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8\"/>
    </mc:Choice>
  </mc:AlternateContent>
  <xr:revisionPtr revIDLastSave="0" documentId="13_ncr:1_{37FA1662-7A8D-4EB6-BBA5-09CCACA5E1C1}" xr6:coauthVersionLast="47" xr6:coauthVersionMax="47" xr10:uidLastSave="{00000000-0000-0000-0000-000000000000}"/>
  <bookViews>
    <workbookView xWindow="-108" yWindow="-108" windowWidth="23256" windowHeight="13896" tabRatio="964" activeTab="2" xr2:uid="{00000000-000D-0000-FFFF-FFFF00000000}"/>
  </bookViews>
  <sheets>
    <sheet name="ก.พ." sheetId="39" r:id="rId1"/>
    <sheet name="ALL" sheetId="2" r:id="rId2"/>
    <sheet name="คำนวนต้นทุน(1-28)ใช้ชีทนี้" sheetId="40" r:id="rId3"/>
    <sheet name="คำนวนต้นทุน" sheetId="36" r:id="rId4"/>
    <sheet name="Feb" sheetId="42" r:id="rId5"/>
    <sheet name="ADS - Campaign" sheetId="41" r:id="rId6"/>
    <sheet name="NOTE" sheetId="35" r:id="rId7"/>
    <sheet name="สินค้า" sheetId="3" r:id="rId8"/>
    <sheet name="ต้นฉบับ" sheetId="5" r:id="rId9"/>
    <sheet name="เซต1-28" sheetId="37" r:id="rId10"/>
    <sheet name="1" sheetId="1" r:id="rId11"/>
    <sheet name="2" sheetId="4" r:id="rId12"/>
    <sheet name="3" sheetId="6" r:id="rId13"/>
    <sheet name="4" sheetId="7" r:id="rId14"/>
    <sheet name="5" sheetId="8" r:id="rId15"/>
    <sheet name="6" sheetId="9" r:id="rId16"/>
    <sheet name="7" sheetId="10" r:id="rId17"/>
    <sheet name="8" sheetId="11" r:id="rId18"/>
    <sheet name="9" sheetId="12" r:id="rId19"/>
    <sheet name="10" sheetId="13" r:id="rId20"/>
    <sheet name="11" sheetId="14" r:id="rId21"/>
    <sheet name="12" sheetId="15" r:id="rId22"/>
    <sheet name="13" sheetId="16" r:id="rId23"/>
    <sheet name="14" sheetId="17" r:id="rId24"/>
    <sheet name="15" sheetId="18" r:id="rId25"/>
    <sheet name="16" sheetId="19" r:id="rId26"/>
    <sheet name="17" sheetId="20" r:id="rId27"/>
    <sheet name="18" sheetId="21" r:id="rId28"/>
    <sheet name="19" sheetId="22" r:id="rId29"/>
    <sheet name="20" sheetId="23" r:id="rId30"/>
    <sheet name="21" sheetId="24" r:id="rId31"/>
    <sheet name="22" sheetId="25" r:id="rId32"/>
    <sheet name="23" sheetId="26" r:id="rId33"/>
    <sheet name="24" sheetId="27" r:id="rId34"/>
    <sheet name="25" sheetId="28" r:id="rId35"/>
    <sheet name="26" sheetId="29" r:id="rId36"/>
    <sheet name="27" sheetId="30" r:id="rId37"/>
    <sheet name="28" sheetId="32" r:id="rId38"/>
    <sheet name="29" sheetId="31" r:id="rId39"/>
    <sheet name="30" sheetId="33" r:id="rId40"/>
    <sheet name="31" sheetId="34" r:id="rId41"/>
  </sheets>
  <externalReferences>
    <externalReference r:id="rId42"/>
  </externalReferences>
  <definedNames>
    <definedName name="_xlnm._FilterDatabase" localSheetId="10" hidden="1">'1'!$A$1:$T$2039</definedName>
    <definedName name="_xlnm._FilterDatabase" localSheetId="19" hidden="1">'10'!$A$1:$T$1</definedName>
    <definedName name="_xlnm._FilterDatabase" localSheetId="20" hidden="1">'11'!$A$1:$T$1</definedName>
    <definedName name="_xlnm._FilterDatabase" localSheetId="21" hidden="1">'12'!$A$1:$T$1</definedName>
    <definedName name="_xlnm._FilterDatabase" localSheetId="22" hidden="1">'13'!$A$1:$T$1</definedName>
    <definedName name="_xlnm._FilterDatabase" localSheetId="23" hidden="1">'14'!$A$1:$T$1</definedName>
    <definedName name="_xlnm._FilterDatabase" localSheetId="24" hidden="1">'15'!$A$1:$T$1</definedName>
    <definedName name="_xlnm._FilterDatabase" localSheetId="25" hidden="1">'16'!$A$1:$T$1</definedName>
    <definedName name="_xlnm._FilterDatabase" localSheetId="26" hidden="1">'17'!$A$1:$T$1</definedName>
    <definedName name="_xlnm._FilterDatabase" localSheetId="27" hidden="1">'18'!$A$1:$T$921</definedName>
    <definedName name="_xlnm._FilterDatabase" localSheetId="28" hidden="1">'19'!$A$1:$T$1</definedName>
    <definedName name="_xlnm._FilterDatabase" localSheetId="11" hidden="1">'2'!$A$1:$T$1</definedName>
    <definedName name="_xlnm._FilterDatabase" localSheetId="29" hidden="1">'20'!$A$1:$T$1</definedName>
    <definedName name="_xlnm._FilterDatabase" localSheetId="30" hidden="1">'21'!$A$1:$T$1</definedName>
    <definedName name="_xlnm._FilterDatabase" localSheetId="31" hidden="1">'22'!$A$1:$T$1005</definedName>
    <definedName name="_xlnm._FilterDatabase" localSheetId="32" hidden="1">'23'!$A$1:$T$1</definedName>
    <definedName name="_xlnm._FilterDatabase" localSheetId="33" hidden="1">'24'!$A$1:$T$1</definedName>
    <definedName name="_xlnm._FilterDatabase" localSheetId="34" hidden="1">'25'!$A$1:$T$1</definedName>
    <definedName name="_xlnm._FilterDatabase" localSheetId="35" hidden="1">'26'!$A$1:$T$1</definedName>
    <definedName name="_xlnm._FilterDatabase" localSheetId="36" hidden="1">'27'!$A$1:$T$1</definedName>
    <definedName name="_xlnm._FilterDatabase" localSheetId="37" hidden="1">'28'!$A$1:$T$1</definedName>
    <definedName name="_xlnm._FilterDatabase" localSheetId="38" hidden="1">'29'!$A$1:$T$1</definedName>
    <definedName name="_xlnm._FilterDatabase" localSheetId="12" hidden="1">'3'!$A$1:$T$1</definedName>
    <definedName name="_xlnm._FilterDatabase" localSheetId="39" hidden="1">'30'!$A$1:$T$1</definedName>
    <definedName name="_xlnm._FilterDatabase" localSheetId="40" hidden="1">'31'!$A$1:$T$1</definedName>
    <definedName name="_xlnm._FilterDatabase" localSheetId="13" hidden="1">'4'!$A$1:$T$1</definedName>
    <definedName name="_xlnm._FilterDatabase" localSheetId="14" hidden="1">'5'!$A$1:$T$1</definedName>
    <definedName name="_xlnm._FilterDatabase" localSheetId="15" hidden="1">'6'!$A$1:$T$1</definedName>
    <definedName name="_xlnm._FilterDatabase" localSheetId="16" hidden="1">'7'!$A$1:$T$1</definedName>
    <definedName name="_xlnm._FilterDatabase" localSheetId="17" hidden="1">'8'!$A$1:$T$1</definedName>
    <definedName name="_xlnm._FilterDatabase" localSheetId="18" hidden="1">'9'!$A$1:$T$1</definedName>
    <definedName name="_xlnm._FilterDatabase" localSheetId="1" hidden="1">ALL!$A$4:$CU$161</definedName>
    <definedName name="_xlnm._FilterDatabase" localSheetId="0" hidden="1">'ก.พ.'!$A$3:$HW$109</definedName>
    <definedName name="_xlnm._FilterDatabase" localSheetId="9" hidden="1">'เซต1-28'!$A$1:$W$261</definedName>
    <definedName name="_xlnm._FilterDatabase" localSheetId="8" hidden="1">ต้นฉบับ!$A$1:$T$1</definedName>
    <definedName name="_xlnm._FilterDatabase" localSheetId="7" hidden="1">สินค้า!$A$1:$B$140</definedName>
    <definedName name="_xlnm.Print_Titles" localSheetId="1">ALL!$1:$4</definedName>
    <definedName name="_xlnm.Print_Titles" localSheetId="0">'ก.พ.'!$1:$3</definedName>
  </definedNames>
  <calcPr calcId="191029"/>
  <pivotCaches>
    <pivotCache cacheId="31" r:id="rId43"/>
    <pivotCache cacheId="32" r:id="rId44"/>
    <pivotCache cacheId="33" r:id="rId45"/>
    <pivotCache cacheId="34" r:id="rId46"/>
    <pivotCache cacheId="35" r:id="rId47"/>
    <pivotCache cacheId="36" r:id="rId48"/>
    <pivotCache cacheId="37" r:id="rId49"/>
    <pivotCache cacheId="38" r:id="rId50"/>
    <pivotCache cacheId="39" r:id="rId51"/>
    <pivotCache cacheId="40" r:id="rId52"/>
    <pivotCache cacheId="41" r:id="rId53"/>
    <pivotCache cacheId="42" r:id="rId54"/>
    <pivotCache cacheId="43" r:id="rId55"/>
    <pivotCache cacheId="44" r:id="rId56"/>
    <pivotCache cacheId="45" r:id="rId57"/>
    <pivotCache cacheId="46" r:id="rId58"/>
    <pivotCache cacheId="47" r:id="rId59"/>
    <pivotCache cacheId="48" r:id="rId60"/>
    <pivotCache cacheId="49" r:id="rId61"/>
    <pivotCache cacheId="50" r:id="rId62"/>
    <pivotCache cacheId="51" r:id="rId63"/>
    <pivotCache cacheId="52" r:id="rId64"/>
    <pivotCache cacheId="53" r:id="rId65"/>
    <pivotCache cacheId="54" r:id="rId66"/>
    <pivotCache cacheId="55" r:id="rId67"/>
    <pivotCache cacheId="56" r:id="rId6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0" i="42" l="1"/>
  <c r="AI20" i="42"/>
  <c r="AH20" i="42"/>
  <c r="AG20" i="42"/>
  <c r="AF20" i="42"/>
  <c r="AC20" i="42"/>
  <c r="Y20" i="42"/>
  <c r="U20" i="42"/>
  <c r="S20" i="42"/>
  <c r="P20" i="42"/>
  <c r="N20" i="42"/>
  <c r="H20" i="42"/>
  <c r="E20" i="42"/>
  <c r="BC19" i="42"/>
  <c r="BE19" i="42" s="1"/>
  <c r="AY19" i="42"/>
  <c r="BA19" i="42" s="1"/>
  <c r="AW19" i="42"/>
  <c r="AU19" i="42"/>
  <c r="AS19" i="42"/>
  <c r="AQ19" i="42"/>
  <c r="AP19" i="42"/>
  <c r="BB19" i="42" s="1"/>
  <c r="AN19" i="42"/>
  <c r="AM19" i="42"/>
  <c r="AO19" i="42" s="1"/>
  <c r="W19" i="42"/>
  <c r="AA19" i="42" s="1"/>
  <c r="V19" i="42"/>
  <c r="M19" i="42"/>
  <c r="T19" i="42" s="1"/>
  <c r="K19" i="42"/>
  <c r="L19" i="42" s="1"/>
  <c r="G19" i="42"/>
  <c r="BC18" i="42"/>
  <c r="AY18" i="42"/>
  <c r="AW18" i="42"/>
  <c r="AU18" i="42"/>
  <c r="AS18" i="42"/>
  <c r="AP18" i="42"/>
  <c r="AN18" i="42"/>
  <c r="AM18" i="42"/>
  <c r="AO18" i="42" s="1"/>
  <c r="V18" i="42"/>
  <c r="I18" i="42"/>
  <c r="K18" i="42" s="1"/>
  <c r="L18" i="42" s="1"/>
  <c r="G18" i="42"/>
  <c r="BC17" i="42"/>
  <c r="AY17" i="42"/>
  <c r="AW17" i="42"/>
  <c r="AU17" i="42"/>
  <c r="AS17" i="42"/>
  <c r="AQ17" i="42"/>
  <c r="AP17" i="42"/>
  <c r="AN17" i="42"/>
  <c r="AM17" i="42"/>
  <c r="W17" i="42"/>
  <c r="AA17" i="42" s="1"/>
  <c r="AJ17" i="42" s="1"/>
  <c r="V17" i="42"/>
  <c r="M17" i="42"/>
  <c r="T17" i="42" s="1"/>
  <c r="K17" i="42"/>
  <c r="L17" i="42" s="1"/>
  <c r="G17" i="42"/>
  <c r="BC16" i="42"/>
  <c r="AY16" i="42"/>
  <c r="AW16" i="42"/>
  <c r="AU16" i="42"/>
  <c r="AS16" i="42"/>
  <c r="AQ16" i="42"/>
  <c r="AP16" i="42"/>
  <c r="BB16" i="42" s="1"/>
  <c r="AN16" i="42"/>
  <c r="AM16" i="42"/>
  <c r="AO16" i="42" s="1"/>
  <c r="AA16" i="42"/>
  <c r="AE16" i="42" s="1"/>
  <c r="W16" i="42"/>
  <c r="V16" i="42"/>
  <c r="M16" i="42"/>
  <c r="T16" i="42" s="1"/>
  <c r="K16" i="42"/>
  <c r="L16" i="42" s="1"/>
  <c r="G16" i="42"/>
  <c r="BC15" i="42"/>
  <c r="AY15" i="42"/>
  <c r="AW15" i="42"/>
  <c r="BA15" i="42" s="1"/>
  <c r="AU15" i="42"/>
  <c r="AV15" i="42" s="1"/>
  <c r="AS15" i="42"/>
  <c r="AQ15" i="42"/>
  <c r="AP15" i="42"/>
  <c r="AN15" i="42"/>
  <c r="AM15" i="42"/>
  <c r="AA15" i="42"/>
  <c r="AJ15" i="42" s="1"/>
  <c r="Z15" i="42"/>
  <c r="W15" i="42"/>
  <c r="X15" i="42" s="1"/>
  <c r="V15" i="42"/>
  <c r="M15" i="42"/>
  <c r="T15" i="42" s="1"/>
  <c r="K15" i="42"/>
  <c r="L15" i="42" s="1"/>
  <c r="J15" i="42"/>
  <c r="G15" i="42"/>
  <c r="BC14" i="42"/>
  <c r="AY14" i="42"/>
  <c r="AZ14" i="42" s="1"/>
  <c r="AW14" i="42"/>
  <c r="AU14" i="42"/>
  <c r="AS14" i="42"/>
  <c r="AQ14" i="42"/>
  <c r="AP14" i="42"/>
  <c r="AN14" i="42"/>
  <c r="AM14" i="42"/>
  <c r="W14" i="42"/>
  <c r="AA14" i="42" s="1"/>
  <c r="V14" i="42"/>
  <c r="M14" i="42"/>
  <c r="R14" i="42" s="1"/>
  <c r="K14" i="42"/>
  <c r="L14" i="42" s="1"/>
  <c r="J14" i="42"/>
  <c r="G14" i="42"/>
  <c r="BC13" i="42"/>
  <c r="AY13" i="42"/>
  <c r="AW13" i="42"/>
  <c r="AU13" i="42"/>
  <c r="AS13" i="42"/>
  <c r="AQ13" i="42"/>
  <c r="AP13" i="42"/>
  <c r="AX13" i="42" s="1"/>
  <c r="AN13" i="42"/>
  <c r="AM13" i="42"/>
  <c r="AO13" i="42" s="1"/>
  <c r="W13" i="42"/>
  <c r="Z13" i="42" s="1"/>
  <c r="V13" i="42"/>
  <c r="M13" i="42"/>
  <c r="T13" i="42" s="1"/>
  <c r="K13" i="42"/>
  <c r="L13" i="42" s="1"/>
  <c r="J13" i="42"/>
  <c r="G13" i="42"/>
  <c r="BC12" i="42"/>
  <c r="AY12" i="42"/>
  <c r="AW12" i="42"/>
  <c r="AU12" i="42"/>
  <c r="AS12" i="42"/>
  <c r="AQ12" i="42"/>
  <c r="AP12" i="42"/>
  <c r="BB12" i="42" s="1"/>
  <c r="AN12" i="42"/>
  <c r="AM12" i="42"/>
  <c r="V12" i="42"/>
  <c r="I12" i="42"/>
  <c r="J12" i="42" s="1"/>
  <c r="G12" i="42"/>
  <c r="BC11" i="42"/>
  <c r="AY11" i="42"/>
  <c r="AW11" i="42"/>
  <c r="AU11" i="42"/>
  <c r="AV11" i="42" s="1"/>
  <c r="AS11" i="42"/>
  <c r="BB11" i="42" s="1"/>
  <c r="BE11" i="42" s="1"/>
  <c r="AQ11" i="42"/>
  <c r="AP11" i="42"/>
  <c r="AN11" i="42"/>
  <c r="AM11" i="42"/>
  <c r="W11" i="42"/>
  <c r="AA11" i="42" s="1"/>
  <c r="V11" i="42"/>
  <c r="M11" i="42"/>
  <c r="O11" i="42" s="1"/>
  <c r="K11" i="42"/>
  <c r="L11" i="42" s="1"/>
  <c r="J11" i="42"/>
  <c r="G11" i="42"/>
  <c r="BC10" i="42"/>
  <c r="AY10" i="42"/>
  <c r="AW10" i="42"/>
  <c r="BA10" i="42" s="1"/>
  <c r="AU10" i="42"/>
  <c r="AV10" i="42" s="1"/>
  <c r="AS10" i="42"/>
  <c r="AQ10" i="42"/>
  <c r="AR10" i="42" s="1"/>
  <c r="AP10" i="42"/>
  <c r="AN10" i="42"/>
  <c r="AM10" i="42"/>
  <c r="W10" i="42"/>
  <c r="X10" i="42" s="1"/>
  <c r="V10" i="42"/>
  <c r="M10" i="42"/>
  <c r="T10" i="42" s="1"/>
  <c r="K10" i="42"/>
  <c r="L10" i="42" s="1"/>
  <c r="J10" i="42"/>
  <c r="G10" i="42"/>
  <c r="BC9" i="42"/>
  <c r="AY9" i="42"/>
  <c r="AW9" i="42"/>
  <c r="AU9" i="42"/>
  <c r="AS9" i="42"/>
  <c r="AQ9" i="42"/>
  <c r="AP9" i="42"/>
  <c r="AX9" i="42" s="1"/>
  <c r="AN9" i="42"/>
  <c r="AM9" i="42"/>
  <c r="AO9" i="42" s="1"/>
  <c r="W9" i="42"/>
  <c r="X9" i="42" s="1"/>
  <c r="V9" i="42"/>
  <c r="M9" i="42"/>
  <c r="R9" i="42" s="1"/>
  <c r="K9" i="42"/>
  <c r="L9" i="42" s="1"/>
  <c r="J9" i="42"/>
  <c r="G9" i="42"/>
  <c r="BC8" i="42"/>
  <c r="AY8" i="42"/>
  <c r="AW8" i="42"/>
  <c r="AU8" i="42"/>
  <c r="AS8" i="42"/>
  <c r="AQ8" i="42"/>
  <c r="AP8" i="42"/>
  <c r="AX8" i="42" s="1"/>
  <c r="AN8" i="42"/>
  <c r="AM8" i="42"/>
  <c r="W8" i="42"/>
  <c r="Z8" i="42" s="1"/>
  <c r="V8" i="42"/>
  <c r="M8" i="42"/>
  <c r="T8" i="42" s="1"/>
  <c r="K8" i="42"/>
  <c r="L8" i="42" s="1"/>
  <c r="J8" i="42"/>
  <c r="G8" i="42"/>
  <c r="BC7" i="42"/>
  <c r="AY7" i="42"/>
  <c r="AW7" i="42"/>
  <c r="AU7" i="42"/>
  <c r="AS7" i="42"/>
  <c r="AQ7" i="42"/>
  <c r="AP7" i="42"/>
  <c r="AN7" i="42"/>
  <c r="AM7" i="42"/>
  <c r="W7" i="42"/>
  <c r="Z7" i="42" s="1"/>
  <c r="V7" i="42"/>
  <c r="R7" i="42"/>
  <c r="Q7" i="42"/>
  <c r="M7" i="42"/>
  <c r="T7" i="42" s="1"/>
  <c r="K7" i="42"/>
  <c r="L7" i="42" s="1"/>
  <c r="J7" i="42"/>
  <c r="G7" i="42"/>
  <c r="BC6" i="42"/>
  <c r="AY6" i="42"/>
  <c r="AW6" i="42"/>
  <c r="AU6" i="42"/>
  <c r="AS6" i="42"/>
  <c r="AQ6" i="42"/>
  <c r="AP6" i="42"/>
  <c r="AN6" i="42"/>
  <c r="AM6" i="42"/>
  <c r="AO6" i="42" s="1"/>
  <c r="W6" i="42"/>
  <c r="AA6" i="42" s="1"/>
  <c r="V6" i="42"/>
  <c r="M6" i="42"/>
  <c r="R6" i="42" s="1"/>
  <c r="K6" i="42"/>
  <c r="L6" i="42" s="1"/>
  <c r="G6" i="42"/>
  <c r="BC5" i="42"/>
  <c r="AY5" i="42"/>
  <c r="AW5" i="42"/>
  <c r="AU5" i="42"/>
  <c r="AS5" i="42"/>
  <c r="AQ5" i="42"/>
  <c r="AP5" i="42"/>
  <c r="AN5" i="42"/>
  <c r="AM5" i="42"/>
  <c r="W5" i="42"/>
  <c r="Z5" i="42" s="1"/>
  <c r="V5" i="42"/>
  <c r="R5" i="42"/>
  <c r="Q5" i="42"/>
  <c r="M5" i="42"/>
  <c r="T5" i="42" s="1"/>
  <c r="K5" i="42"/>
  <c r="L5" i="42" s="1"/>
  <c r="J5" i="42"/>
  <c r="G5" i="42"/>
  <c r="BC4" i="42"/>
  <c r="AY4" i="42"/>
  <c r="AW4" i="42"/>
  <c r="AU4" i="42"/>
  <c r="AS4" i="42"/>
  <c r="AQ4" i="42"/>
  <c r="AP4" i="42"/>
  <c r="AN4" i="42"/>
  <c r="AM4" i="42"/>
  <c r="AO4" i="42" s="1"/>
  <c r="W4" i="42"/>
  <c r="AA4" i="42" s="1"/>
  <c r="V4" i="42"/>
  <c r="M4" i="42"/>
  <c r="R4" i="42" s="1"/>
  <c r="K4" i="42"/>
  <c r="L4" i="42" s="1"/>
  <c r="G4" i="42"/>
  <c r="BC3" i="42"/>
  <c r="AY3" i="42"/>
  <c r="AZ3" i="42" s="1"/>
  <c r="AW3" i="42"/>
  <c r="AU3" i="42"/>
  <c r="AS3" i="42"/>
  <c r="AP3" i="42"/>
  <c r="AM3" i="42"/>
  <c r="V3" i="42"/>
  <c r="I3" i="42"/>
  <c r="W3" i="42" s="1"/>
  <c r="F3" i="42"/>
  <c r="AN3" i="42" s="1"/>
  <c r="G3" i="42" l="1"/>
  <c r="M3" i="42"/>
  <c r="T3" i="42" s="1"/>
  <c r="AA8" i="42"/>
  <c r="AB8" i="42" s="1"/>
  <c r="AV14" i="42"/>
  <c r="BB15" i="42"/>
  <c r="AO5" i="42"/>
  <c r="AO7" i="42"/>
  <c r="AO8" i="42"/>
  <c r="BB10" i="42"/>
  <c r="AR11" i="42"/>
  <c r="AX17" i="42"/>
  <c r="AO11" i="42"/>
  <c r="F20" i="42"/>
  <c r="AZ12" i="42"/>
  <c r="BB4" i="42"/>
  <c r="BE4" i="42" s="1"/>
  <c r="AX11" i="42"/>
  <c r="AU20" i="42"/>
  <c r="H6" i="40" s="1"/>
  <c r="BA11" i="42"/>
  <c r="AZ15" i="42"/>
  <c r="AV3" i="42"/>
  <c r="AV5" i="42"/>
  <c r="AD20" i="42"/>
  <c r="BA9" i="42"/>
  <c r="T14" i="42"/>
  <c r="O15" i="42"/>
  <c r="K12" i="42"/>
  <c r="L12" i="42" s="1"/>
  <c r="AR14" i="42"/>
  <c r="AX7" i="42"/>
  <c r="AZ5" i="42"/>
  <c r="AQ18" i="42"/>
  <c r="BB18" i="42" s="1"/>
  <c r="BE18" i="42" s="1"/>
  <c r="AR5" i="42"/>
  <c r="AV9" i="42"/>
  <c r="BA8" i="42"/>
  <c r="W12" i="42"/>
  <c r="X12" i="42" s="1"/>
  <c r="AO14" i="42"/>
  <c r="AT7" i="42"/>
  <c r="AX4" i="42"/>
  <c r="AO12" i="42"/>
  <c r="AE19" i="42"/>
  <c r="AJ19" i="42"/>
  <c r="BC20" i="42"/>
  <c r="BA7" i="42"/>
  <c r="V20" i="42"/>
  <c r="R11" i="42"/>
  <c r="AA5" i="42"/>
  <c r="AB5" i="42" s="1"/>
  <c r="X7" i="42"/>
  <c r="T11" i="42"/>
  <c r="O13" i="42"/>
  <c r="I20" i="42"/>
  <c r="J20" i="42" s="1"/>
  <c r="BA13" i="42"/>
  <c r="BA18" i="42"/>
  <c r="AP20" i="42"/>
  <c r="R13" i="42"/>
  <c r="AZ13" i="42"/>
  <c r="AT3" i="42"/>
  <c r="BB5" i="42"/>
  <c r="BD5" i="42" s="1"/>
  <c r="O8" i="42"/>
  <c r="Q10" i="42"/>
  <c r="BD11" i="42"/>
  <c r="AT12" i="42"/>
  <c r="AZ16" i="42"/>
  <c r="AO17" i="42"/>
  <c r="O3" i="42"/>
  <c r="AT11" i="42"/>
  <c r="BA14" i="42"/>
  <c r="AZ17" i="42"/>
  <c r="R3" i="42"/>
  <c r="BB6" i="42"/>
  <c r="Q11" i="42"/>
  <c r="AT10" i="42"/>
  <c r="AV13" i="42"/>
  <c r="T6" i="42"/>
  <c r="AA7" i="42"/>
  <c r="AJ7" i="42" s="1"/>
  <c r="AV8" i="42"/>
  <c r="AR12" i="42"/>
  <c r="AX16" i="42"/>
  <c r="M18" i="42"/>
  <c r="O18" i="42" s="1"/>
  <c r="BB7" i="42"/>
  <c r="BD7" i="42" s="1"/>
  <c r="Q8" i="42"/>
  <c r="AZ10" i="42"/>
  <c r="AV12" i="42"/>
  <c r="AR15" i="42"/>
  <c r="BA16" i="42"/>
  <c r="BB17" i="42"/>
  <c r="BE17" i="42" s="1"/>
  <c r="AT5" i="42"/>
  <c r="AR7" i="42"/>
  <c r="R8" i="42"/>
  <c r="AZ8" i="42"/>
  <c r="AX12" i="42"/>
  <c r="AA13" i="42"/>
  <c r="AB13" i="42" s="1"/>
  <c r="BB14" i="42"/>
  <c r="BE14" i="42" s="1"/>
  <c r="R15" i="42"/>
  <c r="AT15" i="42"/>
  <c r="BE16" i="42"/>
  <c r="W18" i="42"/>
  <c r="AA18" i="42" s="1"/>
  <c r="AE18" i="42" s="1"/>
  <c r="AZ19" i="42"/>
  <c r="R17" i="42"/>
  <c r="Z14" i="42"/>
  <c r="AD15" i="42"/>
  <c r="BA4" i="42"/>
  <c r="BA6" i="42"/>
  <c r="AO3" i="42"/>
  <c r="Q13" i="42"/>
  <c r="AO15" i="42"/>
  <c r="G20" i="42"/>
  <c r="AW20" i="42"/>
  <c r="AX20" i="42" s="1"/>
  <c r="AY20" i="42"/>
  <c r="AZ20" i="42" s="1"/>
  <c r="O5" i="42"/>
  <c r="AX5" i="42"/>
  <c r="O7" i="42"/>
  <c r="AV7" i="42"/>
  <c r="AO10" i="42"/>
  <c r="M12" i="42"/>
  <c r="O12" i="42" s="1"/>
  <c r="AX14" i="42"/>
  <c r="AJ16" i="42"/>
  <c r="AJ18" i="42"/>
  <c r="Z3" i="42"/>
  <c r="AA3" i="42"/>
  <c r="X3" i="42"/>
  <c r="AV20" i="42"/>
  <c r="BE6" i="42"/>
  <c r="AE11" i="42"/>
  <c r="AB11" i="42"/>
  <c r="AJ11" i="42"/>
  <c r="AJ6" i="42"/>
  <c r="AE6" i="42"/>
  <c r="BE15" i="42"/>
  <c r="BD15" i="42"/>
  <c r="AJ4" i="42"/>
  <c r="AE4" i="42"/>
  <c r="BD12" i="42"/>
  <c r="AJ14" i="42"/>
  <c r="AD14" i="42"/>
  <c r="AB14" i="42"/>
  <c r="AE14" i="42"/>
  <c r="BE10" i="42"/>
  <c r="BD10" i="42"/>
  <c r="AX3" i="42"/>
  <c r="BA5" i="42"/>
  <c r="BE7" i="42"/>
  <c r="AD8" i="42"/>
  <c r="AR8" i="42"/>
  <c r="AA9" i="42"/>
  <c r="AR9" i="42"/>
  <c r="Z10" i="42"/>
  <c r="AX10" i="42"/>
  <c r="Z12" i="42"/>
  <c r="BE12" i="42"/>
  <c r="AR13" i="42"/>
  <c r="AX15" i="42"/>
  <c r="BA17" i="42"/>
  <c r="Q3" i="42"/>
  <c r="AQ3" i="42"/>
  <c r="BB3" i="42" s="1"/>
  <c r="AE8" i="42"/>
  <c r="BB9" i="42"/>
  <c r="BE9" i="42" s="1"/>
  <c r="O10" i="42"/>
  <c r="AA10" i="42"/>
  <c r="AA12" i="42"/>
  <c r="X14" i="42"/>
  <c r="Q15" i="42"/>
  <c r="AB15" i="42"/>
  <c r="AS20" i="42"/>
  <c r="BB8" i="42"/>
  <c r="BD8" i="42" s="1"/>
  <c r="AT13" i="42"/>
  <c r="AT8" i="42"/>
  <c r="AT9" i="42"/>
  <c r="AZ7" i="42"/>
  <c r="R12" i="42"/>
  <c r="AE17" i="42"/>
  <c r="R18" i="42"/>
  <c r="AZ18" i="42"/>
  <c r="AX19" i="42"/>
  <c r="AM20" i="42"/>
  <c r="BB13" i="42"/>
  <c r="BD13" i="42" s="1"/>
  <c r="BA3" i="42"/>
  <c r="R10" i="42"/>
  <c r="O14" i="42"/>
  <c r="AE15" i="42"/>
  <c r="J3" i="42"/>
  <c r="AZ4" i="42"/>
  <c r="X5" i="42"/>
  <c r="AE7" i="42"/>
  <c r="X8" i="42"/>
  <c r="T9" i="42"/>
  <c r="Z11" i="42"/>
  <c r="BA12" i="42"/>
  <c r="X13" i="42"/>
  <c r="Q14" i="42"/>
  <c r="R16" i="42"/>
  <c r="R19" i="42"/>
  <c r="AN20" i="42"/>
  <c r="AJ8" i="42"/>
  <c r="X11" i="42"/>
  <c r="K3" i="42"/>
  <c r="AT14" i="42"/>
  <c r="C9" i="40"/>
  <c r="C8" i="40"/>
  <c r="C12" i="40" s="1"/>
  <c r="D11" i="41"/>
  <c r="AJ13" i="42" l="1"/>
  <c r="AB7" i="42"/>
  <c r="AE13" i="42"/>
  <c r="AJ5" i="42"/>
  <c r="AD13" i="42"/>
  <c r="BE5" i="42"/>
  <c r="AE5" i="42"/>
  <c r="R20" i="42"/>
  <c r="BD14" i="42"/>
  <c r="T18" i="42"/>
  <c r="Q18" i="42"/>
  <c r="W20" i="42"/>
  <c r="BE13" i="42"/>
  <c r="AT20" i="42"/>
  <c r="H5" i="40"/>
  <c r="AO20" i="42"/>
  <c r="T12" i="42"/>
  <c r="Q12" i="42"/>
  <c r="M20" i="42"/>
  <c r="Q20" i="42" s="1"/>
  <c r="AJ9" i="42"/>
  <c r="AE9" i="42"/>
  <c r="K20" i="42"/>
  <c r="L3" i="42"/>
  <c r="L20" i="42" s="1"/>
  <c r="BA20" i="42"/>
  <c r="AJ10" i="42"/>
  <c r="AB10" i="42"/>
  <c r="AE10" i="42"/>
  <c r="BE8" i="42"/>
  <c r="BE3" i="42"/>
  <c r="BD3" i="42"/>
  <c r="BB20" i="42"/>
  <c r="AQ20" i="42"/>
  <c r="AR3" i="42"/>
  <c r="AE3" i="42"/>
  <c r="AD3" i="42"/>
  <c r="AJ3" i="42"/>
  <c r="AB3" i="42"/>
  <c r="AA20" i="42"/>
  <c r="AB20" i="42" s="1"/>
  <c r="AJ12" i="42"/>
  <c r="AD12" i="42"/>
  <c r="AE12" i="42"/>
  <c r="AB12" i="42"/>
  <c r="O20" i="42"/>
  <c r="H8" i="40"/>
  <c r="L6" i="40"/>
  <c r="H9" i="40" s="1"/>
  <c r="EI117" i="39"/>
  <c r="HW113" i="39"/>
  <c r="HP113" i="39"/>
  <c r="HH113" i="39"/>
  <c r="HG113" i="39"/>
  <c r="HF113" i="39"/>
  <c r="HE113" i="39"/>
  <c r="HD113" i="39"/>
  <c r="HC113" i="39"/>
  <c r="HA113" i="39"/>
  <c r="GZ113" i="39"/>
  <c r="GY113" i="39"/>
  <c r="GX113" i="39"/>
  <c r="GW113" i="39"/>
  <c r="GV113" i="39"/>
  <c r="GT113" i="39"/>
  <c r="GS113" i="39"/>
  <c r="GR113" i="39"/>
  <c r="GQ113" i="39"/>
  <c r="GP113" i="39"/>
  <c r="GO113" i="39"/>
  <c r="GM113" i="39"/>
  <c r="GL113" i="39"/>
  <c r="GK113" i="39"/>
  <c r="GJ113" i="39"/>
  <c r="GI113" i="39"/>
  <c r="GH113" i="39"/>
  <c r="GF113" i="39"/>
  <c r="GE113" i="39"/>
  <c r="GD113" i="39"/>
  <c r="GC113" i="39"/>
  <c r="GB113" i="39"/>
  <c r="GA113" i="39"/>
  <c r="FY113" i="39"/>
  <c r="FX113" i="39"/>
  <c r="FW113" i="39"/>
  <c r="FV113" i="39"/>
  <c r="FU113" i="39"/>
  <c r="FT113" i="39"/>
  <c r="FR113" i="39"/>
  <c r="FQ113" i="39"/>
  <c r="FP113" i="39"/>
  <c r="FO113" i="39"/>
  <c r="FN113" i="39"/>
  <c r="FM113" i="39"/>
  <c r="FK113" i="39"/>
  <c r="FJ113" i="39"/>
  <c r="FI113" i="39"/>
  <c r="FH113" i="39"/>
  <c r="FG113" i="39"/>
  <c r="FF113" i="39"/>
  <c r="FD113" i="39"/>
  <c r="FC113" i="39"/>
  <c r="FB113" i="39"/>
  <c r="FA113" i="39"/>
  <c r="EZ113" i="39"/>
  <c r="EY113" i="39"/>
  <c r="EW113" i="39"/>
  <c r="EV113" i="39"/>
  <c r="EU113" i="39"/>
  <c r="ET113" i="39"/>
  <c r="ES113" i="39"/>
  <c r="ER113" i="39"/>
  <c r="EP113" i="39"/>
  <c r="EO113" i="39"/>
  <c r="EN113" i="39"/>
  <c r="EM113" i="39"/>
  <c r="EL113" i="39"/>
  <c r="EK113" i="39"/>
  <c r="EI113" i="39"/>
  <c r="EH113" i="39"/>
  <c r="EG113" i="39"/>
  <c r="EF113" i="39"/>
  <c r="EE113" i="39"/>
  <c r="ED113" i="39"/>
  <c r="EB113" i="39"/>
  <c r="EA113" i="39"/>
  <c r="DZ113" i="39"/>
  <c r="DY113" i="39"/>
  <c r="DX113" i="39"/>
  <c r="DW113" i="39"/>
  <c r="DU113" i="39"/>
  <c r="DT113" i="39"/>
  <c r="DS113" i="39"/>
  <c r="DR113" i="39"/>
  <c r="DQ113" i="39"/>
  <c r="DP113" i="39"/>
  <c r="DN113" i="39"/>
  <c r="DM113" i="39"/>
  <c r="DL113" i="39"/>
  <c r="DK113" i="39"/>
  <c r="DJ113" i="39"/>
  <c r="DI113" i="39"/>
  <c r="DG113" i="39"/>
  <c r="DF113" i="39"/>
  <c r="DE113" i="39"/>
  <c r="DD113" i="39"/>
  <c r="DC113" i="39"/>
  <c r="DB113" i="39"/>
  <c r="CZ113" i="39"/>
  <c r="CY113" i="39"/>
  <c r="CX113" i="39"/>
  <c r="CW113" i="39"/>
  <c r="CV113" i="39"/>
  <c r="CU113" i="39"/>
  <c r="CS113" i="39"/>
  <c r="CR113" i="39"/>
  <c r="CQ113" i="39"/>
  <c r="CP113" i="39"/>
  <c r="CO113" i="39"/>
  <c r="CN113" i="39"/>
  <c r="CL113" i="39"/>
  <c r="CK113" i="39"/>
  <c r="CJ113" i="39"/>
  <c r="CI113" i="39"/>
  <c r="CH113" i="39"/>
  <c r="CG113" i="39"/>
  <c r="CE113" i="39"/>
  <c r="CD113" i="39"/>
  <c r="CC113" i="39"/>
  <c r="CB113" i="39"/>
  <c r="CA113" i="39"/>
  <c r="BZ113" i="39"/>
  <c r="BX113" i="39"/>
  <c r="BW113" i="39"/>
  <c r="BV113" i="39"/>
  <c r="BU113" i="39"/>
  <c r="BT113" i="39"/>
  <c r="BS113" i="39"/>
  <c r="BQ113" i="39"/>
  <c r="BP113" i="39"/>
  <c r="BO113" i="39"/>
  <c r="BN113" i="39"/>
  <c r="BM113" i="39"/>
  <c r="BL113" i="39"/>
  <c r="BJ113" i="39"/>
  <c r="BI113" i="39"/>
  <c r="BH113" i="39"/>
  <c r="BG113" i="39"/>
  <c r="BF113" i="39"/>
  <c r="BE113" i="39"/>
  <c r="BC113" i="39"/>
  <c r="BB113" i="39"/>
  <c r="BA113" i="39"/>
  <c r="AZ113" i="39"/>
  <c r="AY113" i="39"/>
  <c r="AX113" i="39"/>
  <c r="AV113" i="39"/>
  <c r="AU113" i="39"/>
  <c r="AT113" i="39"/>
  <c r="AS113" i="39"/>
  <c r="AR113" i="39"/>
  <c r="AQ113" i="39"/>
  <c r="AO113" i="39"/>
  <c r="AN113" i="39"/>
  <c r="AM113" i="39"/>
  <c r="AL113" i="39"/>
  <c r="AK113" i="39"/>
  <c r="AJ113" i="39"/>
  <c r="AH113" i="39"/>
  <c r="AG113" i="39"/>
  <c r="AF113" i="39"/>
  <c r="AE113" i="39"/>
  <c r="AD113" i="39"/>
  <c r="AC113" i="39"/>
  <c r="AA113" i="39"/>
  <c r="Z113" i="39"/>
  <c r="Y113" i="39"/>
  <c r="X113" i="39"/>
  <c r="W113" i="39"/>
  <c r="V113" i="39"/>
  <c r="T113" i="39"/>
  <c r="S113" i="39"/>
  <c r="R113" i="39"/>
  <c r="Q113" i="39"/>
  <c r="P113" i="39"/>
  <c r="O113" i="39"/>
  <c r="HW112" i="39"/>
  <c r="HP112" i="39"/>
  <c r="HH112" i="39"/>
  <c r="HG112" i="39"/>
  <c r="HF112" i="39"/>
  <c r="HE112" i="39"/>
  <c r="HD112" i="39"/>
  <c r="HC112" i="39"/>
  <c r="HA112" i="39"/>
  <c r="GZ112" i="39"/>
  <c r="GY112" i="39"/>
  <c r="GX112" i="39"/>
  <c r="GW112" i="39"/>
  <c r="GV112" i="39"/>
  <c r="GT112" i="39"/>
  <c r="GS112" i="39"/>
  <c r="GR112" i="39"/>
  <c r="GQ112" i="39"/>
  <c r="GP112" i="39"/>
  <c r="GO112" i="39"/>
  <c r="GM112" i="39"/>
  <c r="GL112" i="39"/>
  <c r="GK112" i="39"/>
  <c r="GJ112" i="39"/>
  <c r="GI112" i="39"/>
  <c r="GH112" i="39"/>
  <c r="GF112" i="39"/>
  <c r="GE112" i="39"/>
  <c r="GD112" i="39"/>
  <c r="GC112" i="39"/>
  <c r="GB112" i="39"/>
  <c r="GA112" i="39"/>
  <c r="FY112" i="39"/>
  <c r="FX112" i="39"/>
  <c r="FW112" i="39"/>
  <c r="FV112" i="39"/>
  <c r="FU112" i="39"/>
  <c r="FT112" i="39"/>
  <c r="FR112" i="39"/>
  <c r="FQ112" i="39"/>
  <c r="FP112" i="39"/>
  <c r="FO112" i="39"/>
  <c r="FN112" i="39"/>
  <c r="FM112" i="39"/>
  <c r="FK112" i="39"/>
  <c r="FJ112" i="39"/>
  <c r="FI112" i="39"/>
  <c r="FH112" i="39"/>
  <c r="FG112" i="39"/>
  <c r="FF112" i="39"/>
  <c r="FD112" i="39"/>
  <c r="FC112" i="39"/>
  <c r="FB112" i="39"/>
  <c r="FA112" i="39"/>
  <c r="EZ112" i="39"/>
  <c r="EY112" i="39"/>
  <c r="EW112" i="39"/>
  <c r="EV112" i="39"/>
  <c r="EU112" i="39"/>
  <c r="ET112" i="39"/>
  <c r="ES112" i="39"/>
  <c r="ER112" i="39"/>
  <c r="EP112" i="39"/>
  <c r="EO112" i="39"/>
  <c r="EN112" i="39"/>
  <c r="EM112" i="39"/>
  <c r="EL112" i="39"/>
  <c r="EK112" i="39"/>
  <c r="EI112" i="39"/>
  <c r="EH112" i="39"/>
  <c r="EG112" i="39"/>
  <c r="EF112" i="39"/>
  <c r="EE112" i="39"/>
  <c r="ED112" i="39"/>
  <c r="EB112" i="39"/>
  <c r="EA112" i="39"/>
  <c r="DZ112" i="39"/>
  <c r="DY112" i="39"/>
  <c r="DX112" i="39"/>
  <c r="DW112" i="39"/>
  <c r="DU112" i="39"/>
  <c r="DT112" i="39"/>
  <c r="DS112" i="39"/>
  <c r="DR112" i="39"/>
  <c r="DQ112" i="39"/>
  <c r="DP112" i="39"/>
  <c r="DN112" i="39"/>
  <c r="DM112" i="39"/>
  <c r="DL112" i="39"/>
  <c r="DK112" i="39"/>
  <c r="DJ112" i="39"/>
  <c r="DI112" i="39"/>
  <c r="DG112" i="39"/>
  <c r="DF112" i="39"/>
  <c r="DE112" i="39"/>
  <c r="DD112" i="39"/>
  <c r="DC112" i="39"/>
  <c r="DB112" i="39"/>
  <c r="CZ112" i="39"/>
  <c r="CY112" i="39"/>
  <c r="CX112" i="39"/>
  <c r="CW112" i="39"/>
  <c r="CV112" i="39"/>
  <c r="CU112" i="39"/>
  <c r="CS112" i="39"/>
  <c r="CR112" i="39"/>
  <c r="CQ112" i="39"/>
  <c r="CP112" i="39"/>
  <c r="CO112" i="39"/>
  <c r="CN112" i="39"/>
  <c r="CL112" i="39"/>
  <c r="CK112" i="39"/>
  <c r="CJ112" i="39"/>
  <c r="CI112" i="39"/>
  <c r="CH112" i="39"/>
  <c r="CG112" i="39"/>
  <c r="CE112" i="39"/>
  <c r="CD112" i="39"/>
  <c r="CC112" i="39"/>
  <c r="CB112" i="39"/>
  <c r="CA112" i="39"/>
  <c r="BZ112" i="39"/>
  <c r="BX112" i="39"/>
  <c r="BW112" i="39"/>
  <c r="BV112" i="39"/>
  <c r="BU112" i="39"/>
  <c r="BT112" i="39"/>
  <c r="BS112" i="39"/>
  <c r="BQ112" i="39"/>
  <c r="BP112" i="39"/>
  <c r="BO112" i="39"/>
  <c r="BN112" i="39"/>
  <c r="BM112" i="39"/>
  <c r="BL112" i="39"/>
  <c r="BJ112" i="39"/>
  <c r="BI112" i="39"/>
  <c r="BH112" i="39"/>
  <c r="BG112" i="39"/>
  <c r="BF112" i="39"/>
  <c r="BE112" i="39"/>
  <c r="BC112" i="39"/>
  <c r="BB112" i="39"/>
  <c r="BA112" i="39"/>
  <c r="AZ112" i="39"/>
  <c r="AY112" i="39"/>
  <c r="AX112" i="39"/>
  <c r="AV112" i="39"/>
  <c r="AU112" i="39"/>
  <c r="AT112" i="39"/>
  <c r="AS112" i="39"/>
  <c r="AR112" i="39"/>
  <c r="AQ112" i="39"/>
  <c r="AO112" i="39"/>
  <c r="AN112" i="39"/>
  <c r="AM112" i="39"/>
  <c r="AL112" i="39"/>
  <c r="AK112" i="39"/>
  <c r="AJ112" i="39"/>
  <c r="AH112" i="39"/>
  <c r="AG112" i="39"/>
  <c r="AF112" i="39"/>
  <c r="AE112" i="39"/>
  <c r="AD112" i="39"/>
  <c r="AC112" i="39"/>
  <c r="AA112" i="39"/>
  <c r="Z112" i="39"/>
  <c r="Y112" i="39"/>
  <c r="X112" i="39"/>
  <c r="W112" i="39"/>
  <c r="V112" i="39"/>
  <c r="T112" i="39"/>
  <c r="S112" i="39"/>
  <c r="R112" i="39"/>
  <c r="Q112" i="39"/>
  <c r="P112" i="39"/>
  <c r="O112" i="39"/>
  <c r="HW111" i="39"/>
  <c r="HP111" i="39"/>
  <c r="HH111" i="39"/>
  <c r="HG111" i="39"/>
  <c r="HF111" i="39"/>
  <c r="HE111" i="39"/>
  <c r="HD111" i="39"/>
  <c r="HC111" i="39"/>
  <c r="HA111" i="39"/>
  <c r="GZ111" i="39"/>
  <c r="GY111" i="39"/>
  <c r="GX111" i="39"/>
  <c r="GW111" i="39"/>
  <c r="GV111" i="39"/>
  <c r="GT111" i="39"/>
  <c r="GS111" i="39"/>
  <c r="GR111" i="39"/>
  <c r="GQ111" i="39"/>
  <c r="GP111" i="39"/>
  <c r="GO111" i="39"/>
  <c r="GM111" i="39"/>
  <c r="GL111" i="39"/>
  <c r="GK111" i="39"/>
  <c r="GJ111" i="39"/>
  <c r="GI111" i="39"/>
  <c r="GH111" i="39"/>
  <c r="GF111" i="39"/>
  <c r="GE111" i="39"/>
  <c r="GD111" i="39"/>
  <c r="GC111" i="39"/>
  <c r="GB111" i="39"/>
  <c r="GA111" i="39"/>
  <c r="FY111" i="39"/>
  <c r="FX111" i="39"/>
  <c r="FW111" i="39"/>
  <c r="FV111" i="39"/>
  <c r="FU111" i="39"/>
  <c r="FT111" i="39"/>
  <c r="FR111" i="39"/>
  <c r="FQ111" i="39"/>
  <c r="FP111" i="39"/>
  <c r="FO111" i="39"/>
  <c r="FN111" i="39"/>
  <c r="FM111" i="39"/>
  <c r="FK111" i="39"/>
  <c r="FJ111" i="39"/>
  <c r="FI111" i="39"/>
  <c r="FH111" i="39"/>
  <c r="FG111" i="39"/>
  <c r="FF111" i="39"/>
  <c r="FD111" i="39"/>
  <c r="FC111" i="39"/>
  <c r="FB111" i="39"/>
  <c r="FA111" i="39"/>
  <c r="EZ111" i="39"/>
  <c r="EY111" i="39"/>
  <c r="EW111" i="39"/>
  <c r="EV111" i="39"/>
  <c r="EU111" i="39"/>
  <c r="ET111" i="39"/>
  <c r="ES111" i="39"/>
  <c r="ER111" i="39"/>
  <c r="EP111" i="39"/>
  <c r="EO111" i="39"/>
  <c r="EN111" i="39"/>
  <c r="EM111" i="39"/>
  <c r="EL111" i="39"/>
  <c r="EK111" i="39"/>
  <c r="EI111" i="39"/>
  <c r="EH111" i="39"/>
  <c r="EG111" i="39"/>
  <c r="EF111" i="39"/>
  <c r="EE111" i="39"/>
  <c r="ED111" i="39"/>
  <c r="EB111" i="39"/>
  <c r="EA111" i="39"/>
  <c r="DZ111" i="39"/>
  <c r="DY111" i="39"/>
  <c r="DX111" i="39"/>
  <c r="DW111" i="39"/>
  <c r="DU111" i="39"/>
  <c r="DT111" i="39"/>
  <c r="DS111" i="39"/>
  <c r="DR111" i="39"/>
  <c r="DQ111" i="39"/>
  <c r="DP111" i="39"/>
  <c r="DN111" i="39"/>
  <c r="DM111" i="39"/>
  <c r="DL111" i="39"/>
  <c r="DK111" i="39"/>
  <c r="DJ111" i="39"/>
  <c r="DI111" i="39"/>
  <c r="DG111" i="39"/>
  <c r="DF111" i="39"/>
  <c r="DE111" i="39"/>
  <c r="DD111" i="39"/>
  <c r="DC111" i="39"/>
  <c r="DB111" i="39"/>
  <c r="CZ111" i="39"/>
  <c r="CY111" i="39"/>
  <c r="CX111" i="39"/>
  <c r="CW111" i="39"/>
  <c r="CV111" i="39"/>
  <c r="CU111" i="39"/>
  <c r="CS111" i="39"/>
  <c r="CR111" i="39"/>
  <c r="CQ111" i="39"/>
  <c r="CP111" i="39"/>
  <c r="CO111" i="39"/>
  <c r="CN111" i="39"/>
  <c r="CL111" i="39"/>
  <c r="CK111" i="39"/>
  <c r="CJ111" i="39"/>
  <c r="CI111" i="39"/>
  <c r="CH111" i="39"/>
  <c r="CG111" i="39"/>
  <c r="CE111" i="39"/>
  <c r="CD111" i="39"/>
  <c r="CC111" i="39"/>
  <c r="CB111" i="39"/>
  <c r="CA111" i="39"/>
  <c r="BZ111" i="39"/>
  <c r="BX111" i="39"/>
  <c r="BW111" i="39"/>
  <c r="BV111" i="39"/>
  <c r="BU111" i="39"/>
  <c r="BT111" i="39"/>
  <c r="BS111" i="39"/>
  <c r="BQ111" i="39"/>
  <c r="BP111" i="39"/>
  <c r="BO111" i="39"/>
  <c r="BN111" i="39"/>
  <c r="BM111" i="39"/>
  <c r="BL111" i="39"/>
  <c r="BJ111" i="39"/>
  <c r="BI111" i="39"/>
  <c r="BH111" i="39"/>
  <c r="BG111" i="39"/>
  <c r="BF111" i="39"/>
  <c r="BE111" i="39"/>
  <c r="BC111" i="39"/>
  <c r="BB111" i="39"/>
  <c r="BA111" i="39"/>
  <c r="AZ111" i="39"/>
  <c r="AY111" i="39"/>
  <c r="AX111" i="39"/>
  <c r="AV111" i="39"/>
  <c r="AU111" i="39"/>
  <c r="AT111" i="39"/>
  <c r="AS111" i="39"/>
  <c r="AR111" i="39"/>
  <c r="AQ111" i="39"/>
  <c r="AO111" i="39"/>
  <c r="AN111" i="39"/>
  <c r="AM111" i="39"/>
  <c r="AL111" i="39"/>
  <c r="AK111" i="39"/>
  <c r="AJ111" i="39"/>
  <c r="AH111" i="39"/>
  <c r="AG111" i="39"/>
  <c r="AF111" i="39"/>
  <c r="AE111" i="39"/>
  <c r="AD111" i="39"/>
  <c r="AC111" i="39"/>
  <c r="AA111" i="39"/>
  <c r="Z111" i="39"/>
  <c r="Y111" i="39"/>
  <c r="X111" i="39"/>
  <c r="W111" i="39"/>
  <c r="V111" i="39"/>
  <c r="T111" i="39"/>
  <c r="S111" i="39"/>
  <c r="R111" i="39"/>
  <c r="Q111" i="39"/>
  <c r="P111" i="39"/>
  <c r="O111" i="39"/>
  <c r="HW110" i="39"/>
  <c r="HP110" i="39"/>
  <c r="HH110" i="39"/>
  <c r="HG110" i="39"/>
  <c r="HF110" i="39"/>
  <c r="HE110" i="39"/>
  <c r="HD110" i="39"/>
  <c r="HC110" i="39"/>
  <c r="HA110" i="39"/>
  <c r="GZ110" i="39"/>
  <c r="GY110" i="39"/>
  <c r="GX110" i="39"/>
  <c r="GW110" i="39"/>
  <c r="GV110" i="39"/>
  <c r="GT110" i="39"/>
  <c r="GS110" i="39"/>
  <c r="GR110" i="39"/>
  <c r="GQ110" i="39"/>
  <c r="GP110" i="39"/>
  <c r="GO110" i="39"/>
  <c r="GM110" i="39"/>
  <c r="GL110" i="39"/>
  <c r="GK110" i="39"/>
  <c r="GJ110" i="39"/>
  <c r="GI110" i="39"/>
  <c r="GH110" i="39"/>
  <c r="GF110" i="39"/>
  <c r="GE110" i="39"/>
  <c r="GD110" i="39"/>
  <c r="GC110" i="39"/>
  <c r="GB110" i="39"/>
  <c r="GA110" i="39"/>
  <c r="FY110" i="39"/>
  <c r="FX110" i="39"/>
  <c r="FW110" i="39"/>
  <c r="FV110" i="39"/>
  <c r="FU110" i="39"/>
  <c r="FT110" i="39"/>
  <c r="FR110" i="39"/>
  <c r="FQ110" i="39"/>
  <c r="FP110" i="39"/>
  <c r="FO110" i="39"/>
  <c r="FN110" i="39"/>
  <c r="FM110" i="39"/>
  <c r="FK110" i="39"/>
  <c r="FJ110" i="39"/>
  <c r="FI110" i="39"/>
  <c r="FH110" i="39"/>
  <c r="FG110" i="39"/>
  <c r="FF110" i="39"/>
  <c r="FD110" i="39"/>
  <c r="FC110" i="39"/>
  <c r="FB110" i="39"/>
  <c r="FA110" i="39"/>
  <c r="EZ110" i="39"/>
  <c r="EY110" i="39"/>
  <c r="EW110" i="39"/>
  <c r="EV110" i="39"/>
  <c r="EU110" i="39"/>
  <c r="ET110" i="39"/>
  <c r="ES110" i="39"/>
  <c r="ER110" i="39"/>
  <c r="EP110" i="39"/>
  <c r="EO110" i="39"/>
  <c r="EN110" i="39"/>
  <c r="EM110" i="39"/>
  <c r="EL110" i="39"/>
  <c r="EK110" i="39"/>
  <c r="EI110" i="39"/>
  <c r="EH110" i="39"/>
  <c r="EG110" i="39"/>
  <c r="EF110" i="39"/>
  <c r="EE110" i="39"/>
  <c r="ED110" i="39"/>
  <c r="EB110" i="39"/>
  <c r="EA110" i="39"/>
  <c r="DZ110" i="39"/>
  <c r="DY110" i="39"/>
  <c r="DX110" i="39"/>
  <c r="DW110" i="39"/>
  <c r="DU110" i="39"/>
  <c r="DT110" i="39"/>
  <c r="DS110" i="39"/>
  <c r="DR110" i="39"/>
  <c r="DQ110" i="39"/>
  <c r="DP110" i="39"/>
  <c r="DN110" i="39"/>
  <c r="DM110" i="39"/>
  <c r="DL110" i="39"/>
  <c r="DK110" i="39"/>
  <c r="DJ110" i="39"/>
  <c r="DI110" i="39"/>
  <c r="DG110" i="39"/>
  <c r="DF110" i="39"/>
  <c r="DE110" i="39"/>
  <c r="DD110" i="39"/>
  <c r="DC110" i="39"/>
  <c r="DB110" i="39"/>
  <c r="CZ110" i="39"/>
  <c r="CY110" i="39"/>
  <c r="CX110" i="39"/>
  <c r="CW110" i="39"/>
  <c r="CV110" i="39"/>
  <c r="CU110" i="39"/>
  <c r="CS110" i="39"/>
  <c r="CR110" i="39"/>
  <c r="CQ110" i="39"/>
  <c r="CP110" i="39"/>
  <c r="CO110" i="39"/>
  <c r="CN110" i="39"/>
  <c r="CL110" i="39"/>
  <c r="CK110" i="39"/>
  <c r="CJ110" i="39"/>
  <c r="CI110" i="39"/>
  <c r="CH110" i="39"/>
  <c r="CG110" i="39"/>
  <c r="CE110" i="39"/>
  <c r="CD110" i="39"/>
  <c r="CC110" i="39"/>
  <c r="CB110" i="39"/>
  <c r="CA110" i="39"/>
  <c r="BZ110" i="39"/>
  <c r="BX110" i="39"/>
  <c r="BW110" i="39"/>
  <c r="BV110" i="39"/>
  <c r="BU110" i="39"/>
  <c r="BT110" i="39"/>
  <c r="BS110" i="39"/>
  <c r="BQ110" i="39"/>
  <c r="BP110" i="39"/>
  <c r="BO110" i="39"/>
  <c r="BN110" i="39"/>
  <c r="BM110" i="39"/>
  <c r="BL110" i="39"/>
  <c r="BJ110" i="39"/>
  <c r="BI110" i="39"/>
  <c r="BH110" i="39"/>
  <c r="BG110" i="39"/>
  <c r="BF110" i="39"/>
  <c r="BE110" i="39"/>
  <c r="BC110" i="39"/>
  <c r="BB110" i="39"/>
  <c r="BA110" i="39"/>
  <c r="AZ110" i="39"/>
  <c r="AY110" i="39"/>
  <c r="AX110" i="39"/>
  <c r="AV110" i="39"/>
  <c r="AU110" i="39"/>
  <c r="AT110" i="39"/>
  <c r="AS110" i="39"/>
  <c r="AR110" i="39"/>
  <c r="AQ110" i="39"/>
  <c r="AO110" i="39"/>
  <c r="AN110" i="39"/>
  <c r="AM110" i="39"/>
  <c r="AL110" i="39"/>
  <c r="AK110" i="39"/>
  <c r="AJ110" i="39"/>
  <c r="AH110" i="39"/>
  <c r="AG110" i="39"/>
  <c r="AF110" i="39"/>
  <c r="AE110" i="39"/>
  <c r="AD110" i="39"/>
  <c r="AC110" i="39"/>
  <c r="AA110" i="39"/>
  <c r="Z110" i="39"/>
  <c r="Y110" i="39"/>
  <c r="X110" i="39"/>
  <c r="W110" i="39"/>
  <c r="V110" i="39"/>
  <c r="T110" i="39"/>
  <c r="S110" i="39"/>
  <c r="R110" i="39"/>
  <c r="Q110" i="39"/>
  <c r="P110" i="39"/>
  <c r="O110" i="39"/>
  <c r="HW109" i="39"/>
  <c r="HP109" i="39"/>
  <c r="HH109" i="39"/>
  <c r="HG109" i="39"/>
  <c r="HF109" i="39"/>
  <c r="HE109" i="39"/>
  <c r="HD109" i="39"/>
  <c r="HC109" i="39"/>
  <c r="HA109" i="39"/>
  <c r="GZ109" i="39"/>
  <c r="GY109" i="39"/>
  <c r="GX109" i="39"/>
  <c r="GW109" i="39"/>
  <c r="GV109" i="39"/>
  <c r="GT109" i="39"/>
  <c r="GS109" i="39"/>
  <c r="GR109" i="39"/>
  <c r="GQ109" i="39"/>
  <c r="GP109" i="39"/>
  <c r="GO109" i="39"/>
  <c r="GM109" i="39"/>
  <c r="GL109" i="39"/>
  <c r="GK109" i="39"/>
  <c r="GJ109" i="39"/>
  <c r="GI109" i="39"/>
  <c r="GH109" i="39"/>
  <c r="GF109" i="39"/>
  <c r="GE109" i="39"/>
  <c r="GD109" i="39"/>
  <c r="GC109" i="39"/>
  <c r="GB109" i="39"/>
  <c r="GG109" i="39" s="1"/>
  <c r="GA109" i="39"/>
  <c r="FY109" i="39"/>
  <c r="FX109" i="39"/>
  <c r="FW109" i="39"/>
  <c r="FV109" i="39"/>
  <c r="FU109" i="39"/>
  <c r="FT109" i="39"/>
  <c r="FR109" i="39"/>
  <c r="FQ109" i="39"/>
  <c r="FP109" i="39"/>
  <c r="FO109" i="39"/>
  <c r="FN109" i="39"/>
  <c r="FM109" i="39"/>
  <c r="FK109" i="39"/>
  <c r="FJ109" i="39"/>
  <c r="FI109" i="39"/>
  <c r="FH109" i="39"/>
  <c r="FG109" i="39"/>
  <c r="FF109" i="39"/>
  <c r="FD109" i="39"/>
  <c r="FC109" i="39"/>
  <c r="FB109" i="39"/>
  <c r="FA109" i="39"/>
  <c r="EZ109" i="39"/>
  <c r="EY109" i="39"/>
  <c r="EW109" i="39"/>
  <c r="EV109" i="39"/>
  <c r="EU109" i="39"/>
  <c r="ET109" i="39"/>
  <c r="ES109" i="39"/>
  <c r="ER109" i="39"/>
  <c r="EP109" i="39"/>
  <c r="EO109" i="39"/>
  <c r="EN109" i="39"/>
  <c r="EM109" i="39"/>
  <c r="EL109" i="39"/>
  <c r="EK109" i="39"/>
  <c r="EI109" i="39"/>
  <c r="EH109" i="39"/>
  <c r="EG109" i="39"/>
  <c r="EF109" i="39"/>
  <c r="EE109" i="39"/>
  <c r="ED109" i="39"/>
  <c r="EB109" i="39"/>
  <c r="EA109" i="39"/>
  <c r="DZ109" i="39"/>
  <c r="DY109" i="39"/>
  <c r="DX109" i="39"/>
  <c r="DW109" i="39"/>
  <c r="DU109" i="39"/>
  <c r="DT109" i="39"/>
  <c r="DS109" i="39"/>
  <c r="DR109" i="39"/>
  <c r="DQ109" i="39"/>
  <c r="DP109" i="39"/>
  <c r="DN109" i="39"/>
  <c r="DM109" i="39"/>
  <c r="DL109" i="39"/>
  <c r="DK109" i="39"/>
  <c r="DJ109" i="39"/>
  <c r="DI109" i="39"/>
  <c r="DG109" i="39"/>
  <c r="DF109" i="39"/>
  <c r="DE109" i="39"/>
  <c r="DD109" i="39"/>
  <c r="DC109" i="39"/>
  <c r="DB109" i="39"/>
  <c r="CZ109" i="39"/>
  <c r="CY109" i="39"/>
  <c r="CX109" i="39"/>
  <c r="CW109" i="39"/>
  <c r="CV109" i="39"/>
  <c r="CU109" i="39"/>
  <c r="CS109" i="39"/>
  <c r="CR109" i="39"/>
  <c r="CQ109" i="39"/>
  <c r="CP109" i="39"/>
  <c r="CO109" i="39"/>
  <c r="CN109" i="39"/>
  <c r="CL109" i="39"/>
  <c r="CK109" i="39"/>
  <c r="CJ109" i="39"/>
  <c r="CI109" i="39"/>
  <c r="CH109" i="39"/>
  <c r="CG109" i="39"/>
  <c r="CE109" i="39"/>
  <c r="CD109" i="39"/>
  <c r="CC109" i="39"/>
  <c r="CB109" i="39"/>
  <c r="CA109" i="39"/>
  <c r="BZ109" i="39"/>
  <c r="BX109" i="39"/>
  <c r="BW109" i="39"/>
  <c r="BV109" i="39"/>
  <c r="BU109" i="39"/>
  <c r="BT109" i="39"/>
  <c r="BS109" i="39"/>
  <c r="BQ109" i="39"/>
  <c r="BP109" i="39"/>
  <c r="BO109" i="39"/>
  <c r="BN109" i="39"/>
  <c r="BM109" i="39"/>
  <c r="BL109" i="39"/>
  <c r="BJ109" i="39"/>
  <c r="BI109" i="39"/>
  <c r="BH109" i="39"/>
  <c r="BG109" i="39"/>
  <c r="BF109" i="39"/>
  <c r="BE109" i="39"/>
  <c r="BC109" i="39"/>
  <c r="BB109" i="39"/>
  <c r="BA109" i="39"/>
  <c r="AZ109" i="39"/>
  <c r="AY109" i="39"/>
  <c r="AX109" i="39"/>
  <c r="AV109" i="39"/>
  <c r="AU109" i="39"/>
  <c r="AT109" i="39"/>
  <c r="AS109" i="39"/>
  <c r="AR109" i="39"/>
  <c r="AQ109" i="39"/>
  <c r="AO109" i="39"/>
  <c r="AN109" i="39"/>
  <c r="AM109" i="39"/>
  <c r="AL109" i="39"/>
  <c r="AK109" i="39"/>
  <c r="AJ109" i="39"/>
  <c r="AH109" i="39"/>
  <c r="AG109" i="39"/>
  <c r="AF109" i="39"/>
  <c r="AE109" i="39"/>
  <c r="AD109" i="39"/>
  <c r="AC109" i="39"/>
  <c r="AA109" i="39"/>
  <c r="Z109" i="39"/>
  <c r="Y109" i="39"/>
  <c r="X109" i="39"/>
  <c r="W109" i="39"/>
  <c r="V109" i="39"/>
  <c r="T109" i="39"/>
  <c r="S109" i="39"/>
  <c r="R109" i="39"/>
  <c r="Q109" i="39"/>
  <c r="P109" i="39"/>
  <c r="O109" i="39"/>
  <c r="HW108" i="39"/>
  <c r="HP108" i="39"/>
  <c r="HH108" i="39"/>
  <c r="HG108" i="39"/>
  <c r="HF108" i="39"/>
  <c r="HE108" i="39"/>
  <c r="HD108" i="39"/>
  <c r="HC108" i="39"/>
  <c r="HI108" i="39" s="1"/>
  <c r="HA108" i="39"/>
  <c r="GZ108" i="39"/>
  <c r="GY108" i="39"/>
  <c r="GX108" i="39"/>
  <c r="GW108" i="39"/>
  <c r="GV108" i="39"/>
  <c r="GT108" i="39"/>
  <c r="GS108" i="39"/>
  <c r="GR108" i="39"/>
  <c r="GQ108" i="39"/>
  <c r="GP108" i="39"/>
  <c r="GO108" i="39"/>
  <c r="GM108" i="39"/>
  <c r="GL108" i="39"/>
  <c r="GK108" i="39"/>
  <c r="GJ108" i="39"/>
  <c r="GI108" i="39"/>
  <c r="GH108" i="39"/>
  <c r="GF108" i="39"/>
  <c r="GE108" i="39"/>
  <c r="GD108" i="39"/>
  <c r="GC108" i="39"/>
  <c r="GB108" i="39"/>
  <c r="GA108" i="39"/>
  <c r="FY108" i="39"/>
  <c r="FX108" i="39"/>
  <c r="FW108" i="39"/>
  <c r="FV108" i="39"/>
  <c r="FU108" i="39"/>
  <c r="FT108" i="39"/>
  <c r="FR108" i="39"/>
  <c r="FQ108" i="39"/>
  <c r="FP108" i="39"/>
  <c r="FO108" i="39"/>
  <c r="FN108" i="39"/>
  <c r="FM108" i="39"/>
  <c r="FK108" i="39"/>
  <c r="FJ108" i="39"/>
  <c r="FI108" i="39"/>
  <c r="FH108" i="39"/>
  <c r="FG108" i="39"/>
  <c r="FF108" i="39"/>
  <c r="FD108" i="39"/>
  <c r="FC108" i="39"/>
  <c r="FB108" i="39"/>
  <c r="FA108" i="39"/>
  <c r="EZ108" i="39"/>
  <c r="EY108" i="39"/>
  <c r="EW108" i="39"/>
  <c r="EV108" i="39"/>
  <c r="EU108" i="39"/>
  <c r="ET108" i="39"/>
  <c r="ES108" i="39"/>
  <c r="ER108" i="39"/>
  <c r="EP108" i="39"/>
  <c r="EO108" i="39"/>
  <c r="EN108" i="39"/>
  <c r="EM108" i="39"/>
  <c r="EL108" i="39"/>
  <c r="EK108" i="39"/>
  <c r="EI108" i="39"/>
  <c r="EH108" i="39"/>
  <c r="EG108" i="39"/>
  <c r="EF108" i="39"/>
  <c r="EE108" i="39"/>
  <c r="ED108" i="39"/>
  <c r="EB108" i="39"/>
  <c r="EA108" i="39"/>
  <c r="DZ108" i="39"/>
  <c r="DY108" i="39"/>
  <c r="DX108" i="39"/>
  <c r="DW108" i="39"/>
  <c r="DU108" i="39"/>
  <c r="DT108" i="39"/>
  <c r="DS108" i="39"/>
  <c r="DR108" i="39"/>
  <c r="DQ108" i="39"/>
  <c r="DP108" i="39"/>
  <c r="DN108" i="39"/>
  <c r="DM108" i="39"/>
  <c r="DL108" i="39"/>
  <c r="DK108" i="39"/>
  <c r="DJ108" i="39"/>
  <c r="DI108" i="39"/>
  <c r="DG108" i="39"/>
  <c r="DF108" i="39"/>
  <c r="DE108" i="39"/>
  <c r="DD108" i="39"/>
  <c r="DC108" i="39"/>
  <c r="DB108" i="39"/>
  <c r="CZ108" i="39"/>
  <c r="CY108" i="39"/>
  <c r="CX108" i="39"/>
  <c r="CW108" i="39"/>
  <c r="CV108" i="39"/>
  <c r="CU108" i="39"/>
  <c r="CS108" i="39"/>
  <c r="CR108" i="39"/>
  <c r="CQ108" i="39"/>
  <c r="CP108" i="39"/>
  <c r="CO108" i="39"/>
  <c r="CN108" i="39"/>
  <c r="CL108" i="39"/>
  <c r="CK108" i="39"/>
  <c r="CJ108" i="39"/>
  <c r="CI108" i="39"/>
  <c r="CH108" i="39"/>
  <c r="CG108" i="39"/>
  <c r="CE108" i="39"/>
  <c r="CD108" i="39"/>
  <c r="CC108" i="39"/>
  <c r="CB108" i="39"/>
  <c r="CA108" i="39"/>
  <c r="BZ108" i="39"/>
  <c r="BX108" i="39"/>
  <c r="BW108" i="39"/>
  <c r="BV108" i="39"/>
  <c r="BU108" i="39"/>
  <c r="BT108" i="39"/>
  <c r="BS108" i="39"/>
  <c r="BQ108" i="39"/>
  <c r="BP108" i="39"/>
  <c r="BO108" i="39"/>
  <c r="BN108" i="39"/>
  <c r="BM108" i="39"/>
  <c r="BL108" i="39"/>
  <c r="BJ108" i="39"/>
  <c r="BI108" i="39"/>
  <c r="BH108" i="39"/>
  <c r="BG108" i="39"/>
  <c r="BF108" i="39"/>
  <c r="BE108" i="39"/>
  <c r="BC108" i="39"/>
  <c r="BB108" i="39"/>
  <c r="BA108" i="39"/>
  <c r="AZ108" i="39"/>
  <c r="AY108" i="39"/>
  <c r="AX108" i="39"/>
  <c r="AV108" i="39"/>
  <c r="AU108" i="39"/>
  <c r="AT108" i="39"/>
  <c r="AS108" i="39"/>
  <c r="AR108" i="39"/>
  <c r="AQ108" i="39"/>
  <c r="AO108" i="39"/>
  <c r="AN108" i="39"/>
  <c r="AM108" i="39"/>
  <c r="AL108" i="39"/>
  <c r="AK108" i="39"/>
  <c r="AJ108" i="39"/>
  <c r="AH108" i="39"/>
  <c r="AG108" i="39"/>
  <c r="AF108" i="39"/>
  <c r="AE108" i="39"/>
  <c r="AD108" i="39"/>
  <c r="AC108" i="39"/>
  <c r="AA108" i="39"/>
  <c r="Z108" i="39"/>
  <c r="Y108" i="39"/>
  <c r="X108" i="39"/>
  <c r="W108" i="39"/>
  <c r="V108" i="39"/>
  <c r="T108" i="39"/>
  <c r="S108" i="39"/>
  <c r="R108" i="39"/>
  <c r="Q108" i="39"/>
  <c r="P108" i="39"/>
  <c r="O108" i="39"/>
  <c r="HW107" i="39"/>
  <c r="HP107" i="39"/>
  <c r="HH107" i="39"/>
  <c r="HG107" i="39"/>
  <c r="HF107" i="39"/>
  <c r="HE107" i="39"/>
  <c r="HD107" i="39"/>
  <c r="HI107" i="39" s="1"/>
  <c r="HC107" i="39"/>
  <c r="HA107" i="39"/>
  <c r="GZ107" i="39"/>
  <c r="GY107" i="39"/>
  <c r="GX107" i="39"/>
  <c r="GW107" i="39"/>
  <c r="GV107" i="39"/>
  <c r="GT107" i="39"/>
  <c r="GS107" i="39"/>
  <c r="GR107" i="39"/>
  <c r="GQ107" i="39"/>
  <c r="GP107" i="39"/>
  <c r="GO107" i="39"/>
  <c r="GM107" i="39"/>
  <c r="GL107" i="39"/>
  <c r="GK107" i="39"/>
  <c r="GJ107" i="39"/>
  <c r="GI107" i="39"/>
  <c r="GH107" i="39"/>
  <c r="GF107" i="39"/>
  <c r="GE107" i="39"/>
  <c r="GD107" i="39"/>
  <c r="GC107" i="39"/>
  <c r="GB107" i="39"/>
  <c r="GA107" i="39"/>
  <c r="FY107" i="39"/>
  <c r="FX107" i="39"/>
  <c r="FW107" i="39"/>
  <c r="FV107" i="39"/>
  <c r="FU107" i="39"/>
  <c r="FT107" i="39"/>
  <c r="FR107" i="39"/>
  <c r="FQ107" i="39"/>
  <c r="FP107" i="39"/>
  <c r="FO107" i="39"/>
  <c r="FN107" i="39"/>
  <c r="FM107" i="39"/>
  <c r="FK107" i="39"/>
  <c r="FJ107" i="39"/>
  <c r="FI107" i="39"/>
  <c r="FH107" i="39"/>
  <c r="FG107" i="39"/>
  <c r="FF107" i="39"/>
  <c r="FD107" i="39"/>
  <c r="FC107" i="39"/>
  <c r="FB107" i="39"/>
  <c r="FA107" i="39"/>
  <c r="EZ107" i="39"/>
  <c r="EY107" i="39"/>
  <c r="EW107" i="39"/>
  <c r="EV107" i="39"/>
  <c r="EU107" i="39"/>
  <c r="ET107" i="39"/>
  <c r="ES107" i="39"/>
  <c r="ER107" i="39"/>
  <c r="EP107" i="39"/>
  <c r="EO107" i="39"/>
  <c r="EN107" i="39"/>
  <c r="EM107" i="39"/>
  <c r="EL107" i="39"/>
  <c r="EK107" i="39"/>
  <c r="EI107" i="39"/>
  <c r="EH107" i="39"/>
  <c r="EG107" i="39"/>
  <c r="EF107" i="39"/>
  <c r="EE107" i="39"/>
  <c r="ED107" i="39"/>
  <c r="EB107" i="39"/>
  <c r="EA107" i="39"/>
  <c r="DZ107" i="39"/>
  <c r="DY107" i="39"/>
  <c r="DX107" i="39"/>
  <c r="DW107" i="39"/>
  <c r="DU107" i="39"/>
  <c r="DT107" i="39"/>
  <c r="DS107" i="39"/>
  <c r="DR107" i="39"/>
  <c r="DQ107" i="39"/>
  <c r="DP107" i="39"/>
  <c r="DN107" i="39"/>
  <c r="DM107" i="39"/>
  <c r="DL107" i="39"/>
  <c r="DK107" i="39"/>
  <c r="DJ107" i="39"/>
  <c r="DI107" i="39"/>
  <c r="DG107" i="39"/>
  <c r="DF107" i="39"/>
  <c r="DE107" i="39"/>
  <c r="DD107" i="39"/>
  <c r="DC107" i="39"/>
  <c r="DB107" i="39"/>
  <c r="CZ107" i="39"/>
  <c r="CY107" i="39"/>
  <c r="CX107" i="39"/>
  <c r="CW107" i="39"/>
  <c r="CV107" i="39"/>
  <c r="CU107" i="39"/>
  <c r="CS107" i="39"/>
  <c r="CR107" i="39"/>
  <c r="CQ107" i="39"/>
  <c r="CP107" i="39"/>
  <c r="CO107" i="39"/>
  <c r="CN107" i="39"/>
  <c r="CL107" i="39"/>
  <c r="CK107" i="39"/>
  <c r="CJ107" i="39"/>
  <c r="CI107" i="39"/>
  <c r="CH107" i="39"/>
  <c r="CG107" i="39"/>
  <c r="CE107" i="39"/>
  <c r="CD107" i="39"/>
  <c r="CC107" i="39"/>
  <c r="CB107" i="39"/>
  <c r="CA107" i="39"/>
  <c r="BZ107" i="39"/>
  <c r="BX107" i="39"/>
  <c r="BW107" i="39"/>
  <c r="BV107" i="39"/>
  <c r="BU107" i="39"/>
  <c r="BT107" i="39"/>
  <c r="BS107" i="39"/>
  <c r="BQ107" i="39"/>
  <c r="BP107" i="39"/>
  <c r="BO107" i="39"/>
  <c r="BN107" i="39"/>
  <c r="BM107" i="39"/>
  <c r="BL107" i="39"/>
  <c r="BJ107" i="39"/>
  <c r="BI107" i="39"/>
  <c r="BH107" i="39"/>
  <c r="BG107" i="39"/>
  <c r="BF107" i="39"/>
  <c r="BE107" i="39"/>
  <c r="BC107" i="39"/>
  <c r="BB107" i="39"/>
  <c r="BA107" i="39"/>
  <c r="AZ107" i="39"/>
  <c r="AY107" i="39"/>
  <c r="AX107" i="39"/>
  <c r="AV107" i="39"/>
  <c r="AU107" i="39"/>
  <c r="AT107" i="39"/>
  <c r="AS107" i="39"/>
  <c r="AR107" i="39"/>
  <c r="AQ107" i="39"/>
  <c r="AO107" i="39"/>
  <c r="AN107" i="39"/>
  <c r="AM107" i="39"/>
  <c r="AL107" i="39"/>
  <c r="AK107" i="39"/>
  <c r="AJ107" i="39"/>
  <c r="AH107" i="39"/>
  <c r="AG107" i="39"/>
  <c r="AF107" i="39"/>
  <c r="AE107" i="39"/>
  <c r="AD107" i="39"/>
  <c r="AC107" i="39"/>
  <c r="AA107" i="39"/>
  <c r="Z107" i="39"/>
  <c r="Y107" i="39"/>
  <c r="X107" i="39"/>
  <c r="W107" i="39"/>
  <c r="V107" i="39"/>
  <c r="T107" i="39"/>
  <c r="S107" i="39"/>
  <c r="R107" i="39"/>
  <c r="Q107" i="39"/>
  <c r="P107" i="39"/>
  <c r="O107" i="39"/>
  <c r="HW106" i="39"/>
  <c r="HP106" i="39"/>
  <c r="HH106" i="39"/>
  <c r="HG106" i="39"/>
  <c r="HF106" i="39"/>
  <c r="HE106" i="39"/>
  <c r="HD106" i="39"/>
  <c r="HC106" i="39"/>
  <c r="HA106" i="39"/>
  <c r="GZ106" i="39"/>
  <c r="GY106" i="39"/>
  <c r="GX106" i="39"/>
  <c r="GW106" i="39"/>
  <c r="GV106" i="39"/>
  <c r="GT106" i="39"/>
  <c r="GS106" i="39"/>
  <c r="GR106" i="39"/>
  <c r="GQ106" i="39"/>
  <c r="GP106" i="39"/>
  <c r="GO106" i="39"/>
  <c r="GM106" i="39"/>
  <c r="GL106" i="39"/>
  <c r="GK106" i="39"/>
  <c r="GJ106" i="39"/>
  <c r="GI106" i="39"/>
  <c r="GH106" i="39"/>
  <c r="GF106" i="39"/>
  <c r="GE106" i="39"/>
  <c r="GD106" i="39"/>
  <c r="GC106" i="39"/>
  <c r="GB106" i="39"/>
  <c r="GA106" i="39"/>
  <c r="FY106" i="39"/>
  <c r="FX106" i="39"/>
  <c r="FW106" i="39"/>
  <c r="FV106" i="39"/>
  <c r="FU106" i="39"/>
  <c r="FT106" i="39"/>
  <c r="FR106" i="39"/>
  <c r="FQ106" i="39"/>
  <c r="FP106" i="39"/>
  <c r="FO106" i="39"/>
  <c r="FN106" i="39"/>
  <c r="FM106" i="39"/>
  <c r="FK106" i="39"/>
  <c r="FJ106" i="39"/>
  <c r="FI106" i="39"/>
  <c r="FH106" i="39"/>
  <c r="FG106" i="39"/>
  <c r="FF106" i="39"/>
  <c r="FD106" i="39"/>
  <c r="FC106" i="39"/>
  <c r="FB106" i="39"/>
  <c r="FA106" i="39"/>
  <c r="EZ106" i="39"/>
  <c r="EY106" i="39"/>
  <c r="EW106" i="39"/>
  <c r="EV106" i="39"/>
  <c r="EU106" i="39"/>
  <c r="ET106" i="39"/>
  <c r="ES106" i="39"/>
  <c r="ER106" i="39"/>
  <c r="EP106" i="39"/>
  <c r="EO106" i="39"/>
  <c r="EN106" i="39"/>
  <c r="EM106" i="39"/>
  <c r="EL106" i="39"/>
  <c r="EK106" i="39"/>
  <c r="EI106" i="39"/>
  <c r="EH106" i="39"/>
  <c r="EG106" i="39"/>
  <c r="EF106" i="39"/>
  <c r="EE106" i="39"/>
  <c r="ED106" i="39"/>
  <c r="EB106" i="39"/>
  <c r="EA106" i="39"/>
  <c r="DZ106" i="39"/>
  <c r="DY106" i="39"/>
  <c r="DX106" i="39"/>
  <c r="DW106" i="39"/>
  <c r="DU106" i="39"/>
  <c r="DT106" i="39"/>
  <c r="DS106" i="39"/>
  <c r="DR106" i="39"/>
  <c r="DQ106" i="39"/>
  <c r="DP106" i="39"/>
  <c r="DN106" i="39"/>
  <c r="DM106" i="39"/>
  <c r="DL106" i="39"/>
  <c r="DK106" i="39"/>
  <c r="DJ106" i="39"/>
  <c r="DI106" i="39"/>
  <c r="DG106" i="39"/>
  <c r="DF106" i="39"/>
  <c r="DE106" i="39"/>
  <c r="DD106" i="39"/>
  <c r="DC106" i="39"/>
  <c r="DB106" i="39"/>
  <c r="CZ106" i="39"/>
  <c r="CY106" i="39"/>
  <c r="CX106" i="39"/>
  <c r="CW106" i="39"/>
  <c r="CV106" i="39"/>
  <c r="CU106" i="39"/>
  <c r="CS106" i="39"/>
  <c r="CR106" i="39"/>
  <c r="CQ106" i="39"/>
  <c r="CP106" i="39"/>
  <c r="CO106" i="39"/>
  <c r="CN106" i="39"/>
  <c r="CL106" i="39"/>
  <c r="CK106" i="39"/>
  <c r="CJ106" i="39"/>
  <c r="CI106" i="39"/>
  <c r="CH106" i="39"/>
  <c r="CG106" i="39"/>
  <c r="CE106" i="39"/>
  <c r="CD106" i="39"/>
  <c r="CC106" i="39"/>
  <c r="CB106" i="39"/>
  <c r="CA106" i="39"/>
  <c r="BZ106" i="39"/>
  <c r="BX106" i="39"/>
  <c r="BW106" i="39"/>
  <c r="BV106" i="39"/>
  <c r="BU106" i="39"/>
  <c r="BT106" i="39"/>
  <c r="BS106" i="39"/>
  <c r="BQ106" i="39"/>
  <c r="BP106" i="39"/>
  <c r="BO106" i="39"/>
  <c r="BN106" i="39"/>
  <c r="BM106" i="39"/>
  <c r="BL106" i="39"/>
  <c r="BJ106" i="39"/>
  <c r="BI106" i="39"/>
  <c r="BH106" i="39"/>
  <c r="BG106" i="39"/>
  <c r="BF106" i="39"/>
  <c r="BE106" i="39"/>
  <c r="BK106" i="39" s="1"/>
  <c r="BC106" i="39"/>
  <c r="BB106" i="39"/>
  <c r="BA106" i="39"/>
  <c r="AZ106" i="39"/>
  <c r="AY106" i="39"/>
  <c r="AX106" i="39"/>
  <c r="AV106" i="39"/>
  <c r="AU106" i="39"/>
  <c r="AT106" i="39"/>
  <c r="AS106" i="39"/>
  <c r="AR106" i="39"/>
  <c r="AQ106" i="39"/>
  <c r="AO106" i="39"/>
  <c r="AN106" i="39"/>
  <c r="AM106" i="39"/>
  <c r="AL106" i="39"/>
  <c r="AK106" i="39"/>
  <c r="AJ106" i="39"/>
  <c r="AH106" i="39"/>
  <c r="AG106" i="39"/>
  <c r="AF106" i="39"/>
  <c r="AE106" i="39"/>
  <c r="AD106" i="39"/>
  <c r="AC106" i="39"/>
  <c r="AA106" i="39"/>
  <c r="Z106" i="39"/>
  <c r="Y106" i="39"/>
  <c r="X106" i="39"/>
  <c r="W106" i="39"/>
  <c r="V106" i="39"/>
  <c r="T106" i="39"/>
  <c r="S106" i="39"/>
  <c r="R106" i="39"/>
  <c r="Q106" i="39"/>
  <c r="P106" i="39"/>
  <c r="O106" i="39"/>
  <c r="HW105" i="39"/>
  <c r="HP105" i="39"/>
  <c r="HH105" i="39"/>
  <c r="HG105" i="39"/>
  <c r="HF105" i="39"/>
  <c r="HE105" i="39"/>
  <c r="HD105" i="39"/>
  <c r="HC105" i="39"/>
  <c r="HA105" i="39"/>
  <c r="GZ105" i="39"/>
  <c r="GY105" i="39"/>
  <c r="GX105" i="39"/>
  <c r="GW105" i="39"/>
  <c r="GV105" i="39"/>
  <c r="GT105" i="39"/>
  <c r="GS105" i="39"/>
  <c r="GR105" i="39"/>
  <c r="GQ105" i="39"/>
  <c r="GP105" i="39"/>
  <c r="GO105" i="39"/>
  <c r="GM105" i="39"/>
  <c r="GL105" i="39"/>
  <c r="GK105" i="39"/>
  <c r="GJ105" i="39"/>
  <c r="GI105" i="39"/>
  <c r="GH105" i="39"/>
  <c r="GF105" i="39"/>
  <c r="GE105" i="39"/>
  <c r="GD105" i="39"/>
  <c r="GC105" i="39"/>
  <c r="GB105" i="39"/>
  <c r="GA105" i="39"/>
  <c r="FY105" i="39"/>
  <c r="FX105" i="39"/>
  <c r="FW105" i="39"/>
  <c r="FV105" i="39"/>
  <c r="FU105" i="39"/>
  <c r="FT105" i="39"/>
  <c r="FR105" i="39"/>
  <c r="FQ105" i="39"/>
  <c r="FP105" i="39"/>
  <c r="FO105" i="39"/>
  <c r="FN105" i="39"/>
  <c r="FM105" i="39"/>
  <c r="FK105" i="39"/>
  <c r="FJ105" i="39"/>
  <c r="FI105" i="39"/>
  <c r="FH105" i="39"/>
  <c r="FG105" i="39"/>
  <c r="FF105" i="39"/>
  <c r="FD105" i="39"/>
  <c r="FC105" i="39"/>
  <c r="FB105" i="39"/>
  <c r="FA105" i="39"/>
  <c r="EZ105" i="39"/>
  <c r="EY105" i="39"/>
  <c r="EW105" i="39"/>
  <c r="EV105" i="39"/>
  <c r="EU105" i="39"/>
  <c r="ET105" i="39"/>
  <c r="ES105" i="39"/>
  <c r="ER105" i="39"/>
  <c r="EP105" i="39"/>
  <c r="EO105" i="39"/>
  <c r="EN105" i="39"/>
  <c r="EM105" i="39"/>
  <c r="EL105" i="39"/>
  <c r="EK105" i="39"/>
  <c r="EI105" i="39"/>
  <c r="EH105" i="39"/>
  <c r="EG105" i="39"/>
  <c r="EF105" i="39"/>
  <c r="EE105" i="39"/>
  <c r="ED105" i="39"/>
  <c r="EB105" i="39"/>
  <c r="EA105" i="39"/>
  <c r="DZ105" i="39"/>
  <c r="DY105" i="39"/>
  <c r="DX105" i="39"/>
  <c r="DW105" i="39"/>
  <c r="DU105" i="39"/>
  <c r="DT105" i="39"/>
  <c r="DS105" i="39"/>
  <c r="DR105" i="39"/>
  <c r="DQ105" i="39"/>
  <c r="DP105" i="39"/>
  <c r="DN105" i="39"/>
  <c r="DM105" i="39"/>
  <c r="DL105" i="39"/>
  <c r="DK105" i="39"/>
  <c r="DJ105" i="39"/>
  <c r="DI105" i="39"/>
  <c r="DG105" i="39"/>
  <c r="DF105" i="39"/>
  <c r="DE105" i="39"/>
  <c r="DD105" i="39"/>
  <c r="DC105" i="39"/>
  <c r="DB105" i="39"/>
  <c r="CZ105" i="39"/>
  <c r="CY105" i="39"/>
  <c r="CX105" i="39"/>
  <c r="CW105" i="39"/>
  <c r="CV105" i="39"/>
  <c r="CU105" i="39"/>
  <c r="CS105" i="39"/>
  <c r="CR105" i="39"/>
  <c r="CQ105" i="39"/>
  <c r="CP105" i="39"/>
  <c r="CO105" i="39"/>
  <c r="CN105" i="39"/>
  <c r="CL105" i="39"/>
  <c r="CK105" i="39"/>
  <c r="CJ105" i="39"/>
  <c r="CI105" i="39"/>
  <c r="CH105" i="39"/>
  <c r="CG105" i="39"/>
  <c r="CE105" i="39"/>
  <c r="CD105" i="39"/>
  <c r="CC105" i="39"/>
  <c r="CB105" i="39"/>
  <c r="CA105" i="39"/>
  <c r="BZ105" i="39"/>
  <c r="BX105" i="39"/>
  <c r="BW105" i="39"/>
  <c r="BV105" i="39"/>
  <c r="BU105" i="39"/>
  <c r="BT105" i="39"/>
  <c r="BS105" i="39"/>
  <c r="BQ105" i="39"/>
  <c r="BP105" i="39"/>
  <c r="BO105" i="39"/>
  <c r="BN105" i="39"/>
  <c r="BM105" i="39"/>
  <c r="BL105" i="39"/>
  <c r="BJ105" i="39"/>
  <c r="BI105" i="39"/>
  <c r="BH105" i="39"/>
  <c r="BG105" i="39"/>
  <c r="BF105" i="39"/>
  <c r="BE105" i="39"/>
  <c r="BC105" i="39"/>
  <c r="BB105" i="39"/>
  <c r="BA105" i="39"/>
  <c r="AZ105" i="39"/>
  <c r="AY105" i="39"/>
  <c r="AX105" i="39"/>
  <c r="AV105" i="39"/>
  <c r="AU105" i="39"/>
  <c r="AT105" i="39"/>
  <c r="AS105" i="39"/>
  <c r="AR105" i="39"/>
  <c r="AQ105" i="39"/>
  <c r="AO105" i="39"/>
  <c r="AN105" i="39"/>
  <c r="AM105" i="39"/>
  <c r="AL105" i="39"/>
  <c r="AK105" i="39"/>
  <c r="AJ105" i="39"/>
  <c r="AH105" i="39"/>
  <c r="AG105" i="39"/>
  <c r="AF105" i="39"/>
  <c r="AE105" i="39"/>
  <c r="AD105" i="39"/>
  <c r="AC105" i="39"/>
  <c r="AA105" i="39"/>
  <c r="Z105" i="39"/>
  <c r="Y105" i="39"/>
  <c r="X105" i="39"/>
  <c r="W105" i="39"/>
  <c r="V105" i="39"/>
  <c r="T105" i="39"/>
  <c r="S105" i="39"/>
  <c r="R105" i="39"/>
  <c r="Q105" i="39"/>
  <c r="P105" i="39"/>
  <c r="O105" i="39"/>
  <c r="HW104" i="39"/>
  <c r="HP104" i="39"/>
  <c r="HH104" i="39"/>
  <c r="HG104" i="39"/>
  <c r="HF104" i="39"/>
  <c r="HE104" i="39"/>
  <c r="HD104" i="39"/>
  <c r="HC104" i="39"/>
  <c r="HA104" i="39"/>
  <c r="GZ104" i="39"/>
  <c r="GY104" i="39"/>
  <c r="GX104" i="39"/>
  <c r="GW104" i="39"/>
  <c r="GV104" i="39"/>
  <c r="GT104" i="39"/>
  <c r="GS104" i="39"/>
  <c r="GR104" i="39"/>
  <c r="GQ104" i="39"/>
  <c r="GP104" i="39"/>
  <c r="GO104" i="39"/>
  <c r="GM104" i="39"/>
  <c r="GL104" i="39"/>
  <c r="GK104" i="39"/>
  <c r="GJ104" i="39"/>
  <c r="GI104" i="39"/>
  <c r="GH104" i="39"/>
  <c r="GF104" i="39"/>
  <c r="GE104" i="39"/>
  <c r="GD104" i="39"/>
  <c r="GC104" i="39"/>
  <c r="GB104" i="39"/>
  <c r="GA104" i="39"/>
  <c r="FY104" i="39"/>
  <c r="FX104" i="39"/>
  <c r="FW104" i="39"/>
  <c r="FV104" i="39"/>
  <c r="FU104" i="39"/>
  <c r="FT104" i="39"/>
  <c r="FR104" i="39"/>
  <c r="FQ104" i="39"/>
  <c r="FP104" i="39"/>
  <c r="FO104" i="39"/>
  <c r="FN104" i="39"/>
  <c r="FM104" i="39"/>
  <c r="FK104" i="39"/>
  <c r="FJ104" i="39"/>
  <c r="FI104" i="39"/>
  <c r="FH104" i="39"/>
  <c r="FG104" i="39"/>
  <c r="FF104" i="39"/>
  <c r="FD104" i="39"/>
  <c r="FC104" i="39"/>
  <c r="FB104" i="39"/>
  <c r="FA104" i="39"/>
  <c r="EZ104" i="39"/>
  <c r="EY104" i="39"/>
  <c r="EW104" i="39"/>
  <c r="EV104" i="39"/>
  <c r="EU104" i="39"/>
  <c r="ET104" i="39"/>
  <c r="ES104" i="39"/>
  <c r="ER104" i="39"/>
  <c r="EP104" i="39"/>
  <c r="EO104" i="39"/>
  <c r="EN104" i="39"/>
  <c r="EM104" i="39"/>
  <c r="EL104" i="39"/>
  <c r="EK104" i="39"/>
  <c r="EI104" i="39"/>
  <c r="EH104" i="39"/>
  <c r="EG104" i="39"/>
  <c r="EF104" i="39"/>
  <c r="EE104" i="39"/>
  <c r="ED104" i="39"/>
  <c r="EB104" i="39"/>
  <c r="EA104" i="39"/>
  <c r="DZ104" i="39"/>
  <c r="DY104" i="39"/>
  <c r="DX104" i="39"/>
  <c r="DW104" i="39"/>
  <c r="DU104" i="39"/>
  <c r="DT104" i="39"/>
  <c r="DS104" i="39"/>
  <c r="DR104" i="39"/>
  <c r="DQ104" i="39"/>
  <c r="DP104" i="39"/>
  <c r="DN104" i="39"/>
  <c r="DM104" i="39"/>
  <c r="DL104" i="39"/>
  <c r="DK104" i="39"/>
  <c r="DJ104" i="39"/>
  <c r="DI104" i="39"/>
  <c r="DG104" i="39"/>
  <c r="DF104" i="39"/>
  <c r="DE104" i="39"/>
  <c r="DD104" i="39"/>
  <c r="DC104" i="39"/>
  <c r="DB104" i="39"/>
  <c r="CZ104" i="39"/>
  <c r="CY104" i="39"/>
  <c r="CX104" i="39"/>
  <c r="CW104" i="39"/>
  <c r="CV104" i="39"/>
  <c r="CU104" i="39"/>
  <c r="CS104" i="39"/>
  <c r="CR104" i="39"/>
  <c r="CQ104" i="39"/>
  <c r="CP104" i="39"/>
  <c r="CO104" i="39"/>
  <c r="CN104" i="39"/>
  <c r="CL104" i="39"/>
  <c r="CK104" i="39"/>
  <c r="CJ104" i="39"/>
  <c r="CI104" i="39"/>
  <c r="CH104" i="39"/>
  <c r="CG104" i="39"/>
  <c r="CE104" i="39"/>
  <c r="CD104" i="39"/>
  <c r="CC104" i="39"/>
  <c r="CB104" i="39"/>
  <c r="CA104" i="39"/>
  <c r="BZ104" i="39"/>
  <c r="BX104" i="39"/>
  <c r="BW104" i="39"/>
  <c r="BV104" i="39"/>
  <c r="BU104" i="39"/>
  <c r="BT104" i="39"/>
  <c r="BS104" i="39"/>
  <c r="BQ104" i="39"/>
  <c r="BP104" i="39"/>
  <c r="BO104" i="39"/>
  <c r="BN104" i="39"/>
  <c r="BM104" i="39"/>
  <c r="BL104" i="39"/>
  <c r="BJ104" i="39"/>
  <c r="BI104" i="39"/>
  <c r="BH104" i="39"/>
  <c r="BG104" i="39"/>
  <c r="BF104" i="39"/>
  <c r="BE104" i="39"/>
  <c r="BC104" i="39"/>
  <c r="BB104" i="39"/>
  <c r="BA104" i="39"/>
  <c r="AZ104" i="39"/>
  <c r="AY104" i="39"/>
  <c r="AX104" i="39"/>
  <c r="AV104" i="39"/>
  <c r="AU104" i="39"/>
  <c r="AT104" i="39"/>
  <c r="AS104" i="39"/>
  <c r="AR104" i="39"/>
  <c r="AQ104" i="39"/>
  <c r="AO104" i="39"/>
  <c r="AN104" i="39"/>
  <c r="AM104" i="39"/>
  <c r="AL104" i="39"/>
  <c r="AK104" i="39"/>
  <c r="AJ104" i="39"/>
  <c r="AH104" i="39"/>
  <c r="AG104" i="39"/>
  <c r="AF104" i="39"/>
  <c r="AE104" i="39"/>
  <c r="AD104" i="39"/>
  <c r="AC104" i="39"/>
  <c r="AA104" i="39"/>
  <c r="Z104" i="39"/>
  <c r="Y104" i="39"/>
  <c r="X104" i="39"/>
  <c r="W104" i="39"/>
  <c r="V104" i="39"/>
  <c r="T104" i="39"/>
  <c r="S104" i="39"/>
  <c r="R104" i="39"/>
  <c r="Q104" i="39"/>
  <c r="P104" i="39"/>
  <c r="O104" i="39"/>
  <c r="HW103" i="39"/>
  <c r="HP103" i="39"/>
  <c r="HH103" i="39"/>
  <c r="HG103" i="39"/>
  <c r="HF103" i="39"/>
  <c r="HE103" i="39"/>
  <c r="HD103" i="39"/>
  <c r="HC103" i="39"/>
  <c r="HA103" i="39"/>
  <c r="GZ103" i="39"/>
  <c r="GY103" i="39"/>
  <c r="GX103" i="39"/>
  <c r="GW103" i="39"/>
  <c r="GV103" i="39"/>
  <c r="GT103" i="39"/>
  <c r="GS103" i="39"/>
  <c r="GR103" i="39"/>
  <c r="GQ103" i="39"/>
  <c r="GP103" i="39"/>
  <c r="GO103" i="39"/>
  <c r="GM103" i="39"/>
  <c r="GL103" i="39"/>
  <c r="GK103" i="39"/>
  <c r="GJ103" i="39"/>
  <c r="GI103" i="39"/>
  <c r="GH103" i="39"/>
  <c r="GF103" i="39"/>
  <c r="GE103" i="39"/>
  <c r="GD103" i="39"/>
  <c r="GC103" i="39"/>
  <c r="GB103" i="39"/>
  <c r="GA103" i="39"/>
  <c r="FY103" i="39"/>
  <c r="FX103" i="39"/>
  <c r="FW103" i="39"/>
  <c r="FV103" i="39"/>
  <c r="FU103" i="39"/>
  <c r="FT103" i="39"/>
  <c r="FR103" i="39"/>
  <c r="FQ103" i="39"/>
  <c r="FP103" i="39"/>
  <c r="FO103" i="39"/>
  <c r="FN103" i="39"/>
  <c r="FM103" i="39"/>
  <c r="FK103" i="39"/>
  <c r="FJ103" i="39"/>
  <c r="FI103" i="39"/>
  <c r="FH103" i="39"/>
  <c r="FG103" i="39"/>
  <c r="FF103" i="39"/>
  <c r="FD103" i="39"/>
  <c r="FC103" i="39"/>
  <c r="FB103" i="39"/>
  <c r="FA103" i="39"/>
  <c r="EZ103" i="39"/>
  <c r="EY103" i="39"/>
  <c r="EW103" i="39"/>
  <c r="EV103" i="39"/>
  <c r="EU103" i="39"/>
  <c r="ET103" i="39"/>
  <c r="ES103" i="39"/>
  <c r="ER103" i="39"/>
  <c r="EP103" i="39"/>
  <c r="EO103" i="39"/>
  <c r="EN103" i="39"/>
  <c r="EM103" i="39"/>
  <c r="EL103" i="39"/>
  <c r="EK103" i="39"/>
  <c r="EI103" i="39"/>
  <c r="EH103" i="39"/>
  <c r="EG103" i="39"/>
  <c r="EF103" i="39"/>
  <c r="EE103" i="39"/>
  <c r="ED103" i="39"/>
  <c r="EB103" i="39"/>
  <c r="EA103" i="39"/>
  <c r="DZ103" i="39"/>
  <c r="DY103" i="39"/>
  <c r="DX103" i="39"/>
  <c r="DW103" i="39"/>
  <c r="DU103" i="39"/>
  <c r="DT103" i="39"/>
  <c r="DS103" i="39"/>
  <c r="DR103" i="39"/>
  <c r="DQ103" i="39"/>
  <c r="DP103" i="39"/>
  <c r="DN103" i="39"/>
  <c r="DM103" i="39"/>
  <c r="DL103" i="39"/>
  <c r="DK103" i="39"/>
  <c r="DJ103" i="39"/>
  <c r="DI103" i="39"/>
  <c r="DG103" i="39"/>
  <c r="DF103" i="39"/>
  <c r="DE103" i="39"/>
  <c r="DD103" i="39"/>
  <c r="DC103" i="39"/>
  <c r="DB103" i="39"/>
  <c r="CZ103" i="39"/>
  <c r="CY103" i="39"/>
  <c r="CX103" i="39"/>
  <c r="CW103" i="39"/>
  <c r="CV103" i="39"/>
  <c r="CU103" i="39"/>
  <c r="CS103" i="39"/>
  <c r="CR103" i="39"/>
  <c r="CQ103" i="39"/>
  <c r="CP103" i="39"/>
  <c r="CO103" i="39"/>
  <c r="CN103" i="39"/>
  <c r="CL103" i="39"/>
  <c r="CK103" i="39"/>
  <c r="CJ103" i="39"/>
  <c r="CI103" i="39"/>
  <c r="CH103" i="39"/>
  <c r="CG103" i="39"/>
  <c r="CE103" i="39"/>
  <c r="CD103" i="39"/>
  <c r="CC103" i="39"/>
  <c r="CB103" i="39"/>
  <c r="CA103" i="39"/>
  <c r="BZ103" i="39"/>
  <c r="BX103" i="39"/>
  <c r="BW103" i="39"/>
  <c r="BV103" i="39"/>
  <c r="BU103" i="39"/>
  <c r="BT103" i="39"/>
  <c r="BS103" i="39"/>
  <c r="BQ103" i="39"/>
  <c r="BP103" i="39"/>
  <c r="BO103" i="39"/>
  <c r="BN103" i="39"/>
  <c r="BM103" i="39"/>
  <c r="BL103" i="39"/>
  <c r="BJ103" i="39"/>
  <c r="BI103" i="39"/>
  <c r="BH103" i="39"/>
  <c r="BG103" i="39"/>
  <c r="BF103" i="39"/>
  <c r="BE103" i="39"/>
  <c r="BC103" i="39"/>
  <c r="BB103" i="39"/>
  <c r="BA103" i="39"/>
  <c r="AZ103" i="39"/>
  <c r="AY103" i="39"/>
  <c r="AX103" i="39"/>
  <c r="AV103" i="39"/>
  <c r="AU103" i="39"/>
  <c r="AT103" i="39"/>
  <c r="AS103" i="39"/>
  <c r="AR103" i="39"/>
  <c r="AQ103" i="39"/>
  <c r="AO103" i="39"/>
  <c r="AN103" i="39"/>
  <c r="AM103" i="39"/>
  <c r="AL103" i="39"/>
  <c r="AK103" i="39"/>
  <c r="AJ103" i="39"/>
  <c r="AH103" i="39"/>
  <c r="AG103" i="39"/>
  <c r="AF103" i="39"/>
  <c r="AE103" i="39"/>
  <c r="AD103" i="39"/>
  <c r="AC103" i="39"/>
  <c r="AA103" i="39"/>
  <c r="Z103" i="39"/>
  <c r="Y103" i="39"/>
  <c r="X103" i="39"/>
  <c r="W103" i="39"/>
  <c r="V103" i="39"/>
  <c r="T103" i="39"/>
  <c r="S103" i="39"/>
  <c r="R103" i="39"/>
  <c r="Q103" i="39"/>
  <c r="P103" i="39"/>
  <c r="O103" i="39"/>
  <c r="HW102" i="39"/>
  <c r="HP102" i="39"/>
  <c r="HH102" i="39"/>
  <c r="HG102" i="39"/>
  <c r="HF102" i="39"/>
  <c r="HE102" i="39"/>
  <c r="HD102" i="39"/>
  <c r="HC102" i="39"/>
  <c r="HA102" i="39"/>
  <c r="GZ102" i="39"/>
  <c r="GY102" i="39"/>
  <c r="GX102" i="39"/>
  <c r="GW102" i="39"/>
  <c r="GV102" i="39"/>
  <c r="GT102" i="39"/>
  <c r="GS102" i="39"/>
  <c r="GR102" i="39"/>
  <c r="GQ102" i="39"/>
  <c r="GP102" i="39"/>
  <c r="GO102" i="39"/>
  <c r="GM102" i="39"/>
  <c r="GL102" i="39"/>
  <c r="GK102" i="39"/>
  <c r="GJ102" i="39"/>
  <c r="GI102" i="39"/>
  <c r="GH102" i="39"/>
  <c r="GF102" i="39"/>
  <c r="GE102" i="39"/>
  <c r="GD102" i="39"/>
  <c r="GC102" i="39"/>
  <c r="GB102" i="39"/>
  <c r="GA102" i="39"/>
  <c r="FY102" i="39"/>
  <c r="FX102" i="39"/>
  <c r="FW102" i="39"/>
  <c r="FV102" i="39"/>
  <c r="FU102" i="39"/>
  <c r="FT102" i="39"/>
  <c r="FR102" i="39"/>
  <c r="FQ102" i="39"/>
  <c r="FP102" i="39"/>
  <c r="FO102" i="39"/>
  <c r="FN102" i="39"/>
  <c r="FM102" i="39"/>
  <c r="FK102" i="39"/>
  <c r="FJ102" i="39"/>
  <c r="FI102" i="39"/>
  <c r="FH102" i="39"/>
  <c r="FG102" i="39"/>
  <c r="FF102" i="39"/>
  <c r="FD102" i="39"/>
  <c r="FC102" i="39"/>
  <c r="FB102" i="39"/>
  <c r="FA102" i="39"/>
  <c r="EZ102" i="39"/>
  <c r="EY102" i="39"/>
  <c r="EW102" i="39"/>
  <c r="EV102" i="39"/>
  <c r="EU102" i="39"/>
  <c r="ET102" i="39"/>
  <c r="ES102" i="39"/>
  <c r="ER102" i="39"/>
  <c r="EP102" i="39"/>
  <c r="EO102" i="39"/>
  <c r="EN102" i="39"/>
  <c r="EM102" i="39"/>
  <c r="EL102" i="39"/>
  <c r="EK102" i="39"/>
  <c r="EI102" i="39"/>
  <c r="EH102" i="39"/>
  <c r="EG102" i="39"/>
  <c r="EF102" i="39"/>
  <c r="EE102" i="39"/>
  <c r="ED102" i="39"/>
  <c r="EB102" i="39"/>
  <c r="EA102" i="39"/>
  <c r="DZ102" i="39"/>
  <c r="DY102" i="39"/>
  <c r="DX102" i="39"/>
  <c r="DW102" i="39"/>
  <c r="DU102" i="39"/>
  <c r="DT102" i="39"/>
  <c r="DS102" i="39"/>
  <c r="DR102" i="39"/>
  <c r="DQ102" i="39"/>
  <c r="DP102" i="39"/>
  <c r="DN102" i="39"/>
  <c r="DM102" i="39"/>
  <c r="DL102" i="39"/>
  <c r="DK102" i="39"/>
  <c r="DJ102" i="39"/>
  <c r="DI102" i="39"/>
  <c r="DG102" i="39"/>
  <c r="DF102" i="39"/>
  <c r="DE102" i="39"/>
  <c r="DD102" i="39"/>
  <c r="DC102" i="39"/>
  <c r="DB102" i="39"/>
  <c r="CZ102" i="39"/>
  <c r="CY102" i="39"/>
  <c r="CX102" i="39"/>
  <c r="CW102" i="39"/>
  <c r="CV102" i="39"/>
  <c r="CU102" i="39"/>
  <c r="CS102" i="39"/>
  <c r="CR102" i="39"/>
  <c r="CQ102" i="39"/>
  <c r="CP102" i="39"/>
  <c r="CO102" i="39"/>
  <c r="CN102" i="39"/>
  <c r="CL102" i="39"/>
  <c r="CK102" i="39"/>
  <c r="CJ102" i="39"/>
  <c r="CI102" i="39"/>
  <c r="CH102" i="39"/>
  <c r="CG102" i="39"/>
  <c r="CE102" i="39"/>
  <c r="CD102" i="39"/>
  <c r="CC102" i="39"/>
  <c r="CB102" i="39"/>
  <c r="CA102" i="39"/>
  <c r="BZ102" i="39"/>
  <c r="BX102" i="39"/>
  <c r="BW102" i="39"/>
  <c r="BV102" i="39"/>
  <c r="BU102" i="39"/>
  <c r="BT102" i="39"/>
  <c r="BS102" i="39"/>
  <c r="BQ102" i="39"/>
  <c r="BP102" i="39"/>
  <c r="BO102" i="39"/>
  <c r="BN102" i="39"/>
  <c r="BM102" i="39"/>
  <c r="BL102" i="39"/>
  <c r="BJ102" i="39"/>
  <c r="BI102" i="39"/>
  <c r="BH102" i="39"/>
  <c r="BG102" i="39"/>
  <c r="BF102" i="39"/>
  <c r="BE102" i="39"/>
  <c r="BC102" i="39"/>
  <c r="BB102" i="39"/>
  <c r="BA102" i="39"/>
  <c r="AZ102" i="39"/>
  <c r="AY102" i="39"/>
  <c r="AX102" i="39"/>
  <c r="AV102" i="39"/>
  <c r="AU102" i="39"/>
  <c r="AT102" i="39"/>
  <c r="AS102" i="39"/>
  <c r="AR102" i="39"/>
  <c r="AQ102" i="39"/>
  <c r="AO102" i="39"/>
  <c r="AN102" i="39"/>
  <c r="AM102" i="39"/>
  <c r="AL102" i="39"/>
  <c r="AK102" i="39"/>
  <c r="AJ102" i="39"/>
  <c r="AH102" i="39"/>
  <c r="AG102" i="39"/>
  <c r="AF102" i="39"/>
  <c r="AE102" i="39"/>
  <c r="AD102" i="39"/>
  <c r="AC102" i="39"/>
  <c r="AA102" i="39"/>
  <c r="Z102" i="39"/>
  <c r="Y102" i="39"/>
  <c r="X102" i="39"/>
  <c r="W102" i="39"/>
  <c r="V102" i="39"/>
  <c r="T102" i="39"/>
  <c r="S102" i="39"/>
  <c r="R102" i="39"/>
  <c r="Q102" i="39"/>
  <c r="P102" i="39"/>
  <c r="O102" i="39"/>
  <c r="HW101" i="39"/>
  <c r="HP101" i="39"/>
  <c r="HH101" i="39"/>
  <c r="HG101" i="39"/>
  <c r="HF101" i="39"/>
  <c r="HE101" i="39"/>
  <c r="HD101" i="39"/>
  <c r="HC101" i="39"/>
  <c r="HA101" i="39"/>
  <c r="GZ101" i="39"/>
  <c r="GY101" i="39"/>
  <c r="GX101" i="39"/>
  <c r="GW101" i="39"/>
  <c r="GV101" i="39"/>
  <c r="GT101" i="39"/>
  <c r="GS101" i="39"/>
  <c r="GR101" i="39"/>
  <c r="GQ101" i="39"/>
  <c r="GP101" i="39"/>
  <c r="GO101" i="39"/>
  <c r="GM101" i="39"/>
  <c r="GL101" i="39"/>
  <c r="GK101" i="39"/>
  <c r="GJ101" i="39"/>
  <c r="GI101" i="39"/>
  <c r="GH101" i="39"/>
  <c r="GF101" i="39"/>
  <c r="GE101" i="39"/>
  <c r="GD101" i="39"/>
  <c r="GC101" i="39"/>
  <c r="GB101" i="39"/>
  <c r="GA101" i="39"/>
  <c r="FY101" i="39"/>
  <c r="FX101" i="39"/>
  <c r="FW101" i="39"/>
  <c r="FV101" i="39"/>
  <c r="FU101" i="39"/>
  <c r="FT101" i="39"/>
  <c r="FR101" i="39"/>
  <c r="FQ101" i="39"/>
  <c r="FP101" i="39"/>
  <c r="FO101" i="39"/>
  <c r="FN101" i="39"/>
  <c r="FM101" i="39"/>
  <c r="FK101" i="39"/>
  <c r="FJ101" i="39"/>
  <c r="FI101" i="39"/>
  <c r="FH101" i="39"/>
  <c r="FG101" i="39"/>
  <c r="FF101" i="39"/>
  <c r="FD101" i="39"/>
  <c r="FC101" i="39"/>
  <c r="FB101" i="39"/>
  <c r="FA101" i="39"/>
  <c r="EZ101" i="39"/>
  <c r="EY101" i="39"/>
  <c r="EW101" i="39"/>
  <c r="EV101" i="39"/>
  <c r="EU101" i="39"/>
  <c r="ET101" i="39"/>
  <c r="ES101" i="39"/>
  <c r="ER101" i="39"/>
  <c r="EP101" i="39"/>
  <c r="EO101" i="39"/>
  <c r="EN101" i="39"/>
  <c r="EM101" i="39"/>
  <c r="EL101" i="39"/>
  <c r="EK101" i="39"/>
  <c r="EI101" i="39"/>
  <c r="EH101" i="39"/>
  <c r="EG101" i="39"/>
  <c r="EF101" i="39"/>
  <c r="EE101" i="39"/>
  <c r="ED101" i="39"/>
  <c r="EB101" i="39"/>
  <c r="EA101" i="39"/>
  <c r="DZ101" i="39"/>
  <c r="DY101" i="39"/>
  <c r="DX101" i="39"/>
  <c r="DW101" i="39"/>
  <c r="DU101" i="39"/>
  <c r="DT101" i="39"/>
  <c r="DS101" i="39"/>
  <c r="DR101" i="39"/>
  <c r="DQ101" i="39"/>
  <c r="DP101" i="39"/>
  <c r="DN101" i="39"/>
  <c r="DM101" i="39"/>
  <c r="DL101" i="39"/>
  <c r="DK101" i="39"/>
  <c r="DJ101" i="39"/>
  <c r="DI101" i="39"/>
  <c r="DG101" i="39"/>
  <c r="DF101" i="39"/>
  <c r="DE101" i="39"/>
  <c r="DD101" i="39"/>
  <c r="DC101" i="39"/>
  <c r="DB101" i="39"/>
  <c r="CZ101" i="39"/>
  <c r="CY101" i="39"/>
  <c r="CX101" i="39"/>
  <c r="CW101" i="39"/>
  <c r="CV101" i="39"/>
  <c r="CU101" i="39"/>
  <c r="CS101" i="39"/>
  <c r="CR101" i="39"/>
  <c r="CQ101" i="39"/>
  <c r="CP101" i="39"/>
  <c r="CO101" i="39"/>
  <c r="CN101" i="39"/>
  <c r="CL101" i="39"/>
  <c r="CK101" i="39"/>
  <c r="CJ101" i="39"/>
  <c r="CI101" i="39"/>
  <c r="CH101" i="39"/>
  <c r="CG101" i="39"/>
  <c r="CE101" i="39"/>
  <c r="CD101" i="39"/>
  <c r="CC101" i="39"/>
  <c r="CB101" i="39"/>
  <c r="CA101" i="39"/>
  <c r="BZ101" i="39"/>
  <c r="BX101" i="39"/>
  <c r="BW101" i="39"/>
  <c r="BV101" i="39"/>
  <c r="BU101" i="39"/>
  <c r="BT101" i="39"/>
  <c r="BS101" i="39"/>
  <c r="BQ101" i="39"/>
  <c r="BP101" i="39"/>
  <c r="BO101" i="39"/>
  <c r="BN101" i="39"/>
  <c r="BM101" i="39"/>
  <c r="BL101" i="39"/>
  <c r="BJ101" i="39"/>
  <c r="BI101" i="39"/>
  <c r="BH101" i="39"/>
  <c r="BG101" i="39"/>
  <c r="BF101" i="39"/>
  <c r="BE101" i="39"/>
  <c r="BC101" i="39"/>
  <c r="BB101" i="39"/>
  <c r="BA101" i="39"/>
  <c r="AZ101" i="39"/>
  <c r="AY101" i="39"/>
  <c r="AX101" i="39"/>
  <c r="AV101" i="39"/>
  <c r="AU101" i="39"/>
  <c r="AT101" i="39"/>
  <c r="AS101" i="39"/>
  <c r="AR101" i="39"/>
  <c r="AQ101" i="39"/>
  <c r="AO101" i="39"/>
  <c r="AN101" i="39"/>
  <c r="AM101" i="39"/>
  <c r="AL101" i="39"/>
  <c r="AK101" i="39"/>
  <c r="AJ101" i="39"/>
  <c r="AH101" i="39"/>
  <c r="AG101" i="39"/>
  <c r="AF101" i="39"/>
  <c r="AE101" i="39"/>
  <c r="AD101" i="39"/>
  <c r="AC101" i="39"/>
  <c r="AA101" i="39"/>
  <c r="Z101" i="39"/>
  <c r="Y101" i="39"/>
  <c r="X101" i="39"/>
  <c r="W101" i="39"/>
  <c r="V101" i="39"/>
  <c r="T101" i="39"/>
  <c r="S101" i="39"/>
  <c r="R101" i="39"/>
  <c r="Q101" i="39"/>
  <c r="P101" i="39"/>
  <c r="O101" i="39"/>
  <c r="HW100" i="39"/>
  <c r="HP100" i="39"/>
  <c r="HH100" i="39"/>
  <c r="HG100" i="39"/>
  <c r="HF100" i="39"/>
  <c r="HE100" i="39"/>
  <c r="HD100" i="39"/>
  <c r="HC100" i="39"/>
  <c r="HA100" i="39"/>
  <c r="GZ100" i="39"/>
  <c r="GY100" i="39"/>
  <c r="GX100" i="39"/>
  <c r="GW100" i="39"/>
  <c r="GV100" i="39"/>
  <c r="GT100" i="39"/>
  <c r="GS100" i="39"/>
  <c r="GR100" i="39"/>
  <c r="GQ100" i="39"/>
  <c r="GP100" i="39"/>
  <c r="GO100" i="39"/>
  <c r="GM100" i="39"/>
  <c r="GL100" i="39"/>
  <c r="GK100" i="39"/>
  <c r="GJ100" i="39"/>
  <c r="GI100" i="39"/>
  <c r="GH100" i="39"/>
  <c r="GF100" i="39"/>
  <c r="GE100" i="39"/>
  <c r="GD100" i="39"/>
  <c r="GC100" i="39"/>
  <c r="GB100" i="39"/>
  <c r="GA100" i="39"/>
  <c r="FY100" i="39"/>
  <c r="FX100" i="39"/>
  <c r="FW100" i="39"/>
  <c r="FV100" i="39"/>
  <c r="FU100" i="39"/>
  <c r="FT100" i="39"/>
  <c r="FR100" i="39"/>
  <c r="FQ100" i="39"/>
  <c r="FP100" i="39"/>
  <c r="FO100" i="39"/>
  <c r="FN100" i="39"/>
  <c r="FM100" i="39"/>
  <c r="FK100" i="39"/>
  <c r="FJ100" i="39"/>
  <c r="FI100" i="39"/>
  <c r="FH100" i="39"/>
  <c r="FG100" i="39"/>
  <c r="FF100" i="39"/>
  <c r="FD100" i="39"/>
  <c r="FC100" i="39"/>
  <c r="FB100" i="39"/>
  <c r="FA100" i="39"/>
  <c r="EZ100" i="39"/>
  <c r="EY100" i="39"/>
  <c r="EW100" i="39"/>
  <c r="EV100" i="39"/>
  <c r="EU100" i="39"/>
  <c r="ET100" i="39"/>
  <c r="ES100" i="39"/>
  <c r="ER100" i="39"/>
  <c r="EP100" i="39"/>
  <c r="EO100" i="39"/>
  <c r="EN100" i="39"/>
  <c r="EM100" i="39"/>
  <c r="EL100" i="39"/>
  <c r="EK100" i="39"/>
  <c r="EI100" i="39"/>
  <c r="EH100" i="39"/>
  <c r="EG100" i="39"/>
  <c r="EF100" i="39"/>
  <c r="EE100" i="39"/>
  <c r="ED100" i="39"/>
  <c r="EB100" i="39"/>
  <c r="EA100" i="39"/>
  <c r="DZ100" i="39"/>
  <c r="DY100" i="39"/>
  <c r="DX100" i="39"/>
  <c r="DW100" i="39"/>
  <c r="DU100" i="39"/>
  <c r="DT100" i="39"/>
  <c r="DS100" i="39"/>
  <c r="DR100" i="39"/>
  <c r="DQ100" i="39"/>
  <c r="DP100" i="39"/>
  <c r="DN100" i="39"/>
  <c r="DM100" i="39"/>
  <c r="DL100" i="39"/>
  <c r="DK100" i="39"/>
  <c r="DJ100" i="39"/>
  <c r="DI100" i="39"/>
  <c r="DG100" i="39"/>
  <c r="DF100" i="39"/>
  <c r="DE100" i="39"/>
  <c r="DD100" i="39"/>
  <c r="DC100" i="39"/>
  <c r="DB100" i="39"/>
  <c r="CZ100" i="39"/>
  <c r="CY100" i="39"/>
  <c r="CX100" i="39"/>
  <c r="CW100" i="39"/>
  <c r="CV100" i="39"/>
  <c r="CU100" i="39"/>
  <c r="CS100" i="39"/>
  <c r="CR100" i="39"/>
  <c r="CQ100" i="39"/>
  <c r="CP100" i="39"/>
  <c r="CO100" i="39"/>
  <c r="CN100" i="39"/>
  <c r="CL100" i="39"/>
  <c r="CK100" i="39"/>
  <c r="CJ100" i="39"/>
  <c r="CI100" i="39"/>
  <c r="CH100" i="39"/>
  <c r="CG100" i="39"/>
  <c r="CE100" i="39"/>
  <c r="CD100" i="39"/>
  <c r="CC100" i="39"/>
  <c r="CB100" i="39"/>
  <c r="CA100" i="39"/>
  <c r="BZ100" i="39"/>
  <c r="BX100" i="39"/>
  <c r="BW100" i="39"/>
  <c r="BV100" i="39"/>
  <c r="BU100" i="39"/>
  <c r="BT100" i="39"/>
  <c r="BS100" i="39"/>
  <c r="BQ100" i="39"/>
  <c r="BP100" i="39"/>
  <c r="BO100" i="39"/>
  <c r="BN100" i="39"/>
  <c r="BM100" i="39"/>
  <c r="BL100" i="39"/>
  <c r="BJ100" i="39"/>
  <c r="BI100" i="39"/>
  <c r="BH100" i="39"/>
  <c r="BG100" i="39"/>
  <c r="BF100" i="39"/>
  <c r="BE100" i="39"/>
  <c r="BC100" i="39"/>
  <c r="BB100" i="39"/>
  <c r="BA100" i="39"/>
  <c r="AZ100" i="39"/>
  <c r="AY100" i="39"/>
  <c r="AX100" i="39"/>
  <c r="AV100" i="39"/>
  <c r="AU100" i="39"/>
  <c r="AT100" i="39"/>
  <c r="AS100" i="39"/>
  <c r="AR100" i="39"/>
  <c r="AQ100" i="39"/>
  <c r="AO100" i="39"/>
  <c r="AN100" i="39"/>
  <c r="AM100" i="39"/>
  <c r="AL100" i="39"/>
  <c r="AK100" i="39"/>
  <c r="AJ100" i="39"/>
  <c r="AH100" i="39"/>
  <c r="AG100" i="39"/>
  <c r="AF100" i="39"/>
  <c r="AE100" i="39"/>
  <c r="AD100" i="39"/>
  <c r="AC100" i="39"/>
  <c r="AA100" i="39"/>
  <c r="Z100" i="39"/>
  <c r="Y100" i="39"/>
  <c r="X100" i="39"/>
  <c r="W100" i="39"/>
  <c r="V100" i="39"/>
  <c r="T100" i="39"/>
  <c r="S100" i="39"/>
  <c r="R100" i="39"/>
  <c r="Q100" i="39"/>
  <c r="P100" i="39"/>
  <c r="O100" i="39"/>
  <c r="HW99" i="39"/>
  <c r="HP99" i="39"/>
  <c r="HH99" i="39"/>
  <c r="HG99" i="39"/>
  <c r="HF99" i="39"/>
  <c r="HE99" i="39"/>
  <c r="HD99" i="39"/>
  <c r="HC99" i="39"/>
  <c r="HI99" i="39" s="1"/>
  <c r="HA99" i="39"/>
  <c r="GZ99" i="39"/>
  <c r="GY99" i="39"/>
  <c r="GX99" i="39"/>
  <c r="GW99" i="39"/>
  <c r="GV99" i="39"/>
  <c r="GT99" i="39"/>
  <c r="GS99" i="39"/>
  <c r="GR99" i="39"/>
  <c r="GQ99" i="39"/>
  <c r="GP99" i="39"/>
  <c r="GO99" i="39"/>
  <c r="GM99" i="39"/>
  <c r="GL99" i="39"/>
  <c r="GK99" i="39"/>
  <c r="GJ99" i="39"/>
  <c r="GI99" i="39"/>
  <c r="GH99" i="39"/>
  <c r="GF99" i="39"/>
  <c r="GE99" i="39"/>
  <c r="GD99" i="39"/>
  <c r="GC99" i="39"/>
  <c r="GB99" i="39"/>
  <c r="GA99" i="39"/>
  <c r="FY99" i="39"/>
  <c r="FX99" i="39"/>
  <c r="FW99" i="39"/>
  <c r="FV99" i="39"/>
  <c r="FU99" i="39"/>
  <c r="FT99" i="39"/>
  <c r="FR99" i="39"/>
  <c r="FQ99" i="39"/>
  <c r="FP99" i="39"/>
  <c r="FO99" i="39"/>
  <c r="FN99" i="39"/>
  <c r="FM99" i="39"/>
  <c r="FK99" i="39"/>
  <c r="FJ99" i="39"/>
  <c r="FI99" i="39"/>
  <c r="FH99" i="39"/>
  <c r="FG99" i="39"/>
  <c r="FF99" i="39"/>
  <c r="FD99" i="39"/>
  <c r="FC99" i="39"/>
  <c r="FB99" i="39"/>
  <c r="FA99" i="39"/>
  <c r="EZ99" i="39"/>
  <c r="EY99" i="39"/>
  <c r="EW99" i="39"/>
  <c r="EV99" i="39"/>
  <c r="EU99" i="39"/>
  <c r="ET99" i="39"/>
  <c r="ES99" i="39"/>
  <c r="ER99" i="39"/>
  <c r="EP99" i="39"/>
  <c r="EO99" i="39"/>
  <c r="EN99" i="39"/>
  <c r="EM99" i="39"/>
  <c r="EL99" i="39"/>
  <c r="EK99" i="39"/>
  <c r="EI99" i="39"/>
  <c r="EH99" i="39"/>
  <c r="EG99" i="39"/>
  <c r="EF99" i="39"/>
  <c r="EE99" i="39"/>
  <c r="ED99" i="39"/>
  <c r="EB99" i="39"/>
  <c r="EA99" i="39"/>
  <c r="DZ99" i="39"/>
  <c r="DY99" i="39"/>
  <c r="DX99" i="39"/>
  <c r="DW99" i="39"/>
  <c r="DU99" i="39"/>
  <c r="DT99" i="39"/>
  <c r="DS99" i="39"/>
  <c r="DR99" i="39"/>
  <c r="DQ99" i="39"/>
  <c r="DP99" i="39"/>
  <c r="DN99" i="39"/>
  <c r="DM99" i="39"/>
  <c r="DL99" i="39"/>
  <c r="DK99" i="39"/>
  <c r="DJ99" i="39"/>
  <c r="DI99" i="39"/>
  <c r="DG99" i="39"/>
  <c r="DF99" i="39"/>
  <c r="DE99" i="39"/>
  <c r="DD99" i="39"/>
  <c r="DC99" i="39"/>
  <c r="DB99" i="39"/>
  <c r="CZ99" i="39"/>
  <c r="CY99" i="39"/>
  <c r="CX99" i="39"/>
  <c r="CW99" i="39"/>
  <c r="CV99" i="39"/>
  <c r="CU99" i="39"/>
  <c r="CS99" i="39"/>
  <c r="CR99" i="39"/>
  <c r="CQ99" i="39"/>
  <c r="CP99" i="39"/>
  <c r="CO99" i="39"/>
  <c r="CN99" i="39"/>
  <c r="CL99" i="39"/>
  <c r="CK99" i="39"/>
  <c r="CJ99" i="39"/>
  <c r="CI99" i="39"/>
  <c r="CH99" i="39"/>
  <c r="CG99" i="39"/>
  <c r="CE99" i="39"/>
  <c r="CD99" i="39"/>
  <c r="CC99" i="39"/>
  <c r="CB99" i="39"/>
  <c r="CA99" i="39"/>
  <c r="BZ99" i="39"/>
  <c r="BX99" i="39"/>
  <c r="BW99" i="39"/>
  <c r="BV99" i="39"/>
  <c r="BU99" i="39"/>
  <c r="BT99" i="39"/>
  <c r="BS99" i="39"/>
  <c r="BQ99" i="39"/>
  <c r="BP99" i="39"/>
  <c r="BO99" i="39"/>
  <c r="BN99" i="39"/>
  <c r="BM99" i="39"/>
  <c r="BL99" i="39"/>
  <c r="BJ99" i="39"/>
  <c r="BI99" i="39"/>
  <c r="BH99" i="39"/>
  <c r="BG99" i="39"/>
  <c r="BF99" i="39"/>
  <c r="BE99" i="39"/>
  <c r="BC99" i="39"/>
  <c r="BB99" i="39"/>
  <c r="BA99" i="39"/>
  <c r="AZ99" i="39"/>
  <c r="AY99" i="39"/>
  <c r="AX99" i="39"/>
  <c r="AV99" i="39"/>
  <c r="AU99" i="39"/>
  <c r="AT99" i="39"/>
  <c r="AS99" i="39"/>
  <c r="AR99" i="39"/>
  <c r="AQ99" i="39"/>
  <c r="AO99" i="39"/>
  <c r="AN99" i="39"/>
  <c r="AM99" i="39"/>
  <c r="AL99" i="39"/>
  <c r="AK99" i="39"/>
  <c r="AJ99" i="39"/>
  <c r="AH99" i="39"/>
  <c r="AG99" i="39"/>
  <c r="AF99" i="39"/>
  <c r="AE99" i="39"/>
  <c r="AD99" i="39"/>
  <c r="AC99" i="39"/>
  <c r="AA99" i="39"/>
  <c r="Z99" i="39"/>
  <c r="Y99" i="39"/>
  <c r="X99" i="39"/>
  <c r="W99" i="39"/>
  <c r="V99" i="39"/>
  <c r="T99" i="39"/>
  <c r="S99" i="39"/>
  <c r="R99" i="39"/>
  <c r="Q99" i="39"/>
  <c r="P99" i="39"/>
  <c r="O99" i="39"/>
  <c r="HW98" i="39"/>
  <c r="HP98" i="39"/>
  <c r="HH98" i="39"/>
  <c r="HG98" i="39"/>
  <c r="HF98" i="39"/>
  <c r="HE98" i="39"/>
  <c r="HD98" i="39"/>
  <c r="HC98" i="39"/>
  <c r="HA98" i="39"/>
  <c r="GZ98" i="39"/>
  <c r="GY98" i="39"/>
  <c r="GX98" i="39"/>
  <c r="GW98" i="39"/>
  <c r="GV98" i="39"/>
  <c r="GT98" i="39"/>
  <c r="GS98" i="39"/>
  <c r="GR98" i="39"/>
  <c r="GQ98" i="39"/>
  <c r="GP98" i="39"/>
  <c r="GO98" i="39"/>
  <c r="GM98" i="39"/>
  <c r="GL98" i="39"/>
  <c r="GK98" i="39"/>
  <c r="GJ98" i="39"/>
  <c r="GI98" i="39"/>
  <c r="GH98" i="39"/>
  <c r="GF98" i="39"/>
  <c r="GE98" i="39"/>
  <c r="GD98" i="39"/>
  <c r="GC98" i="39"/>
  <c r="GB98" i="39"/>
  <c r="GA98" i="39"/>
  <c r="FY98" i="39"/>
  <c r="FX98" i="39"/>
  <c r="FW98" i="39"/>
  <c r="FV98" i="39"/>
  <c r="FU98" i="39"/>
  <c r="FT98" i="39"/>
  <c r="FR98" i="39"/>
  <c r="FQ98" i="39"/>
  <c r="FP98" i="39"/>
  <c r="FO98" i="39"/>
  <c r="FN98" i="39"/>
  <c r="FM98" i="39"/>
  <c r="FK98" i="39"/>
  <c r="FJ98" i="39"/>
  <c r="FI98" i="39"/>
  <c r="FH98" i="39"/>
  <c r="FG98" i="39"/>
  <c r="FF98" i="39"/>
  <c r="FD98" i="39"/>
  <c r="FC98" i="39"/>
  <c r="FB98" i="39"/>
  <c r="FA98" i="39"/>
  <c r="EZ98" i="39"/>
  <c r="EY98" i="39"/>
  <c r="EW98" i="39"/>
  <c r="EV98" i="39"/>
  <c r="EU98" i="39"/>
  <c r="ET98" i="39"/>
  <c r="ES98" i="39"/>
  <c r="ER98" i="39"/>
  <c r="EP98" i="39"/>
  <c r="EO98" i="39"/>
  <c r="EN98" i="39"/>
  <c r="EM98" i="39"/>
  <c r="EL98" i="39"/>
  <c r="EK98" i="39"/>
  <c r="EI98" i="39"/>
  <c r="EH98" i="39"/>
  <c r="EG98" i="39"/>
  <c r="EF98" i="39"/>
  <c r="EE98" i="39"/>
  <c r="ED98" i="39"/>
  <c r="EB98" i="39"/>
  <c r="EA98" i="39"/>
  <c r="DZ98" i="39"/>
  <c r="DY98" i="39"/>
  <c r="DX98" i="39"/>
  <c r="DW98" i="39"/>
  <c r="DU98" i="39"/>
  <c r="DT98" i="39"/>
  <c r="DS98" i="39"/>
  <c r="DR98" i="39"/>
  <c r="DQ98" i="39"/>
  <c r="DP98" i="39"/>
  <c r="DN98" i="39"/>
  <c r="DM98" i="39"/>
  <c r="DL98" i="39"/>
  <c r="DK98" i="39"/>
  <c r="DJ98" i="39"/>
  <c r="DI98" i="39"/>
  <c r="DG98" i="39"/>
  <c r="DF98" i="39"/>
  <c r="DE98" i="39"/>
  <c r="DD98" i="39"/>
  <c r="DC98" i="39"/>
  <c r="DB98" i="39"/>
  <c r="CZ98" i="39"/>
  <c r="CY98" i="39"/>
  <c r="CX98" i="39"/>
  <c r="CW98" i="39"/>
  <c r="CV98" i="39"/>
  <c r="CU98" i="39"/>
  <c r="CS98" i="39"/>
  <c r="CR98" i="39"/>
  <c r="CQ98" i="39"/>
  <c r="CP98" i="39"/>
  <c r="CO98" i="39"/>
  <c r="CN98" i="39"/>
  <c r="CL98" i="39"/>
  <c r="CK98" i="39"/>
  <c r="CJ98" i="39"/>
  <c r="CI98" i="39"/>
  <c r="CH98" i="39"/>
  <c r="CG98" i="39"/>
  <c r="CE98" i="39"/>
  <c r="CD98" i="39"/>
  <c r="CC98" i="39"/>
  <c r="CB98" i="39"/>
  <c r="CA98" i="39"/>
  <c r="BZ98" i="39"/>
  <c r="BX98" i="39"/>
  <c r="BW98" i="39"/>
  <c r="BV98" i="39"/>
  <c r="BU98" i="39"/>
  <c r="BT98" i="39"/>
  <c r="BS98" i="39"/>
  <c r="BQ98" i="39"/>
  <c r="BP98" i="39"/>
  <c r="BO98" i="39"/>
  <c r="BN98" i="39"/>
  <c r="BM98" i="39"/>
  <c r="BL98" i="39"/>
  <c r="BJ98" i="39"/>
  <c r="BI98" i="39"/>
  <c r="BH98" i="39"/>
  <c r="BG98" i="39"/>
  <c r="BF98" i="39"/>
  <c r="BE98" i="39"/>
  <c r="BC98" i="39"/>
  <c r="BB98" i="39"/>
  <c r="BA98" i="39"/>
  <c r="AZ98" i="39"/>
  <c r="AY98" i="39"/>
  <c r="AX98" i="39"/>
  <c r="AV98" i="39"/>
  <c r="AU98" i="39"/>
  <c r="AT98" i="39"/>
  <c r="AS98" i="39"/>
  <c r="AR98" i="39"/>
  <c r="AQ98" i="39"/>
  <c r="AO98" i="39"/>
  <c r="AN98" i="39"/>
  <c r="AM98" i="39"/>
  <c r="AL98" i="39"/>
  <c r="AK98" i="39"/>
  <c r="AJ98" i="39"/>
  <c r="AH98" i="39"/>
  <c r="AG98" i="39"/>
  <c r="AF98" i="39"/>
  <c r="AE98" i="39"/>
  <c r="AD98" i="39"/>
  <c r="AC98" i="39"/>
  <c r="AA98" i="39"/>
  <c r="Z98" i="39"/>
  <c r="Y98" i="39"/>
  <c r="X98" i="39"/>
  <c r="W98" i="39"/>
  <c r="V98" i="39"/>
  <c r="T98" i="39"/>
  <c r="S98" i="39"/>
  <c r="R98" i="39"/>
  <c r="Q98" i="39"/>
  <c r="P98" i="39"/>
  <c r="O98" i="39"/>
  <c r="HW97" i="39"/>
  <c r="HP97" i="39"/>
  <c r="HH97" i="39"/>
  <c r="HG97" i="39"/>
  <c r="HF97" i="39"/>
  <c r="HE97" i="39"/>
  <c r="HD97" i="39"/>
  <c r="HC97" i="39"/>
  <c r="HA97" i="39"/>
  <c r="GZ97" i="39"/>
  <c r="GY97" i="39"/>
  <c r="GX97" i="39"/>
  <c r="GW97" i="39"/>
  <c r="GV97" i="39"/>
  <c r="GT97" i="39"/>
  <c r="GS97" i="39"/>
  <c r="GR97" i="39"/>
  <c r="GQ97" i="39"/>
  <c r="GP97" i="39"/>
  <c r="GO97" i="39"/>
  <c r="GM97" i="39"/>
  <c r="GL97" i="39"/>
  <c r="GK97" i="39"/>
  <c r="GJ97" i="39"/>
  <c r="GI97" i="39"/>
  <c r="GH97" i="39"/>
  <c r="GF97" i="39"/>
  <c r="GE97" i="39"/>
  <c r="GD97" i="39"/>
  <c r="GC97" i="39"/>
  <c r="GB97" i="39"/>
  <c r="GA97" i="39"/>
  <c r="FY97" i="39"/>
  <c r="FX97" i="39"/>
  <c r="FW97" i="39"/>
  <c r="FV97" i="39"/>
  <c r="FU97" i="39"/>
  <c r="FT97" i="39"/>
  <c r="FR97" i="39"/>
  <c r="FQ97" i="39"/>
  <c r="FP97" i="39"/>
  <c r="FO97" i="39"/>
  <c r="FN97" i="39"/>
  <c r="FM97" i="39"/>
  <c r="FK97" i="39"/>
  <c r="FJ97" i="39"/>
  <c r="FI97" i="39"/>
  <c r="FH97" i="39"/>
  <c r="FG97" i="39"/>
  <c r="FF97" i="39"/>
  <c r="FD97" i="39"/>
  <c r="FC97" i="39"/>
  <c r="FB97" i="39"/>
  <c r="FA97" i="39"/>
  <c r="EZ97" i="39"/>
  <c r="EY97" i="39"/>
  <c r="EW97" i="39"/>
  <c r="EV97" i="39"/>
  <c r="EU97" i="39"/>
  <c r="ET97" i="39"/>
  <c r="ES97" i="39"/>
  <c r="ER97" i="39"/>
  <c r="EP97" i="39"/>
  <c r="EO97" i="39"/>
  <c r="EN97" i="39"/>
  <c r="EM97" i="39"/>
  <c r="EL97" i="39"/>
  <c r="EK97" i="39"/>
  <c r="EI97" i="39"/>
  <c r="EH97" i="39"/>
  <c r="EG97" i="39"/>
  <c r="EF97" i="39"/>
  <c r="EE97" i="39"/>
  <c r="ED97" i="39"/>
  <c r="EB97" i="39"/>
  <c r="EA97" i="39"/>
  <c r="DZ97" i="39"/>
  <c r="DY97" i="39"/>
  <c r="DX97" i="39"/>
  <c r="DW97" i="39"/>
  <c r="DU97" i="39"/>
  <c r="DT97" i="39"/>
  <c r="DS97" i="39"/>
  <c r="DR97" i="39"/>
  <c r="DQ97" i="39"/>
  <c r="DP97" i="39"/>
  <c r="DN97" i="39"/>
  <c r="DM97" i="39"/>
  <c r="DL97" i="39"/>
  <c r="DK97" i="39"/>
  <c r="DJ97" i="39"/>
  <c r="DI97" i="39"/>
  <c r="DG97" i="39"/>
  <c r="DF97" i="39"/>
  <c r="DE97" i="39"/>
  <c r="DD97" i="39"/>
  <c r="DC97" i="39"/>
  <c r="DB97" i="39"/>
  <c r="CZ97" i="39"/>
  <c r="CY97" i="39"/>
  <c r="CX97" i="39"/>
  <c r="CW97" i="39"/>
  <c r="CV97" i="39"/>
  <c r="CU97" i="39"/>
  <c r="CS97" i="39"/>
  <c r="CR97" i="39"/>
  <c r="CQ97" i="39"/>
  <c r="CP97" i="39"/>
  <c r="CO97" i="39"/>
  <c r="CN97" i="39"/>
  <c r="CL97" i="39"/>
  <c r="CK97" i="39"/>
  <c r="CJ97" i="39"/>
  <c r="CI97" i="39"/>
  <c r="CH97" i="39"/>
  <c r="CG97" i="39"/>
  <c r="CE97" i="39"/>
  <c r="CD97" i="39"/>
  <c r="CC97" i="39"/>
  <c r="CB97" i="39"/>
  <c r="CA97" i="39"/>
  <c r="BZ97" i="39"/>
  <c r="BX97" i="39"/>
  <c r="BW97" i="39"/>
  <c r="BV97" i="39"/>
  <c r="BU97" i="39"/>
  <c r="BT97" i="39"/>
  <c r="BS97" i="39"/>
  <c r="BQ97" i="39"/>
  <c r="BP97" i="39"/>
  <c r="BO97" i="39"/>
  <c r="BN97" i="39"/>
  <c r="BM97" i="39"/>
  <c r="BL97" i="39"/>
  <c r="BJ97" i="39"/>
  <c r="BI97" i="39"/>
  <c r="BH97" i="39"/>
  <c r="BG97" i="39"/>
  <c r="BF97" i="39"/>
  <c r="BE97" i="39"/>
  <c r="BC97" i="39"/>
  <c r="BB97" i="39"/>
  <c r="BA97" i="39"/>
  <c r="AZ97" i="39"/>
  <c r="AY97" i="39"/>
  <c r="AX97" i="39"/>
  <c r="AV97" i="39"/>
  <c r="AU97" i="39"/>
  <c r="AT97" i="39"/>
  <c r="AS97" i="39"/>
  <c r="AR97" i="39"/>
  <c r="AQ97" i="39"/>
  <c r="AO97" i="39"/>
  <c r="AN97" i="39"/>
  <c r="AM97" i="39"/>
  <c r="AL97" i="39"/>
  <c r="AK97" i="39"/>
  <c r="AJ97" i="39"/>
  <c r="AH97" i="39"/>
  <c r="AG97" i="39"/>
  <c r="AF97" i="39"/>
  <c r="AE97" i="39"/>
  <c r="AD97" i="39"/>
  <c r="AC97" i="39"/>
  <c r="AA97" i="39"/>
  <c r="Z97" i="39"/>
  <c r="Y97" i="39"/>
  <c r="X97" i="39"/>
  <c r="W97" i="39"/>
  <c r="V97" i="39"/>
  <c r="T97" i="39"/>
  <c r="S97" i="39"/>
  <c r="R97" i="39"/>
  <c r="Q97" i="39"/>
  <c r="P97" i="39"/>
  <c r="O97" i="39"/>
  <c r="HW96" i="39"/>
  <c r="HP96" i="39"/>
  <c r="HH96" i="39"/>
  <c r="HG96" i="39"/>
  <c r="HF96" i="39"/>
  <c r="HE96" i="39"/>
  <c r="HD96" i="39"/>
  <c r="HC96" i="39"/>
  <c r="HI96" i="39" s="1"/>
  <c r="HA96" i="39"/>
  <c r="GZ96" i="39"/>
  <c r="GY96" i="39"/>
  <c r="GX96" i="39"/>
  <c r="GW96" i="39"/>
  <c r="GV96" i="39"/>
  <c r="GT96" i="39"/>
  <c r="GS96" i="39"/>
  <c r="GR96" i="39"/>
  <c r="GQ96" i="39"/>
  <c r="GP96" i="39"/>
  <c r="GO96" i="39"/>
  <c r="GM96" i="39"/>
  <c r="GL96" i="39"/>
  <c r="GK96" i="39"/>
  <c r="GJ96" i="39"/>
  <c r="GI96" i="39"/>
  <c r="GH96" i="39"/>
  <c r="GF96" i="39"/>
  <c r="GE96" i="39"/>
  <c r="GD96" i="39"/>
  <c r="GC96" i="39"/>
  <c r="GB96" i="39"/>
  <c r="GA96" i="39"/>
  <c r="FY96" i="39"/>
  <c r="FX96" i="39"/>
  <c r="FW96" i="39"/>
  <c r="FV96" i="39"/>
  <c r="FU96" i="39"/>
  <c r="FT96" i="39"/>
  <c r="FR96" i="39"/>
  <c r="FQ96" i="39"/>
  <c r="FP96" i="39"/>
  <c r="FO96" i="39"/>
  <c r="FN96" i="39"/>
  <c r="FM96" i="39"/>
  <c r="FK96" i="39"/>
  <c r="FJ96" i="39"/>
  <c r="FI96" i="39"/>
  <c r="FH96" i="39"/>
  <c r="FG96" i="39"/>
  <c r="FF96" i="39"/>
  <c r="FD96" i="39"/>
  <c r="FC96" i="39"/>
  <c r="FB96" i="39"/>
  <c r="FA96" i="39"/>
  <c r="EZ96" i="39"/>
  <c r="EY96" i="39"/>
  <c r="EW96" i="39"/>
  <c r="EV96" i="39"/>
  <c r="EU96" i="39"/>
  <c r="ET96" i="39"/>
  <c r="ES96" i="39"/>
  <c r="ER96" i="39"/>
  <c r="EP96" i="39"/>
  <c r="EO96" i="39"/>
  <c r="EN96" i="39"/>
  <c r="EM96" i="39"/>
  <c r="EL96" i="39"/>
  <c r="EK96" i="39"/>
  <c r="EI96" i="39"/>
  <c r="EH96" i="39"/>
  <c r="EG96" i="39"/>
  <c r="EF96" i="39"/>
  <c r="EE96" i="39"/>
  <c r="ED96" i="39"/>
  <c r="EB96" i="39"/>
  <c r="EA96" i="39"/>
  <c r="DZ96" i="39"/>
  <c r="DY96" i="39"/>
  <c r="DX96" i="39"/>
  <c r="DW96" i="39"/>
  <c r="DU96" i="39"/>
  <c r="DT96" i="39"/>
  <c r="DS96" i="39"/>
  <c r="DR96" i="39"/>
  <c r="DQ96" i="39"/>
  <c r="DP96" i="39"/>
  <c r="DN96" i="39"/>
  <c r="DM96" i="39"/>
  <c r="DL96" i="39"/>
  <c r="DK96" i="39"/>
  <c r="DJ96" i="39"/>
  <c r="DI96" i="39"/>
  <c r="DG96" i="39"/>
  <c r="DF96" i="39"/>
  <c r="DE96" i="39"/>
  <c r="DD96" i="39"/>
  <c r="DC96" i="39"/>
  <c r="DB96" i="39"/>
  <c r="CZ96" i="39"/>
  <c r="CY96" i="39"/>
  <c r="CX96" i="39"/>
  <c r="CW96" i="39"/>
  <c r="CV96" i="39"/>
  <c r="CU96" i="39"/>
  <c r="CS96" i="39"/>
  <c r="CR96" i="39"/>
  <c r="CQ96" i="39"/>
  <c r="CP96" i="39"/>
  <c r="CO96" i="39"/>
  <c r="CN96" i="39"/>
  <c r="CL96" i="39"/>
  <c r="CK96" i="39"/>
  <c r="CJ96" i="39"/>
  <c r="CI96" i="39"/>
  <c r="CH96" i="39"/>
  <c r="CG96" i="39"/>
  <c r="CE96" i="39"/>
  <c r="CD96" i="39"/>
  <c r="CC96" i="39"/>
  <c r="CB96" i="39"/>
  <c r="CA96" i="39"/>
  <c r="BZ96" i="39"/>
  <c r="BX96" i="39"/>
  <c r="BW96" i="39"/>
  <c r="BV96" i="39"/>
  <c r="BU96" i="39"/>
  <c r="BT96" i="39"/>
  <c r="BS96" i="39"/>
  <c r="BQ96" i="39"/>
  <c r="BP96" i="39"/>
  <c r="BO96" i="39"/>
  <c r="BN96" i="39"/>
  <c r="BM96" i="39"/>
  <c r="BL96" i="39"/>
  <c r="BJ96" i="39"/>
  <c r="BI96" i="39"/>
  <c r="BH96" i="39"/>
  <c r="BG96" i="39"/>
  <c r="BF96" i="39"/>
  <c r="BE96" i="39"/>
  <c r="BC96" i="39"/>
  <c r="BB96" i="39"/>
  <c r="BA96" i="39"/>
  <c r="AZ96" i="39"/>
  <c r="AY96" i="39"/>
  <c r="AX96" i="39"/>
  <c r="AV96" i="39"/>
  <c r="AU96" i="39"/>
  <c r="AT96" i="39"/>
  <c r="AS96" i="39"/>
  <c r="AR96" i="39"/>
  <c r="AQ96" i="39"/>
  <c r="AO96" i="39"/>
  <c r="AN96" i="39"/>
  <c r="AM96" i="39"/>
  <c r="AL96" i="39"/>
  <c r="AK96" i="39"/>
  <c r="AJ96" i="39"/>
  <c r="AH96" i="39"/>
  <c r="AG96" i="39"/>
  <c r="AF96" i="39"/>
  <c r="AE96" i="39"/>
  <c r="AD96" i="39"/>
  <c r="AC96" i="39"/>
  <c r="AA96" i="39"/>
  <c r="Z96" i="39"/>
  <c r="Y96" i="39"/>
  <c r="X96" i="39"/>
  <c r="W96" i="39"/>
  <c r="V96" i="39"/>
  <c r="T96" i="39"/>
  <c r="S96" i="39"/>
  <c r="R96" i="39"/>
  <c r="Q96" i="39"/>
  <c r="P96" i="39"/>
  <c r="O96" i="39"/>
  <c r="HW95" i="39"/>
  <c r="HP95" i="39"/>
  <c r="HH95" i="39"/>
  <c r="HG95" i="39"/>
  <c r="HF95" i="39"/>
  <c r="HE95" i="39"/>
  <c r="HD95" i="39"/>
  <c r="HC95" i="39"/>
  <c r="HA95" i="39"/>
  <c r="GZ95" i="39"/>
  <c r="GY95" i="39"/>
  <c r="GX95" i="39"/>
  <c r="GW95" i="39"/>
  <c r="GV95" i="39"/>
  <c r="GT95" i="39"/>
  <c r="GS95" i="39"/>
  <c r="GR95" i="39"/>
  <c r="GQ95" i="39"/>
  <c r="GP95" i="39"/>
  <c r="GO95" i="39"/>
  <c r="GM95" i="39"/>
  <c r="GL95" i="39"/>
  <c r="GK95" i="39"/>
  <c r="GJ95" i="39"/>
  <c r="GI95" i="39"/>
  <c r="GH95" i="39"/>
  <c r="GF95" i="39"/>
  <c r="GE95" i="39"/>
  <c r="GD95" i="39"/>
  <c r="GC95" i="39"/>
  <c r="GB95" i="39"/>
  <c r="GA95" i="39"/>
  <c r="FY95" i="39"/>
  <c r="FX95" i="39"/>
  <c r="FW95" i="39"/>
  <c r="FV95" i="39"/>
  <c r="FU95" i="39"/>
  <c r="FT95" i="39"/>
  <c r="FR95" i="39"/>
  <c r="FQ95" i="39"/>
  <c r="FP95" i="39"/>
  <c r="FO95" i="39"/>
  <c r="FN95" i="39"/>
  <c r="FM95" i="39"/>
  <c r="FK95" i="39"/>
  <c r="FJ95" i="39"/>
  <c r="FI95" i="39"/>
  <c r="FH95" i="39"/>
  <c r="FG95" i="39"/>
  <c r="FF95" i="39"/>
  <c r="FD95" i="39"/>
  <c r="FC95" i="39"/>
  <c r="FB95" i="39"/>
  <c r="FA95" i="39"/>
  <c r="EZ95" i="39"/>
  <c r="EY95" i="39"/>
  <c r="EW95" i="39"/>
  <c r="EV95" i="39"/>
  <c r="EU95" i="39"/>
  <c r="ET95" i="39"/>
  <c r="ES95" i="39"/>
  <c r="ER95" i="39"/>
  <c r="EP95" i="39"/>
  <c r="EO95" i="39"/>
  <c r="EN95" i="39"/>
  <c r="EM95" i="39"/>
  <c r="EL95" i="39"/>
  <c r="EK95" i="39"/>
  <c r="EI95" i="39"/>
  <c r="EH95" i="39"/>
  <c r="EG95" i="39"/>
  <c r="EF95" i="39"/>
  <c r="EE95" i="39"/>
  <c r="ED95" i="39"/>
  <c r="EB95" i="39"/>
  <c r="EA95" i="39"/>
  <c r="DZ95" i="39"/>
  <c r="DY95" i="39"/>
  <c r="DX95" i="39"/>
  <c r="DW95" i="39"/>
  <c r="DU95" i="39"/>
  <c r="DT95" i="39"/>
  <c r="DS95" i="39"/>
  <c r="DR95" i="39"/>
  <c r="DQ95" i="39"/>
  <c r="DP95" i="39"/>
  <c r="DN95" i="39"/>
  <c r="DM95" i="39"/>
  <c r="DL95" i="39"/>
  <c r="DK95" i="39"/>
  <c r="DJ95" i="39"/>
  <c r="DI95" i="39"/>
  <c r="DG95" i="39"/>
  <c r="DF95" i="39"/>
  <c r="DE95" i="39"/>
  <c r="DD95" i="39"/>
  <c r="DC95" i="39"/>
  <c r="DB95" i="39"/>
  <c r="CZ95" i="39"/>
  <c r="CY95" i="39"/>
  <c r="CX95" i="39"/>
  <c r="CW95" i="39"/>
  <c r="CV95" i="39"/>
  <c r="CU95" i="39"/>
  <c r="CS95" i="39"/>
  <c r="CR95" i="39"/>
  <c r="CQ95" i="39"/>
  <c r="CP95" i="39"/>
  <c r="CO95" i="39"/>
  <c r="CN95" i="39"/>
  <c r="CL95" i="39"/>
  <c r="CK95" i="39"/>
  <c r="CJ95" i="39"/>
  <c r="CI95" i="39"/>
  <c r="CH95" i="39"/>
  <c r="CG95" i="39"/>
  <c r="CE95" i="39"/>
  <c r="CD95" i="39"/>
  <c r="CC95" i="39"/>
  <c r="CB95" i="39"/>
  <c r="CA95" i="39"/>
  <c r="BZ95" i="39"/>
  <c r="BX95" i="39"/>
  <c r="BW95" i="39"/>
  <c r="BV95" i="39"/>
  <c r="BU95" i="39"/>
  <c r="BT95" i="39"/>
  <c r="BS95" i="39"/>
  <c r="BQ95" i="39"/>
  <c r="BP95" i="39"/>
  <c r="BO95" i="39"/>
  <c r="BN95" i="39"/>
  <c r="BM95" i="39"/>
  <c r="BL95" i="39"/>
  <c r="BJ95" i="39"/>
  <c r="BI95" i="39"/>
  <c r="BH95" i="39"/>
  <c r="BG95" i="39"/>
  <c r="BF95" i="39"/>
  <c r="BE95" i="39"/>
  <c r="BC95" i="39"/>
  <c r="BB95" i="39"/>
  <c r="BA95" i="39"/>
  <c r="AZ95" i="39"/>
  <c r="AY95" i="39"/>
  <c r="AX95" i="39"/>
  <c r="AV95" i="39"/>
  <c r="AU95" i="39"/>
  <c r="AT95" i="39"/>
  <c r="AS95" i="39"/>
  <c r="AR95" i="39"/>
  <c r="AQ95" i="39"/>
  <c r="AO95" i="39"/>
  <c r="AN95" i="39"/>
  <c r="AM95" i="39"/>
  <c r="AL95" i="39"/>
  <c r="AK95" i="39"/>
  <c r="AJ95" i="39"/>
  <c r="AH95" i="39"/>
  <c r="AG95" i="39"/>
  <c r="AF95" i="39"/>
  <c r="AE95" i="39"/>
  <c r="AD95" i="39"/>
  <c r="AC95" i="39"/>
  <c r="AA95" i="39"/>
  <c r="Z95" i="39"/>
  <c r="Y95" i="39"/>
  <c r="X95" i="39"/>
  <c r="W95" i="39"/>
  <c r="V95" i="39"/>
  <c r="T95" i="39"/>
  <c r="S95" i="39"/>
  <c r="R95" i="39"/>
  <c r="Q95" i="39"/>
  <c r="P95" i="39"/>
  <c r="O95" i="39"/>
  <c r="HW94" i="39"/>
  <c r="HP94" i="39"/>
  <c r="HH94" i="39"/>
  <c r="HG94" i="39"/>
  <c r="HF94" i="39"/>
  <c r="HE94" i="39"/>
  <c r="HD94" i="39"/>
  <c r="HC94" i="39"/>
  <c r="HA94" i="39"/>
  <c r="GZ94" i="39"/>
  <c r="GY94" i="39"/>
  <c r="GX94" i="39"/>
  <c r="GW94" i="39"/>
  <c r="GV94" i="39"/>
  <c r="GT94" i="39"/>
  <c r="GS94" i="39"/>
  <c r="GR94" i="39"/>
  <c r="GQ94" i="39"/>
  <c r="GP94" i="39"/>
  <c r="GO94" i="39"/>
  <c r="GM94" i="39"/>
  <c r="GL94" i="39"/>
  <c r="GK94" i="39"/>
  <c r="GJ94" i="39"/>
  <c r="GN94" i="39" s="1"/>
  <c r="GI94" i="39"/>
  <c r="GH94" i="39"/>
  <c r="GF94" i="39"/>
  <c r="GE94" i="39"/>
  <c r="GD94" i="39"/>
  <c r="GC94" i="39"/>
  <c r="GB94" i="39"/>
  <c r="GA94" i="39"/>
  <c r="FY94" i="39"/>
  <c r="FX94" i="39"/>
  <c r="FW94" i="39"/>
  <c r="FV94" i="39"/>
  <c r="FU94" i="39"/>
  <c r="FT94" i="39"/>
  <c r="FR94" i="39"/>
  <c r="FQ94" i="39"/>
  <c r="FP94" i="39"/>
  <c r="FO94" i="39"/>
  <c r="FN94" i="39"/>
  <c r="FM94" i="39"/>
  <c r="FK94" i="39"/>
  <c r="FJ94" i="39"/>
  <c r="FI94" i="39"/>
  <c r="FH94" i="39"/>
  <c r="FG94" i="39"/>
  <c r="FF94" i="39"/>
  <c r="FD94" i="39"/>
  <c r="FC94" i="39"/>
  <c r="FB94" i="39"/>
  <c r="FA94" i="39"/>
  <c r="EZ94" i="39"/>
  <c r="EY94" i="39"/>
  <c r="EW94" i="39"/>
  <c r="EV94" i="39"/>
  <c r="EU94" i="39"/>
  <c r="ET94" i="39"/>
  <c r="ES94" i="39"/>
  <c r="ER94" i="39"/>
  <c r="EP94" i="39"/>
  <c r="EO94" i="39"/>
  <c r="EN94" i="39"/>
  <c r="EM94" i="39"/>
  <c r="EL94" i="39"/>
  <c r="EK94" i="39"/>
  <c r="EI94" i="39"/>
  <c r="EH94" i="39"/>
  <c r="EG94" i="39"/>
  <c r="EF94" i="39"/>
  <c r="EE94" i="39"/>
  <c r="ED94" i="39"/>
  <c r="EB94" i="39"/>
  <c r="EA94" i="39"/>
  <c r="DZ94" i="39"/>
  <c r="DY94" i="39"/>
  <c r="DX94" i="39"/>
  <c r="DW94" i="39"/>
  <c r="DU94" i="39"/>
  <c r="DT94" i="39"/>
  <c r="DS94" i="39"/>
  <c r="DR94" i="39"/>
  <c r="DQ94" i="39"/>
  <c r="DP94" i="39"/>
  <c r="DN94" i="39"/>
  <c r="DM94" i="39"/>
  <c r="DL94" i="39"/>
  <c r="DK94" i="39"/>
  <c r="DJ94" i="39"/>
  <c r="DI94" i="39"/>
  <c r="DG94" i="39"/>
  <c r="DF94" i="39"/>
  <c r="DE94" i="39"/>
  <c r="DD94" i="39"/>
  <c r="DC94" i="39"/>
  <c r="DB94" i="39"/>
  <c r="CZ94" i="39"/>
  <c r="CY94" i="39"/>
  <c r="CX94" i="39"/>
  <c r="CW94" i="39"/>
  <c r="CV94" i="39"/>
  <c r="CU94" i="39"/>
  <c r="CS94" i="39"/>
  <c r="CR94" i="39"/>
  <c r="CQ94" i="39"/>
  <c r="CP94" i="39"/>
  <c r="CO94" i="39"/>
  <c r="CN94" i="39"/>
  <c r="CL94" i="39"/>
  <c r="CK94" i="39"/>
  <c r="CJ94" i="39"/>
  <c r="CI94" i="39"/>
  <c r="CH94" i="39"/>
  <c r="CG94" i="39"/>
  <c r="CE94" i="39"/>
  <c r="CD94" i="39"/>
  <c r="CC94" i="39"/>
  <c r="CB94" i="39"/>
  <c r="CA94" i="39"/>
  <c r="BZ94" i="39"/>
  <c r="BX94" i="39"/>
  <c r="BW94" i="39"/>
  <c r="BV94" i="39"/>
  <c r="BU94" i="39"/>
  <c r="BT94" i="39"/>
  <c r="BS94" i="39"/>
  <c r="BQ94" i="39"/>
  <c r="BP94" i="39"/>
  <c r="BO94" i="39"/>
  <c r="BN94" i="39"/>
  <c r="BM94" i="39"/>
  <c r="BL94" i="39"/>
  <c r="BJ94" i="39"/>
  <c r="BI94" i="39"/>
  <c r="BH94" i="39"/>
  <c r="BG94" i="39"/>
  <c r="BF94" i="39"/>
  <c r="BE94" i="39"/>
  <c r="BC94" i="39"/>
  <c r="BB94" i="39"/>
  <c r="BA94" i="39"/>
  <c r="AZ94" i="39"/>
  <c r="AY94" i="39"/>
  <c r="AX94" i="39"/>
  <c r="AV94" i="39"/>
  <c r="AU94" i="39"/>
  <c r="AT94" i="39"/>
  <c r="AS94" i="39"/>
  <c r="AR94" i="39"/>
  <c r="AQ94" i="39"/>
  <c r="AO94" i="39"/>
  <c r="AN94" i="39"/>
  <c r="AM94" i="39"/>
  <c r="AL94" i="39"/>
  <c r="AK94" i="39"/>
  <c r="AJ94" i="39"/>
  <c r="AH94" i="39"/>
  <c r="AG94" i="39"/>
  <c r="AF94" i="39"/>
  <c r="AE94" i="39"/>
  <c r="AD94" i="39"/>
  <c r="AC94" i="39"/>
  <c r="AA94" i="39"/>
  <c r="Z94" i="39"/>
  <c r="Y94" i="39"/>
  <c r="X94" i="39"/>
  <c r="W94" i="39"/>
  <c r="V94" i="39"/>
  <c r="T94" i="39"/>
  <c r="S94" i="39"/>
  <c r="R94" i="39"/>
  <c r="Q94" i="39"/>
  <c r="P94" i="39"/>
  <c r="O94" i="39"/>
  <c r="HW93" i="39"/>
  <c r="HP93" i="39"/>
  <c r="HH93" i="39"/>
  <c r="HG93" i="39"/>
  <c r="HF93" i="39"/>
  <c r="HE93" i="39"/>
  <c r="HD93" i="39"/>
  <c r="HC93" i="39"/>
  <c r="HA93" i="39"/>
  <c r="GZ93" i="39"/>
  <c r="GY93" i="39"/>
  <c r="GX93" i="39"/>
  <c r="GW93" i="39"/>
  <c r="GV93" i="39"/>
  <c r="GT93" i="39"/>
  <c r="GS93" i="39"/>
  <c r="GR93" i="39"/>
  <c r="GQ93" i="39"/>
  <c r="GP93" i="39"/>
  <c r="GO93" i="39"/>
  <c r="GM93" i="39"/>
  <c r="GL93" i="39"/>
  <c r="GK93" i="39"/>
  <c r="GJ93" i="39"/>
  <c r="GI93" i="39"/>
  <c r="GH93" i="39"/>
  <c r="GF93" i="39"/>
  <c r="GE93" i="39"/>
  <c r="GD93" i="39"/>
  <c r="GC93" i="39"/>
  <c r="GB93" i="39"/>
  <c r="GA93" i="39"/>
  <c r="FY93" i="39"/>
  <c r="FX93" i="39"/>
  <c r="FW93" i="39"/>
  <c r="FV93" i="39"/>
  <c r="FU93" i="39"/>
  <c r="FT93" i="39"/>
  <c r="FR93" i="39"/>
  <c r="FQ93" i="39"/>
  <c r="FP93" i="39"/>
  <c r="FO93" i="39"/>
  <c r="FN93" i="39"/>
  <c r="FM93" i="39"/>
  <c r="FK93" i="39"/>
  <c r="FJ93" i="39"/>
  <c r="FI93" i="39"/>
  <c r="FH93" i="39"/>
  <c r="FG93" i="39"/>
  <c r="FF93" i="39"/>
  <c r="FD93" i="39"/>
  <c r="FC93" i="39"/>
  <c r="FB93" i="39"/>
  <c r="FA93" i="39"/>
  <c r="EZ93" i="39"/>
  <c r="EY93" i="39"/>
  <c r="EW93" i="39"/>
  <c r="EV93" i="39"/>
  <c r="EU93" i="39"/>
  <c r="ET93" i="39"/>
  <c r="ES93" i="39"/>
  <c r="ER93" i="39"/>
  <c r="EP93" i="39"/>
  <c r="EO93" i="39"/>
  <c r="EN93" i="39"/>
  <c r="EM93" i="39"/>
  <c r="EL93" i="39"/>
  <c r="EK93" i="39"/>
  <c r="EI93" i="39"/>
  <c r="EH93" i="39"/>
  <c r="EG93" i="39"/>
  <c r="EF93" i="39"/>
  <c r="EE93" i="39"/>
  <c r="ED93" i="39"/>
  <c r="EB93" i="39"/>
  <c r="EA93" i="39"/>
  <c r="DZ93" i="39"/>
  <c r="DY93" i="39"/>
  <c r="DX93" i="39"/>
  <c r="DW93" i="39"/>
  <c r="DU93" i="39"/>
  <c r="DT93" i="39"/>
  <c r="DS93" i="39"/>
  <c r="DR93" i="39"/>
  <c r="DQ93" i="39"/>
  <c r="DP93" i="39"/>
  <c r="DN93" i="39"/>
  <c r="DM93" i="39"/>
  <c r="DL93" i="39"/>
  <c r="DK93" i="39"/>
  <c r="DJ93" i="39"/>
  <c r="DI93" i="39"/>
  <c r="DO93" i="39" s="1"/>
  <c r="DG93" i="39"/>
  <c r="DF93" i="39"/>
  <c r="DE93" i="39"/>
  <c r="DD93" i="39"/>
  <c r="DC93" i="39"/>
  <c r="DB93" i="39"/>
  <c r="CZ93" i="39"/>
  <c r="CY93" i="39"/>
  <c r="CX93" i="39"/>
  <c r="CW93" i="39"/>
  <c r="CV93" i="39"/>
  <c r="CU93" i="39"/>
  <c r="CS93" i="39"/>
  <c r="CR93" i="39"/>
  <c r="CQ93" i="39"/>
  <c r="CP93" i="39"/>
  <c r="CO93" i="39"/>
  <c r="CN93" i="39"/>
  <c r="CL93" i="39"/>
  <c r="CK93" i="39"/>
  <c r="CJ93" i="39"/>
  <c r="CI93" i="39"/>
  <c r="CH93" i="39"/>
  <c r="CG93" i="39"/>
  <c r="CE93" i="39"/>
  <c r="CD93" i="39"/>
  <c r="CC93" i="39"/>
  <c r="CB93" i="39"/>
  <c r="CA93" i="39"/>
  <c r="BZ93" i="39"/>
  <c r="BX93" i="39"/>
  <c r="BW93" i="39"/>
  <c r="BV93" i="39"/>
  <c r="BU93" i="39"/>
  <c r="BT93" i="39"/>
  <c r="BS93" i="39"/>
  <c r="BQ93" i="39"/>
  <c r="BP93" i="39"/>
  <c r="BO93" i="39"/>
  <c r="BN93" i="39"/>
  <c r="BM93" i="39"/>
  <c r="BL93" i="39"/>
  <c r="BJ93" i="39"/>
  <c r="BI93" i="39"/>
  <c r="BH93" i="39"/>
  <c r="BG93" i="39"/>
  <c r="BF93" i="39"/>
  <c r="BE93" i="39"/>
  <c r="BC93" i="39"/>
  <c r="BB93" i="39"/>
  <c r="BA93" i="39"/>
  <c r="AZ93" i="39"/>
  <c r="AY93" i="39"/>
  <c r="AX93" i="39"/>
  <c r="AV93" i="39"/>
  <c r="AU93" i="39"/>
  <c r="AT93" i="39"/>
  <c r="AS93" i="39"/>
  <c r="AR93" i="39"/>
  <c r="AQ93" i="39"/>
  <c r="AW93" i="39" s="1"/>
  <c r="AO93" i="39"/>
  <c r="AN93" i="39"/>
  <c r="AM93" i="39"/>
  <c r="AL93" i="39"/>
  <c r="AK93" i="39"/>
  <c r="AJ93" i="39"/>
  <c r="AH93" i="39"/>
  <c r="AG93" i="39"/>
  <c r="AF93" i="39"/>
  <c r="AE93" i="39"/>
  <c r="AD93" i="39"/>
  <c r="AC93" i="39"/>
  <c r="AA93" i="39"/>
  <c r="Z93" i="39"/>
  <c r="Y93" i="39"/>
  <c r="X93" i="39"/>
  <c r="W93" i="39"/>
  <c r="V93" i="39"/>
  <c r="T93" i="39"/>
  <c r="S93" i="39"/>
  <c r="R93" i="39"/>
  <c r="Q93" i="39"/>
  <c r="P93" i="39"/>
  <c r="O93" i="39"/>
  <c r="U93" i="39" s="1"/>
  <c r="HW92" i="39"/>
  <c r="HP92" i="39"/>
  <c r="HH92" i="39"/>
  <c r="HG92" i="39"/>
  <c r="HF92" i="39"/>
  <c r="HE92" i="39"/>
  <c r="HD92" i="39"/>
  <c r="HC92" i="39"/>
  <c r="HA92" i="39"/>
  <c r="GZ92" i="39"/>
  <c r="GY92" i="39"/>
  <c r="GX92" i="39"/>
  <c r="GW92" i="39"/>
  <c r="GV92" i="39"/>
  <c r="GT92" i="39"/>
  <c r="GS92" i="39"/>
  <c r="GR92" i="39"/>
  <c r="GQ92" i="39"/>
  <c r="GP92" i="39"/>
  <c r="GO92" i="39"/>
  <c r="GM92" i="39"/>
  <c r="GL92" i="39"/>
  <c r="GK92" i="39"/>
  <c r="GJ92" i="39"/>
  <c r="GI92" i="39"/>
  <c r="GH92" i="39"/>
  <c r="GF92" i="39"/>
  <c r="GE92" i="39"/>
  <c r="GD92" i="39"/>
  <c r="GC92" i="39"/>
  <c r="GB92" i="39"/>
  <c r="GA92" i="39"/>
  <c r="FY92" i="39"/>
  <c r="FX92" i="39"/>
  <c r="FW92" i="39"/>
  <c r="FV92" i="39"/>
  <c r="FU92" i="39"/>
  <c r="FT92" i="39"/>
  <c r="FR92" i="39"/>
  <c r="FQ92" i="39"/>
  <c r="FP92" i="39"/>
  <c r="FO92" i="39"/>
  <c r="FN92" i="39"/>
  <c r="FM92" i="39"/>
  <c r="FK92" i="39"/>
  <c r="FJ92" i="39"/>
  <c r="FI92" i="39"/>
  <c r="FH92" i="39"/>
  <c r="FG92" i="39"/>
  <c r="FF92" i="39"/>
  <c r="FD92" i="39"/>
  <c r="FC92" i="39"/>
  <c r="FB92" i="39"/>
  <c r="FA92" i="39"/>
  <c r="EZ92" i="39"/>
  <c r="EY92" i="39"/>
  <c r="EW92" i="39"/>
  <c r="EV92" i="39"/>
  <c r="EU92" i="39"/>
  <c r="ET92" i="39"/>
  <c r="ES92" i="39"/>
  <c r="ER92" i="39"/>
  <c r="EP92" i="39"/>
  <c r="EO92" i="39"/>
  <c r="EN92" i="39"/>
  <c r="EM92" i="39"/>
  <c r="EL92" i="39"/>
  <c r="EK92" i="39"/>
  <c r="EI92" i="39"/>
  <c r="EH92" i="39"/>
  <c r="EG92" i="39"/>
  <c r="EF92" i="39"/>
  <c r="EE92" i="39"/>
  <c r="ED92" i="39"/>
  <c r="EB92" i="39"/>
  <c r="EA92" i="39"/>
  <c r="DZ92" i="39"/>
  <c r="DY92" i="39"/>
  <c r="DX92" i="39"/>
  <c r="DW92" i="39"/>
  <c r="DU92" i="39"/>
  <c r="DT92" i="39"/>
  <c r="DS92" i="39"/>
  <c r="DR92" i="39"/>
  <c r="DQ92" i="39"/>
  <c r="DP92" i="39"/>
  <c r="DN92" i="39"/>
  <c r="DM92" i="39"/>
  <c r="DL92" i="39"/>
  <c r="DK92" i="39"/>
  <c r="DJ92" i="39"/>
  <c r="DI92" i="39"/>
  <c r="DG92" i="39"/>
  <c r="DF92" i="39"/>
  <c r="DE92" i="39"/>
  <c r="DD92" i="39"/>
  <c r="DC92" i="39"/>
  <c r="DB92" i="39"/>
  <c r="CZ92" i="39"/>
  <c r="CY92" i="39"/>
  <c r="CX92" i="39"/>
  <c r="CW92" i="39"/>
  <c r="CV92" i="39"/>
  <c r="CU92" i="39"/>
  <c r="CS92" i="39"/>
  <c r="CR92" i="39"/>
  <c r="CQ92" i="39"/>
  <c r="CP92" i="39"/>
  <c r="CO92" i="39"/>
  <c r="CN92" i="39"/>
  <c r="CL92" i="39"/>
  <c r="CK92" i="39"/>
  <c r="CJ92" i="39"/>
  <c r="CI92" i="39"/>
  <c r="CH92" i="39"/>
  <c r="CG92" i="39"/>
  <c r="CE92" i="39"/>
  <c r="CD92" i="39"/>
  <c r="CC92" i="39"/>
  <c r="CB92" i="39"/>
  <c r="CA92" i="39"/>
  <c r="BZ92" i="39"/>
  <c r="BX92" i="39"/>
  <c r="BW92" i="39"/>
  <c r="BV92" i="39"/>
  <c r="BU92" i="39"/>
  <c r="BT92" i="39"/>
  <c r="BS92" i="39"/>
  <c r="BQ92" i="39"/>
  <c r="BP92" i="39"/>
  <c r="BO92" i="39"/>
  <c r="BN92" i="39"/>
  <c r="BM92" i="39"/>
  <c r="BL92" i="39"/>
  <c r="BJ92" i="39"/>
  <c r="BI92" i="39"/>
  <c r="BH92" i="39"/>
  <c r="BG92" i="39"/>
  <c r="BF92" i="39"/>
  <c r="BE92" i="39"/>
  <c r="BC92" i="39"/>
  <c r="BB92" i="39"/>
  <c r="BA92" i="39"/>
  <c r="AZ92" i="39"/>
  <c r="AY92" i="39"/>
  <c r="AX92" i="39"/>
  <c r="AV92" i="39"/>
  <c r="AU92" i="39"/>
  <c r="AT92" i="39"/>
  <c r="AS92" i="39"/>
  <c r="AR92" i="39"/>
  <c r="AQ92" i="39"/>
  <c r="AO92" i="39"/>
  <c r="AN92" i="39"/>
  <c r="AM92" i="39"/>
  <c r="AL92" i="39"/>
  <c r="AK92" i="39"/>
  <c r="AJ92" i="39"/>
  <c r="AH92" i="39"/>
  <c r="AG92" i="39"/>
  <c r="AF92" i="39"/>
  <c r="AE92" i="39"/>
  <c r="AD92" i="39"/>
  <c r="AC92" i="39"/>
  <c r="AA92" i="39"/>
  <c r="Z92" i="39"/>
  <c r="Y92" i="39"/>
  <c r="X92" i="39"/>
  <c r="W92" i="39"/>
  <c r="V92" i="39"/>
  <c r="T92" i="39"/>
  <c r="S92" i="39"/>
  <c r="R92" i="39"/>
  <c r="Q92" i="39"/>
  <c r="P92" i="39"/>
  <c r="O92" i="39"/>
  <c r="HW91" i="39"/>
  <c r="HP91" i="39"/>
  <c r="HH91" i="39"/>
  <c r="HG91" i="39"/>
  <c r="HF91" i="39"/>
  <c r="HE91" i="39"/>
  <c r="HD91" i="39"/>
  <c r="HC91" i="39"/>
  <c r="HA91" i="39"/>
  <c r="GZ91" i="39"/>
  <c r="GY91" i="39"/>
  <c r="GX91" i="39"/>
  <c r="GW91" i="39"/>
  <c r="GV91" i="39"/>
  <c r="GT91" i="39"/>
  <c r="GS91" i="39"/>
  <c r="GR91" i="39"/>
  <c r="GQ91" i="39"/>
  <c r="GP91" i="39"/>
  <c r="GO91" i="39"/>
  <c r="GM91" i="39"/>
  <c r="GL91" i="39"/>
  <c r="GK91" i="39"/>
  <c r="GJ91" i="39"/>
  <c r="GI91" i="39"/>
  <c r="GH91" i="39"/>
  <c r="GF91" i="39"/>
  <c r="GE91" i="39"/>
  <c r="GD91" i="39"/>
  <c r="GC91" i="39"/>
  <c r="GB91" i="39"/>
  <c r="GA91" i="39"/>
  <c r="FY91" i="39"/>
  <c r="FX91" i="39"/>
  <c r="FW91" i="39"/>
  <c r="FV91" i="39"/>
  <c r="FU91" i="39"/>
  <c r="FT91" i="39"/>
  <c r="FR91" i="39"/>
  <c r="FQ91" i="39"/>
  <c r="FP91" i="39"/>
  <c r="FO91" i="39"/>
  <c r="FN91" i="39"/>
  <c r="FM91" i="39"/>
  <c r="FK91" i="39"/>
  <c r="FJ91" i="39"/>
  <c r="FI91" i="39"/>
  <c r="FH91" i="39"/>
  <c r="FG91" i="39"/>
  <c r="FF91" i="39"/>
  <c r="FD91" i="39"/>
  <c r="FC91" i="39"/>
  <c r="FB91" i="39"/>
  <c r="FA91" i="39"/>
  <c r="EZ91" i="39"/>
  <c r="EY91" i="39"/>
  <c r="EW91" i="39"/>
  <c r="EV91" i="39"/>
  <c r="EU91" i="39"/>
  <c r="ET91" i="39"/>
  <c r="ES91" i="39"/>
  <c r="ER91" i="39"/>
  <c r="EP91" i="39"/>
  <c r="EO91" i="39"/>
  <c r="EN91" i="39"/>
  <c r="EM91" i="39"/>
  <c r="EL91" i="39"/>
  <c r="EK91" i="39"/>
  <c r="EI91" i="39"/>
  <c r="EH91" i="39"/>
  <c r="EG91" i="39"/>
  <c r="EF91" i="39"/>
  <c r="EE91" i="39"/>
  <c r="ED91" i="39"/>
  <c r="EB91" i="39"/>
  <c r="EA91" i="39"/>
  <c r="DZ91" i="39"/>
  <c r="DY91" i="39"/>
  <c r="DX91" i="39"/>
  <c r="DW91" i="39"/>
  <c r="DU91" i="39"/>
  <c r="DT91" i="39"/>
  <c r="DS91" i="39"/>
  <c r="DR91" i="39"/>
  <c r="DQ91" i="39"/>
  <c r="DP91" i="39"/>
  <c r="DN91" i="39"/>
  <c r="DM91" i="39"/>
  <c r="DL91" i="39"/>
  <c r="DK91" i="39"/>
  <c r="DJ91" i="39"/>
  <c r="DI91" i="39"/>
  <c r="DG91" i="39"/>
  <c r="DF91" i="39"/>
  <c r="DE91" i="39"/>
  <c r="DD91" i="39"/>
  <c r="DC91" i="39"/>
  <c r="DB91" i="39"/>
  <c r="CZ91" i="39"/>
  <c r="CY91" i="39"/>
  <c r="CX91" i="39"/>
  <c r="CW91" i="39"/>
  <c r="CV91" i="39"/>
  <c r="CU91" i="39"/>
  <c r="CS91" i="39"/>
  <c r="CR91" i="39"/>
  <c r="CQ91" i="39"/>
  <c r="CP91" i="39"/>
  <c r="CO91" i="39"/>
  <c r="CN91" i="39"/>
  <c r="CL91" i="39"/>
  <c r="CK91" i="39"/>
  <c r="CJ91" i="39"/>
  <c r="CI91" i="39"/>
  <c r="CH91" i="39"/>
  <c r="CG91" i="39"/>
  <c r="CE91" i="39"/>
  <c r="CD91" i="39"/>
  <c r="CC91" i="39"/>
  <c r="CB91" i="39"/>
  <c r="CA91" i="39"/>
  <c r="BZ91" i="39"/>
  <c r="BX91" i="39"/>
  <c r="BW91" i="39"/>
  <c r="BV91" i="39"/>
  <c r="BU91" i="39"/>
  <c r="BT91" i="39"/>
  <c r="BS91" i="39"/>
  <c r="BQ91" i="39"/>
  <c r="BP91" i="39"/>
  <c r="BO91" i="39"/>
  <c r="BN91" i="39"/>
  <c r="BM91" i="39"/>
  <c r="BL91" i="39"/>
  <c r="BJ91" i="39"/>
  <c r="BI91" i="39"/>
  <c r="BH91" i="39"/>
  <c r="BG91" i="39"/>
  <c r="BF91" i="39"/>
  <c r="BE91" i="39"/>
  <c r="BC91" i="39"/>
  <c r="BB91" i="39"/>
  <c r="BA91" i="39"/>
  <c r="AZ91" i="39"/>
  <c r="AY91" i="39"/>
  <c r="AX91" i="39"/>
  <c r="AV91" i="39"/>
  <c r="AU91" i="39"/>
  <c r="AT91" i="39"/>
  <c r="AS91" i="39"/>
  <c r="AR91" i="39"/>
  <c r="AQ91" i="39"/>
  <c r="AO91" i="39"/>
  <c r="AN91" i="39"/>
  <c r="AM91" i="39"/>
  <c r="AL91" i="39"/>
  <c r="AK91" i="39"/>
  <c r="AJ91" i="39"/>
  <c r="AH91" i="39"/>
  <c r="AG91" i="39"/>
  <c r="AF91" i="39"/>
  <c r="AE91" i="39"/>
  <c r="AD91" i="39"/>
  <c r="AC91" i="39"/>
  <c r="AA91" i="39"/>
  <c r="Z91" i="39"/>
  <c r="Y91" i="39"/>
  <c r="X91" i="39"/>
  <c r="W91" i="39"/>
  <c r="V91" i="39"/>
  <c r="T91" i="39"/>
  <c r="S91" i="39"/>
  <c r="R91" i="39"/>
  <c r="Q91" i="39"/>
  <c r="P91" i="39"/>
  <c r="O91" i="39"/>
  <c r="HW90" i="39"/>
  <c r="HP90" i="39"/>
  <c r="HH90" i="39"/>
  <c r="HG90" i="39"/>
  <c r="HF90" i="39"/>
  <c r="HE90" i="39"/>
  <c r="HD90" i="39"/>
  <c r="HC90" i="39"/>
  <c r="HA90" i="39"/>
  <c r="GZ90" i="39"/>
  <c r="GY90" i="39"/>
  <c r="GX90" i="39"/>
  <c r="GW90" i="39"/>
  <c r="GV90" i="39"/>
  <c r="GT90" i="39"/>
  <c r="GS90" i="39"/>
  <c r="GR90" i="39"/>
  <c r="GQ90" i="39"/>
  <c r="GP90" i="39"/>
  <c r="GO90" i="39"/>
  <c r="GM90" i="39"/>
  <c r="GL90" i="39"/>
  <c r="GK90" i="39"/>
  <c r="GJ90" i="39"/>
  <c r="GI90" i="39"/>
  <c r="GH90" i="39"/>
  <c r="GF90" i="39"/>
  <c r="GE90" i="39"/>
  <c r="GD90" i="39"/>
  <c r="GC90" i="39"/>
  <c r="GB90" i="39"/>
  <c r="GA90" i="39"/>
  <c r="GG90" i="39" s="1"/>
  <c r="FY90" i="39"/>
  <c r="FX90" i="39"/>
  <c r="FW90" i="39"/>
  <c r="FV90" i="39"/>
  <c r="FU90" i="39"/>
  <c r="FT90" i="39"/>
  <c r="FR90" i="39"/>
  <c r="FQ90" i="39"/>
  <c r="FP90" i="39"/>
  <c r="FO90" i="39"/>
  <c r="FN90" i="39"/>
  <c r="FM90" i="39"/>
  <c r="FK90" i="39"/>
  <c r="FJ90" i="39"/>
  <c r="FI90" i="39"/>
  <c r="FH90" i="39"/>
  <c r="FG90" i="39"/>
  <c r="FF90" i="39"/>
  <c r="FD90" i="39"/>
  <c r="FC90" i="39"/>
  <c r="FB90" i="39"/>
  <c r="FA90" i="39"/>
  <c r="EZ90" i="39"/>
  <c r="EY90" i="39"/>
  <c r="EW90" i="39"/>
  <c r="EV90" i="39"/>
  <c r="EU90" i="39"/>
  <c r="ET90" i="39"/>
  <c r="ES90" i="39"/>
  <c r="ER90" i="39"/>
  <c r="EP90" i="39"/>
  <c r="EO90" i="39"/>
  <c r="EN90" i="39"/>
  <c r="EM90" i="39"/>
  <c r="EL90" i="39"/>
  <c r="EK90" i="39"/>
  <c r="EI90" i="39"/>
  <c r="EH90" i="39"/>
  <c r="EG90" i="39"/>
  <c r="EF90" i="39"/>
  <c r="EE90" i="39"/>
  <c r="ED90" i="39"/>
  <c r="EB90" i="39"/>
  <c r="EA90" i="39"/>
  <c r="DZ90" i="39"/>
  <c r="DY90" i="39"/>
  <c r="DX90" i="39"/>
  <c r="DW90" i="39"/>
  <c r="DU90" i="39"/>
  <c r="DT90" i="39"/>
  <c r="DS90" i="39"/>
  <c r="DR90" i="39"/>
  <c r="DQ90" i="39"/>
  <c r="DP90" i="39"/>
  <c r="DN90" i="39"/>
  <c r="DM90" i="39"/>
  <c r="DL90" i="39"/>
  <c r="DK90" i="39"/>
  <c r="DJ90" i="39"/>
  <c r="DI90" i="39"/>
  <c r="DG90" i="39"/>
  <c r="DF90" i="39"/>
  <c r="DE90" i="39"/>
  <c r="DD90" i="39"/>
  <c r="DC90" i="39"/>
  <c r="DB90" i="39"/>
  <c r="CZ90" i="39"/>
  <c r="CY90" i="39"/>
  <c r="CX90" i="39"/>
  <c r="CW90" i="39"/>
  <c r="CV90" i="39"/>
  <c r="CU90" i="39"/>
  <c r="CS90" i="39"/>
  <c r="CR90" i="39"/>
  <c r="CQ90" i="39"/>
  <c r="CP90" i="39"/>
  <c r="CO90" i="39"/>
  <c r="CN90" i="39"/>
  <c r="CL90" i="39"/>
  <c r="CK90" i="39"/>
  <c r="CJ90" i="39"/>
  <c r="CI90" i="39"/>
  <c r="CH90" i="39"/>
  <c r="CG90" i="39"/>
  <c r="CE90" i="39"/>
  <c r="CD90" i="39"/>
  <c r="CC90" i="39"/>
  <c r="CB90" i="39"/>
  <c r="CA90" i="39"/>
  <c r="BZ90" i="39"/>
  <c r="BX90" i="39"/>
  <c r="BW90" i="39"/>
  <c r="BV90" i="39"/>
  <c r="BU90" i="39"/>
  <c r="BT90" i="39"/>
  <c r="BS90" i="39"/>
  <c r="BQ90" i="39"/>
  <c r="BP90" i="39"/>
  <c r="BO90" i="39"/>
  <c r="BN90" i="39"/>
  <c r="BM90" i="39"/>
  <c r="BL90" i="39"/>
  <c r="BJ90" i="39"/>
  <c r="BI90" i="39"/>
  <c r="BH90" i="39"/>
  <c r="BG90" i="39"/>
  <c r="BF90" i="39"/>
  <c r="BE90" i="39"/>
  <c r="BC90" i="39"/>
  <c r="BB90" i="39"/>
  <c r="BA90" i="39"/>
  <c r="AZ90" i="39"/>
  <c r="AY90" i="39"/>
  <c r="AX90" i="39"/>
  <c r="AV90" i="39"/>
  <c r="AU90" i="39"/>
  <c r="AT90" i="39"/>
  <c r="AS90" i="39"/>
  <c r="AR90" i="39"/>
  <c r="AQ90" i="39"/>
  <c r="AO90" i="39"/>
  <c r="AN90" i="39"/>
  <c r="AM90" i="39"/>
  <c r="AL90" i="39"/>
  <c r="AK90" i="39"/>
  <c r="AJ90" i="39"/>
  <c r="AH90" i="39"/>
  <c r="AG90" i="39"/>
  <c r="AF90" i="39"/>
  <c r="AE90" i="39"/>
  <c r="AD90" i="39"/>
  <c r="AC90" i="39"/>
  <c r="AA90" i="39"/>
  <c r="Z90" i="39"/>
  <c r="Y90" i="39"/>
  <c r="X90" i="39"/>
  <c r="W90" i="39"/>
  <c r="V90" i="39"/>
  <c r="T90" i="39"/>
  <c r="S90" i="39"/>
  <c r="R90" i="39"/>
  <c r="Q90" i="39"/>
  <c r="P90" i="39"/>
  <c r="O90" i="39"/>
  <c r="HW89" i="39"/>
  <c r="HP89" i="39"/>
  <c r="HH89" i="39"/>
  <c r="HG89" i="39"/>
  <c r="HF89" i="39"/>
  <c r="HE89" i="39"/>
  <c r="HD89" i="39"/>
  <c r="HC89" i="39"/>
  <c r="HA89" i="39"/>
  <c r="GZ89" i="39"/>
  <c r="GY89" i="39"/>
  <c r="GX89" i="39"/>
  <c r="GW89" i="39"/>
  <c r="GV89" i="39"/>
  <c r="GT89" i="39"/>
  <c r="GS89" i="39"/>
  <c r="GR89" i="39"/>
  <c r="GQ89" i="39"/>
  <c r="GP89" i="39"/>
  <c r="GO89" i="39"/>
  <c r="GM89" i="39"/>
  <c r="GL89" i="39"/>
  <c r="GK89" i="39"/>
  <c r="GJ89" i="39"/>
  <c r="GI89" i="39"/>
  <c r="GH89" i="39"/>
  <c r="GF89" i="39"/>
  <c r="GE89" i="39"/>
  <c r="GD89" i="39"/>
  <c r="GC89" i="39"/>
  <c r="GB89" i="39"/>
  <c r="GA89" i="39"/>
  <c r="FY89" i="39"/>
  <c r="FX89" i="39"/>
  <c r="FW89" i="39"/>
  <c r="FV89" i="39"/>
  <c r="FU89" i="39"/>
  <c r="FT89" i="39"/>
  <c r="FR89" i="39"/>
  <c r="FQ89" i="39"/>
  <c r="FP89" i="39"/>
  <c r="FO89" i="39"/>
  <c r="FN89" i="39"/>
  <c r="FM89" i="39"/>
  <c r="FK89" i="39"/>
  <c r="FJ89" i="39"/>
  <c r="FI89" i="39"/>
  <c r="FH89" i="39"/>
  <c r="FG89" i="39"/>
  <c r="FF89" i="39"/>
  <c r="FD89" i="39"/>
  <c r="FC89" i="39"/>
  <c r="FB89" i="39"/>
  <c r="FA89" i="39"/>
  <c r="EZ89" i="39"/>
  <c r="EY89" i="39"/>
  <c r="EW89" i="39"/>
  <c r="EV89" i="39"/>
  <c r="EU89" i="39"/>
  <c r="ET89" i="39"/>
  <c r="ES89" i="39"/>
  <c r="ER89" i="39"/>
  <c r="EP89" i="39"/>
  <c r="EO89" i="39"/>
  <c r="EN89" i="39"/>
  <c r="EM89" i="39"/>
  <c r="EL89" i="39"/>
  <c r="EK89" i="39"/>
  <c r="EI89" i="39"/>
  <c r="EH89" i="39"/>
  <c r="EG89" i="39"/>
  <c r="EF89" i="39"/>
  <c r="EE89" i="39"/>
  <c r="ED89" i="39"/>
  <c r="EB89" i="39"/>
  <c r="EA89" i="39"/>
  <c r="DZ89" i="39"/>
  <c r="DY89" i="39"/>
  <c r="DX89" i="39"/>
  <c r="DW89" i="39"/>
  <c r="DU89" i="39"/>
  <c r="DT89" i="39"/>
  <c r="DS89" i="39"/>
  <c r="DR89" i="39"/>
  <c r="DQ89" i="39"/>
  <c r="DP89" i="39"/>
  <c r="DN89" i="39"/>
  <c r="DM89" i="39"/>
  <c r="DL89" i="39"/>
  <c r="DK89" i="39"/>
  <c r="DJ89" i="39"/>
  <c r="DI89" i="39"/>
  <c r="DG89" i="39"/>
  <c r="DF89" i="39"/>
  <c r="DE89" i="39"/>
  <c r="DD89" i="39"/>
  <c r="DC89" i="39"/>
  <c r="DB89" i="39"/>
  <c r="CZ89" i="39"/>
  <c r="CY89" i="39"/>
  <c r="CX89" i="39"/>
  <c r="CW89" i="39"/>
  <c r="CV89" i="39"/>
  <c r="CU89" i="39"/>
  <c r="CS89" i="39"/>
  <c r="CR89" i="39"/>
  <c r="CQ89" i="39"/>
  <c r="CP89" i="39"/>
  <c r="CO89" i="39"/>
  <c r="CN89" i="39"/>
  <c r="CL89" i="39"/>
  <c r="CK89" i="39"/>
  <c r="CJ89" i="39"/>
  <c r="CI89" i="39"/>
  <c r="CH89" i="39"/>
  <c r="CG89" i="39"/>
  <c r="CE89" i="39"/>
  <c r="CD89" i="39"/>
  <c r="CC89" i="39"/>
  <c r="CB89" i="39"/>
  <c r="CA89" i="39"/>
  <c r="BZ89" i="39"/>
  <c r="BX89" i="39"/>
  <c r="BW89" i="39"/>
  <c r="BV89" i="39"/>
  <c r="BU89" i="39"/>
  <c r="BT89" i="39"/>
  <c r="BS89" i="39"/>
  <c r="BQ89" i="39"/>
  <c r="BP89" i="39"/>
  <c r="BO89" i="39"/>
  <c r="BN89" i="39"/>
  <c r="BM89" i="39"/>
  <c r="BL89" i="39"/>
  <c r="BJ89" i="39"/>
  <c r="BI89" i="39"/>
  <c r="BH89" i="39"/>
  <c r="BG89" i="39"/>
  <c r="BF89" i="39"/>
  <c r="BE89" i="39"/>
  <c r="BC89" i="39"/>
  <c r="BB89" i="39"/>
  <c r="BA89" i="39"/>
  <c r="AZ89" i="39"/>
  <c r="AY89" i="39"/>
  <c r="AX89" i="39"/>
  <c r="AV89" i="39"/>
  <c r="AU89" i="39"/>
  <c r="AT89" i="39"/>
  <c r="AS89" i="39"/>
  <c r="AR89" i="39"/>
  <c r="AQ89" i="39"/>
  <c r="AO89" i="39"/>
  <c r="AN89" i="39"/>
  <c r="AM89" i="39"/>
  <c r="AL89" i="39"/>
  <c r="AK89" i="39"/>
  <c r="AJ89" i="39"/>
  <c r="AH89" i="39"/>
  <c r="AG89" i="39"/>
  <c r="AF89" i="39"/>
  <c r="AE89" i="39"/>
  <c r="AD89" i="39"/>
  <c r="AC89" i="39"/>
  <c r="AA89" i="39"/>
  <c r="Z89" i="39"/>
  <c r="Y89" i="39"/>
  <c r="X89" i="39"/>
  <c r="W89" i="39"/>
  <c r="V89" i="39"/>
  <c r="T89" i="39"/>
  <c r="S89" i="39"/>
  <c r="R89" i="39"/>
  <c r="Q89" i="39"/>
  <c r="P89" i="39"/>
  <c r="O89" i="39"/>
  <c r="HW88" i="39"/>
  <c r="HP88" i="39"/>
  <c r="HH88" i="39"/>
  <c r="HG88" i="39"/>
  <c r="HF88" i="39"/>
  <c r="HE88" i="39"/>
  <c r="HD88" i="39"/>
  <c r="HC88" i="39"/>
  <c r="HA88" i="39"/>
  <c r="GZ88" i="39"/>
  <c r="GY88" i="39"/>
  <c r="GX88" i="39"/>
  <c r="GW88" i="39"/>
  <c r="GV88" i="39"/>
  <c r="GT88" i="39"/>
  <c r="GS88" i="39"/>
  <c r="GR88" i="39"/>
  <c r="GQ88" i="39"/>
  <c r="GP88" i="39"/>
  <c r="GO88" i="39"/>
  <c r="GM88" i="39"/>
  <c r="GL88" i="39"/>
  <c r="GK88" i="39"/>
  <c r="GJ88" i="39"/>
  <c r="GI88" i="39"/>
  <c r="GH88" i="39"/>
  <c r="GF88" i="39"/>
  <c r="GE88" i="39"/>
  <c r="GD88" i="39"/>
  <c r="GC88" i="39"/>
  <c r="GB88" i="39"/>
  <c r="GA88" i="39"/>
  <c r="FY88" i="39"/>
  <c r="FX88" i="39"/>
  <c r="FW88" i="39"/>
  <c r="FV88" i="39"/>
  <c r="FU88" i="39"/>
  <c r="FT88" i="39"/>
  <c r="FR88" i="39"/>
  <c r="FQ88" i="39"/>
  <c r="FP88" i="39"/>
  <c r="FO88" i="39"/>
  <c r="FN88" i="39"/>
  <c r="FM88" i="39"/>
  <c r="FK88" i="39"/>
  <c r="FJ88" i="39"/>
  <c r="FI88" i="39"/>
  <c r="FH88" i="39"/>
  <c r="FG88" i="39"/>
  <c r="FF88" i="39"/>
  <c r="FD88" i="39"/>
  <c r="FC88" i="39"/>
  <c r="FB88" i="39"/>
  <c r="FA88" i="39"/>
  <c r="EZ88" i="39"/>
  <c r="EY88" i="39"/>
  <c r="EW88" i="39"/>
  <c r="EV88" i="39"/>
  <c r="EU88" i="39"/>
  <c r="ET88" i="39"/>
  <c r="ES88" i="39"/>
  <c r="ER88" i="39"/>
  <c r="EP88" i="39"/>
  <c r="EO88" i="39"/>
  <c r="EN88" i="39"/>
  <c r="EM88" i="39"/>
  <c r="EL88" i="39"/>
  <c r="EK88" i="39"/>
  <c r="EI88" i="39"/>
  <c r="EH88" i="39"/>
  <c r="EG88" i="39"/>
  <c r="EF88" i="39"/>
  <c r="EE88" i="39"/>
  <c r="ED88" i="39"/>
  <c r="EB88" i="39"/>
  <c r="EA88" i="39"/>
  <c r="DZ88" i="39"/>
  <c r="DY88" i="39"/>
  <c r="DX88" i="39"/>
  <c r="DW88" i="39"/>
  <c r="DU88" i="39"/>
  <c r="DT88" i="39"/>
  <c r="DS88" i="39"/>
  <c r="DR88" i="39"/>
  <c r="DQ88" i="39"/>
  <c r="DP88" i="39"/>
  <c r="DN88" i="39"/>
  <c r="DM88" i="39"/>
  <c r="DL88" i="39"/>
  <c r="DK88" i="39"/>
  <c r="DJ88" i="39"/>
  <c r="DI88" i="39"/>
  <c r="DG88" i="39"/>
  <c r="DF88" i="39"/>
  <c r="DE88" i="39"/>
  <c r="DD88" i="39"/>
  <c r="DC88" i="39"/>
  <c r="DB88" i="39"/>
  <c r="CZ88" i="39"/>
  <c r="CY88" i="39"/>
  <c r="CX88" i="39"/>
  <c r="CW88" i="39"/>
  <c r="CV88" i="39"/>
  <c r="CU88" i="39"/>
  <c r="CS88" i="39"/>
  <c r="CR88" i="39"/>
  <c r="CQ88" i="39"/>
  <c r="CP88" i="39"/>
  <c r="CO88" i="39"/>
  <c r="CN88" i="39"/>
  <c r="CL88" i="39"/>
  <c r="CK88" i="39"/>
  <c r="CJ88" i="39"/>
  <c r="CI88" i="39"/>
  <c r="CH88" i="39"/>
  <c r="CG88" i="39"/>
  <c r="CE88" i="39"/>
  <c r="CD88" i="39"/>
  <c r="CC88" i="39"/>
  <c r="CB88" i="39"/>
  <c r="CA88" i="39"/>
  <c r="BZ88" i="39"/>
  <c r="BX88" i="39"/>
  <c r="BW88" i="39"/>
  <c r="BV88" i="39"/>
  <c r="BU88" i="39"/>
  <c r="BT88" i="39"/>
  <c r="BS88" i="39"/>
  <c r="BQ88" i="39"/>
  <c r="BP88" i="39"/>
  <c r="BO88" i="39"/>
  <c r="BN88" i="39"/>
  <c r="BM88" i="39"/>
  <c r="BL88" i="39"/>
  <c r="BJ88" i="39"/>
  <c r="BI88" i="39"/>
  <c r="BH88" i="39"/>
  <c r="BG88" i="39"/>
  <c r="BF88" i="39"/>
  <c r="BE88" i="39"/>
  <c r="BC88" i="39"/>
  <c r="BB88" i="39"/>
  <c r="BA88" i="39"/>
  <c r="AZ88" i="39"/>
  <c r="AY88" i="39"/>
  <c r="AX88" i="39"/>
  <c r="AV88" i="39"/>
  <c r="AU88" i="39"/>
  <c r="AT88" i="39"/>
  <c r="AS88" i="39"/>
  <c r="AR88" i="39"/>
  <c r="AQ88" i="39"/>
  <c r="AO88" i="39"/>
  <c r="AN88" i="39"/>
  <c r="AM88" i="39"/>
  <c r="AL88" i="39"/>
  <c r="AK88" i="39"/>
  <c r="AJ88" i="39"/>
  <c r="AH88" i="39"/>
  <c r="AG88" i="39"/>
  <c r="AF88" i="39"/>
  <c r="AE88" i="39"/>
  <c r="AD88" i="39"/>
  <c r="AC88" i="39"/>
  <c r="AA88" i="39"/>
  <c r="Z88" i="39"/>
  <c r="Y88" i="39"/>
  <c r="X88" i="39"/>
  <c r="W88" i="39"/>
  <c r="V88" i="39"/>
  <c r="T88" i="39"/>
  <c r="S88" i="39"/>
  <c r="R88" i="39"/>
  <c r="Q88" i="39"/>
  <c r="P88" i="39"/>
  <c r="O88" i="39"/>
  <c r="HW87" i="39"/>
  <c r="HP87" i="39"/>
  <c r="HH87" i="39"/>
  <c r="HG87" i="39"/>
  <c r="HF87" i="39"/>
  <c r="HE87" i="39"/>
  <c r="HD87" i="39"/>
  <c r="HC87" i="39"/>
  <c r="HA87" i="39"/>
  <c r="GZ87" i="39"/>
  <c r="GY87" i="39"/>
  <c r="GX87" i="39"/>
  <c r="GW87" i="39"/>
  <c r="GV87" i="39"/>
  <c r="GT87" i="39"/>
  <c r="GS87" i="39"/>
  <c r="GR87" i="39"/>
  <c r="GQ87" i="39"/>
  <c r="GP87" i="39"/>
  <c r="GO87" i="39"/>
  <c r="GM87" i="39"/>
  <c r="GL87" i="39"/>
  <c r="GK87" i="39"/>
  <c r="GJ87" i="39"/>
  <c r="GI87" i="39"/>
  <c r="GH87" i="39"/>
  <c r="GF87" i="39"/>
  <c r="GE87" i="39"/>
  <c r="GD87" i="39"/>
  <c r="GC87" i="39"/>
  <c r="GB87" i="39"/>
  <c r="GA87" i="39"/>
  <c r="FY87" i="39"/>
  <c r="FX87" i="39"/>
  <c r="FW87" i="39"/>
  <c r="FV87" i="39"/>
  <c r="FU87" i="39"/>
  <c r="FT87" i="39"/>
  <c r="FR87" i="39"/>
  <c r="FQ87" i="39"/>
  <c r="FP87" i="39"/>
  <c r="FO87" i="39"/>
  <c r="FN87" i="39"/>
  <c r="FM87" i="39"/>
  <c r="FK87" i="39"/>
  <c r="FJ87" i="39"/>
  <c r="FI87" i="39"/>
  <c r="FH87" i="39"/>
  <c r="FG87" i="39"/>
  <c r="FF87" i="39"/>
  <c r="FD87" i="39"/>
  <c r="FC87" i="39"/>
  <c r="FB87" i="39"/>
  <c r="FA87" i="39"/>
  <c r="EZ87" i="39"/>
  <c r="EY87" i="39"/>
  <c r="EW87" i="39"/>
  <c r="EV87" i="39"/>
  <c r="EU87" i="39"/>
  <c r="ET87" i="39"/>
  <c r="ES87" i="39"/>
  <c r="ER87" i="39"/>
  <c r="EP87" i="39"/>
  <c r="EO87" i="39"/>
  <c r="EN87" i="39"/>
  <c r="EM87" i="39"/>
  <c r="EL87" i="39"/>
  <c r="EK87" i="39"/>
  <c r="EI87" i="39"/>
  <c r="EH87" i="39"/>
  <c r="EG87" i="39"/>
  <c r="EF87" i="39"/>
  <c r="EE87" i="39"/>
  <c r="ED87" i="39"/>
  <c r="EB87" i="39"/>
  <c r="EA87" i="39"/>
  <c r="DZ87" i="39"/>
  <c r="DY87" i="39"/>
  <c r="DX87" i="39"/>
  <c r="DW87" i="39"/>
  <c r="DU87" i="39"/>
  <c r="DT87" i="39"/>
  <c r="DS87" i="39"/>
  <c r="DR87" i="39"/>
  <c r="DQ87" i="39"/>
  <c r="DP87" i="39"/>
  <c r="DN87" i="39"/>
  <c r="DM87" i="39"/>
  <c r="DL87" i="39"/>
  <c r="DK87" i="39"/>
  <c r="DJ87" i="39"/>
  <c r="DI87" i="39"/>
  <c r="DG87" i="39"/>
  <c r="DF87" i="39"/>
  <c r="DE87" i="39"/>
  <c r="DD87" i="39"/>
  <c r="DC87" i="39"/>
  <c r="DB87" i="39"/>
  <c r="CZ87" i="39"/>
  <c r="CY87" i="39"/>
  <c r="CX87" i="39"/>
  <c r="CW87" i="39"/>
  <c r="CV87" i="39"/>
  <c r="CU87" i="39"/>
  <c r="CS87" i="39"/>
  <c r="CR87" i="39"/>
  <c r="CQ87" i="39"/>
  <c r="CP87" i="39"/>
  <c r="CO87" i="39"/>
  <c r="CN87" i="39"/>
  <c r="CL87" i="39"/>
  <c r="CK87" i="39"/>
  <c r="CJ87" i="39"/>
  <c r="CI87" i="39"/>
  <c r="CH87" i="39"/>
  <c r="CG87" i="39"/>
  <c r="CE87" i="39"/>
  <c r="CD87" i="39"/>
  <c r="CC87" i="39"/>
  <c r="CB87" i="39"/>
  <c r="CA87" i="39"/>
  <c r="BZ87" i="39"/>
  <c r="BX87" i="39"/>
  <c r="BW87" i="39"/>
  <c r="BV87" i="39"/>
  <c r="BU87" i="39"/>
  <c r="BT87" i="39"/>
  <c r="BS87" i="39"/>
  <c r="BQ87" i="39"/>
  <c r="BP87" i="39"/>
  <c r="BO87" i="39"/>
  <c r="BN87" i="39"/>
  <c r="BM87" i="39"/>
  <c r="BL87" i="39"/>
  <c r="BJ87" i="39"/>
  <c r="BI87" i="39"/>
  <c r="BH87" i="39"/>
  <c r="BG87" i="39"/>
  <c r="BF87" i="39"/>
  <c r="BE87" i="39"/>
  <c r="BC87" i="39"/>
  <c r="BB87" i="39"/>
  <c r="BA87" i="39"/>
  <c r="AZ87" i="39"/>
  <c r="AY87" i="39"/>
  <c r="AX87" i="39"/>
  <c r="AV87" i="39"/>
  <c r="AU87" i="39"/>
  <c r="AT87" i="39"/>
  <c r="AS87" i="39"/>
  <c r="AR87" i="39"/>
  <c r="AQ87" i="39"/>
  <c r="AO87" i="39"/>
  <c r="AN87" i="39"/>
  <c r="AM87" i="39"/>
  <c r="AL87" i="39"/>
  <c r="AK87" i="39"/>
  <c r="AJ87" i="39"/>
  <c r="AH87" i="39"/>
  <c r="AG87" i="39"/>
  <c r="AF87" i="39"/>
  <c r="AE87" i="39"/>
  <c r="AD87" i="39"/>
  <c r="AC87" i="39"/>
  <c r="AA87" i="39"/>
  <c r="Z87" i="39"/>
  <c r="Y87" i="39"/>
  <c r="X87" i="39"/>
  <c r="W87" i="39"/>
  <c r="V87" i="39"/>
  <c r="T87" i="39"/>
  <c r="S87" i="39"/>
  <c r="R87" i="39"/>
  <c r="Q87" i="39"/>
  <c r="P87" i="39"/>
  <c r="O87" i="39"/>
  <c r="U87" i="39" s="1"/>
  <c r="HW86" i="39"/>
  <c r="HP86" i="39"/>
  <c r="HH86" i="39"/>
  <c r="HG86" i="39"/>
  <c r="HF86" i="39"/>
  <c r="HE86" i="39"/>
  <c r="HD86" i="39"/>
  <c r="HC86" i="39"/>
  <c r="HA86" i="39"/>
  <c r="GZ86" i="39"/>
  <c r="GY86" i="39"/>
  <c r="GX86" i="39"/>
  <c r="GW86" i="39"/>
  <c r="GV86" i="39"/>
  <c r="GT86" i="39"/>
  <c r="GS86" i="39"/>
  <c r="GR86" i="39"/>
  <c r="GQ86" i="39"/>
  <c r="GP86" i="39"/>
  <c r="GO86" i="39"/>
  <c r="GM86" i="39"/>
  <c r="GL86" i="39"/>
  <c r="GK86" i="39"/>
  <c r="GJ86" i="39"/>
  <c r="GI86" i="39"/>
  <c r="GH86" i="39"/>
  <c r="GF86" i="39"/>
  <c r="GE86" i="39"/>
  <c r="GD86" i="39"/>
  <c r="GC86" i="39"/>
  <c r="GB86" i="39"/>
  <c r="GA86" i="39"/>
  <c r="FY86" i="39"/>
  <c r="FX86" i="39"/>
  <c r="FW86" i="39"/>
  <c r="FV86" i="39"/>
  <c r="FU86" i="39"/>
  <c r="FT86" i="39"/>
  <c r="FR86" i="39"/>
  <c r="FQ86" i="39"/>
  <c r="FP86" i="39"/>
  <c r="FO86" i="39"/>
  <c r="FN86" i="39"/>
  <c r="FM86" i="39"/>
  <c r="FK86" i="39"/>
  <c r="FJ86" i="39"/>
  <c r="FI86" i="39"/>
  <c r="FH86" i="39"/>
  <c r="FG86" i="39"/>
  <c r="FF86" i="39"/>
  <c r="FD86" i="39"/>
  <c r="FC86" i="39"/>
  <c r="FB86" i="39"/>
  <c r="FA86" i="39"/>
  <c r="EZ86" i="39"/>
  <c r="EY86" i="39"/>
  <c r="EW86" i="39"/>
  <c r="EV86" i="39"/>
  <c r="EU86" i="39"/>
  <c r="ET86" i="39"/>
  <c r="ES86" i="39"/>
  <c r="ER86" i="39"/>
  <c r="EP86" i="39"/>
  <c r="EO86" i="39"/>
  <c r="EN86" i="39"/>
  <c r="EM86" i="39"/>
  <c r="EL86" i="39"/>
  <c r="EK86" i="39"/>
  <c r="EI86" i="39"/>
  <c r="EH86" i="39"/>
  <c r="EG86" i="39"/>
  <c r="EF86" i="39"/>
  <c r="EE86" i="39"/>
  <c r="ED86" i="39"/>
  <c r="EB86" i="39"/>
  <c r="EA86" i="39"/>
  <c r="DZ86" i="39"/>
  <c r="DY86" i="39"/>
  <c r="DX86" i="39"/>
  <c r="DW86" i="39"/>
  <c r="DU86" i="39"/>
  <c r="DT86" i="39"/>
  <c r="DS86" i="39"/>
  <c r="DR86" i="39"/>
  <c r="DQ86" i="39"/>
  <c r="DP86" i="39"/>
  <c r="DN86" i="39"/>
  <c r="DM86" i="39"/>
  <c r="DL86" i="39"/>
  <c r="DK86" i="39"/>
  <c r="DJ86" i="39"/>
  <c r="DI86" i="39"/>
  <c r="DG86" i="39"/>
  <c r="DF86" i="39"/>
  <c r="DE86" i="39"/>
  <c r="DD86" i="39"/>
  <c r="DC86" i="39"/>
  <c r="DB86" i="39"/>
  <c r="CZ86" i="39"/>
  <c r="CY86" i="39"/>
  <c r="CX86" i="39"/>
  <c r="CW86" i="39"/>
  <c r="CV86" i="39"/>
  <c r="CU86" i="39"/>
  <c r="CS86" i="39"/>
  <c r="CR86" i="39"/>
  <c r="CQ86" i="39"/>
  <c r="CP86" i="39"/>
  <c r="CO86" i="39"/>
  <c r="CN86" i="39"/>
  <c r="CL86" i="39"/>
  <c r="CK86" i="39"/>
  <c r="CJ86" i="39"/>
  <c r="CI86" i="39"/>
  <c r="CH86" i="39"/>
  <c r="CG86" i="39"/>
  <c r="CE86" i="39"/>
  <c r="CD86" i="39"/>
  <c r="CC86" i="39"/>
  <c r="CB86" i="39"/>
  <c r="CA86" i="39"/>
  <c r="BZ86" i="39"/>
  <c r="BX86" i="39"/>
  <c r="BW86" i="39"/>
  <c r="BV86" i="39"/>
  <c r="BU86" i="39"/>
  <c r="BT86" i="39"/>
  <c r="BS86" i="39"/>
  <c r="BQ86" i="39"/>
  <c r="BP86" i="39"/>
  <c r="BO86" i="39"/>
  <c r="BN86" i="39"/>
  <c r="BM86" i="39"/>
  <c r="BL86" i="39"/>
  <c r="BJ86" i="39"/>
  <c r="BI86" i="39"/>
  <c r="BH86" i="39"/>
  <c r="BG86" i="39"/>
  <c r="BF86" i="39"/>
  <c r="BE86" i="39"/>
  <c r="BC86" i="39"/>
  <c r="BB86" i="39"/>
  <c r="BA86" i="39"/>
  <c r="AZ86" i="39"/>
  <c r="AY86" i="39"/>
  <c r="AX86" i="39"/>
  <c r="AV86" i="39"/>
  <c r="AU86" i="39"/>
  <c r="AT86" i="39"/>
  <c r="AS86" i="39"/>
  <c r="AR86" i="39"/>
  <c r="AQ86" i="39"/>
  <c r="AO86" i="39"/>
  <c r="AN86" i="39"/>
  <c r="AM86" i="39"/>
  <c r="AL86" i="39"/>
  <c r="AK86" i="39"/>
  <c r="AJ86" i="39"/>
  <c r="AH86" i="39"/>
  <c r="AG86" i="39"/>
  <c r="AF86" i="39"/>
  <c r="AE86" i="39"/>
  <c r="AD86" i="39"/>
  <c r="AC86" i="39"/>
  <c r="AA86" i="39"/>
  <c r="Z86" i="39"/>
  <c r="Y86" i="39"/>
  <c r="X86" i="39"/>
  <c r="W86" i="39"/>
  <c r="V86" i="39"/>
  <c r="AB86" i="39" s="1"/>
  <c r="T86" i="39"/>
  <c r="S86" i="39"/>
  <c r="R86" i="39"/>
  <c r="Q86" i="39"/>
  <c r="P86" i="39"/>
  <c r="O86" i="39"/>
  <c r="HW85" i="39"/>
  <c r="HP85" i="39"/>
  <c r="HH85" i="39"/>
  <c r="HG85" i="39"/>
  <c r="HF85" i="39"/>
  <c r="HE85" i="39"/>
  <c r="HD85" i="39"/>
  <c r="HC85" i="39"/>
  <c r="HA85" i="39"/>
  <c r="GZ85" i="39"/>
  <c r="GY85" i="39"/>
  <c r="GX85" i="39"/>
  <c r="GW85" i="39"/>
  <c r="GV85" i="39"/>
  <c r="GT85" i="39"/>
  <c r="GS85" i="39"/>
  <c r="GR85" i="39"/>
  <c r="GQ85" i="39"/>
  <c r="GP85" i="39"/>
  <c r="GO85" i="39"/>
  <c r="GM85" i="39"/>
  <c r="GL85" i="39"/>
  <c r="GK85" i="39"/>
  <c r="GJ85" i="39"/>
  <c r="GI85" i="39"/>
  <c r="GH85" i="39"/>
  <c r="GF85" i="39"/>
  <c r="GE85" i="39"/>
  <c r="GD85" i="39"/>
  <c r="GC85" i="39"/>
  <c r="GB85" i="39"/>
  <c r="GA85" i="39"/>
  <c r="FY85" i="39"/>
  <c r="FX85" i="39"/>
  <c r="FW85" i="39"/>
  <c r="FV85" i="39"/>
  <c r="FU85" i="39"/>
  <c r="FT85" i="39"/>
  <c r="FR85" i="39"/>
  <c r="FQ85" i="39"/>
  <c r="FP85" i="39"/>
  <c r="FO85" i="39"/>
  <c r="FN85" i="39"/>
  <c r="FM85" i="39"/>
  <c r="FK85" i="39"/>
  <c r="FJ85" i="39"/>
  <c r="FI85" i="39"/>
  <c r="FH85" i="39"/>
  <c r="FG85" i="39"/>
  <c r="FF85" i="39"/>
  <c r="FD85" i="39"/>
  <c r="FC85" i="39"/>
  <c r="FB85" i="39"/>
  <c r="FA85" i="39"/>
  <c r="EZ85" i="39"/>
  <c r="EY85" i="39"/>
  <c r="EW85" i="39"/>
  <c r="EV85" i="39"/>
  <c r="EU85" i="39"/>
  <c r="ET85" i="39"/>
  <c r="ES85" i="39"/>
  <c r="ER85" i="39"/>
  <c r="EP85" i="39"/>
  <c r="EO85" i="39"/>
  <c r="EN85" i="39"/>
  <c r="EM85" i="39"/>
  <c r="EL85" i="39"/>
  <c r="EK85" i="39"/>
  <c r="EI85" i="39"/>
  <c r="EH85" i="39"/>
  <c r="EG85" i="39"/>
  <c r="EF85" i="39"/>
  <c r="EE85" i="39"/>
  <c r="ED85" i="39"/>
  <c r="EB85" i="39"/>
  <c r="EA85" i="39"/>
  <c r="DZ85" i="39"/>
  <c r="DY85" i="39"/>
  <c r="DX85" i="39"/>
  <c r="DW85" i="39"/>
  <c r="DU85" i="39"/>
  <c r="DT85" i="39"/>
  <c r="DS85" i="39"/>
  <c r="DR85" i="39"/>
  <c r="DQ85" i="39"/>
  <c r="DP85" i="39"/>
  <c r="DN85" i="39"/>
  <c r="DM85" i="39"/>
  <c r="DL85" i="39"/>
  <c r="DK85" i="39"/>
  <c r="DJ85" i="39"/>
  <c r="DI85" i="39"/>
  <c r="DG85" i="39"/>
  <c r="DF85" i="39"/>
  <c r="DE85" i="39"/>
  <c r="DD85" i="39"/>
  <c r="DC85" i="39"/>
  <c r="DB85" i="39"/>
  <c r="CZ85" i="39"/>
  <c r="CY85" i="39"/>
  <c r="CX85" i="39"/>
  <c r="CW85" i="39"/>
  <c r="CV85" i="39"/>
  <c r="CU85" i="39"/>
  <c r="CS85" i="39"/>
  <c r="CR85" i="39"/>
  <c r="CQ85" i="39"/>
  <c r="CP85" i="39"/>
  <c r="CO85" i="39"/>
  <c r="CN85" i="39"/>
  <c r="CL85" i="39"/>
  <c r="CK85" i="39"/>
  <c r="CJ85" i="39"/>
  <c r="CI85" i="39"/>
  <c r="CH85" i="39"/>
  <c r="CG85" i="39"/>
  <c r="CE85" i="39"/>
  <c r="CD85" i="39"/>
  <c r="CC85" i="39"/>
  <c r="CB85" i="39"/>
  <c r="CA85" i="39"/>
  <c r="BZ85" i="39"/>
  <c r="BX85" i="39"/>
  <c r="BW85" i="39"/>
  <c r="BV85" i="39"/>
  <c r="BU85" i="39"/>
  <c r="BT85" i="39"/>
  <c r="BS85" i="39"/>
  <c r="BQ85" i="39"/>
  <c r="BP85" i="39"/>
  <c r="BO85" i="39"/>
  <c r="BN85" i="39"/>
  <c r="BM85" i="39"/>
  <c r="BL85" i="39"/>
  <c r="BJ85" i="39"/>
  <c r="BI85" i="39"/>
  <c r="BH85" i="39"/>
  <c r="BG85" i="39"/>
  <c r="BF85" i="39"/>
  <c r="BE85" i="39"/>
  <c r="BC85" i="39"/>
  <c r="BB85" i="39"/>
  <c r="BA85" i="39"/>
  <c r="AZ85" i="39"/>
  <c r="AY85" i="39"/>
  <c r="AX85" i="39"/>
  <c r="AV85" i="39"/>
  <c r="AU85" i="39"/>
  <c r="AT85" i="39"/>
  <c r="AS85" i="39"/>
  <c r="AR85" i="39"/>
  <c r="AQ85" i="39"/>
  <c r="AO85" i="39"/>
  <c r="AN85" i="39"/>
  <c r="AM85" i="39"/>
  <c r="AL85" i="39"/>
  <c r="AK85" i="39"/>
  <c r="AJ85" i="39"/>
  <c r="AH85" i="39"/>
  <c r="AG85" i="39"/>
  <c r="AF85" i="39"/>
  <c r="AE85" i="39"/>
  <c r="AD85" i="39"/>
  <c r="AC85" i="39"/>
  <c r="AA85" i="39"/>
  <c r="Z85" i="39"/>
  <c r="Y85" i="39"/>
  <c r="X85" i="39"/>
  <c r="W85" i="39"/>
  <c r="V85" i="39"/>
  <c r="T85" i="39"/>
  <c r="S85" i="39"/>
  <c r="R85" i="39"/>
  <c r="Q85" i="39"/>
  <c r="P85" i="39"/>
  <c r="O85" i="39"/>
  <c r="HW84" i="39"/>
  <c r="HP84" i="39"/>
  <c r="HH84" i="39"/>
  <c r="HG84" i="39"/>
  <c r="HF84" i="39"/>
  <c r="HE84" i="39"/>
  <c r="HD84" i="39"/>
  <c r="HC84" i="39"/>
  <c r="HA84" i="39"/>
  <c r="GZ84" i="39"/>
  <c r="GY84" i="39"/>
  <c r="GX84" i="39"/>
  <c r="GW84" i="39"/>
  <c r="GV84" i="39"/>
  <c r="GT84" i="39"/>
  <c r="GS84" i="39"/>
  <c r="GR84" i="39"/>
  <c r="GQ84" i="39"/>
  <c r="GP84" i="39"/>
  <c r="GO84" i="39"/>
  <c r="GM84" i="39"/>
  <c r="GL84" i="39"/>
  <c r="GK84" i="39"/>
  <c r="GJ84" i="39"/>
  <c r="GI84" i="39"/>
  <c r="GH84" i="39"/>
  <c r="GF84" i="39"/>
  <c r="GE84" i="39"/>
  <c r="GD84" i="39"/>
  <c r="GC84" i="39"/>
  <c r="GB84" i="39"/>
  <c r="GA84" i="39"/>
  <c r="FY84" i="39"/>
  <c r="FX84" i="39"/>
  <c r="FW84" i="39"/>
  <c r="FV84" i="39"/>
  <c r="FU84" i="39"/>
  <c r="FT84" i="39"/>
  <c r="FR84" i="39"/>
  <c r="FQ84" i="39"/>
  <c r="FP84" i="39"/>
  <c r="FO84" i="39"/>
  <c r="FN84" i="39"/>
  <c r="FM84" i="39"/>
  <c r="FK84" i="39"/>
  <c r="FJ84" i="39"/>
  <c r="FI84" i="39"/>
  <c r="FH84" i="39"/>
  <c r="FG84" i="39"/>
  <c r="FF84" i="39"/>
  <c r="FD84" i="39"/>
  <c r="FC84" i="39"/>
  <c r="FB84" i="39"/>
  <c r="FA84" i="39"/>
  <c r="EZ84" i="39"/>
  <c r="EY84" i="39"/>
  <c r="EW84" i="39"/>
  <c r="EV84" i="39"/>
  <c r="EU84" i="39"/>
  <c r="ET84" i="39"/>
  <c r="ES84" i="39"/>
  <c r="ER84" i="39"/>
  <c r="EP84" i="39"/>
  <c r="EO84" i="39"/>
  <c r="EN84" i="39"/>
  <c r="EM84" i="39"/>
  <c r="EL84" i="39"/>
  <c r="EK84" i="39"/>
  <c r="EI84" i="39"/>
  <c r="EH84" i="39"/>
  <c r="EG84" i="39"/>
  <c r="EF84" i="39"/>
  <c r="EE84" i="39"/>
  <c r="ED84" i="39"/>
  <c r="EB84" i="39"/>
  <c r="EA84" i="39"/>
  <c r="DZ84" i="39"/>
  <c r="DY84" i="39"/>
  <c r="DX84" i="39"/>
  <c r="DW84" i="39"/>
  <c r="DU84" i="39"/>
  <c r="DT84" i="39"/>
  <c r="DS84" i="39"/>
  <c r="DR84" i="39"/>
  <c r="DQ84" i="39"/>
  <c r="DP84" i="39"/>
  <c r="DN84" i="39"/>
  <c r="DM84" i="39"/>
  <c r="DL84" i="39"/>
  <c r="DK84" i="39"/>
  <c r="DJ84" i="39"/>
  <c r="DI84" i="39"/>
  <c r="DG84" i="39"/>
  <c r="DF84" i="39"/>
  <c r="DE84" i="39"/>
  <c r="DD84" i="39"/>
  <c r="DC84" i="39"/>
  <c r="DB84" i="39"/>
  <c r="CZ84" i="39"/>
  <c r="CY84" i="39"/>
  <c r="CX84" i="39"/>
  <c r="CW84" i="39"/>
  <c r="CV84" i="39"/>
  <c r="CU84" i="39"/>
  <c r="CS84" i="39"/>
  <c r="CR84" i="39"/>
  <c r="CQ84" i="39"/>
  <c r="CP84" i="39"/>
  <c r="CO84" i="39"/>
  <c r="CN84" i="39"/>
  <c r="CL84" i="39"/>
  <c r="CK84" i="39"/>
  <c r="CJ84" i="39"/>
  <c r="CI84" i="39"/>
  <c r="CH84" i="39"/>
  <c r="CG84" i="39"/>
  <c r="CE84" i="39"/>
  <c r="CD84" i="39"/>
  <c r="CC84" i="39"/>
  <c r="CB84" i="39"/>
  <c r="CA84" i="39"/>
  <c r="BZ84" i="39"/>
  <c r="BX84" i="39"/>
  <c r="BW84" i="39"/>
  <c r="BV84" i="39"/>
  <c r="BU84" i="39"/>
  <c r="BT84" i="39"/>
  <c r="BS84" i="39"/>
  <c r="BQ84" i="39"/>
  <c r="BP84" i="39"/>
  <c r="BO84" i="39"/>
  <c r="BN84" i="39"/>
  <c r="BM84" i="39"/>
  <c r="BL84" i="39"/>
  <c r="BJ84" i="39"/>
  <c r="BI84" i="39"/>
  <c r="BH84" i="39"/>
  <c r="BG84" i="39"/>
  <c r="BF84" i="39"/>
  <c r="BE84" i="39"/>
  <c r="BC84" i="39"/>
  <c r="BB84" i="39"/>
  <c r="BA84" i="39"/>
  <c r="AZ84" i="39"/>
  <c r="AY84" i="39"/>
  <c r="AX84" i="39"/>
  <c r="AV84" i="39"/>
  <c r="AU84" i="39"/>
  <c r="AT84" i="39"/>
  <c r="AS84" i="39"/>
  <c r="AR84" i="39"/>
  <c r="AQ84" i="39"/>
  <c r="AO84" i="39"/>
  <c r="AN84" i="39"/>
  <c r="AM84" i="39"/>
  <c r="AL84" i="39"/>
  <c r="AK84" i="39"/>
  <c r="AJ84" i="39"/>
  <c r="AH84" i="39"/>
  <c r="AG84" i="39"/>
  <c r="AF84" i="39"/>
  <c r="AE84" i="39"/>
  <c r="AD84" i="39"/>
  <c r="AC84" i="39"/>
  <c r="AA84" i="39"/>
  <c r="Z84" i="39"/>
  <c r="Y84" i="39"/>
  <c r="X84" i="39"/>
  <c r="W84" i="39"/>
  <c r="V84" i="39"/>
  <c r="T84" i="39"/>
  <c r="S84" i="39"/>
  <c r="R84" i="39"/>
  <c r="Q84" i="39"/>
  <c r="P84" i="39"/>
  <c r="O84" i="39"/>
  <c r="HW83" i="39"/>
  <c r="HP83" i="39"/>
  <c r="HH83" i="39"/>
  <c r="HG83" i="39"/>
  <c r="HF83" i="39"/>
  <c r="HE83" i="39"/>
  <c r="HD83" i="39"/>
  <c r="HC83" i="39"/>
  <c r="HA83" i="39"/>
  <c r="GZ83" i="39"/>
  <c r="GY83" i="39"/>
  <c r="GX83" i="39"/>
  <c r="GW83" i="39"/>
  <c r="GV83" i="39"/>
  <c r="GT83" i="39"/>
  <c r="GS83" i="39"/>
  <c r="GR83" i="39"/>
  <c r="GQ83" i="39"/>
  <c r="GP83" i="39"/>
  <c r="GO83" i="39"/>
  <c r="GM83" i="39"/>
  <c r="GL83" i="39"/>
  <c r="GK83" i="39"/>
  <c r="GJ83" i="39"/>
  <c r="GI83" i="39"/>
  <c r="GH83" i="39"/>
  <c r="GF83" i="39"/>
  <c r="GE83" i="39"/>
  <c r="GD83" i="39"/>
  <c r="GC83" i="39"/>
  <c r="GB83" i="39"/>
  <c r="GA83" i="39"/>
  <c r="FY83" i="39"/>
  <c r="FX83" i="39"/>
  <c r="FW83" i="39"/>
  <c r="FV83" i="39"/>
  <c r="FU83" i="39"/>
  <c r="FT83" i="39"/>
  <c r="FR83" i="39"/>
  <c r="FQ83" i="39"/>
  <c r="FP83" i="39"/>
  <c r="FO83" i="39"/>
  <c r="FN83" i="39"/>
  <c r="FM83" i="39"/>
  <c r="FK83" i="39"/>
  <c r="FJ83" i="39"/>
  <c r="FI83" i="39"/>
  <c r="FH83" i="39"/>
  <c r="FG83" i="39"/>
  <c r="FF83" i="39"/>
  <c r="FD83" i="39"/>
  <c r="FC83" i="39"/>
  <c r="FB83" i="39"/>
  <c r="FA83" i="39"/>
  <c r="EZ83" i="39"/>
  <c r="EY83" i="39"/>
  <c r="EW83" i="39"/>
  <c r="EV83" i="39"/>
  <c r="EU83" i="39"/>
  <c r="ET83" i="39"/>
  <c r="ES83" i="39"/>
  <c r="ER83" i="39"/>
  <c r="EP83" i="39"/>
  <c r="EO83" i="39"/>
  <c r="EN83" i="39"/>
  <c r="EM83" i="39"/>
  <c r="EL83" i="39"/>
  <c r="EK83" i="39"/>
  <c r="EI83" i="39"/>
  <c r="EH83" i="39"/>
  <c r="EG83" i="39"/>
  <c r="EF83" i="39"/>
  <c r="EE83" i="39"/>
  <c r="ED83" i="39"/>
  <c r="EB83" i="39"/>
  <c r="EA83" i="39"/>
  <c r="DZ83" i="39"/>
  <c r="DY83" i="39"/>
  <c r="DX83" i="39"/>
  <c r="DW83" i="39"/>
  <c r="DU83" i="39"/>
  <c r="DT83" i="39"/>
  <c r="DS83" i="39"/>
  <c r="DR83" i="39"/>
  <c r="DQ83" i="39"/>
  <c r="DP83" i="39"/>
  <c r="DN83" i="39"/>
  <c r="DM83" i="39"/>
  <c r="DL83" i="39"/>
  <c r="DK83" i="39"/>
  <c r="DJ83" i="39"/>
  <c r="DI83" i="39"/>
  <c r="DG83" i="39"/>
  <c r="DF83" i="39"/>
  <c r="DE83" i="39"/>
  <c r="DD83" i="39"/>
  <c r="DC83" i="39"/>
  <c r="DB83" i="39"/>
  <c r="CZ83" i="39"/>
  <c r="CY83" i="39"/>
  <c r="CX83" i="39"/>
  <c r="CW83" i="39"/>
  <c r="CV83" i="39"/>
  <c r="CU83" i="39"/>
  <c r="CS83" i="39"/>
  <c r="CR83" i="39"/>
  <c r="CQ83" i="39"/>
  <c r="CP83" i="39"/>
  <c r="CO83" i="39"/>
  <c r="CN83" i="39"/>
  <c r="CL83" i="39"/>
  <c r="CK83" i="39"/>
  <c r="CJ83" i="39"/>
  <c r="CI83" i="39"/>
  <c r="CH83" i="39"/>
  <c r="CG83" i="39"/>
  <c r="CE83" i="39"/>
  <c r="CD83" i="39"/>
  <c r="CC83" i="39"/>
  <c r="CB83" i="39"/>
  <c r="CA83" i="39"/>
  <c r="BZ83" i="39"/>
  <c r="BX83" i="39"/>
  <c r="BW83" i="39"/>
  <c r="BV83" i="39"/>
  <c r="BU83" i="39"/>
  <c r="BT83" i="39"/>
  <c r="BS83" i="39"/>
  <c r="BQ83" i="39"/>
  <c r="BP83" i="39"/>
  <c r="BO83" i="39"/>
  <c r="BN83" i="39"/>
  <c r="BM83" i="39"/>
  <c r="BL83" i="39"/>
  <c r="BJ83" i="39"/>
  <c r="BI83" i="39"/>
  <c r="BH83" i="39"/>
  <c r="BG83" i="39"/>
  <c r="BF83" i="39"/>
  <c r="BE83" i="39"/>
  <c r="BC83" i="39"/>
  <c r="BB83" i="39"/>
  <c r="BA83" i="39"/>
  <c r="AZ83" i="39"/>
  <c r="AY83" i="39"/>
  <c r="AX83" i="39"/>
  <c r="AV83" i="39"/>
  <c r="AU83" i="39"/>
  <c r="AT83" i="39"/>
  <c r="AS83" i="39"/>
  <c r="AR83" i="39"/>
  <c r="AQ83" i="39"/>
  <c r="AO83" i="39"/>
  <c r="AN83" i="39"/>
  <c r="AM83" i="39"/>
  <c r="AL83" i="39"/>
  <c r="AK83" i="39"/>
  <c r="AJ83" i="39"/>
  <c r="AH83" i="39"/>
  <c r="AG83" i="39"/>
  <c r="AF83" i="39"/>
  <c r="AE83" i="39"/>
  <c r="AD83" i="39"/>
  <c r="AC83" i="39"/>
  <c r="AA83" i="39"/>
  <c r="Z83" i="39"/>
  <c r="Y83" i="39"/>
  <c r="X83" i="39"/>
  <c r="W83" i="39"/>
  <c r="V83" i="39"/>
  <c r="T83" i="39"/>
  <c r="S83" i="39"/>
  <c r="R83" i="39"/>
  <c r="Q83" i="39"/>
  <c r="P83" i="39"/>
  <c r="O83" i="39"/>
  <c r="HW82" i="39"/>
  <c r="HP82" i="39"/>
  <c r="HH82" i="39"/>
  <c r="HG82" i="39"/>
  <c r="HF82" i="39"/>
  <c r="HE82" i="39"/>
  <c r="HD82" i="39"/>
  <c r="HC82" i="39"/>
  <c r="HA82" i="39"/>
  <c r="GZ82" i="39"/>
  <c r="GY82" i="39"/>
  <c r="GX82" i="39"/>
  <c r="GW82" i="39"/>
  <c r="GV82" i="39"/>
  <c r="GT82" i="39"/>
  <c r="GS82" i="39"/>
  <c r="GR82" i="39"/>
  <c r="GQ82" i="39"/>
  <c r="GP82" i="39"/>
  <c r="GO82" i="39"/>
  <c r="GM82" i="39"/>
  <c r="GL82" i="39"/>
  <c r="GK82" i="39"/>
  <c r="GJ82" i="39"/>
  <c r="GI82" i="39"/>
  <c r="GH82" i="39"/>
  <c r="GF82" i="39"/>
  <c r="GE82" i="39"/>
  <c r="GD82" i="39"/>
  <c r="GC82" i="39"/>
  <c r="GB82" i="39"/>
  <c r="GA82" i="39"/>
  <c r="FY82" i="39"/>
  <c r="FX82" i="39"/>
  <c r="FW82" i="39"/>
  <c r="FV82" i="39"/>
  <c r="FU82" i="39"/>
  <c r="FT82" i="39"/>
  <c r="FR82" i="39"/>
  <c r="FQ82" i="39"/>
  <c r="FP82" i="39"/>
  <c r="FO82" i="39"/>
  <c r="FN82" i="39"/>
  <c r="FM82" i="39"/>
  <c r="FK82" i="39"/>
  <c r="FJ82" i="39"/>
  <c r="FI82" i="39"/>
  <c r="FH82" i="39"/>
  <c r="FG82" i="39"/>
  <c r="FF82" i="39"/>
  <c r="FD82" i="39"/>
  <c r="FC82" i="39"/>
  <c r="FB82" i="39"/>
  <c r="FA82" i="39"/>
  <c r="EZ82" i="39"/>
  <c r="EY82" i="39"/>
  <c r="EW82" i="39"/>
  <c r="EV82" i="39"/>
  <c r="EU82" i="39"/>
  <c r="ET82" i="39"/>
  <c r="ES82" i="39"/>
  <c r="ER82" i="39"/>
  <c r="EP82" i="39"/>
  <c r="EO82" i="39"/>
  <c r="EN82" i="39"/>
  <c r="EM82" i="39"/>
  <c r="EL82" i="39"/>
  <c r="EK82" i="39"/>
  <c r="EI82" i="39"/>
  <c r="EH82" i="39"/>
  <c r="EG82" i="39"/>
  <c r="EF82" i="39"/>
  <c r="EE82" i="39"/>
  <c r="ED82" i="39"/>
  <c r="EB82" i="39"/>
  <c r="EA82" i="39"/>
  <c r="DZ82" i="39"/>
  <c r="DY82" i="39"/>
  <c r="DX82" i="39"/>
  <c r="DW82" i="39"/>
  <c r="DU82" i="39"/>
  <c r="DT82" i="39"/>
  <c r="DS82" i="39"/>
  <c r="DR82" i="39"/>
  <c r="DQ82" i="39"/>
  <c r="DP82" i="39"/>
  <c r="DN82" i="39"/>
  <c r="DM82" i="39"/>
  <c r="DL82" i="39"/>
  <c r="DK82" i="39"/>
  <c r="DJ82" i="39"/>
  <c r="DI82" i="39"/>
  <c r="DG82" i="39"/>
  <c r="DF82" i="39"/>
  <c r="DE82" i="39"/>
  <c r="DD82" i="39"/>
  <c r="DC82" i="39"/>
  <c r="DB82" i="39"/>
  <c r="CZ82" i="39"/>
  <c r="CY82" i="39"/>
  <c r="CX82" i="39"/>
  <c r="CW82" i="39"/>
  <c r="CV82" i="39"/>
  <c r="CU82" i="39"/>
  <c r="CS82" i="39"/>
  <c r="CR82" i="39"/>
  <c r="CQ82" i="39"/>
  <c r="CP82" i="39"/>
  <c r="CO82" i="39"/>
  <c r="CN82" i="39"/>
  <c r="CL82" i="39"/>
  <c r="CK82" i="39"/>
  <c r="CJ82" i="39"/>
  <c r="CI82" i="39"/>
  <c r="CH82" i="39"/>
  <c r="CG82" i="39"/>
  <c r="CE82" i="39"/>
  <c r="CD82" i="39"/>
  <c r="CC82" i="39"/>
  <c r="CB82" i="39"/>
  <c r="CA82" i="39"/>
  <c r="BZ82" i="39"/>
  <c r="BX82" i="39"/>
  <c r="BW82" i="39"/>
  <c r="BV82" i="39"/>
  <c r="BU82" i="39"/>
  <c r="BT82" i="39"/>
  <c r="BS82" i="39"/>
  <c r="BQ82" i="39"/>
  <c r="BP82" i="39"/>
  <c r="BO82" i="39"/>
  <c r="BN82" i="39"/>
  <c r="BM82" i="39"/>
  <c r="BL82" i="39"/>
  <c r="BJ82" i="39"/>
  <c r="BI82" i="39"/>
  <c r="BH82" i="39"/>
  <c r="BG82" i="39"/>
  <c r="BF82" i="39"/>
  <c r="BE82" i="39"/>
  <c r="BC82" i="39"/>
  <c r="BB82" i="39"/>
  <c r="BA82" i="39"/>
  <c r="AZ82" i="39"/>
  <c r="AY82" i="39"/>
  <c r="AX82" i="39"/>
  <c r="AV82" i="39"/>
  <c r="AU82" i="39"/>
  <c r="AT82" i="39"/>
  <c r="AS82" i="39"/>
  <c r="AR82" i="39"/>
  <c r="AQ82" i="39"/>
  <c r="AO82" i="39"/>
  <c r="AN82" i="39"/>
  <c r="AM82" i="39"/>
  <c r="AL82" i="39"/>
  <c r="AK82" i="39"/>
  <c r="AJ82" i="39"/>
  <c r="AH82" i="39"/>
  <c r="AG82" i="39"/>
  <c r="AF82" i="39"/>
  <c r="AE82" i="39"/>
  <c r="AD82" i="39"/>
  <c r="AC82" i="39"/>
  <c r="AA82" i="39"/>
  <c r="Z82" i="39"/>
  <c r="Y82" i="39"/>
  <c r="X82" i="39"/>
  <c r="W82" i="39"/>
  <c r="V82" i="39"/>
  <c r="T82" i="39"/>
  <c r="S82" i="39"/>
  <c r="R82" i="39"/>
  <c r="Q82" i="39"/>
  <c r="P82" i="39"/>
  <c r="O82" i="39"/>
  <c r="HW81" i="39"/>
  <c r="HP81" i="39"/>
  <c r="HH81" i="39"/>
  <c r="HG81" i="39"/>
  <c r="HF81" i="39"/>
  <c r="HE81" i="39"/>
  <c r="HD81" i="39"/>
  <c r="HC81" i="39"/>
  <c r="HA81" i="39"/>
  <c r="GZ81" i="39"/>
  <c r="GY81" i="39"/>
  <c r="GX81" i="39"/>
  <c r="GW81" i="39"/>
  <c r="GV81" i="39"/>
  <c r="GT81" i="39"/>
  <c r="GS81" i="39"/>
  <c r="GR81" i="39"/>
  <c r="GQ81" i="39"/>
  <c r="GP81" i="39"/>
  <c r="GO81" i="39"/>
  <c r="GM81" i="39"/>
  <c r="GL81" i="39"/>
  <c r="GK81" i="39"/>
  <c r="GJ81" i="39"/>
  <c r="GI81" i="39"/>
  <c r="GH81" i="39"/>
  <c r="GF81" i="39"/>
  <c r="GE81" i="39"/>
  <c r="GD81" i="39"/>
  <c r="GC81" i="39"/>
  <c r="GB81" i="39"/>
  <c r="GA81" i="39"/>
  <c r="GG81" i="39" s="1"/>
  <c r="FY81" i="39"/>
  <c r="FX81" i="39"/>
  <c r="FW81" i="39"/>
  <c r="FV81" i="39"/>
  <c r="FU81" i="39"/>
  <c r="FT81" i="39"/>
  <c r="FR81" i="39"/>
  <c r="FQ81" i="39"/>
  <c r="FP81" i="39"/>
  <c r="FO81" i="39"/>
  <c r="FN81" i="39"/>
  <c r="FM81" i="39"/>
  <c r="FK81" i="39"/>
  <c r="FJ81" i="39"/>
  <c r="FI81" i="39"/>
  <c r="FH81" i="39"/>
  <c r="FG81" i="39"/>
  <c r="FF81" i="39"/>
  <c r="FD81" i="39"/>
  <c r="FC81" i="39"/>
  <c r="FB81" i="39"/>
  <c r="FA81" i="39"/>
  <c r="EZ81" i="39"/>
  <c r="EY81" i="39"/>
  <c r="EW81" i="39"/>
  <c r="EV81" i="39"/>
  <c r="EU81" i="39"/>
  <c r="ET81" i="39"/>
  <c r="ES81" i="39"/>
  <c r="ER81" i="39"/>
  <c r="EP81" i="39"/>
  <c r="EO81" i="39"/>
  <c r="EN81" i="39"/>
  <c r="EM81" i="39"/>
  <c r="EL81" i="39"/>
  <c r="EK81" i="39"/>
  <c r="EI81" i="39"/>
  <c r="EH81" i="39"/>
  <c r="EG81" i="39"/>
  <c r="EF81" i="39"/>
  <c r="EE81" i="39"/>
  <c r="ED81" i="39"/>
  <c r="EB81" i="39"/>
  <c r="EA81" i="39"/>
  <c r="DZ81" i="39"/>
  <c r="DY81" i="39"/>
  <c r="DX81" i="39"/>
  <c r="DW81" i="39"/>
  <c r="DU81" i="39"/>
  <c r="DT81" i="39"/>
  <c r="DS81" i="39"/>
  <c r="DR81" i="39"/>
  <c r="DQ81" i="39"/>
  <c r="DP81" i="39"/>
  <c r="DN81" i="39"/>
  <c r="DM81" i="39"/>
  <c r="DL81" i="39"/>
  <c r="DK81" i="39"/>
  <c r="DJ81" i="39"/>
  <c r="DI81" i="39"/>
  <c r="DG81" i="39"/>
  <c r="DF81" i="39"/>
  <c r="DE81" i="39"/>
  <c r="DD81" i="39"/>
  <c r="DC81" i="39"/>
  <c r="DB81" i="39"/>
  <c r="CZ81" i="39"/>
  <c r="CY81" i="39"/>
  <c r="CX81" i="39"/>
  <c r="CW81" i="39"/>
  <c r="CV81" i="39"/>
  <c r="CU81" i="39"/>
  <c r="CS81" i="39"/>
  <c r="CR81" i="39"/>
  <c r="CQ81" i="39"/>
  <c r="CP81" i="39"/>
  <c r="CO81" i="39"/>
  <c r="CN81" i="39"/>
  <c r="CL81" i="39"/>
  <c r="CK81" i="39"/>
  <c r="CJ81" i="39"/>
  <c r="CI81" i="39"/>
  <c r="CH81" i="39"/>
  <c r="CG81" i="39"/>
  <c r="CE81" i="39"/>
  <c r="CD81" i="39"/>
  <c r="CC81" i="39"/>
  <c r="CB81" i="39"/>
  <c r="CA81" i="39"/>
  <c r="BZ81" i="39"/>
  <c r="BX81" i="39"/>
  <c r="BW81" i="39"/>
  <c r="BV81" i="39"/>
  <c r="BU81" i="39"/>
  <c r="BT81" i="39"/>
  <c r="BS81" i="39"/>
  <c r="BQ81" i="39"/>
  <c r="BP81" i="39"/>
  <c r="BO81" i="39"/>
  <c r="BN81" i="39"/>
  <c r="BM81" i="39"/>
  <c r="BL81" i="39"/>
  <c r="BJ81" i="39"/>
  <c r="BI81" i="39"/>
  <c r="BH81" i="39"/>
  <c r="BG81" i="39"/>
  <c r="BF81" i="39"/>
  <c r="BE81" i="39"/>
  <c r="BC81" i="39"/>
  <c r="BB81" i="39"/>
  <c r="BA81" i="39"/>
  <c r="AZ81" i="39"/>
  <c r="AY81" i="39"/>
  <c r="AX81" i="39"/>
  <c r="AV81" i="39"/>
  <c r="AU81" i="39"/>
  <c r="AT81" i="39"/>
  <c r="AS81" i="39"/>
  <c r="AR81" i="39"/>
  <c r="AQ81" i="39"/>
  <c r="AO81" i="39"/>
  <c r="AN81" i="39"/>
  <c r="AM81" i="39"/>
  <c r="AL81" i="39"/>
  <c r="AK81" i="39"/>
  <c r="AJ81" i="39"/>
  <c r="AH81" i="39"/>
  <c r="AG81" i="39"/>
  <c r="AF81" i="39"/>
  <c r="AE81" i="39"/>
  <c r="AD81" i="39"/>
  <c r="AC81" i="39"/>
  <c r="AA81" i="39"/>
  <c r="Z81" i="39"/>
  <c r="Y81" i="39"/>
  <c r="X81" i="39"/>
  <c r="W81" i="39"/>
  <c r="V81" i="39"/>
  <c r="T81" i="39"/>
  <c r="S81" i="39"/>
  <c r="R81" i="39"/>
  <c r="Q81" i="39"/>
  <c r="P81" i="39"/>
  <c r="O81" i="39"/>
  <c r="U81" i="39" s="1"/>
  <c r="HW80" i="39"/>
  <c r="HP80" i="39"/>
  <c r="HI80" i="39"/>
  <c r="HH80" i="39"/>
  <c r="HG80" i="39"/>
  <c r="HF80" i="39"/>
  <c r="HE80" i="39"/>
  <c r="HD80" i="39"/>
  <c r="HC80" i="39"/>
  <c r="HA80" i="39"/>
  <c r="GZ80" i="39"/>
  <c r="GY80" i="39"/>
  <c r="GX80" i="39"/>
  <c r="GW80" i="39"/>
  <c r="GV80" i="39"/>
  <c r="GT80" i="39"/>
  <c r="GS80" i="39"/>
  <c r="GR80" i="39"/>
  <c r="GQ80" i="39"/>
  <c r="GP80" i="39"/>
  <c r="GO80" i="39"/>
  <c r="GM80" i="39"/>
  <c r="GL80" i="39"/>
  <c r="GK80" i="39"/>
  <c r="GJ80" i="39"/>
  <c r="GI80" i="39"/>
  <c r="GH80" i="39"/>
  <c r="GF80" i="39"/>
  <c r="GE80" i="39"/>
  <c r="GD80" i="39"/>
  <c r="GC80" i="39"/>
  <c r="GB80" i="39"/>
  <c r="GA80" i="39"/>
  <c r="FY80" i="39"/>
  <c r="FX80" i="39"/>
  <c r="FW80" i="39"/>
  <c r="FV80" i="39"/>
  <c r="FU80" i="39"/>
  <c r="FT80" i="39"/>
  <c r="FR80" i="39"/>
  <c r="FQ80" i="39"/>
  <c r="FP80" i="39"/>
  <c r="FO80" i="39"/>
  <c r="FN80" i="39"/>
  <c r="FM80" i="39"/>
  <c r="FK80" i="39"/>
  <c r="FJ80" i="39"/>
  <c r="FI80" i="39"/>
  <c r="FH80" i="39"/>
  <c r="FG80" i="39"/>
  <c r="FF80" i="39"/>
  <c r="FD80" i="39"/>
  <c r="FC80" i="39"/>
  <c r="FB80" i="39"/>
  <c r="FA80" i="39"/>
  <c r="EZ80" i="39"/>
  <c r="EY80" i="39"/>
  <c r="EW80" i="39"/>
  <c r="EV80" i="39"/>
  <c r="EU80" i="39"/>
  <c r="ET80" i="39"/>
  <c r="ES80" i="39"/>
  <c r="ER80" i="39"/>
  <c r="EP80" i="39"/>
  <c r="EO80" i="39"/>
  <c r="EN80" i="39"/>
  <c r="EM80" i="39"/>
  <c r="EL80" i="39"/>
  <c r="EK80" i="39"/>
  <c r="EI80" i="39"/>
  <c r="EH80" i="39"/>
  <c r="EG80" i="39"/>
  <c r="EF80" i="39"/>
  <c r="EE80" i="39"/>
  <c r="ED80" i="39"/>
  <c r="EB80" i="39"/>
  <c r="EA80" i="39"/>
  <c r="DZ80" i="39"/>
  <c r="DY80" i="39"/>
  <c r="DX80" i="39"/>
  <c r="DW80" i="39"/>
  <c r="DU80" i="39"/>
  <c r="DT80" i="39"/>
  <c r="DS80" i="39"/>
  <c r="DR80" i="39"/>
  <c r="DQ80" i="39"/>
  <c r="DP80" i="39"/>
  <c r="DN80" i="39"/>
  <c r="DM80" i="39"/>
  <c r="DL80" i="39"/>
  <c r="DK80" i="39"/>
  <c r="DJ80" i="39"/>
  <c r="DI80" i="39"/>
  <c r="DG80" i="39"/>
  <c r="DF80" i="39"/>
  <c r="DE80" i="39"/>
  <c r="DD80" i="39"/>
  <c r="DC80" i="39"/>
  <c r="DB80" i="39"/>
  <c r="CZ80" i="39"/>
  <c r="CY80" i="39"/>
  <c r="CX80" i="39"/>
  <c r="CW80" i="39"/>
  <c r="CV80" i="39"/>
  <c r="CU80" i="39"/>
  <c r="CS80" i="39"/>
  <c r="CR80" i="39"/>
  <c r="CQ80" i="39"/>
  <c r="CP80" i="39"/>
  <c r="CO80" i="39"/>
  <c r="CN80" i="39"/>
  <c r="CL80" i="39"/>
  <c r="CK80" i="39"/>
  <c r="CJ80" i="39"/>
  <c r="CI80" i="39"/>
  <c r="CH80" i="39"/>
  <c r="CG80" i="39"/>
  <c r="CE80" i="39"/>
  <c r="CD80" i="39"/>
  <c r="CC80" i="39"/>
  <c r="CB80" i="39"/>
  <c r="CA80" i="39"/>
  <c r="BZ80" i="39"/>
  <c r="BX80" i="39"/>
  <c r="BW80" i="39"/>
  <c r="BV80" i="39"/>
  <c r="BU80" i="39"/>
  <c r="BT80" i="39"/>
  <c r="BS80" i="39"/>
  <c r="BQ80" i="39"/>
  <c r="BP80" i="39"/>
  <c r="BO80" i="39"/>
  <c r="BN80" i="39"/>
  <c r="BM80" i="39"/>
  <c r="BL80" i="39"/>
  <c r="BJ80" i="39"/>
  <c r="BI80" i="39"/>
  <c r="BH80" i="39"/>
  <c r="BG80" i="39"/>
  <c r="BF80" i="39"/>
  <c r="BE80" i="39"/>
  <c r="BC80" i="39"/>
  <c r="BB80" i="39"/>
  <c r="BA80" i="39"/>
  <c r="AZ80" i="39"/>
  <c r="AY80" i="39"/>
  <c r="AX80" i="39"/>
  <c r="AV80" i="39"/>
  <c r="AU80" i="39"/>
  <c r="AT80" i="39"/>
  <c r="AS80" i="39"/>
  <c r="AR80" i="39"/>
  <c r="AQ80" i="39"/>
  <c r="AO80" i="39"/>
  <c r="AN80" i="39"/>
  <c r="AM80" i="39"/>
  <c r="AL80" i="39"/>
  <c r="AK80" i="39"/>
  <c r="AJ80" i="39"/>
  <c r="AH80" i="39"/>
  <c r="AG80" i="39"/>
  <c r="AF80" i="39"/>
  <c r="AE80" i="39"/>
  <c r="AD80" i="39"/>
  <c r="AC80" i="39"/>
  <c r="AA80" i="39"/>
  <c r="Z80" i="39"/>
  <c r="Y80" i="39"/>
  <c r="X80" i="39"/>
  <c r="W80" i="39"/>
  <c r="V80" i="39"/>
  <c r="T80" i="39"/>
  <c r="S80" i="39"/>
  <c r="R80" i="39"/>
  <c r="Q80" i="39"/>
  <c r="P80" i="39"/>
  <c r="O80" i="39"/>
  <c r="HW79" i="39"/>
  <c r="HP79" i="39"/>
  <c r="HH79" i="39"/>
  <c r="HG79" i="39"/>
  <c r="HF79" i="39"/>
  <c r="HE79" i="39"/>
  <c r="HD79" i="39"/>
  <c r="HC79" i="39"/>
  <c r="HA79" i="39"/>
  <c r="GZ79" i="39"/>
  <c r="GY79" i="39"/>
  <c r="GX79" i="39"/>
  <c r="GW79" i="39"/>
  <c r="GV79" i="39"/>
  <c r="GT79" i="39"/>
  <c r="GS79" i="39"/>
  <c r="GR79" i="39"/>
  <c r="GQ79" i="39"/>
  <c r="GP79" i="39"/>
  <c r="GO79" i="39"/>
  <c r="GM79" i="39"/>
  <c r="GL79" i="39"/>
  <c r="GK79" i="39"/>
  <c r="GJ79" i="39"/>
  <c r="GI79" i="39"/>
  <c r="GH79" i="39"/>
  <c r="GF79" i="39"/>
  <c r="GE79" i="39"/>
  <c r="GD79" i="39"/>
  <c r="GC79" i="39"/>
  <c r="GB79" i="39"/>
  <c r="GA79" i="39"/>
  <c r="FY79" i="39"/>
  <c r="FX79" i="39"/>
  <c r="FW79" i="39"/>
  <c r="FV79" i="39"/>
  <c r="FU79" i="39"/>
  <c r="FT79" i="39"/>
  <c r="FR79" i="39"/>
  <c r="FQ79" i="39"/>
  <c r="FP79" i="39"/>
  <c r="FO79" i="39"/>
  <c r="FN79" i="39"/>
  <c r="FM79" i="39"/>
  <c r="FK79" i="39"/>
  <c r="FJ79" i="39"/>
  <c r="FI79" i="39"/>
  <c r="FH79" i="39"/>
  <c r="FG79" i="39"/>
  <c r="FF79" i="39"/>
  <c r="FD79" i="39"/>
  <c r="FC79" i="39"/>
  <c r="FB79" i="39"/>
  <c r="FA79" i="39"/>
  <c r="EZ79" i="39"/>
  <c r="EY79" i="39"/>
  <c r="EW79" i="39"/>
  <c r="EV79" i="39"/>
  <c r="EU79" i="39"/>
  <c r="ET79" i="39"/>
  <c r="ES79" i="39"/>
  <c r="ER79" i="39"/>
  <c r="EP79" i="39"/>
  <c r="EO79" i="39"/>
  <c r="EN79" i="39"/>
  <c r="EM79" i="39"/>
  <c r="EL79" i="39"/>
  <c r="EK79" i="39"/>
  <c r="EI79" i="39"/>
  <c r="EH79" i="39"/>
  <c r="EG79" i="39"/>
  <c r="EF79" i="39"/>
  <c r="EE79" i="39"/>
  <c r="ED79" i="39"/>
  <c r="EB79" i="39"/>
  <c r="EA79" i="39"/>
  <c r="DZ79" i="39"/>
  <c r="DY79" i="39"/>
  <c r="DX79" i="39"/>
  <c r="DW79" i="39"/>
  <c r="DU79" i="39"/>
  <c r="DT79" i="39"/>
  <c r="DS79" i="39"/>
  <c r="DR79" i="39"/>
  <c r="DQ79" i="39"/>
  <c r="DP79" i="39"/>
  <c r="DN79" i="39"/>
  <c r="DM79" i="39"/>
  <c r="DL79" i="39"/>
  <c r="DK79" i="39"/>
  <c r="DJ79" i="39"/>
  <c r="DI79" i="39"/>
  <c r="DG79" i="39"/>
  <c r="DF79" i="39"/>
  <c r="DE79" i="39"/>
  <c r="DD79" i="39"/>
  <c r="DC79" i="39"/>
  <c r="DB79" i="39"/>
  <c r="CZ79" i="39"/>
  <c r="CY79" i="39"/>
  <c r="CX79" i="39"/>
  <c r="CW79" i="39"/>
  <c r="CV79" i="39"/>
  <c r="CU79" i="39"/>
  <c r="CS79" i="39"/>
  <c r="CR79" i="39"/>
  <c r="CQ79" i="39"/>
  <c r="CP79" i="39"/>
  <c r="CO79" i="39"/>
  <c r="CN79" i="39"/>
  <c r="CL79" i="39"/>
  <c r="CK79" i="39"/>
  <c r="CJ79" i="39"/>
  <c r="CI79" i="39"/>
  <c r="CH79" i="39"/>
  <c r="CG79" i="39"/>
  <c r="CE79" i="39"/>
  <c r="CD79" i="39"/>
  <c r="CC79" i="39"/>
  <c r="CB79" i="39"/>
  <c r="CA79" i="39"/>
  <c r="BZ79" i="39"/>
  <c r="BX79" i="39"/>
  <c r="BW79" i="39"/>
  <c r="BV79" i="39"/>
  <c r="BU79" i="39"/>
  <c r="BT79" i="39"/>
  <c r="BS79" i="39"/>
  <c r="BQ79" i="39"/>
  <c r="BP79" i="39"/>
  <c r="BO79" i="39"/>
  <c r="BN79" i="39"/>
  <c r="BM79" i="39"/>
  <c r="BL79" i="39"/>
  <c r="BJ79" i="39"/>
  <c r="BI79" i="39"/>
  <c r="BH79" i="39"/>
  <c r="BG79" i="39"/>
  <c r="BF79" i="39"/>
  <c r="BE79" i="39"/>
  <c r="BC79" i="39"/>
  <c r="BB79" i="39"/>
  <c r="BA79" i="39"/>
  <c r="AZ79" i="39"/>
  <c r="AY79" i="39"/>
  <c r="AX79" i="39"/>
  <c r="AV79" i="39"/>
  <c r="AU79" i="39"/>
  <c r="AT79" i="39"/>
  <c r="AS79" i="39"/>
  <c r="AR79" i="39"/>
  <c r="AQ79" i="39"/>
  <c r="AO79" i="39"/>
  <c r="AN79" i="39"/>
  <c r="AM79" i="39"/>
  <c r="AL79" i="39"/>
  <c r="AK79" i="39"/>
  <c r="AJ79" i="39"/>
  <c r="AH79" i="39"/>
  <c r="AG79" i="39"/>
  <c r="AF79" i="39"/>
  <c r="AE79" i="39"/>
  <c r="AD79" i="39"/>
  <c r="AC79" i="39"/>
  <c r="AA79" i="39"/>
  <c r="Z79" i="39"/>
  <c r="Y79" i="39"/>
  <c r="X79" i="39"/>
  <c r="W79" i="39"/>
  <c r="V79" i="39"/>
  <c r="T79" i="39"/>
  <c r="S79" i="39"/>
  <c r="R79" i="39"/>
  <c r="Q79" i="39"/>
  <c r="P79" i="39"/>
  <c r="O79" i="39"/>
  <c r="HW78" i="39"/>
  <c r="HP78" i="39"/>
  <c r="HH78" i="39"/>
  <c r="HG78" i="39"/>
  <c r="HF78" i="39"/>
  <c r="HE78" i="39"/>
  <c r="HD78" i="39"/>
  <c r="HC78" i="39"/>
  <c r="HA78" i="39"/>
  <c r="GZ78" i="39"/>
  <c r="GY78" i="39"/>
  <c r="GX78" i="39"/>
  <c r="GW78" i="39"/>
  <c r="GV78" i="39"/>
  <c r="GT78" i="39"/>
  <c r="GS78" i="39"/>
  <c r="GR78" i="39"/>
  <c r="GQ78" i="39"/>
  <c r="GP78" i="39"/>
  <c r="GO78" i="39"/>
  <c r="GM78" i="39"/>
  <c r="GL78" i="39"/>
  <c r="GK78" i="39"/>
  <c r="GJ78" i="39"/>
  <c r="GI78" i="39"/>
  <c r="GH78" i="39"/>
  <c r="GF78" i="39"/>
  <c r="GE78" i="39"/>
  <c r="GD78" i="39"/>
  <c r="GC78" i="39"/>
  <c r="GB78" i="39"/>
  <c r="GA78" i="39"/>
  <c r="FY78" i="39"/>
  <c r="FX78" i="39"/>
  <c r="FW78" i="39"/>
  <c r="FV78" i="39"/>
  <c r="FU78" i="39"/>
  <c r="FT78" i="39"/>
  <c r="FR78" i="39"/>
  <c r="FQ78" i="39"/>
  <c r="FP78" i="39"/>
  <c r="FO78" i="39"/>
  <c r="FN78" i="39"/>
  <c r="FM78" i="39"/>
  <c r="FK78" i="39"/>
  <c r="FJ78" i="39"/>
  <c r="FI78" i="39"/>
  <c r="FH78" i="39"/>
  <c r="FG78" i="39"/>
  <c r="FF78" i="39"/>
  <c r="FD78" i="39"/>
  <c r="FC78" i="39"/>
  <c r="FB78" i="39"/>
  <c r="FA78" i="39"/>
  <c r="EZ78" i="39"/>
  <c r="EY78" i="39"/>
  <c r="EW78" i="39"/>
  <c r="EV78" i="39"/>
  <c r="EU78" i="39"/>
  <c r="ET78" i="39"/>
  <c r="ES78" i="39"/>
  <c r="ER78" i="39"/>
  <c r="EP78" i="39"/>
  <c r="EO78" i="39"/>
  <c r="EN78" i="39"/>
  <c r="EM78" i="39"/>
  <c r="EL78" i="39"/>
  <c r="EK78" i="39"/>
  <c r="EI78" i="39"/>
  <c r="EH78" i="39"/>
  <c r="EG78" i="39"/>
  <c r="EF78" i="39"/>
  <c r="EE78" i="39"/>
  <c r="ED78" i="39"/>
  <c r="EB78" i="39"/>
  <c r="EA78" i="39"/>
  <c r="DZ78" i="39"/>
  <c r="DY78" i="39"/>
  <c r="DX78" i="39"/>
  <c r="DW78" i="39"/>
  <c r="DU78" i="39"/>
  <c r="DT78" i="39"/>
  <c r="DS78" i="39"/>
  <c r="DR78" i="39"/>
  <c r="DQ78" i="39"/>
  <c r="DP78" i="39"/>
  <c r="DN78" i="39"/>
  <c r="DM78" i="39"/>
  <c r="DL78" i="39"/>
  <c r="DK78" i="39"/>
  <c r="DJ78" i="39"/>
  <c r="DI78" i="39"/>
  <c r="DG78" i="39"/>
  <c r="DF78" i="39"/>
  <c r="DE78" i="39"/>
  <c r="DD78" i="39"/>
  <c r="DC78" i="39"/>
  <c r="DB78" i="39"/>
  <c r="CZ78" i="39"/>
  <c r="CY78" i="39"/>
  <c r="CX78" i="39"/>
  <c r="CW78" i="39"/>
  <c r="CV78" i="39"/>
  <c r="CU78" i="39"/>
  <c r="CS78" i="39"/>
  <c r="CR78" i="39"/>
  <c r="CQ78" i="39"/>
  <c r="CP78" i="39"/>
  <c r="CO78" i="39"/>
  <c r="CN78" i="39"/>
  <c r="CL78" i="39"/>
  <c r="CK78" i="39"/>
  <c r="CJ78" i="39"/>
  <c r="CI78" i="39"/>
  <c r="CH78" i="39"/>
  <c r="CG78" i="39"/>
  <c r="CE78" i="39"/>
  <c r="CD78" i="39"/>
  <c r="CC78" i="39"/>
  <c r="CB78" i="39"/>
  <c r="CA78" i="39"/>
  <c r="BZ78" i="39"/>
  <c r="BX78" i="39"/>
  <c r="BW78" i="39"/>
  <c r="BV78" i="39"/>
  <c r="BU78" i="39"/>
  <c r="BT78" i="39"/>
  <c r="BS78" i="39"/>
  <c r="BQ78" i="39"/>
  <c r="BP78" i="39"/>
  <c r="BO78" i="39"/>
  <c r="BN78" i="39"/>
  <c r="BM78" i="39"/>
  <c r="BL78" i="39"/>
  <c r="BJ78" i="39"/>
  <c r="BI78" i="39"/>
  <c r="BH78" i="39"/>
  <c r="BG78" i="39"/>
  <c r="BF78" i="39"/>
  <c r="BE78" i="39"/>
  <c r="BC78" i="39"/>
  <c r="BB78" i="39"/>
  <c r="BA78" i="39"/>
  <c r="AZ78" i="39"/>
  <c r="AY78" i="39"/>
  <c r="AX78" i="39"/>
  <c r="AV78" i="39"/>
  <c r="AU78" i="39"/>
  <c r="AT78" i="39"/>
  <c r="AS78" i="39"/>
  <c r="AR78" i="39"/>
  <c r="AQ78" i="39"/>
  <c r="AO78" i="39"/>
  <c r="AN78" i="39"/>
  <c r="AM78" i="39"/>
  <c r="AL78" i="39"/>
  <c r="AK78" i="39"/>
  <c r="AJ78" i="39"/>
  <c r="AH78" i="39"/>
  <c r="AG78" i="39"/>
  <c r="AF78" i="39"/>
  <c r="AE78" i="39"/>
  <c r="AD78" i="39"/>
  <c r="AC78" i="39"/>
  <c r="AA78" i="39"/>
  <c r="Z78" i="39"/>
  <c r="Y78" i="39"/>
  <c r="X78" i="39"/>
  <c r="W78" i="39"/>
  <c r="V78" i="39"/>
  <c r="T78" i="39"/>
  <c r="S78" i="39"/>
  <c r="R78" i="39"/>
  <c r="Q78" i="39"/>
  <c r="P78" i="39"/>
  <c r="O78" i="39"/>
  <c r="HW77" i="39"/>
  <c r="HP77" i="39"/>
  <c r="HH77" i="39"/>
  <c r="HG77" i="39"/>
  <c r="HF77" i="39"/>
  <c r="HE77" i="39"/>
  <c r="HD77" i="39"/>
  <c r="HC77" i="39"/>
  <c r="HI77" i="39" s="1"/>
  <c r="HA77" i="39"/>
  <c r="GZ77" i="39"/>
  <c r="GY77" i="39"/>
  <c r="GX77" i="39"/>
  <c r="GW77" i="39"/>
  <c r="GV77" i="39"/>
  <c r="GT77" i="39"/>
  <c r="GS77" i="39"/>
  <c r="GR77" i="39"/>
  <c r="GQ77" i="39"/>
  <c r="GP77" i="39"/>
  <c r="GO77" i="39"/>
  <c r="GM77" i="39"/>
  <c r="GL77" i="39"/>
  <c r="GK77" i="39"/>
  <c r="GJ77" i="39"/>
  <c r="GI77" i="39"/>
  <c r="GH77" i="39"/>
  <c r="GF77" i="39"/>
  <c r="GE77" i="39"/>
  <c r="GD77" i="39"/>
  <c r="GC77" i="39"/>
  <c r="GB77" i="39"/>
  <c r="GA77" i="39"/>
  <c r="FY77" i="39"/>
  <c r="FX77" i="39"/>
  <c r="FW77" i="39"/>
  <c r="FV77" i="39"/>
  <c r="FU77" i="39"/>
  <c r="FT77" i="39"/>
  <c r="FR77" i="39"/>
  <c r="FQ77" i="39"/>
  <c r="FP77" i="39"/>
  <c r="FO77" i="39"/>
  <c r="FN77" i="39"/>
  <c r="FM77" i="39"/>
  <c r="FK77" i="39"/>
  <c r="FJ77" i="39"/>
  <c r="FI77" i="39"/>
  <c r="FH77" i="39"/>
  <c r="FG77" i="39"/>
  <c r="FF77" i="39"/>
  <c r="FD77" i="39"/>
  <c r="FC77" i="39"/>
  <c r="FB77" i="39"/>
  <c r="FA77" i="39"/>
  <c r="EZ77" i="39"/>
  <c r="EY77" i="39"/>
  <c r="EW77" i="39"/>
  <c r="EV77" i="39"/>
  <c r="EU77" i="39"/>
  <c r="ET77" i="39"/>
  <c r="ES77" i="39"/>
  <c r="ER77" i="39"/>
  <c r="EP77" i="39"/>
  <c r="EO77" i="39"/>
  <c r="EN77" i="39"/>
  <c r="EM77" i="39"/>
  <c r="EL77" i="39"/>
  <c r="EK77" i="39"/>
  <c r="EI77" i="39"/>
  <c r="EH77" i="39"/>
  <c r="EG77" i="39"/>
  <c r="EF77" i="39"/>
  <c r="EE77" i="39"/>
  <c r="ED77" i="39"/>
  <c r="EB77" i="39"/>
  <c r="EA77" i="39"/>
  <c r="DZ77" i="39"/>
  <c r="DY77" i="39"/>
  <c r="DX77" i="39"/>
  <c r="DW77" i="39"/>
  <c r="DU77" i="39"/>
  <c r="DT77" i="39"/>
  <c r="DS77" i="39"/>
  <c r="DR77" i="39"/>
  <c r="DQ77" i="39"/>
  <c r="DP77" i="39"/>
  <c r="DN77" i="39"/>
  <c r="DM77" i="39"/>
  <c r="DL77" i="39"/>
  <c r="DK77" i="39"/>
  <c r="DJ77" i="39"/>
  <c r="DI77" i="39"/>
  <c r="DG77" i="39"/>
  <c r="DF77" i="39"/>
  <c r="DE77" i="39"/>
  <c r="DD77" i="39"/>
  <c r="DC77" i="39"/>
  <c r="DB77" i="39"/>
  <c r="CZ77" i="39"/>
  <c r="CY77" i="39"/>
  <c r="CX77" i="39"/>
  <c r="CW77" i="39"/>
  <c r="CV77" i="39"/>
  <c r="CU77" i="39"/>
  <c r="CS77" i="39"/>
  <c r="CR77" i="39"/>
  <c r="CQ77" i="39"/>
  <c r="CP77" i="39"/>
  <c r="CO77" i="39"/>
  <c r="CN77" i="39"/>
  <c r="CL77" i="39"/>
  <c r="CK77" i="39"/>
  <c r="CJ77" i="39"/>
  <c r="CI77" i="39"/>
  <c r="CH77" i="39"/>
  <c r="CG77" i="39"/>
  <c r="CE77" i="39"/>
  <c r="CD77" i="39"/>
  <c r="CC77" i="39"/>
  <c r="CB77" i="39"/>
  <c r="CA77" i="39"/>
  <c r="BZ77" i="39"/>
  <c r="BX77" i="39"/>
  <c r="BW77" i="39"/>
  <c r="BV77" i="39"/>
  <c r="BU77" i="39"/>
  <c r="BT77" i="39"/>
  <c r="BS77" i="39"/>
  <c r="BQ77" i="39"/>
  <c r="BP77" i="39"/>
  <c r="BO77" i="39"/>
  <c r="BN77" i="39"/>
  <c r="BM77" i="39"/>
  <c r="BL77" i="39"/>
  <c r="BJ77" i="39"/>
  <c r="BI77" i="39"/>
  <c r="BH77" i="39"/>
  <c r="BG77" i="39"/>
  <c r="BF77" i="39"/>
  <c r="BE77" i="39"/>
  <c r="BC77" i="39"/>
  <c r="BB77" i="39"/>
  <c r="BA77" i="39"/>
  <c r="AZ77" i="39"/>
  <c r="AY77" i="39"/>
  <c r="AX77" i="39"/>
  <c r="AV77" i="39"/>
  <c r="AU77" i="39"/>
  <c r="AT77" i="39"/>
  <c r="AS77" i="39"/>
  <c r="AR77" i="39"/>
  <c r="AQ77" i="39"/>
  <c r="AO77" i="39"/>
  <c r="AN77" i="39"/>
  <c r="AM77" i="39"/>
  <c r="AL77" i="39"/>
  <c r="AK77" i="39"/>
  <c r="AJ77" i="39"/>
  <c r="AH77" i="39"/>
  <c r="AG77" i="39"/>
  <c r="AF77" i="39"/>
  <c r="AE77" i="39"/>
  <c r="AD77" i="39"/>
  <c r="AC77" i="39"/>
  <c r="AA77" i="39"/>
  <c r="Z77" i="39"/>
  <c r="Y77" i="39"/>
  <c r="X77" i="39"/>
  <c r="W77" i="39"/>
  <c r="V77" i="39"/>
  <c r="T77" i="39"/>
  <c r="S77" i="39"/>
  <c r="R77" i="39"/>
  <c r="Q77" i="39"/>
  <c r="P77" i="39"/>
  <c r="O77" i="39"/>
  <c r="HW76" i="39"/>
  <c r="HP76" i="39"/>
  <c r="HH76" i="39"/>
  <c r="HG76" i="39"/>
  <c r="HF76" i="39"/>
  <c r="HE76" i="39"/>
  <c r="HD76" i="39"/>
  <c r="HC76" i="39"/>
  <c r="HA76" i="39"/>
  <c r="GZ76" i="39"/>
  <c r="GY76" i="39"/>
  <c r="GX76" i="39"/>
  <c r="GW76" i="39"/>
  <c r="GV76" i="39"/>
  <c r="GT76" i="39"/>
  <c r="GS76" i="39"/>
  <c r="GR76" i="39"/>
  <c r="GQ76" i="39"/>
  <c r="GP76" i="39"/>
  <c r="GO76" i="39"/>
  <c r="GM76" i="39"/>
  <c r="GL76" i="39"/>
  <c r="GK76" i="39"/>
  <c r="GJ76" i="39"/>
  <c r="GI76" i="39"/>
  <c r="GH76" i="39"/>
  <c r="GF76" i="39"/>
  <c r="GE76" i="39"/>
  <c r="GD76" i="39"/>
  <c r="GC76" i="39"/>
  <c r="GB76" i="39"/>
  <c r="GA76" i="39"/>
  <c r="FY76" i="39"/>
  <c r="FX76" i="39"/>
  <c r="FW76" i="39"/>
  <c r="FV76" i="39"/>
  <c r="FU76" i="39"/>
  <c r="FT76" i="39"/>
  <c r="FR76" i="39"/>
  <c r="FQ76" i="39"/>
  <c r="FP76" i="39"/>
  <c r="FO76" i="39"/>
  <c r="FN76" i="39"/>
  <c r="FM76" i="39"/>
  <c r="FK76" i="39"/>
  <c r="FJ76" i="39"/>
  <c r="FI76" i="39"/>
  <c r="FH76" i="39"/>
  <c r="FG76" i="39"/>
  <c r="FF76" i="39"/>
  <c r="FD76" i="39"/>
  <c r="FC76" i="39"/>
  <c r="FB76" i="39"/>
  <c r="FA76" i="39"/>
  <c r="EZ76" i="39"/>
  <c r="EY76" i="39"/>
  <c r="EW76" i="39"/>
  <c r="EV76" i="39"/>
  <c r="EU76" i="39"/>
  <c r="ET76" i="39"/>
  <c r="ES76" i="39"/>
  <c r="ER76" i="39"/>
  <c r="EP76" i="39"/>
  <c r="EO76" i="39"/>
  <c r="EN76" i="39"/>
  <c r="EM76" i="39"/>
  <c r="EL76" i="39"/>
  <c r="EK76" i="39"/>
  <c r="EI76" i="39"/>
  <c r="EH76" i="39"/>
  <c r="EG76" i="39"/>
  <c r="EF76" i="39"/>
  <c r="EE76" i="39"/>
  <c r="ED76" i="39"/>
  <c r="EB76" i="39"/>
  <c r="EA76" i="39"/>
  <c r="DZ76" i="39"/>
  <c r="DY76" i="39"/>
  <c r="DX76" i="39"/>
  <c r="DW76" i="39"/>
  <c r="DU76" i="39"/>
  <c r="DT76" i="39"/>
  <c r="DS76" i="39"/>
  <c r="DR76" i="39"/>
  <c r="DQ76" i="39"/>
  <c r="DP76" i="39"/>
  <c r="DN76" i="39"/>
  <c r="DM76" i="39"/>
  <c r="DL76" i="39"/>
  <c r="DK76" i="39"/>
  <c r="DJ76" i="39"/>
  <c r="DI76" i="39"/>
  <c r="DG76" i="39"/>
  <c r="DF76" i="39"/>
  <c r="DE76" i="39"/>
  <c r="DD76" i="39"/>
  <c r="DC76" i="39"/>
  <c r="DB76" i="39"/>
  <c r="CZ76" i="39"/>
  <c r="CY76" i="39"/>
  <c r="CX76" i="39"/>
  <c r="CW76" i="39"/>
  <c r="CV76" i="39"/>
  <c r="CU76" i="39"/>
  <c r="CS76" i="39"/>
  <c r="CR76" i="39"/>
  <c r="CQ76" i="39"/>
  <c r="CP76" i="39"/>
  <c r="CO76" i="39"/>
  <c r="CN76" i="39"/>
  <c r="CL76" i="39"/>
  <c r="CK76" i="39"/>
  <c r="CJ76" i="39"/>
  <c r="CI76" i="39"/>
  <c r="CH76" i="39"/>
  <c r="CG76" i="39"/>
  <c r="CE76" i="39"/>
  <c r="CD76" i="39"/>
  <c r="CC76" i="39"/>
  <c r="CB76" i="39"/>
  <c r="CA76" i="39"/>
  <c r="BZ76" i="39"/>
  <c r="BX76" i="39"/>
  <c r="BW76" i="39"/>
  <c r="BV76" i="39"/>
  <c r="BU76" i="39"/>
  <c r="BT76" i="39"/>
  <c r="BS76" i="39"/>
  <c r="BQ76" i="39"/>
  <c r="BP76" i="39"/>
  <c r="BO76" i="39"/>
  <c r="BN76" i="39"/>
  <c r="BM76" i="39"/>
  <c r="BL76" i="39"/>
  <c r="BJ76" i="39"/>
  <c r="BI76" i="39"/>
  <c r="BH76" i="39"/>
  <c r="BG76" i="39"/>
  <c r="BF76" i="39"/>
  <c r="BE76" i="39"/>
  <c r="BC76" i="39"/>
  <c r="BB76" i="39"/>
  <c r="BA76" i="39"/>
  <c r="AZ76" i="39"/>
  <c r="AY76" i="39"/>
  <c r="AX76" i="39"/>
  <c r="AV76" i="39"/>
  <c r="AU76" i="39"/>
  <c r="AT76" i="39"/>
  <c r="AS76" i="39"/>
  <c r="AR76" i="39"/>
  <c r="AQ76" i="39"/>
  <c r="AO76" i="39"/>
  <c r="AN76" i="39"/>
  <c r="AM76" i="39"/>
  <c r="AL76" i="39"/>
  <c r="AK76" i="39"/>
  <c r="AJ76" i="39"/>
  <c r="AH76" i="39"/>
  <c r="AG76" i="39"/>
  <c r="AF76" i="39"/>
  <c r="AE76" i="39"/>
  <c r="AD76" i="39"/>
  <c r="AC76" i="39"/>
  <c r="AA76" i="39"/>
  <c r="Z76" i="39"/>
  <c r="Y76" i="39"/>
  <c r="X76" i="39"/>
  <c r="W76" i="39"/>
  <c r="V76" i="39"/>
  <c r="AB76" i="39" s="1"/>
  <c r="T76" i="39"/>
  <c r="S76" i="39"/>
  <c r="R76" i="39"/>
  <c r="Q76" i="39"/>
  <c r="P76" i="39"/>
  <c r="O76" i="39"/>
  <c r="HW75" i="39"/>
  <c r="HP75" i="39"/>
  <c r="HH75" i="39"/>
  <c r="HG75" i="39"/>
  <c r="HF75" i="39"/>
  <c r="HE75" i="39"/>
  <c r="HD75" i="39"/>
  <c r="HC75" i="39"/>
  <c r="HA75" i="39"/>
  <c r="GZ75" i="39"/>
  <c r="GY75" i="39"/>
  <c r="GX75" i="39"/>
  <c r="GW75" i="39"/>
  <c r="GV75" i="39"/>
  <c r="GT75" i="39"/>
  <c r="GS75" i="39"/>
  <c r="GR75" i="39"/>
  <c r="GQ75" i="39"/>
  <c r="GP75" i="39"/>
  <c r="GO75" i="39"/>
  <c r="GM75" i="39"/>
  <c r="GL75" i="39"/>
  <c r="GK75" i="39"/>
  <c r="GJ75" i="39"/>
  <c r="GI75" i="39"/>
  <c r="GH75" i="39"/>
  <c r="GF75" i="39"/>
  <c r="GE75" i="39"/>
  <c r="GD75" i="39"/>
  <c r="GC75" i="39"/>
  <c r="GB75" i="39"/>
  <c r="GA75" i="39"/>
  <c r="FY75" i="39"/>
  <c r="FX75" i="39"/>
  <c r="FW75" i="39"/>
  <c r="FV75" i="39"/>
  <c r="FU75" i="39"/>
  <c r="FT75" i="39"/>
  <c r="FR75" i="39"/>
  <c r="FQ75" i="39"/>
  <c r="FP75" i="39"/>
  <c r="FO75" i="39"/>
  <c r="FN75" i="39"/>
  <c r="FM75" i="39"/>
  <c r="FK75" i="39"/>
  <c r="FJ75" i="39"/>
  <c r="FI75" i="39"/>
  <c r="FH75" i="39"/>
  <c r="FG75" i="39"/>
  <c r="FF75" i="39"/>
  <c r="FD75" i="39"/>
  <c r="FC75" i="39"/>
  <c r="FB75" i="39"/>
  <c r="FA75" i="39"/>
  <c r="EZ75" i="39"/>
  <c r="EY75" i="39"/>
  <c r="EW75" i="39"/>
  <c r="EV75" i="39"/>
  <c r="EU75" i="39"/>
  <c r="ET75" i="39"/>
  <c r="ES75" i="39"/>
  <c r="ER75" i="39"/>
  <c r="EP75" i="39"/>
  <c r="EO75" i="39"/>
  <c r="EN75" i="39"/>
  <c r="EM75" i="39"/>
  <c r="EL75" i="39"/>
  <c r="EK75" i="39"/>
  <c r="EI75" i="39"/>
  <c r="EH75" i="39"/>
  <c r="EG75" i="39"/>
  <c r="EF75" i="39"/>
  <c r="EE75" i="39"/>
  <c r="ED75" i="39"/>
  <c r="EB75" i="39"/>
  <c r="EA75" i="39"/>
  <c r="DZ75" i="39"/>
  <c r="DY75" i="39"/>
  <c r="DX75" i="39"/>
  <c r="DW75" i="39"/>
  <c r="DU75" i="39"/>
  <c r="DT75" i="39"/>
  <c r="DS75" i="39"/>
  <c r="DR75" i="39"/>
  <c r="DQ75" i="39"/>
  <c r="DP75" i="39"/>
  <c r="DN75" i="39"/>
  <c r="DM75" i="39"/>
  <c r="DL75" i="39"/>
  <c r="DK75" i="39"/>
  <c r="DJ75" i="39"/>
  <c r="DI75" i="39"/>
  <c r="DG75" i="39"/>
  <c r="DF75" i="39"/>
  <c r="DE75" i="39"/>
  <c r="DD75" i="39"/>
  <c r="DC75" i="39"/>
  <c r="DB75" i="39"/>
  <c r="CZ75" i="39"/>
  <c r="CY75" i="39"/>
  <c r="CX75" i="39"/>
  <c r="CW75" i="39"/>
  <c r="CV75" i="39"/>
  <c r="CU75" i="39"/>
  <c r="CS75" i="39"/>
  <c r="CR75" i="39"/>
  <c r="CQ75" i="39"/>
  <c r="CP75" i="39"/>
  <c r="CO75" i="39"/>
  <c r="CN75" i="39"/>
  <c r="CL75" i="39"/>
  <c r="CK75" i="39"/>
  <c r="CJ75" i="39"/>
  <c r="CI75" i="39"/>
  <c r="CH75" i="39"/>
  <c r="CG75" i="39"/>
  <c r="CE75" i="39"/>
  <c r="CD75" i="39"/>
  <c r="CC75" i="39"/>
  <c r="CB75" i="39"/>
  <c r="CA75" i="39"/>
  <c r="BZ75" i="39"/>
  <c r="BX75" i="39"/>
  <c r="BW75" i="39"/>
  <c r="BV75" i="39"/>
  <c r="BU75" i="39"/>
  <c r="BT75" i="39"/>
  <c r="BS75" i="39"/>
  <c r="BQ75" i="39"/>
  <c r="BP75" i="39"/>
  <c r="BO75" i="39"/>
  <c r="BN75" i="39"/>
  <c r="BM75" i="39"/>
  <c r="BL75" i="39"/>
  <c r="BJ75" i="39"/>
  <c r="BI75" i="39"/>
  <c r="BH75" i="39"/>
  <c r="BG75" i="39"/>
  <c r="BF75" i="39"/>
  <c r="BE75" i="39"/>
  <c r="BC75" i="39"/>
  <c r="BB75" i="39"/>
  <c r="BA75" i="39"/>
  <c r="AZ75" i="39"/>
  <c r="AY75" i="39"/>
  <c r="AX75" i="39"/>
  <c r="AV75" i="39"/>
  <c r="AU75" i="39"/>
  <c r="AT75" i="39"/>
  <c r="AS75" i="39"/>
  <c r="AR75" i="39"/>
  <c r="AQ75" i="39"/>
  <c r="AO75" i="39"/>
  <c r="AN75" i="39"/>
  <c r="AM75" i="39"/>
  <c r="AL75" i="39"/>
  <c r="AK75" i="39"/>
  <c r="AJ75" i="39"/>
  <c r="AH75" i="39"/>
  <c r="AG75" i="39"/>
  <c r="AF75" i="39"/>
  <c r="AE75" i="39"/>
  <c r="AD75" i="39"/>
  <c r="AC75" i="39"/>
  <c r="AA75" i="39"/>
  <c r="Z75" i="39"/>
  <c r="Y75" i="39"/>
  <c r="X75" i="39"/>
  <c r="W75" i="39"/>
  <c r="V75" i="39"/>
  <c r="T75" i="39"/>
  <c r="S75" i="39"/>
  <c r="R75" i="39"/>
  <c r="Q75" i="39"/>
  <c r="P75" i="39"/>
  <c r="O75" i="39"/>
  <c r="HW74" i="39"/>
  <c r="HP74" i="39"/>
  <c r="HH74" i="39"/>
  <c r="HG74" i="39"/>
  <c r="HF74" i="39"/>
  <c r="HE74" i="39"/>
  <c r="HD74" i="39"/>
  <c r="HC74" i="39"/>
  <c r="HA74" i="39"/>
  <c r="GZ74" i="39"/>
  <c r="GY74" i="39"/>
  <c r="GX74" i="39"/>
  <c r="GW74" i="39"/>
  <c r="GV74" i="39"/>
  <c r="GT74" i="39"/>
  <c r="GS74" i="39"/>
  <c r="GR74" i="39"/>
  <c r="GQ74" i="39"/>
  <c r="GP74" i="39"/>
  <c r="GO74" i="39"/>
  <c r="GM74" i="39"/>
  <c r="GL74" i="39"/>
  <c r="GK74" i="39"/>
  <c r="GJ74" i="39"/>
  <c r="GI74" i="39"/>
  <c r="GH74" i="39"/>
  <c r="GF74" i="39"/>
  <c r="GE74" i="39"/>
  <c r="GD74" i="39"/>
  <c r="GC74" i="39"/>
  <c r="GB74" i="39"/>
  <c r="GA74" i="39"/>
  <c r="FY74" i="39"/>
  <c r="FX74" i="39"/>
  <c r="FW74" i="39"/>
  <c r="FV74" i="39"/>
  <c r="FU74" i="39"/>
  <c r="FT74" i="39"/>
  <c r="FR74" i="39"/>
  <c r="FQ74" i="39"/>
  <c r="FP74" i="39"/>
  <c r="FO74" i="39"/>
  <c r="FN74" i="39"/>
  <c r="FM74" i="39"/>
  <c r="FK74" i="39"/>
  <c r="FJ74" i="39"/>
  <c r="FI74" i="39"/>
  <c r="FH74" i="39"/>
  <c r="FG74" i="39"/>
  <c r="FF74" i="39"/>
  <c r="FD74" i="39"/>
  <c r="FC74" i="39"/>
  <c r="FB74" i="39"/>
  <c r="FA74" i="39"/>
  <c r="EZ74" i="39"/>
  <c r="EY74" i="39"/>
  <c r="EW74" i="39"/>
  <c r="EV74" i="39"/>
  <c r="EU74" i="39"/>
  <c r="ET74" i="39"/>
  <c r="ES74" i="39"/>
  <c r="ER74" i="39"/>
  <c r="EP74" i="39"/>
  <c r="EO74" i="39"/>
  <c r="EN74" i="39"/>
  <c r="EM74" i="39"/>
  <c r="EL74" i="39"/>
  <c r="EK74" i="39"/>
  <c r="EI74" i="39"/>
  <c r="EH74" i="39"/>
  <c r="EG74" i="39"/>
  <c r="EF74" i="39"/>
  <c r="EE74" i="39"/>
  <c r="ED74" i="39"/>
  <c r="EB74" i="39"/>
  <c r="EA74" i="39"/>
  <c r="DZ74" i="39"/>
  <c r="DY74" i="39"/>
  <c r="DX74" i="39"/>
  <c r="DW74" i="39"/>
  <c r="DU74" i="39"/>
  <c r="DT74" i="39"/>
  <c r="DS74" i="39"/>
  <c r="DR74" i="39"/>
  <c r="DQ74" i="39"/>
  <c r="DP74" i="39"/>
  <c r="DN74" i="39"/>
  <c r="DM74" i="39"/>
  <c r="DL74" i="39"/>
  <c r="DK74" i="39"/>
  <c r="DJ74" i="39"/>
  <c r="DI74" i="39"/>
  <c r="DG74" i="39"/>
  <c r="DF74" i="39"/>
  <c r="DE74" i="39"/>
  <c r="DD74" i="39"/>
  <c r="DC74" i="39"/>
  <c r="DB74" i="39"/>
  <c r="CZ74" i="39"/>
  <c r="CY74" i="39"/>
  <c r="CX74" i="39"/>
  <c r="CW74" i="39"/>
  <c r="CV74" i="39"/>
  <c r="CU74" i="39"/>
  <c r="CS74" i="39"/>
  <c r="CR74" i="39"/>
  <c r="CQ74" i="39"/>
  <c r="CP74" i="39"/>
  <c r="CO74" i="39"/>
  <c r="CN74" i="39"/>
  <c r="CL74" i="39"/>
  <c r="CK74" i="39"/>
  <c r="CJ74" i="39"/>
  <c r="CI74" i="39"/>
  <c r="CH74" i="39"/>
  <c r="CG74" i="39"/>
  <c r="CE74" i="39"/>
  <c r="CD74" i="39"/>
  <c r="CC74" i="39"/>
  <c r="CB74" i="39"/>
  <c r="CA74" i="39"/>
  <c r="BZ74" i="39"/>
  <c r="BX74" i="39"/>
  <c r="BW74" i="39"/>
  <c r="BV74" i="39"/>
  <c r="BU74" i="39"/>
  <c r="BT74" i="39"/>
  <c r="BS74" i="39"/>
  <c r="BQ74" i="39"/>
  <c r="BP74" i="39"/>
  <c r="BO74" i="39"/>
  <c r="BN74" i="39"/>
  <c r="BM74" i="39"/>
  <c r="BL74" i="39"/>
  <c r="BJ74" i="39"/>
  <c r="BI74" i="39"/>
  <c r="BH74" i="39"/>
  <c r="BG74" i="39"/>
  <c r="BF74" i="39"/>
  <c r="BE74" i="39"/>
  <c r="BC74" i="39"/>
  <c r="BB74" i="39"/>
  <c r="BA74" i="39"/>
  <c r="AZ74" i="39"/>
  <c r="AY74" i="39"/>
  <c r="AX74" i="39"/>
  <c r="AV74" i="39"/>
  <c r="AU74" i="39"/>
  <c r="AT74" i="39"/>
  <c r="AS74" i="39"/>
  <c r="AR74" i="39"/>
  <c r="AQ74" i="39"/>
  <c r="AO74" i="39"/>
  <c r="AN74" i="39"/>
  <c r="AM74" i="39"/>
  <c r="AL74" i="39"/>
  <c r="AK74" i="39"/>
  <c r="AJ74" i="39"/>
  <c r="AH74" i="39"/>
  <c r="AG74" i="39"/>
  <c r="AF74" i="39"/>
  <c r="AE74" i="39"/>
  <c r="AD74" i="39"/>
  <c r="AC74" i="39"/>
  <c r="AA74" i="39"/>
  <c r="Z74" i="39"/>
  <c r="Y74" i="39"/>
  <c r="X74" i="39"/>
  <c r="W74" i="39"/>
  <c r="V74" i="39"/>
  <c r="T74" i="39"/>
  <c r="S74" i="39"/>
  <c r="R74" i="39"/>
  <c r="Q74" i="39"/>
  <c r="P74" i="39"/>
  <c r="O74" i="39"/>
  <c r="HW73" i="39"/>
  <c r="HP73" i="39"/>
  <c r="HH73" i="39"/>
  <c r="HG73" i="39"/>
  <c r="HF73" i="39"/>
  <c r="HE73" i="39"/>
  <c r="HD73" i="39"/>
  <c r="HC73" i="39"/>
  <c r="HA73" i="39"/>
  <c r="GZ73" i="39"/>
  <c r="GY73" i="39"/>
  <c r="GX73" i="39"/>
  <c r="GW73" i="39"/>
  <c r="GV73" i="39"/>
  <c r="GT73" i="39"/>
  <c r="GS73" i="39"/>
  <c r="GR73" i="39"/>
  <c r="GQ73" i="39"/>
  <c r="GP73" i="39"/>
  <c r="GO73" i="39"/>
  <c r="GM73" i="39"/>
  <c r="GL73" i="39"/>
  <c r="GK73" i="39"/>
  <c r="GJ73" i="39"/>
  <c r="GI73" i="39"/>
  <c r="GH73" i="39"/>
  <c r="GF73" i="39"/>
  <c r="GE73" i="39"/>
  <c r="GD73" i="39"/>
  <c r="GC73" i="39"/>
  <c r="GB73" i="39"/>
  <c r="GA73" i="39"/>
  <c r="FY73" i="39"/>
  <c r="FX73" i="39"/>
  <c r="FW73" i="39"/>
  <c r="FV73" i="39"/>
  <c r="FU73" i="39"/>
  <c r="FT73" i="39"/>
  <c r="FR73" i="39"/>
  <c r="FQ73" i="39"/>
  <c r="FP73" i="39"/>
  <c r="FO73" i="39"/>
  <c r="FN73" i="39"/>
  <c r="FM73" i="39"/>
  <c r="FK73" i="39"/>
  <c r="FJ73" i="39"/>
  <c r="FI73" i="39"/>
  <c r="FH73" i="39"/>
  <c r="FG73" i="39"/>
  <c r="FF73" i="39"/>
  <c r="FD73" i="39"/>
  <c r="FC73" i="39"/>
  <c r="FB73" i="39"/>
  <c r="FA73" i="39"/>
  <c r="EZ73" i="39"/>
  <c r="EY73" i="39"/>
  <c r="EW73" i="39"/>
  <c r="EV73" i="39"/>
  <c r="EU73" i="39"/>
  <c r="ET73" i="39"/>
  <c r="ES73" i="39"/>
  <c r="ER73" i="39"/>
  <c r="EP73" i="39"/>
  <c r="EO73" i="39"/>
  <c r="EN73" i="39"/>
  <c r="EM73" i="39"/>
  <c r="EL73" i="39"/>
  <c r="EK73" i="39"/>
  <c r="EI73" i="39"/>
  <c r="EH73" i="39"/>
  <c r="EG73" i="39"/>
  <c r="EF73" i="39"/>
  <c r="EE73" i="39"/>
  <c r="ED73" i="39"/>
  <c r="EB73" i="39"/>
  <c r="EA73" i="39"/>
  <c r="DZ73" i="39"/>
  <c r="DY73" i="39"/>
  <c r="DX73" i="39"/>
  <c r="DW73" i="39"/>
  <c r="DU73" i="39"/>
  <c r="DT73" i="39"/>
  <c r="DS73" i="39"/>
  <c r="DR73" i="39"/>
  <c r="DQ73" i="39"/>
  <c r="DP73" i="39"/>
  <c r="DN73" i="39"/>
  <c r="DM73" i="39"/>
  <c r="DL73" i="39"/>
  <c r="DK73" i="39"/>
  <c r="DJ73" i="39"/>
  <c r="DI73" i="39"/>
  <c r="DG73" i="39"/>
  <c r="DF73" i="39"/>
  <c r="DE73" i="39"/>
  <c r="DD73" i="39"/>
  <c r="DC73" i="39"/>
  <c r="DB73" i="39"/>
  <c r="CZ73" i="39"/>
  <c r="CY73" i="39"/>
  <c r="CX73" i="39"/>
  <c r="CW73" i="39"/>
  <c r="CV73" i="39"/>
  <c r="CU73" i="39"/>
  <c r="CS73" i="39"/>
  <c r="CR73" i="39"/>
  <c r="CQ73" i="39"/>
  <c r="CP73" i="39"/>
  <c r="CO73" i="39"/>
  <c r="CN73" i="39"/>
  <c r="CL73" i="39"/>
  <c r="CK73" i="39"/>
  <c r="CJ73" i="39"/>
  <c r="CI73" i="39"/>
  <c r="CH73" i="39"/>
  <c r="CG73" i="39"/>
  <c r="CE73" i="39"/>
  <c r="CD73" i="39"/>
  <c r="CC73" i="39"/>
  <c r="CB73" i="39"/>
  <c r="CA73" i="39"/>
  <c r="BZ73" i="39"/>
  <c r="BX73" i="39"/>
  <c r="BW73" i="39"/>
  <c r="BV73" i="39"/>
  <c r="BU73" i="39"/>
  <c r="BT73" i="39"/>
  <c r="BS73" i="39"/>
  <c r="BQ73" i="39"/>
  <c r="BP73" i="39"/>
  <c r="BO73" i="39"/>
  <c r="BN73" i="39"/>
  <c r="BM73" i="39"/>
  <c r="BL73" i="39"/>
  <c r="BJ73" i="39"/>
  <c r="BI73" i="39"/>
  <c r="BH73" i="39"/>
  <c r="BG73" i="39"/>
  <c r="BF73" i="39"/>
  <c r="BE73" i="39"/>
  <c r="BC73" i="39"/>
  <c r="BB73" i="39"/>
  <c r="BA73" i="39"/>
  <c r="AZ73" i="39"/>
  <c r="AY73" i="39"/>
  <c r="AX73" i="39"/>
  <c r="AV73" i="39"/>
  <c r="AU73" i="39"/>
  <c r="AT73" i="39"/>
  <c r="AS73" i="39"/>
  <c r="AR73" i="39"/>
  <c r="AQ73" i="39"/>
  <c r="AO73" i="39"/>
  <c r="AN73" i="39"/>
  <c r="AM73" i="39"/>
  <c r="AL73" i="39"/>
  <c r="AK73" i="39"/>
  <c r="AJ73" i="39"/>
  <c r="AH73" i="39"/>
  <c r="AG73" i="39"/>
  <c r="AF73" i="39"/>
  <c r="AE73" i="39"/>
  <c r="AD73" i="39"/>
  <c r="AC73" i="39"/>
  <c r="AA73" i="39"/>
  <c r="Z73" i="39"/>
  <c r="Y73" i="39"/>
  <c r="X73" i="39"/>
  <c r="W73" i="39"/>
  <c r="V73" i="39"/>
  <c r="AB73" i="39" s="1"/>
  <c r="T73" i="39"/>
  <c r="S73" i="39"/>
  <c r="R73" i="39"/>
  <c r="Q73" i="39"/>
  <c r="P73" i="39"/>
  <c r="O73" i="39"/>
  <c r="HW72" i="39"/>
  <c r="HP72" i="39"/>
  <c r="HH72" i="39"/>
  <c r="HG72" i="39"/>
  <c r="HF72" i="39"/>
  <c r="HE72" i="39"/>
  <c r="HD72" i="39"/>
  <c r="HC72" i="39"/>
  <c r="HA72" i="39"/>
  <c r="GZ72" i="39"/>
  <c r="GY72" i="39"/>
  <c r="GX72" i="39"/>
  <c r="GW72" i="39"/>
  <c r="GV72" i="39"/>
  <c r="GT72" i="39"/>
  <c r="GS72" i="39"/>
  <c r="GR72" i="39"/>
  <c r="GQ72" i="39"/>
  <c r="GP72" i="39"/>
  <c r="GO72" i="39"/>
  <c r="GM72" i="39"/>
  <c r="GL72" i="39"/>
  <c r="GK72" i="39"/>
  <c r="GJ72" i="39"/>
  <c r="GI72" i="39"/>
  <c r="GH72" i="39"/>
  <c r="GF72" i="39"/>
  <c r="GE72" i="39"/>
  <c r="GD72" i="39"/>
  <c r="GC72" i="39"/>
  <c r="GB72" i="39"/>
  <c r="GA72" i="39"/>
  <c r="FY72" i="39"/>
  <c r="FX72" i="39"/>
  <c r="FW72" i="39"/>
  <c r="FV72" i="39"/>
  <c r="FU72" i="39"/>
  <c r="FT72" i="39"/>
  <c r="FR72" i="39"/>
  <c r="FQ72" i="39"/>
  <c r="FP72" i="39"/>
  <c r="FO72" i="39"/>
  <c r="FN72" i="39"/>
  <c r="FM72" i="39"/>
  <c r="FK72" i="39"/>
  <c r="FJ72" i="39"/>
  <c r="FI72" i="39"/>
  <c r="FH72" i="39"/>
  <c r="FG72" i="39"/>
  <c r="FF72" i="39"/>
  <c r="FD72" i="39"/>
  <c r="FC72" i="39"/>
  <c r="FB72" i="39"/>
  <c r="FA72" i="39"/>
  <c r="EZ72" i="39"/>
  <c r="EY72" i="39"/>
  <c r="EW72" i="39"/>
  <c r="EV72" i="39"/>
  <c r="EU72" i="39"/>
  <c r="ET72" i="39"/>
  <c r="ES72" i="39"/>
  <c r="ER72" i="39"/>
  <c r="EP72" i="39"/>
  <c r="EO72" i="39"/>
  <c r="EN72" i="39"/>
  <c r="EM72" i="39"/>
  <c r="EL72" i="39"/>
  <c r="EK72" i="39"/>
  <c r="EI72" i="39"/>
  <c r="EH72" i="39"/>
  <c r="EG72" i="39"/>
  <c r="EF72" i="39"/>
  <c r="EE72" i="39"/>
  <c r="ED72" i="39"/>
  <c r="EB72" i="39"/>
  <c r="EA72" i="39"/>
  <c r="DZ72" i="39"/>
  <c r="DY72" i="39"/>
  <c r="DX72" i="39"/>
  <c r="DW72" i="39"/>
  <c r="DU72" i="39"/>
  <c r="DT72" i="39"/>
  <c r="DS72" i="39"/>
  <c r="DR72" i="39"/>
  <c r="DQ72" i="39"/>
  <c r="DP72" i="39"/>
  <c r="DN72" i="39"/>
  <c r="DM72" i="39"/>
  <c r="DL72" i="39"/>
  <c r="DK72" i="39"/>
  <c r="DJ72" i="39"/>
  <c r="DI72" i="39"/>
  <c r="DG72" i="39"/>
  <c r="DF72" i="39"/>
  <c r="DE72" i="39"/>
  <c r="DD72" i="39"/>
  <c r="DC72" i="39"/>
  <c r="DB72" i="39"/>
  <c r="CZ72" i="39"/>
  <c r="CY72" i="39"/>
  <c r="CX72" i="39"/>
  <c r="CW72" i="39"/>
  <c r="CV72" i="39"/>
  <c r="CU72" i="39"/>
  <c r="CS72" i="39"/>
  <c r="CR72" i="39"/>
  <c r="CQ72" i="39"/>
  <c r="CP72" i="39"/>
  <c r="CO72" i="39"/>
  <c r="CN72" i="39"/>
  <c r="CL72" i="39"/>
  <c r="CK72" i="39"/>
  <c r="CJ72" i="39"/>
  <c r="CI72" i="39"/>
  <c r="CH72" i="39"/>
  <c r="CG72" i="39"/>
  <c r="CE72" i="39"/>
  <c r="CD72" i="39"/>
  <c r="CC72" i="39"/>
  <c r="CB72" i="39"/>
  <c r="CA72" i="39"/>
  <c r="BZ72" i="39"/>
  <c r="BX72" i="39"/>
  <c r="BW72" i="39"/>
  <c r="BV72" i="39"/>
  <c r="BU72" i="39"/>
  <c r="BT72" i="39"/>
  <c r="BS72" i="39"/>
  <c r="BQ72" i="39"/>
  <c r="BP72" i="39"/>
  <c r="BO72" i="39"/>
  <c r="BN72" i="39"/>
  <c r="BM72" i="39"/>
  <c r="BL72" i="39"/>
  <c r="BJ72" i="39"/>
  <c r="BI72" i="39"/>
  <c r="BH72" i="39"/>
  <c r="BG72" i="39"/>
  <c r="BF72" i="39"/>
  <c r="BE72" i="39"/>
  <c r="BC72" i="39"/>
  <c r="BB72" i="39"/>
  <c r="BA72" i="39"/>
  <c r="AZ72" i="39"/>
  <c r="AY72" i="39"/>
  <c r="AX72" i="39"/>
  <c r="AV72" i="39"/>
  <c r="AU72" i="39"/>
  <c r="AT72" i="39"/>
  <c r="AS72" i="39"/>
  <c r="AR72" i="39"/>
  <c r="AQ72" i="39"/>
  <c r="AO72" i="39"/>
  <c r="AN72" i="39"/>
  <c r="AM72" i="39"/>
  <c r="AL72" i="39"/>
  <c r="AK72" i="39"/>
  <c r="AJ72" i="39"/>
  <c r="AH72" i="39"/>
  <c r="AG72" i="39"/>
  <c r="AF72" i="39"/>
  <c r="AE72" i="39"/>
  <c r="AD72" i="39"/>
  <c r="AC72" i="39"/>
  <c r="AA72" i="39"/>
  <c r="Z72" i="39"/>
  <c r="Y72" i="39"/>
  <c r="X72" i="39"/>
  <c r="W72" i="39"/>
  <c r="V72" i="39"/>
  <c r="T72" i="39"/>
  <c r="S72" i="39"/>
  <c r="R72" i="39"/>
  <c r="Q72" i="39"/>
  <c r="P72" i="39"/>
  <c r="O72" i="39"/>
  <c r="HW71" i="39"/>
  <c r="HP71" i="39"/>
  <c r="HH71" i="39"/>
  <c r="HG71" i="39"/>
  <c r="HF71" i="39"/>
  <c r="HE71" i="39"/>
  <c r="HD71" i="39"/>
  <c r="HC71" i="39"/>
  <c r="HA71" i="39"/>
  <c r="GZ71" i="39"/>
  <c r="GY71" i="39"/>
  <c r="GX71" i="39"/>
  <c r="GW71" i="39"/>
  <c r="GV71" i="39"/>
  <c r="GT71" i="39"/>
  <c r="GS71" i="39"/>
  <c r="GR71" i="39"/>
  <c r="GQ71" i="39"/>
  <c r="GP71" i="39"/>
  <c r="GO71" i="39"/>
  <c r="GM71" i="39"/>
  <c r="GL71" i="39"/>
  <c r="GK71" i="39"/>
  <c r="GJ71" i="39"/>
  <c r="GI71" i="39"/>
  <c r="GH71" i="39"/>
  <c r="GF71" i="39"/>
  <c r="GE71" i="39"/>
  <c r="GD71" i="39"/>
  <c r="GC71" i="39"/>
  <c r="GB71" i="39"/>
  <c r="GA71" i="39"/>
  <c r="FY71" i="39"/>
  <c r="FX71" i="39"/>
  <c r="FW71" i="39"/>
  <c r="FV71" i="39"/>
  <c r="FU71" i="39"/>
  <c r="FT71" i="39"/>
  <c r="FR71" i="39"/>
  <c r="FQ71" i="39"/>
  <c r="FP71" i="39"/>
  <c r="FO71" i="39"/>
  <c r="FN71" i="39"/>
  <c r="FM71" i="39"/>
  <c r="FK71" i="39"/>
  <c r="FJ71" i="39"/>
  <c r="FI71" i="39"/>
  <c r="FH71" i="39"/>
  <c r="FG71" i="39"/>
  <c r="FF71" i="39"/>
  <c r="FD71" i="39"/>
  <c r="FC71" i="39"/>
  <c r="FB71" i="39"/>
  <c r="FA71" i="39"/>
  <c r="EZ71" i="39"/>
  <c r="EY71" i="39"/>
  <c r="EW71" i="39"/>
  <c r="EV71" i="39"/>
  <c r="EU71" i="39"/>
  <c r="ET71" i="39"/>
  <c r="ES71" i="39"/>
  <c r="ER71" i="39"/>
  <c r="EP71" i="39"/>
  <c r="EO71" i="39"/>
  <c r="EN71" i="39"/>
  <c r="EM71" i="39"/>
  <c r="EL71" i="39"/>
  <c r="EK71" i="39"/>
  <c r="EI71" i="39"/>
  <c r="EH71" i="39"/>
  <c r="EG71" i="39"/>
  <c r="EF71" i="39"/>
  <c r="EE71" i="39"/>
  <c r="ED71" i="39"/>
  <c r="EB71" i="39"/>
  <c r="EA71" i="39"/>
  <c r="DZ71" i="39"/>
  <c r="DY71" i="39"/>
  <c r="DX71" i="39"/>
  <c r="DW71" i="39"/>
  <c r="DU71" i="39"/>
  <c r="DT71" i="39"/>
  <c r="DS71" i="39"/>
  <c r="DR71" i="39"/>
  <c r="DQ71" i="39"/>
  <c r="DP71" i="39"/>
  <c r="DN71" i="39"/>
  <c r="DM71" i="39"/>
  <c r="DL71" i="39"/>
  <c r="DK71" i="39"/>
  <c r="DJ71" i="39"/>
  <c r="DI71" i="39"/>
  <c r="DG71" i="39"/>
  <c r="DF71" i="39"/>
  <c r="DE71" i="39"/>
  <c r="DD71" i="39"/>
  <c r="DC71" i="39"/>
  <c r="DB71" i="39"/>
  <c r="CZ71" i="39"/>
  <c r="CY71" i="39"/>
  <c r="CX71" i="39"/>
  <c r="CW71" i="39"/>
  <c r="CV71" i="39"/>
  <c r="CU71" i="39"/>
  <c r="CS71" i="39"/>
  <c r="CR71" i="39"/>
  <c r="CQ71" i="39"/>
  <c r="CP71" i="39"/>
  <c r="CO71" i="39"/>
  <c r="CN71" i="39"/>
  <c r="CL71" i="39"/>
  <c r="CK71" i="39"/>
  <c r="CJ71" i="39"/>
  <c r="CI71" i="39"/>
  <c r="CH71" i="39"/>
  <c r="CG71" i="39"/>
  <c r="CE71" i="39"/>
  <c r="CD71" i="39"/>
  <c r="CC71" i="39"/>
  <c r="CB71" i="39"/>
  <c r="CA71" i="39"/>
  <c r="BZ71" i="39"/>
  <c r="BX71" i="39"/>
  <c r="BW71" i="39"/>
  <c r="BV71" i="39"/>
  <c r="BU71" i="39"/>
  <c r="BT71" i="39"/>
  <c r="BS71" i="39"/>
  <c r="BQ71" i="39"/>
  <c r="BP71" i="39"/>
  <c r="BO71" i="39"/>
  <c r="BN71" i="39"/>
  <c r="BM71" i="39"/>
  <c r="BL71" i="39"/>
  <c r="BJ71" i="39"/>
  <c r="BI71" i="39"/>
  <c r="BH71" i="39"/>
  <c r="BG71" i="39"/>
  <c r="BF71" i="39"/>
  <c r="BE71" i="39"/>
  <c r="BC71" i="39"/>
  <c r="BB71" i="39"/>
  <c r="BA71" i="39"/>
  <c r="AZ71" i="39"/>
  <c r="AY71" i="39"/>
  <c r="AX71" i="39"/>
  <c r="AV71" i="39"/>
  <c r="AU71" i="39"/>
  <c r="AT71" i="39"/>
  <c r="AS71" i="39"/>
  <c r="AR71" i="39"/>
  <c r="AQ71" i="39"/>
  <c r="AO71" i="39"/>
  <c r="AN71" i="39"/>
  <c r="AM71" i="39"/>
  <c r="AL71" i="39"/>
  <c r="AK71" i="39"/>
  <c r="AJ71" i="39"/>
  <c r="AH71" i="39"/>
  <c r="AG71" i="39"/>
  <c r="AF71" i="39"/>
  <c r="AE71" i="39"/>
  <c r="AD71" i="39"/>
  <c r="AC71" i="39"/>
  <c r="AA71" i="39"/>
  <c r="Z71" i="39"/>
  <c r="Y71" i="39"/>
  <c r="X71" i="39"/>
  <c r="W71" i="39"/>
  <c r="V71" i="39"/>
  <c r="T71" i="39"/>
  <c r="S71" i="39"/>
  <c r="R71" i="39"/>
  <c r="Q71" i="39"/>
  <c r="P71" i="39"/>
  <c r="O71" i="39"/>
  <c r="HW70" i="39"/>
  <c r="HP70" i="39"/>
  <c r="HH70" i="39"/>
  <c r="HG70" i="39"/>
  <c r="HF70" i="39"/>
  <c r="HE70" i="39"/>
  <c r="HD70" i="39"/>
  <c r="HC70" i="39"/>
  <c r="HA70" i="39"/>
  <c r="GZ70" i="39"/>
  <c r="GY70" i="39"/>
  <c r="GX70" i="39"/>
  <c r="GW70" i="39"/>
  <c r="GV70" i="39"/>
  <c r="GT70" i="39"/>
  <c r="GS70" i="39"/>
  <c r="GR70" i="39"/>
  <c r="GQ70" i="39"/>
  <c r="GP70" i="39"/>
  <c r="GO70" i="39"/>
  <c r="GM70" i="39"/>
  <c r="GL70" i="39"/>
  <c r="GK70" i="39"/>
  <c r="GJ70" i="39"/>
  <c r="GI70" i="39"/>
  <c r="GH70" i="39"/>
  <c r="GF70" i="39"/>
  <c r="GE70" i="39"/>
  <c r="GD70" i="39"/>
  <c r="GC70" i="39"/>
  <c r="GB70" i="39"/>
  <c r="GA70" i="39"/>
  <c r="FY70" i="39"/>
  <c r="FX70" i="39"/>
  <c r="FW70" i="39"/>
  <c r="FV70" i="39"/>
  <c r="FU70" i="39"/>
  <c r="FT70" i="39"/>
  <c r="FR70" i="39"/>
  <c r="FQ70" i="39"/>
  <c r="FP70" i="39"/>
  <c r="FO70" i="39"/>
  <c r="FN70" i="39"/>
  <c r="FM70" i="39"/>
  <c r="FK70" i="39"/>
  <c r="FJ70" i="39"/>
  <c r="FI70" i="39"/>
  <c r="FH70" i="39"/>
  <c r="FG70" i="39"/>
  <c r="FF70" i="39"/>
  <c r="FD70" i="39"/>
  <c r="FC70" i="39"/>
  <c r="FB70" i="39"/>
  <c r="FA70" i="39"/>
  <c r="EZ70" i="39"/>
  <c r="EY70" i="39"/>
  <c r="EW70" i="39"/>
  <c r="EV70" i="39"/>
  <c r="EU70" i="39"/>
  <c r="ET70" i="39"/>
  <c r="ES70" i="39"/>
  <c r="ER70" i="39"/>
  <c r="EP70" i="39"/>
  <c r="EO70" i="39"/>
  <c r="EN70" i="39"/>
  <c r="EM70" i="39"/>
  <c r="EL70" i="39"/>
  <c r="EK70" i="39"/>
  <c r="EI70" i="39"/>
  <c r="EH70" i="39"/>
  <c r="EG70" i="39"/>
  <c r="EF70" i="39"/>
  <c r="EE70" i="39"/>
  <c r="ED70" i="39"/>
  <c r="EB70" i="39"/>
  <c r="EA70" i="39"/>
  <c r="DZ70" i="39"/>
  <c r="DY70" i="39"/>
  <c r="DX70" i="39"/>
  <c r="DW70" i="39"/>
  <c r="DU70" i="39"/>
  <c r="DT70" i="39"/>
  <c r="DS70" i="39"/>
  <c r="DR70" i="39"/>
  <c r="DQ70" i="39"/>
  <c r="DP70" i="39"/>
  <c r="DN70" i="39"/>
  <c r="DM70" i="39"/>
  <c r="DL70" i="39"/>
  <c r="DK70" i="39"/>
  <c r="DJ70" i="39"/>
  <c r="DI70" i="39"/>
  <c r="DG70" i="39"/>
  <c r="DF70" i="39"/>
  <c r="DE70" i="39"/>
  <c r="DD70" i="39"/>
  <c r="DC70" i="39"/>
  <c r="DB70" i="39"/>
  <c r="CZ70" i="39"/>
  <c r="CY70" i="39"/>
  <c r="CX70" i="39"/>
  <c r="CW70" i="39"/>
  <c r="CV70" i="39"/>
  <c r="CU70" i="39"/>
  <c r="CS70" i="39"/>
  <c r="CR70" i="39"/>
  <c r="CQ70" i="39"/>
  <c r="CP70" i="39"/>
  <c r="CO70" i="39"/>
  <c r="CN70" i="39"/>
  <c r="CL70" i="39"/>
  <c r="CK70" i="39"/>
  <c r="CJ70" i="39"/>
  <c r="CI70" i="39"/>
  <c r="CH70" i="39"/>
  <c r="CG70" i="39"/>
  <c r="CE70" i="39"/>
  <c r="CD70" i="39"/>
  <c r="CC70" i="39"/>
  <c r="CB70" i="39"/>
  <c r="CA70" i="39"/>
  <c r="BZ70" i="39"/>
  <c r="BX70" i="39"/>
  <c r="BW70" i="39"/>
  <c r="BV70" i="39"/>
  <c r="BU70" i="39"/>
  <c r="BT70" i="39"/>
  <c r="BS70" i="39"/>
  <c r="BQ70" i="39"/>
  <c r="BP70" i="39"/>
  <c r="BO70" i="39"/>
  <c r="BN70" i="39"/>
  <c r="BM70" i="39"/>
  <c r="BL70" i="39"/>
  <c r="BJ70" i="39"/>
  <c r="BI70" i="39"/>
  <c r="BH70" i="39"/>
  <c r="BG70" i="39"/>
  <c r="BF70" i="39"/>
  <c r="BE70" i="39"/>
  <c r="BC70" i="39"/>
  <c r="BB70" i="39"/>
  <c r="BA70" i="39"/>
  <c r="AZ70" i="39"/>
  <c r="AY70" i="39"/>
  <c r="AX70" i="39"/>
  <c r="AV70" i="39"/>
  <c r="AU70" i="39"/>
  <c r="AT70" i="39"/>
  <c r="AS70" i="39"/>
  <c r="AR70" i="39"/>
  <c r="AQ70" i="39"/>
  <c r="AO70" i="39"/>
  <c r="AN70" i="39"/>
  <c r="AM70" i="39"/>
  <c r="AL70" i="39"/>
  <c r="AK70" i="39"/>
  <c r="AJ70" i="39"/>
  <c r="AH70" i="39"/>
  <c r="AG70" i="39"/>
  <c r="AF70" i="39"/>
  <c r="AE70" i="39"/>
  <c r="AD70" i="39"/>
  <c r="AC70" i="39"/>
  <c r="AA70" i="39"/>
  <c r="Z70" i="39"/>
  <c r="Y70" i="39"/>
  <c r="X70" i="39"/>
  <c r="W70" i="39"/>
  <c r="V70" i="39"/>
  <c r="T70" i="39"/>
  <c r="S70" i="39"/>
  <c r="R70" i="39"/>
  <c r="Q70" i="39"/>
  <c r="P70" i="39"/>
  <c r="O70" i="39"/>
  <c r="HW69" i="39"/>
  <c r="HP69" i="39"/>
  <c r="HH69" i="39"/>
  <c r="HG69" i="39"/>
  <c r="HF69" i="39"/>
  <c r="HE69" i="39"/>
  <c r="HD69" i="39"/>
  <c r="HC69" i="39"/>
  <c r="HA69" i="39"/>
  <c r="GZ69" i="39"/>
  <c r="GY69" i="39"/>
  <c r="GX69" i="39"/>
  <c r="GW69" i="39"/>
  <c r="GV69" i="39"/>
  <c r="GT69" i="39"/>
  <c r="GS69" i="39"/>
  <c r="GR69" i="39"/>
  <c r="GQ69" i="39"/>
  <c r="GP69" i="39"/>
  <c r="GO69" i="39"/>
  <c r="GM69" i="39"/>
  <c r="GL69" i="39"/>
  <c r="GK69" i="39"/>
  <c r="GJ69" i="39"/>
  <c r="GI69" i="39"/>
  <c r="GH69" i="39"/>
  <c r="GF69" i="39"/>
  <c r="GE69" i="39"/>
  <c r="GD69" i="39"/>
  <c r="GC69" i="39"/>
  <c r="GB69" i="39"/>
  <c r="GA69" i="39"/>
  <c r="FY69" i="39"/>
  <c r="FX69" i="39"/>
  <c r="FW69" i="39"/>
  <c r="FV69" i="39"/>
  <c r="FU69" i="39"/>
  <c r="FT69" i="39"/>
  <c r="FR69" i="39"/>
  <c r="FQ69" i="39"/>
  <c r="FP69" i="39"/>
  <c r="FO69" i="39"/>
  <c r="FN69" i="39"/>
  <c r="FM69" i="39"/>
  <c r="FK69" i="39"/>
  <c r="FJ69" i="39"/>
  <c r="FI69" i="39"/>
  <c r="FH69" i="39"/>
  <c r="FG69" i="39"/>
  <c r="FF69" i="39"/>
  <c r="FD69" i="39"/>
  <c r="FC69" i="39"/>
  <c r="FB69" i="39"/>
  <c r="FA69" i="39"/>
  <c r="EZ69" i="39"/>
  <c r="EY69" i="39"/>
  <c r="EW69" i="39"/>
  <c r="EV69" i="39"/>
  <c r="EU69" i="39"/>
  <c r="ET69" i="39"/>
  <c r="ES69" i="39"/>
  <c r="ER69" i="39"/>
  <c r="EP69" i="39"/>
  <c r="EO69" i="39"/>
  <c r="EN69" i="39"/>
  <c r="EM69" i="39"/>
  <c r="EL69" i="39"/>
  <c r="EK69" i="39"/>
  <c r="EI69" i="39"/>
  <c r="EH69" i="39"/>
  <c r="EG69" i="39"/>
  <c r="EF69" i="39"/>
  <c r="EE69" i="39"/>
  <c r="ED69" i="39"/>
  <c r="EB69" i="39"/>
  <c r="EA69" i="39"/>
  <c r="DZ69" i="39"/>
  <c r="DY69" i="39"/>
  <c r="DX69" i="39"/>
  <c r="DW69" i="39"/>
  <c r="DU69" i="39"/>
  <c r="DT69" i="39"/>
  <c r="DS69" i="39"/>
  <c r="DR69" i="39"/>
  <c r="DQ69" i="39"/>
  <c r="DP69" i="39"/>
  <c r="DN69" i="39"/>
  <c r="DM69" i="39"/>
  <c r="DL69" i="39"/>
  <c r="DK69" i="39"/>
  <c r="DJ69" i="39"/>
  <c r="DI69" i="39"/>
  <c r="DG69" i="39"/>
  <c r="DF69" i="39"/>
  <c r="DE69" i="39"/>
  <c r="DD69" i="39"/>
  <c r="DC69" i="39"/>
  <c r="DB69" i="39"/>
  <c r="CZ69" i="39"/>
  <c r="CY69" i="39"/>
  <c r="CX69" i="39"/>
  <c r="CW69" i="39"/>
  <c r="CV69" i="39"/>
  <c r="CU69" i="39"/>
  <c r="CS69" i="39"/>
  <c r="CR69" i="39"/>
  <c r="CQ69" i="39"/>
  <c r="CP69" i="39"/>
  <c r="CO69" i="39"/>
  <c r="CN69" i="39"/>
  <c r="CL69" i="39"/>
  <c r="CK69" i="39"/>
  <c r="CJ69" i="39"/>
  <c r="CI69" i="39"/>
  <c r="CH69" i="39"/>
  <c r="CG69" i="39"/>
  <c r="CE69" i="39"/>
  <c r="CD69" i="39"/>
  <c r="CC69" i="39"/>
  <c r="CB69" i="39"/>
  <c r="CA69" i="39"/>
  <c r="BZ69" i="39"/>
  <c r="BX69" i="39"/>
  <c r="BW69" i="39"/>
  <c r="BV69" i="39"/>
  <c r="BU69" i="39"/>
  <c r="BT69" i="39"/>
  <c r="BS69" i="39"/>
  <c r="BQ69" i="39"/>
  <c r="BP69" i="39"/>
  <c r="BO69" i="39"/>
  <c r="BN69" i="39"/>
  <c r="BM69" i="39"/>
  <c r="BL69" i="39"/>
  <c r="BJ69" i="39"/>
  <c r="BI69" i="39"/>
  <c r="BH69" i="39"/>
  <c r="BG69" i="39"/>
  <c r="BF69" i="39"/>
  <c r="BE69" i="39"/>
  <c r="BC69" i="39"/>
  <c r="BB69" i="39"/>
  <c r="BA69" i="39"/>
  <c r="AZ69" i="39"/>
  <c r="AY69" i="39"/>
  <c r="AX69" i="39"/>
  <c r="AV69" i="39"/>
  <c r="AU69" i="39"/>
  <c r="AT69" i="39"/>
  <c r="AS69" i="39"/>
  <c r="AR69" i="39"/>
  <c r="AQ69" i="39"/>
  <c r="AO69" i="39"/>
  <c r="AN69" i="39"/>
  <c r="AM69" i="39"/>
  <c r="AL69" i="39"/>
  <c r="AK69" i="39"/>
  <c r="AJ69" i="39"/>
  <c r="AH69" i="39"/>
  <c r="AG69" i="39"/>
  <c r="AF69" i="39"/>
  <c r="AE69" i="39"/>
  <c r="AD69" i="39"/>
  <c r="AC69" i="39"/>
  <c r="AA69" i="39"/>
  <c r="Z69" i="39"/>
  <c r="Y69" i="39"/>
  <c r="X69" i="39"/>
  <c r="W69" i="39"/>
  <c r="V69" i="39"/>
  <c r="T69" i="39"/>
  <c r="S69" i="39"/>
  <c r="R69" i="39"/>
  <c r="Q69" i="39"/>
  <c r="P69" i="39"/>
  <c r="O69" i="39"/>
  <c r="HW68" i="39"/>
  <c r="HP68" i="39"/>
  <c r="HH68" i="39"/>
  <c r="HG68" i="39"/>
  <c r="HF68" i="39"/>
  <c r="HE68" i="39"/>
  <c r="HD68" i="39"/>
  <c r="HC68" i="39"/>
  <c r="HA68" i="39"/>
  <c r="GZ68" i="39"/>
  <c r="GY68" i="39"/>
  <c r="GX68" i="39"/>
  <c r="GW68" i="39"/>
  <c r="GV68" i="39"/>
  <c r="GT68" i="39"/>
  <c r="GS68" i="39"/>
  <c r="GR68" i="39"/>
  <c r="GQ68" i="39"/>
  <c r="GP68" i="39"/>
  <c r="GO68" i="39"/>
  <c r="GM68" i="39"/>
  <c r="GL68" i="39"/>
  <c r="GK68" i="39"/>
  <c r="GJ68" i="39"/>
  <c r="GI68" i="39"/>
  <c r="GH68" i="39"/>
  <c r="GF68" i="39"/>
  <c r="GE68" i="39"/>
  <c r="GD68" i="39"/>
  <c r="GC68" i="39"/>
  <c r="GB68" i="39"/>
  <c r="GA68" i="39"/>
  <c r="FY68" i="39"/>
  <c r="FX68" i="39"/>
  <c r="FW68" i="39"/>
  <c r="FV68" i="39"/>
  <c r="FU68" i="39"/>
  <c r="FT68" i="39"/>
  <c r="FR68" i="39"/>
  <c r="FQ68" i="39"/>
  <c r="FP68" i="39"/>
  <c r="FO68" i="39"/>
  <c r="FN68" i="39"/>
  <c r="FM68" i="39"/>
  <c r="FK68" i="39"/>
  <c r="FJ68" i="39"/>
  <c r="FI68" i="39"/>
  <c r="FH68" i="39"/>
  <c r="FG68" i="39"/>
  <c r="FF68" i="39"/>
  <c r="FD68" i="39"/>
  <c r="FC68" i="39"/>
  <c r="FB68" i="39"/>
  <c r="FA68" i="39"/>
  <c r="EZ68" i="39"/>
  <c r="EY68" i="39"/>
  <c r="EW68" i="39"/>
  <c r="EV68" i="39"/>
  <c r="EU68" i="39"/>
  <c r="ET68" i="39"/>
  <c r="ES68" i="39"/>
  <c r="ER68" i="39"/>
  <c r="EP68" i="39"/>
  <c r="EO68" i="39"/>
  <c r="EN68" i="39"/>
  <c r="EM68" i="39"/>
  <c r="EL68" i="39"/>
  <c r="EK68" i="39"/>
  <c r="EI68" i="39"/>
  <c r="EH68" i="39"/>
  <c r="EG68" i="39"/>
  <c r="EF68" i="39"/>
  <c r="EE68" i="39"/>
  <c r="ED68" i="39"/>
  <c r="EB68" i="39"/>
  <c r="EA68" i="39"/>
  <c r="DZ68" i="39"/>
  <c r="DY68" i="39"/>
  <c r="DX68" i="39"/>
  <c r="DW68" i="39"/>
  <c r="DU68" i="39"/>
  <c r="DT68" i="39"/>
  <c r="DS68" i="39"/>
  <c r="DR68" i="39"/>
  <c r="DQ68" i="39"/>
  <c r="DP68" i="39"/>
  <c r="DN68" i="39"/>
  <c r="DM68" i="39"/>
  <c r="DL68" i="39"/>
  <c r="DK68" i="39"/>
  <c r="DJ68" i="39"/>
  <c r="DI68" i="39"/>
  <c r="DG68" i="39"/>
  <c r="DF68" i="39"/>
  <c r="DE68" i="39"/>
  <c r="DD68" i="39"/>
  <c r="DC68" i="39"/>
  <c r="DB68" i="39"/>
  <c r="CZ68" i="39"/>
  <c r="CY68" i="39"/>
  <c r="CX68" i="39"/>
  <c r="CW68" i="39"/>
  <c r="CV68" i="39"/>
  <c r="CU68" i="39"/>
  <c r="CS68" i="39"/>
  <c r="CR68" i="39"/>
  <c r="CQ68" i="39"/>
  <c r="CP68" i="39"/>
  <c r="CO68" i="39"/>
  <c r="CN68" i="39"/>
  <c r="CL68" i="39"/>
  <c r="CK68" i="39"/>
  <c r="CJ68" i="39"/>
  <c r="CI68" i="39"/>
  <c r="CH68" i="39"/>
  <c r="CG68" i="39"/>
  <c r="CE68" i="39"/>
  <c r="CD68" i="39"/>
  <c r="CC68" i="39"/>
  <c r="CB68" i="39"/>
  <c r="CA68" i="39"/>
  <c r="BZ68" i="39"/>
  <c r="BX68" i="39"/>
  <c r="BW68" i="39"/>
  <c r="BV68" i="39"/>
  <c r="BU68" i="39"/>
  <c r="BT68" i="39"/>
  <c r="BS68" i="39"/>
  <c r="BQ68" i="39"/>
  <c r="BP68" i="39"/>
  <c r="BO68" i="39"/>
  <c r="BN68" i="39"/>
  <c r="BM68" i="39"/>
  <c r="BL68" i="39"/>
  <c r="BJ68" i="39"/>
  <c r="BI68" i="39"/>
  <c r="BH68" i="39"/>
  <c r="BG68" i="39"/>
  <c r="BF68" i="39"/>
  <c r="BE68" i="39"/>
  <c r="BC68" i="39"/>
  <c r="BB68" i="39"/>
  <c r="BA68" i="39"/>
  <c r="AZ68" i="39"/>
  <c r="AY68" i="39"/>
  <c r="AX68" i="39"/>
  <c r="AV68" i="39"/>
  <c r="AU68" i="39"/>
  <c r="AT68" i="39"/>
  <c r="AS68" i="39"/>
  <c r="AR68" i="39"/>
  <c r="AQ68" i="39"/>
  <c r="AO68" i="39"/>
  <c r="AN68" i="39"/>
  <c r="AM68" i="39"/>
  <c r="AL68" i="39"/>
  <c r="AK68" i="39"/>
  <c r="AJ68" i="39"/>
  <c r="AH68" i="39"/>
  <c r="AG68" i="39"/>
  <c r="AF68" i="39"/>
  <c r="AE68" i="39"/>
  <c r="AD68" i="39"/>
  <c r="AC68" i="39"/>
  <c r="AA68" i="39"/>
  <c r="Z68" i="39"/>
  <c r="Y68" i="39"/>
  <c r="X68" i="39"/>
  <c r="W68" i="39"/>
  <c r="V68" i="39"/>
  <c r="T68" i="39"/>
  <c r="S68" i="39"/>
  <c r="R68" i="39"/>
  <c r="Q68" i="39"/>
  <c r="P68" i="39"/>
  <c r="O68" i="39"/>
  <c r="HW67" i="39"/>
  <c r="HP67" i="39"/>
  <c r="HH67" i="39"/>
  <c r="HG67" i="39"/>
  <c r="HF67" i="39"/>
  <c r="HE67" i="39"/>
  <c r="HD67" i="39"/>
  <c r="HC67" i="39"/>
  <c r="HI67" i="39" s="1"/>
  <c r="HA67" i="39"/>
  <c r="GZ67" i="39"/>
  <c r="GY67" i="39"/>
  <c r="GX67" i="39"/>
  <c r="GW67" i="39"/>
  <c r="GV67" i="39"/>
  <c r="GT67" i="39"/>
  <c r="GS67" i="39"/>
  <c r="GR67" i="39"/>
  <c r="GQ67" i="39"/>
  <c r="GP67" i="39"/>
  <c r="GO67" i="39"/>
  <c r="GM67" i="39"/>
  <c r="GL67" i="39"/>
  <c r="GK67" i="39"/>
  <c r="GJ67" i="39"/>
  <c r="GI67" i="39"/>
  <c r="GH67" i="39"/>
  <c r="GF67" i="39"/>
  <c r="GE67" i="39"/>
  <c r="GD67" i="39"/>
  <c r="GC67" i="39"/>
  <c r="GB67" i="39"/>
  <c r="GA67" i="39"/>
  <c r="FY67" i="39"/>
  <c r="FX67" i="39"/>
  <c r="FW67" i="39"/>
  <c r="FV67" i="39"/>
  <c r="FU67" i="39"/>
  <c r="FT67" i="39"/>
  <c r="FR67" i="39"/>
  <c r="FQ67" i="39"/>
  <c r="FP67" i="39"/>
  <c r="FO67" i="39"/>
  <c r="FN67" i="39"/>
  <c r="FM67" i="39"/>
  <c r="FK67" i="39"/>
  <c r="FJ67" i="39"/>
  <c r="FI67" i="39"/>
  <c r="FH67" i="39"/>
  <c r="FG67" i="39"/>
  <c r="FF67" i="39"/>
  <c r="FD67" i="39"/>
  <c r="FC67" i="39"/>
  <c r="FB67" i="39"/>
  <c r="FA67" i="39"/>
  <c r="EZ67" i="39"/>
  <c r="EY67" i="39"/>
  <c r="EW67" i="39"/>
  <c r="EV67" i="39"/>
  <c r="EU67" i="39"/>
  <c r="ET67" i="39"/>
  <c r="ES67" i="39"/>
  <c r="ER67" i="39"/>
  <c r="EP67" i="39"/>
  <c r="EO67" i="39"/>
  <c r="EN67" i="39"/>
  <c r="EM67" i="39"/>
  <c r="EL67" i="39"/>
  <c r="EK67" i="39"/>
  <c r="EI67" i="39"/>
  <c r="EH67" i="39"/>
  <c r="EG67" i="39"/>
  <c r="EF67" i="39"/>
  <c r="EE67" i="39"/>
  <c r="ED67" i="39"/>
  <c r="EB67" i="39"/>
  <c r="EA67" i="39"/>
  <c r="DZ67" i="39"/>
  <c r="DY67" i="39"/>
  <c r="DX67" i="39"/>
  <c r="DW67" i="39"/>
  <c r="DU67" i="39"/>
  <c r="DT67" i="39"/>
  <c r="DS67" i="39"/>
  <c r="DR67" i="39"/>
  <c r="DQ67" i="39"/>
  <c r="DP67" i="39"/>
  <c r="DN67" i="39"/>
  <c r="DM67" i="39"/>
  <c r="DL67" i="39"/>
  <c r="DK67" i="39"/>
  <c r="DJ67" i="39"/>
  <c r="DI67" i="39"/>
  <c r="DG67" i="39"/>
  <c r="DF67" i="39"/>
  <c r="DE67" i="39"/>
  <c r="DD67" i="39"/>
  <c r="DC67" i="39"/>
  <c r="DB67" i="39"/>
  <c r="CZ67" i="39"/>
  <c r="CY67" i="39"/>
  <c r="CX67" i="39"/>
  <c r="CW67" i="39"/>
  <c r="CV67" i="39"/>
  <c r="CU67" i="39"/>
  <c r="CS67" i="39"/>
  <c r="CR67" i="39"/>
  <c r="CQ67" i="39"/>
  <c r="CP67" i="39"/>
  <c r="CO67" i="39"/>
  <c r="CN67" i="39"/>
  <c r="CL67" i="39"/>
  <c r="CK67" i="39"/>
  <c r="CJ67" i="39"/>
  <c r="CI67" i="39"/>
  <c r="CH67" i="39"/>
  <c r="CG67" i="39"/>
  <c r="CE67" i="39"/>
  <c r="CD67" i="39"/>
  <c r="CC67" i="39"/>
  <c r="CB67" i="39"/>
  <c r="CA67" i="39"/>
  <c r="BZ67" i="39"/>
  <c r="BX67" i="39"/>
  <c r="BW67" i="39"/>
  <c r="BV67" i="39"/>
  <c r="BU67" i="39"/>
  <c r="BT67" i="39"/>
  <c r="BS67" i="39"/>
  <c r="BQ67" i="39"/>
  <c r="BP67" i="39"/>
  <c r="BO67" i="39"/>
  <c r="BN67" i="39"/>
  <c r="BM67" i="39"/>
  <c r="BL67" i="39"/>
  <c r="BJ67" i="39"/>
  <c r="BI67" i="39"/>
  <c r="BH67" i="39"/>
  <c r="BG67" i="39"/>
  <c r="BF67" i="39"/>
  <c r="BE67" i="39"/>
  <c r="BC67" i="39"/>
  <c r="BB67" i="39"/>
  <c r="BA67" i="39"/>
  <c r="AZ67" i="39"/>
  <c r="AY67" i="39"/>
  <c r="AX67" i="39"/>
  <c r="AV67" i="39"/>
  <c r="AU67" i="39"/>
  <c r="AT67" i="39"/>
  <c r="AS67" i="39"/>
  <c r="AR67" i="39"/>
  <c r="AQ67" i="39"/>
  <c r="AO67" i="39"/>
  <c r="AN67" i="39"/>
  <c r="AM67" i="39"/>
  <c r="AL67" i="39"/>
  <c r="AK67" i="39"/>
  <c r="AJ67" i="39"/>
  <c r="AH67" i="39"/>
  <c r="AG67" i="39"/>
  <c r="AF67" i="39"/>
  <c r="AE67" i="39"/>
  <c r="AD67" i="39"/>
  <c r="AC67" i="39"/>
  <c r="AA67" i="39"/>
  <c r="Z67" i="39"/>
  <c r="Y67" i="39"/>
  <c r="X67" i="39"/>
  <c r="W67" i="39"/>
  <c r="V67" i="39"/>
  <c r="T67" i="39"/>
  <c r="S67" i="39"/>
  <c r="R67" i="39"/>
  <c r="Q67" i="39"/>
  <c r="P67" i="39"/>
  <c r="O67" i="39"/>
  <c r="HW66" i="39"/>
  <c r="HP66" i="39"/>
  <c r="HH66" i="39"/>
  <c r="HG66" i="39"/>
  <c r="HF66" i="39"/>
  <c r="HE66" i="39"/>
  <c r="HD66" i="39"/>
  <c r="HC66" i="39"/>
  <c r="HA66" i="39"/>
  <c r="GZ66" i="39"/>
  <c r="GY66" i="39"/>
  <c r="GX66" i="39"/>
  <c r="GW66" i="39"/>
  <c r="GV66" i="39"/>
  <c r="GT66" i="39"/>
  <c r="GS66" i="39"/>
  <c r="GR66" i="39"/>
  <c r="GQ66" i="39"/>
  <c r="GP66" i="39"/>
  <c r="GO66" i="39"/>
  <c r="GM66" i="39"/>
  <c r="GL66" i="39"/>
  <c r="GK66" i="39"/>
  <c r="GJ66" i="39"/>
  <c r="GI66" i="39"/>
  <c r="GH66" i="39"/>
  <c r="GF66" i="39"/>
  <c r="GE66" i="39"/>
  <c r="GD66" i="39"/>
  <c r="GC66" i="39"/>
  <c r="GB66" i="39"/>
  <c r="GA66" i="39"/>
  <c r="FY66" i="39"/>
  <c r="FX66" i="39"/>
  <c r="FW66" i="39"/>
  <c r="FV66" i="39"/>
  <c r="FU66" i="39"/>
  <c r="FT66" i="39"/>
  <c r="FR66" i="39"/>
  <c r="FQ66" i="39"/>
  <c r="FP66" i="39"/>
  <c r="FO66" i="39"/>
  <c r="FN66" i="39"/>
  <c r="FM66" i="39"/>
  <c r="FK66" i="39"/>
  <c r="FJ66" i="39"/>
  <c r="FI66" i="39"/>
  <c r="FH66" i="39"/>
  <c r="FG66" i="39"/>
  <c r="FF66" i="39"/>
  <c r="FD66" i="39"/>
  <c r="FC66" i="39"/>
  <c r="FB66" i="39"/>
  <c r="FA66" i="39"/>
  <c r="EZ66" i="39"/>
  <c r="EY66" i="39"/>
  <c r="EW66" i="39"/>
  <c r="EV66" i="39"/>
  <c r="EU66" i="39"/>
  <c r="ET66" i="39"/>
  <c r="ES66" i="39"/>
  <c r="ER66" i="39"/>
  <c r="EP66" i="39"/>
  <c r="EO66" i="39"/>
  <c r="EN66" i="39"/>
  <c r="EM66" i="39"/>
  <c r="EL66" i="39"/>
  <c r="EK66" i="39"/>
  <c r="EI66" i="39"/>
  <c r="EH66" i="39"/>
  <c r="EG66" i="39"/>
  <c r="EF66" i="39"/>
  <c r="EE66" i="39"/>
  <c r="ED66" i="39"/>
  <c r="EB66" i="39"/>
  <c r="EA66" i="39"/>
  <c r="DZ66" i="39"/>
  <c r="DY66" i="39"/>
  <c r="DX66" i="39"/>
  <c r="DW66" i="39"/>
  <c r="DU66" i="39"/>
  <c r="DT66" i="39"/>
  <c r="DS66" i="39"/>
  <c r="DR66" i="39"/>
  <c r="DQ66" i="39"/>
  <c r="DP66" i="39"/>
  <c r="DN66" i="39"/>
  <c r="DM66" i="39"/>
  <c r="DL66" i="39"/>
  <c r="DK66" i="39"/>
  <c r="DJ66" i="39"/>
  <c r="DI66" i="39"/>
  <c r="DG66" i="39"/>
  <c r="DF66" i="39"/>
  <c r="DE66" i="39"/>
  <c r="DD66" i="39"/>
  <c r="DC66" i="39"/>
  <c r="DB66" i="39"/>
  <c r="CZ66" i="39"/>
  <c r="CY66" i="39"/>
  <c r="CX66" i="39"/>
  <c r="CW66" i="39"/>
  <c r="CV66" i="39"/>
  <c r="CU66" i="39"/>
  <c r="CS66" i="39"/>
  <c r="CR66" i="39"/>
  <c r="CQ66" i="39"/>
  <c r="CP66" i="39"/>
  <c r="CO66" i="39"/>
  <c r="CN66" i="39"/>
  <c r="CL66" i="39"/>
  <c r="CK66" i="39"/>
  <c r="CJ66" i="39"/>
  <c r="CI66" i="39"/>
  <c r="CH66" i="39"/>
  <c r="CG66" i="39"/>
  <c r="CE66" i="39"/>
  <c r="CD66" i="39"/>
  <c r="CC66" i="39"/>
  <c r="CB66" i="39"/>
  <c r="CA66" i="39"/>
  <c r="BZ66" i="39"/>
  <c r="BX66" i="39"/>
  <c r="BW66" i="39"/>
  <c r="BV66" i="39"/>
  <c r="BU66" i="39"/>
  <c r="BT66" i="39"/>
  <c r="BS66" i="39"/>
  <c r="BQ66" i="39"/>
  <c r="BP66" i="39"/>
  <c r="BO66" i="39"/>
  <c r="BN66" i="39"/>
  <c r="BM66" i="39"/>
  <c r="BL66" i="39"/>
  <c r="BJ66" i="39"/>
  <c r="BI66" i="39"/>
  <c r="BH66" i="39"/>
  <c r="BG66" i="39"/>
  <c r="BF66" i="39"/>
  <c r="BE66" i="39"/>
  <c r="BC66" i="39"/>
  <c r="BB66" i="39"/>
  <c r="BA66" i="39"/>
  <c r="AZ66" i="39"/>
  <c r="AY66" i="39"/>
  <c r="AX66" i="39"/>
  <c r="AV66" i="39"/>
  <c r="AU66" i="39"/>
  <c r="AT66" i="39"/>
  <c r="AS66" i="39"/>
  <c r="AR66" i="39"/>
  <c r="AQ66" i="39"/>
  <c r="AO66" i="39"/>
  <c r="AN66" i="39"/>
  <c r="AM66" i="39"/>
  <c r="AL66" i="39"/>
  <c r="AK66" i="39"/>
  <c r="AJ66" i="39"/>
  <c r="AH66" i="39"/>
  <c r="AG66" i="39"/>
  <c r="AF66" i="39"/>
  <c r="AE66" i="39"/>
  <c r="AD66" i="39"/>
  <c r="AC66" i="39"/>
  <c r="AA66" i="39"/>
  <c r="Z66" i="39"/>
  <c r="Y66" i="39"/>
  <c r="X66" i="39"/>
  <c r="W66" i="39"/>
  <c r="V66" i="39"/>
  <c r="T66" i="39"/>
  <c r="S66" i="39"/>
  <c r="R66" i="39"/>
  <c r="Q66" i="39"/>
  <c r="P66" i="39"/>
  <c r="O66" i="39"/>
  <c r="HW65" i="39"/>
  <c r="HP65" i="39"/>
  <c r="HH65" i="39"/>
  <c r="HG65" i="39"/>
  <c r="HF65" i="39"/>
  <c r="HE65" i="39"/>
  <c r="HD65" i="39"/>
  <c r="HC65" i="39"/>
  <c r="HA65" i="39"/>
  <c r="GZ65" i="39"/>
  <c r="GY65" i="39"/>
  <c r="GX65" i="39"/>
  <c r="GW65" i="39"/>
  <c r="GV65" i="39"/>
  <c r="GT65" i="39"/>
  <c r="GS65" i="39"/>
  <c r="GR65" i="39"/>
  <c r="GQ65" i="39"/>
  <c r="GP65" i="39"/>
  <c r="GO65" i="39"/>
  <c r="GM65" i="39"/>
  <c r="GL65" i="39"/>
  <c r="GK65" i="39"/>
  <c r="GJ65" i="39"/>
  <c r="GI65" i="39"/>
  <c r="GH65" i="39"/>
  <c r="GF65" i="39"/>
  <c r="GE65" i="39"/>
  <c r="GD65" i="39"/>
  <c r="GC65" i="39"/>
  <c r="GB65" i="39"/>
  <c r="GA65" i="39"/>
  <c r="FY65" i="39"/>
  <c r="FX65" i="39"/>
  <c r="FW65" i="39"/>
  <c r="FV65" i="39"/>
  <c r="FU65" i="39"/>
  <c r="FT65" i="39"/>
  <c r="FR65" i="39"/>
  <c r="FQ65" i="39"/>
  <c r="FP65" i="39"/>
  <c r="FO65" i="39"/>
  <c r="FN65" i="39"/>
  <c r="FM65" i="39"/>
  <c r="FK65" i="39"/>
  <c r="FJ65" i="39"/>
  <c r="FI65" i="39"/>
  <c r="FH65" i="39"/>
  <c r="FG65" i="39"/>
  <c r="FF65" i="39"/>
  <c r="FD65" i="39"/>
  <c r="FC65" i="39"/>
  <c r="FB65" i="39"/>
  <c r="FA65" i="39"/>
  <c r="EZ65" i="39"/>
  <c r="EY65" i="39"/>
  <c r="EW65" i="39"/>
  <c r="EV65" i="39"/>
  <c r="EU65" i="39"/>
  <c r="ET65" i="39"/>
  <c r="ES65" i="39"/>
  <c r="ER65" i="39"/>
  <c r="EP65" i="39"/>
  <c r="EO65" i="39"/>
  <c r="EN65" i="39"/>
  <c r="EM65" i="39"/>
  <c r="EL65" i="39"/>
  <c r="EK65" i="39"/>
  <c r="EI65" i="39"/>
  <c r="EH65" i="39"/>
  <c r="EG65" i="39"/>
  <c r="EF65" i="39"/>
  <c r="EE65" i="39"/>
  <c r="ED65" i="39"/>
  <c r="EB65" i="39"/>
  <c r="EA65" i="39"/>
  <c r="DZ65" i="39"/>
  <c r="DY65" i="39"/>
  <c r="DX65" i="39"/>
  <c r="DW65" i="39"/>
  <c r="DU65" i="39"/>
  <c r="DT65" i="39"/>
  <c r="DS65" i="39"/>
  <c r="DR65" i="39"/>
  <c r="DQ65" i="39"/>
  <c r="DP65" i="39"/>
  <c r="DN65" i="39"/>
  <c r="DM65" i="39"/>
  <c r="DL65" i="39"/>
  <c r="DK65" i="39"/>
  <c r="DJ65" i="39"/>
  <c r="DI65" i="39"/>
  <c r="DG65" i="39"/>
  <c r="DF65" i="39"/>
  <c r="DE65" i="39"/>
  <c r="DD65" i="39"/>
  <c r="DC65" i="39"/>
  <c r="DB65" i="39"/>
  <c r="CZ65" i="39"/>
  <c r="CY65" i="39"/>
  <c r="CX65" i="39"/>
  <c r="CW65" i="39"/>
  <c r="CV65" i="39"/>
  <c r="CU65" i="39"/>
  <c r="CS65" i="39"/>
  <c r="CR65" i="39"/>
  <c r="CQ65" i="39"/>
  <c r="CP65" i="39"/>
  <c r="CO65" i="39"/>
  <c r="CN65" i="39"/>
  <c r="CL65" i="39"/>
  <c r="CK65" i="39"/>
  <c r="CJ65" i="39"/>
  <c r="CI65" i="39"/>
  <c r="CH65" i="39"/>
  <c r="CG65" i="39"/>
  <c r="CE65" i="39"/>
  <c r="CD65" i="39"/>
  <c r="CC65" i="39"/>
  <c r="CB65" i="39"/>
  <c r="CA65" i="39"/>
  <c r="BZ65" i="39"/>
  <c r="BX65" i="39"/>
  <c r="BW65" i="39"/>
  <c r="BV65" i="39"/>
  <c r="BU65" i="39"/>
  <c r="BT65" i="39"/>
  <c r="BS65" i="39"/>
  <c r="BQ65" i="39"/>
  <c r="BP65" i="39"/>
  <c r="BO65" i="39"/>
  <c r="BN65" i="39"/>
  <c r="BM65" i="39"/>
  <c r="BL65" i="39"/>
  <c r="BJ65" i="39"/>
  <c r="BI65" i="39"/>
  <c r="BH65" i="39"/>
  <c r="BG65" i="39"/>
  <c r="BF65" i="39"/>
  <c r="BE65" i="39"/>
  <c r="BC65" i="39"/>
  <c r="BB65" i="39"/>
  <c r="BA65" i="39"/>
  <c r="AZ65" i="39"/>
  <c r="AY65" i="39"/>
  <c r="AX65" i="39"/>
  <c r="AV65" i="39"/>
  <c r="AU65" i="39"/>
  <c r="AT65" i="39"/>
  <c r="AS65" i="39"/>
  <c r="AR65" i="39"/>
  <c r="AQ65" i="39"/>
  <c r="AO65" i="39"/>
  <c r="AN65" i="39"/>
  <c r="AM65" i="39"/>
  <c r="AL65" i="39"/>
  <c r="AK65" i="39"/>
  <c r="AJ65" i="39"/>
  <c r="AH65" i="39"/>
  <c r="AG65" i="39"/>
  <c r="AF65" i="39"/>
  <c r="AE65" i="39"/>
  <c r="AD65" i="39"/>
  <c r="AC65" i="39"/>
  <c r="AA65" i="39"/>
  <c r="Z65" i="39"/>
  <c r="Y65" i="39"/>
  <c r="X65" i="39"/>
  <c r="W65" i="39"/>
  <c r="V65" i="39"/>
  <c r="T65" i="39"/>
  <c r="S65" i="39"/>
  <c r="R65" i="39"/>
  <c r="Q65" i="39"/>
  <c r="P65" i="39"/>
  <c r="O65" i="39"/>
  <c r="HW64" i="39"/>
  <c r="HP64" i="39"/>
  <c r="HH64" i="39"/>
  <c r="HG64" i="39"/>
  <c r="HF64" i="39"/>
  <c r="HE64" i="39"/>
  <c r="HD64" i="39"/>
  <c r="HC64" i="39"/>
  <c r="HA64" i="39"/>
  <c r="GZ64" i="39"/>
  <c r="GY64" i="39"/>
  <c r="GX64" i="39"/>
  <c r="GW64" i="39"/>
  <c r="GV64" i="39"/>
  <c r="GT64" i="39"/>
  <c r="GS64" i="39"/>
  <c r="GR64" i="39"/>
  <c r="GQ64" i="39"/>
  <c r="GP64" i="39"/>
  <c r="GO64" i="39"/>
  <c r="GM64" i="39"/>
  <c r="GL64" i="39"/>
  <c r="GK64" i="39"/>
  <c r="GJ64" i="39"/>
  <c r="GI64" i="39"/>
  <c r="GH64" i="39"/>
  <c r="GF64" i="39"/>
  <c r="GE64" i="39"/>
  <c r="GD64" i="39"/>
  <c r="GC64" i="39"/>
  <c r="GB64" i="39"/>
  <c r="GA64" i="39"/>
  <c r="FY64" i="39"/>
  <c r="FX64" i="39"/>
  <c r="FW64" i="39"/>
  <c r="FV64" i="39"/>
  <c r="FU64" i="39"/>
  <c r="FT64" i="39"/>
  <c r="FR64" i="39"/>
  <c r="FQ64" i="39"/>
  <c r="FP64" i="39"/>
  <c r="FO64" i="39"/>
  <c r="FN64" i="39"/>
  <c r="FM64" i="39"/>
  <c r="FK64" i="39"/>
  <c r="FJ64" i="39"/>
  <c r="FI64" i="39"/>
  <c r="FH64" i="39"/>
  <c r="FG64" i="39"/>
  <c r="FF64" i="39"/>
  <c r="FD64" i="39"/>
  <c r="FC64" i="39"/>
  <c r="FB64" i="39"/>
  <c r="FA64" i="39"/>
  <c r="EZ64" i="39"/>
  <c r="EY64" i="39"/>
  <c r="EW64" i="39"/>
  <c r="EV64" i="39"/>
  <c r="EU64" i="39"/>
  <c r="ET64" i="39"/>
  <c r="ES64" i="39"/>
  <c r="ER64" i="39"/>
  <c r="EP64" i="39"/>
  <c r="EO64" i="39"/>
  <c r="EN64" i="39"/>
  <c r="EM64" i="39"/>
  <c r="EL64" i="39"/>
  <c r="EK64" i="39"/>
  <c r="EI64" i="39"/>
  <c r="EH64" i="39"/>
  <c r="EG64" i="39"/>
  <c r="EF64" i="39"/>
  <c r="EE64" i="39"/>
  <c r="ED64" i="39"/>
  <c r="EB64" i="39"/>
  <c r="EA64" i="39"/>
  <c r="DZ64" i="39"/>
  <c r="DY64" i="39"/>
  <c r="DX64" i="39"/>
  <c r="DW64" i="39"/>
  <c r="DU64" i="39"/>
  <c r="DT64" i="39"/>
  <c r="DS64" i="39"/>
  <c r="DR64" i="39"/>
  <c r="DQ64" i="39"/>
  <c r="DP64" i="39"/>
  <c r="DN64" i="39"/>
  <c r="DM64" i="39"/>
  <c r="DL64" i="39"/>
  <c r="DK64" i="39"/>
  <c r="DJ64" i="39"/>
  <c r="DI64" i="39"/>
  <c r="DG64" i="39"/>
  <c r="DF64" i="39"/>
  <c r="DE64" i="39"/>
  <c r="DD64" i="39"/>
  <c r="DC64" i="39"/>
  <c r="DB64" i="39"/>
  <c r="CZ64" i="39"/>
  <c r="CY64" i="39"/>
  <c r="CX64" i="39"/>
  <c r="CW64" i="39"/>
  <c r="CV64" i="39"/>
  <c r="CU64" i="39"/>
  <c r="CS64" i="39"/>
  <c r="CR64" i="39"/>
  <c r="CQ64" i="39"/>
  <c r="CP64" i="39"/>
  <c r="CO64" i="39"/>
  <c r="CN64" i="39"/>
  <c r="CL64" i="39"/>
  <c r="CK64" i="39"/>
  <c r="CJ64" i="39"/>
  <c r="CI64" i="39"/>
  <c r="CH64" i="39"/>
  <c r="CG64" i="39"/>
  <c r="CE64" i="39"/>
  <c r="CD64" i="39"/>
  <c r="CC64" i="39"/>
  <c r="CB64" i="39"/>
  <c r="CA64" i="39"/>
  <c r="BZ64" i="39"/>
  <c r="BX64" i="39"/>
  <c r="BW64" i="39"/>
  <c r="BV64" i="39"/>
  <c r="BU64" i="39"/>
  <c r="BT64" i="39"/>
  <c r="BS64" i="39"/>
  <c r="BQ64" i="39"/>
  <c r="BP64" i="39"/>
  <c r="BO64" i="39"/>
  <c r="BN64" i="39"/>
  <c r="BM64" i="39"/>
  <c r="BL64" i="39"/>
  <c r="BJ64" i="39"/>
  <c r="BI64" i="39"/>
  <c r="BH64" i="39"/>
  <c r="BG64" i="39"/>
  <c r="BF64" i="39"/>
  <c r="BE64" i="39"/>
  <c r="BC64" i="39"/>
  <c r="BB64" i="39"/>
  <c r="BA64" i="39"/>
  <c r="AZ64" i="39"/>
  <c r="AY64" i="39"/>
  <c r="AX64" i="39"/>
  <c r="AV64" i="39"/>
  <c r="AU64" i="39"/>
  <c r="AT64" i="39"/>
  <c r="AS64" i="39"/>
  <c r="AR64" i="39"/>
  <c r="AQ64" i="39"/>
  <c r="AO64" i="39"/>
  <c r="AN64" i="39"/>
  <c r="AM64" i="39"/>
  <c r="AL64" i="39"/>
  <c r="AK64" i="39"/>
  <c r="AJ64" i="39"/>
  <c r="AH64" i="39"/>
  <c r="AG64" i="39"/>
  <c r="AF64" i="39"/>
  <c r="AE64" i="39"/>
  <c r="AD64" i="39"/>
  <c r="AC64" i="39"/>
  <c r="AA64" i="39"/>
  <c r="Z64" i="39"/>
  <c r="Y64" i="39"/>
  <c r="X64" i="39"/>
  <c r="W64" i="39"/>
  <c r="V64" i="39"/>
  <c r="T64" i="39"/>
  <c r="S64" i="39"/>
  <c r="R64" i="39"/>
  <c r="Q64" i="39"/>
  <c r="P64" i="39"/>
  <c r="O64" i="39"/>
  <c r="HW63" i="39"/>
  <c r="HP63" i="39"/>
  <c r="HH63" i="39"/>
  <c r="HG63" i="39"/>
  <c r="HF63" i="39"/>
  <c r="HE63" i="39"/>
  <c r="HD63" i="39"/>
  <c r="HC63" i="39"/>
  <c r="HA63" i="39"/>
  <c r="GZ63" i="39"/>
  <c r="GY63" i="39"/>
  <c r="GX63" i="39"/>
  <c r="GW63" i="39"/>
  <c r="GV63" i="39"/>
  <c r="GT63" i="39"/>
  <c r="GS63" i="39"/>
  <c r="GR63" i="39"/>
  <c r="GQ63" i="39"/>
  <c r="GP63" i="39"/>
  <c r="GO63" i="39"/>
  <c r="GM63" i="39"/>
  <c r="GL63" i="39"/>
  <c r="GK63" i="39"/>
  <c r="GJ63" i="39"/>
  <c r="GI63" i="39"/>
  <c r="GH63" i="39"/>
  <c r="GF63" i="39"/>
  <c r="GE63" i="39"/>
  <c r="GD63" i="39"/>
  <c r="GC63" i="39"/>
  <c r="GB63" i="39"/>
  <c r="GA63" i="39"/>
  <c r="FY63" i="39"/>
  <c r="FX63" i="39"/>
  <c r="FW63" i="39"/>
  <c r="FV63" i="39"/>
  <c r="FU63" i="39"/>
  <c r="FT63" i="39"/>
  <c r="FR63" i="39"/>
  <c r="FQ63" i="39"/>
  <c r="FP63" i="39"/>
  <c r="FO63" i="39"/>
  <c r="FN63" i="39"/>
  <c r="FM63" i="39"/>
  <c r="FK63" i="39"/>
  <c r="FJ63" i="39"/>
  <c r="FI63" i="39"/>
  <c r="FH63" i="39"/>
  <c r="FG63" i="39"/>
  <c r="FF63" i="39"/>
  <c r="FD63" i="39"/>
  <c r="FC63" i="39"/>
  <c r="FB63" i="39"/>
  <c r="FA63" i="39"/>
  <c r="EZ63" i="39"/>
  <c r="EY63" i="39"/>
  <c r="EW63" i="39"/>
  <c r="EV63" i="39"/>
  <c r="EU63" i="39"/>
  <c r="ET63" i="39"/>
  <c r="ES63" i="39"/>
  <c r="ER63" i="39"/>
  <c r="EP63" i="39"/>
  <c r="EO63" i="39"/>
  <c r="EN63" i="39"/>
  <c r="EM63" i="39"/>
  <c r="EL63" i="39"/>
  <c r="EK63" i="39"/>
  <c r="EI63" i="39"/>
  <c r="EH63" i="39"/>
  <c r="EG63" i="39"/>
  <c r="EF63" i="39"/>
  <c r="EE63" i="39"/>
  <c r="ED63" i="39"/>
  <c r="EB63" i="39"/>
  <c r="EA63" i="39"/>
  <c r="DZ63" i="39"/>
  <c r="DY63" i="39"/>
  <c r="DX63" i="39"/>
  <c r="DW63" i="39"/>
  <c r="DU63" i="39"/>
  <c r="DT63" i="39"/>
  <c r="DS63" i="39"/>
  <c r="DR63" i="39"/>
  <c r="DQ63" i="39"/>
  <c r="DP63" i="39"/>
  <c r="DN63" i="39"/>
  <c r="DM63" i="39"/>
  <c r="DL63" i="39"/>
  <c r="DK63" i="39"/>
  <c r="DJ63" i="39"/>
  <c r="DI63" i="39"/>
  <c r="DG63" i="39"/>
  <c r="DF63" i="39"/>
  <c r="DE63" i="39"/>
  <c r="DD63" i="39"/>
  <c r="DC63" i="39"/>
  <c r="DB63" i="39"/>
  <c r="CZ63" i="39"/>
  <c r="CY63" i="39"/>
  <c r="CX63" i="39"/>
  <c r="CW63" i="39"/>
  <c r="CV63" i="39"/>
  <c r="CU63" i="39"/>
  <c r="CS63" i="39"/>
  <c r="CR63" i="39"/>
  <c r="CQ63" i="39"/>
  <c r="CP63" i="39"/>
  <c r="CO63" i="39"/>
  <c r="CN63" i="39"/>
  <c r="CL63" i="39"/>
  <c r="CK63" i="39"/>
  <c r="CJ63" i="39"/>
  <c r="CI63" i="39"/>
  <c r="CH63" i="39"/>
  <c r="CG63" i="39"/>
  <c r="CE63" i="39"/>
  <c r="CD63" i="39"/>
  <c r="CC63" i="39"/>
  <c r="CB63" i="39"/>
  <c r="CA63" i="39"/>
  <c r="BZ63" i="39"/>
  <c r="BX63" i="39"/>
  <c r="BW63" i="39"/>
  <c r="BV63" i="39"/>
  <c r="BU63" i="39"/>
  <c r="BT63" i="39"/>
  <c r="BS63" i="39"/>
  <c r="BQ63" i="39"/>
  <c r="BP63" i="39"/>
  <c r="BO63" i="39"/>
  <c r="BN63" i="39"/>
  <c r="BM63" i="39"/>
  <c r="BL63" i="39"/>
  <c r="BJ63" i="39"/>
  <c r="BI63" i="39"/>
  <c r="BH63" i="39"/>
  <c r="BG63" i="39"/>
  <c r="BF63" i="39"/>
  <c r="BE63" i="39"/>
  <c r="BC63" i="39"/>
  <c r="BB63" i="39"/>
  <c r="BA63" i="39"/>
  <c r="AZ63" i="39"/>
  <c r="AY63" i="39"/>
  <c r="AX63" i="39"/>
  <c r="AV63" i="39"/>
  <c r="AU63" i="39"/>
  <c r="AT63" i="39"/>
  <c r="AS63" i="39"/>
  <c r="AR63" i="39"/>
  <c r="AQ63" i="39"/>
  <c r="AO63" i="39"/>
  <c r="AN63" i="39"/>
  <c r="AM63" i="39"/>
  <c r="AL63" i="39"/>
  <c r="AK63" i="39"/>
  <c r="AJ63" i="39"/>
  <c r="AH63" i="39"/>
  <c r="AG63" i="39"/>
  <c r="AF63" i="39"/>
  <c r="AE63" i="39"/>
  <c r="AD63" i="39"/>
  <c r="AC63" i="39"/>
  <c r="AA63" i="39"/>
  <c r="Z63" i="39"/>
  <c r="Y63" i="39"/>
  <c r="X63" i="39"/>
  <c r="W63" i="39"/>
  <c r="V63" i="39"/>
  <c r="T63" i="39"/>
  <c r="S63" i="39"/>
  <c r="R63" i="39"/>
  <c r="Q63" i="39"/>
  <c r="P63" i="39"/>
  <c r="O63" i="39"/>
  <c r="HW62" i="39"/>
  <c r="HP62" i="39"/>
  <c r="HH62" i="39"/>
  <c r="HG62" i="39"/>
  <c r="HF62" i="39"/>
  <c r="HE62" i="39"/>
  <c r="HD62" i="39"/>
  <c r="HC62" i="39"/>
  <c r="HA62" i="39"/>
  <c r="GZ62" i="39"/>
  <c r="GY62" i="39"/>
  <c r="GX62" i="39"/>
  <c r="GW62" i="39"/>
  <c r="GV62" i="39"/>
  <c r="GT62" i="39"/>
  <c r="GS62" i="39"/>
  <c r="GR62" i="39"/>
  <c r="GQ62" i="39"/>
  <c r="GP62" i="39"/>
  <c r="GO62" i="39"/>
  <c r="GM62" i="39"/>
  <c r="GL62" i="39"/>
  <c r="GK62" i="39"/>
  <c r="GJ62" i="39"/>
  <c r="GI62" i="39"/>
  <c r="GH62" i="39"/>
  <c r="GF62" i="39"/>
  <c r="GE62" i="39"/>
  <c r="GD62" i="39"/>
  <c r="GC62" i="39"/>
  <c r="GB62" i="39"/>
  <c r="GA62" i="39"/>
  <c r="FY62" i="39"/>
  <c r="FX62" i="39"/>
  <c r="FW62" i="39"/>
  <c r="FV62" i="39"/>
  <c r="FU62" i="39"/>
  <c r="FT62" i="39"/>
  <c r="FR62" i="39"/>
  <c r="FQ62" i="39"/>
  <c r="FP62" i="39"/>
  <c r="FO62" i="39"/>
  <c r="FN62" i="39"/>
  <c r="FM62" i="39"/>
  <c r="FK62" i="39"/>
  <c r="FJ62" i="39"/>
  <c r="FI62" i="39"/>
  <c r="FH62" i="39"/>
  <c r="FG62" i="39"/>
  <c r="FF62" i="39"/>
  <c r="FD62" i="39"/>
  <c r="FC62" i="39"/>
  <c r="FB62" i="39"/>
  <c r="FA62" i="39"/>
  <c r="EZ62" i="39"/>
  <c r="EY62" i="39"/>
  <c r="EW62" i="39"/>
  <c r="EV62" i="39"/>
  <c r="EU62" i="39"/>
  <c r="ET62" i="39"/>
  <c r="ES62" i="39"/>
  <c r="ER62" i="39"/>
  <c r="EP62" i="39"/>
  <c r="EO62" i="39"/>
  <c r="EN62" i="39"/>
  <c r="EM62" i="39"/>
  <c r="EL62" i="39"/>
  <c r="EK62" i="39"/>
  <c r="EI62" i="39"/>
  <c r="EH62" i="39"/>
  <c r="EG62" i="39"/>
  <c r="EF62" i="39"/>
  <c r="EE62" i="39"/>
  <c r="ED62" i="39"/>
  <c r="EB62" i="39"/>
  <c r="EA62" i="39"/>
  <c r="DZ62" i="39"/>
  <c r="DY62" i="39"/>
  <c r="DX62" i="39"/>
  <c r="DW62" i="39"/>
  <c r="DU62" i="39"/>
  <c r="DT62" i="39"/>
  <c r="DS62" i="39"/>
  <c r="DR62" i="39"/>
  <c r="DQ62" i="39"/>
  <c r="DP62" i="39"/>
  <c r="DN62" i="39"/>
  <c r="DM62" i="39"/>
  <c r="DL62" i="39"/>
  <c r="DK62" i="39"/>
  <c r="DJ62" i="39"/>
  <c r="DI62" i="39"/>
  <c r="DG62" i="39"/>
  <c r="DF62" i="39"/>
  <c r="DE62" i="39"/>
  <c r="DD62" i="39"/>
  <c r="DC62" i="39"/>
  <c r="DB62" i="39"/>
  <c r="CZ62" i="39"/>
  <c r="CY62" i="39"/>
  <c r="CX62" i="39"/>
  <c r="CW62" i="39"/>
  <c r="CV62" i="39"/>
  <c r="CU62" i="39"/>
  <c r="CS62" i="39"/>
  <c r="CR62" i="39"/>
  <c r="CQ62" i="39"/>
  <c r="CP62" i="39"/>
  <c r="CO62" i="39"/>
  <c r="CN62" i="39"/>
  <c r="CL62" i="39"/>
  <c r="CK62" i="39"/>
  <c r="CJ62" i="39"/>
  <c r="CI62" i="39"/>
  <c r="CH62" i="39"/>
  <c r="CG62" i="39"/>
  <c r="CE62" i="39"/>
  <c r="CD62" i="39"/>
  <c r="CC62" i="39"/>
  <c r="CB62" i="39"/>
  <c r="CA62" i="39"/>
  <c r="BZ62" i="39"/>
  <c r="BX62" i="39"/>
  <c r="BW62" i="39"/>
  <c r="BV62" i="39"/>
  <c r="BU62" i="39"/>
  <c r="BT62" i="39"/>
  <c r="BS62" i="39"/>
  <c r="BQ62" i="39"/>
  <c r="BP62" i="39"/>
  <c r="BO62" i="39"/>
  <c r="BN62" i="39"/>
  <c r="BM62" i="39"/>
  <c r="BL62" i="39"/>
  <c r="BJ62" i="39"/>
  <c r="BI62" i="39"/>
  <c r="BH62" i="39"/>
  <c r="BG62" i="39"/>
  <c r="BF62" i="39"/>
  <c r="BE62" i="39"/>
  <c r="BC62" i="39"/>
  <c r="BB62" i="39"/>
  <c r="BA62" i="39"/>
  <c r="AZ62" i="39"/>
  <c r="AY62" i="39"/>
  <c r="AX62" i="39"/>
  <c r="AV62" i="39"/>
  <c r="AU62" i="39"/>
  <c r="AT62" i="39"/>
  <c r="AS62" i="39"/>
  <c r="AR62" i="39"/>
  <c r="AQ62" i="39"/>
  <c r="AO62" i="39"/>
  <c r="AN62" i="39"/>
  <c r="AM62" i="39"/>
  <c r="AL62" i="39"/>
  <c r="AK62" i="39"/>
  <c r="AJ62" i="39"/>
  <c r="AH62" i="39"/>
  <c r="AG62" i="39"/>
  <c r="AF62" i="39"/>
  <c r="AE62" i="39"/>
  <c r="AD62" i="39"/>
  <c r="AC62" i="39"/>
  <c r="AA62" i="39"/>
  <c r="Z62" i="39"/>
  <c r="Y62" i="39"/>
  <c r="X62" i="39"/>
  <c r="W62" i="39"/>
  <c r="V62" i="39"/>
  <c r="T62" i="39"/>
  <c r="S62" i="39"/>
  <c r="R62" i="39"/>
  <c r="Q62" i="39"/>
  <c r="P62" i="39"/>
  <c r="O62" i="39"/>
  <c r="HW61" i="39"/>
  <c r="HP61" i="39"/>
  <c r="HH61" i="39"/>
  <c r="HG61" i="39"/>
  <c r="HF61" i="39"/>
  <c r="HE61" i="39"/>
  <c r="HD61" i="39"/>
  <c r="HC61" i="39"/>
  <c r="HI61" i="39" s="1"/>
  <c r="HA61" i="39"/>
  <c r="GZ61" i="39"/>
  <c r="GY61" i="39"/>
  <c r="GX61" i="39"/>
  <c r="GW61" i="39"/>
  <c r="GV61" i="39"/>
  <c r="GT61" i="39"/>
  <c r="GS61" i="39"/>
  <c r="GR61" i="39"/>
  <c r="GQ61" i="39"/>
  <c r="GP61" i="39"/>
  <c r="GO61" i="39"/>
  <c r="GM61" i="39"/>
  <c r="GL61" i="39"/>
  <c r="GK61" i="39"/>
  <c r="GJ61" i="39"/>
  <c r="GI61" i="39"/>
  <c r="GH61" i="39"/>
  <c r="GF61" i="39"/>
  <c r="GE61" i="39"/>
  <c r="GD61" i="39"/>
  <c r="GC61" i="39"/>
  <c r="GB61" i="39"/>
  <c r="GA61" i="39"/>
  <c r="GG61" i="39" s="1"/>
  <c r="FY61" i="39"/>
  <c r="FX61" i="39"/>
  <c r="FW61" i="39"/>
  <c r="FV61" i="39"/>
  <c r="FU61" i="39"/>
  <c r="FT61" i="39"/>
  <c r="FR61" i="39"/>
  <c r="FQ61" i="39"/>
  <c r="FP61" i="39"/>
  <c r="FO61" i="39"/>
  <c r="FN61" i="39"/>
  <c r="FM61" i="39"/>
  <c r="FK61" i="39"/>
  <c r="FJ61" i="39"/>
  <c r="FI61" i="39"/>
  <c r="FH61" i="39"/>
  <c r="FG61" i="39"/>
  <c r="FF61" i="39"/>
  <c r="FD61" i="39"/>
  <c r="FC61" i="39"/>
  <c r="FB61" i="39"/>
  <c r="FA61" i="39"/>
  <c r="EZ61" i="39"/>
  <c r="EY61" i="39"/>
  <c r="EW61" i="39"/>
  <c r="EV61" i="39"/>
  <c r="EU61" i="39"/>
  <c r="ET61" i="39"/>
  <c r="ES61" i="39"/>
  <c r="ER61" i="39"/>
  <c r="EP61" i="39"/>
  <c r="EO61" i="39"/>
  <c r="EN61" i="39"/>
  <c r="EM61" i="39"/>
  <c r="EL61" i="39"/>
  <c r="EK61" i="39"/>
  <c r="EI61" i="39"/>
  <c r="EH61" i="39"/>
  <c r="EG61" i="39"/>
  <c r="EF61" i="39"/>
  <c r="EE61" i="39"/>
  <c r="ED61" i="39"/>
  <c r="EB61" i="39"/>
  <c r="EA61" i="39"/>
  <c r="DZ61" i="39"/>
  <c r="DY61" i="39"/>
  <c r="DX61" i="39"/>
  <c r="DW61" i="39"/>
  <c r="EC61" i="39" s="1"/>
  <c r="DU61" i="39"/>
  <c r="DT61" i="39"/>
  <c r="DS61" i="39"/>
  <c r="DR61" i="39"/>
  <c r="DQ61" i="39"/>
  <c r="DP61" i="39"/>
  <c r="DN61" i="39"/>
  <c r="DM61" i="39"/>
  <c r="DL61" i="39"/>
  <c r="DK61" i="39"/>
  <c r="DJ61" i="39"/>
  <c r="DI61" i="39"/>
  <c r="DG61" i="39"/>
  <c r="DF61" i="39"/>
  <c r="DE61" i="39"/>
  <c r="DD61" i="39"/>
  <c r="DC61" i="39"/>
  <c r="DB61" i="39"/>
  <c r="CZ61" i="39"/>
  <c r="CY61" i="39"/>
  <c r="CX61" i="39"/>
  <c r="CW61" i="39"/>
  <c r="CV61" i="39"/>
  <c r="CU61" i="39"/>
  <c r="DA61" i="39" s="1"/>
  <c r="CS61" i="39"/>
  <c r="CR61" i="39"/>
  <c r="CQ61" i="39"/>
  <c r="CP61" i="39"/>
  <c r="CO61" i="39"/>
  <c r="CN61" i="39"/>
  <c r="CL61" i="39"/>
  <c r="CK61" i="39"/>
  <c r="CJ61" i="39"/>
  <c r="CI61" i="39"/>
  <c r="CH61" i="39"/>
  <c r="CG61" i="39"/>
  <c r="CE61" i="39"/>
  <c r="CD61" i="39"/>
  <c r="CC61" i="39"/>
  <c r="CB61" i="39"/>
  <c r="CA61" i="39"/>
  <c r="BZ61" i="39"/>
  <c r="BX61" i="39"/>
  <c r="BW61" i="39"/>
  <c r="BV61" i="39"/>
  <c r="BU61" i="39"/>
  <c r="BT61" i="39"/>
  <c r="BS61" i="39"/>
  <c r="BQ61" i="39"/>
  <c r="BP61" i="39"/>
  <c r="BO61" i="39"/>
  <c r="BN61" i="39"/>
  <c r="BM61" i="39"/>
  <c r="BL61" i="39"/>
  <c r="BJ61" i="39"/>
  <c r="BI61" i="39"/>
  <c r="BH61" i="39"/>
  <c r="BG61" i="39"/>
  <c r="BF61" i="39"/>
  <c r="BE61" i="39"/>
  <c r="BC61" i="39"/>
  <c r="BB61" i="39"/>
  <c r="BA61" i="39"/>
  <c r="AZ61" i="39"/>
  <c r="AY61" i="39"/>
  <c r="AX61" i="39"/>
  <c r="AV61" i="39"/>
  <c r="AU61" i="39"/>
  <c r="AT61" i="39"/>
  <c r="AS61" i="39"/>
  <c r="AR61" i="39"/>
  <c r="AQ61" i="39"/>
  <c r="AW61" i="39" s="1"/>
  <c r="AO61" i="39"/>
  <c r="AN61" i="39"/>
  <c r="AM61" i="39"/>
  <c r="AL61" i="39"/>
  <c r="AK61" i="39"/>
  <c r="AJ61" i="39"/>
  <c r="AH61" i="39"/>
  <c r="AG61" i="39"/>
  <c r="AF61" i="39"/>
  <c r="AE61" i="39"/>
  <c r="AD61" i="39"/>
  <c r="AC61" i="39"/>
  <c r="AA61" i="39"/>
  <c r="Z61" i="39"/>
  <c r="Y61" i="39"/>
  <c r="X61" i="39"/>
  <c r="W61" i="39"/>
  <c r="V61" i="39"/>
  <c r="T61" i="39"/>
  <c r="S61" i="39"/>
  <c r="R61" i="39"/>
  <c r="Q61" i="39"/>
  <c r="P61" i="39"/>
  <c r="O61" i="39"/>
  <c r="U61" i="39" s="1"/>
  <c r="HW60" i="39"/>
  <c r="HP60" i="39"/>
  <c r="HH60" i="39"/>
  <c r="HG60" i="39"/>
  <c r="HF60" i="39"/>
  <c r="HE60" i="39"/>
  <c r="HD60" i="39"/>
  <c r="HC60" i="39"/>
  <c r="HA60" i="39"/>
  <c r="GZ60" i="39"/>
  <c r="GY60" i="39"/>
  <c r="GX60" i="39"/>
  <c r="GW60" i="39"/>
  <c r="GV60" i="39"/>
  <c r="GT60" i="39"/>
  <c r="GS60" i="39"/>
  <c r="GR60" i="39"/>
  <c r="GQ60" i="39"/>
  <c r="GP60" i="39"/>
  <c r="GO60" i="39"/>
  <c r="GM60" i="39"/>
  <c r="GL60" i="39"/>
  <c r="GK60" i="39"/>
  <c r="GJ60" i="39"/>
  <c r="GI60" i="39"/>
  <c r="GH60" i="39"/>
  <c r="GF60" i="39"/>
  <c r="GE60" i="39"/>
  <c r="GD60" i="39"/>
  <c r="GC60" i="39"/>
  <c r="GB60" i="39"/>
  <c r="GA60" i="39"/>
  <c r="FY60" i="39"/>
  <c r="FX60" i="39"/>
  <c r="FW60" i="39"/>
  <c r="FV60" i="39"/>
  <c r="FU60" i="39"/>
  <c r="FT60" i="39"/>
  <c r="FR60" i="39"/>
  <c r="FQ60" i="39"/>
  <c r="FP60" i="39"/>
  <c r="FO60" i="39"/>
  <c r="FN60" i="39"/>
  <c r="FM60" i="39"/>
  <c r="FK60" i="39"/>
  <c r="FJ60" i="39"/>
  <c r="FI60" i="39"/>
  <c r="FH60" i="39"/>
  <c r="FG60" i="39"/>
  <c r="FF60" i="39"/>
  <c r="FD60" i="39"/>
  <c r="FC60" i="39"/>
  <c r="FB60" i="39"/>
  <c r="FA60" i="39"/>
  <c r="EZ60" i="39"/>
  <c r="EY60" i="39"/>
  <c r="EW60" i="39"/>
  <c r="EV60" i="39"/>
  <c r="EU60" i="39"/>
  <c r="ET60" i="39"/>
  <c r="ES60" i="39"/>
  <c r="ER60" i="39"/>
  <c r="EP60" i="39"/>
  <c r="EO60" i="39"/>
  <c r="EN60" i="39"/>
  <c r="EM60" i="39"/>
  <c r="EL60" i="39"/>
  <c r="EK60" i="39"/>
  <c r="EI60" i="39"/>
  <c r="EH60" i="39"/>
  <c r="EG60" i="39"/>
  <c r="EF60" i="39"/>
  <c r="EE60" i="39"/>
  <c r="ED60" i="39"/>
  <c r="EB60" i="39"/>
  <c r="EA60" i="39"/>
  <c r="DZ60" i="39"/>
  <c r="DY60" i="39"/>
  <c r="DX60" i="39"/>
  <c r="DW60" i="39"/>
  <c r="DU60" i="39"/>
  <c r="DT60" i="39"/>
  <c r="DS60" i="39"/>
  <c r="DR60" i="39"/>
  <c r="DQ60" i="39"/>
  <c r="DP60" i="39"/>
  <c r="DN60" i="39"/>
  <c r="DM60" i="39"/>
  <c r="DL60" i="39"/>
  <c r="DK60" i="39"/>
  <c r="DJ60" i="39"/>
  <c r="DI60" i="39"/>
  <c r="DG60" i="39"/>
  <c r="DF60" i="39"/>
  <c r="DE60" i="39"/>
  <c r="DD60" i="39"/>
  <c r="DC60" i="39"/>
  <c r="DB60" i="39"/>
  <c r="CZ60" i="39"/>
  <c r="CY60" i="39"/>
  <c r="CX60" i="39"/>
  <c r="CW60" i="39"/>
  <c r="CV60" i="39"/>
  <c r="CU60" i="39"/>
  <c r="CS60" i="39"/>
  <c r="CR60" i="39"/>
  <c r="CQ60" i="39"/>
  <c r="CP60" i="39"/>
  <c r="CO60" i="39"/>
  <c r="CN60" i="39"/>
  <c r="CL60" i="39"/>
  <c r="CK60" i="39"/>
  <c r="CJ60" i="39"/>
  <c r="CI60" i="39"/>
  <c r="CH60" i="39"/>
  <c r="CG60" i="39"/>
  <c r="CE60" i="39"/>
  <c r="CD60" i="39"/>
  <c r="CC60" i="39"/>
  <c r="CB60" i="39"/>
  <c r="CA60" i="39"/>
  <c r="BZ60" i="39"/>
  <c r="BX60" i="39"/>
  <c r="BW60" i="39"/>
  <c r="BV60" i="39"/>
  <c r="BU60" i="39"/>
  <c r="BT60" i="39"/>
  <c r="BS60" i="39"/>
  <c r="BQ60" i="39"/>
  <c r="BP60" i="39"/>
  <c r="BO60" i="39"/>
  <c r="BN60" i="39"/>
  <c r="BM60" i="39"/>
  <c r="BL60" i="39"/>
  <c r="BJ60" i="39"/>
  <c r="BI60" i="39"/>
  <c r="BH60" i="39"/>
  <c r="BG60" i="39"/>
  <c r="BF60" i="39"/>
  <c r="BE60" i="39"/>
  <c r="BC60" i="39"/>
  <c r="BB60" i="39"/>
  <c r="BA60" i="39"/>
  <c r="AZ60" i="39"/>
  <c r="AY60" i="39"/>
  <c r="AX60" i="39"/>
  <c r="AV60" i="39"/>
  <c r="AU60" i="39"/>
  <c r="AT60" i="39"/>
  <c r="AS60" i="39"/>
  <c r="AR60" i="39"/>
  <c r="AQ60" i="39"/>
  <c r="AO60" i="39"/>
  <c r="AN60" i="39"/>
  <c r="AM60" i="39"/>
  <c r="AL60" i="39"/>
  <c r="AK60" i="39"/>
  <c r="AJ60" i="39"/>
  <c r="AH60" i="39"/>
  <c r="AG60" i="39"/>
  <c r="AF60" i="39"/>
  <c r="AE60" i="39"/>
  <c r="AD60" i="39"/>
  <c r="AC60" i="39"/>
  <c r="AA60" i="39"/>
  <c r="Z60" i="39"/>
  <c r="Y60" i="39"/>
  <c r="X60" i="39"/>
  <c r="W60" i="39"/>
  <c r="V60" i="39"/>
  <c r="T60" i="39"/>
  <c r="S60" i="39"/>
  <c r="R60" i="39"/>
  <c r="Q60" i="39"/>
  <c r="P60" i="39"/>
  <c r="O60" i="39"/>
  <c r="HW59" i="39"/>
  <c r="HP59" i="39"/>
  <c r="HH59" i="39"/>
  <c r="HG59" i="39"/>
  <c r="HF59" i="39"/>
  <c r="HE59" i="39"/>
  <c r="HD59" i="39"/>
  <c r="HC59" i="39"/>
  <c r="HA59" i="39"/>
  <c r="GZ59" i="39"/>
  <c r="GY59" i="39"/>
  <c r="GX59" i="39"/>
  <c r="GW59" i="39"/>
  <c r="GV59" i="39"/>
  <c r="GT59" i="39"/>
  <c r="GS59" i="39"/>
  <c r="GR59" i="39"/>
  <c r="GQ59" i="39"/>
  <c r="GP59" i="39"/>
  <c r="GO59" i="39"/>
  <c r="GM59" i="39"/>
  <c r="GL59" i="39"/>
  <c r="GK59" i="39"/>
  <c r="GJ59" i="39"/>
  <c r="GI59" i="39"/>
  <c r="GH59" i="39"/>
  <c r="GF59" i="39"/>
  <c r="GE59" i="39"/>
  <c r="GD59" i="39"/>
  <c r="GC59" i="39"/>
  <c r="GB59" i="39"/>
  <c r="GA59" i="39"/>
  <c r="FY59" i="39"/>
  <c r="FX59" i="39"/>
  <c r="FW59" i="39"/>
  <c r="FV59" i="39"/>
  <c r="FU59" i="39"/>
  <c r="FT59" i="39"/>
  <c r="FR59" i="39"/>
  <c r="FQ59" i="39"/>
  <c r="FP59" i="39"/>
  <c r="FO59" i="39"/>
  <c r="FN59" i="39"/>
  <c r="FM59" i="39"/>
  <c r="FK59" i="39"/>
  <c r="FJ59" i="39"/>
  <c r="FI59" i="39"/>
  <c r="FH59" i="39"/>
  <c r="FG59" i="39"/>
  <c r="FF59" i="39"/>
  <c r="FD59" i="39"/>
  <c r="FC59" i="39"/>
  <c r="FB59" i="39"/>
  <c r="FA59" i="39"/>
  <c r="EZ59" i="39"/>
  <c r="EY59" i="39"/>
  <c r="EW59" i="39"/>
  <c r="EV59" i="39"/>
  <c r="EU59" i="39"/>
  <c r="ET59" i="39"/>
  <c r="ES59" i="39"/>
  <c r="ER59" i="39"/>
  <c r="EP59" i="39"/>
  <c r="EO59" i="39"/>
  <c r="EN59" i="39"/>
  <c r="EM59" i="39"/>
  <c r="EL59" i="39"/>
  <c r="EK59" i="39"/>
  <c r="EI59" i="39"/>
  <c r="EH59" i="39"/>
  <c r="EG59" i="39"/>
  <c r="EF59" i="39"/>
  <c r="EE59" i="39"/>
  <c r="ED59" i="39"/>
  <c r="EB59" i="39"/>
  <c r="EA59" i="39"/>
  <c r="DZ59" i="39"/>
  <c r="DY59" i="39"/>
  <c r="DX59" i="39"/>
  <c r="DW59" i="39"/>
  <c r="DU59" i="39"/>
  <c r="DT59" i="39"/>
  <c r="DS59" i="39"/>
  <c r="DR59" i="39"/>
  <c r="DQ59" i="39"/>
  <c r="DP59" i="39"/>
  <c r="DN59" i="39"/>
  <c r="DM59" i="39"/>
  <c r="DL59" i="39"/>
  <c r="DK59" i="39"/>
  <c r="DJ59" i="39"/>
  <c r="DI59" i="39"/>
  <c r="DG59" i="39"/>
  <c r="DF59" i="39"/>
  <c r="DE59" i="39"/>
  <c r="DD59" i="39"/>
  <c r="DC59" i="39"/>
  <c r="DB59" i="39"/>
  <c r="CZ59" i="39"/>
  <c r="CY59" i="39"/>
  <c r="CX59" i="39"/>
  <c r="CW59" i="39"/>
  <c r="CV59" i="39"/>
  <c r="CU59" i="39"/>
  <c r="CS59" i="39"/>
  <c r="CR59" i="39"/>
  <c r="CQ59" i="39"/>
  <c r="CP59" i="39"/>
  <c r="CO59" i="39"/>
  <c r="CN59" i="39"/>
  <c r="CL59" i="39"/>
  <c r="CK59" i="39"/>
  <c r="CJ59" i="39"/>
  <c r="CI59" i="39"/>
  <c r="CH59" i="39"/>
  <c r="CG59" i="39"/>
  <c r="CE59" i="39"/>
  <c r="CD59" i="39"/>
  <c r="CC59" i="39"/>
  <c r="CB59" i="39"/>
  <c r="CA59" i="39"/>
  <c r="BZ59" i="39"/>
  <c r="BX59" i="39"/>
  <c r="BW59" i="39"/>
  <c r="BV59" i="39"/>
  <c r="BU59" i="39"/>
  <c r="BT59" i="39"/>
  <c r="BS59" i="39"/>
  <c r="BQ59" i="39"/>
  <c r="BP59" i="39"/>
  <c r="BO59" i="39"/>
  <c r="BN59" i="39"/>
  <c r="BM59" i="39"/>
  <c r="BL59" i="39"/>
  <c r="BJ59" i="39"/>
  <c r="BI59" i="39"/>
  <c r="BH59" i="39"/>
  <c r="BG59" i="39"/>
  <c r="BF59" i="39"/>
  <c r="BE59" i="39"/>
  <c r="BC59" i="39"/>
  <c r="BB59" i="39"/>
  <c r="BA59" i="39"/>
  <c r="AZ59" i="39"/>
  <c r="AY59" i="39"/>
  <c r="AX59" i="39"/>
  <c r="AV59" i="39"/>
  <c r="AU59" i="39"/>
  <c r="AT59" i="39"/>
  <c r="AS59" i="39"/>
  <c r="AR59" i="39"/>
  <c r="AQ59" i="39"/>
  <c r="AO59" i="39"/>
  <c r="AN59" i="39"/>
  <c r="AM59" i="39"/>
  <c r="AL59" i="39"/>
  <c r="AK59" i="39"/>
  <c r="AJ59" i="39"/>
  <c r="AH59" i="39"/>
  <c r="AG59" i="39"/>
  <c r="AF59" i="39"/>
  <c r="AE59" i="39"/>
  <c r="AD59" i="39"/>
  <c r="AC59" i="39"/>
  <c r="AA59" i="39"/>
  <c r="Z59" i="39"/>
  <c r="Y59" i="39"/>
  <c r="X59" i="39"/>
  <c r="W59" i="39"/>
  <c r="V59" i="39"/>
  <c r="T59" i="39"/>
  <c r="S59" i="39"/>
  <c r="R59" i="39"/>
  <c r="Q59" i="39"/>
  <c r="P59" i="39"/>
  <c r="O59" i="39"/>
  <c r="HW58" i="39"/>
  <c r="HP58" i="39"/>
  <c r="HH58" i="39"/>
  <c r="HG58" i="39"/>
  <c r="HF58" i="39"/>
  <c r="HE58" i="39"/>
  <c r="HD58" i="39"/>
  <c r="HC58" i="39"/>
  <c r="HA58" i="39"/>
  <c r="GZ58" i="39"/>
  <c r="GY58" i="39"/>
  <c r="GX58" i="39"/>
  <c r="GW58" i="39"/>
  <c r="GV58" i="39"/>
  <c r="GT58" i="39"/>
  <c r="GS58" i="39"/>
  <c r="GR58" i="39"/>
  <c r="GQ58" i="39"/>
  <c r="GP58" i="39"/>
  <c r="GO58" i="39"/>
  <c r="GM58" i="39"/>
  <c r="GL58" i="39"/>
  <c r="GK58" i="39"/>
  <c r="GJ58" i="39"/>
  <c r="GI58" i="39"/>
  <c r="GH58" i="39"/>
  <c r="GF58" i="39"/>
  <c r="GE58" i="39"/>
  <c r="GD58" i="39"/>
  <c r="GC58" i="39"/>
  <c r="GB58" i="39"/>
  <c r="GA58" i="39"/>
  <c r="FY58" i="39"/>
  <c r="FX58" i="39"/>
  <c r="FW58" i="39"/>
  <c r="FV58" i="39"/>
  <c r="FU58" i="39"/>
  <c r="FT58" i="39"/>
  <c r="FR58" i="39"/>
  <c r="FQ58" i="39"/>
  <c r="FP58" i="39"/>
  <c r="FO58" i="39"/>
  <c r="FN58" i="39"/>
  <c r="FM58" i="39"/>
  <c r="FK58" i="39"/>
  <c r="FJ58" i="39"/>
  <c r="FI58" i="39"/>
  <c r="FH58" i="39"/>
  <c r="FG58" i="39"/>
  <c r="FF58" i="39"/>
  <c r="FD58" i="39"/>
  <c r="FC58" i="39"/>
  <c r="FB58" i="39"/>
  <c r="FA58" i="39"/>
  <c r="EZ58" i="39"/>
  <c r="EY58" i="39"/>
  <c r="EW58" i="39"/>
  <c r="EV58" i="39"/>
  <c r="EU58" i="39"/>
  <c r="ET58" i="39"/>
  <c r="ES58" i="39"/>
  <c r="ER58" i="39"/>
  <c r="EP58" i="39"/>
  <c r="EO58" i="39"/>
  <c r="EN58" i="39"/>
  <c r="EM58" i="39"/>
  <c r="EL58" i="39"/>
  <c r="EK58" i="39"/>
  <c r="EI58" i="39"/>
  <c r="EH58" i="39"/>
  <c r="EG58" i="39"/>
  <c r="EF58" i="39"/>
  <c r="EE58" i="39"/>
  <c r="ED58" i="39"/>
  <c r="EB58" i="39"/>
  <c r="EA58" i="39"/>
  <c r="DZ58" i="39"/>
  <c r="DY58" i="39"/>
  <c r="DX58" i="39"/>
  <c r="DW58" i="39"/>
  <c r="DU58" i="39"/>
  <c r="DT58" i="39"/>
  <c r="DS58" i="39"/>
  <c r="DR58" i="39"/>
  <c r="DQ58" i="39"/>
  <c r="DP58" i="39"/>
  <c r="DN58" i="39"/>
  <c r="DM58" i="39"/>
  <c r="DL58" i="39"/>
  <c r="DK58" i="39"/>
  <c r="DJ58" i="39"/>
  <c r="DI58" i="39"/>
  <c r="DG58" i="39"/>
  <c r="DF58" i="39"/>
  <c r="DE58" i="39"/>
  <c r="DD58" i="39"/>
  <c r="DC58" i="39"/>
  <c r="DB58" i="39"/>
  <c r="CZ58" i="39"/>
  <c r="CY58" i="39"/>
  <c r="CX58" i="39"/>
  <c r="CW58" i="39"/>
  <c r="CV58" i="39"/>
  <c r="CU58" i="39"/>
  <c r="CS58" i="39"/>
  <c r="CR58" i="39"/>
  <c r="CQ58" i="39"/>
  <c r="CP58" i="39"/>
  <c r="CO58" i="39"/>
  <c r="CN58" i="39"/>
  <c r="CL58" i="39"/>
  <c r="CK58" i="39"/>
  <c r="CJ58" i="39"/>
  <c r="CI58" i="39"/>
  <c r="CH58" i="39"/>
  <c r="CG58" i="39"/>
  <c r="CE58" i="39"/>
  <c r="CD58" i="39"/>
  <c r="CC58" i="39"/>
  <c r="CB58" i="39"/>
  <c r="CA58" i="39"/>
  <c r="BZ58" i="39"/>
  <c r="BX58" i="39"/>
  <c r="BW58" i="39"/>
  <c r="BV58" i="39"/>
  <c r="BU58" i="39"/>
  <c r="BT58" i="39"/>
  <c r="BS58" i="39"/>
  <c r="BQ58" i="39"/>
  <c r="BP58" i="39"/>
  <c r="BO58" i="39"/>
  <c r="BN58" i="39"/>
  <c r="BM58" i="39"/>
  <c r="BL58" i="39"/>
  <c r="BJ58" i="39"/>
  <c r="BI58" i="39"/>
  <c r="BH58" i="39"/>
  <c r="BG58" i="39"/>
  <c r="BF58" i="39"/>
  <c r="BE58" i="39"/>
  <c r="BC58" i="39"/>
  <c r="BB58" i="39"/>
  <c r="BA58" i="39"/>
  <c r="AZ58" i="39"/>
  <c r="AY58" i="39"/>
  <c r="AX58" i="39"/>
  <c r="AV58" i="39"/>
  <c r="AU58" i="39"/>
  <c r="AT58" i="39"/>
  <c r="AS58" i="39"/>
  <c r="AR58" i="39"/>
  <c r="AQ58" i="39"/>
  <c r="AO58" i="39"/>
  <c r="AN58" i="39"/>
  <c r="AM58" i="39"/>
  <c r="AL58" i="39"/>
  <c r="AK58" i="39"/>
  <c r="AJ58" i="39"/>
  <c r="AH58" i="39"/>
  <c r="AG58" i="39"/>
  <c r="AF58" i="39"/>
  <c r="AE58" i="39"/>
  <c r="AD58" i="39"/>
  <c r="AC58" i="39"/>
  <c r="AA58" i="39"/>
  <c r="Z58" i="39"/>
  <c r="Y58" i="39"/>
  <c r="X58" i="39"/>
  <c r="W58" i="39"/>
  <c r="V58" i="39"/>
  <c r="T58" i="39"/>
  <c r="S58" i="39"/>
  <c r="R58" i="39"/>
  <c r="Q58" i="39"/>
  <c r="P58" i="39"/>
  <c r="O58" i="39"/>
  <c r="HW57" i="39"/>
  <c r="HP57" i="39"/>
  <c r="HH57" i="39"/>
  <c r="HG57" i="39"/>
  <c r="HF57" i="39"/>
  <c r="HE57" i="39"/>
  <c r="HD57" i="39"/>
  <c r="HC57" i="39"/>
  <c r="HA57" i="39"/>
  <c r="GZ57" i="39"/>
  <c r="GY57" i="39"/>
  <c r="GX57" i="39"/>
  <c r="GW57" i="39"/>
  <c r="GV57" i="39"/>
  <c r="GT57" i="39"/>
  <c r="GS57" i="39"/>
  <c r="GR57" i="39"/>
  <c r="GQ57" i="39"/>
  <c r="GP57" i="39"/>
  <c r="GO57" i="39"/>
  <c r="GM57" i="39"/>
  <c r="GL57" i="39"/>
  <c r="GK57" i="39"/>
  <c r="GJ57" i="39"/>
  <c r="GI57" i="39"/>
  <c r="GH57" i="39"/>
  <c r="GF57" i="39"/>
  <c r="GE57" i="39"/>
  <c r="GD57" i="39"/>
  <c r="GC57" i="39"/>
  <c r="GB57" i="39"/>
  <c r="GA57" i="39"/>
  <c r="FY57" i="39"/>
  <c r="FX57" i="39"/>
  <c r="FW57" i="39"/>
  <c r="FV57" i="39"/>
  <c r="FU57" i="39"/>
  <c r="FT57" i="39"/>
  <c r="FR57" i="39"/>
  <c r="FQ57" i="39"/>
  <c r="FP57" i="39"/>
  <c r="FO57" i="39"/>
  <c r="FN57" i="39"/>
  <c r="FM57" i="39"/>
  <c r="FK57" i="39"/>
  <c r="FJ57" i="39"/>
  <c r="FI57" i="39"/>
  <c r="FH57" i="39"/>
  <c r="FG57" i="39"/>
  <c r="FF57" i="39"/>
  <c r="FD57" i="39"/>
  <c r="FC57" i="39"/>
  <c r="FB57" i="39"/>
  <c r="FA57" i="39"/>
  <c r="EZ57" i="39"/>
  <c r="EY57" i="39"/>
  <c r="EW57" i="39"/>
  <c r="EV57" i="39"/>
  <c r="EU57" i="39"/>
  <c r="ET57" i="39"/>
  <c r="ES57" i="39"/>
  <c r="ER57" i="39"/>
  <c r="EP57" i="39"/>
  <c r="EO57" i="39"/>
  <c r="EN57" i="39"/>
  <c r="EM57" i="39"/>
  <c r="EL57" i="39"/>
  <c r="EK57" i="39"/>
  <c r="EI57" i="39"/>
  <c r="EH57" i="39"/>
  <c r="EG57" i="39"/>
  <c r="EF57" i="39"/>
  <c r="EE57" i="39"/>
  <c r="ED57" i="39"/>
  <c r="EB57" i="39"/>
  <c r="EA57" i="39"/>
  <c r="DZ57" i="39"/>
  <c r="DY57" i="39"/>
  <c r="DX57" i="39"/>
  <c r="DW57" i="39"/>
  <c r="DU57" i="39"/>
  <c r="DT57" i="39"/>
  <c r="DS57" i="39"/>
  <c r="DR57" i="39"/>
  <c r="DQ57" i="39"/>
  <c r="DP57" i="39"/>
  <c r="DN57" i="39"/>
  <c r="DM57" i="39"/>
  <c r="DL57" i="39"/>
  <c r="DK57" i="39"/>
  <c r="DJ57" i="39"/>
  <c r="DI57" i="39"/>
  <c r="DG57" i="39"/>
  <c r="DF57" i="39"/>
  <c r="DE57" i="39"/>
  <c r="DD57" i="39"/>
  <c r="DC57" i="39"/>
  <c r="DB57" i="39"/>
  <c r="CZ57" i="39"/>
  <c r="CY57" i="39"/>
  <c r="CX57" i="39"/>
  <c r="CW57" i="39"/>
  <c r="CV57" i="39"/>
  <c r="CU57" i="39"/>
  <c r="CS57" i="39"/>
  <c r="CR57" i="39"/>
  <c r="CQ57" i="39"/>
  <c r="CP57" i="39"/>
  <c r="CO57" i="39"/>
  <c r="CN57" i="39"/>
  <c r="CL57" i="39"/>
  <c r="CK57" i="39"/>
  <c r="CJ57" i="39"/>
  <c r="CI57" i="39"/>
  <c r="CH57" i="39"/>
  <c r="CG57" i="39"/>
  <c r="CE57" i="39"/>
  <c r="CD57" i="39"/>
  <c r="CC57" i="39"/>
  <c r="CB57" i="39"/>
  <c r="CA57" i="39"/>
  <c r="BZ57" i="39"/>
  <c r="BX57" i="39"/>
  <c r="BW57" i="39"/>
  <c r="BV57" i="39"/>
  <c r="BU57" i="39"/>
  <c r="BT57" i="39"/>
  <c r="BS57" i="39"/>
  <c r="BQ57" i="39"/>
  <c r="BP57" i="39"/>
  <c r="BO57" i="39"/>
  <c r="BN57" i="39"/>
  <c r="BM57" i="39"/>
  <c r="BL57" i="39"/>
  <c r="BJ57" i="39"/>
  <c r="BI57" i="39"/>
  <c r="BH57" i="39"/>
  <c r="BG57" i="39"/>
  <c r="BF57" i="39"/>
  <c r="BE57" i="39"/>
  <c r="BC57" i="39"/>
  <c r="BB57" i="39"/>
  <c r="BA57" i="39"/>
  <c r="AZ57" i="39"/>
  <c r="AY57" i="39"/>
  <c r="AX57" i="39"/>
  <c r="AV57" i="39"/>
  <c r="AU57" i="39"/>
  <c r="AT57" i="39"/>
  <c r="AS57" i="39"/>
  <c r="AR57" i="39"/>
  <c r="AQ57" i="39"/>
  <c r="AO57" i="39"/>
  <c r="AN57" i="39"/>
  <c r="AM57" i="39"/>
  <c r="AL57" i="39"/>
  <c r="AK57" i="39"/>
  <c r="AJ57" i="39"/>
  <c r="AH57" i="39"/>
  <c r="AG57" i="39"/>
  <c r="AF57" i="39"/>
  <c r="AE57" i="39"/>
  <c r="AD57" i="39"/>
  <c r="AC57" i="39"/>
  <c r="AA57" i="39"/>
  <c r="Z57" i="39"/>
  <c r="Y57" i="39"/>
  <c r="X57" i="39"/>
  <c r="W57" i="39"/>
  <c r="V57" i="39"/>
  <c r="T57" i="39"/>
  <c r="S57" i="39"/>
  <c r="R57" i="39"/>
  <c r="Q57" i="39"/>
  <c r="P57" i="39"/>
  <c r="O57" i="39"/>
  <c r="HW56" i="39"/>
  <c r="HP56" i="39"/>
  <c r="HH56" i="39"/>
  <c r="HG56" i="39"/>
  <c r="HF56" i="39"/>
  <c r="HE56" i="39"/>
  <c r="HD56" i="39"/>
  <c r="HC56" i="39"/>
  <c r="HA56" i="39"/>
  <c r="GZ56" i="39"/>
  <c r="GY56" i="39"/>
  <c r="GX56" i="39"/>
  <c r="GW56" i="39"/>
  <c r="GV56" i="39"/>
  <c r="GT56" i="39"/>
  <c r="GS56" i="39"/>
  <c r="GR56" i="39"/>
  <c r="GQ56" i="39"/>
  <c r="GP56" i="39"/>
  <c r="GO56" i="39"/>
  <c r="GM56" i="39"/>
  <c r="GL56" i="39"/>
  <c r="GK56" i="39"/>
  <c r="GJ56" i="39"/>
  <c r="GI56" i="39"/>
  <c r="GH56" i="39"/>
  <c r="GF56" i="39"/>
  <c r="GE56" i="39"/>
  <c r="GD56" i="39"/>
  <c r="GC56" i="39"/>
  <c r="GB56" i="39"/>
  <c r="GA56" i="39"/>
  <c r="FY56" i="39"/>
  <c r="FX56" i="39"/>
  <c r="FW56" i="39"/>
  <c r="FV56" i="39"/>
  <c r="FU56" i="39"/>
  <c r="FT56" i="39"/>
  <c r="FR56" i="39"/>
  <c r="FQ56" i="39"/>
  <c r="FP56" i="39"/>
  <c r="FO56" i="39"/>
  <c r="FN56" i="39"/>
  <c r="FM56" i="39"/>
  <c r="FK56" i="39"/>
  <c r="FJ56" i="39"/>
  <c r="FI56" i="39"/>
  <c r="FH56" i="39"/>
  <c r="FG56" i="39"/>
  <c r="FF56" i="39"/>
  <c r="FD56" i="39"/>
  <c r="FC56" i="39"/>
  <c r="FB56" i="39"/>
  <c r="FA56" i="39"/>
  <c r="EZ56" i="39"/>
  <c r="EY56" i="39"/>
  <c r="EW56" i="39"/>
  <c r="EV56" i="39"/>
  <c r="EU56" i="39"/>
  <c r="ET56" i="39"/>
  <c r="ES56" i="39"/>
  <c r="ER56" i="39"/>
  <c r="EP56" i="39"/>
  <c r="EO56" i="39"/>
  <c r="EN56" i="39"/>
  <c r="EM56" i="39"/>
  <c r="EL56" i="39"/>
  <c r="EK56" i="39"/>
  <c r="EI56" i="39"/>
  <c r="EH56" i="39"/>
  <c r="EG56" i="39"/>
  <c r="EF56" i="39"/>
  <c r="EE56" i="39"/>
  <c r="ED56" i="39"/>
  <c r="EB56" i="39"/>
  <c r="EA56" i="39"/>
  <c r="DZ56" i="39"/>
  <c r="DY56" i="39"/>
  <c r="DX56" i="39"/>
  <c r="DW56" i="39"/>
  <c r="DU56" i="39"/>
  <c r="DT56" i="39"/>
  <c r="DS56" i="39"/>
  <c r="DR56" i="39"/>
  <c r="DQ56" i="39"/>
  <c r="DP56" i="39"/>
  <c r="DN56" i="39"/>
  <c r="DM56" i="39"/>
  <c r="DL56" i="39"/>
  <c r="DK56" i="39"/>
  <c r="DJ56" i="39"/>
  <c r="DI56" i="39"/>
  <c r="DG56" i="39"/>
  <c r="DF56" i="39"/>
  <c r="DE56" i="39"/>
  <c r="DD56" i="39"/>
  <c r="DC56" i="39"/>
  <c r="DB56" i="39"/>
  <c r="CZ56" i="39"/>
  <c r="CY56" i="39"/>
  <c r="CX56" i="39"/>
  <c r="CW56" i="39"/>
  <c r="CV56" i="39"/>
  <c r="CU56" i="39"/>
  <c r="CS56" i="39"/>
  <c r="CR56" i="39"/>
  <c r="CQ56" i="39"/>
  <c r="CP56" i="39"/>
  <c r="CO56" i="39"/>
  <c r="CN56" i="39"/>
  <c r="CL56" i="39"/>
  <c r="CK56" i="39"/>
  <c r="CJ56" i="39"/>
  <c r="CI56" i="39"/>
  <c r="CH56" i="39"/>
  <c r="CG56" i="39"/>
  <c r="CE56" i="39"/>
  <c r="CD56" i="39"/>
  <c r="CC56" i="39"/>
  <c r="CB56" i="39"/>
  <c r="CA56" i="39"/>
  <c r="BZ56" i="39"/>
  <c r="BX56" i="39"/>
  <c r="BW56" i="39"/>
  <c r="BV56" i="39"/>
  <c r="BU56" i="39"/>
  <c r="BT56" i="39"/>
  <c r="BS56" i="39"/>
  <c r="BQ56" i="39"/>
  <c r="BP56" i="39"/>
  <c r="BO56" i="39"/>
  <c r="BN56" i="39"/>
  <c r="BM56" i="39"/>
  <c r="BL56" i="39"/>
  <c r="BJ56" i="39"/>
  <c r="BI56" i="39"/>
  <c r="BH56" i="39"/>
  <c r="BG56" i="39"/>
  <c r="BF56" i="39"/>
  <c r="BE56" i="39"/>
  <c r="BC56" i="39"/>
  <c r="BB56" i="39"/>
  <c r="BA56" i="39"/>
  <c r="AZ56" i="39"/>
  <c r="AY56" i="39"/>
  <c r="AX56" i="39"/>
  <c r="AV56" i="39"/>
  <c r="AU56" i="39"/>
  <c r="AT56" i="39"/>
  <c r="AS56" i="39"/>
  <c r="AR56" i="39"/>
  <c r="AQ56" i="39"/>
  <c r="AO56" i="39"/>
  <c r="AN56" i="39"/>
  <c r="AM56" i="39"/>
  <c r="AL56" i="39"/>
  <c r="AK56" i="39"/>
  <c r="AJ56" i="39"/>
  <c r="AH56" i="39"/>
  <c r="AG56" i="39"/>
  <c r="AF56" i="39"/>
  <c r="AE56" i="39"/>
  <c r="AD56" i="39"/>
  <c r="AC56" i="39"/>
  <c r="AA56" i="39"/>
  <c r="Z56" i="39"/>
  <c r="Y56" i="39"/>
  <c r="X56" i="39"/>
  <c r="W56" i="39"/>
  <c r="V56" i="39"/>
  <c r="T56" i="39"/>
  <c r="S56" i="39"/>
  <c r="R56" i="39"/>
  <c r="Q56" i="39"/>
  <c r="P56" i="39"/>
  <c r="O56" i="39"/>
  <c r="HW55" i="39"/>
  <c r="HP55" i="39"/>
  <c r="HH55" i="39"/>
  <c r="HG55" i="39"/>
  <c r="HF55" i="39"/>
  <c r="HE55" i="39"/>
  <c r="HD55" i="39"/>
  <c r="HC55" i="39"/>
  <c r="HA55" i="39"/>
  <c r="GZ55" i="39"/>
  <c r="GY55" i="39"/>
  <c r="GX55" i="39"/>
  <c r="GW55" i="39"/>
  <c r="GV55" i="39"/>
  <c r="GT55" i="39"/>
  <c r="GS55" i="39"/>
  <c r="GR55" i="39"/>
  <c r="GQ55" i="39"/>
  <c r="GP55" i="39"/>
  <c r="GO55" i="39"/>
  <c r="GM55" i="39"/>
  <c r="GL55" i="39"/>
  <c r="GK55" i="39"/>
  <c r="GJ55" i="39"/>
  <c r="GI55" i="39"/>
  <c r="GH55" i="39"/>
  <c r="GF55" i="39"/>
  <c r="GE55" i="39"/>
  <c r="GD55" i="39"/>
  <c r="GC55" i="39"/>
  <c r="GB55" i="39"/>
  <c r="GA55" i="39"/>
  <c r="FY55" i="39"/>
  <c r="FX55" i="39"/>
  <c r="FW55" i="39"/>
  <c r="FV55" i="39"/>
  <c r="FU55" i="39"/>
  <c r="FT55" i="39"/>
  <c r="FR55" i="39"/>
  <c r="FQ55" i="39"/>
  <c r="FP55" i="39"/>
  <c r="FO55" i="39"/>
  <c r="FN55" i="39"/>
  <c r="FM55" i="39"/>
  <c r="FK55" i="39"/>
  <c r="FJ55" i="39"/>
  <c r="FI55" i="39"/>
  <c r="FH55" i="39"/>
  <c r="FG55" i="39"/>
  <c r="FF55" i="39"/>
  <c r="FD55" i="39"/>
  <c r="FC55" i="39"/>
  <c r="FB55" i="39"/>
  <c r="FA55" i="39"/>
  <c r="EZ55" i="39"/>
  <c r="EY55" i="39"/>
  <c r="EW55" i="39"/>
  <c r="EV55" i="39"/>
  <c r="EU55" i="39"/>
  <c r="ET55" i="39"/>
  <c r="ES55" i="39"/>
  <c r="ER55" i="39"/>
  <c r="EP55" i="39"/>
  <c r="EO55" i="39"/>
  <c r="EN55" i="39"/>
  <c r="EM55" i="39"/>
  <c r="EL55" i="39"/>
  <c r="EK55" i="39"/>
  <c r="EI55" i="39"/>
  <c r="EH55" i="39"/>
  <c r="EG55" i="39"/>
  <c r="EF55" i="39"/>
  <c r="EE55" i="39"/>
  <c r="ED55" i="39"/>
  <c r="EB55" i="39"/>
  <c r="EA55" i="39"/>
  <c r="DZ55" i="39"/>
  <c r="DY55" i="39"/>
  <c r="DX55" i="39"/>
  <c r="DW55" i="39"/>
  <c r="DU55" i="39"/>
  <c r="DT55" i="39"/>
  <c r="DS55" i="39"/>
  <c r="DR55" i="39"/>
  <c r="DQ55" i="39"/>
  <c r="DP55" i="39"/>
  <c r="DN55" i="39"/>
  <c r="DM55" i="39"/>
  <c r="DL55" i="39"/>
  <c r="DK55" i="39"/>
  <c r="DJ55" i="39"/>
  <c r="DI55" i="39"/>
  <c r="DG55" i="39"/>
  <c r="DF55" i="39"/>
  <c r="DE55" i="39"/>
  <c r="DD55" i="39"/>
  <c r="DC55" i="39"/>
  <c r="DB55" i="39"/>
  <c r="CZ55" i="39"/>
  <c r="CY55" i="39"/>
  <c r="CX55" i="39"/>
  <c r="CW55" i="39"/>
  <c r="CV55" i="39"/>
  <c r="CU55" i="39"/>
  <c r="CS55" i="39"/>
  <c r="CR55" i="39"/>
  <c r="CQ55" i="39"/>
  <c r="CP55" i="39"/>
  <c r="CO55" i="39"/>
  <c r="CN55" i="39"/>
  <c r="CL55" i="39"/>
  <c r="CK55" i="39"/>
  <c r="CJ55" i="39"/>
  <c r="CI55" i="39"/>
  <c r="CH55" i="39"/>
  <c r="CG55" i="39"/>
  <c r="CE55" i="39"/>
  <c r="CD55" i="39"/>
  <c r="CC55" i="39"/>
  <c r="CB55" i="39"/>
  <c r="CA55" i="39"/>
  <c r="BZ55" i="39"/>
  <c r="BX55" i="39"/>
  <c r="BW55" i="39"/>
  <c r="BV55" i="39"/>
  <c r="BU55" i="39"/>
  <c r="BT55" i="39"/>
  <c r="BS55" i="39"/>
  <c r="BQ55" i="39"/>
  <c r="BP55" i="39"/>
  <c r="BO55" i="39"/>
  <c r="BN55" i="39"/>
  <c r="BM55" i="39"/>
  <c r="BL55" i="39"/>
  <c r="BJ55" i="39"/>
  <c r="BI55" i="39"/>
  <c r="BH55" i="39"/>
  <c r="BG55" i="39"/>
  <c r="BF55" i="39"/>
  <c r="BE55" i="39"/>
  <c r="BC55" i="39"/>
  <c r="BB55" i="39"/>
  <c r="BA55" i="39"/>
  <c r="AZ55" i="39"/>
  <c r="AY55" i="39"/>
  <c r="AX55" i="39"/>
  <c r="AV55" i="39"/>
  <c r="AU55" i="39"/>
  <c r="AT55" i="39"/>
  <c r="AS55" i="39"/>
  <c r="AR55" i="39"/>
  <c r="AQ55" i="39"/>
  <c r="AO55" i="39"/>
  <c r="AN55" i="39"/>
  <c r="AM55" i="39"/>
  <c r="AL55" i="39"/>
  <c r="AK55" i="39"/>
  <c r="AJ55" i="39"/>
  <c r="AH55" i="39"/>
  <c r="AG55" i="39"/>
  <c r="AF55" i="39"/>
  <c r="AE55" i="39"/>
  <c r="AD55" i="39"/>
  <c r="AC55" i="39"/>
  <c r="AA55" i="39"/>
  <c r="Z55" i="39"/>
  <c r="Y55" i="39"/>
  <c r="X55" i="39"/>
  <c r="W55" i="39"/>
  <c r="V55" i="39"/>
  <c r="T55" i="39"/>
  <c r="S55" i="39"/>
  <c r="R55" i="39"/>
  <c r="Q55" i="39"/>
  <c r="P55" i="39"/>
  <c r="O55" i="39"/>
  <c r="HW54" i="39"/>
  <c r="HP54" i="39"/>
  <c r="HH54" i="39"/>
  <c r="HG54" i="39"/>
  <c r="HF54" i="39"/>
  <c r="HE54" i="39"/>
  <c r="HD54" i="39"/>
  <c r="HC54" i="39"/>
  <c r="HI54" i="39" s="1"/>
  <c r="HA54" i="39"/>
  <c r="GZ54" i="39"/>
  <c r="GY54" i="39"/>
  <c r="GX54" i="39"/>
  <c r="GW54" i="39"/>
  <c r="GV54" i="39"/>
  <c r="GT54" i="39"/>
  <c r="GS54" i="39"/>
  <c r="GR54" i="39"/>
  <c r="GQ54" i="39"/>
  <c r="GP54" i="39"/>
  <c r="GO54" i="39"/>
  <c r="GM54" i="39"/>
  <c r="GL54" i="39"/>
  <c r="GK54" i="39"/>
  <c r="GJ54" i="39"/>
  <c r="GI54" i="39"/>
  <c r="GH54" i="39"/>
  <c r="GF54" i="39"/>
  <c r="GE54" i="39"/>
  <c r="GD54" i="39"/>
  <c r="GC54" i="39"/>
  <c r="GB54" i="39"/>
  <c r="GA54" i="39"/>
  <c r="FY54" i="39"/>
  <c r="FX54" i="39"/>
  <c r="FW54" i="39"/>
  <c r="FV54" i="39"/>
  <c r="FU54" i="39"/>
  <c r="FT54" i="39"/>
  <c r="FR54" i="39"/>
  <c r="FQ54" i="39"/>
  <c r="FP54" i="39"/>
  <c r="FO54" i="39"/>
  <c r="FN54" i="39"/>
  <c r="FM54" i="39"/>
  <c r="FK54" i="39"/>
  <c r="FJ54" i="39"/>
  <c r="FI54" i="39"/>
  <c r="FH54" i="39"/>
  <c r="FG54" i="39"/>
  <c r="FF54" i="39"/>
  <c r="FD54" i="39"/>
  <c r="FC54" i="39"/>
  <c r="FB54" i="39"/>
  <c r="FA54" i="39"/>
  <c r="EZ54" i="39"/>
  <c r="EY54" i="39"/>
  <c r="EW54" i="39"/>
  <c r="EV54" i="39"/>
  <c r="EU54" i="39"/>
  <c r="ET54" i="39"/>
  <c r="ES54" i="39"/>
  <c r="ER54" i="39"/>
  <c r="EP54" i="39"/>
  <c r="EO54" i="39"/>
  <c r="EN54" i="39"/>
  <c r="EM54" i="39"/>
  <c r="EL54" i="39"/>
  <c r="EK54" i="39"/>
  <c r="EI54" i="39"/>
  <c r="EH54" i="39"/>
  <c r="EG54" i="39"/>
  <c r="EF54" i="39"/>
  <c r="EE54" i="39"/>
  <c r="ED54" i="39"/>
  <c r="EB54" i="39"/>
  <c r="EA54" i="39"/>
  <c r="DZ54" i="39"/>
  <c r="DY54" i="39"/>
  <c r="DX54" i="39"/>
  <c r="DW54" i="39"/>
  <c r="DU54" i="39"/>
  <c r="DT54" i="39"/>
  <c r="DS54" i="39"/>
  <c r="DR54" i="39"/>
  <c r="DQ54" i="39"/>
  <c r="DP54" i="39"/>
  <c r="DN54" i="39"/>
  <c r="DM54" i="39"/>
  <c r="DL54" i="39"/>
  <c r="DK54" i="39"/>
  <c r="DJ54" i="39"/>
  <c r="DI54" i="39"/>
  <c r="DG54" i="39"/>
  <c r="DF54" i="39"/>
  <c r="DE54" i="39"/>
  <c r="DD54" i="39"/>
  <c r="DC54" i="39"/>
  <c r="DB54" i="39"/>
  <c r="CZ54" i="39"/>
  <c r="CY54" i="39"/>
  <c r="CX54" i="39"/>
  <c r="CW54" i="39"/>
  <c r="CV54" i="39"/>
  <c r="CU54" i="39"/>
  <c r="CS54" i="39"/>
  <c r="CR54" i="39"/>
  <c r="CQ54" i="39"/>
  <c r="CP54" i="39"/>
  <c r="CO54" i="39"/>
  <c r="CN54" i="39"/>
  <c r="CL54" i="39"/>
  <c r="CK54" i="39"/>
  <c r="CJ54" i="39"/>
  <c r="CI54" i="39"/>
  <c r="CH54" i="39"/>
  <c r="CG54" i="39"/>
  <c r="CE54" i="39"/>
  <c r="CD54" i="39"/>
  <c r="CC54" i="39"/>
  <c r="CB54" i="39"/>
  <c r="CA54" i="39"/>
  <c r="BZ54" i="39"/>
  <c r="BX54" i="39"/>
  <c r="BW54" i="39"/>
  <c r="BV54" i="39"/>
  <c r="BU54" i="39"/>
  <c r="BT54" i="39"/>
  <c r="BS54" i="39"/>
  <c r="BQ54" i="39"/>
  <c r="BP54" i="39"/>
  <c r="BO54" i="39"/>
  <c r="BN54" i="39"/>
  <c r="BM54" i="39"/>
  <c r="BL54" i="39"/>
  <c r="BJ54" i="39"/>
  <c r="BI54" i="39"/>
  <c r="BH54" i="39"/>
  <c r="BG54" i="39"/>
  <c r="BF54" i="39"/>
  <c r="BE54" i="39"/>
  <c r="BC54" i="39"/>
  <c r="BB54" i="39"/>
  <c r="BA54" i="39"/>
  <c r="AZ54" i="39"/>
  <c r="AY54" i="39"/>
  <c r="AX54" i="39"/>
  <c r="AV54" i="39"/>
  <c r="AU54" i="39"/>
  <c r="AT54" i="39"/>
  <c r="AS54" i="39"/>
  <c r="AR54" i="39"/>
  <c r="AQ54" i="39"/>
  <c r="AO54" i="39"/>
  <c r="AN54" i="39"/>
  <c r="AM54" i="39"/>
  <c r="AL54" i="39"/>
  <c r="AK54" i="39"/>
  <c r="AJ54" i="39"/>
  <c r="AH54" i="39"/>
  <c r="AG54" i="39"/>
  <c r="AF54" i="39"/>
  <c r="AE54" i="39"/>
  <c r="AD54" i="39"/>
  <c r="AC54" i="39"/>
  <c r="AA54" i="39"/>
  <c r="Z54" i="39"/>
  <c r="Y54" i="39"/>
  <c r="X54" i="39"/>
  <c r="W54" i="39"/>
  <c r="V54" i="39"/>
  <c r="T54" i="39"/>
  <c r="S54" i="39"/>
  <c r="R54" i="39"/>
  <c r="Q54" i="39"/>
  <c r="P54" i="39"/>
  <c r="O54" i="39"/>
  <c r="HW53" i="39"/>
  <c r="HP53" i="39"/>
  <c r="HH53" i="39"/>
  <c r="HG53" i="39"/>
  <c r="HF53" i="39"/>
  <c r="HE53" i="39"/>
  <c r="HD53" i="39"/>
  <c r="HC53" i="39"/>
  <c r="HA53" i="39"/>
  <c r="GZ53" i="39"/>
  <c r="GY53" i="39"/>
  <c r="GX53" i="39"/>
  <c r="GW53" i="39"/>
  <c r="GV53" i="39"/>
  <c r="GT53" i="39"/>
  <c r="GS53" i="39"/>
  <c r="GR53" i="39"/>
  <c r="GQ53" i="39"/>
  <c r="GP53" i="39"/>
  <c r="GO53" i="39"/>
  <c r="GM53" i="39"/>
  <c r="GL53" i="39"/>
  <c r="GK53" i="39"/>
  <c r="GJ53" i="39"/>
  <c r="GI53" i="39"/>
  <c r="GH53" i="39"/>
  <c r="GF53" i="39"/>
  <c r="GE53" i="39"/>
  <c r="GD53" i="39"/>
  <c r="GC53" i="39"/>
  <c r="GB53" i="39"/>
  <c r="GA53" i="39"/>
  <c r="FY53" i="39"/>
  <c r="FX53" i="39"/>
  <c r="FW53" i="39"/>
  <c r="FV53" i="39"/>
  <c r="FU53" i="39"/>
  <c r="FT53" i="39"/>
  <c r="FR53" i="39"/>
  <c r="FQ53" i="39"/>
  <c r="FP53" i="39"/>
  <c r="FO53" i="39"/>
  <c r="FN53" i="39"/>
  <c r="FM53" i="39"/>
  <c r="FK53" i="39"/>
  <c r="FJ53" i="39"/>
  <c r="FI53" i="39"/>
  <c r="FH53" i="39"/>
  <c r="FG53" i="39"/>
  <c r="FF53" i="39"/>
  <c r="FD53" i="39"/>
  <c r="FC53" i="39"/>
  <c r="FB53" i="39"/>
  <c r="FA53" i="39"/>
  <c r="EZ53" i="39"/>
  <c r="EY53" i="39"/>
  <c r="EW53" i="39"/>
  <c r="EV53" i="39"/>
  <c r="EU53" i="39"/>
  <c r="ET53" i="39"/>
  <c r="ES53" i="39"/>
  <c r="ER53" i="39"/>
  <c r="EP53" i="39"/>
  <c r="EO53" i="39"/>
  <c r="EN53" i="39"/>
  <c r="EM53" i="39"/>
  <c r="EL53" i="39"/>
  <c r="EK53" i="39"/>
  <c r="EI53" i="39"/>
  <c r="EH53" i="39"/>
  <c r="EG53" i="39"/>
  <c r="EF53" i="39"/>
  <c r="EE53" i="39"/>
  <c r="ED53" i="39"/>
  <c r="EB53" i="39"/>
  <c r="EA53" i="39"/>
  <c r="DZ53" i="39"/>
  <c r="DY53" i="39"/>
  <c r="DX53" i="39"/>
  <c r="DW53" i="39"/>
  <c r="DU53" i="39"/>
  <c r="DT53" i="39"/>
  <c r="DS53" i="39"/>
  <c r="DR53" i="39"/>
  <c r="DQ53" i="39"/>
  <c r="DP53" i="39"/>
  <c r="DN53" i="39"/>
  <c r="DM53" i="39"/>
  <c r="DL53" i="39"/>
  <c r="DK53" i="39"/>
  <c r="DJ53" i="39"/>
  <c r="DI53" i="39"/>
  <c r="DG53" i="39"/>
  <c r="DF53" i="39"/>
  <c r="DE53" i="39"/>
  <c r="DD53" i="39"/>
  <c r="DC53" i="39"/>
  <c r="DB53" i="39"/>
  <c r="CZ53" i="39"/>
  <c r="CY53" i="39"/>
  <c r="CX53" i="39"/>
  <c r="CW53" i="39"/>
  <c r="CV53" i="39"/>
  <c r="CU53" i="39"/>
  <c r="CS53" i="39"/>
  <c r="CR53" i="39"/>
  <c r="CQ53" i="39"/>
  <c r="CP53" i="39"/>
  <c r="CO53" i="39"/>
  <c r="CN53" i="39"/>
  <c r="CL53" i="39"/>
  <c r="CK53" i="39"/>
  <c r="CJ53" i="39"/>
  <c r="CI53" i="39"/>
  <c r="CH53" i="39"/>
  <c r="CG53" i="39"/>
  <c r="CE53" i="39"/>
  <c r="CD53" i="39"/>
  <c r="CC53" i="39"/>
  <c r="CB53" i="39"/>
  <c r="CA53" i="39"/>
  <c r="BZ53" i="39"/>
  <c r="BX53" i="39"/>
  <c r="BW53" i="39"/>
  <c r="BV53" i="39"/>
  <c r="BU53" i="39"/>
  <c r="BT53" i="39"/>
  <c r="BS53" i="39"/>
  <c r="BQ53" i="39"/>
  <c r="BP53" i="39"/>
  <c r="BO53" i="39"/>
  <c r="BN53" i="39"/>
  <c r="BM53" i="39"/>
  <c r="BL53" i="39"/>
  <c r="BJ53" i="39"/>
  <c r="BI53" i="39"/>
  <c r="BH53" i="39"/>
  <c r="BG53" i="39"/>
  <c r="BF53" i="39"/>
  <c r="BE53" i="39"/>
  <c r="BC53" i="39"/>
  <c r="BB53" i="39"/>
  <c r="BA53" i="39"/>
  <c r="AZ53" i="39"/>
  <c r="AY53" i="39"/>
  <c r="AX53" i="39"/>
  <c r="AV53" i="39"/>
  <c r="AU53" i="39"/>
  <c r="AT53" i="39"/>
  <c r="AS53" i="39"/>
  <c r="AR53" i="39"/>
  <c r="AQ53" i="39"/>
  <c r="AO53" i="39"/>
  <c r="AN53" i="39"/>
  <c r="AM53" i="39"/>
  <c r="AL53" i="39"/>
  <c r="AK53" i="39"/>
  <c r="AJ53" i="39"/>
  <c r="AH53" i="39"/>
  <c r="AG53" i="39"/>
  <c r="AF53" i="39"/>
  <c r="AE53" i="39"/>
  <c r="AD53" i="39"/>
  <c r="AC53" i="39"/>
  <c r="AA53" i="39"/>
  <c r="Z53" i="39"/>
  <c r="Y53" i="39"/>
  <c r="X53" i="39"/>
  <c r="W53" i="39"/>
  <c r="V53" i="39"/>
  <c r="T53" i="39"/>
  <c r="S53" i="39"/>
  <c r="R53" i="39"/>
  <c r="Q53" i="39"/>
  <c r="P53" i="39"/>
  <c r="O53" i="39"/>
  <c r="HW52" i="39"/>
  <c r="HP52" i="39"/>
  <c r="HH52" i="39"/>
  <c r="HG52" i="39"/>
  <c r="HF52" i="39"/>
  <c r="HE52" i="39"/>
  <c r="HD52" i="39"/>
  <c r="HC52" i="39"/>
  <c r="HA52" i="39"/>
  <c r="GZ52" i="39"/>
  <c r="GY52" i="39"/>
  <c r="GX52" i="39"/>
  <c r="GW52" i="39"/>
  <c r="GV52" i="39"/>
  <c r="GT52" i="39"/>
  <c r="GS52" i="39"/>
  <c r="GR52" i="39"/>
  <c r="GQ52" i="39"/>
  <c r="GP52" i="39"/>
  <c r="GO52" i="39"/>
  <c r="GM52" i="39"/>
  <c r="GL52" i="39"/>
  <c r="GK52" i="39"/>
  <c r="GJ52" i="39"/>
  <c r="GI52" i="39"/>
  <c r="GH52" i="39"/>
  <c r="GF52" i="39"/>
  <c r="GE52" i="39"/>
  <c r="GD52" i="39"/>
  <c r="GC52" i="39"/>
  <c r="GB52" i="39"/>
  <c r="GA52" i="39"/>
  <c r="FY52" i="39"/>
  <c r="FX52" i="39"/>
  <c r="FW52" i="39"/>
  <c r="FV52" i="39"/>
  <c r="FU52" i="39"/>
  <c r="FT52" i="39"/>
  <c r="FR52" i="39"/>
  <c r="FQ52" i="39"/>
  <c r="FP52" i="39"/>
  <c r="FO52" i="39"/>
  <c r="FN52" i="39"/>
  <c r="FM52" i="39"/>
  <c r="FK52" i="39"/>
  <c r="FJ52" i="39"/>
  <c r="FI52" i="39"/>
  <c r="FH52" i="39"/>
  <c r="FG52" i="39"/>
  <c r="FF52" i="39"/>
  <c r="FD52" i="39"/>
  <c r="FC52" i="39"/>
  <c r="FB52" i="39"/>
  <c r="FA52" i="39"/>
  <c r="EZ52" i="39"/>
  <c r="EY52" i="39"/>
  <c r="EW52" i="39"/>
  <c r="EV52" i="39"/>
  <c r="EU52" i="39"/>
  <c r="ET52" i="39"/>
  <c r="ES52" i="39"/>
  <c r="ER52" i="39"/>
  <c r="EP52" i="39"/>
  <c r="EO52" i="39"/>
  <c r="EN52" i="39"/>
  <c r="EM52" i="39"/>
  <c r="EL52" i="39"/>
  <c r="EK52" i="39"/>
  <c r="EI52" i="39"/>
  <c r="EH52" i="39"/>
  <c r="EG52" i="39"/>
  <c r="EF52" i="39"/>
  <c r="EE52" i="39"/>
  <c r="ED52" i="39"/>
  <c r="EB52" i="39"/>
  <c r="EA52" i="39"/>
  <c r="DZ52" i="39"/>
  <c r="DY52" i="39"/>
  <c r="DX52" i="39"/>
  <c r="DW52" i="39"/>
  <c r="DU52" i="39"/>
  <c r="DT52" i="39"/>
  <c r="DS52" i="39"/>
  <c r="DR52" i="39"/>
  <c r="DQ52" i="39"/>
  <c r="DP52" i="39"/>
  <c r="DN52" i="39"/>
  <c r="DM52" i="39"/>
  <c r="DL52" i="39"/>
  <c r="DK52" i="39"/>
  <c r="DJ52" i="39"/>
  <c r="DI52" i="39"/>
  <c r="DG52" i="39"/>
  <c r="DF52" i="39"/>
  <c r="DE52" i="39"/>
  <c r="DD52" i="39"/>
  <c r="DC52" i="39"/>
  <c r="DB52" i="39"/>
  <c r="CZ52" i="39"/>
  <c r="CY52" i="39"/>
  <c r="CX52" i="39"/>
  <c r="CW52" i="39"/>
  <c r="CV52" i="39"/>
  <c r="CU52" i="39"/>
  <c r="CS52" i="39"/>
  <c r="CR52" i="39"/>
  <c r="CQ52" i="39"/>
  <c r="CP52" i="39"/>
  <c r="CO52" i="39"/>
  <c r="CN52" i="39"/>
  <c r="CL52" i="39"/>
  <c r="CK52" i="39"/>
  <c r="CJ52" i="39"/>
  <c r="CI52" i="39"/>
  <c r="CH52" i="39"/>
  <c r="CG52" i="39"/>
  <c r="CE52" i="39"/>
  <c r="CD52" i="39"/>
  <c r="CC52" i="39"/>
  <c r="CB52" i="39"/>
  <c r="CA52" i="39"/>
  <c r="BZ52" i="39"/>
  <c r="BX52" i="39"/>
  <c r="BW52" i="39"/>
  <c r="BV52" i="39"/>
  <c r="BU52" i="39"/>
  <c r="BT52" i="39"/>
  <c r="BS52" i="39"/>
  <c r="BQ52" i="39"/>
  <c r="BP52" i="39"/>
  <c r="BO52" i="39"/>
  <c r="BN52" i="39"/>
  <c r="BM52" i="39"/>
  <c r="BL52" i="39"/>
  <c r="BJ52" i="39"/>
  <c r="BI52" i="39"/>
  <c r="BH52" i="39"/>
  <c r="BG52" i="39"/>
  <c r="BF52" i="39"/>
  <c r="BE52" i="39"/>
  <c r="BC52" i="39"/>
  <c r="BB52" i="39"/>
  <c r="BA52" i="39"/>
  <c r="AZ52" i="39"/>
  <c r="AY52" i="39"/>
  <c r="AX52" i="39"/>
  <c r="AV52" i="39"/>
  <c r="AU52" i="39"/>
  <c r="AT52" i="39"/>
  <c r="AS52" i="39"/>
  <c r="AR52" i="39"/>
  <c r="AQ52" i="39"/>
  <c r="AO52" i="39"/>
  <c r="AN52" i="39"/>
  <c r="AM52" i="39"/>
  <c r="AL52" i="39"/>
  <c r="AK52" i="39"/>
  <c r="AJ52" i="39"/>
  <c r="AH52" i="39"/>
  <c r="AG52" i="39"/>
  <c r="AF52" i="39"/>
  <c r="AE52" i="39"/>
  <c r="AD52" i="39"/>
  <c r="AC52" i="39"/>
  <c r="AA52" i="39"/>
  <c r="Z52" i="39"/>
  <c r="Y52" i="39"/>
  <c r="X52" i="39"/>
  <c r="W52" i="39"/>
  <c r="V52" i="39"/>
  <c r="AB52" i="39" s="1"/>
  <c r="T52" i="39"/>
  <c r="S52" i="39"/>
  <c r="R52" i="39"/>
  <c r="Q52" i="39"/>
  <c r="P52" i="39"/>
  <c r="O52" i="39"/>
  <c r="HW51" i="39"/>
  <c r="HP51" i="39"/>
  <c r="HH51" i="39"/>
  <c r="HG51" i="39"/>
  <c r="HF51" i="39"/>
  <c r="HE51" i="39"/>
  <c r="HD51" i="39"/>
  <c r="HC51" i="39"/>
  <c r="HA51" i="39"/>
  <c r="GZ51" i="39"/>
  <c r="GY51" i="39"/>
  <c r="GX51" i="39"/>
  <c r="GW51" i="39"/>
  <c r="GV51" i="39"/>
  <c r="GT51" i="39"/>
  <c r="GS51" i="39"/>
  <c r="GR51" i="39"/>
  <c r="GQ51" i="39"/>
  <c r="GP51" i="39"/>
  <c r="GO51" i="39"/>
  <c r="GM51" i="39"/>
  <c r="GL51" i="39"/>
  <c r="GK51" i="39"/>
  <c r="GJ51" i="39"/>
  <c r="GI51" i="39"/>
  <c r="GH51" i="39"/>
  <c r="GF51" i="39"/>
  <c r="GE51" i="39"/>
  <c r="GD51" i="39"/>
  <c r="GC51" i="39"/>
  <c r="GB51" i="39"/>
  <c r="GA51" i="39"/>
  <c r="FY51" i="39"/>
  <c r="FX51" i="39"/>
  <c r="FW51" i="39"/>
  <c r="FV51" i="39"/>
  <c r="FU51" i="39"/>
  <c r="FT51" i="39"/>
  <c r="FR51" i="39"/>
  <c r="FQ51" i="39"/>
  <c r="FP51" i="39"/>
  <c r="FO51" i="39"/>
  <c r="FN51" i="39"/>
  <c r="FM51" i="39"/>
  <c r="FK51" i="39"/>
  <c r="FJ51" i="39"/>
  <c r="FI51" i="39"/>
  <c r="FH51" i="39"/>
  <c r="FG51" i="39"/>
  <c r="FF51" i="39"/>
  <c r="FD51" i="39"/>
  <c r="FC51" i="39"/>
  <c r="FB51" i="39"/>
  <c r="FA51" i="39"/>
  <c r="EZ51" i="39"/>
  <c r="EY51" i="39"/>
  <c r="EW51" i="39"/>
  <c r="EV51" i="39"/>
  <c r="EU51" i="39"/>
  <c r="ET51" i="39"/>
  <c r="ES51" i="39"/>
  <c r="ER51" i="39"/>
  <c r="EP51" i="39"/>
  <c r="EO51" i="39"/>
  <c r="EN51" i="39"/>
  <c r="EM51" i="39"/>
  <c r="EL51" i="39"/>
  <c r="EK51" i="39"/>
  <c r="EI51" i="39"/>
  <c r="EH51" i="39"/>
  <c r="EG51" i="39"/>
  <c r="EF51" i="39"/>
  <c r="EE51" i="39"/>
  <c r="ED51" i="39"/>
  <c r="EB51" i="39"/>
  <c r="EA51" i="39"/>
  <c r="DZ51" i="39"/>
  <c r="DY51" i="39"/>
  <c r="DX51" i="39"/>
  <c r="DW51" i="39"/>
  <c r="DU51" i="39"/>
  <c r="DT51" i="39"/>
  <c r="DS51" i="39"/>
  <c r="DR51" i="39"/>
  <c r="DQ51" i="39"/>
  <c r="DP51" i="39"/>
  <c r="DN51" i="39"/>
  <c r="DM51" i="39"/>
  <c r="DL51" i="39"/>
  <c r="DK51" i="39"/>
  <c r="DJ51" i="39"/>
  <c r="DI51" i="39"/>
  <c r="DG51" i="39"/>
  <c r="DF51" i="39"/>
  <c r="DE51" i="39"/>
  <c r="DD51" i="39"/>
  <c r="DC51" i="39"/>
  <c r="DB51" i="39"/>
  <c r="CZ51" i="39"/>
  <c r="CY51" i="39"/>
  <c r="CX51" i="39"/>
  <c r="CW51" i="39"/>
  <c r="CV51" i="39"/>
  <c r="CU51" i="39"/>
  <c r="CS51" i="39"/>
  <c r="CR51" i="39"/>
  <c r="CQ51" i="39"/>
  <c r="CP51" i="39"/>
  <c r="CO51" i="39"/>
  <c r="CN51" i="39"/>
  <c r="CL51" i="39"/>
  <c r="CK51" i="39"/>
  <c r="CJ51" i="39"/>
  <c r="CI51" i="39"/>
  <c r="CH51" i="39"/>
  <c r="CG51" i="39"/>
  <c r="CE51" i="39"/>
  <c r="CD51" i="39"/>
  <c r="CC51" i="39"/>
  <c r="CB51" i="39"/>
  <c r="CA51" i="39"/>
  <c r="BZ51" i="39"/>
  <c r="BX51" i="39"/>
  <c r="BW51" i="39"/>
  <c r="BV51" i="39"/>
  <c r="BU51" i="39"/>
  <c r="BT51" i="39"/>
  <c r="BS51" i="39"/>
  <c r="BQ51" i="39"/>
  <c r="BP51" i="39"/>
  <c r="BO51" i="39"/>
  <c r="BN51" i="39"/>
  <c r="BM51" i="39"/>
  <c r="BL51" i="39"/>
  <c r="BJ51" i="39"/>
  <c r="BI51" i="39"/>
  <c r="BH51" i="39"/>
  <c r="BG51" i="39"/>
  <c r="BF51" i="39"/>
  <c r="BE51" i="39"/>
  <c r="BC51" i="39"/>
  <c r="BB51" i="39"/>
  <c r="BA51" i="39"/>
  <c r="AZ51" i="39"/>
  <c r="AY51" i="39"/>
  <c r="AX51" i="39"/>
  <c r="AV51" i="39"/>
  <c r="AU51" i="39"/>
  <c r="AT51" i="39"/>
  <c r="AS51" i="39"/>
  <c r="AR51" i="39"/>
  <c r="AQ51" i="39"/>
  <c r="AO51" i="39"/>
  <c r="AN51" i="39"/>
  <c r="AM51" i="39"/>
  <c r="AL51" i="39"/>
  <c r="AK51" i="39"/>
  <c r="AJ51" i="39"/>
  <c r="AH51" i="39"/>
  <c r="AG51" i="39"/>
  <c r="AF51" i="39"/>
  <c r="AE51" i="39"/>
  <c r="AD51" i="39"/>
  <c r="AC51" i="39"/>
  <c r="AA51" i="39"/>
  <c r="Z51" i="39"/>
  <c r="Y51" i="39"/>
  <c r="X51" i="39"/>
  <c r="W51" i="39"/>
  <c r="V51" i="39"/>
  <c r="T51" i="39"/>
  <c r="S51" i="39"/>
  <c r="R51" i="39"/>
  <c r="Q51" i="39"/>
  <c r="P51" i="39"/>
  <c r="O51" i="39"/>
  <c r="HW50" i="39"/>
  <c r="HP50" i="39"/>
  <c r="HH50" i="39"/>
  <c r="HG50" i="39"/>
  <c r="HF50" i="39"/>
  <c r="HE50" i="39"/>
  <c r="HD50" i="39"/>
  <c r="HC50" i="39"/>
  <c r="HA50" i="39"/>
  <c r="GZ50" i="39"/>
  <c r="GY50" i="39"/>
  <c r="GX50" i="39"/>
  <c r="GW50" i="39"/>
  <c r="GV50" i="39"/>
  <c r="GT50" i="39"/>
  <c r="GS50" i="39"/>
  <c r="GR50" i="39"/>
  <c r="GQ50" i="39"/>
  <c r="GP50" i="39"/>
  <c r="GO50" i="39"/>
  <c r="GM50" i="39"/>
  <c r="GL50" i="39"/>
  <c r="GK50" i="39"/>
  <c r="GJ50" i="39"/>
  <c r="GI50" i="39"/>
  <c r="GH50" i="39"/>
  <c r="GF50" i="39"/>
  <c r="GE50" i="39"/>
  <c r="GD50" i="39"/>
  <c r="GC50" i="39"/>
  <c r="GB50" i="39"/>
  <c r="GA50" i="39"/>
  <c r="FY50" i="39"/>
  <c r="FX50" i="39"/>
  <c r="FW50" i="39"/>
  <c r="FV50" i="39"/>
  <c r="FU50" i="39"/>
  <c r="FT50" i="39"/>
  <c r="FR50" i="39"/>
  <c r="FQ50" i="39"/>
  <c r="FP50" i="39"/>
  <c r="FO50" i="39"/>
  <c r="FN50" i="39"/>
  <c r="FM50" i="39"/>
  <c r="FK50" i="39"/>
  <c r="FJ50" i="39"/>
  <c r="FI50" i="39"/>
  <c r="FH50" i="39"/>
  <c r="FG50" i="39"/>
  <c r="FF50" i="39"/>
  <c r="FD50" i="39"/>
  <c r="FC50" i="39"/>
  <c r="FB50" i="39"/>
  <c r="FA50" i="39"/>
  <c r="EZ50" i="39"/>
  <c r="EY50" i="39"/>
  <c r="EW50" i="39"/>
  <c r="EV50" i="39"/>
  <c r="EU50" i="39"/>
  <c r="ET50" i="39"/>
  <c r="ES50" i="39"/>
  <c r="ER50" i="39"/>
  <c r="EP50" i="39"/>
  <c r="EO50" i="39"/>
  <c r="EN50" i="39"/>
  <c r="EM50" i="39"/>
  <c r="EL50" i="39"/>
  <c r="EK50" i="39"/>
  <c r="EI50" i="39"/>
  <c r="EH50" i="39"/>
  <c r="EG50" i="39"/>
  <c r="EF50" i="39"/>
  <c r="EE50" i="39"/>
  <c r="ED50" i="39"/>
  <c r="EB50" i="39"/>
  <c r="EA50" i="39"/>
  <c r="DZ50" i="39"/>
  <c r="DY50" i="39"/>
  <c r="DX50" i="39"/>
  <c r="DW50" i="39"/>
  <c r="DU50" i="39"/>
  <c r="DT50" i="39"/>
  <c r="DS50" i="39"/>
  <c r="DR50" i="39"/>
  <c r="DQ50" i="39"/>
  <c r="DP50" i="39"/>
  <c r="DN50" i="39"/>
  <c r="DM50" i="39"/>
  <c r="DL50" i="39"/>
  <c r="DK50" i="39"/>
  <c r="DJ50" i="39"/>
  <c r="DI50" i="39"/>
  <c r="DG50" i="39"/>
  <c r="DF50" i="39"/>
  <c r="DE50" i="39"/>
  <c r="DD50" i="39"/>
  <c r="DC50" i="39"/>
  <c r="DB50" i="39"/>
  <c r="CZ50" i="39"/>
  <c r="CY50" i="39"/>
  <c r="CX50" i="39"/>
  <c r="CW50" i="39"/>
  <c r="CV50" i="39"/>
  <c r="CU50" i="39"/>
  <c r="CS50" i="39"/>
  <c r="CR50" i="39"/>
  <c r="CQ50" i="39"/>
  <c r="CP50" i="39"/>
  <c r="CO50" i="39"/>
  <c r="CN50" i="39"/>
  <c r="CL50" i="39"/>
  <c r="CK50" i="39"/>
  <c r="CJ50" i="39"/>
  <c r="CI50" i="39"/>
  <c r="CH50" i="39"/>
  <c r="CG50" i="39"/>
  <c r="CE50" i="39"/>
  <c r="CD50" i="39"/>
  <c r="CC50" i="39"/>
  <c r="CB50" i="39"/>
  <c r="CA50" i="39"/>
  <c r="BZ50" i="39"/>
  <c r="BX50" i="39"/>
  <c r="BW50" i="39"/>
  <c r="BV50" i="39"/>
  <c r="BU50" i="39"/>
  <c r="BT50" i="39"/>
  <c r="BS50" i="39"/>
  <c r="BQ50" i="39"/>
  <c r="BP50" i="39"/>
  <c r="BO50" i="39"/>
  <c r="BN50" i="39"/>
  <c r="BM50" i="39"/>
  <c r="BL50" i="39"/>
  <c r="BJ50" i="39"/>
  <c r="BI50" i="39"/>
  <c r="BH50" i="39"/>
  <c r="BG50" i="39"/>
  <c r="BF50" i="39"/>
  <c r="BE50" i="39"/>
  <c r="BC50" i="39"/>
  <c r="BB50" i="39"/>
  <c r="BA50" i="39"/>
  <c r="AZ50" i="39"/>
  <c r="AY50" i="39"/>
  <c r="AX50" i="39"/>
  <c r="AV50" i="39"/>
  <c r="AU50" i="39"/>
  <c r="AT50" i="39"/>
  <c r="AS50" i="39"/>
  <c r="AR50" i="39"/>
  <c r="AQ50" i="39"/>
  <c r="AO50" i="39"/>
  <c r="AN50" i="39"/>
  <c r="AM50" i="39"/>
  <c r="AL50" i="39"/>
  <c r="AK50" i="39"/>
  <c r="AJ50" i="39"/>
  <c r="AH50" i="39"/>
  <c r="AG50" i="39"/>
  <c r="AF50" i="39"/>
  <c r="AE50" i="39"/>
  <c r="AD50" i="39"/>
  <c r="AC50" i="39"/>
  <c r="AA50" i="39"/>
  <c r="Z50" i="39"/>
  <c r="Y50" i="39"/>
  <c r="X50" i="39"/>
  <c r="W50" i="39"/>
  <c r="V50" i="39"/>
  <c r="AB50" i="39" s="1"/>
  <c r="T50" i="39"/>
  <c r="S50" i="39"/>
  <c r="R50" i="39"/>
  <c r="Q50" i="39"/>
  <c r="P50" i="39"/>
  <c r="O50" i="39"/>
  <c r="HW49" i="39"/>
  <c r="HP49" i="39"/>
  <c r="HH49" i="39"/>
  <c r="HG49" i="39"/>
  <c r="HF49" i="39"/>
  <c r="HE49" i="39"/>
  <c r="HD49" i="39"/>
  <c r="HI49" i="39" s="1"/>
  <c r="HC49" i="39"/>
  <c r="HA49" i="39"/>
  <c r="GZ49" i="39"/>
  <c r="GY49" i="39"/>
  <c r="GX49" i="39"/>
  <c r="GW49" i="39"/>
  <c r="GV49" i="39"/>
  <c r="GT49" i="39"/>
  <c r="GS49" i="39"/>
  <c r="GR49" i="39"/>
  <c r="GQ49" i="39"/>
  <c r="GP49" i="39"/>
  <c r="GO49" i="39"/>
  <c r="GM49" i="39"/>
  <c r="GL49" i="39"/>
  <c r="GK49" i="39"/>
  <c r="GJ49" i="39"/>
  <c r="GI49" i="39"/>
  <c r="GH49" i="39"/>
  <c r="GF49" i="39"/>
  <c r="GE49" i="39"/>
  <c r="GD49" i="39"/>
  <c r="GC49" i="39"/>
  <c r="GB49" i="39"/>
  <c r="GA49" i="39"/>
  <c r="FY49" i="39"/>
  <c r="FX49" i="39"/>
  <c r="FW49" i="39"/>
  <c r="FV49" i="39"/>
  <c r="FU49" i="39"/>
  <c r="FT49" i="39"/>
  <c r="FR49" i="39"/>
  <c r="FQ49" i="39"/>
  <c r="FP49" i="39"/>
  <c r="FO49" i="39"/>
  <c r="FN49" i="39"/>
  <c r="FM49" i="39"/>
  <c r="FK49" i="39"/>
  <c r="FJ49" i="39"/>
  <c r="FI49" i="39"/>
  <c r="FH49" i="39"/>
  <c r="FG49" i="39"/>
  <c r="FF49" i="39"/>
  <c r="FD49" i="39"/>
  <c r="FC49" i="39"/>
  <c r="FB49" i="39"/>
  <c r="FA49" i="39"/>
  <c r="EZ49" i="39"/>
  <c r="EY49" i="39"/>
  <c r="EW49" i="39"/>
  <c r="EV49" i="39"/>
  <c r="EU49" i="39"/>
  <c r="ET49" i="39"/>
  <c r="ES49" i="39"/>
  <c r="ER49" i="39"/>
  <c r="EP49" i="39"/>
  <c r="EO49" i="39"/>
  <c r="EN49" i="39"/>
  <c r="EM49" i="39"/>
  <c r="EL49" i="39"/>
  <c r="EK49" i="39"/>
  <c r="EI49" i="39"/>
  <c r="EH49" i="39"/>
  <c r="EG49" i="39"/>
  <c r="EF49" i="39"/>
  <c r="EE49" i="39"/>
  <c r="ED49" i="39"/>
  <c r="EB49" i="39"/>
  <c r="EA49" i="39"/>
  <c r="DZ49" i="39"/>
  <c r="DY49" i="39"/>
  <c r="DX49" i="39"/>
  <c r="DW49" i="39"/>
  <c r="DU49" i="39"/>
  <c r="DT49" i="39"/>
  <c r="DS49" i="39"/>
  <c r="DR49" i="39"/>
  <c r="DQ49" i="39"/>
  <c r="DP49" i="39"/>
  <c r="DN49" i="39"/>
  <c r="DM49" i="39"/>
  <c r="DL49" i="39"/>
  <c r="DK49" i="39"/>
  <c r="DJ49" i="39"/>
  <c r="DI49" i="39"/>
  <c r="DG49" i="39"/>
  <c r="DF49" i="39"/>
  <c r="DE49" i="39"/>
  <c r="DD49" i="39"/>
  <c r="DC49" i="39"/>
  <c r="DB49" i="39"/>
  <c r="CZ49" i="39"/>
  <c r="CY49" i="39"/>
  <c r="CX49" i="39"/>
  <c r="CW49" i="39"/>
  <c r="CV49" i="39"/>
  <c r="CU49" i="39"/>
  <c r="CS49" i="39"/>
  <c r="CR49" i="39"/>
  <c r="CQ49" i="39"/>
  <c r="CP49" i="39"/>
  <c r="CO49" i="39"/>
  <c r="CN49" i="39"/>
  <c r="CL49" i="39"/>
  <c r="CK49" i="39"/>
  <c r="CJ49" i="39"/>
  <c r="CI49" i="39"/>
  <c r="CH49" i="39"/>
  <c r="CG49" i="39"/>
  <c r="CE49" i="39"/>
  <c r="CD49" i="39"/>
  <c r="CC49" i="39"/>
  <c r="CB49" i="39"/>
  <c r="CA49" i="39"/>
  <c r="BZ49" i="39"/>
  <c r="BX49" i="39"/>
  <c r="BW49" i="39"/>
  <c r="BV49" i="39"/>
  <c r="BU49" i="39"/>
  <c r="BT49" i="39"/>
  <c r="BS49" i="39"/>
  <c r="BQ49" i="39"/>
  <c r="BP49" i="39"/>
  <c r="BO49" i="39"/>
  <c r="BN49" i="39"/>
  <c r="BM49" i="39"/>
  <c r="BL49" i="39"/>
  <c r="BJ49" i="39"/>
  <c r="BI49" i="39"/>
  <c r="BH49" i="39"/>
  <c r="BG49" i="39"/>
  <c r="BF49" i="39"/>
  <c r="BE49" i="39"/>
  <c r="BC49" i="39"/>
  <c r="BB49" i="39"/>
  <c r="BA49" i="39"/>
  <c r="AZ49" i="39"/>
  <c r="AY49" i="39"/>
  <c r="AX49" i="39"/>
  <c r="AV49" i="39"/>
  <c r="AU49" i="39"/>
  <c r="AT49" i="39"/>
  <c r="AS49" i="39"/>
  <c r="AR49" i="39"/>
  <c r="AQ49" i="39"/>
  <c r="AO49" i="39"/>
  <c r="AN49" i="39"/>
  <c r="AM49" i="39"/>
  <c r="AL49" i="39"/>
  <c r="AK49" i="39"/>
  <c r="AJ49" i="39"/>
  <c r="AH49" i="39"/>
  <c r="AG49" i="39"/>
  <c r="AF49" i="39"/>
  <c r="AE49" i="39"/>
  <c r="AD49" i="39"/>
  <c r="AC49" i="39"/>
  <c r="AA49" i="39"/>
  <c r="Z49" i="39"/>
  <c r="Y49" i="39"/>
  <c r="X49" i="39"/>
  <c r="W49" i="39"/>
  <c r="V49" i="39"/>
  <c r="T49" i="39"/>
  <c r="S49" i="39"/>
  <c r="R49" i="39"/>
  <c r="Q49" i="39"/>
  <c r="P49" i="39"/>
  <c r="O49" i="39"/>
  <c r="HW48" i="39"/>
  <c r="HP48" i="39"/>
  <c r="HH48" i="39"/>
  <c r="HG48" i="39"/>
  <c r="HF48" i="39"/>
  <c r="HE48" i="39"/>
  <c r="HD48" i="39"/>
  <c r="HC48" i="39"/>
  <c r="HA48" i="39"/>
  <c r="GZ48" i="39"/>
  <c r="GY48" i="39"/>
  <c r="GX48" i="39"/>
  <c r="GW48" i="39"/>
  <c r="GV48" i="39"/>
  <c r="GT48" i="39"/>
  <c r="GS48" i="39"/>
  <c r="GR48" i="39"/>
  <c r="GQ48" i="39"/>
  <c r="GP48" i="39"/>
  <c r="GO48" i="39"/>
  <c r="GM48" i="39"/>
  <c r="GL48" i="39"/>
  <c r="GK48" i="39"/>
  <c r="GJ48" i="39"/>
  <c r="GI48" i="39"/>
  <c r="GH48" i="39"/>
  <c r="GF48" i="39"/>
  <c r="GE48" i="39"/>
  <c r="GD48" i="39"/>
  <c r="GC48" i="39"/>
  <c r="GB48" i="39"/>
  <c r="GA48" i="39"/>
  <c r="FY48" i="39"/>
  <c r="FX48" i="39"/>
  <c r="FW48" i="39"/>
  <c r="FV48" i="39"/>
  <c r="FU48" i="39"/>
  <c r="FT48" i="39"/>
  <c r="FR48" i="39"/>
  <c r="FQ48" i="39"/>
  <c r="FP48" i="39"/>
  <c r="FO48" i="39"/>
  <c r="FN48" i="39"/>
  <c r="FM48" i="39"/>
  <c r="FK48" i="39"/>
  <c r="FJ48" i="39"/>
  <c r="FI48" i="39"/>
  <c r="FH48" i="39"/>
  <c r="FG48" i="39"/>
  <c r="FF48" i="39"/>
  <c r="FD48" i="39"/>
  <c r="FC48" i="39"/>
  <c r="FB48" i="39"/>
  <c r="FA48" i="39"/>
  <c r="EZ48" i="39"/>
  <c r="EY48" i="39"/>
  <c r="EW48" i="39"/>
  <c r="EV48" i="39"/>
  <c r="EU48" i="39"/>
  <c r="ET48" i="39"/>
  <c r="ES48" i="39"/>
  <c r="ER48" i="39"/>
  <c r="EP48" i="39"/>
  <c r="EO48" i="39"/>
  <c r="EN48" i="39"/>
  <c r="EM48" i="39"/>
  <c r="EL48" i="39"/>
  <c r="EK48" i="39"/>
  <c r="EI48" i="39"/>
  <c r="EH48" i="39"/>
  <c r="EG48" i="39"/>
  <c r="EF48" i="39"/>
  <c r="EE48" i="39"/>
  <c r="ED48" i="39"/>
  <c r="EB48" i="39"/>
  <c r="EA48" i="39"/>
  <c r="DZ48" i="39"/>
  <c r="DY48" i="39"/>
  <c r="DX48" i="39"/>
  <c r="DW48" i="39"/>
  <c r="DU48" i="39"/>
  <c r="DT48" i="39"/>
  <c r="DS48" i="39"/>
  <c r="DR48" i="39"/>
  <c r="DQ48" i="39"/>
  <c r="DP48" i="39"/>
  <c r="DN48" i="39"/>
  <c r="DM48" i="39"/>
  <c r="DL48" i="39"/>
  <c r="DK48" i="39"/>
  <c r="DJ48" i="39"/>
  <c r="DI48" i="39"/>
  <c r="DG48" i="39"/>
  <c r="DF48" i="39"/>
  <c r="DE48" i="39"/>
  <c r="DD48" i="39"/>
  <c r="DC48" i="39"/>
  <c r="DB48" i="39"/>
  <c r="CZ48" i="39"/>
  <c r="CY48" i="39"/>
  <c r="CX48" i="39"/>
  <c r="CW48" i="39"/>
  <c r="CV48" i="39"/>
  <c r="CU48" i="39"/>
  <c r="CS48" i="39"/>
  <c r="CR48" i="39"/>
  <c r="CQ48" i="39"/>
  <c r="CP48" i="39"/>
  <c r="CO48" i="39"/>
  <c r="CN48" i="39"/>
  <c r="CL48" i="39"/>
  <c r="CK48" i="39"/>
  <c r="CJ48" i="39"/>
  <c r="CI48" i="39"/>
  <c r="CH48" i="39"/>
  <c r="CG48" i="39"/>
  <c r="CE48" i="39"/>
  <c r="CD48" i="39"/>
  <c r="CC48" i="39"/>
  <c r="CB48" i="39"/>
  <c r="CA48" i="39"/>
  <c r="BZ48" i="39"/>
  <c r="BX48" i="39"/>
  <c r="BW48" i="39"/>
  <c r="BV48" i="39"/>
  <c r="BU48" i="39"/>
  <c r="BT48" i="39"/>
  <c r="BS48" i="39"/>
  <c r="BQ48" i="39"/>
  <c r="BP48" i="39"/>
  <c r="BO48" i="39"/>
  <c r="BN48" i="39"/>
  <c r="BM48" i="39"/>
  <c r="BL48" i="39"/>
  <c r="BJ48" i="39"/>
  <c r="BI48" i="39"/>
  <c r="BH48" i="39"/>
  <c r="BG48" i="39"/>
  <c r="BF48" i="39"/>
  <c r="BE48" i="39"/>
  <c r="BC48" i="39"/>
  <c r="BB48" i="39"/>
  <c r="BA48" i="39"/>
  <c r="AZ48" i="39"/>
  <c r="AY48" i="39"/>
  <c r="AX48" i="39"/>
  <c r="AV48" i="39"/>
  <c r="AU48" i="39"/>
  <c r="AT48" i="39"/>
  <c r="AS48" i="39"/>
  <c r="AR48" i="39"/>
  <c r="AQ48" i="39"/>
  <c r="AO48" i="39"/>
  <c r="AN48" i="39"/>
  <c r="AM48" i="39"/>
  <c r="AL48" i="39"/>
  <c r="AK48" i="39"/>
  <c r="AJ48" i="39"/>
  <c r="AH48" i="39"/>
  <c r="AG48" i="39"/>
  <c r="AF48" i="39"/>
  <c r="AE48" i="39"/>
  <c r="AD48" i="39"/>
  <c r="AC48" i="39"/>
  <c r="AA48" i="39"/>
  <c r="Z48" i="39"/>
  <c r="Y48" i="39"/>
  <c r="X48" i="39"/>
  <c r="W48" i="39"/>
  <c r="V48" i="39"/>
  <c r="T48" i="39"/>
  <c r="S48" i="39"/>
  <c r="R48" i="39"/>
  <c r="Q48" i="39"/>
  <c r="P48" i="39"/>
  <c r="O48" i="39"/>
  <c r="HW47" i="39"/>
  <c r="HP47" i="39"/>
  <c r="HH47" i="39"/>
  <c r="HG47" i="39"/>
  <c r="HF47" i="39"/>
  <c r="HE47" i="39"/>
  <c r="HD47" i="39"/>
  <c r="HC47" i="39"/>
  <c r="HA47" i="39"/>
  <c r="GZ47" i="39"/>
  <c r="GY47" i="39"/>
  <c r="GX47" i="39"/>
  <c r="GW47" i="39"/>
  <c r="GV47" i="39"/>
  <c r="GT47" i="39"/>
  <c r="GS47" i="39"/>
  <c r="GR47" i="39"/>
  <c r="GQ47" i="39"/>
  <c r="GP47" i="39"/>
  <c r="GO47" i="39"/>
  <c r="GM47" i="39"/>
  <c r="GL47" i="39"/>
  <c r="GK47" i="39"/>
  <c r="GJ47" i="39"/>
  <c r="GI47" i="39"/>
  <c r="GH47" i="39"/>
  <c r="GF47" i="39"/>
  <c r="GE47" i="39"/>
  <c r="GD47" i="39"/>
  <c r="GC47" i="39"/>
  <c r="GB47" i="39"/>
  <c r="GA47" i="39"/>
  <c r="FY47" i="39"/>
  <c r="FX47" i="39"/>
  <c r="FW47" i="39"/>
  <c r="FV47" i="39"/>
  <c r="FU47" i="39"/>
  <c r="FT47" i="39"/>
  <c r="FR47" i="39"/>
  <c r="FQ47" i="39"/>
  <c r="FP47" i="39"/>
  <c r="FO47" i="39"/>
  <c r="FN47" i="39"/>
  <c r="FM47" i="39"/>
  <c r="FK47" i="39"/>
  <c r="FJ47" i="39"/>
  <c r="FI47" i="39"/>
  <c r="FH47" i="39"/>
  <c r="FG47" i="39"/>
  <c r="FF47" i="39"/>
  <c r="FD47" i="39"/>
  <c r="FC47" i="39"/>
  <c r="FB47" i="39"/>
  <c r="FA47" i="39"/>
  <c r="EZ47" i="39"/>
  <c r="EY47" i="39"/>
  <c r="EW47" i="39"/>
  <c r="EV47" i="39"/>
  <c r="EU47" i="39"/>
  <c r="ET47" i="39"/>
  <c r="ES47" i="39"/>
  <c r="ER47" i="39"/>
  <c r="EP47" i="39"/>
  <c r="EO47" i="39"/>
  <c r="EN47" i="39"/>
  <c r="EM47" i="39"/>
  <c r="EL47" i="39"/>
  <c r="EK47" i="39"/>
  <c r="EI47" i="39"/>
  <c r="EH47" i="39"/>
  <c r="EG47" i="39"/>
  <c r="EF47" i="39"/>
  <c r="EE47" i="39"/>
  <c r="ED47" i="39"/>
  <c r="EB47" i="39"/>
  <c r="EA47" i="39"/>
  <c r="DZ47" i="39"/>
  <c r="DY47" i="39"/>
  <c r="DX47" i="39"/>
  <c r="DW47" i="39"/>
  <c r="DU47" i="39"/>
  <c r="DT47" i="39"/>
  <c r="DS47" i="39"/>
  <c r="DR47" i="39"/>
  <c r="DQ47" i="39"/>
  <c r="DP47" i="39"/>
  <c r="DN47" i="39"/>
  <c r="DM47" i="39"/>
  <c r="DL47" i="39"/>
  <c r="DK47" i="39"/>
  <c r="DJ47" i="39"/>
  <c r="DI47" i="39"/>
  <c r="DG47" i="39"/>
  <c r="DF47" i="39"/>
  <c r="DE47" i="39"/>
  <c r="DD47" i="39"/>
  <c r="DC47" i="39"/>
  <c r="DB47" i="39"/>
  <c r="CZ47" i="39"/>
  <c r="CY47" i="39"/>
  <c r="CX47" i="39"/>
  <c r="CW47" i="39"/>
  <c r="CV47" i="39"/>
  <c r="CU47" i="39"/>
  <c r="CS47" i="39"/>
  <c r="CR47" i="39"/>
  <c r="CQ47" i="39"/>
  <c r="CP47" i="39"/>
  <c r="CO47" i="39"/>
  <c r="CN47" i="39"/>
  <c r="CL47" i="39"/>
  <c r="CK47" i="39"/>
  <c r="CJ47" i="39"/>
  <c r="CI47" i="39"/>
  <c r="CH47" i="39"/>
  <c r="CG47" i="39"/>
  <c r="CE47" i="39"/>
  <c r="CD47" i="39"/>
  <c r="CC47" i="39"/>
  <c r="CB47" i="39"/>
  <c r="CA47" i="39"/>
  <c r="BZ47" i="39"/>
  <c r="BX47" i="39"/>
  <c r="BW47" i="39"/>
  <c r="BV47" i="39"/>
  <c r="BU47" i="39"/>
  <c r="BT47" i="39"/>
  <c r="BS47" i="39"/>
  <c r="BQ47" i="39"/>
  <c r="BP47" i="39"/>
  <c r="BO47" i="39"/>
  <c r="BN47" i="39"/>
  <c r="BM47" i="39"/>
  <c r="BL47" i="39"/>
  <c r="BJ47" i="39"/>
  <c r="BI47" i="39"/>
  <c r="BH47" i="39"/>
  <c r="BG47" i="39"/>
  <c r="BF47" i="39"/>
  <c r="BE47" i="39"/>
  <c r="BC47" i="39"/>
  <c r="BB47" i="39"/>
  <c r="BA47" i="39"/>
  <c r="AZ47" i="39"/>
  <c r="AY47" i="39"/>
  <c r="AX47" i="39"/>
  <c r="AV47" i="39"/>
  <c r="AU47" i="39"/>
  <c r="AT47" i="39"/>
  <c r="AS47" i="39"/>
  <c r="AR47" i="39"/>
  <c r="AQ47" i="39"/>
  <c r="AO47" i="39"/>
  <c r="AN47" i="39"/>
  <c r="AM47" i="39"/>
  <c r="AL47" i="39"/>
  <c r="AK47" i="39"/>
  <c r="AJ47" i="39"/>
  <c r="AH47" i="39"/>
  <c r="AG47" i="39"/>
  <c r="AF47" i="39"/>
  <c r="AE47" i="39"/>
  <c r="AD47" i="39"/>
  <c r="AC47" i="39"/>
  <c r="AA47" i="39"/>
  <c r="Z47" i="39"/>
  <c r="Y47" i="39"/>
  <c r="X47" i="39"/>
  <c r="W47" i="39"/>
  <c r="AB47" i="39" s="1"/>
  <c r="V47" i="39"/>
  <c r="T47" i="39"/>
  <c r="S47" i="39"/>
  <c r="R47" i="39"/>
  <c r="Q47" i="39"/>
  <c r="P47" i="39"/>
  <c r="O47" i="39"/>
  <c r="HW46" i="39"/>
  <c r="HP46" i="39"/>
  <c r="HH46" i="39"/>
  <c r="HG46" i="39"/>
  <c r="HF46" i="39"/>
  <c r="HE46" i="39"/>
  <c r="HD46" i="39"/>
  <c r="HC46" i="39"/>
  <c r="HA46" i="39"/>
  <c r="GZ46" i="39"/>
  <c r="GY46" i="39"/>
  <c r="GX46" i="39"/>
  <c r="GW46" i="39"/>
  <c r="GV46" i="39"/>
  <c r="GT46" i="39"/>
  <c r="GS46" i="39"/>
  <c r="GR46" i="39"/>
  <c r="GQ46" i="39"/>
  <c r="GP46" i="39"/>
  <c r="GO46" i="39"/>
  <c r="GM46" i="39"/>
  <c r="GL46" i="39"/>
  <c r="GK46" i="39"/>
  <c r="GJ46" i="39"/>
  <c r="GI46" i="39"/>
  <c r="GH46" i="39"/>
  <c r="GF46" i="39"/>
  <c r="GE46" i="39"/>
  <c r="GD46" i="39"/>
  <c r="GC46" i="39"/>
  <c r="GB46" i="39"/>
  <c r="GA46" i="39"/>
  <c r="FY46" i="39"/>
  <c r="FX46" i="39"/>
  <c r="FW46" i="39"/>
  <c r="FV46" i="39"/>
  <c r="FU46" i="39"/>
  <c r="FT46" i="39"/>
  <c r="FR46" i="39"/>
  <c r="FQ46" i="39"/>
  <c r="FP46" i="39"/>
  <c r="FO46" i="39"/>
  <c r="FN46" i="39"/>
  <c r="FM46" i="39"/>
  <c r="FK46" i="39"/>
  <c r="FJ46" i="39"/>
  <c r="FI46" i="39"/>
  <c r="FH46" i="39"/>
  <c r="FG46" i="39"/>
  <c r="FF46" i="39"/>
  <c r="FD46" i="39"/>
  <c r="FC46" i="39"/>
  <c r="FB46" i="39"/>
  <c r="FA46" i="39"/>
  <c r="EZ46" i="39"/>
  <c r="EY46" i="39"/>
  <c r="EW46" i="39"/>
  <c r="EV46" i="39"/>
  <c r="EU46" i="39"/>
  <c r="ET46" i="39"/>
  <c r="ES46" i="39"/>
  <c r="ER46" i="39"/>
  <c r="EP46" i="39"/>
  <c r="EO46" i="39"/>
  <c r="EN46" i="39"/>
  <c r="EM46" i="39"/>
  <c r="EL46" i="39"/>
  <c r="EK46" i="39"/>
  <c r="EI46" i="39"/>
  <c r="EH46" i="39"/>
  <c r="EG46" i="39"/>
  <c r="EF46" i="39"/>
  <c r="EE46" i="39"/>
  <c r="ED46" i="39"/>
  <c r="EB46" i="39"/>
  <c r="EA46" i="39"/>
  <c r="DZ46" i="39"/>
  <c r="DY46" i="39"/>
  <c r="DX46" i="39"/>
  <c r="DW46" i="39"/>
  <c r="DU46" i="39"/>
  <c r="DT46" i="39"/>
  <c r="DS46" i="39"/>
  <c r="DR46" i="39"/>
  <c r="DQ46" i="39"/>
  <c r="DP46" i="39"/>
  <c r="DN46" i="39"/>
  <c r="DM46" i="39"/>
  <c r="DL46" i="39"/>
  <c r="DK46" i="39"/>
  <c r="DJ46" i="39"/>
  <c r="DI46" i="39"/>
  <c r="DG46" i="39"/>
  <c r="DF46" i="39"/>
  <c r="DE46" i="39"/>
  <c r="DD46" i="39"/>
  <c r="DC46" i="39"/>
  <c r="DB46" i="39"/>
  <c r="CZ46" i="39"/>
  <c r="CY46" i="39"/>
  <c r="CX46" i="39"/>
  <c r="CW46" i="39"/>
  <c r="CV46" i="39"/>
  <c r="CU46" i="39"/>
  <c r="CS46" i="39"/>
  <c r="CR46" i="39"/>
  <c r="CQ46" i="39"/>
  <c r="CP46" i="39"/>
  <c r="CO46" i="39"/>
  <c r="CN46" i="39"/>
  <c r="CL46" i="39"/>
  <c r="CK46" i="39"/>
  <c r="CJ46" i="39"/>
  <c r="CI46" i="39"/>
  <c r="CH46" i="39"/>
  <c r="CG46" i="39"/>
  <c r="CE46" i="39"/>
  <c r="CD46" i="39"/>
  <c r="CC46" i="39"/>
  <c r="CB46" i="39"/>
  <c r="CA46" i="39"/>
  <c r="BZ46" i="39"/>
  <c r="BX46" i="39"/>
  <c r="BW46" i="39"/>
  <c r="BV46" i="39"/>
  <c r="BU46" i="39"/>
  <c r="BT46" i="39"/>
  <c r="BS46" i="39"/>
  <c r="BQ46" i="39"/>
  <c r="BP46" i="39"/>
  <c r="BO46" i="39"/>
  <c r="BN46" i="39"/>
  <c r="BM46" i="39"/>
  <c r="BL46" i="39"/>
  <c r="BJ46" i="39"/>
  <c r="BI46" i="39"/>
  <c r="BH46" i="39"/>
  <c r="BG46" i="39"/>
  <c r="BF46" i="39"/>
  <c r="BE46" i="39"/>
  <c r="BC46" i="39"/>
  <c r="BB46" i="39"/>
  <c r="BA46" i="39"/>
  <c r="AZ46" i="39"/>
  <c r="AY46" i="39"/>
  <c r="AX46" i="39"/>
  <c r="AV46" i="39"/>
  <c r="AU46" i="39"/>
  <c r="AT46" i="39"/>
  <c r="AS46" i="39"/>
  <c r="AR46" i="39"/>
  <c r="AQ46" i="39"/>
  <c r="AO46" i="39"/>
  <c r="AN46" i="39"/>
  <c r="AM46" i="39"/>
  <c r="AL46" i="39"/>
  <c r="AK46" i="39"/>
  <c r="AJ46" i="39"/>
  <c r="AH46" i="39"/>
  <c r="AG46" i="39"/>
  <c r="AF46" i="39"/>
  <c r="AE46" i="39"/>
  <c r="AD46" i="39"/>
  <c r="AC46" i="39"/>
  <c r="AA46" i="39"/>
  <c r="Z46" i="39"/>
  <c r="Y46" i="39"/>
  <c r="X46" i="39"/>
  <c r="W46" i="39"/>
  <c r="V46" i="39"/>
  <c r="AB46" i="39" s="1"/>
  <c r="T46" i="39"/>
  <c r="S46" i="39"/>
  <c r="R46" i="39"/>
  <c r="Q46" i="39"/>
  <c r="P46" i="39"/>
  <c r="O46" i="39"/>
  <c r="HW45" i="39"/>
  <c r="HP45" i="39"/>
  <c r="HH45" i="39"/>
  <c r="HG45" i="39"/>
  <c r="HF45" i="39"/>
  <c r="HE45" i="39"/>
  <c r="HD45" i="39"/>
  <c r="HC45" i="39"/>
  <c r="HI45" i="39" s="1"/>
  <c r="HA45" i="39"/>
  <c r="GZ45" i="39"/>
  <c r="GY45" i="39"/>
  <c r="GX45" i="39"/>
  <c r="GW45" i="39"/>
  <c r="GV45" i="39"/>
  <c r="GT45" i="39"/>
  <c r="GS45" i="39"/>
  <c r="GR45" i="39"/>
  <c r="GQ45" i="39"/>
  <c r="GP45" i="39"/>
  <c r="GO45" i="39"/>
  <c r="GM45" i="39"/>
  <c r="GL45" i="39"/>
  <c r="GK45" i="39"/>
  <c r="GJ45" i="39"/>
  <c r="GI45" i="39"/>
  <c r="GH45" i="39"/>
  <c r="GF45" i="39"/>
  <c r="GE45" i="39"/>
  <c r="GD45" i="39"/>
  <c r="GC45" i="39"/>
  <c r="GB45" i="39"/>
  <c r="GA45" i="39"/>
  <c r="FY45" i="39"/>
  <c r="FX45" i="39"/>
  <c r="FW45" i="39"/>
  <c r="FV45" i="39"/>
  <c r="FU45" i="39"/>
  <c r="FT45" i="39"/>
  <c r="FR45" i="39"/>
  <c r="FQ45" i="39"/>
  <c r="FP45" i="39"/>
  <c r="FO45" i="39"/>
  <c r="FN45" i="39"/>
  <c r="FM45" i="39"/>
  <c r="FK45" i="39"/>
  <c r="FJ45" i="39"/>
  <c r="FI45" i="39"/>
  <c r="FH45" i="39"/>
  <c r="FG45" i="39"/>
  <c r="FF45" i="39"/>
  <c r="FD45" i="39"/>
  <c r="FC45" i="39"/>
  <c r="FB45" i="39"/>
  <c r="FA45" i="39"/>
  <c r="EZ45" i="39"/>
  <c r="EY45" i="39"/>
  <c r="EW45" i="39"/>
  <c r="EV45" i="39"/>
  <c r="EU45" i="39"/>
  <c r="ET45" i="39"/>
  <c r="ES45" i="39"/>
  <c r="ER45" i="39"/>
  <c r="EP45" i="39"/>
  <c r="EO45" i="39"/>
  <c r="EN45" i="39"/>
  <c r="EM45" i="39"/>
  <c r="EL45" i="39"/>
  <c r="EK45" i="39"/>
  <c r="EI45" i="39"/>
  <c r="EH45" i="39"/>
  <c r="EG45" i="39"/>
  <c r="EF45" i="39"/>
  <c r="EE45" i="39"/>
  <c r="ED45" i="39"/>
  <c r="EB45" i="39"/>
  <c r="EA45" i="39"/>
  <c r="DZ45" i="39"/>
  <c r="DY45" i="39"/>
  <c r="DX45" i="39"/>
  <c r="DW45" i="39"/>
  <c r="DU45" i="39"/>
  <c r="DT45" i="39"/>
  <c r="DS45" i="39"/>
  <c r="DR45" i="39"/>
  <c r="DQ45" i="39"/>
  <c r="DP45" i="39"/>
  <c r="DN45" i="39"/>
  <c r="DM45" i="39"/>
  <c r="DL45" i="39"/>
  <c r="DK45" i="39"/>
  <c r="DJ45" i="39"/>
  <c r="DI45" i="39"/>
  <c r="DG45" i="39"/>
  <c r="DF45" i="39"/>
  <c r="DE45" i="39"/>
  <c r="DD45" i="39"/>
  <c r="DC45" i="39"/>
  <c r="DB45" i="39"/>
  <c r="CZ45" i="39"/>
  <c r="CY45" i="39"/>
  <c r="CX45" i="39"/>
  <c r="CW45" i="39"/>
  <c r="CV45" i="39"/>
  <c r="CU45" i="39"/>
  <c r="CS45" i="39"/>
  <c r="CR45" i="39"/>
  <c r="CQ45" i="39"/>
  <c r="CP45" i="39"/>
  <c r="CO45" i="39"/>
  <c r="CN45" i="39"/>
  <c r="CL45" i="39"/>
  <c r="CK45" i="39"/>
  <c r="CJ45" i="39"/>
  <c r="CI45" i="39"/>
  <c r="CH45" i="39"/>
  <c r="CG45" i="39"/>
  <c r="CE45" i="39"/>
  <c r="CD45" i="39"/>
  <c r="CC45" i="39"/>
  <c r="CB45" i="39"/>
  <c r="CA45" i="39"/>
  <c r="BZ45" i="39"/>
  <c r="BX45" i="39"/>
  <c r="BW45" i="39"/>
  <c r="BV45" i="39"/>
  <c r="BU45" i="39"/>
  <c r="BT45" i="39"/>
  <c r="BS45" i="39"/>
  <c r="BQ45" i="39"/>
  <c r="BP45" i="39"/>
  <c r="BO45" i="39"/>
  <c r="BN45" i="39"/>
  <c r="BM45" i="39"/>
  <c r="BL45" i="39"/>
  <c r="BJ45" i="39"/>
  <c r="BI45" i="39"/>
  <c r="BH45" i="39"/>
  <c r="BG45" i="39"/>
  <c r="BF45" i="39"/>
  <c r="BE45" i="39"/>
  <c r="BC45" i="39"/>
  <c r="BB45" i="39"/>
  <c r="BA45" i="39"/>
  <c r="AZ45" i="39"/>
  <c r="AY45" i="39"/>
  <c r="AX45" i="39"/>
  <c r="AV45" i="39"/>
  <c r="AU45" i="39"/>
  <c r="AT45" i="39"/>
  <c r="AS45" i="39"/>
  <c r="AR45" i="39"/>
  <c r="AQ45" i="39"/>
  <c r="AO45" i="39"/>
  <c r="AN45" i="39"/>
  <c r="AM45" i="39"/>
  <c r="AL45" i="39"/>
  <c r="AK45" i="39"/>
  <c r="AJ45" i="39"/>
  <c r="AH45" i="39"/>
  <c r="AG45" i="39"/>
  <c r="AF45" i="39"/>
  <c r="AE45" i="39"/>
  <c r="AD45" i="39"/>
  <c r="AC45" i="39"/>
  <c r="AA45" i="39"/>
  <c r="Z45" i="39"/>
  <c r="Y45" i="39"/>
  <c r="X45" i="39"/>
  <c r="W45" i="39"/>
  <c r="V45" i="39"/>
  <c r="T45" i="39"/>
  <c r="S45" i="39"/>
  <c r="R45" i="39"/>
  <c r="Q45" i="39"/>
  <c r="P45" i="39"/>
  <c r="O45" i="39"/>
  <c r="HW44" i="39"/>
  <c r="HP44" i="39"/>
  <c r="HH44" i="39"/>
  <c r="HG44" i="39"/>
  <c r="HF44" i="39"/>
  <c r="HE44" i="39"/>
  <c r="HD44" i="39"/>
  <c r="HC44" i="39"/>
  <c r="HI44" i="39" s="1"/>
  <c r="HA44" i="39"/>
  <c r="GZ44" i="39"/>
  <c r="GY44" i="39"/>
  <c r="GX44" i="39"/>
  <c r="GW44" i="39"/>
  <c r="GV44" i="39"/>
  <c r="GT44" i="39"/>
  <c r="GS44" i="39"/>
  <c r="GR44" i="39"/>
  <c r="GQ44" i="39"/>
  <c r="GP44" i="39"/>
  <c r="GO44" i="39"/>
  <c r="GM44" i="39"/>
  <c r="GL44" i="39"/>
  <c r="GK44" i="39"/>
  <c r="GJ44" i="39"/>
  <c r="GI44" i="39"/>
  <c r="GH44" i="39"/>
  <c r="GF44" i="39"/>
  <c r="GE44" i="39"/>
  <c r="GD44" i="39"/>
  <c r="GC44" i="39"/>
  <c r="GB44" i="39"/>
  <c r="GA44" i="39"/>
  <c r="FY44" i="39"/>
  <c r="FX44" i="39"/>
  <c r="FW44" i="39"/>
  <c r="FV44" i="39"/>
  <c r="FU44" i="39"/>
  <c r="FT44" i="39"/>
  <c r="FR44" i="39"/>
  <c r="FQ44" i="39"/>
  <c r="FP44" i="39"/>
  <c r="FO44" i="39"/>
  <c r="FN44" i="39"/>
  <c r="FM44" i="39"/>
  <c r="FK44" i="39"/>
  <c r="FJ44" i="39"/>
  <c r="FI44" i="39"/>
  <c r="FH44" i="39"/>
  <c r="FG44" i="39"/>
  <c r="FF44" i="39"/>
  <c r="FD44" i="39"/>
  <c r="FC44" i="39"/>
  <c r="FB44" i="39"/>
  <c r="FA44" i="39"/>
  <c r="EZ44" i="39"/>
  <c r="EY44" i="39"/>
  <c r="EW44" i="39"/>
  <c r="EV44" i="39"/>
  <c r="EU44" i="39"/>
  <c r="ET44" i="39"/>
  <c r="ES44" i="39"/>
  <c r="ER44" i="39"/>
  <c r="EP44" i="39"/>
  <c r="EO44" i="39"/>
  <c r="EN44" i="39"/>
  <c r="EM44" i="39"/>
  <c r="EL44" i="39"/>
  <c r="EK44" i="39"/>
  <c r="EI44" i="39"/>
  <c r="EH44" i="39"/>
  <c r="EG44" i="39"/>
  <c r="EF44" i="39"/>
  <c r="EE44" i="39"/>
  <c r="ED44" i="39"/>
  <c r="EB44" i="39"/>
  <c r="EA44" i="39"/>
  <c r="DZ44" i="39"/>
  <c r="DY44" i="39"/>
  <c r="DX44" i="39"/>
  <c r="DW44" i="39"/>
  <c r="DU44" i="39"/>
  <c r="DT44" i="39"/>
  <c r="DS44" i="39"/>
  <c r="DR44" i="39"/>
  <c r="DQ44" i="39"/>
  <c r="DP44" i="39"/>
  <c r="DN44" i="39"/>
  <c r="DM44" i="39"/>
  <c r="DL44" i="39"/>
  <c r="DK44" i="39"/>
  <c r="DJ44" i="39"/>
  <c r="DI44" i="39"/>
  <c r="DG44" i="39"/>
  <c r="DF44" i="39"/>
  <c r="DE44" i="39"/>
  <c r="DD44" i="39"/>
  <c r="DC44" i="39"/>
  <c r="DB44" i="39"/>
  <c r="CZ44" i="39"/>
  <c r="CY44" i="39"/>
  <c r="CX44" i="39"/>
  <c r="CW44" i="39"/>
  <c r="CV44" i="39"/>
  <c r="CU44" i="39"/>
  <c r="CS44" i="39"/>
  <c r="CR44" i="39"/>
  <c r="CQ44" i="39"/>
  <c r="CP44" i="39"/>
  <c r="CO44" i="39"/>
  <c r="CN44" i="39"/>
  <c r="CL44" i="39"/>
  <c r="CK44" i="39"/>
  <c r="CJ44" i="39"/>
  <c r="CI44" i="39"/>
  <c r="CH44" i="39"/>
  <c r="CG44" i="39"/>
  <c r="CE44" i="39"/>
  <c r="CD44" i="39"/>
  <c r="CC44" i="39"/>
  <c r="CB44" i="39"/>
  <c r="CA44" i="39"/>
  <c r="BZ44" i="39"/>
  <c r="BX44" i="39"/>
  <c r="BW44" i="39"/>
  <c r="BV44" i="39"/>
  <c r="BU44" i="39"/>
  <c r="BT44" i="39"/>
  <c r="BS44" i="39"/>
  <c r="BQ44" i="39"/>
  <c r="BP44" i="39"/>
  <c r="BO44" i="39"/>
  <c r="BN44" i="39"/>
  <c r="BM44" i="39"/>
  <c r="BL44" i="39"/>
  <c r="BJ44" i="39"/>
  <c r="BI44" i="39"/>
  <c r="BH44" i="39"/>
  <c r="BG44" i="39"/>
  <c r="BF44" i="39"/>
  <c r="BE44" i="39"/>
  <c r="BC44" i="39"/>
  <c r="BB44" i="39"/>
  <c r="BA44" i="39"/>
  <c r="AZ44" i="39"/>
  <c r="AY44" i="39"/>
  <c r="AX44" i="39"/>
  <c r="AV44" i="39"/>
  <c r="AU44" i="39"/>
  <c r="AT44" i="39"/>
  <c r="AS44" i="39"/>
  <c r="AR44" i="39"/>
  <c r="AQ44" i="39"/>
  <c r="AO44" i="39"/>
  <c r="AN44" i="39"/>
  <c r="AM44" i="39"/>
  <c r="AL44" i="39"/>
  <c r="AK44" i="39"/>
  <c r="AJ44" i="39"/>
  <c r="AH44" i="39"/>
  <c r="AG44" i="39"/>
  <c r="AF44" i="39"/>
  <c r="AE44" i="39"/>
  <c r="AD44" i="39"/>
  <c r="AC44" i="39"/>
  <c r="AA44" i="39"/>
  <c r="Z44" i="39"/>
  <c r="Y44" i="39"/>
  <c r="X44" i="39"/>
  <c r="W44" i="39"/>
  <c r="V44" i="39"/>
  <c r="T44" i="39"/>
  <c r="S44" i="39"/>
  <c r="R44" i="39"/>
  <c r="Q44" i="39"/>
  <c r="P44" i="39"/>
  <c r="O44" i="39"/>
  <c r="HW43" i="39"/>
  <c r="HP43" i="39"/>
  <c r="HH43" i="39"/>
  <c r="HG43" i="39"/>
  <c r="HF43" i="39"/>
  <c r="HE43" i="39"/>
  <c r="HD43" i="39"/>
  <c r="HC43" i="39"/>
  <c r="HA43" i="39"/>
  <c r="GZ43" i="39"/>
  <c r="GY43" i="39"/>
  <c r="GX43" i="39"/>
  <c r="GW43" i="39"/>
  <c r="GV43" i="39"/>
  <c r="GT43" i="39"/>
  <c r="GS43" i="39"/>
  <c r="GR43" i="39"/>
  <c r="GQ43" i="39"/>
  <c r="GP43" i="39"/>
  <c r="GO43" i="39"/>
  <c r="GM43" i="39"/>
  <c r="GL43" i="39"/>
  <c r="GK43" i="39"/>
  <c r="GJ43" i="39"/>
  <c r="GI43" i="39"/>
  <c r="GH43" i="39"/>
  <c r="GF43" i="39"/>
  <c r="GE43" i="39"/>
  <c r="GD43" i="39"/>
  <c r="GC43" i="39"/>
  <c r="GB43" i="39"/>
  <c r="GA43" i="39"/>
  <c r="FY43" i="39"/>
  <c r="FX43" i="39"/>
  <c r="FW43" i="39"/>
  <c r="FV43" i="39"/>
  <c r="FU43" i="39"/>
  <c r="FT43" i="39"/>
  <c r="FR43" i="39"/>
  <c r="FQ43" i="39"/>
  <c r="FP43" i="39"/>
  <c r="FO43" i="39"/>
  <c r="FN43" i="39"/>
  <c r="FM43" i="39"/>
  <c r="FK43" i="39"/>
  <c r="FJ43" i="39"/>
  <c r="FI43" i="39"/>
  <c r="FH43" i="39"/>
  <c r="FG43" i="39"/>
  <c r="FF43" i="39"/>
  <c r="FD43" i="39"/>
  <c r="FC43" i="39"/>
  <c r="FB43" i="39"/>
  <c r="FA43" i="39"/>
  <c r="EZ43" i="39"/>
  <c r="EY43" i="39"/>
  <c r="EW43" i="39"/>
  <c r="EV43" i="39"/>
  <c r="EU43" i="39"/>
  <c r="ET43" i="39"/>
  <c r="ES43" i="39"/>
  <c r="ER43" i="39"/>
  <c r="EP43" i="39"/>
  <c r="EO43" i="39"/>
  <c r="EN43" i="39"/>
  <c r="EM43" i="39"/>
  <c r="EL43" i="39"/>
  <c r="EK43" i="39"/>
  <c r="EI43" i="39"/>
  <c r="EH43" i="39"/>
  <c r="EG43" i="39"/>
  <c r="EF43" i="39"/>
  <c r="EE43" i="39"/>
  <c r="ED43" i="39"/>
  <c r="EB43" i="39"/>
  <c r="EA43" i="39"/>
  <c r="DZ43" i="39"/>
  <c r="DY43" i="39"/>
  <c r="DX43" i="39"/>
  <c r="DW43" i="39"/>
  <c r="DU43" i="39"/>
  <c r="DT43" i="39"/>
  <c r="DS43" i="39"/>
  <c r="DR43" i="39"/>
  <c r="DQ43" i="39"/>
  <c r="DP43" i="39"/>
  <c r="DN43" i="39"/>
  <c r="DM43" i="39"/>
  <c r="DL43" i="39"/>
  <c r="DK43" i="39"/>
  <c r="DJ43" i="39"/>
  <c r="DI43" i="39"/>
  <c r="DG43" i="39"/>
  <c r="DF43" i="39"/>
  <c r="DE43" i="39"/>
  <c r="DD43" i="39"/>
  <c r="DC43" i="39"/>
  <c r="DB43" i="39"/>
  <c r="CZ43" i="39"/>
  <c r="CY43" i="39"/>
  <c r="CX43" i="39"/>
  <c r="CW43" i="39"/>
  <c r="CV43" i="39"/>
  <c r="CU43" i="39"/>
  <c r="CS43" i="39"/>
  <c r="CR43" i="39"/>
  <c r="CQ43" i="39"/>
  <c r="CP43" i="39"/>
  <c r="CO43" i="39"/>
  <c r="CN43" i="39"/>
  <c r="CL43" i="39"/>
  <c r="CK43" i="39"/>
  <c r="CJ43" i="39"/>
  <c r="CI43" i="39"/>
  <c r="CH43" i="39"/>
  <c r="CG43" i="39"/>
  <c r="CE43" i="39"/>
  <c r="CD43" i="39"/>
  <c r="CC43" i="39"/>
  <c r="CB43" i="39"/>
  <c r="CA43" i="39"/>
  <c r="BZ43" i="39"/>
  <c r="BX43" i="39"/>
  <c r="BW43" i="39"/>
  <c r="BV43" i="39"/>
  <c r="BU43" i="39"/>
  <c r="BT43" i="39"/>
  <c r="BS43" i="39"/>
  <c r="BQ43" i="39"/>
  <c r="BP43" i="39"/>
  <c r="BO43" i="39"/>
  <c r="BN43" i="39"/>
  <c r="BM43" i="39"/>
  <c r="BL43" i="39"/>
  <c r="BJ43" i="39"/>
  <c r="BI43" i="39"/>
  <c r="BH43" i="39"/>
  <c r="BG43" i="39"/>
  <c r="BF43" i="39"/>
  <c r="BE43" i="39"/>
  <c r="BC43" i="39"/>
  <c r="BB43" i="39"/>
  <c r="BA43" i="39"/>
  <c r="AZ43" i="39"/>
  <c r="AY43" i="39"/>
  <c r="AX43" i="39"/>
  <c r="AV43" i="39"/>
  <c r="AU43" i="39"/>
  <c r="AT43" i="39"/>
  <c r="AS43" i="39"/>
  <c r="AR43" i="39"/>
  <c r="AQ43" i="39"/>
  <c r="AO43" i="39"/>
  <c r="AN43" i="39"/>
  <c r="AM43" i="39"/>
  <c r="AL43" i="39"/>
  <c r="AK43" i="39"/>
  <c r="AJ43" i="39"/>
  <c r="AH43" i="39"/>
  <c r="AG43" i="39"/>
  <c r="AF43" i="39"/>
  <c r="AE43" i="39"/>
  <c r="AD43" i="39"/>
  <c r="AC43" i="39"/>
  <c r="AA43" i="39"/>
  <c r="Z43" i="39"/>
  <c r="Y43" i="39"/>
  <c r="X43" i="39"/>
  <c r="W43" i="39"/>
  <c r="V43" i="39"/>
  <c r="T43" i="39"/>
  <c r="S43" i="39"/>
  <c r="R43" i="39"/>
  <c r="Q43" i="39"/>
  <c r="P43" i="39"/>
  <c r="O43" i="39"/>
  <c r="HW42" i="39"/>
  <c r="HP42" i="39"/>
  <c r="HH42" i="39"/>
  <c r="HG42" i="39"/>
  <c r="HF42" i="39"/>
  <c r="HE42" i="39"/>
  <c r="HD42" i="39"/>
  <c r="HC42" i="39"/>
  <c r="HA42" i="39"/>
  <c r="GZ42" i="39"/>
  <c r="GY42" i="39"/>
  <c r="GX42" i="39"/>
  <c r="GW42" i="39"/>
  <c r="GV42" i="39"/>
  <c r="GT42" i="39"/>
  <c r="GS42" i="39"/>
  <c r="GR42" i="39"/>
  <c r="GQ42" i="39"/>
  <c r="GP42" i="39"/>
  <c r="GO42" i="39"/>
  <c r="GM42" i="39"/>
  <c r="GL42" i="39"/>
  <c r="GK42" i="39"/>
  <c r="GJ42" i="39"/>
  <c r="GI42" i="39"/>
  <c r="GH42" i="39"/>
  <c r="GF42" i="39"/>
  <c r="GE42" i="39"/>
  <c r="GD42" i="39"/>
  <c r="GC42" i="39"/>
  <c r="GB42" i="39"/>
  <c r="GA42" i="39"/>
  <c r="FY42" i="39"/>
  <c r="FX42" i="39"/>
  <c r="FW42" i="39"/>
  <c r="FV42" i="39"/>
  <c r="FU42" i="39"/>
  <c r="FT42" i="39"/>
  <c r="FR42" i="39"/>
  <c r="FQ42" i="39"/>
  <c r="FP42" i="39"/>
  <c r="FO42" i="39"/>
  <c r="FN42" i="39"/>
  <c r="FM42" i="39"/>
  <c r="FK42" i="39"/>
  <c r="FJ42" i="39"/>
  <c r="FI42" i="39"/>
  <c r="FH42" i="39"/>
  <c r="FG42" i="39"/>
  <c r="FF42" i="39"/>
  <c r="FD42" i="39"/>
  <c r="FC42" i="39"/>
  <c r="FB42" i="39"/>
  <c r="FA42" i="39"/>
  <c r="EZ42" i="39"/>
  <c r="EY42" i="39"/>
  <c r="EW42" i="39"/>
  <c r="EV42" i="39"/>
  <c r="EU42" i="39"/>
  <c r="ET42" i="39"/>
  <c r="ES42" i="39"/>
  <c r="ER42" i="39"/>
  <c r="EP42" i="39"/>
  <c r="EO42" i="39"/>
  <c r="EN42" i="39"/>
  <c r="EM42" i="39"/>
  <c r="EL42" i="39"/>
  <c r="EK42" i="39"/>
  <c r="EI42" i="39"/>
  <c r="EH42" i="39"/>
  <c r="EG42" i="39"/>
  <c r="EF42" i="39"/>
  <c r="EE42" i="39"/>
  <c r="ED42" i="39"/>
  <c r="EB42" i="39"/>
  <c r="EA42" i="39"/>
  <c r="DZ42" i="39"/>
  <c r="DY42" i="39"/>
  <c r="DX42" i="39"/>
  <c r="DW42" i="39"/>
  <c r="DU42" i="39"/>
  <c r="DT42" i="39"/>
  <c r="DS42" i="39"/>
  <c r="DR42" i="39"/>
  <c r="DQ42" i="39"/>
  <c r="DP42" i="39"/>
  <c r="DN42" i="39"/>
  <c r="DM42" i="39"/>
  <c r="DL42" i="39"/>
  <c r="DK42" i="39"/>
  <c r="DJ42" i="39"/>
  <c r="DI42" i="39"/>
  <c r="DG42" i="39"/>
  <c r="DF42" i="39"/>
  <c r="DE42" i="39"/>
  <c r="DD42" i="39"/>
  <c r="DC42" i="39"/>
  <c r="DB42" i="39"/>
  <c r="CZ42" i="39"/>
  <c r="CY42" i="39"/>
  <c r="CX42" i="39"/>
  <c r="CW42" i="39"/>
  <c r="CV42" i="39"/>
  <c r="CU42" i="39"/>
  <c r="CS42" i="39"/>
  <c r="CR42" i="39"/>
  <c r="CQ42" i="39"/>
  <c r="CP42" i="39"/>
  <c r="CO42" i="39"/>
  <c r="CN42" i="39"/>
  <c r="CL42" i="39"/>
  <c r="CK42" i="39"/>
  <c r="CJ42" i="39"/>
  <c r="CI42" i="39"/>
  <c r="CH42" i="39"/>
  <c r="CG42" i="39"/>
  <c r="CE42" i="39"/>
  <c r="CD42" i="39"/>
  <c r="CC42" i="39"/>
  <c r="CB42" i="39"/>
  <c r="CA42" i="39"/>
  <c r="BZ42" i="39"/>
  <c r="BX42" i="39"/>
  <c r="BW42" i="39"/>
  <c r="BV42" i="39"/>
  <c r="BU42" i="39"/>
  <c r="BT42" i="39"/>
  <c r="BS42" i="39"/>
  <c r="BQ42" i="39"/>
  <c r="BP42" i="39"/>
  <c r="BO42" i="39"/>
  <c r="BN42" i="39"/>
  <c r="BM42" i="39"/>
  <c r="BL42" i="39"/>
  <c r="BJ42" i="39"/>
  <c r="BI42" i="39"/>
  <c r="BH42" i="39"/>
  <c r="BG42" i="39"/>
  <c r="BF42" i="39"/>
  <c r="BE42" i="39"/>
  <c r="BC42" i="39"/>
  <c r="BB42" i="39"/>
  <c r="BA42" i="39"/>
  <c r="AZ42" i="39"/>
  <c r="AY42" i="39"/>
  <c r="AX42" i="39"/>
  <c r="AV42" i="39"/>
  <c r="AU42" i="39"/>
  <c r="AT42" i="39"/>
  <c r="AS42" i="39"/>
  <c r="AR42" i="39"/>
  <c r="AQ42" i="39"/>
  <c r="AO42" i="39"/>
  <c r="AN42" i="39"/>
  <c r="AM42" i="39"/>
  <c r="AL42" i="39"/>
  <c r="AK42" i="39"/>
  <c r="AJ42" i="39"/>
  <c r="AH42" i="39"/>
  <c r="AG42" i="39"/>
  <c r="AF42" i="39"/>
  <c r="AE42" i="39"/>
  <c r="AD42" i="39"/>
  <c r="AC42" i="39"/>
  <c r="AA42" i="39"/>
  <c r="Z42" i="39"/>
  <c r="Y42" i="39"/>
  <c r="X42" i="39"/>
  <c r="W42" i="39"/>
  <c r="V42" i="39"/>
  <c r="T42" i="39"/>
  <c r="S42" i="39"/>
  <c r="R42" i="39"/>
  <c r="Q42" i="39"/>
  <c r="P42" i="39"/>
  <c r="O42" i="39"/>
  <c r="HW41" i="39"/>
  <c r="HP41" i="39"/>
  <c r="HH41" i="39"/>
  <c r="HG41" i="39"/>
  <c r="HF41" i="39"/>
  <c r="HE41" i="39"/>
  <c r="HD41" i="39"/>
  <c r="HC41" i="39"/>
  <c r="HI41" i="39" s="1"/>
  <c r="HA41" i="39"/>
  <c r="GZ41" i="39"/>
  <c r="GY41" i="39"/>
  <c r="GX41" i="39"/>
  <c r="GW41" i="39"/>
  <c r="GV41" i="39"/>
  <c r="GT41" i="39"/>
  <c r="GS41" i="39"/>
  <c r="GR41" i="39"/>
  <c r="GQ41" i="39"/>
  <c r="GP41" i="39"/>
  <c r="GO41" i="39"/>
  <c r="GM41" i="39"/>
  <c r="GL41" i="39"/>
  <c r="GK41" i="39"/>
  <c r="GJ41" i="39"/>
  <c r="GI41" i="39"/>
  <c r="GH41" i="39"/>
  <c r="GF41" i="39"/>
  <c r="GE41" i="39"/>
  <c r="GD41" i="39"/>
  <c r="GC41" i="39"/>
  <c r="GB41" i="39"/>
  <c r="GA41" i="39"/>
  <c r="FY41" i="39"/>
  <c r="FX41" i="39"/>
  <c r="FW41" i="39"/>
  <c r="FV41" i="39"/>
  <c r="FU41" i="39"/>
  <c r="FT41" i="39"/>
  <c r="FR41" i="39"/>
  <c r="FQ41" i="39"/>
  <c r="FP41" i="39"/>
  <c r="FO41" i="39"/>
  <c r="FN41" i="39"/>
  <c r="FM41" i="39"/>
  <c r="FK41" i="39"/>
  <c r="FJ41" i="39"/>
  <c r="FI41" i="39"/>
  <c r="FH41" i="39"/>
  <c r="FG41" i="39"/>
  <c r="FF41" i="39"/>
  <c r="FD41" i="39"/>
  <c r="FC41" i="39"/>
  <c r="FB41" i="39"/>
  <c r="FA41" i="39"/>
  <c r="EZ41" i="39"/>
  <c r="EY41" i="39"/>
  <c r="EW41" i="39"/>
  <c r="EV41" i="39"/>
  <c r="EU41" i="39"/>
  <c r="ET41" i="39"/>
  <c r="ES41" i="39"/>
  <c r="ER41" i="39"/>
  <c r="EP41" i="39"/>
  <c r="EO41" i="39"/>
  <c r="EN41" i="39"/>
  <c r="EM41" i="39"/>
  <c r="EL41" i="39"/>
  <c r="EK41" i="39"/>
  <c r="EI41" i="39"/>
  <c r="EH41" i="39"/>
  <c r="EG41" i="39"/>
  <c r="EF41" i="39"/>
  <c r="EE41" i="39"/>
  <c r="ED41" i="39"/>
  <c r="EB41" i="39"/>
  <c r="EA41" i="39"/>
  <c r="DZ41" i="39"/>
  <c r="DY41" i="39"/>
  <c r="DX41" i="39"/>
  <c r="DW41" i="39"/>
  <c r="DU41" i="39"/>
  <c r="DT41" i="39"/>
  <c r="DS41" i="39"/>
  <c r="DR41" i="39"/>
  <c r="DQ41" i="39"/>
  <c r="DP41" i="39"/>
  <c r="DN41" i="39"/>
  <c r="DM41" i="39"/>
  <c r="DL41" i="39"/>
  <c r="DK41" i="39"/>
  <c r="DJ41" i="39"/>
  <c r="DI41" i="39"/>
  <c r="DG41" i="39"/>
  <c r="DF41" i="39"/>
  <c r="DE41" i="39"/>
  <c r="DD41" i="39"/>
  <c r="DC41" i="39"/>
  <c r="DB41" i="39"/>
  <c r="CZ41" i="39"/>
  <c r="CY41" i="39"/>
  <c r="CX41" i="39"/>
  <c r="CW41" i="39"/>
  <c r="CV41" i="39"/>
  <c r="CU41" i="39"/>
  <c r="CS41" i="39"/>
  <c r="CR41" i="39"/>
  <c r="CQ41" i="39"/>
  <c r="CP41" i="39"/>
  <c r="CO41" i="39"/>
  <c r="CN41" i="39"/>
  <c r="CL41" i="39"/>
  <c r="CK41" i="39"/>
  <c r="CJ41" i="39"/>
  <c r="CI41" i="39"/>
  <c r="CH41" i="39"/>
  <c r="CG41" i="39"/>
  <c r="CE41" i="39"/>
  <c r="CD41" i="39"/>
  <c r="CC41" i="39"/>
  <c r="CB41" i="39"/>
  <c r="CA41" i="39"/>
  <c r="BZ41" i="39"/>
  <c r="BX41" i="39"/>
  <c r="BW41" i="39"/>
  <c r="BV41" i="39"/>
  <c r="BU41" i="39"/>
  <c r="BT41" i="39"/>
  <c r="BS41" i="39"/>
  <c r="BQ41" i="39"/>
  <c r="BP41" i="39"/>
  <c r="BO41" i="39"/>
  <c r="BN41" i="39"/>
  <c r="BM41" i="39"/>
  <c r="BL41" i="39"/>
  <c r="BJ41" i="39"/>
  <c r="BI41" i="39"/>
  <c r="BH41" i="39"/>
  <c r="BG41" i="39"/>
  <c r="BF41" i="39"/>
  <c r="BE41" i="39"/>
  <c r="BC41" i="39"/>
  <c r="BB41" i="39"/>
  <c r="BA41" i="39"/>
  <c r="AZ41" i="39"/>
  <c r="AY41" i="39"/>
  <c r="AX41" i="39"/>
  <c r="AV41" i="39"/>
  <c r="AU41" i="39"/>
  <c r="AT41" i="39"/>
  <c r="AS41" i="39"/>
  <c r="AR41" i="39"/>
  <c r="AQ41" i="39"/>
  <c r="AO41" i="39"/>
  <c r="AN41" i="39"/>
  <c r="AM41" i="39"/>
  <c r="AL41" i="39"/>
  <c r="AK41" i="39"/>
  <c r="AJ41" i="39"/>
  <c r="AH41" i="39"/>
  <c r="AG41" i="39"/>
  <c r="AF41" i="39"/>
  <c r="AE41" i="39"/>
  <c r="AD41" i="39"/>
  <c r="AC41" i="39"/>
  <c r="AA41" i="39"/>
  <c r="Z41" i="39"/>
  <c r="Y41" i="39"/>
  <c r="X41" i="39"/>
  <c r="W41" i="39"/>
  <c r="V41" i="39"/>
  <c r="T41" i="39"/>
  <c r="S41" i="39"/>
  <c r="R41" i="39"/>
  <c r="Q41" i="39"/>
  <c r="P41" i="39"/>
  <c r="O41" i="39"/>
  <c r="HW40" i="39"/>
  <c r="HP40" i="39"/>
  <c r="HH40" i="39"/>
  <c r="HG40" i="39"/>
  <c r="HF40" i="39"/>
  <c r="HE40" i="39"/>
  <c r="HD40" i="39"/>
  <c r="HC40" i="39"/>
  <c r="HI40" i="39" s="1"/>
  <c r="HA40" i="39"/>
  <c r="GZ40" i="39"/>
  <c r="GY40" i="39"/>
  <c r="GX40" i="39"/>
  <c r="GW40" i="39"/>
  <c r="GV40" i="39"/>
  <c r="GT40" i="39"/>
  <c r="GS40" i="39"/>
  <c r="GR40" i="39"/>
  <c r="GQ40" i="39"/>
  <c r="GP40" i="39"/>
  <c r="GO40" i="39"/>
  <c r="GM40" i="39"/>
  <c r="GL40" i="39"/>
  <c r="GK40" i="39"/>
  <c r="GJ40" i="39"/>
  <c r="GI40" i="39"/>
  <c r="GH40" i="39"/>
  <c r="GF40" i="39"/>
  <c r="GE40" i="39"/>
  <c r="GD40" i="39"/>
  <c r="GC40" i="39"/>
  <c r="GB40" i="39"/>
  <c r="GA40" i="39"/>
  <c r="FY40" i="39"/>
  <c r="FX40" i="39"/>
  <c r="FW40" i="39"/>
  <c r="FV40" i="39"/>
  <c r="FU40" i="39"/>
  <c r="FT40" i="39"/>
  <c r="FR40" i="39"/>
  <c r="FQ40" i="39"/>
  <c r="FP40" i="39"/>
  <c r="FO40" i="39"/>
  <c r="FN40" i="39"/>
  <c r="FM40" i="39"/>
  <c r="FK40" i="39"/>
  <c r="FJ40" i="39"/>
  <c r="FI40" i="39"/>
  <c r="FH40" i="39"/>
  <c r="FG40" i="39"/>
  <c r="FF40" i="39"/>
  <c r="FD40" i="39"/>
  <c r="FC40" i="39"/>
  <c r="FB40" i="39"/>
  <c r="FA40" i="39"/>
  <c r="EZ40" i="39"/>
  <c r="EY40" i="39"/>
  <c r="EW40" i="39"/>
  <c r="EV40" i="39"/>
  <c r="EU40" i="39"/>
  <c r="ET40" i="39"/>
  <c r="ES40" i="39"/>
  <c r="ER40" i="39"/>
  <c r="EP40" i="39"/>
  <c r="EO40" i="39"/>
  <c r="EN40" i="39"/>
  <c r="EM40" i="39"/>
  <c r="EL40" i="39"/>
  <c r="EK40" i="39"/>
  <c r="EI40" i="39"/>
  <c r="EH40" i="39"/>
  <c r="EG40" i="39"/>
  <c r="EF40" i="39"/>
  <c r="EE40" i="39"/>
  <c r="ED40" i="39"/>
  <c r="EB40" i="39"/>
  <c r="EA40" i="39"/>
  <c r="DZ40" i="39"/>
  <c r="DY40" i="39"/>
  <c r="DX40" i="39"/>
  <c r="DW40" i="39"/>
  <c r="DU40" i="39"/>
  <c r="DT40" i="39"/>
  <c r="DS40" i="39"/>
  <c r="DR40" i="39"/>
  <c r="DQ40" i="39"/>
  <c r="DP40" i="39"/>
  <c r="DN40" i="39"/>
  <c r="DM40" i="39"/>
  <c r="DL40" i="39"/>
  <c r="DK40" i="39"/>
  <c r="DJ40" i="39"/>
  <c r="DI40" i="39"/>
  <c r="DG40" i="39"/>
  <c r="DF40" i="39"/>
  <c r="DE40" i="39"/>
  <c r="DD40" i="39"/>
  <c r="DC40" i="39"/>
  <c r="DB40" i="39"/>
  <c r="CZ40" i="39"/>
  <c r="CY40" i="39"/>
  <c r="CX40" i="39"/>
  <c r="CW40" i="39"/>
  <c r="CV40" i="39"/>
  <c r="CU40" i="39"/>
  <c r="CS40" i="39"/>
  <c r="CR40" i="39"/>
  <c r="CQ40" i="39"/>
  <c r="CP40" i="39"/>
  <c r="CO40" i="39"/>
  <c r="CN40" i="39"/>
  <c r="CL40" i="39"/>
  <c r="CK40" i="39"/>
  <c r="CJ40" i="39"/>
  <c r="CI40" i="39"/>
  <c r="CH40" i="39"/>
  <c r="CG40" i="39"/>
  <c r="CE40" i="39"/>
  <c r="CD40" i="39"/>
  <c r="CC40" i="39"/>
  <c r="CB40" i="39"/>
  <c r="CA40" i="39"/>
  <c r="BZ40" i="39"/>
  <c r="BX40" i="39"/>
  <c r="BW40" i="39"/>
  <c r="BV40" i="39"/>
  <c r="BU40" i="39"/>
  <c r="BT40" i="39"/>
  <c r="BS40" i="39"/>
  <c r="BQ40" i="39"/>
  <c r="BP40" i="39"/>
  <c r="BO40" i="39"/>
  <c r="BN40" i="39"/>
  <c r="BM40" i="39"/>
  <c r="BL40" i="39"/>
  <c r="BJ40" i="39"/>
  <c r="BI40" i="39"/>
  <c r="BH40" i="39"/>
  <c r="BG40" i="39"/>
  <c r="BF40" i="39"/>
  <c r="BE40" i="39"/>
  <c r="BC40" i="39"/>
  <c r="BB40" i="39"/>
  <c r="BA40" i="39"/>
  <c r="AZ40" i="39"/>
  <c r="AY40" i="39"/>
  <c r="AX40" i="39"/>
  <c r="AV40" i="39"/>
  <c r="AU40" i="39"/>
  <c r="AT40" i="39"/>
  <c r="AS40" i="39"/>
  <c r="AR40" i="39"/>
  <c r="AQ40" i="39"/>
  <c r="AO40" i="39"/>
  <c r="AN40" i="39"/>
  <c r="AM40" i="39"/>
  <c r="AL40" i="39"/>
  <c r="AK40" i="39"/>
  <c r="AJ40" i="39"/>
  <c r="AH40" i="39"/>
  <c r="AG40" i="39"/>
  <c r="AF40" i="39"/>
  <c r="AE40" i="39"/>
  <c r="AD40" i="39"/>
  <c r="AC40" i="39"/>
  <c r="AA40" i="39"/>
  <c r="Z40" i="39"/>
  <c r="Y40" i="39"/>
  <c r="X40" i="39"/>
  <c r="W40" i="39"/>
  <c r="V40" i="39"/>
  <c r="T40" i="39"/>
  <c r="S40" i="39"/>
  <c r="R40" i="39"/>
  <c r="Q40" i="39"/>
  <c r="P40" i="39"/>
  <c r="O40" i="39"/>
  <c r="HW39" i="39"/>
  <c r="HP39" i="39"/>
  <c r="HH39" i="39"/>
  <c r="HG39" i="39"/>
  <c r="HF39" i="39"/>
  <c r="HE39" i="39"/>
  <c r="HD39" i="39"/>
  <c r="HC39" i="39"/>
  <c r="HA39" i="39"/>
  <c r="GZ39" i="39"/>
  <c r="GY39" i="39"/>
  <c r="GX39" i="39"/>
  <c r="GW39" i="39"/>
  <c r="GV39" i="39"/>
  <c r="GT39" i="39"/>
  <c r="GS39" i="39"/>
  <c r="GR39" i="39"/>
  <c r="GQ39" i="39"/>
  <c r="GP39" i="39"/>
  <c r="GO39" i="39"/>
  <c r="GM39" i="39"/>
  <c r="GL39" i="39"/>
  <c r="GK39" i="39"/>
  <c r="GJ39" i="39"/>
  <c r="GI39" i="39"/>
  <c r="GH39" i="39"/>
  <c r="GF39" i="39"/>
  <c r="GE39" i="39"/>
  <c r="GD39" i="39"/>
  <c r="GC39" i="39"/>
  <c r="GB39" i="39"/>
  <c r="GA39" i="39"/>
  <c r="FY39" i="39"/>
  <c r="FX39" i="39"/>
  <c r="FW39" i="39"/>
  <c r="FV39" i="39"/>
  <c r="FU39" i="39"/>
  <c r="FT39" i="39"/>
  <c r="FR39" i="39"/>
  <c r="FQ39" i="39"/>
  <c r="FP39" i="39"/>
  <c r="FO39" i="39"/>
  <c r="FN39" i="39"/>
  <c r="FM39" i="39"/>
  <c r="FK39" i="39"/>
  <c r="FJ39" i="39"/>
  <c r="FI39" i="39"/>
  <c r="FH39" i="39"/>
  <c r="FG39" i="39"/>
  <c r="FF39" i="39"/>
  <c r="FD39" i="39"/>
  <c r="FC39" i="39"/>
  <c r="FB39" i="39"/>
  <c r="FA39" i="39"/>
  <c r="EZ39" i="39"/>
  <c r="EY39" i="39"/>
  <c r="EW39" i="39"/>
  <c r="EV39" i="39"/>
  <c r="EU39" i="39"/>
  <c r="ET39" i="39"/>
  <c r="ES39" i="39"/>
  <c r="ER39" i="39"/>
  <c r="EP39" i="39"/>
  <c r="EO39" i="39"/>
  <c r="EN39" i="39"/>
  <c r="EM39" i="39"/>
  <c r="EL39" i="39"/>
  <c r="EK39" i="39"/>
  <c r="EI39" i="39"/>
  <c r="EH39" i="39"/>
  <c r="EG39" i="39"/>
  <c r="EF39" i="39"/>
  <c r="EE39" i="39"/>
  <c r="ED39" i="39"/>
  <c r="EB39" i="39"/>
  <c r="EA39" i="39"/>
  <c r="DZ39" i="39"/>
  <c r="DY39" i="39"/>
  <c r="DX39" i="39"/>
  <c r="DW39" i="39"/>
  <c r="DU39" i="39"/>
  <c r="DT39" i="39"/>
  <c r="DS39" i="39"/>
  <c r="DR39" i="39"/>
  <c r="DQ39" i="39"/>
  <c r="DP39" i="39"/>
  <c r="DN39" i="39"/>
  <c r="DM39" i="39"/>
  <c r="DL39" i="39"/>
  <c r="DK39" i="39"/>
  <c r="DJ39" i="39"/>
  <c r="DI39" i="39"/>
  <c r="DG39" i="39"/>
  <c r="DF39" i="39"/>
  <c r="DE39" i="39"/>
  <c r="DD39" i="39"/>
  <c r="DC39" i="39"/>
  <c r="DB39" i="39"/>
  <c r="CZ39" i="39"/>
  <c r="CY39" i="39"/>
  <c r="CX39" i="39"/>
  <c r="CW39" i="39"/>
  <c r="CV39" i="39"/>
  <c r="CU39" i="39"/>
  <c r="CS39" i="39"/>
  <c r="CR39" i="39"/>
  <c r="CQ39" i="39"/>
  <c r="CP39" i="39"/>
  <c r="CO39" i="39"/>
  <c r="CN39" i="39"/>
  <c r="CL39" i="39"/>
  <c r="CK39" i="39"/>
  <c r="CJ39" i="39"/>
  <c r="CI39" i="39"/>
  <c r="CH39" i="39"/>
  <c r="CG39" i="39"/>
  <c r="CE39" i="39"/>
  <c r="CD39" i="39"/>
  <c r="CC39" i="39"/>
  <c r="CB39" i="39"/>
  <c r="CA39" i="39"/>
  <c r="BZ39" i="39"/>
  <c r="BX39" i="39"/>
  <c r="BW39" i="39"/>
  <c r="BV39" i="39"/>
  <c r="BU39" i="39"/>
  <c r="BT39" i="39"/>
  <c r="BS39" i="39"/>
  <c r="BQ39" i="39"/>
  <c r="BP39" i="39"/>
  <c r="BO39" i="39"/>
  <c r="BN39" i="39"/>
  <c r="BM39" i="39"/>
  <c r="BL39" i="39"/>
  <c r="BJ39" i="39"/>
  <c r="BI39" i="39"/>
  <c r="BH39" i="39"/>
  <c r="BG39" i="39"/>
  <c r="BF39" i="39"/>
  <c r="BE39" i="39"/>
  <c r="BC39" i="39"/>
  <c r="BB39" i="39"/>
  <c r="BA39" i="39"/>
  <c r="AZ39" i="39"/>
  <c r="AY39" i="39"/>
  <c r="AX39" i="39"/>
  <c r="AV39" i="39"/>
  <c r="AU39" i="39"/>
  <c r="AT39" i="39"/>
  <c r="AS39" i="39"/>
  <c r="AR39" i="39"/>
  <c r="AQ39" i="39"/>
  <c r="AO39" i="39"/>
  <c r="AN39" i="39"/>
  <c r="AM39" i="39"/>
  <c r="AL39" i="39"/>
  <c r="AK39" i="39"/>
  <c r="AJ39" i="39"/>
  <c r="AH39" i="39"/>
  <c r="AG39" i="39"/>
  <c r="AF39" i="39"/>
  <c r="AE39" i="39"/>
  <c r="AD39" i="39"/>
  <c r="AC39" i="39"/>
  <c r="AA39" i="39"/>
  <c r="Z39" i="39"/>
  <c r="Y39" i="39"/>
  <c r="X39" i="39"/>
  <c r="W39" i="39"/>
  <c r="V39" i="39"/>
  <c r="T39" i="39"/>
  <c r="S39" i="39"/>
  <c r="R39" i="39"/>
  <c r="Q39" i="39"/>
  <c r="P39" i="39"/>
  <c r="O39" i="39"/>
  <c r="HW38" i="39"/>
  <c r="HP38" i="39"/>
  <c r="HH38" i="39"/>
  <c r="HG38" i="39"/>
  <c r="HF38" i="39"/>
  <c r="HE38" i="39"/>
  <c r="HD38" i="39"/>
  <c r="HC38" i="39"/>
  <c r="HI38" i="39" s="1"/>
  <c r="HA38" i="39"/>
  <c r="GZ38" i="39"/>
  <c r="GY38" i="39"/>
  <c r="GX38" i="39"/>
  <c r="GW38" i="39"/>
  <c r="GV38" i="39"/>
  <c r="GT38" i="39"/>
  <c r="GS38" i="39"/>
  <c r="GR38" i="39"/>
  <c r="GQ38" i="39"/>
  <c r="GP38" i="39"/>
  <c r="GO38" i="39"/>
  <c r="GM38" i="39"/>
  <c r="GL38" i="39"/>
  <c r="GK38" i="39"/>
  <c r="GJ38" i="39"/>
  <c r="GI38" i="39"/>
  <c r="GH38" i="39"/>
  <c r="GF38" i="39"/>
  <c r="GE38" i="39"/>
  <c r="GD38" i="39"/>
  <c r="GC38" i="39"/>
  <c r="GB38" i="39"/>
  <c r="GA38" i="39"/>
  <c r="FY38" i="39"/>
  <c r="FX38" i="39"/>
  <c r="FW38" i="39"/>
  <c r="FV38" i="39"/>
  <c r="FU38" i="39"/>
  <c r="FT38" i="39"/>
  <c r="FR38" i="39"/>
  <c r="FQ38" i="39"/>
  <c r="FP38" i="39"/>
  <c r="FO38" i="39"/>
  <c r="FN38" i="39"/>
  <c r="FM38" i="39"/>
  <c r="FK38" i="39"/>
  <c r="FJ38" i="39"/>
  <c r="FI38" i="39"/>
  <c r="FH38" i="39"/>
  <c r="FG38" i="39"/>
  <c r="FF38" i="39"/>
  <c r="FD38" i="39"/>
  <c r="FC38" i="39"/>
  <c r="FB38" i="39"/>
  <c r="FA38" i="39"/>
  <c r="EZ38" i="39"/>
  <c r="EY38" i="39"/>
  <c r="EW38" i="39"/>
  <c r="EV38" i="39"/>
  <c r="EU38" i="39"/>
  <c r="ET38" i="39"/>
  <c r="ES38" i="39"/>
  <c r="ER38" i="39"/>
  <c r="EP38" i="39"/>
  <c r="EO38" i="39"/>
  <c r="EN38" i="39"/>
  <c r="EM38" i="39"/>
  <c r="EL38" i="39"/>
  <c r="EK38" i="39"/>
  <c r="EI38" i="39"/>
  <c r="EH38" i="39"/>
  <c r="EG38" i="39"/>
  <c r="EF38" i="39"/>
  <c r="EE38" i="39"/>
  <c r="ED38" i="39"/>
  <c r="EB38" i="39"/>
  <c r="EA38" i="39"/>
  <c r="DZ38" i="39"/>
  <c r="DY38" i="39"/>
  <c r="DX38" i="39"/>
  <c r="DW38" i="39"/>
  <c r="DU38" i="39"/>
  <c r="DT38" i="39"/>
  <c r="DS38" i="39"/>
  <c r="DR38" i="39"/>
  <c r="DQ38" i="39"/>
  <c r="DP38" i="39"/>
  <c r="DN38" i="39"/>
  <c r="DM38" i="39"/>
  <c r="DL38" i="39"/>
  <c r="DK38" i="39"/>
  <c r="DJ38" i="39"/>
  <c r="DI38" i="39"/>
  <c r="DG38" i="39"/>
  <c r="DF38" i="39"/>
  <c r="DE38" i="39"/>
  <c r="DD38" i="39"/>
  <c r="DC38" i="39"/>
  <c r="DB38" i="39"/>
  <c r="CZ38" i="39"/>
  <c r="CY38" i="39"/>
  <c r="CX38" i="39"/>
  <c r="CW38" i="39"/>
  <c r="CV38" i="39"/>
  <c r="CU38" i="39"/>
  <c r="CS38" i="39"/>
  <c r="CR38" i="39"/>
  <c r="CQ38" i="39"/>
  <c r="CP38" i="39"/>
  <c r="CO38" i="39"/>
  <c r="CN38" i="39"/>
  <c r="CL38" i="39"/>
  <c r="CK38" i="39"/>
  <c r="CJ38" i="39"/>
  <c r="CI38" i="39"/>
  <c r="CH38" i="39"/>
  <c r="CG38" i="39"/>
  <c r="CE38" i="39"/>
  <c r="CD38" i="39"/>
  <c r="CC38" i="39"/>
  <c r="CB38" i="39"/>
  <c r="CA38" i="39"/>
  <c r="BZ38" i="39"/>
  <c r="BX38" i="39"/>
  <c r="BW38" i="39"/>
  <c r="BV38" i="39"/>
  <c r="BU38" i="39"/>
  <c r="BT38" i="39"/>
  <c r="BS38" i="39"/>
  <c r="BQ38" i="39"/>
  <c r="BP38" i="39"/>
  <c r="BO38" i="39"/>
  <c r="BN38" i="39"/>
  <c r="BM38" i="39"/>
  <c r="BL38" i="39"/>
  <c r="BJ38" i="39"/>
  <c r="BI38" i="39"/>
  <c r="BH38" i="39"/>
  <c r="BG38" i="39"/>
  <c r="BF38" i="39"/>
  <c r="BE38" i="39"/>
  <c r="BC38" i="39"/>
  <c r="BB38" i="39"/>
  <c r="BA38" i="39"/>
  <c r="AZ38" i="39"/>
  <c r="AY38" i="39"/>
  <c r="AX38" i="39"/>
  <c r="AV38" i="39"/>
  <c r="AU38" i="39"/>
  <c r="AT38" i="39"/>
  <c r="AS38" i="39"/>
  <c r="AR38" i="39"/>
  <c r="AQ38" i="39"/>
  <c r="AO38" i="39"/>
  <c r="AN38" i="39"/>
  <c r="AM38" i="39"/>
  <c r="AL38" i="39"/>
  <c r="AK38" i="39"/>
  <c r="AJ38" i="39"/>
  <c r="AH38" i="39"/>
  <c r="AG38" i="39"/>
  <c r="AF38" i="39"/>
  <c r="AE38" i="39"/>
  <c r="AD38" i="39"/>
  <c r="AC38" i="39"/>
  <c r="AA38" i="39"/>
  <c r="Z38" i="39"/>
  <c r="Y38" i="39"/>
  <c r="X38" i="39"/>
  <c r="W38" i="39"/>
  <c r="V38" i="39"/>
  <c r="T38" i="39"/>
  <c r="S38" i="39"/>
  <c r="R38" i="39"/>
  <c r="Q38" i="39"/>
  <c r="P38" i="39"/>
  <c r="O38" i="39"/>
  <c r="HW37" i="39"/>
  <c r="HP37" i="39"/>
  <c r="HH37" i="39"/>
  <c r="HG37" i="39"/>
  <c r="HF37" i="39"/>
  <c r="HE37" i="39"/>
  <c r="HD37" i="39"/>
  <c r="HC37" i="39"/>
  <c r="HA37" i="39"/>
  <c r="GZ37" i="39"/>
  <c r="GY37" i="39"/>
  <c r="GX37" i="39"/>
  <c r="GW37" i="39"/>
  <c r="GV37" i="39"/>
  <c r="GT37" i="39"/>
  <c r="GS37" i="39"/>
  <c r="GR37" i="39"/>
  <c r="GQ37" i="39"/>
  <c r="GP37" i="39"/>
  <c r="GO37" i="39"/>
  <c r="GM37" i="39"/>
  <c r="GL37" i="39"/>
  <c r="GK37" i="39"/>
  <c r="GJ37" i="39"/>
  <c r="GI37" i="39"/>
  <c r="GH37" i="39"/>
  <c r="GF37" i="39"/>
  <c r="GE37" i="39"/>
  <c r="GD37" i="39"/>
  <c r="GC37" i="39"/>
  <c r="GB37" i="39"/>
  <c r="GA37" i="39"/>
  <c r="FY37" i="39"/>
  <c r="FX37" i="39"/>
  <c r="FW37" i="39"/>
  <c r="FV37" i="39"/>
  <c r="FU37" i="39"/>
  <c r="FT37" i="39"/>
  <c r="FR37" i="39"/>
  <c r="FQ37" i="39"/>
  <c r="FP37" i="39"/>
  <c r="FO37" i="39"/>
  <c r="FN37" i="39"/>
  <c r="FM37" i="39"/>
  <c r="FK37" i="39"/>
  <c r="FJ37" i="39"/>
  <c r="FI37" i="39"/>
  <c r="FH37" i="39"/>
  <c r="FG37" i="39"/>
  <c r="FF37" i="39"/>
  <c r="FD37" i="39"/>
  <c r="FC37" i="39"/>
  <c r="FB37" i="39"/>
  <c r="FA37" i="39"/>
  <c r="EZ37" i="39"/>
  <c r="EY37" i="39"/>
  <c r="EW37" i="39"/>
  <c r="EV37" i="39"/>
  <c r="EU37" i="39"/>
  <c r="ET37" i="39"/>
  <c r="ES37" i="39"/>
  <c r="ER37" i="39"/>
  <c r="EP37" i="39"/>
  <c r="EO37" i="39"/>
  <c r="EN37" i="39"/>
  <c r="EM37" i="39"/>
  <c r="EL37" i="39"/>
  <c r="EK37" i="39"/>
  <c r="EI37" i="39"/>
  <c r="EH37" i="39"/>
  <c r="EG37" i="39"/>
  <c r="EF37" i="39"/>
  <c r="EE37" i="39"/>
  <c r="ED37" i="39"/>
  <c r="EB37" i="39"/>
  <c r="EA37" i="39"/>
  <c r="DZ37" i="39"/>
  <c r="DY37" i="39"/>
  <c r="DX37" i="39"/>
  <c r="DW37" i="39"/>
  <c r="DU37" i="39"/>
  <c r="DT37" i="39"/>
  <c r="DS37" i="39"/>
  <c r="DR37" i="39"/>
  <c r="DQ37" i="39"/>
  <c r="DP37" i="39"/>
  <c r="DN37" i="39"/>
  <c r="DM37" i="39"/>
  <c r="DL37" i="39"/>
  <c r="DK37" i="39"/>
  <c r="DJ37" i="39"/>
  <c r="DI37" i="39"/>
  <c r="DG37" i="39"/>
  <c r="DF37" i="39"/>
  <c r="DE37" i="39"/>
  <c r="DD37" i="39"/>
  <c r="DC37" i="39"/>
  <c r="DB37" i="39"/>
  <c r="CZ37" i="39"/>
  <c r="CY37" i="39"/>
  <c r="CX37" i="39"/>
  <c r="CW37" i="39"/>
  <c r="CV37" i="39"/>
  <c r="CU37" i="39"/>
  <c r="CS37" i="39"/>
  <c r="CR37" i="39"/>
  <c r="CQ37" i="39"/>
  <c r="CP37" i="39"/>
  <c r="CO37" i="39"/>
  <c r="CN37" i="39"/>
  <c r="CL37" i="39"/>
  <c r="CK37" i="39"/>
  <c r="CJ37" i="39"/>
  <c r="CI37" i="39"/>
  <c r="CH37" i="39"/>
  <c r="CG37" i="39"/>
  <c r="CE37" i="39"/>
  <c r="CD37" i="39"/>
  <c r="CC37" i="39"/>
  <c r="CB37" i="39"/>
  <c r="CA37" i="39"/>
  <c r="BZ37" i="39"/>
  <c r="BX37" i="39"/>
  <c r="BW37" i="39"/>
  <c r="BV37" i="39"/>
  <c r="BU37" i="39"/>
  <c r="BT37" i="39"/>
  <c r="BS37" i="39"/>
  <c r="BQ37" i="39"/>
  <c r="BP37" i="39"/>
  <c r="BO37" i="39"/>
  <c r="BN37" i="39"/>
  <c r="BM37" i="39"/>
  <c r="BL37" i="39"/>
  <c r="BJ37" i="39"/>
  <c r="BI37" i="39"/>
  <c r="BH37" i="39"/>
  <c r="BG37" i="39"/>
  <c r="BF37" i="39"/>
  <c r="BE37" i="39"/>
  <c r="BC37" i="39"/>
  <c r="BB37" i="39"/>
  <c r="BA37" i="39"/>
  <c r="AZ37" i="39"/>
  <c r="AY37" i="39"/>
  <c r="AX37" i="39"/>
  <c r="AV37" i="39"/>
  <c r="AU37" i="39"/>
  <c r="AT37" i="39"/>
  <c r="AS37" i="39"/>
  <c r="AR37" i="39"/>
  <c r="AQ37" i="39"/>
  <c r="AO37" i="39"/>
  <c r="AN37" i="39"/>
  <c r="AM37" i="39"/>
  <c r="AL37" i="39"/>
  <c r="AK37" i="39"/>
  <c r="AJ37" i="39"/>
  <c r="AH37" i="39"/>
  <c r="AG37" i="39"/>
  <c r="AF37" i="39"/>
  <c r="AE37" i="39"/>
  <c r="AD37" i="39"/>
  <c r="AC37" i="39"/>
  <c r="AA37" i="39"/>
  <c r="Z37" i="39"/>
  <c r="Y37" i="39"/>
  <c r="X37" i="39"/>
  <c r="W37" i="39"/>
  <c r="V37" i="39"/>
  <c r="T37" i="39"/>
  <c r="S37" i="39"/>
  <c r="R37" i="39"/>
  <c r="Q37" i="39"/>
  <c r="P37" i="39"/>
  <c r="O37" i="39"/>
  <c r="HW36" i="39"/>
  <c r="HP36" i="39"/>
  <c r="HH36" i="39"/>
  <c r="HG36" i="39"/>
  <c r="HF36" i="39"/>
  <c r="HE36" i="39"/>
  <c r="HD36" i="39"/>
  <c r="HC36" i="39"/>
  <c r="HA36" i="39"/>
  <c r="GZ36" i="39"/>
  <c r="GY36" i="39"/>
  <c r="GX36" i="39"/>
  <c r="GW36" i="39"/>
  <c r="GV36" i="39"/>
  <c r="GT36" i="39"/>
  <c r="GS36" i="39"/>
  <c r="GR36" i="39"/>
  <c r="GQ36" i="39"/>
  <c r="GP36" i="39"/>
  <c r="GO36" i="39"/>
  <c r="GM36" i="39"/>
  <c r="GL36" i="39"/>
  <c r="GK36" i="39"/>
  <c r="GJ36" i="39"/>
  <c r="GI36" i="39"/>
  <c r="GH36" i="39"/>
  <c r="GF36" i="39"/>
  <c r="GE36" i="39"/>
  <c r="GD36" i="39"/>
  <c r="GC36" i="39"/>
  <c r="GB36" i="39"/>
  <c r="GA36" i="39"/>
  <c r="FY36" i="39"/>
  <c r="FX36" i="39"/>
  <c r="FW36" i="39"/>
  <c r="FV36" i="39"/>
  <c r="FU36" i="39"/>
  <c r="FT36" i="39"/>
  <c r="FR36" i="39"/>
  <c r="FQ36" i="39"/>
  <c r="FP36" i="39"/>
  <c r="FO36" i="39"/>
  <c r="FN36" i="39"/>
  <c r="FM36" i="39"/>
  <c r="FK36" i="39"/>
  <c r="FJ36" i="39"/>
  <c r="FI36" i="39"/>
  <c r="FH36" i="39"/>
  <c r="FG36" i="39"/>
  <c r="FF36" i="39"/>
  <c r="FD36" i="39"/>
  <c r="FC36" i="39"/>
  <c r="FB36" i="39"/>
  <c r="FA36" i="39"/>
  <c r="EZ36" i="39"/>
  <c r="EY36" i="39"/>
  <c r="EW36" i="39"/>
  <c r="EV36" i="39"/>
  <c r="EU36" i="39"/>
  <c r="ET36" i="39"/>
  <c r="ES36" i="39"/>
  <c r="ER36" i="39"/>
  <c r="EP36" i="39"/>
  <c r="EO36" i="39"/>
  <c r="EN36" i="39"/>
  <c r="EM36" i="39"/>
  <c r="EL36" i="39"/>
  <c r="EK36" i="39"/>
  <c r="EI36" i="39"/>
  <c r="EH36" i="39"/>
  <c r="EG36" i="39"/>
  <c r="EF36" i="39"/>
  <c r="EE36" i="39"/>
  <c r="ED36" i="39"/>
  <c r="EB36" i="39"/>
  <c r="EA36" i="39"/>
  <c r="DZ36" i="39"/>
  <c r="DY36" i="39"/>
  <c r="DX36" i="39"/>
  <c r="DW36" i="39"/>
  <c r="DU36" i="39"/>
  <c r="DT36" i="39"/>
  <c r="DS36" i="39"/>
  <c r="DR36" i="39"/>
  <c r="DQ36" i="39"/>
  <c r="DP36" i="39"/>
  <c r="DN36" i="39"/>
  <c r="DM36" i="39"/>
  <c r="DL36" i="39"/>
  <c r="DK36" i="39"/>
  <c r="DJ36" i="39"/>
  <c r="DI36" i="39"/>
  <c r="DG36" i="39"/>
  <c r="DF36" i="39"/>
  <c r="DE36" i="39"/>
  <c r="DD36" i="39"/>
  <c r="DC36" i="39"/>
  <c r="DB36" i="39"/>
  <c r="CZ36" i="39"/>
  <c r="CY36" i="39"/>
  <c r="CX36" i="39"/>
  <c r="CW36" i="39"/>
  <c r="CV36" i="39"/>
  <c r="CU36" i="39"/>
  <c r="CS36" i="39"/>
  <c r="CR36" i="39"/>
  <c r="CQ36" i="39"/>
  <c r="CP36" i="39"/>
  <c r="CO36" i="39"/>
  <c r="CN36" i="39"/>
  <c r="CL36" i="39"/>
  <c r="CK36" i="39"/>
  <c r="CJ36" i="39"/>
  <c r="CI36" i="39"/>
  <c r="CH36" i="39"/>
  <c r="CG36" i="39"/>
  <c r="CE36" i="39"/>
  <c r="CD36" i="39"/>
  <c r="CC36" i="39"/>
  <c r="CB36" i="39"/>
  <c r="CA36" i="39"/>
  <c r="BZ36" i="39"/>
  <c r="BX36" i="39"/>
  <c r="BW36" i="39"/>
  <c r="BV36" i="39"/>
  <c r="BU36" i="39"/>
  <c r="BT36" i="39"/>
  <c r="BS36" i="39"/>
  <c r="BQ36" i="39"/>
  <c r="BP36" i="39"/>
  <c r="BO36" i="39"/>
  <c r="BN36" i="39"/>
  <c r="BM36" i="39"/>
  <c r="BL36" i="39"/>
  <c r="BJ36" i="39"/>
  <c r="BI36" i="39"/>
  <c r="BH36" i="39"/>
  <c r="BG36" i="39"/>
  <c r="BF36" i="39"/>
  <c r="BE36" i="39"/>
  <c r="BC36" i="39"/>
  <c r="BB36" i="39"/>
  <c r="BA36" i="39"/>
  <c r="AZ36" i="39"/>
  <c r="AY36" i="39"/>
  <c r="AX36" i="39"/>
  <c r="AV36" i="39"/>
  <c r="AU36" i="39"/>
  <c r="AT36" i="39"/>
  <c r="AS36" i="39"/>
  <c r="AR36" i="39"/>
  <c r="AQ36" i="39"/>
  <c r="AO36" i="39"/>
  <c r="AN36" i="39"/>
  <c r="AM36" i="39"/>
  <c r="AL36" i="39"/>
  <c r="AK36" i="39"/>
  <c r="AJ36" i="39"/>
  <c r="AH36" i="39"/>
  <c r="AG36" i="39"/>
  <c r="AF36" i="39"/>
  <c r="AE36" i="39"/>
  <c r="AD36" i="39"/>
  <c r="AC36" i="39"/>
  <c r="AA36" i="39"/>
  <c r="Z36" i="39"/>
  <c r="Y36" i="39"/>
  <c r="X36" i="39"/>
  <c r="W36" i="39"/>
  <c r="V36" i="39"/>
  <c r="T36" i="39"/>
  <c r="S36" i="39"/>
  <c r="R36" i="39"/>
  <c r="Q36" i="39"/>
  <c r="P36" i="39"/>
  <c r="O36" i="39"/>
  <c r="HW35" i="39"/>
  <c r="HP35" i="39"/>
  <c r="HH35" i="39"/>
  <c r="HG35" i="39"/>
  <c r="HF35" i="39"/>
  <c r="HE35" i="39"/>
  <c r="HD35" i="39"/>
  <c r="HC35" i="39"/>
  <c r="HA35" i="39"/>
  <c r="GZ35" i="39"/>
  <c r="GY35" i="39"/>
  <c r="GX35" i="39"/>
  <c r="GW35" i="39"/>
  <c r="GV35" i="39"/>
  <c r="GT35" i="39"/>
  <c r="GS35" i="39"/>
  <c r="GR35" i="39"/>
  <c r="GQ35" i="39"/>
  <c r="GP35" i="39"/>
  <c r="GO35" i="39"/>
  <c r="GM35" i="39"/>
  <c r="GL35" i="39"/>
  <c r="GK35" i="39"/>
  <c r="GJ35" i="39"/>
  <c r="GI35" i="39"/>
  <c r="GH35" i="39"/>
  <c r="GF35" i="39"/>
  <c r="GE35" i="39"/>
  <c r="GD35" i="39"/>
  <c r="GC35" i="39"/>
  <c r="GB35" i="39"/>
  <c r="GA35" i="39"/>
  <c r="FY35" i="39"/>
  <c r="FX35" i="39"/>
  <c r="FW35" i="39"/>
  <c r="FV35" i="39"/>
  <c r="FU35" i="39"/>
  <c r="FT35" i="39"/>
  <c r="FR35" i="39"/>
  <c r="FQ35" i="39"/>
  <c r="FP35" i="39"/>
  <c r="FO35" i="39"/>
  <c r="FN35" i="39"/>
  <c r="FM35" i="39"/>
  <c r="FK35" i="39"/>
  <c r="FJ35" i="39"/>
  <c r="FI35" i="39"/>
  <c r="FH35" i="39"/>
  <c r="FG35" i="39"/>
  <c r="FF35" i="39"/>
  <c r="FD35" i="39"/>
  <c r="FC35" i="39"/>
  <c r="FB35" i="39"/>
  <c r="FA35" i="39"/>
  <c r="EZ35" i="39"/>
  <c r="EY35" i="39"/>
  <c r="EW35" i="39"/>
  <c r="EV35" i="39"/>
  <c r="EU35" i="39"/>
  <c r="ET35" i="39"/>
  <c r="ES35" i="39"/>
  <c r="ER35" i="39"/>
  <c r="EP35" i="39"/>
  <c r="EO35" i="39"/>
  <c r="EN35" i="39"/>
  <c r="EM35" i="39"/>
  <c r="EL35" i="39"/>
  <c r="EK35" i="39"/>
  <c r="EI35" i="39"/>
  <c r="EH35" i="39"/>
  <c r="EG35" i="39"/>
  <c r="EF35" i="39"/>
  <c r="EE35" i="39"/>
  <c r="ED35" i="39"/>
  <c r="EB35" i="39"/>
  <c r="EA35" i="39"/>
  <c r="DZ35" i="39"/>
  <c r="DY35" i="39"/>
  <c r="DX35" i="39"/>
  <c r="DW35" i="39"/>
  <c r="DU35" i="39"/>
  <c r="DT35" i="39"/>
  <c r="DS35" i="39"/>
  <c r="DR35" i="39"/>
  <c r="DQ35" i="39"/>
  <c r="DP35" i="39"/>
  <c r="DN35" i="39"/>
  <c r="DM35" i="39"/>
  <c r="DL35" i="39"/>
  <c r="DK35" i="39"/>
  <c r="DJ35" i="39"/>
  <c r="DI35" i="39"/>
  <c r="DG35" i="39"/>
  <c r="DF35" i="39"/>
  <c r="DE35" i="39"/>
  <c r="DD35" i="39"/>
  <c r="DC35" i="39"/>
  <c r="DB35" i="39"/>
  <c r="CZ35" i="39"/>
  <c r="CY35" i="39"/>
  <c r="CX35" i="39"/>
  <c r="CW35" i="39"/>
  <c r="CV35" i="39"/>
  <c r="CU35" i="39"/>
  <c r="CS35" i="39"/>
  <c r="CR35" i="39"/>
  <c r="CQ35" i="39"/>
  <c r="CP35" i="39"/>
  <c r="CO35" i="39"/>
  <c r="CN35" i="39"/>
  <c r="CL35" i="39"/>
  <c r="CK35" i="39"/>
  <c r="CJ35" i="39"/>
  <c r="CI35" i="39"/>
  <c r="CH35" i="39"/>
  <c r="CG35" i="39"/>
  <c r="CE35" i="39"/>
  <c r="CD35" i="39"/>
  <c r="CC35" i="39"/>
  <c r="CB35" i="39"/>
  <c r="CA35" i="39"/>
  <c r="BZ35" i="39"/>
  <c r="BX35" i="39"/>
  <c r="BW35" i="39"/>
  <c r="BV35" i="39"/>
  <c r="BU35" i="39"/>
  <c r="BT35" i="39"/>
  <c r="BS35" i="39"/>
  <c r="BQ35" i="39"/>
  <c r="BP35" i="39"/>
  <c r="BO35" i="39"/>
  <c r="BN35" i="39"/>
  <c r="BM35" i="39"/>
  <c r="BL35" i="39"/>
  <c r="BJ35" i="39"/>
  <c r="BI35" i="39"/>
  <c r="BH35" i="39"/>
  <c r="BG35" i="39"/>
  <c r="BF35" i="39"/>
  <c r="BE35" i="39"/>
  <c r="BC35" i="39"/>
  <c r="BB35" i="39"/>
  <c r="BA35" i="39"/>
  <c r="AZ35" i="39"/>
  <c r="AY35" i="39"/>
  <c r="AX35" i="39"/>
  <c r="AV35" i="39"/>
  <c r="AU35" i="39"/>
  <c r="AT35" i="39"/>
  <c r="AS35" i="39"/>
  <c r="AR35" i="39"/>
  <c r="AQ35" i="39"/>
  <c r="AO35" i="39"/>
  <c r="AN35" i="39"/>
  <c r="AM35" i="39"/>
  <c r="AL35" i="39"/>
  <c r="AK35" i="39"/>
  <c r="AJ35" i="39"/>
  <c r="AH35" i="39"/>
  <c r="AG35" i="39"/>
  <c r="AF35" i="39"/>
  <c r="AE35" i="39"/>
  <c r="AD35" i="39"/>
  <c r="AC35" i="39"/>
  <c r="AA35" i="39"/>
  <c r="Z35" i="39"/>
  <c r="Y35" i="39"/>
  <c r="X35" i="39"/>
  <c r="W35" i="39"/>
  <c r="V35" i="39"/>
  <c r="T35" i="39"/>
  <c r="S35" i="39"/>
  <c r="R35" i="39"/>
  <c r="Q35" i="39"/>
  <c r="P35" i="39"/>
  <c r="O35" i="39"/>
  <c r="HW34" i="39"/>
  <c r="HP34" i="39"/>
  <c r="HH34" i="39"/>
  <c r="HG34" i="39"/>
  <c r="HF34" i="39"/>
  <c r="HE34" i="39"/>
  <c r="HD34" i="39"/>
  <c r="HC34" i="39"/>
  <c r="HA34" i="39"/>
  <c r="GZ34" i="39"/>
  <c r="GY34" i="39"/>
  <c r="GX34" i="39"/>
  <c r="GW34" i="39"/>
  <c r="GV34" i="39"/>
  <c r="GT34" i="39"/>
  <c r="GS34" i="39"/>
  <c r="GR34" i="39"/>
  <c r="GQ34" i="39"/>
  <c r="GP34" i="39"/>
  <c r="GO34" i="39"/>
  <c r="GM34" i="39"/>
  <c r="GL34" i="39"/>
  <c r="GK34" i="39"/>
  <c r="GJ34" i="39"/>
  <c r="GI34" i="39"/>
  <c r="GH34" i="39"/>
  <c r="GF34" i="39"/>
  <c r="GE34" i="39"/>
  <c r="GD34" i="39"/>
  <c r="GC34" i="39"/>
  <c r="GB34" i="39"/>
  <c r="GA34" i="39"/>
  <c r="FY34" i="39"/>
  <c r="FX34" i="39"/>
  <c r="FW34" i="39"/>
  <c r="FV34" i="39"/>
  <c r="FU34" i="39"/>
  <c r="FT34" i="39"/>
  <c r="FR34" i="39"/>
  <c r="FQ34" i="39"/>
  <c r="FP34" i="39"/>
  <c r="FO34" i="39"/>
  <c r="FN34" i="39"/>
  <c r="FM34" i="39"/>
  <c r="FK34" i="39"/>
  <c r="FJ34" i="39"/>
  <c r="FI34" i="39"/>
  <c r="FH34" i="39"/>
  <c r="FG34" i="39"/>
  <c r="FF34" i="39"/>
  <c r="FD34" i="39"/>
  <c r="FC34" i="39"/>
  <c r="FB34" i="39"/>
  <c r="FA34" i="39"/>
  <c r="EZ34" i="39"/>
  <c r="EY34" i="39"/>
  <c r="EW34" i="39"/>
  <c r="EV34" i="39"/>
  <c r="EU34" i="39"/>
  <c r="ET34" i="39"/>
  <c r="ES34" i="39"/>
  <c r="ER34" i="39"/>
  <c r="EP34" i="39"/>
  <c r="EO34" i="39"/>
  <c r="EN34" i="39"/>
  <c r="EM34" i="39"/>
  <c r="EL34" i="39"/>
  <c r="EK34" i="39"/>
  <c r="EI34" i="39"/>
  <c r="EH34" i="39"/>
  <c r="EG34" i="39"/>
  <c r="EF34" i="39"/>
  <c r="EE34" i="39"/>
  <c r="ED34" i="39"/>
  <c r="EB34" i="39"/>
  <c r="EA34" i="39"/>
  <c r="DZ34" i="39"/>
  <c r="DY34" i="39"/>
  <c r="DX34" i="39"/>
  <c r="DW34" i="39"/>
  <c r="DU34" i="39"/>
  <c r="DT34" i="39"/>
  <c r="DS34" i="39"/>
  <c r="DR34" i="39"/>
  <c r="DQ34" i="39"/>
  <c r="DP34" i="39"/>
  <c r="DN34" i="39"/>
  <c r="DM34" i="39"/>
  <c r="DL34" i="39"/>
  <c r="DK34" i="39"/>
  <c r="DJ34" i="39"/>
  <c r="DI34" i="39"/>
  <c r="DG34" i="39"/>
  <c r="DF34" i="39"/>
  <c r="DE34" i="39"/>
  <c r="DD34" i="39"/>
  <c r="DC34" i="39"/>
  <c r="DB34" i="39"/>
  <c r="CZ34" i="39"/>
  <c r="CY34" i="39"/>
  <c r="CX34" i="39"/>
  <c r="CW34" i="39"/>
  <c r="CV34" i="39"/>
  <c r="CU34" i="39"/>
  <c r="CS34" i="39"/>
  <c r="CR34" i="39"/>
  <c r="CQ34" i="39"/>
  <c r="CP34" i="39"/>
  <c r="CO34" i="39"/>
  <c r="CN34" i="39"/>
  <c r="CL34" i="39"/>
  <c r="CK34" i="39"/>
  <c r="CJ34" i="39"/>
  <c r="CI34" i="39"/>
  <c r="CH34" i="39"/>
  <c r="CG34" i="39"/>
  <c r="CE34" i="39"/>
  <c r="CD34" i="39"/>
  <c r="CC34" i="39"/>
  <c r="CB34" i="39"/>
  <c r="CA34" i="39"/>
  <c r="BZ34" i="39"/>
  <c r="BX34" i="39"/>
  <c r="BW34" i="39"/>
  <c r="BV34" i="39"/>
  <c r="BU34" i="39"/>
  <c r="BT34" i="39"/>
  <c r="BS34" i="39"/>
  <c r="BQ34" i="39"/>
  <c r="BP34" i="39"/>
  <c r="BO34" i="39"/>
  <c r="BN34" i="39"/>
  <c r="BM34" i="39"/>
  <c r="BL34" i="39"/>
  <c r="BJ34" i="39"/>
  <c r="BI34" i="39"/>
  <c r="BH34" i="39"/>
  <c r="BG34" i="39"/>
  <c r="BF34" i="39"/>
  <c r="BE34" i="39"/>
  <c r="BC34" i="39"/>
  <c r="BB34" i="39"/>
  <c r="BA34" i="39"/>
  <c r="AZ34" i="39"/>
  <c r="AY34" i="39"/>
  <c r="AX34" i="39"/>
  <c r="AV34" i="39"/>
  <c r="AU34" i="39"/>
  <c r="AT34" i="39"/>
  <c r="AS34" i="39"/>
  <c r="AR34" i="39"/>
  <c r="AQ34" i="39"/>
  <c r="AO34" i="39"/>
  <c r="AN34" i="39"/>
  <c r="AM34" i="39"/>
  <c r="AL34" i="39"/>
  <c r="AK34" i="39"/>
  <c r="AJ34" i="39"/>
  <c r="AH34" i="39"/>
  <c r="AG34" i="39"/>
  <c r="AF34" i="39"/>
  <c r="AE34" i="39"/>
  <c r="AD34" i="39"/>
  <c r="AC34" i="39"/>
  <c r="AA34" i="39"/>
  <c r="Z34" i="39"/>
  <c r="Y34" i="39"/>
  <c r="X34" i="39"/>
  <c r="W34" i="39"/>
  <c r="V34" i="39"/>
  <c r="T34" i="39"/>
  <c r="S34" i="39"/>
  <c r="R34" i="39"/>
  <c r="Q34" i="39"/>
  <c r="P34" i="39"/>
  <c r="O34" i="39"/>
  <c r="HW33" i="39"/>
  <c r="HP33" i="39"/>
  <c r="HH33" i="39"/>
  <c r="HG33" i="39"/>
  <c r="HF33" i="39"/>
  <c r="HE33" i="39"/>
  <c r="HD33" i="39"/>
  <c r="HC33" i="39"/>
  <c r="HA33" i="39"/>
  <c r="GZ33" i="39"/>
  <c r="GY33" i="39"/>
  <c r="GX33" i="39"/>
  <c r="GW33" i="39"/>
  <c r="GV33" i="39"/>
  <c r="GT33" i="39"/>
  <c r="GS33" i="39"/>
  <c r="GR33" i="39"/>
  <c r="GQ33" i="39"/>
  <c r="GP33" i="39"/>
  <c r="GO33" i="39"/>
  <c r="GM33" i="39"/>
  <c r="GL33" i="39"/>
  <c r="GK33" i="39"/>
  <c r="GJ33" i="39"/>
  <c r="GI33" i="39"/>
  <c r="GH33" i="39"/>
  <c r="GF33" i="39"/>
  <c r="GE33" i="39"/>
  <c r="GD33" i="39"/>
  <c r="GC33" i="39"/>
  <c r="GB33" i="39"/>
  <c r="GA33" i="39"/>
  <c r="FY33" i="39"/>
  <c r="FX33" i="39"/>
  <c r="FW33" i="39"/>
  <c r="FV33" i="39"/>
  <c r="FU33" i="39"/>
  <c r="FT33" i="39"/>
  <c r="FR33" i="39"/>
  <c r="FQ33" i="39"/>
  <c r="FP33" i="39"/>
  <c r="FO33" i="39"/>
  <c r="FN33" i="39"/>
  <c r="FM33" i="39"/>
  <c r="FK33" i="39"/>
  <c r="FJ33" i="39"/>
  <c r="FI33" i="39"/>
  <c r="FH33" i="39"/>
  <c r="FG33" i="39"/>
  <c r="FF33" i="39"/>
  <c r="FD33" i="39"/>
  <c r="FC33" i="39"/>
  <c r="FB33" i="39"/>
  <c r="FA33" i="39"/>
  <c r="EZ33" i="39"/>
  <c r="EY33" i="39"/>
  <c r="EW33" i="39"/>
  <c r="EV33" i="39"/>
  <c r="EU33" i="39"/>
  <c r="ET33" i="39"/>
  <c r="ES33" i="39"/>
  <c r="ER33" i="39"/>
  <c r="EP33" i="39"/>
  <c r="EO33" i="39"/>
  <c r="EN33" i="39"/>
  <c r="EM33" i="39"/>
  <c r="EL33" i="39"/>
  <c r="EK33" i="39"/>
  <c r="EI33" i="39"/>
  <c r="EH33" i="39"/>
  <c r="EG33" i="39"/>
  <c r="EF33" i="39"/>
  <c r="EE33" i="39"/>
  <c r="ED33" i="39"/>
  <c r="EB33" i="39"/>
  <c r="EA33" i="39"/>
  <c r="DZ33" i="39"/>
  <c r="DY33" i="39"/>
  <c r="DX33" i="39"/>
  <c r="DW33" i="39"/>
  <c r="DU33" i="39"/>
  <c r="DT33" i="39"/>
  <c r="DS33" i="39"/>
  <c r="DR33" i="39"/>
  <c r="DQ33" i="39"/>
  <c r="DP33" i="39"/>
  <c r="DN33" i="39"/>
  <c r="DM33" i="39"/>
  <c r="DL33" i="39"/>
  <c r="DK33" i="39"/>
  <c r="DJ33" i="39"/>
  <c r="DI33" i="39"/>
  <c r="DG33" i="39"/>
  <c r="DF33" i="39"/>
  <c r="DE33" i="39"/>
  <c r="DD33" i="39"/>
  <c r="DC33" i="39"/>
  <c r="DB33" i="39"/>
  <c r="CZ33" i="39"/>
  <c r="CY33" i="39"/>
  <c r="CX33" i="39"/>
  <c r="CW33" i="39"/>
  <c r="CV33" i="39"/>
  <c r="CU33" i="39"/>
  <c r="CS33" i="39"/>
  <c r="CR33" i="39"/>
  <c r="CQ33" i="39"/>
  <c r="CP33" i="39"/>
  <c r="CO33" i="39"/>
  <c r="CN33" i="39"/>
  <c r="CL33" i="39"/>
  <c r="CK33" i="39"/>
  <c r="CJ33" i="39"/>
  <c r="CI33" i="39"/>
  <c r="CH33" i="39"/>
  <c r="CG33" i="39"/>
  <c r="CE33" i="39"/>
  <c r="CD33" i="39"/>
  <c r="CC33" i="39"/>
  <c r="CB33" i="39"/>
  <c r="CA33" i="39"/>
  <c r="BZ33" i="39"/>
  <c r="BX33" i="39"/>
  <c r="BW33" i="39"/>
  <c r="BV33" i="39"/>
  <c r="BU33" i="39"/>
  <c r="BT33" i="39"/>
  <c r="BS33" i="39"/>
  <c r="BQ33" i="39"/>
  <c r="BP33" i="39"/>
  <c r="BO33" i="39"/>
  <c r="BN33" i="39"/>
  <c r="BM33" i="39"/>
  <c r="BL33" i="39"/>
  <c r="BJ33" i="39"/>
  <c r="BI33" i="39"/>
  <c r="BH33" i="39"/>
  <c r="BG33" i="39"/>
  <c r="BF33" i="39"/>
  <c r="BE33" i="39"/>
  <c r="BC33" i="39"/>
  <c r="BB33" i="39"/>
  <c r="BA33" i="39"/>
  <c r="AZ33" i="39"/>
  <c r="AY33" i="39"/>
  <c r="AX33" i="39"/>
  <c r="AV33" i="39"/>
  <c r="AU33" i="39"/>
  <c r="AT33" i="39"/>
  <c r="AS33" i="39"/>
  <c r="AR33" i="39"/>
  <c r="AQ33" i="39"/>
  <c r="AO33" i="39"/>
  <c r="AN33" i="39"/>
  <c r="AM33" i="39"/>
  <c r="AL33" i="39"/>
  <c r="AK33" i="39"/>
  <c r="AJ33" i="39"/>
  <c r="AH33" i="39"/>
  <c r="AG33" i="39"/>
  <c r="AF33" i="39"/>
  <c r="AE33" i="39"/>
  <c r="AD33" i="39"/>
  <c r="AC33" i="39"/>
  <c r="AA33" i="39"/>
  <c r="Z33" i="39"/>
  <c r="Y33" i="39"/>
  <c r="X33" i="39"/>
  <c r="W33" i="39"/>
  <c r="V33" i="39"/>
  <c r="T33" i="39"/>
  <c r="S33" i="39"/>
  <c r="R33" i="39"/>
  <c r="Q33" i="39"/>
  <c r="P33" i="39"/>
  <c r="O33" i="39"/>
  <c r="HW32" i="39"/>
  <c r="HP32" i="39"/>
  <c r="HH32" i="39"/>
  <c r="HG32" i="39"/>
  <c r="HF32" i="39"/>
  <c r="HE32" i="39"/>
  <c r="HD32" i="39"/>
  <c r="HC32" i="39"/>
  <c r="HI32" i="39" s="1"/>
  <c r="HA32" i="39"/>
  <c r="GZ32" i="39"/>
  <c r="GY32" i="39"/>
  <c r="GX32" i="39"/>
  <c r="GW32" i="39"/>
  <c r="GV32" i="39"/>
  <c r="GT32" i="39"/>
  <c r="GS32" i="39"/>
  <c r="GR32" i="39"/>
  <c r="GQ32" i="39"/>
  <c r="GP32" i="39"/>
  <c r="GO32" i="39"/>
  <c r="GM32" i="39"/>
  <c r="GL32" i="39"/>
  <c r="GK32" i="39"/>
  <c r="GJ32" i="39"/>
  <c r="GI32" i="39"/>
  <c r="GH32" i="39"/>
  <c r="GF32" i="39"/>
  <c r="GE32" i="39"/>
  <c r="GD32" i="39"/>
  <c r="GC32" i="39"/>
  <c r="GB32" i="39"/>
  <c r="GA32" i="39"/>
  <c r="FY32" i="39"/>
  <c r="FX32" i="39"/>
  <c r="FW32" i="39"/>
  <c r="FV32" i="39"/>
  <c r="FU32" i="39"/>
  <c r="FT32" i="39"/>
  <c r="FR32" i="39"/>
  <c r="FQ32" i="39"/>
  <c r="FP32" i="39"/>
  <c r="FO32" i="39"/>
  <c r="FN32" i="39"/>
  <c r="FM32" i="39"/>
  <c r="FK32" i="39"/>
  <c r="FJ32" i="39"/>
  <c r="FI32" i="39"/>
  <c r="FH32" i="39"/>
  <c r="FG32" i="39"/>
  <c r="FF32" i="39"/>
  <c r="FD32" i="39"/>
  <c r="FC32" i="39"/>
  <c r="FB32" i="39"/>
  <c r="FA32" i="39"/>
  <c r="EZ32" i="39"/>
  <c r="EY32" i="39"/>
  <c r="EW32" i="39"/>
  <c r="EV32" i="39"/>
  <c r="EU32" i="39"/>
  <c r="ET32" i="39"/>
  <c r="ES32" i="39"/>
  <c r="ER32" i="39"/>
  <c r="EP32" i="39"/>
  <c r="EO32" i="39"/>
  <c r="EN32" i="39"/>
  <c r="EM32" i="39"/>
  <c r="EL32" i="39"/>
  <c r="EK32" i="39"/>
  <c r="EI32" i="39"/>
  <c r="EH32" i="39"/>
  <c r="EG32" i="39"/>
  <c r="EF32" i="39"/>
  <c r="EE32" i="39"/>
  <c r="ED32" i="39"/>
  <c r="EB32" i="39"/>
  <c r="EA32" i="39"/>
  <c r="DZ32" i="39"/>
  <c r="DY32" i="39"/>
  <c r="DX32" i="39"/>
  <c r="DW32" i="39"/>
  <c r="DU32" i="39"/>
  <c r="DT32" i="39"/>
  <c r="DS32" i="39"/>
  <c r="DR32" i="39"/>
  <c r="DQ32" i="39"/>
  <c r="DP32" i="39"/>
  <c r="DN32" i="39"/>
  <c r="DM32" i="39"/>
  <c r="DL32" i="39"/>
  <c r="DK32" i="39"/>
  <c r="DJ32" i="39"/>
  <c r="DI32" i="39"/>
  <c r="DG32" i="39"/>
  <c r="DF32" i="39"/>
  <c r="DE32" i="39"/>
  <c r="DD32" i="39"/>
  <c r="DC32" i="39"/>
  <c r="DB32" i="39"/>
  <c r="CZ32" i="39"/>
  <c r="CY32" i="39"/>
  <c r="CX32" i="39"/>
  <c r="CW32" i="39"/>
  <c r="CV32" i="39"/>
  <c r="CU32" i="39"/>
  <c r="CS32" i="39"/>
  <c r="CR32" i="39"/>
  <c r="CQ32" i="39"/>
  <c r="CP32" i="39"/>
  <c r="CO32" i="39"/>
  <c r="CN32" i="39"/>
  <c r="CL32" i="39"/>
  <c r="CK32" i="39"/>
  <c r="CJ32" i="39"/>
  <c r="CI32" i="39"/>
  <c r="CH32" i="39"/>
  <c r="CG32" i="39"/>
  <c r="CE32" i="39"/>
  <c r="CD32" i="39"/>
  <c r="CC32" i="39"/>
  <c r="CB32" i="39"/>
  <c r="CA32" i="39"/>
  <c r="BZ32" i="39"/>
  <c r="BX32" i="39"/>
  <c r="BW32" i="39"/>
  <c r="BV32" i="39"/>
  <c r="BU32" i="39"/>
  <c r="BT32" i="39"/>
  <c r="BS32" i="39"/>
  <c r="BQ32" i="39"/>
  <c r="BP32" i="39"/>
  <c r="BO32" i="39"/>
  <c r="BN32" i="39"/>
  <c r="BM32" i="39"/>
  <c r="BL32" i="39"/>
  <c r="BJ32" i="39"/>
  <c r="BI32" i="39"/>
  <c r="BH32" i="39"/>
  <c r="BG32" i="39"/>
  <c r="BF32" i="39"/>
  <c r="BE32" i="39"/>
  <c r="BC32" i="39"/>
  <c r="BB32" i="39"/>
  <c r="BA32" i="39"/>
  <c r="AZ32" i="39"/>
  <c r="AY32" i="39"/>
  <c r="AX32" i="39"/>
  <c r="AV32" i="39"/>
  <c r="AU32" i="39"/>
  <c r="AT32" i="39"/>
  <c r="AS32" i="39"/>
  <c r="AR32" i="39"/>
  <c r="AQ32" i="39"/>
  <c r="AO32" i="39"/>
  <c r="AN32" i="39"/>
  <c r="AM32" i="39"/>
  <c r="AL32" i="39"/>
  <c r="AK32" i="39"/>
  <c r="AJ32" i="39"/>
  <c r="AH32" i="39"/>
  <c r="AG32" i="39"/>
  <c r="AF32" i="39"/>
  <c r="AE32" i="39"/>
  <c r="AD32" i="39"/>
  <c r="AC32" i="39"/>
  <c r="AA32" i="39"/>
  <c r="Z32" i="39"/>
  <c r="Y32" i="39"/>
  <c r="X32" i="39"/>
  <c r="W32" i="39"/>
  <c r="V32" i="39"/>
  <c r="T32" i="39"/>
  <c r="S32" i="39"/>
  <c r="R32" i="39"/>
  <c r="Q32" i="39"/>
  <c r="P32" i="39"/>
  <c r="O32" i="39"/>
  <c r="HW31" i="39"/>
  <c r="HP31" i="39"/>
  <c r="HH31" i="39"/>
  <c r="HG31" i="39"/>
  <c r="HF31" i="39"/>
  <c r="HE31" i="39"/>
  <c r="HD31" i="39"/>
  <c r="HC31" i="39"/>
  <c r="HA31" i="39"/>
  <c r="GZ31" i="39"/>
  <c r="GY31" i="39"/>
  <c r="GX31" i="39"/>
  <c r="GW31" i="39"/>
  <c r="GV31" i="39"/>
  <c r="GT31" i="39"/>
  <c r="GS31" i="39"/>
  <c r="GR31" i="39"/>
  <c r="GQ31" i="39"/>
  <c r="GP31" i="39"/>
  <c r="GO31" i="39"/>
  <c r="GM31" i="39"/>
  <c r="GL31" i="39"/>
  <c r="GK31" i="39"/>
  <c r="GJ31" i="39"/>
  <c r="GI31" i="39"/>
  <c r="GH31" i="39"/>
  <c r="GF31" i="39"/>
  <c r="GE31" i="39"/>
  <c r="GD31" i="39"/>
  <c r="GC31" i="39"/>
  <c r="GB31" i="39"/>
  <c r="GA31" i="39"/>
  <c r="FY31" i="39"/>
  <c r="FX31" i="39"/>
  <c r="FW31" i="39"/>
  <c r="FV31" i="39"/>
  <c r="FU31" i="39"/>
  <c r="FT31" i="39"/>
  <c r="FR31" i="39"/>
  <c r="FQ31" i="39"/>
  <c r="FP31" i="39"/>
  <c r="FO31" i="39"/>
  <c r="FN31" i="39"/>
  <c r="FM31" i="39"/>
  <c r="FK31" i="39"/>
  <c r="FJ31" i="39"/>
  <c r="FI31" i="39"/>
  <c r="FH31" i="39"/>
  <c r="FG31" i="39"/>
  <c r="FF31" i="39"/>
  <c r="FD31" i="39"/>
  <c r="FC31" i="39"/>
  <c r="FB31" i="39"/>
  <c r="FA31" i="39"/>
  <c r="EZ31" i="39"/>
  <c r="EY31" i="39"/>
  <c r="EW31" i="39"/>
  <c r="EV31" i="39"/>
  <c r="EU31" i="39"/>
  <c r="ET31" i="39"/>
  <c r="ES31" i="39"/>
  <c r="ER31" i="39"/>
  <c r="EP31" i="39"/>
  <c r="EO31" i="39"/>
  <c r="EN31" i="39"/>
  <c r="EM31" i="39"/>
  <c r="EL31" i="39"/>
  <c r="EK31" i="39"/>
  <c r="EI31" i="39"/>
  <c r="EH31" i="39"/>
  <c r="EG31" i="39"/>
  <c r="EF31" i="39"/>
  <c r="EE31" i="39"/>
  <c r="ED31" i="39"/>
  <c r="EB31" i="39"/>
  <c r="EA31" i="39"/>
  <c r="DZ31" i="39"/>
  <c r="DY31" i="39"/>
  <c r="DX31" i="39"/>
  <c r="DW31" i="39"/>
  <c r="DU31" i="39"/>
  <c r="DT31" i="39"/>
  <c r="DS31" i="39"/>
  <c r="DR31" i="39"/>
  <c r="DQ31" i="39"/>
  <c r="DP31" i="39"/>
  <c r="DN31" i="39"/>
  <c r="DM31" i="39"/>
  <c r="DL31" i="39"/>
  <c r="DK31" i="39"/>
  <c r="DJ31" i="39"/>
  <c r="DI31" i="39"/>
  <c r="DG31" i="39"/>
  <c r="DF31" i="39"/>
  <c r="DE31" i="39"/>
  <c r="DD31" i="39"/>
  <c r="DC31" i="39"/>
  <c r="DB31" i="39"/>
  <c r="CZ31" i="39"/>
  <c r="CY31" i="39"/>
  <c r="CX31" i="39"/>
  <c r="CW31" i="39"/>
  <c r="CV31" i="39"/>
  <c r="CU31" i="39"/>
  <c r="CS31" i="39"/>
  <c r="CR31" i="39"/>
  <c r="CQ31" i="39"/>
  <c r="CP31" i="39"/>
  <c r="CO31" i="39"/>
  <c r="CN31" i="39"/>
  <c r="CL31" i="39"/>
  <c r="CK31" i="39"/>
  <c r="CJ31" i="39"/>
  <c r="CI31" i="39"/>
  <c r="CH31" i="39"/>
  <c r="CG31" i="39"/>
  <c r="CE31" i="39"/>
  <c r="CD31" i="39"/>
  <c r="CC31" i="39"/>
  <c r="CB31" i="39"/>
  <c r="CA31" i="39"/>
  <c r="BZ31" i="39"/>
  <c r="BX31" i="39"/>
  <c r="BW31" i="39"/>
  <c r="BV31" i="39"/>
  <c r="BU31" i="39"/>
  <c r="BT31" i="39"/>
  <c r="BS31" i="39"/>
  <c r="BQ31" i="39"/>
  <c r="BP31" i="39"/>
  <c r="BO31" i="39"/>
  <c r="BN31" i="39"/>
  <c r="BM31" i="39"/>
  <c r="BL31" i="39"/>
  <c r="BJ31" i="39"/>
  <c r="BI31" i="39"/>
  <c r="BH31" i="39"/>
  <c r="BG31" i="39"/>
  <c r="BF31" i="39"/>
  <c r="BE31" i="39"/>
  <c r="BC31" i="39"/>
  <c r="BB31" i="39"/>
  <c r="BA31" i="39"/>
  <c r="AZ31" i="39"/>
  <c r="AY31" i="39"/>
  <c r="AX31" i="39"/>
  <c r="AV31" i="39"/>
  <c r="AU31" i="39"/>
  <c r="AT31" i="39"/>
  <c r="AS31" i="39"/>
  <c r="AR31" i="39"/>
  <c r="AQ31" i="39"/>
  <c r="AO31" i="39"/>
  <c r="AN31" i="39"/>
  <c r="AM31" i="39"/>
  <c r="AL31" i="39"/>
  <c r="AK31" i="39"/>
  <c r="AJ31" i="39"/>
  <c r="AH31" i="39"/>
  <c r="AG31" i="39"/>
  <c r="AF31" i="39"/>
  <c r="AE31" i="39"/>
  <c r="AD31" i="39"/>
  <c r="AC31" i="39"/>
  <c r="AA31" i="39"/>
  <c r="Z31" i="39"/>
  <c r="Y31" i="39"/>
  <c r="X31" i="39"/>
  <c r="W31" i="39"/>
  <c r="V31" i="39"/>
  <c r="AB31" i="39" s="1"/>
  <c r="T31" i="39"/>
  <c r="S31" i="39"/>
  <c r="R31" i="39"/>
  <c r="Q31" i="39"/>
  <c r="P31" i="39"/>
  <c r="O31" i="39"/>
  <c r="HW30" i="39"/>
  <c r="HP30" i="39"/>
  <c r="HH30" i="39"/>
  <c r="HG30" i="39"/>
  <c r="HF30" i="39"/>
  <c r="HE30" i="39"/>
  <c r="HD30" i="39"/>
  <c r="HC30" i="39"/>
  <c r="HA30" i="39"/>
  <c r="GZ30" i="39"/>
  <c r="GY30" i="39"/>
  <c r="GX30" i="39"/>
  <c r="GW30" i="39"/>
  <c r="GV30" i="39"/>
  <c r="GT30" i="39"/>
  <c r="GS30" i="39"/>
  <c r="GR30" i="39"/>
  <c r="GQ30" i="39"/>
  <c r="GP30" i="39"/>
  <c r="GO30" i="39"/>
  <c r="GM30" i="39"/>
  <c r="GL30" i="39"/>
  <c r="GK30" i="39"/>
  <c r="GJ30" i="39"/>
  <c r="GI30" i="39"/>
  <c r="GH30" i="39"/>
  <c r="GF30" i="39"/>
  <c r="GE30" i="39"/>
  <c r="GD30" i="39"/>
  <c r="GC30" i="39"/>
  <c r="GB30" i="39"/>
  <c r="GA30" i="39"/>
  <c r="FY30" i="39"/>
  <c r="FX30" i="39"/>
  <c r="FW30" i="39"/>
  <c r="FV30" i="39"/>
  <c r="FU30" i="39"/>
  <c r="FT30" i="39"/>
  <c r="FR30" i="39"/>
  <c r="FQ30" i="39"/>
  <c r="FP30" i="39"/>
  <c r="FO30" i="39"/>
  <c r="FN30" i="39"/>
  <c r="FM30" i="39"/>
  <c r="FK30" i="39"/>
  <c r="FJ30" i="39"/>
  <c r="FI30" i="39"/>
  <c r="FH30" i="39"/>
  <c r="FG30" i="39"/>
  <c r="FF30" i="39"/>
  <c r="FD30" i="39"/>
  <c r="FC30" i="39"/>
  <c r="FB30" i="39"/>
  <c r="FA30" i="39"/>
  <c r="EZ30" i="39"/>
  <c r="EY30" i="39"/>
  <c r="EW30" i="39"/>
  <c r="EV30" i="39"/>
  <c r="EU30" i="39"/>
  <c r="ET30" i="39"/>
  <c r="ES30" i="39"/>
  <c r="ER30" i="39"/>
  <c r="EP30" i="39"/>
  <c r="EO30" i="39"/>
  <c r="EN30" i="39"/>
  <c r="EM30" i="39"/>
  <c r="EL30" i="39"/>
  <c r="EK30" i="39"/>
  <c r="EI30" i="39"/>
  <c r="EH30" i="39"/>
  <c r="EG30" i="39"/>
  <c r="EF30" i="39"/>
  <c r="EE30" i="39"/>
  <c r="ED30" i="39"/>
  <c r="EB30" i="39"/>
  <c r="EA30" i="39"/>
  <c r="DZ30" i="39"/>
  <c r="DY30" i="39"/>
  <c r="DX30" i="39"/>
  <c r="DW30" i="39"/>
  <c r="DU30" i="39"/>
  <c r="DT30" i="39"/>
  <c r="DS30" i="39"/>
  <c r="DR30" i="39"/>
  <c r="DQ30" i="39"/>
  <c r="DP30" i="39"/>
  <c r="DN30" i="39"/>
  <c r="DM30" i="39"/>
  <c r="DL30" i="39"/>
  <c r="DK30" i="39"/>
  <c r="DJ30" i="39"/>
  <c r="DI30" i="39"/>
  <c r="DG30" i="39"/>
  <c r="DF30" i="39"/>
  <c r="DE30" i="39"/>
  <c r="DD30" i="39"/>
  <c r="DC30" i="39"/>
  <c r="DB30" i="39"/>
  <c r="CZ30" i="39"/>
  <c r="CY30" i="39"/>
  <c r="CX30" i="39"/>
  <c r="CW30" i="39"/>
  <c r="CV30" i="39"/>
  <c r="CU30" i="39"/>
  <c r="CS30" i="39"/>
  <c r="CR30" i="39"/>
  <c r="CQ30" i="39"/>
  <c r="CP30" i="39"/>
  <c r="CO30" i="39"/>
  <c r="CN30" i="39"/>
  <c r="CL30" i="39"/>
  <c r="CK30" i="39"/>
  <c r="CJ30" i="39"/>
  <c r="CI30" i="39"/>
  <c r="CH30" i="39"/>
  <c r="CG30" i="39"/>
  <c r="CE30" i="39"/>
  <c r="CD30" i="39"/>
  <c r="CC30" i="39"/>
  <c r="CB30" i="39"/>
  <c r="CA30" i="39"/>
  <c r="BZ30" i="39"/>
  <c r="BX30" i="39"/>
  <c r="BW30" i="39"/>
  <c r="BV30" i="39"/>
  <c r="BU30" i="39"/>
  <c r="BT30" i="39"/>
  <c r="BS30" i="39"/>
  <c r="BQ30" i="39"/>
  <c r="BP30" i="39"/>
  <c r="BO30" i="39"/>
  <c r="BN30" i="39"/>
  <c r="BM30" i="39"/>
  <c r="BL30" i="39"/>
  <c r="BJ30" i="39"/>
  <c r="BI30" i="39"/>
  <c r="BH30" i="39"/>
  <c r="BG30" i="39"/>
  <c r="BF30" i="39"/>
  <c r="BE30" i="39"/>
  <c r="BC30" i="39"/>
  <c r="BB30" i="39"/>
  <c r="BA30" i="39"/>
  <c r="AZ30" i="39"/>
  <c r="AY30" i="39"/>
  <c r="AX30" i="39"/>
  <c r="AV30" i="39"/>
  <c r="AU30" i="39"/>
  <c r="AT30" i="39"/>
  <c r="AS30" i="39"/>
  <c r="AR30" i="39"/>
  <c r="AQ30" i="39"/>
  <c r="AO30" i="39"/>
  <c r="AN30" i="39"/>
  <c r="AM30" i="39"/>
  <c r="AL30" i="39"/>
  <c r="AK30" i="39"/>
  <c r="AJ30" i="39"/>
  <c r="AH30" i="39"/>
  <c r="AG30" i="39"/>
  <c r="AF30" i="39"/>
  <c r="AE30" i="39"/>
  <c r="AD30" i="39"/>
  <c r="AC30" i="39"/>
  <c r="AA30" i="39"/>
  <c r="Z30" i="39"/>
  <c r="Y30" i="39"/>
  <c r="X30" i="39"/>
  <c r="W30" i="39"/>
  <c r="V30" i="39"/>
  <c r="T30" i="39"/>
  <c r="S30" i="39"/>
  <c r="R30" i="39"/>
  <c r="Q30" i="39"/>
  <c r="P30" i="39"/>
  <c r="O30" i="39"/>
  <c r="HW29" i="39"/>
  <c r="HP29" i="39"/>
  <c r="HH29" i="39"/>
  <c r="HG29" i="39"/>
  <c r="HF29" i="39"/>
  <c r="HE29" i="39"/>
  <c r="HD29" i="39"/>
  <c r="HC29" i="39"/>
  <c r="HA29" i="39"/>
  <c r="GZ29" i="39"/>
  <c r="GY29" i="39"/>
  <c r="GX29" i="39"/>
  <c r="GW29" i="39"/>
  <c r="GV29" i="39"/>
  <c r="GT29" i="39"/>
  <c r="GS29" i="39"/>
  <c r="GR29" i="39"/>
  <c r="GQ29" i="39"/>
  <c r="GP29" i="39"/>
  <c r="GO29" i="39"/>
  <c r="GM29" i="39"/>
  <c r="GL29" i="39"/>
  <c r="GK29" i="39"/>
  <c r="GJ29" i="39"/>
  <c r="GI29" i="39"/>
  <c r="GH29" i="39"/>
  <c r="GF29" i="39"/>
  <c r="GE29" i="39"/>
  <c r="GD29" i="39"/>
  <c r="GC29" i="39"/>
  <c r="GB29" i="39"/>
  <c r="GA29" i="39"/>
  <c r="FY29" i="39"/>
  <c r="FX29" i="39"/>
  <c r="FW29" i="39"/>
  <c r="FV29" i="39"/>
  <c r="FU29" i="39"/>
  <c r="FT29" i="39"/>
  <c r="FR29" i="39"/>
  <c r="FQ29" i="39"/>
  <c r="FP29" i="39"/>
  <c r="FO29" i="39"/>
  <c r="FN29" i="39"/>
  <c r="FM29" i="39"/>
  <c r="FK29" i="39"/>
  <c r="FJ29" i="39"/>
  <c r="FI29" i="39"/>
  <c r="FH29" i="39"/>
  <c r="FG29" i="39"/>
  <c r="FF29" i="39"/>
  <c r="FD29" i="39"/>
  <c r="FC29" i="39"/>
  <c r="FB29" i="39"/>
  <c r="FA29" i="39"/>
  <c r="EZ29" i="39"/>
  <c r="EY29" i="39"/>
  <c r="EW29" i="39"/>
  <c r="EV29" i="39"/>
  <c r="EU29" i="39"/>
  <c r="ET29" i="39"/>
  <c r="ES29" i="39"/>
  <c r="ER29" i="39"/>
  <c r="EP29" i="39"/>
  <c r="EO29" i="39"/>
  <c r="EN29" i="39"/>
  <c r="EM29" i="39"/>
  <c r="EL29" i="39"/>
  <c r="EK29" i="39"/>
  <c r="EI29" i="39"/>
  <c r="EH29" i="39"/>
  <c r="EG29" i="39"/>
  <c r="EF29" i="39"/>
  <c r="EE29" i="39"/>
  <c r="ED29" i="39"/>
  <c r="EB29" i="39"/>
  <c r="EA29" i="39"/>
  <c r="DZ29" i="39"/>
  <c r="DY29" i="39"/>
  <c r="DX29" i="39"/>
  <c r="DW29" i="39"/>
  <c r="DU29" i="39"/>
  <c r="DT29" i="39"/>
  <c r="DS29" i="39"/>
  <c r="DR29" i="39"/>
  <c r="DQ29" i="39"/>
  <c r="DP29" i="39"/>
  <c r="DN29" i="39"/>
  <c r="DM29" i="39"/>
  <c r="DL29" i="39"/>
  <c r="DK29" i="39"/>
  <c r="DJ29" i="39"/>
  <c r="DI29" i="39"/>
  <c r="DG29" i="39"/>
  <c r="DF29" i="39"/>
  <c r="DE29" i="39"/>
  <c r="DD29" i="39"/>
  <c r="DC29" i="39"/>
  <c r="DB29" i="39"/>
  <c r="CZ29" i="39"/>
  <c r="CY29" i="39"/>
  <c r="CX29" i="39"/>
  <c r="CW29" i="39"/>
  <c r="CV29" i="39"/>
  <c r="CU29" i="39"/>
  <c r="CS29" i="39"/>
  <c r="CR29" i="39"/>
  <c r="CQ29" i="39"/>
  <c r="CP29" i="39"/>
  <c r="CO29" i="39"/>
  <c r="CN29" i="39"/>
  <c r="CL29" i="39"/>
  <c r="CK29" i="39"/>
  <c r="CJ29" i="39"/>
  <c r="CI29" i="39"/>
  <c r="CH29" i="39"/>
  <c r="CG29" i="39"/>
  <c r="CE29" i="39"/>
  <c r="CD29" i="39"/>
  <c r="CC29" i="39"/>
  <c r="CB29" i="39"/>
  <c r="CA29" i="39"/>
  <c r="BZ29" i="39"/>
  <c r="BX29" i="39"/>
  <c r="BW29" i="39"/>
  <c r="BV29" i="39"/>
  <c r="BU29" i="39"/>
  <c r="BT29" i="39"/>
  <c r="BS29" i="39"/>
  <c r="BQ29" i="39"/>
  <c r="BP29" i="39"/>
  <c r="BO29" i="39"/>
  <c r="BN29" i="39"/>
  <c r="BM29" i="39"/>
  <c r="BL29" i="39"/>
  <c r="BJ29" i="39"/>
  <c r="BI29" i="39"/>
  <c r="BH29" i="39"/>
  <c r="BG29" i="39"/>
  <c r="BF29" i="39"/>
  <c r="BE29" i="39"/>
  <c r="BC29" i="39"/>
  <c r="BB29" i="39"/>
  <c r="BA29" i="39"/>
  <c r="AZ29" i="39"/>
  <c r="AY29" i="39"/>
  <c r="AX29" i="39"/>
  <c r="AV29" i="39"/>
  <c r="AU29" i="39"/>
  <c r="AT29" i="39"/>
  <c r="AS29" i="39"/>
  <c r="AR29" i="39"/>
  <c r="AQ29" i="39"/>
  <c r="AO29" i="39"/>
  <c r="AN29" i="39"/>
  <c r="AM29" i="39"/>
  <c r="AL29" i="39"/>
  <c r="AK29" i="39"/>
  <c r="AJ29" i="39"/>
  <c r="AH29" i="39"/>
  <c r="AG29" i="39"/>
  <c r="AF29" i="39"/>
  <c r="AE29" i="39"/>
  <c r="AD29" i="39"/>
  <c r="AC29" i="39"/>
  <c r="AA29" i="39"/>
  <c r="Z29" i="39"/>
  <c r="Y29" i="39"/>
  <c r="X29" i="39"/>
  <c r="W29" i="39"/>
  <c r="V29" i="39"/>
  <c r="T29" i="39"/>
  <c r="S29" i="39"/>
  <c r="R29" i="39"/>
  <c r="Q29" i="39"/>
  <c r="P29" i="39"/>
  <c r="O29" i="39"/>
  <c r="HW28" i="39"/>
  <c r="HP28" i="39"/>
  <c r="HH28" i="39"/>
  <c r="HG28" i="39"/>
  <c r="HF28" i="39"/>
  <c r="HE28" i="39"/>
  <c r="HD28" i="39"/>
  <c r="HC28" i="39"/>
  <c r="HI28" i="39" s="1"/>
  <c r="HA28" i="39"/>
  <c r="GZ28" i="39"/>
  <c r="GY28" i="39"/>
  <c r="GX28" i="39"/>
  <c r="GW28" i="39"/>
  <c r="GV28" i="39"/>
  <c r="GT28" i="39"/>
  <c r="GS28" i="39"/>
  <c r="GR28" i="39"/>
  <c r="GQ28" i="39"/>
  <c r="GP28" i="39"/>
  <c r="GO28" i="39"/>
  <c r="GM28" i="39"/>
  <c r="GL28" i="39"/>
  <c r="GK28" i="39"/>
  <c r="GJ28" i="39"/>
  <c r="GI28" i="39"/>
  <c r="GH28" i="39"/>
  <c r="GF28" i="39"/>
  <c r="GE28" i="39"/>
  <c r="GD28" i="39"/>
  <c r="GC28" i="39"/>
  <c r="GB28" i="39"/>
  <c r="GA28" i="39"/>
  <c r="GG28" i="39" s="1"/>
  <c r="FY28" i="39"/>
  <c r="FX28" i="39"/>
  <c r="FW28" i="39"/>
  <c r="FV28" i="39"/>
  <c r="FU28" i="39"/>
  <c r="FT28" i="39"/>
  <c r="FR28" i="39"/>
  <c r="FQ28" i="39"/>
  <c r="FP28" i="39"/>
  <c r="FO28" i="39"/>
  <c r="FN28" i="39"/>
  <c r="FM28" i="39"/>
  <c r="FK28" i="39"/>
  <c r="FJ28" i="39"/>
  <c r="FI28" i="39"/>
  <c r="FH28" i="39"/>
  <c r="FG28" i="39"/>
  <c r="FF28" i="39"/>
  <c r="FD28" i="39"/>
  <c r="FC28" i="39"/>
  <c r="FB28" i="39"/>
  <c r="FA28" i="39"/>
  <c r="EZ28" i="39"/>
  <c r="EY28" i="39"/>
  <c r="EW28" i="39"/>
  <c r="EV28" i="39"/>
  <c r="EU28" i="39"/>
  <c r="ET28" i="39"/>
  <c r="ES28" i="39"/>
  <c r="ER28" i="39"/>
  <c r="EP28" i="39"/>
  <c r="EO28" i="39"/>
  <c r="EN28" i="39"/>
  <c r="EM28" i="39"/>
  <c r="EL28" i="39"/>
  <c r="EK28" i="39"/>
  <c r="EI28" i="39"/>
  <c r="EH28" i="39"/>
  <c r="EG28" i="39"/>
  <c r="EF28" i="39"/>
  <c r="EE28" i="39"/>
  <c r="ED28" i="39"/>
  <c r="EB28" i="39"/>
  <c r="EA28" i="39"/>
  <c r="DZ28" i="39"/>
  <c r="DY28" i="39"/>
  <c r="DX28" i="39"/>
  <c r="DW28" i="39"/>
  <c r="EC28" i="39" s="1"/>
  <c r="DU28" i="39"/>
  <c r="DT28" i="39"/>
  <c r="DS28" i="39"/>
  <c r="DR28" i="39"/>
  <c r="DQ28" i="39"/>
  <c r="DP28" i="39"/>
  <c r="DN28" i="39"/>
  <c r="DM28" i="39"/>
  <c r="DL28" i="39"/>
  <c r="DK28" i="39"/>
  <c r="DJ28" i="39"/>
  <c r="DI28" i="39"/>
  <c r="DG28" i="39"/>
  <c r="DF28" i="39"/>
  <c r="DE28" i="39"/>
  <c r="DD28" i="39"/>
  <c r="DC28" i="39"/>
  <c r="DB28" i="39"/>
  <c r="CZ28" i="39"/>
  <c r="CY28" i="39"/>
  <c r="CX28" i="39"/>
  <c r="CW28" i="39"/>
  <c r="CV28" i="39"/>
  <c r="CU28" i="39"/>
  <c r="DA28" i="39" s="1"/>
  <c r="CS28" i="39"/>
  <c r="CR28" i="39"/>
  <c r="CQ28" i="39"/>
  <c r="CP28" i="39"/>
  <c r="CO28" i="39"/>
  <c r="CN28" i="39"/>
  <c r="CL28" i="39"/>
  <c r="CK28" i="39"/>
  <c r="CJ28" i="39"/>
  <c r="CI28" i="39"/>
  <c r="CH28" i="39"/>
  <c r="CG28" i="39"/>
  <c r="CE28" i="39"/>
  <c r="CD28" i="39"/>
  <c r="CC28" i="39"/>
  <c r="CB28" i="39"/>
  <c r="CA28" i="39"/>
  <c r="BZ28" i="39"/>
  <c r="BX28" i="39"/>
  <c r="BW28" i="39"/>
  <c r="BV28" i="39"/>
  <c r="BU28" i="39"/>
  <c r="BT28" i="39"/>
  <c r="BS28" i="39"/>
  <c r="BQ28" i="39"/>
  <c r="BP28" i="39"/>
  <c r="BO28" i="39"/>
  <c r="BN28" i="39"/>
  <c r="BM28" i="39"/>
  <c r="BL28" i="39"/>
  <c r="BJ28" i="39"/>
  <c r="BI28" i="39"/>
  <c r="BH28" i="39"/>
  <c r="BG28" i="39"/>
  <c r="BF28" i="39"/>
  <c r="BE28" i="39"/>
  <c r="BC28" i="39"/>
  <c r="BB28" i="39"/>
  <c r="BA28" i="39"/>
  <c r="AZ28" i="39"/>
  <c r="AY28" i="39"/>
  <c r="AX28" i="39"/>
  <c r="AV28" i="39"/>
  <c r="AU28" i="39"/>
  <c r="AT28" i="39"/>
  <c r="AS28" i="39"/>
  <c r="AR28" i="39"/>
  <c r="AQ28" i="39"/>
  <c r="AW28" i="39" s="1"/>
  <c r="AO28" i="39"/>
  <c r="AN28" i="39"/>
  <c r="AM28" i="39"/>
  <c r="AL28" i="39"/>
  <c r="AK28" i="39"/>
  <c r="AJ28" i="39"/>
  <c r="AH28" i="39"/>
  <c r="AG28" i="39"/>
  <c r="AF28" i="39"/>
  <c r="AE28" i="39"/>
  <c r="AD28" i="39"/>
  <c r="AC28" i="39"/>
  <c r="AA28" i="39"/>
  <c r="Z28" i="39"/>
  <c r="Y28" i="39"/>
  <c r="X28" i="39"/>
  <c r="W28" i="39"/>
  <c r="V28" i="39"/>
  <c r="T28" i="39"/>
  <c r="S28" i="39"/>
  <c r="R28" i="39"/>
  <c r="Q28" i="39"/>
  <c r="P28" i="39"/>
  <c r="O28" i="39"/>
  <c r="U28" i="39" s="1"/>
  <c r="HW27" i="39"/>
  <c r="HP27" i="39"/>
  <c r="HH27" i="39"/>
  <c r="HG27" i="39"/>
  <c r="HF27" i="39"/>
  <c r="HE27" i="39"/>
  <c r="HD27" i="39"/>
  <c r="HC27" i="39"/>
  <c r="HA27" i="39"/>
  <c r="GZ27" i="39"/>
  <c r="GY27" i="39"/>
  <c r="GX27" i="39"/>
  <c r="GW27" i="39"/>
  <c r="GV27" i="39"/>
  <c r="GT27" i="39"/>
  <c r="GS27" i="39"/>
  <c r="GR27" i="39"/>
  <c r="GQ27" i="39"/>
  <c r="GP27" i="39"/>
  <c r="GO27" i="39"/>
  <c r="GM27" i="39"/>
  <c r="GL27" i="39"/>
  <c r="GK27" i="39"/>
  <c r="GJ27" i="39"/>
  <c r="GI27" i="39"/>
  <c r="GH27" i="39"/>
  <c r="GF27" i="39"/>
  <c r="GE27" i="39"/>
  <c r="GD27" i="39"/>
  <c r="GC27" i="39"/>
  <c r="GB27" i="39"/>
  <c r="GA27" i="39"/>
  <c r="FY27" i="39"/>
  <c r="FX27" i="39"/>
  <c r="FW27" i="39"/>
  <c r="FV27" i="39"/>
  <c r="FU27" i="39"/>
  <c r="FT27" i="39"/>
  <c r="FR27" i="39"/>
  <c r="FQ27" i="39"/>
  <c r="FP27" i="39"/>
  <c r="FO27" i="39"/>
  <c r="FN27" i="39"/>
  <c r="FM27" i="39"/>
  <c r="FK27" i="39"/>
  <c r="FJ27" i="39"/>
  <c r="FI27" i="39"/>
  <c r="FH27" i="39"/>
  <c r="FG27" i="39"/>
  <c r="FF27" i="39"/>
  <c r="FD27" i="39"/>
  <c r="FC27" i="39"/>
  <c r="FB27" i="39"/>
  <c r="FA27" i="39"/>
  <c r="EZ27" i="39"/>
  <c r="EY27" i="39"/>
  <c r="EW27" i="39"/>
  <c r="EV27" i="39"/>
  <c r="EU27" i="39"/>
  <c r="ET27" i="39"/>
  <c r="ES27" i="39"/>
  <c r="ER27" i="39"/>
  <c r="EP27" i="39"/>
  <c r="EO27" i="39"/>
  <c r="EN27" i="39"/>
  <c r="EM27" i="39"/>
  <c r="EL27" i="39"/>
  <c r="EK27" i="39"/>
  <c r="EI27" i="39"/>
  <c r="EH27" i="39"/>
  <c r="EG27" i="39"/>
  <c r="EF27" i="39"/>
  <c r="EE27" i="39"/>
  <c r="ED27" i="39"/>
  <c r="EB27" i="39"/>
  <c r="EA27" i="39"/>
  <c r="DZ27" i="39"/>
  <c r="DY27" i="39"/>
  <c r="DX27" i="39"/>
  <c r="DW27" i="39"/>
  <c r="DU27" i="39"/>
  <c r="DT27" i="39"/>
  <c r="DS27" i="39"/>
  <c r="DR27" i="39"/>
  <c r="DQ27" i="39"/>
  <c r="DP27" i="39"/>
  <c r="DN27" i="39"/>
  <c r="DM27" i="39"/>
  <c r="DL27" i="39"/>
  <c r="DK27" i="39"/>
  <c r="DJ27" i="39"/>
  <c r="DI27" i="39"/>
  <c r="DG27" i="39"/>
  <c r="DF27" i="39"/>
  <c r="DE27" i="39"/>
  <c r="DD27" i="39"/>
  <c r="DC27" i="39"/>
  <c r="DB27" i="39"/>
  <c r="CZ27" i="39"/>
  <c r="CY27" i="39"/>
  <c r="CX27" i="39"/>
  <c r="CW27" i="39"/>
  <c r="CV27" i="39"/>
  <c r="CU27" i="39"/>
  <c r="CS27" i="39"/>
  <c r="CR27" i="39"/>
  <c r="CQ27" i="39"/>
  <c r="CP27" i="39"/>
  <c r="CO27" i="39"/>
  <c r="CN27" i="39"/>
  <c r="CL27" i="39"/>
  <c r="CK27" i="39"/>
  <c r="CJ27" i="39"/>
  <c r="CI27" i="39"/>
  <c r="CH27" i="39"/>
  <c r="CG27" i="39"/>
  <c r="CE27" i="39"/>
  <c r="CD27" i="39"/>
  <c r="CC27" i="39"/>
  <c r="CB27" i="39"/>
  <c r="CA27" i="39"/>
  <c r="BZ27" i="39"/>
  <c r="BX27" i="39"/>
  <c r="BW27" i="39"/>
  <c r="BV27" i="39"/>
  <c r="BU27" i="39"/>
  <c r="BT27" i="39"/>
  <c r="BS27" i="39"/>
  <c r="BQ27" i="39"/>
  <c r="BP27" i="39"/>
  <c r="BO27" i="39"/>
  <c r="BN27" i="39"/>
  <c r="BM27" i="39"/>
  <c r="BL27" i="39"/>
  <c r="BJ27" i="39"/>
  <c r="BI27" i="39"/>
  <c r="BH27" i="39"/>
  <c r="BG27" i="39"/>
  <c r="BF27" i="39"/>
  <c r="BE27" i="39"/>
  <c r="BC27" i="39"/>
  <c r="BB27" i="39"/>
  <c r="BA27" i="39"/>
  <c r="AZ27" i="39"/>
  <c r="AY27" i="39"/>
  <c r="AX27" i="39"/>
  <c r="AV27" i="39"/>
  <c r="AU27" i="39"/>
  <c r="AT27" i="39"/>
  <c r="AS27" i="39"/>
  <c r="AR27" i="39"/>
  <c r="AQ27" i="39"/>
  <c r="AO27" i="39"/>
  <c r="AN27" i="39"/>
  <c r="AM27" i="39"/>
  <c r="AL27" i="39"/>
  <c r="AK27" i="39"/>
  <c r="AJ27" i="39"/>
  <c r="AH27" i="39"/>
  <c r="AG27" i="39"/>
  <c r="AF27" i="39"/>
  <c r="AE27" i="39"/>
  <c r="AD27" i="39"/>
  <c r="AC27" i="39"/>
  <c r="AA27" i="39"/>
  <c r="Z27" i="39"/>
  <c r="Y27" i="39"/>
  <c r="X27" i="39"/>
  <c r="W27" i="39"/>
  <c r="V27" i="39"/>
  <c r="T27" i="39"/>
  <c r="S27" i="39"/>
  <c r="R27" i="39"/>
  <c r="Q27" i="39"/>
  <c r="P27" i="39"/>
  <c r="O27" i="39"/>
  <c r="HW26" i="39"/>
  <c r="HP26" i="39"/>
  <c r="HH26" i="39"/>
  <c r="HG26" i="39"/>
  <c r="HF26" i="39"/>
  <c r="HE26" i="39"/>
  <c r="HD26" i="39"/>
  <c r="HC26" i="39"/>
  <c r="HA26" i="39"/>
  <c r="GZ26" i="39"/>
  <c r="GY26" i="39"/>
  <c r="GX26" i="39"/>
  <c r="GW26" i="39"/>
  <c r="GV26" i="39"/>
  <c r="GT26" i="39"/>
  <c r="GS26" i="39"/>
  <c r="GR26" i="39"/>
  <c r="GQ26" i="39"/>
  <c r="GP26" i="39"/>
  <c r="GO26" i="39"/>
  <c r="GM26" i="39"/>
  <c r="GL26" i="39"/>
  <c r="GK26" i="39"/>
  <c r="GJ26" i="39"/>
  <c r="GI26" i="39"/>
  <c r="GH26" i="39"/>
  <c r="GF26" i="39"/>
  <c r="GE26" i="39"/>
  <c r="GD26" i="39"/>
  <c r="GC26" i="39"/>
  <c r="GB26" i="39"/>
  <c r="GA26" i="39"/>
  <c r="FY26" i="39"/>
  <c r="FX26" i="39"/>
  <c r="FW26" i="39"/>
  <c r="FV26" i="39"/>
  <c r="FU26" i="39"/>
  <c r="FT26" i="39"/>
  <c r="FR26" i="39"/>
  <c r="FQ26" i="39"/>
  <c r="FP26" i="39"/>
  <c r="FO26" i="39"/>
  <c r="FN26" i="39"/>
  <c r="FM26" i="39"/>
  <c r="FK26" i="39"/>
  <c r="FJ26" i="39"/>
  <c r="FI26" i="39"/>
  <c r="FH26" i="39"/>
  <c r="FG26" i="39"/>
  <c r="FF26" i="39"/>
  <c r="FD26" i="39"/>
  <c r="FC26" i="39"/>
  <c r="FB26" i="39"/>
  <c r="FA26" i="39"/>
  <c r="EZ26" i="39"/>
  <c r="EY26" i="39"/>
  <c r="EW26" i="39"/>
  <c r="EV26" i="39"/>
  <c r="EU26" i="39"/>
  <c r="ET26" i="39"/>
  <c r="ES26" i="39"/>
  <c r="ER26" i="39"/>
  <c r="EP26" i="39"/>
  <c r="EO26" i="39"/>
  <c r="EN26" i="39"/>
  <c r="EM26" i="39"/>
  <c r="EL26" i="39"/>
  <c r="EK26" i="39"/>
  <c r="EI26" i="39"/>
  <c r="EH26" i="39"/>
  <c r="EG26" i="39"/>
  <c r="EF26" i="39"/>
  <c r="EE26" i="39"/>
  <c r="ED26" i="39"/>
  <c r="EB26" i="39"/>
  <c r="EA26" i="39"/>
  <c r="DZ26" i="39"/>
  <c r="DY26" i="39"/>
  <c r="DX26" i="39"/>
  <c r="DW26" i="39"/>
  <c r="DU26" i="39"/>
  <c r="DT26" i="39"/>
  <c r="DS26" i="39"/>
  <c r="DR26" i="39"/>
  <c r="DQ26" i="39"/>
  <c r="DP26" i="39"/>
  <c r="DN26" i="39"/>
  <c r="DM26" i="39"/>
  <c r="DL26" i="39"/>
  <c r="DK26" i="39"/>
  <c r="DJ26" i="39"/>
  <c r="DI26" i="39"/>
  <c r="DG26" i="39"/>
  <c r="DF26" i="39"/>
  <c r="DE26" i="39"/>
  <c r="DD26" i="39"/>
  <c r="DC26" i="39"/>
  <c r="DB26" i="39"/>
  <c r="CZ26" i="39"/>
  <c r="CY26" i="39"/>
  <c r="CX26" i="39"/>
  <c r="CW26" i="39"/>
  <c r="CV26" i="39"/>
  <c r="CU26" i="39"/>
  <c r="CS26" i="39"/>
  <c r="CR26" i="39"/>
  <c r="CQ26" i="39"/>
  <c r="CP26" i="39"/>
  <c r="CO26" i="39"/>
  <c r="CN26" i="39"/>
  <c r="CL26" i="39"/>
  <c r="CK26" i="39"/>
  <c r="CJ26" i="39"/>
  <c r="CI26" i="39"/>
  <c r="CH26" i="39"/>
  <c r="CG26" i="39"/>
  <c r="CE26" i="39"/>
  <c r="CD26" i="39"/>
  <c r="CC26" i="39"/>
  <c r="CB26" i="39"/>
  <c r="CA26" i="39"/>
  <c r="BZ26" i="39"/>
  <c r="BX26" i="39"/>
  <c r="BW26" i="39"/>
  <c r="BV26" i="39"/>
  <c r="BU26" i="39"/>
  <c r="BT26" i="39"/>
  <c r="BS26" i="39"/>
  <c r="BQ26" i="39"/>
  <c r="BP26" i="39"/>
  <c r="BO26" i="39"/>
  <c r="BN26" i="39"/>
  <c r="BM26" i="39"/>
  <c r="BL26" i="39"/>
  <c r="BJ26" i="39"/>
  <c r="BI26" i="39"/>
  <c r="BH26" i="39"/>
  <c r="BG26" i="39"/>
  <c r="BF26" i="39"/>
  <c r="BE26" i="39"/>
  <c r="BC26" i="39"/>
  <c r="BB26" i="39"/>
  <c r="BA26" i="39"/>
  <c r="AZ26" i="39"/>
  <c r="AY26" i="39"/>
  <c r="AX26" i="39"/>
  <c r="AV26" i="39"/>
  <c r="AU26" i="39"/>
  <c r="AT26" i="39"/>
  <c r="AS26" i="39"/>
  <c r="AR26" i="39"/>
  <c r="AQ26" i="39"/>
  <c r="AO26" i="39"/>
  <c r="AN26" i="39"/>
  <c r="AM26" i="39"/>
  <c r="AL26" i="39"/>
  <c r="AK26" i="39"/>
  <c r="AJ26" i="39"/>
  <c r="AH26" i="39"/>
  <c r="AG26" i="39"/>
  <c r="AF26" i="39"/>
  <c r="AE26" i="39"/>
  <c r="AD26" i="39"/>
  <c r="AC26" i="39"/>
  <c r="AA26" i="39"/>
  <c r="Z26" i="39"/>
  <c r="Y26" i="39"/>
  <c r="X26" i="39"/>
  <c r="W26" i="39"/>
  <c r="V26" i="39"/>
  <c r="T26" i="39"/>
  <c r="S26" i="39"/>
  <c r="R26" i="39"/>
  <c r="Q26" i="39"/>
  <c r="P26" i="39"/>
  <c r="O26" i="39"/>
  <c r="HW25" i="39"/>
  <c r="HP25" i="39"/>
  <c r="HH25" i="39"/>
  <c r="HG25" i="39"/>
  <c r="HF25" i="39"/>
  <c r="HE25" i="39"/>
  <c r="HD25" i="39"/>
  <c r="HC25" i="39"/>
  <c r="HA25" i="39"/>
  <c r="GZ25" i="39"/>
  <c r="GY25" i="39"/>
  <c r="GX25" i="39"/>
  <c r="GW25" i="39"/>
  <c r="GV25" i="39"/>
  <c r="GT25" i="39"/>
  <c r="GS25" i="39"/>
  <c r="GR25" i="39"/>
  <c r="GQ25" i="39"/>
  <c r="GP25" i="39"/>
  <c r="GO25" i="39"/>
  <c r="GM25" i="39"/>
  <c r="GL25" i="39"/>
  <c r="GK25" i="39"/>
  <c r="GJ25" i="39"/>
  <c r="GI25" i="39"/>
  <c r="GH25" i="39"/>
  <c r="GF25" i="39"/>
  <c r="GE25" i="39"/>
  <c r="GD25" i="39"/>
  <c r="GC25" i="39"/>
  <c r="GB25" i="39"/>
  <c r="GA25" i="39"/>
  <c r="FY25" i="39"/>
  <c r="FX25" i="39"/>
  <c r="FW25" i="39"/>
  <c r="FV25" i="39"/>
  <c r="FU25" i="39"/>
  <c r="FT25" i="39"/>
  <c r="FR25" i="39"/>
  <c r="FQ25" i="39"/>
  <c r="FP25" i="39"/>
  <c r="FO25" i="39"/>
  <c r="FN25" i="39"/>
  <c r="FM25" i="39"/>
  <c r="FK25" i="39"/>
  <c r="FJ25" i="39"/>
  <c r="FI25" i="39"/>
  <c r="FH25" i="39"/>
  <c r="FG25" i="39"/>
  <c r="FF25" i="39"/>
  <c r="FD25" i="39"/>
  <c r="FC25" i="39"/>
  <c r="FB25" i="39"/>
  <c r="FA25" i="39"/>
  <c r="EZ25" i="39"/>
  <c r="EY25" i="39"/>
  <c r="EW25" i="39"/>
  <c r="EV25" i="39"/>
  <c r="EU25" i="39"/>
  <c r="ET25" i="39"/>
  <c r="ES25" i="39"/>
  <c r="ER25" i="39"/>
  <c r="EP25" i="39"/>
  <c r="EO25" i="39"/>
  <c r="EN25" i="39"/>
  <c r="EM25" i="39"/>
  <c r="EL25" i="39"/>
  <c r="EK25" i="39"/>
  <c r="EI25" i="39"/>
  <c r="EH25" i="39"/>
  <c r="EG25" i="39"/>
  <c r="EF25" i="39"/>
  <c r="EE25" i="39"/>
  <c r="ED25" i="39"/>
  <c r="EB25" i="39"/>
  <c r="EA25" i="39"/>
  <c r="DZ25" i="39"/>
  <c r="DY25" i="39"/>
  <c r="DX25" i="39"/>
  <c r="DW25" i="39"/>
  <c r="DU25" i="39"/>
  <c r="DT25" i="39"/>
  <c r="DS25" i="39"/>
  <c r="DR25" i="39"/>
  <c r="DQ25" i="39"/>
  <c r="DP25" i="39"/>
  <c r="DN25" i="39"/>
  <c r="DM25" i="39"/>
  <c r="DL25" i="39"/>
  <c r="DK25" i="39"/>
  <c r="DJ25" i="39"/>
  <c r="DI25" i="39"/>
  <c r="DG25" i="39"/>
  <c r="DF25" i="39"/>
  <c r="DE25" i="39"/>
  <c r="DD25" i="39"/>
  <c r="DC25" i="39"/>
  <c r="DB25" i="39"/>
  <c r="CZ25" i="39"/>
  <c r="CY25" i="39"/>
  <c r="CX25" i="39"/>
  <c r="CW25" i="39"/>
  <c r="CV25" i="39"/>
  <c r="CU25" i="39"/>
  <c r="CS25" i="39"/>
  <c r="CR25" i="39"/>
  <c r="CQ25" i="39"/>
  <c r="CP25" i="39"/>
  <c r="CO25" i="39"/>
  <c r="CN25" i="39"/>
  <c r="CL25" i="39"/>
  <c r="CK25" i="39"/>
  <c r="CJ25" i="39"/>
  <c r="CI25" i="39"/>
  <c r="CH25" i="39"/>
  <c r="CG25" i="39"/>
  <c r="CE25" i="39"/>
  <c r="CD25" i="39"/>
  <c r="CC25" i="39"/>
  <c r="CB25" i="39"/>
  <c r="CA25" i="39"/>
  <c r="BZ25" i="39"/>
  <c r="BX25" i="39"/>
  <c r="BW25" i="39"/>
  <c r="BV25" i="39"/>
  <c r="BU25" i="39"/>
  <c r="BT25" i="39"/>
  <c r="BS25" i="39"/>
  <c r="BQ25" i="39"/>
  <c r="BP25" i="39"/>
  <c r="BO25" i="39"/>
  <c r="BN25" i="39"/>
  <c r="BM25" i="39"/>
  <c r="BL25" i="39"/>
  <c r="BJ25" i="39"/>
  <c r="BI25" i="39"/>
  <c r="BH25" i="39"/>
  <c r="BG25" i="39"/>
  <c r="BF25" i="39"/>
  <c r="BE25" i="39"/>
  <c r="BC25" i="39"/>
  <c r="BB25" i="39"/>
  <c r="BA25" i="39"/>
  <c r="AZ25" i="39"/>
  <c r="AY25" i="39"/>
  <c r="AX25" i="39"/>
  <c r="AV25" i="39"/>
  <c r="AU25" i="39"/>
  <c r="AT25" i="39"/>
  <c r="AS25" i="39"/>
  <c r="AR25" i="39"/>
  <c r="AQ25" i="39"/>
  <c r="AO25" i="39"/>
  <c r="AN25" i="39"/>
  <c r="AM25" i="39"/>
  <c r="AL25" i="39"/>
  <c r="AK25" i="39"/>
  <c r="AJ25" i="39"/>
  <c r="AH25" i="39"/>
  <c r="AG25" i="39"/>
  <c r="AF25" i="39"/>
  <c r="AE25" i="39"/>
  <c r="AD25" i="39"/>
  <c r="AC25" i="39"/>
  <c r="AA25" i="39"/>
  <c r="Z25" i="39"/>
  <c r="Y25" i="39"/>
  <c r="X25" i="39"/>
  <c r="W25" i="39"/>
  <c r="V25" i="39"/>
  <c r="T25" i="39"/>
  <c r="S25" i="39"/>
  <c r="R25" i="39"/>
  <c r="Q25" i="39"/>
  <c r="P25" i="39"/>
  <c r="O25" i="39"/>
  <c r="HW24" i="39"/>
  <c r="HP24" i="39"/>
  <c r="HH24" i="39"/>
  <c r="HG24" i="39"/>
  <c r="HF24" i="39"/>
  <c r="HE24" i="39"/>
  <c r="HD24" i="39"/>
  <c r="HC24" i="39"/>
  <c r="HA24" i="39"/>
  <c r="GZ24" i="39"/>
  <c r="GY24" i="39"/>
  <c r="GX24" i="39"/>
  <c r="GW24" i="39"/>
  <c r="GV24" i="39"/>
  <c r="GT24" i="39"/>
  <c r="GS24" i="39"/>
  <c r="GR24" i="39"/>
  <c r="GQ24" i="39"/>
  <c r="GP24" i="39"/>
  <c r="GO24" i="39"/>
  <c r="GM24" i="39"/>
  <c r="GL24" i="39"/>
  <c r="GK24" i="39"/>
  <c r="GJ24" i="39"/>
  <c r="GI24" i="39"/>
  <c r="GH24" i="39"/>
  <c r="GF24" i="39"/>
  <c r="GE24" i="39"/>
  <c r="GD24" i="39"/>
  <c r="GC24" i="39"/>
  <c r="GB24" i="39"/>
  <c r="GA24" i="39"/>
  <c r="FY24" i="39"/>
  <c r="FX24" i="39"/>
  <c r="FW24" i="39"/>
  <c r="FV24" i="39"/>
  <c r="FU24" i="39"/>
  <c r="FT24" i="39"/>
  <c r="FR24" i="39"/>
  <c r="FQ24" i="39"/>
  <c r="FP24" i="39"/>
  <c r="FO24" i="39"/>
  <c r="FN24" i="39"/>
  <c r="FM24" i="39"/>
  <c r="FK24" i="39"/>
  <c r="FJ24" i="39"/>
  <c r="FI24" i="39"/>
  <c r="FH24" i="39"/>
  <c r="FG24" i="39"/>
  <c r="FF24" i="39"/>
  <c r="FD24" i="39"/>
  <c r="FC24" i="39"/>
  <c r="FB24" i="39"/>
  <c r="FA24" i="39"/>
  <c r="EZ24" i="39"/>
  <c r="EY24" i="39"/>
  <c r="EW24" i="39"/>
  <c r="EV24" i="39"/>
  <c r="EU24" i="39"/>
  <c r="ET24" i="39"/>
  <c r="ES24" i="39"/>
  <c r="ER24" i="39"/>
  <c r="EP24" i="39"/>
  <c r="EO24" i="39"/>
  <c r="EN24" i="39"/>
  <c r="EM24" i="39"/>
  <c r="EL24" i="39"/>
  <c r="EK24" i="39"/>
  <c r="EI24" i="39"/>
  <c r="EH24" i="39"/>
  <c r="EG24" i="39"/>
  <c r="EF24" i="39"/>
  <c r="EE24" i="39"/>
  <c r="ED24" i="39"/>
  <c r="EB24" i="39"/>
  <c r="EA24" i="39"/>
  <c r="DZ24" i="39"/>
  <c r="DY24" i="39"/>
  <c r="DX24" i="39"/>
  <c r="DW24" i="39"/>
  <c r="DU24" i="39"/>
  <c r="DT24" i="39"/>
  <c r="DS24" i="39"/>
  <c r="DR24" i="39"/>
  <c r="DQ24" i="39"/>
  <c r="DP24" i="39"/>
  <c r="DN24" i="39"/>
  <c r="DM24" i="39"/>
  <c r="DL24" i="39"/>
  <c r="DK24" i="39"/>
  <c r="DJ24" i="39"/>
  <c r="DI24" i="39"/>
  <c r="DG24" i="39"/>
  <c r="DF24" i="39"/>
  <c r="DE24" i="39"/>
  <c r="DD24" i="39"/>
  <c r="DC24" i="39"/>
  <c r="DB24" i="39"/>
  <c r="CZ24" i="39"/>
  <c r="CY24" i="39"/>
  <c r="CX24" i="39"/>
  <c r="CW24" i="39"/>
  <c r="CV24" i="39"/>
  <c r="CU24" i="39"/>
  <c r="CS24" i="39"/>
  <c r="CR24" i="39"/>
  <c r="CQ24" i="39"/>
  <c r="CP24" i="39"/>
  <c r="CO24" i="39"/>
  <c r="CN24" i="39"/>
  <c r="CL24" i="39"/>
  <c r="CK24" i="39"/>
  <c r="CJ24" i="39"/>
  <c r="CI24" i="39"/>
  <c r="CH24" i="39"/>
  <c r="CG24" i="39"/>
  <c r="CE24" i="39"/>
  <c r="CD24" i="39"/>
  <c r="CC24" i="39"/>
  <c r="CB24" i="39"/>
  <c r="CA24" i="39"/>
  <c r="BZ24" i="39"/>
  <c r="BX24" i="39"/>
  <c r="BW24" i="39"/>
  <c r="BV24" i="39"/>
  <c r="BU24" i="39"/>
  <c r="BT24" i="39"/>
  <c r="BS24" i="39"/>
  <c r="BQ24" i="39"/>
  <c r="BP24" i="39"/>
  <c r="BO24" i="39"/>
  <c r="BN24" i="39"/>
  <c r="BM24" i="39"/>
  <c r="BL24" i="39"/>
  <c r="BJ24" i="39"/>
  <c r="BI24" i="39"/>
  <c r="BH24" i="39"/>
  <c r="BG24" i="39"/>
  <c r="BF24" i="39"/>
  <c r="BE24" i="39"/>
  <c r="BC24" i="39"/>
  <c r="BB24" i="39"/>
  <c r="BA24" i="39"/>
  <c r="AZ24" i="39"/>
  <c r="AY24" i="39"/>
  <c r="AX24" i="39"/>
  <c r="AV24" i="39"/>
  <c r="AU24" i="39"/>
  <c r="AT24" i="39"/>
  <c r="AS24" i="39"/>
  <c r="AR24" i="39"/>
  <c r="AQ24" i="39"/>
  <c r="AO24" i="39"/>
  <c r="AN24" i="39"/>
  <c r="AM24" i="39"/>
  <c r="AL24" i="39"/>
  <c r="AK24" i="39"/>
  <c r="AJ24" i="39"/>
  <c r="AH24" i="39"/>
  <c r="AG24" i="39"/>
  <c r="AF24" i="39"/>
  <c r="AE24" i="39"/>
  <c r="AD24" i="39"/>
  <c r="AC24" i="39"/>
  <c r="AA24" i="39"/>
  <c r="Z24" i="39"/>
  <c r="Y24" i="39"/>
  <c r="X24" i="39"/>
  <c r="W24" i="39"/>
  <c r="V24" i="39"/>
  <c r="T24" i="39"/>
  <c r="S24" i="39"/>
  <c r="R24" i="39"/>
  <c r="Q24" i="39"/>
  <c r="P24" i="39"/>
  <c r="O24" i="39"/>
  <c r="HW23" i="39"/>
  <c r="HP23" i="39"/>
  <c r="HH23" i="39"/>
  <c r="HG23" i="39"/>
  <c r="HF23" i="39"/>
  <c r="HE23" i="39"/>
  <c r="HD23" i="39"/>
  <c r="HC23" i="39"/>
  <c r="HI23" i="39" s="1"/>
  <c r="HA23" i="39"/>
  <c r="GZ23" i="39"/>
  <c r="GY23" i="39"/>
  <c r="GX23" i="39"/>
  <c r="GW23" i="39"/>
  <c r="GV23" i="39"/>
  <c r="GT23" i="39"/>
  <c r="GS23" i="39"/>
  <c r="GR23" i="39"/>
  <c r="GQ23" i="39"/>
  <c r="GP23" i="39"/>
  <c r="GO23" i="39"/>
  <c r="GM23" i="39"/>
  <c r="GL23" i="39"/>
  <c r="GK23" i="39"/>
  <c r="GJ23" i="39"/>
  <c r="GI23" i="39"/>
  <c r="GH23" i="39"/>
  <c r="GF23" i="39"/>
  <c r="GE23" i="39"/>
  <c r="GD23" i="39"/>
  <c r="GC23" i="39"/>
  <c r="GB23" i="39"/>
  <c r="GA23" i="39"/>
  <c r="GG23" i="39" s="1"/>
  <c r="FY23" i="39"/>
  <c r="FX23" i="39"/>
  <c r="FW23" i="39"/>
  <c r="FV23" i="39"/>
  <c r="FU23" i="39"/>
  <c r="FT23" i="39"/>
  <c r="FR23" i="39"/>
  <c r="FQ23" i="39"/>
  <c r="FP23" i="39"/>
  <c r="FO23" i="39"/>
  <c r="FN23" i="39"/>
  <c r="FM23" i="39"/>
  <c r="FK23" i="39"/>
  <c r="FJ23" i="39"/>
  <c r="FI23" i="39"/>
  <c r="FH23" i="39"/>
  <c r="FG23" i="39"/>
  <c r="FF23" i="39"/>
  <c r="FD23" i="39"/>
  <c r="FC23" i="39"/>
  <c r="FB23" i="39"/>
  <c r="FA23" i="39"/>
  <c r="EZ23" i="39"/>
  <c r="EY23" i="39"/>
  <c r="EW23" i="39"/>
  <c r="EV23" i="39"/>
  <c r="EU23" i="39"/>
  <c r="ET23" i="39"/>
  <c r="ES23" i="39"/>
  <c r="ER23" i="39"/>
  <c r="EP23" i="39"/>
  <c r="EO23" i="39"/>
  <c r="EN23" i="39"/>
  <c r="EM23" i="39"/>
  <c r="EL23" i="39"/>
  <c r="EK23" i="39"/>
  <c r="EI23" i="39"/>
  <c r="EH23" i="39"/>
  <c r="EG23" i="39"/>
  <c r="EF23" i="39"/>
  <c r="EE23" i="39"/>
  <c r="ED23" i="39"/>
  <c r="EB23" i="39"/>
  <c r="EA23" i="39"/>
  <c r="DZ23" i="39"/>
  <c r="DY23" i="39"/>
  <c r="DX23" i="39"/>
  <c r="DW23" i="39"/>
  <c r="EC23" i="39" s="1"/>
  <c r="DU23" i="39"/>
  <c r="DT23" i="39"/>
  <c r="DS23" i="39"/>
  <c r="DR23" i="39"/>
  <c r="DQ23" i="39"/>
  <c r="DP23" i="39"/>
  <c r="DN23" i="39"/>
  <c r="DM23" i="39"/>
  <c r="DL23" i="39"/>
  <c r="DK23" i="39"/>
  <c r="DJ23" i="39"/>
  <c r="DI23" i="39"/>
  <c r="DG23" i="39"/>
  <c r="DF23" i="39"/>
  <c r="DE23" i="39"/>
  <c r="DD23" i="39"/>
  <c r="DC23" i="39"/>
  <c r="DB23" i="39"/>
  <c r="CZ23" i="39"/>
  <c r="CY23" i="39"/>
  <c r="CX23" i="39"/>
  <c r="CW23" i="39"/>
  <c r="CV23" i="39"/>
  <c r="CU23" i="39"/>
  <c r="DA23" i="39" s="1"/>
  <c r="CS23" i="39"/>
  <c r="CR23" i="39"/>
  <c r="CQ23" i="39"/>
  <c r="CP23" i="39"/>
  <c r="CO23" i="39"/>
  <c r="CN23" i="39"/>
  <c r="CL23" i="39"/>
  <c r="CK23" i="39"/>
  <c r="CJ23" i="39"/>
  <c r="CI23" i="39"/>
  <c r="CH23" i="39"/>
  <c r="CG23" i="39"/>
  <c r="CE23" i="39"/>
  <c r="CD23" i="39"/>
  <c r="CC23" i="39"/>
  <c r="CB23" i="39"/>
  <c r="CA23" i="39"/>
  <c r="BZ23" i="39"/>
  <c r="BX23" i="39"/>
  <c r="BW23" i="39"/>
  <c r="BV23" i="39"/>
  <c r="BU23" i="39"/>
  <c r="BT23" i="39"/>
  <c r="BS23" i="39"/>
  <c r="BQ23" i="39"/>
  <c r="BP23" i="39"/>
  <c r="BO23" i="39"/>
  <c r="BN23" i="39"/>
  <c r="BM23" i="39"/>
  <c r="BL23" i="39"/>
  <c r="BJ23" i="39"/>
  <c r="BI23" i="39"/>
  <c r="BH23" i="39"/>
  <c r="BG23" i="39"/>
  <c r="BF23" i="39"/>
  <c r="BE23" i="39"/>
  <c r="BC23" i="39"/>
  <c r="BB23" i="39"/>
  <c r="BA23" i="39"/>
  <c r="AZ23" i="39"/>
  <c r="AY23" i="39"/>
  <c r="AX23" i="39"/>
  <c r="AV23" i="39"/>
  <c r="AU23" i="39"/>
  <c r="AT23" i="39"/>
  <c r="AS23" i="39"/>
  <c r="AR23" i="39"/>
  <c r="AQ23" i="39"/>
  <c r="AW23" i="39" s="1"/>
  <c r="AO23" i="39"/>
  <c r="AN23" i="39"/>
  <c r="AM23" i="39"/>
  <c r="AL23" i="39"/>
  <c r="AK23" i="39"/>
  <c r="AJ23" i="39"/>
  <c r="AH23" i="39"/>
  <c r="AG23" i="39"/>
  <c r="AF23" i="39"/>
  <c r="AE23" i="39"/>
  <c r="AD23" i="39"/>
  <c r="AC23" i="39"/>
  <c r="AA23" i="39"/>
  <c r="Z23" i="39"/>
  <c r="Y23" i="39"/>
  <c r="X23" i="39"/>
  <c r="W23" i="39"/>
  <c r="V23" i="39"/>
  <c r="T23" i="39"/>
  <c r="S23" i="39"/>
  <c r="R23" i="39"/>
  <c r="Q23" i="39"/>
  <c r="P23" i="39"/>
  <c r="O23" i="39"/>
  <c r="U23" i="39" s="1"/>
  <c r="HW22" i="39"/>
  <c r="HP22" i="39"/>
  <c r="HH22" i="39"/>
  <c r="HG22" i="39"/>
  <c r="HF22" i="39"/>
  <c r="HE22" i="39"/>
  <c r="HD22" i="39"/>
  <c r="HC22" i="39"/>
  <c r="HA22" i="39"/>
  <c r="GZ22" i="39"/>
  <c r="GY22" i="39"/>
  <c r="GX22" i="39"/>
  <c r="GW22" i="39"/>
  <c r="GV22" i="39"/>
  <c r="GT22" i="39"/>
  <c r="GS22" i="39"/>
  <c r="GR22" i="39"/>
  <c r="GQ22" i="39"/>
  <c r="GP22" i="39"/>
  <c r="GO22" i="39"/>
  <c r="GM22" i="39"/>
  <c r="GL22" i="39"/>
  <c r="GK22" i="39"/>
  <c r="GJ22" i="39"/>
  <c r="GI22" i="39"/>
  <c r="GH22" i="39"/>
  <c r="GF22" i="39"/>
  <c r="GE22" i="39"/>
  <c r="GD22" i="39"/>
  <c r="GC22" i="39"/>
  <c r="GB22" i="39"/>
  <c r="GA22" i="39"/>
  <c r="FY22" i="39"/>
  <c r="FX22" i="39"/>
  <c r="FW22" i="39"/>
  <c r="FV22" i="39"/>
  <c r="FU22" i="39"/>
  <c r="FT22" i="39"/>
  <c r="FR22" i="39"/>
  <c r="FQ22" i="39"/>
  <c r="FP22" i="39"/>
  <c r="FO22" i="39"/>
  <c r="FN22" i="39"/>
  <c r="FM22" i="39"/>
  <c r="FK22" i="39"/>
  <c r="FJ22" i="39"/>
  <c r="FI22" i="39"/>
  <c r="FH22" i="39"/>
  <c r="FG22" i="39"/>
  <c r="FF22" i="39"/>
  <c r="FD22" i="39"/>
  <c r="FC22" i="39"/>
  <c r="FB22" i="39"/>
  <c r="FA22" i="39"/>
  <c r="EZ22" i="39"/>
  <c r="EY22" i="39"/>
  <c r="EW22" i="39"/>
  <c r="EV22" i="39"/>
  <c r="EU22" i="39"/>
  <c r="ET22" i="39"/>
  <c r="ES22" i="39"/>
  <c r="ER22" i="39"/>
  <c r="EP22" i="39"/>
  <c r="EO22" i="39"/>
  <c r="EN22" i="39"/>
  <c r="EM22" i="39"/>
  <c r="EL22" i="39"/>
  <c r="EK22" i="39"/>
  <c r="EI22" i="39"/>
  <c r="EH22" i="39"/>
  <c r="EG22" i="39"/>
  <c r="EF22" i="39"/>
  <c r="EE22" i="39"/>
  <c r="ED22" i="39"/>
  <c r="EB22" i="39"/>
  <c r="EA22" i="39"/>
  <c r="DZ22" i="39"/>
  <c r="DY22" i="39"/>
  <c r="DX22" i="39"/>
  <c r="DW22" i="39"/>
  <c r="DU22" i="39"/>
  <c r="DT22" i="39"/>
  <c r="DS22" i="39"/>
  <c r="DR22" i="39"/>
  <c r="DQ22" i="39"/>
  <c r="DP22" i="39"/>
  <c r="DN22" i="39"/>
  <c r="DM22" i="39"/>
  <c r="DL22" i="39"/>
  <c r="DK22" i="39"/>
  <c r="DJ22" i="39"/>
  <c r="DI22" i="39"/>
  <c r="DG22" i="39"/>
  <c r="DF22" i="39"/>
  <c r="DE22" i="39"/>
  <c r="DD22" i="39"/>
  <c r="DC22" i="39"/>
  <c r="DB22" i="39"/>
  <c r="CZ22" i="39"/>
  <c r="CY22" i="39"/>
  <c r="CX22" i="39"/>
  <c r="CW22" i="39"/>
  <c r="CV22" i="39"/>
  <c r="CU22" i="39"/>
  <c r="CS22" i="39"/>
  <c r="CR22" i="39"/>
  <c r="CQ22" i="39"/>
  <c r="CP22" i="39"/>
  <c r="CO22" i="39"/>
  <c r="CN22" i="39"/>
  <c r="CL22" i="39"/>
  <c r="CK22" i="39"/>
  <c r="CJ22" i="39"/>
  <c r="CI22" i="39"/>
  <c r="CH22" i="39"/>
  <c r="CG22" i="39"/>
  <c r="CE22" i="39"/>
  <c r="CD22" i="39"/>
  <c r="CC22" i="39"/>
  <c r="CB22" i="39"/>
  <c r="CA22" i="39"/>
  <c r="BZ22" i="39"/>
  <c r="BX22" i="39"/>
  <c r="BW22" i="39"/>
  <c r="BV22" i="39"/>
  <c r="BU22" i="39"/>
  <c r="BT22" i="39"/>
  <c r="BS22" i="39"/>
  <c r="BQ22" i="39"/>
  <c r="BP22" i="39"/>
  <c r="BO22" i="39"/>
  <c r="BN22" i="39"/>
  <c r="BM22" i="39"/>
  <c r="BL22" i="39"/>
  <c r="BJ22" i="39"/>
  <c r="BI22" i="39"/>
  <c r="BH22" i="39"/>
  <c r="BG22" i="39"/>
  <c r="BF22" i="39"/>
  <c r="BE22" i="39"/>
  <c r="BC22" i="39"/>
  <c r="BB22" i="39"/>
  <c r="BA22" i="39"/>
  <c r="AZ22" i="39"/>
  <c r="AY22" i="39"/>
  <c r="AX22" i="39"/>
  <c r="AV22" i="39"/>
  <c r="AU22" i="39"/>
  <c r="AT22" i="39"/>
  <c r="AS22" i="39"/>
  <c r="AR22" i="39"/>
  <c r="AQ22" i="39"/>
  <c r="AO22" i="39"/>
  <c r="AN22" i="39"/>
  <c r="AM22" i="39"/>
  <c r="AL22" i="39"/>
  <c r="AK22" i="39"/>
  <c r="AJ22" i="39"/>
  <c r="AH22" i="39"/>
  <c r="AG22" i="39"/>
  <c r="AF22" i="39"/>
  <c r="AE22" i="39"/>
  <c r="AD22" i="39"/>
  <c r="AC22" i="39"/>
  <c r="AA22" i="39"/>
  <c r="Z22" i="39"/>
  <c r="Y22" i="39"/>
  <c r="X22" i="39"/>
  <c r="W22" i="39"/>
  <c r="V22" i="39"/>
  <c r="T22" i="39"/>
  <c r="S22" i="39"/>
  <c r="R22" i="39"/>
  <c r="Q22" i="39"/>
  <c r="P22" i="39"/>
  <c r="O22" i="39"/>
  <c r="HW21" i="39"/>
  <c r="HP21" i="39"/>
  <c r="HH21" i="39"/>
  <c r="HG21" i="39"/>
  <c r="HF21" i="39"/>
  <c r="HE21" i="39"/>
  <c r="HD21" i="39"/>
  <c r="HC21" i="39"/>
  <c r="HA21" i="39"/>
  <c r="GZ21" i="39"/>
  <c r="GY21" i="39"/>
  <c r="GX21" i="39"/>
  <c r="GW21" i="39"/>
  <c r="GV21" i="39"/>
  <c r="GT21" i="39"/>
  <c r="GS21" i="39"/>
  <c r="GR21" i="39"/>
  <c r="GQ21" i="39"/>
  <c r="GP21" i="39"/>
  <c r="GO21" i="39"/>
  <c r="GM21" i="39"/>
  <c r="GL21" i="39"/>
  <c r="GK21" i="39"/>
  <c r="GJ21" i="39"/>
  <c r="GI21" i="39"/>
  <c r="GH21" i="39"/>
  <c r="GF21" i="39"/>
  <c r="GE21" i="39"/>
  <c r="GD21" i="39"/>
  <c r="GC21" i="39"/>
  <c r="GB21" i="39"/>
  <c r="GA21" i="39"/>
  <c r="FY21" i="39"/>
  <c r="FX21" i="39"/>
  <c r="FW21" i="39"/>
  <c r="FV21" i="39"/>
  <c r="FU21" i="39"/>
  <c r="FT21" i="39"/>
  <c r="FR21" i="39"/>
  <c r="FQ21" i="39"/>
  <c r="FP21" i="39"/>
  <c r="FO21" i="39"/>
  <c r="FN21" i="39"/>
  <c r="FM21" i="39"/>
  <c r="FK21" i="39"/>
  <c r="FJ21" i="39"/>
  <c r="FI21" i="39"/>
  <c r="FH21" i="39"/>
  <c r="FG21" i="39"/>
  <c r="FF21" i="39"/>
  <c r="FD21" i="39"/>
  <c r="FC21" i="39"/>
  <c r="FB21" i="39"/>
  <c r="FA21" i="39"/>
  <c r="EZ21" i="39"/>
  <c r="EY21" i="39"/>
  <c r="EW21" i="39"/>
  <c r="EV21" i="39"/>
  <c r="EU21" i="39"/>
  <c r="ET21" i="39"/>
  <c r="ES21" i="39"/>
  <c r="ER21" i="39"/>
  <c r="EP21" i="39"/>
  <c r="EO21" i="39"/>
  <c r="EN21" i="39"/>
  <c r="EM21" i="39"/>
  <c r="EL21" i="39"/>
  <c r="EK21" i="39"/>
  <c r="EI21" i="39"/>
  <c r="EH21" i="39"/>
  <c r="EG21" i="39"/>
  <c r="EF21" i="39"/>
  <c r="EE21" i="39"/>
  <c r="ED21" i="39"/>
  <c r="EB21" i="39"/>
  <c r="EA21" i="39"/>
  <c r="DZ21" i="39"/>
  <c r="DY21" i="39"/>
  <c r="DX21" i="39"/>
  <c r="DW21" i="39"/>
  <c r="DU21" i="39"/>
  <c r="DT21" i="39"/>
  <c r="DS21" i="39"/>
  <c r="DR21" i="39"/>
  <c r="DQ21" i="39"/>
  <c r="DP21" i="39"/>
  <c r="DN21" i="39"/>
  <c r="DM21" i="39"/>
  <c r="DL21" i="39"/>
  <c r="DK21" i="39"/>
  <c r="DJ21" i="39"/>
  <c r="DI21" i="39"/>
  <c r="DG21" i="39"/>
  <c r="DF21" i="39"/>
  <c r="DE21" i="39"/>
  <c r="DD21" i="39"/>
  <c r="DC21" i="39"/>
  <c r="DB21" i="39"/>
  <c r="CZ21" i="39"/>
  <c r="CY21" i="39"/>
  <c r="CX21" i="39"/>
  <c r="CW21" i="39"/>
  <c r="CV21" i="39"/>
  <c r="CU21" i="39"/>
  <c r="CS21" i="39"/>
  <c r="CR21" i="39"/>
  <c r="CQ21" i="39"/>
  <c r="CP21" i="39"/>
  <c r="CO21" i="39"/>
  <c r="CN21" i="39"/>
  <c r="CL21" i="39"/>
  <c r="CK21" i="39"/>
  <c r="CJ21" i="39"/>
  <c r="CI21" i="39"/>
  <c r="CH21" i="39"/>
  <c r="CG21" i="39"/>
  <c r="CE21" i="39"/>
  <c r="CD21" i="39"/>
  <c r="CC21" i="39"/>
  <c r="CB21" i="39"/>
  <c r="CA21" i="39"/>
  <c r="BZ21" i="39"/>
  <c r="BX21" i="39"/>
  <c r="BW21" i="39"/>
  <c r="BV21" i="39"/>
  <c r="BU21" i="39"/>
  <c r="BT21" i="39"/>
  <c r="BS21" i="39"/>
  <c r="BQ21" i="39"/>
  <c r="BP21" i="39"/>
  <c r="BO21" i="39"/>
  <c r="BN21" i="39"/>
  <c r="BM21" i="39"/>
  <c r="BL21" i="39"/>
  <c r="BJ21" i="39"/>
  <c r="BI21" i="39"/>
  <c r="BH21" i="39"/>
  <c r="BG21" i="39"/>
  <c r="BF21" i="39"/>
  <c r="BE21" i="39"/>
  <c r="BC21" i="39"/>
  <c r="BB21" i="39"/>
  <c r="BA21" i="39"/>
  <c r="AZ21" i="39"/>
  <c r="AY21" i="39"/>
  <c r="AX21" i="39"/>
  <c r="AV21" i="39"/>
  <c r="AU21" i="39"/>
  <c r="AT21" i="39"/>
  <c r="AS21" i="39"/>
  <c r="AR21" i="39"/>
  <c r="AQ21" i="39"/>
  <c r="AO21" i="39"/>
  <c r="AN21" i="39"/>
  <c r="AM21" i="39"/>
  <c r="AL21" i="39"/>
  <c r="AK21" i="39"/>
  <c r="AJ21" i="39"/>
  <c r="AH21" i="39"/>
  <c r="AG21" i="39"/>
  <c r="AF21" i="39"/>
  <c r="AE21" i="39"/>
  <c r="AD21" i="39"/>
  <c r="AC21" i="39"/>
  <c r="AA21" i="39"/>
  <c r="Z21" i="39"/>
  <c r="Y21" i="39"/>
  <c r="X21" i="39"/>
  <c r="W21" i="39"/>
  <c r="V21" i="39"/>
  <c r="T21" i="39"/>
  <c r="S21" i="39"/>
  <c r="R21" i="39"/>
  <c r="Q21" i="39"/>
  <c r="P21" i="39"/>
  <c r="O21" i="39"/>
  <c r="HW20" i="39"/>
  <c r="HP20" i="39"/>
  <c r="HH20" i="39"/>
  <c r="HG20" i="39"/>
  <c r="HF20" i="39"/>
  <c r="HE20" i="39"/>
  <c r="HD20" i="39"/>
  <c r="HC20" i="39"/>
  <c r="HA20" i="39"/>
  <c r="GZ20" i="39"/>
  <c r="GY20" i="39"/>
  <c r="GX20" i="39"/>
  <c r="GW20" i="39"/>
  <c r="GV20" i="39"/>
  <c r="GT20" i="39"/>
  <c r="GS20" i="39"/>
  <c r="GR20" i="39"/>
  <c r="GQ20" i="39"/>
  <c r="GP20" i="39"/>
  <c r="GO20" i="39"/>
  <c r="GM20" i="39"/>
  <c r="GL20" i="39"/>
  <c r="GK20" i="39"/>
  <c r="GJ20" i="39"/>
  <c r="GI20" i="39"/>
  <c r="GH20" i="39"/>
  <c r="GF20" i="39"/>
  <c r="GE20" i="39"/>
  <c r="GD20" i="39"/>
  <c r="GC20" i="39"/>
  <c r="GB20" i="39"/>
  <c r="GA20" i="39"/>
  <c r="FY20" i="39"/>
  <c r="FX20" i="39"/>
  <c r="FW20" i="39"/>
  <c r="FV20" i="39"/>
  <c r="FU20" i="39"/>
  <c r="FT20" i="39"/>
  <c r="FR20" i="39"/>
  <c r="FQ20" i="39"/>
  <c r="FP20" i="39"/>
  <c r="FO20" i="39"/>
  <c r="FN20" i="39"/>
  <c r="FM20" i="39"/>
  <c r="FK20" i="39"/>
  <c r="FJ20" i="39"/>
  <c r="FI20" i="39"/>
  <c r="FH20" i="39"/>
  <c r="FG20" i="39"/>
  <c r="FF20" i="39"/>
  <c r="FD20" i="39"/>
  <c r="FC20" i="39"/>
  <c r="FB20" i="39"/>
  <c r="FA20" i="39"/>
  <c r="EZ20" i="39"/>
  <c r="EY20" i="39"/>
  <c r="EW20" i="39"/>
  <c r="EV20" i="39"/>
  <c r="EU20" i="39"/>
  <c r="ET20" i="39"/>
  <c r="ES20" i="39"/>
  <c r="ER20" i="39"/>
  <c r="EP20" i="39"/>
  <c r="EO20" i="39"/>
  <c r="EN20" i="39"/>
  <c r="EM20" i="39"/>
  <c r="EL20" i="39"/>
  <c r="EK20" i="39"/>
  <c r="EI20" i="39"/>
  <c r="EH20" i="39"/>
  <c r="EG20" i="39"/>
  <c r="EF20" i="39"/>
  <c r="EE20" i="39"/>
  <c r="ED20" i="39"/>
  <c r="EB20" i="39"/>
  <c r="EA20" i="39"/>
  <c r="DZ20" i="39"/>
  <c r="DY20" i="39"/>
  <c r="DX20" i="39"/>
  <c r="DW20" i="39"/>
  <c r="DU20" i="39"/>
  <c r="DT20" i="39"/>
  <c r="DS20" i="39"/>
  <c r="DR20" i="39"/>
  <c r="DQ20" i="39"/>
  <c r="DP20" i="39"/>
  <c r="DV20" i="39" s="1"/>
  <c r="DN20" i="39"/>
  <c r="DM20" i="39"/>
  <c r="DL20" i="39"/>
  <c r="DK20" i="39"/>
  <c r="DJ20" i="39"/>
  <c r="DI20" i="39"/>
  <c r="DG20" i="39"/>
  <c r="DF20" i="39"/>
  <c r="DE20" i="39"/>
  <c r="DD20" i="39"/>
  <c r="DC20" i="39"/>
  <c r="DB20" i="39"/>
  <c r="CZ20" i="39"/>
  <c r="CY20" i="39"/>
  <c r="CX20" i="39"/>
  <c r="CW20" i="39"/>
  <c r="CV20" i="39"/>
  <c r="CU20" i="39"/>
  <c r="CS20" i="39"/>
  <c r="CR20" i="39"/>
  <c r="CQ20" i="39"/>
  <c r="CP20" i="39"/>
  <c r="CO20" i="39"/>
  <c r="CN20" i="39"/>
  <c r="CT20" i="39" s="1"/>
  <c r="CL20" i="39"/>
  <c r="CK20" i="39"/>
  <c r="CJ20" i="39"/>
  <c r="CI20" i="39"/>
  <c r="CH20" i="39"/>
  <c r="CG20" i="39"/>
  <c r="CE20" i="39"/>
  <c r="CD20" i="39"/>
  <c r="CC20" i="39"/>
  <c r="CB20" i="39"/>
  <c r="CA20" i="39"/>
  <c r="BZ20" i="39"/>
  <c r="BX20" i="39"/>
  <c r="BW20" i="39"/>
  <c r="BV20" i="39"/>
  <c r="BU20" i="39"/>
  <c r="BT20" i="39"/>
  <c r="BS20" i="39"/>
  <c r="BQ20" i="39"/>
  <c r="BP20" i="39"/>
  <c r="BO20" i="39"/>
  <c r="BN20" i="39"/>
  <c r="BM20" i="39"/>
  <c r="BL20" i="39"/>
  <c r="BJ20" i="39"/>
  <c r="BI20" i="39"/>
  <c r="BH20" i="39"/>
  <c r="BG20" i="39"/>
  <c r="BF20" i="39"/>
  <c r="BE20" i="39"/>
  <c r="BC20" i="39"/>
  <c r="BB20" i="39"/>
  <c r="BA20" i="39"/>
  <c r="AZ20" i="39"/>
  <c r="AY20" i="39"/>
  <c r="AX20" i="39"/>
  <c r="AV20" i="39"/>
  <c r="AU20" i="39"/>
  <c r="AT20" i="39"/>
  <c r="AS20" i="39"/>
  <c r="AR20" i="39"/>
  <c r="AQ20" i="39"/>
  <c r="AO20" i="39"/>
  <c r="AN20" i="39"/>
  <c r="AM20" i="39"/>
  <c r="AL20" i="39"/>
  <c r="AK20" i="39"/>
  <c r="AJ20" i="39"/>
  <c r="AH20" i="39"/>
  <c r="AG20" i="39"/>
  <c r="AF20" i="39"/>
  <c r="AE20" i="39"/>
  <c r="AD20" i="39"/>
  <c r="AC20" i="39"/>
  <c r="AA20" i="39"/>
  <c r="Z20" i="39"/>
  <c r="Y20" i="39"/>
  <c r="X20" i="39"/>
  <c r="W20" i="39"/>
  <c r="V20" i="39"/>
  <c r="T20" i="39"/>
  <c r="S20" i="39"/>
  <c r="R20" i="39"/>
  <c r="Q20" i="39"/>
  <c r="P20" i="39"/>
  <c r="O20" i="39"/>
  <c r="HW19" i="39"/>
  <c r="HP19" i="39"/>
  <c r="HH19" i="39"/>
  <c r="HG19" i="39"/>
  <c r="HF19" i="39"/>
  <c r="HE19" i="39"/>
  <c r="HD19" i="39"/>
  <c r="HC19" i="39"/>
  <c r="HA19" i="39"/>
  <c r="GZ19" i="39"/>
  <c r="GY19" i="39"/>
  <c r="GX19" i="39"/>
  <c r="GW19" i="39"/>
  <c r="GV19" i="39"/>
  <c r="GT19" i="39"/>
  <c r="GS19" i="39"/>
  <c r="GR19" i="39"/>
  <c r="GQ19" i="39"/>
  <c r="GP19" i="39"/>
  <c r="GO19" i="39"/>
  <c r="GM19" i="39"/>
  <c r="GL19" i="39"/>
  <c r="GK19" i="39"/>
  <c r="GJ19" i="39"/>
  <c r="GI19" i="39"/>
  <c r="GH19" i="39"/>
  <c r="GF19" i="39"/>
  <c r="GE19" i="39"/>
  <c r="GD19" i="39"/>
  <c r="GC19" i="39"/>
  <c r="GB19" i="39"/>
  <c r="GA19" i="39"/>
  <c r="FY19" i="39"/>
  <c r="FX19" i="39"/>
  <c r="FW19" i="39"/>
  <c r="FV19" i="39"/>
  <c r="FU19" i="39"/>
  <c r="FT19" i="39"/>
  <c r="FR19" i="39"/>
  <c r="FQ19" i="39"/>
  <c r="FP19" i="39"/>
  <c r="FO19" i="39"/>
  <c r="FN19" i="39"/>
  <c r="FM19" i="39"/>
  <c r="FK19" i="39"/>
  <c r="FJ19" i="39"/>
  <c r="FI19" i="39"/>
  <c r="FH19" i="39"/>
  <c r="FG19" i="39"/>
  <c r="FF19" i="39"/>
  <c r="FD19" i="39"/>
  <c r="FC19" i="39"/>
  <c r="FB19" i="39"/>
  <c r="FA19" i="39"/>
  <c r="EZ19" i="39"/>
  <c r="EY19" i="39"/>
  <c r="FE19" i="39" s="1"/>
  <c r="EW19" i="39"/>
  <c r="EV19" i="39"/>
  <c r="EU19" i="39"/>
  <c r="ET19" i="39"/>
  <c r="ES19" i="39"/>
  <c r="ER19" i="39"/>
  <c r="EP19" i="39"/>
  <c r="EO19" i="39"/>
  <c r="EN19" i="39"/>
  <c r="EM19" i="39"/>
  <c r="EL19" i="39"/>
  <c r="EK19" i="39"/>
  <c r="EI19" i="39"/>
  <c r="EH19" i="39"/>
  <c r="EG19" i="39"/>
  <c r="EF19" i="39"/>
  <c r="EE19" i="39"/>
  <c r="ED19" i="39"/>
  <c r="EB19" i="39"/>
  <c r="EA19" i="39"/>
  <c r="DZ19" i="39"/>
  <c r="DY19" i="39"/>
  <c r="DX19" i="39"/>
  <c r="DW19" i="39"/>
  <c r="EC19" i="39" s="1"/>
  <c r="DU19" i="39"/>
  <c r="DT19" i="39"/>
  <c r="DS19" i="39"/>
  <c r="DR19" i="39"/>
  <c r="DQ19" i="39"/>
  <c r="DP19" i="39"/>
  <c r="DN19" i="39"/>
  <c r="DM19" i="39"/>
  <c r="DL19" i="39"/>
  <c r="DK19" i="39"/>
  <c r="DJ19" i="39"/>
  <c r="DI19" i="39"/>
  <c r="DG19" i="39"/>
  <c r="DF19" i="39"/>
  <c r="DE19" i="39"/>
  <c r="DD19" i="39"/>
  <c r="DC19" i="39"/>
  <c r="DB19" i="39"/>
  <c r="CZ19" i="39"/>
  <c r="CY19" i="39"/>
  <c r="CX19" i="39"/>
  <c r="CW19" i="39"/>
  <c r="CV19" i="39"/>
  <c r="CU19" i="39"/>
  <c r="CS19" i="39"/>
  <c r="CR19" i="39"/>
  <c r="CQ19" i="39"/>
  <c r="CP19" i="39"/>
  <c r="CO19" i="39"/>
  <c r="CN19" i="39"/>
  <c r="CL19" i="39"/>
  <c r="CK19" i="39"/>
  <c r="CJ19" i="39"/>
  <c r="CI19" i="39"/>
  <c r="CH19" i="39"/>
  <c r="CG19" i="39"/>
  <c r="CE19" i="39"/>
  <c r="CD19" i="39"/>
  <c r="CC19" i="39"/>
  <c r="CB19" i="39"/>
  <c r="CA19" i="39"/>
  <c r="BZ19" i="39"/>
  <c r="BX19" i="39"/>
  <c r="BW19" i="39"/>
  <c r="BV19" i="39"/>
  <c r="BU19" i="39"/>
  <c r="BT19" i="39"/>
  <c r="BS19" i="39"/>
  <c r="BQ19" i="39"/>
  <c r="BP19" i="39"/>
  <c r="BO19" i="39"/>
  <c r="BN19" i="39"/>
  <c r="BM19" i="39"/>
  <c r="BL19" i="39"/>
  <c r="BJ19" i="39"/>
  <c r="BI19" i="39"/>
  <c r="BH19" i="39"/>
  <c r="BG19" i="39"/>
  <c r="BF19" i="39"/>
  <c r="BE19" i="39"/>
  <c r="BC19" i="39"/>
  <c r="BB19" i="39"/>
  <c r="BA19" i="39"/>
  <c r="AZ19" i="39"/>
  <c r="AY19" i="39"/>
  <c r="AX19" i="39"/>
  <c r="AV19" i="39"/>
  <c r="AU19" i="39"/>
  <c r="AT19" i="39"/>
  <c r="AS19" i="39"/>
  <c r="AR19" i="39"/>
  <c r="AQ19" i="39"/>
  <c r="AO19" i="39"/>
  <c r="AN19" i="39"/>
  <c r="AM19" i="39"/>
  <c r="AL19" i="39"/>
  <c r="AK19" i="39"/>
  <c r="AJ19" i="39"/>
  <c r="AH19" i="39"/>
  <c r="AG19" i="39"/>
  <c r="AF19" i="39"/>
  <c r="AE19" i="39"/>
  <c r="AD19" i="39"/>
  <c r="AC19" i="39"/>
  <c r="AA19" i="39"/>
  <c r="Z19" i="39"/>
  <c r="Y19" i="39"/>
  <c r="X19" i="39"/>
  <c r="W19" i="39"/>
  <c r="V19" i="39"/>
  <c r="T19" i="39"/>
  <c r="S19" i="39"/>
  <c r="R19" i="39"/>
  <c r="Q19" i="39"/>
  <c r="P19" i="39"/>
  <c r="O19" i="39"/>
  <c r="HW18" i="39"/>
  <c r="HP18" i="39"/>
  <c r="HH18" i="39"/>
  <c r="HG18" i="39"/>
  <c r="HF18" i="39"/>
  <c r="HE18" i="39"/>
  <c r="HD18" i="39"/>
  <c r="HC18" i="39"/>
  <c r="HA18" i="39"/>
  <c r="GZ18" i="39"/>
  <c r="GY18" i="39"/>
  <c r="GX18" i="39"/>
  <c r="GW18" i="39"/>
  <c r="GV18" i="39"/>
  <c r="GT18" i="39"/>
  <c r="GS18" i="39"/>
  <c r="GR18" i="39"/>
  <c r="GQ18" i="39"/>
  <c r="GP18" i="39"/>
  <c r="GO18" i="39"/>
  <c r="GM18" i="39"/>
  <c r="GL18" i="39"/>
  <c r="GK18" i="39"/>
  <c r="GJ18" i="39"/>
  <c r="GI18" i="39"/>
  <c r="GH18" i="39"/>
  <c r="GF18" i="39"/>
  <c r="GE18" i="39"/>
  <c r="GD18" i="39"/>
  <c r="GC18" i="39"/>
  <c r="GB18" i="39"/>
  <c r="GA18" i="39"/>
  <c r="FY18" i="39"/>
  <c r="FX18" i="39"/>
  <c r="FW18" i="39"/>
  <c r="FV18" i="39"/>
  <c r="FU18" i="39"/>
  <c r="FT18" i="39"/>
  <c r="FR18" i="39"/>
  <c r="FQ18" i="39"/>
  <c r="FP18" i="39"/>
  <c r="FO18" i="39"/>
  <c r="FN18" i="39"/>
  <c r="FM18" i="39"/>
  <c r="FK18" i="39"/>
  <c r="FJ18" i="39"/>
  <c r="FI18" i="39"/>
  <c r="FH18" i="39"/>
  <c r="FG18" i="39"/>
  <c r="FF18" i="39"/>
  <c r="FD18" i="39"/>
  <c r="FC18" i="39"/>
  <c r="FB18" i="39"/>
  <c r="FA18" i="39"/>
  <c r="EZ18" i="39"/>
  <c r="EY18" i="39"/>
  <c r="EW18" i="39"/>
  <c r="EV18" i="39"/>
  <c r="EU18" i="39"/>
  <c r="ET18" i="39"/>
  <c r="ES18" i="39"/>
  <c r="ER18" i="39"/>
  <c r="EP18" i="39"/>
  <c r="EO18" i="39"/>
  <c r="EN18" i="39"/>
  <c r="EM18" i="39"/>
  <c r="EL18" i="39"/>
  <c r="EK18" i="39"/>
  <c r="EI18" i="39"/>
  <c r="EH18" i="39"/>
  <c r="EG18" i="39"/>
  <c r="EF18" i="39"/>
  <c r="EE18" i="39"/>
  <c r="ED18" i="39"/>
  <c r="EB18" i="39"/>
  <c r="EA18" i="39"/>
  <c r="DZ18" i="39"/>
  <c r="DY18" i="39"/>
  <c r="DX18" i="39"/>
  <c r="DW18" i="39"/>
  <c r="DU18" i="39"/>
  <c r="DT18" i="39"/>
  <c r="DS18" i="39"/>
  <c r="DR18" i="39"/>
  <c r="DQ18" i="39"/>
  <c r="DP18" i="39"/>
  <c r="DV18" i="39" s="1"/>
  <c r="DN18" i="39"/>
  <c r="DM18" i="39"/>
  <c r="DL18" i="39"/>
  <c r="DK18" i="39"/>
  <c r="DJ18" i="39"/>
  <c r="DI18" i="39"/>
  <c r="DG18" i="39"/>
  <c r="DF18" i="39"/>
  <c r="DE18" i="39"/>
  <c r="DD18" i="39"/>
  <c r="DC18" i="39"/>
  <c r="DB18" i="39"/>
  <c r="CZ18" i="39"/>
  <c r="CY18" i="39"/>
  <c r="CX18" i="39"/>
  <c r="CW18" i="39"/>
  <c r="CV18" i="39"/>
  <c r="CU18" i="39"/>
  <c r="CS18" i="39"/>
  <c r="CR18" i="39"/>
  <c r="CQ18" i="39"/>
  <c r="CP18" i="39"/>
  <c r="CO18" i="39"/>
  <c r="CN18" i="39"/>
  <c r="CT18" i="39" s="1"/>
  <c r="CL18" i="39"/>
  <c r="CK18" i="39"/>
  <c r="CJ18" i="39"/>
  <c r="CI18" i="39"/>
  <c r="CH18" i="39"/>
  <c r="CG18" i="39"/>
  <c r="CE18" i="39"/>
  <c r="CD18" i="39"/>
  <c r="CC18" i="39"/>
  <c r="CB18" i="39"/>
  <c r="CA18" i="39"/>
  <c r="BZ18" i="39"/>
  <c r="BX18" i="39"/>
  <c r="BW18" i="39"/>
  <c r="BV18" i="39"/>
  <c r="BU18" i="39"/>
  <c r="BT18" i="39"/>
  <c r="BS18" i="39"/>
  <c r="BQ18" i="39"/>
  <c r="BP18" i="39"/>
  <c r="BO18" i="39"/>
  <c r="BN18" i="39"/>
  <c r="BM18" i="39"/>
  <c r="BL18" i="39"/>
  <c r="BJ18" i="39"/>
  <c r="BI18" i="39"/>
  <c r="BH18" i="39"/>
  <c r="BG18" i="39"/>
  <c r="BF18" i="39"/>
  <c r="BE18" i="39"/>
  <c r="BC18" i="39"/>
  <c r="BB18" i="39"/>
  <c r="BA18" i="39"/>
  <c r="AZ18" i="39"/>
  <c r="AY18" i="39"/>
  <c r="AX18" i="39"/>
  <c r="AV18" i="39"/>
  <c r="AU18" i="39"/>
  <c r="AT18" i="39"/>
  <c r="AS18" i="39"/>
  <c r="AR18" i="39"/>
  <c r="AQ18" i="39"/>
  <c r="AO18" i="39"/>
  <c r="AN18" i="39"/>
  <c r="AM18" i="39"/>
  <c r="AL18" i="39"/>
  <c r="AK18" i="39"/>
  <c r="AJ18" i="39"/>
  <c r="AH18" i="39"/>
  <c r="AG18" i="39"/>
  <c r="AF18" i="39"/>
  <c r="AE18" i="39"/>
  <c r="AD18" i="39"/>
  <c r="AC18" i="39"/>
  <c r="AA18" i="39"/>
  <c r="Z18" i="39"/>
  <c r="Y18" i="39"/>
  <c r="X18" i="39"/>
  <c r="W18" i="39"/>
  <c r="V18" i="39"/>
  <c r="T18" i="39"/>
  <c r="S18" i="39"/>
  <c r="R18" i="39"/>
  <c r="Q18" i="39"/>
  <c r="P18" i="39"/>
  <c r="O18" i="39"/>
  <c r="HW17" i="39"/>
  <c r="HP17" i="39"/>
  <c r="HH17" i="39"/>
  <c r="HG17" i="39"/>
  <c r="HF17" i="39"/>
  <c r="HE17" i="39"/>
  <c r="HD17" i="39"/>
  <c r="HC17" i="39"/>
  <c r="HA17" i="39"/>
  <c r="GZ17" i="39"/>
  <c r="GY17" i="39"/>
  <c r="GX17" i="39"/>
  <c r="GW17" i="39"/>
  <c r="GV17" i="39"/>
  <c r="GT17" i="39"/>
  <c r="GS17" i="39"/>
  <c r="GR17" i="39"/>
  <c r="GQ17" i="39"/>
  <c r="GP17" i="39"/>
  <c r="GO17" i="39"/>
  <c r="GM17" i="39"/>
  <c r="GL17" i="39"/>
  <c r="GK17" i="39"/>
  <c r="GJ17" i="39"/>
  <c r="GI17" i="39"/>
  <c r="GH17" i="39"/>
  <c r="GF17" i="39"/>
  <c r="GE17" i="39"/>
  <c r="GD17" i="39"/>
  <c r="GC17" i="39"/>
  <c r="GB17" i="39"/>
  <c r="GA17" i="39"/>
  <c r="FY17" i="39"/>
  <c r="FX17" i="39"/>
  <c r="FW17" i="39"/>
  <c r="FV17" i="39"/>
  <c r="FU17" i="39"/>
  <c r="FT17" i="39"/>
  <c r="FR17" i="39"/>
  <c r="FQ17" i="39"/>
  <c r="FP17" i="39"/>
  <c r="FO17" i="39"/>
  <c r="FN17" i="39"/>
  <c r="FM17" i="39"/>
  <c r="FK17" i="39"/>
  <c r="FJ17" i="39"/>
  <c r="FI17" i="39"/>
  <c r="FH17" i="39"/>
  <c r="FG17" i="39"/>
  <c r="FF17" i="39"/>
  <c r="FD17" i="39"/>
  <c r="FC17" i="39"/>
  <c r="FB17" i="39"/>
  <c r="FA17" i="39"/>
  <c r="EZ17" i="39"/>
  <c r="EY17" i="39"/>
  <c r="EW17" i="39"/>
  <c r="EV17" i="39"/>
  <c r="EU17" i="39"/>
  <c r="ET17" i="39"/>
  <c r="ES17" i="39"/>
  <c r="ER17" i="39"/>
  <c r="EP17" i="39"/>
  <c r="EO17" i="39"/>
  <c r="EN17" i="39"/>
  <c r="EM17" i="39"/>
  <c r="EL17" i="39"/>
  <c r="EK17" i="39"/>
  <c r="EI17" i="39"/>
  <c r="EH17" i="39"/>
  <c r="EG17" i="39"/>
  <c r="EF17" i="39"/>
  <c r="EE17" i="39"/>
  <c r="ED17" i="39"/>
  <c r="EB17" i="39"/>
  <c r="EA17" i="39"/>
  <c r="DZ17" i="39"/>
  <c r="DY17" i="39"/>
  <c r="DX17" i="39"/>
  <c r="DW17" i="39"/>
  <c r="DU17" i="39"/>
  <c r="DT17" i="39"/>
  <c r="DS17" i="39"/>
  <c r="DR17" i="39"/>
  <c r="DQ17" i="39"/>
  <c r="DP17" i="39"/>
  <c r="DN17" i="39"/>
  <c r="DM17" i="39"/>
  <c r="DL17" i="39"/>
  <c r="DK17" i="39"/>
  <c r="DJ17" i="39"/>
  <c r="DI17" i="39"/>
  <c r="DG17" i="39"/>
  <c r="DF17" i="39"/>
  <c r="DE17" i="39"/>
  <c r="DD17" i="39"/>
  <c r="DC17" i="39"/>
  <c r="DB17" i="39"/>
  <c r="CZ17" i="39"/>
  <c r="CY17" i="39"/>
  <c r="CX17" i="39"/>
  <c r="CW17" i="39"/>
  <c r="CV17" i="39"/>
  <c r="CU17" i="39"/>
  <c r="CS17" i="39"/>
  <c r="CR17" i="39"/>
  <c r="CQ17" i="39"/>
  <c r="CP17" i="39"/>
  <c r="CO17" i="39"/>
  <c r="CN17" i="39"/>
  <c r="CL17" i="39"/>
  <c r="CK17" i="39"/>
  <c r="CJ17" i="39"/>
  <c r="CI17" i="39"/>
  <c r="CH17" i="39"/>
  <c r="CG17" i="39"/>
  <c r="CE17" i="39"/>
  <c r="CD17" i="39"/>
  <c r="CC17" i="39"/>
  <c r="CB17" i="39"/>
  <c r="CA17" i="39"/>
  <c r="BZ17" i="39"/>
  <c r="BX17" i="39"/>
  <c r="BW17" i="39"/>
  <c r="BV17" i="39"/>
  <c r="BU17" i="39"/>
  <c r="BT17" i="39"/>
  <c r="BS17" i="39"/>
  <c r="BQ17" i="39"/>
  <c r="BP17" i="39"/>
  <c r="BO17" i="39"/>
  <c r="BN17" i="39"/>
  <c r="BM17" i="39"/>
  <c r="BL17" i="39"/>
  <c r="BJ17" i="39"/>
  <c r="BI17" i="39"/>
  <c r="BH17" i="39"/>
  <c r="BG17" i="39"/>
  <c r="BF17" i="39"/>
  <c r="BE17" i="39"/>
  <c r="BC17" i="39"/>
  <c r="BB17" i="39"/>
  <c r="BA17" i="39"/>
  <c r="AZ17" i="39"/>
  <c r="AY17" i="39"/>
  <c r="AX17" i="39"/>
  <c r="AV17" i="39"/>
  <c r="AU17" i="39"/>
  <c r="AT17" i="39"/>
  <c r="AS17" i="39"/>
  <c r="AR17" i="39"/>
  <c r="AQ17" i="39"/>
  <c r="AO17" i="39"/>
  <c r="AN17" i="39"/>
  <c r="AM17" i="39"/>
  <c r="AL17" i="39"/>
  <c r="AK17" i="39"/>
  <c r="AJ17" i="39"/>
  <c r="AH17" i="39"/>
  <c r="AG17" i="39"/>
  <c r="AF17" i="39"/>
  <c r="AE17" i="39"/>
  <c r="AD17" i="39"/>
  <c r="AC17" i="39"/>
  <c r="AA17" i="39"/>
  <c r="Z17" i="39"/>
  <c r="Y17" i="39"/>
  <c r="X17" i="39"/>
  <c r="W17" i="39"/>
  <c r="V17" i="39"/>
  <c r="T17" i="39"/>
  <c r="S17" i="39"/>
  <c r="R17" i="39"/>
  <c r="Q17" i="39"/>
  <c r="P17" i="39"/>
  <c r="O17" i="39"/>
  <c r="HW16" i="39"/>
  <c r="HP16" i="39"/>
  <c r="HH16" i="39"/>
  <c r="HG16" i="39"/>
  <c r="HF16" i="39"/>
  <c r="HE16" i="39"/>
  <c r="HD16" i="39"/>
  <c r="HC16" i="39"/>
  <c r="HA16" i="39"/>
  <c r="GZ16" i="39"/>
  <c r="GY16" i="39"/>
  <c r="GX16" i="39"/>
  <c r="GW16" i="39"/>
  <c r="GV16" i="39"/>
  <c r="GT16" i="39"/>
  <c r="GS16" i="39"/>
  <c r="GR16" i="39"/>
  <c r="GQ16" i="39"/>
  <c r="GP16" i="39"/>
  <c r="GO16" i="39"/>
  <c r="GM16" i="39"/>
  <c r="GL16" i="39"/>
  <c r="GK16" i="39"/>
  <c r="GJ16" i="39"/>
  <c r="GI16" i="39"/>
  <c r="GH16" i="39"/>
  <c r="GF16" i="39"/>
  <c r="GE16" i="39"/>
  <c r="GD16" i="39"/>
  <c r="GC16" i="39"/>
  <c r="GB16" i="39"/>
  <c r="GA16" i="39"/>
  <c r="FY16" i="39"/>
  <c r="FX16" i="39"/>
  <c r="FW16" i="39"/>
  <c r="FV16" i="39"/>
  <c r="FU16" i="39"/>
  <c r="FT16" i="39"/>
  <c r="FR16" i="39"/>
  <c r="FQ16" i="39"/>
  <c r="FP16" i="39"/>
  <c r="FO16" i="39"/>
  <c r="FN16" i="39"/>
  <c r="FM16" i="39"/>
  <c r="FK16" i="39"/>
  <c r="FJ16" i="39"/>
  <c r="FI16" i="39"/>
  <c r="FH16" i="39"/>
  <c r="FG16" i="39"/>
  <c r="FF16" i="39"/>
  <c r="FD16" i="39"/>
  <c r="FC16" i="39"/>
  <c r="FB16" i="39"/>
  <c r="FA16" i="39"/>
  <c r="EZ16" i="39"/>
  <c r="EY16" i="39"/>
  <c r="EW16" i="39"/>
  <c r="EV16" i="39"/>
  <c r="EU16" i="39"/>
  <c r="ET16" i="39"/>
  <c r="ES16" i="39"/>
  <c r="ER16" i="39"/>
  <c r="EP16" i="39"/>
  <c r="EO16" i="39"/>
  <c r="EN16" i="39"/>
  <c r="EM16" i="39"/>
  <c r="EL16" i="39"/>
  <c r="EK16" i="39"/>
  <c r="EI16" i="39"/>
  <c r="EH16" i="39"/>
  <c r="EG16" i="39"/>
  <c r="EF16" i="39"/>
  <c r="EE16" i="39"/>
  <c r="ED16" i="39"/>
  <c r="EB16" i="39"/>
  <c r="EA16" i="39"/>
  <c r="DZ16" i="39"/>
  <c r="DY16" i="39"/>
  <c r="DX16" i="39"/>
  <c r="DW16" i="39"/>
  <c r="DU16" i="39"/>
  <c r="DT16" i="39"/>
  <c r="DS16" i="39"/>
  <c r="DR16" i="39"/>
  <c r="DQ16" i="39"/>
  <c r="DP16" i="39"/>
  <c r="DN16" i="39"/>
  <c r="DM16" i="39"/>
  <c r="DL16" i="39"/>
  <c r="DK16" i="39"/>
  <c r="DJ16" i="39"/>
  <c r="DI16" i="39"/>
  <c r="DG16" i="39"/>
  <c r="DF16" i="39"/>
  <c r="DE16" i="39"/>
  <c r="DD16" i="39"/>
  <c r="DC16" i="39"/>
  <c r="DB16" i="39"/>
  <c r="CZ16" i="39"/>
  <c r="CY16" i="39"/>
  <c r="CX16" i="39"/>
  <c r="CW16" i="39"/>
  <c r="CV16" i="39"/>
  <c r="CU16" i="39"/>
  <c r="CS16" i="39"/>
  <c r="CR16" i="39"/>
  <c r="CQ16" i="39"/>
  <c r="CP16" i="39"/>
  <c r="CO16" i="39"/>
  <c r="CN16" i="39"/>
  <c r="CL16" i="39"/>
  <c r="CK16" i="39"/>
  <c r="CJ16" i="39"/>
  <c r="CI16" i="39"/>
  <c r="CH16" i="39"/>
  <c r="CG16" i="39"/>
  <c r="CE16" i="39"/>
  <c r="CD16" i="39"/>
  <c r="CC16" i="39"/>
  <c r="CB16" i="39"/>
  <c r="CA16" i="39"/>
  <c r="BZ16" i="39"/>
  <c r="BX16" i="39"/>
  <c r="BW16" i="39"/>
  <c r="BV16" i="39"/>
  <c r="BU16" i="39"/>
  <c r="BT16" i="39"/>
  <c r="BS16" i="39"/>
  <c r="BQ16" i="39"/>
  <c r="BP16" i="39"/>
  <c r="BO16" i="39"/>
  <c r="BN16" i="39"/>
  <c r="BM16" i="39"/>
  <c r="BL16" i="39"/>
  <c r="BJ16" i="39"/>
  <c r="BI16" i="39"/>
  <c r="BH16" i="39"/>
  <c r="BG16" i="39"/>
  <c r="BF16" i="39"/>
  <c r="BE16" i="39"/>
  <c r="BC16" i="39"/>
  <c r="BB16" i="39"/>
  <c r="BA16" i="39"/>
  <c r="AZ16" i="39"/>
  <c r="AY16" i="39"/>
  <c r="AX16" i="39"/>
  <c r="AV16" i="39"/>
  <c r="AU16" i="39"/>
  <c r="AT16" i="39"/>
  <c r="AS16" i="39"/>
  <c r="AR16" i="39"/>
  <c r="AQ16" i="39"/>
  <c r="AO16" i="39"/>
  <c r="AN16" i="39"/>
  <c r="AM16" i="39"/>
  <c r="AL16" i="39"/>
  <c r="AK16" i="39"/>
  <c r="AJ16" i="39"/>
  <c r="AH16" i="39"/>
  <c r="AG16" i="39"/>
  <c r="AF16" i="39"/>
  <c r="AE16" i="39"/>
  <c r="AD16" i="39"/>
  <c r="AC16" i="39"/>
  <c r="AA16" i="39"/>
  <c r="Z16" i="39"/>
  <c r="Y16" i="39"/>
  <c r="X16" i="39"/>
  <c r="W16" i="39"/>
  <c r="V16" i="39"/>
  <c r="T16" i="39"/>
  <c r="S16" i="39"/>
  <c r="R16" i="39"/>
  <c r="Q16" i="39"/>
  <c r="P16" i="39"/>
  <c r="O16" i="39"/>
  <c r="HW15" i="39"/>
  <c r="HP15" i="39"/>
  <c r="HH15" i="39"/>
  <c r="HG15" i="39"/>
  <c r="HF15" i="39"/>
  <c r="HE15" i="39"/>
  <c r="HD15" i="39"/>
  <c r="HC15" i="39"/>
  <c r="HA15" i="39"/>
  <c r="GZ15" i="39"/>
  <c r="GY15" i="39"/>
  <c r="GX15" i="39"/>
  <c r="GW15" i="39"/>
  <c r="GV15" i="39"/>
  <c r="GT15" i="39"/>
  <c r="GS15" i="39"/>
  <c r="GR15" i="39"/>
  <c r="GQ15" i="39"/>
  <c r="GP15" i="39"/>
  <c r="GO15" i="39"/>
  <c r="GM15" i="39"/>
  <c r="GL15" i="39"/>
  <c r="GK15" i="39"/>
  <c r="GJ15" i="39"/>
  <c r="GI15" i="39"/>
  <c r="GH15" i="39"/>
  <c r="GF15" i="39"/>
  <c r="GE15" i="39"/>
  <c r="GD15" i="39"/>
  <c r="GC15" i="39"/>
  <c r="GB15" i="39"/>
  <c r="GA15" i="39"/>
  <c r="FY15" i="39"/>
  <c r="FX15" i="39"/>
  <c r="FW15" i="39"/>
  <c r="FV15" i="39"/>
  <c r="FU15" i="39"/>
  <c r="FT15" i="39"/>
  <c r="FR15" i="39"/>
  <c r="FQ15" i="39"/>
  <c r="FP15" i="39"/>
  <c r="FO15" i="39"/>
  <c r="FN15" i="39"/>
  <c r="FM15" i="39"/>
  <c r="FK15" i="39"/>
  <c r="FJ15" i="39"/>
  <c r="FI15" i="39"/>
  <c r="FH15" i="39"/>
  <c r="FG15" i="39"/>
  <c r="FF15" i="39"/>
  <c r="FD15" i="39"/>
  <c r="FC15" i="39"/>
  <c r="FB15" i="39"/>
  <c r="FA15" i="39"/>
  <c r="EZ15" i="39"/>
  <c r="EY15" i="39"/>
  <c r="EW15" i="39"/>
  <c r="EV15" i="39"/>
  <c r="EU15" i="39"/>
  <c r="ET15" i="39"/>
  <c r="ES15" i="39"/>
  <c r="ER15" i="39"/>
  <c r="EP15" i="39"/>
  <c r="EO15" i="39"/>
  <c r="EN15" i="39"/>
  <c r="EM15" i="39"/>
  <c r="EL15" i="39"/>
  <c r="EK15" i="39"/>
  <c r="EI15" i="39"/>
  <c r="EH15" i="39"/>
  <c r="EG15" i="39"/>
  <c r="EF15" i="39"/>
  <c r="EE15" i="39"/>
  <c r="ED15" i="39"/>
  <c r="EB15" i="39"/>
  <c r="EA15" i="39"/>
  <c r="DZ15" i="39"/>
  <c r="DY15" i="39"/>
  <c r="DX15" i="39"/>
  <c r="DW15" i="39"/>
  <c r="DU15" i="39"/>
  <c r="DT15" i="39"/>
  <c r="DS15" i="39"/>
  <c r="DR15" i="39"/>
  <c r="DQ15" i="39"/>
  <c r="DP15" i="39"/>
  <c r="DN15" i="39"/>
  <c r="DM15" i="39"/>
  <c r="DL15" i="39"/>
  <c r="DK15" i="39"/>
  <c r="DJ15" i="39"/>
  <c r="DI15" i="39"/>
  <c r="DG15" i="39"/>
  <c r="DF15" i="39"/>
  <c r="DE15" i="39"/>
  <c r="DD15" i="39"/>
  <c r="DC15" i="39"/>
  <c r="DB15" i="39"/>
  <c r="CZ15" i="39"/>
  <c r="CY15" i="39"/>
  <c r="CX15" i="39"/>
  <c r="CW15" i="39"/>
  <c r="CV15" i="39"/>
  <c r="CU15" i="39"/>
  <c r="CS15" i="39"/>
  <c r="CR15" i="39"/>
  <c r="CQ15" i="39"/>
  <c r="CP15" i="39"/>
  <c r="CO15" i="39"/>
  <c r="CN15" i="39"/>
  <c r="CL15" i="39"/>
  <c r="CK15" i="39"/>
  <c r="CJ15" i="39"/>
  <c r="CI15" i="39"/>
  <c r="CH15" i="39"/>
  <c r="CG15" i="39"/>
  <c r="CE15" i="39"/>
  <c r="CD15" i="39"/>
  <c r="CC15" i="39"/>
  <c r="CB15" i="39"/>
  <c r="CA15" i="39"/>
  <c r="BZ15" i="39"/>
  <c r="BX15" i="39"/>
  <c r="BW15" i="39"/>
  <c r="BV15" i="39"/>
  <c r="BU15" i="39"/>
  <c r="BT15" i="39"/>
  <c r="BS15" i="39"/>
  <c r="BQ15" i="39"/>
  <c r="BP15" i="39"/>
  <c r="BO15" i="39"/>
  <c r="BN15" i="39"/>
  <c r="BM15" i="39"/>
  <c r="BL15" i="39"/>
  <c r="BJ15" i="39"/>
  <c r="BI15" i="39"/>
  <c r="BH15" i="39"/>
  <c r="BG15" i="39"/>
  <c r="BF15" i="39"/>
  <c r="BE15" i="39"/>
  <c r="BC15" i="39"/>
  <c r="BB15" i="39"/>
  <c r="BA15" i="39"/>
  <c r="AZ15" i="39"/>
  <c r="AY15" i="39"/>
  <c r="AX15" i="39"/>
  <c r="AV15" i="39"/>
  <c r="AU15" i="39"/>
  <c r="AT15" i="39"/>
  <c r="AS15" i="39"/>
  <c r="AR15" i="39"/>
  <c r="AQ15" i="39"/>
  <c r="AO15" i="39"/>
  <c r="AN15" i="39"/>
  <c r="AM15" i="39"/>
  <c r="AL15" i="39"/>
  <c r="AK15" i="39"/>
  <c r="AJ15" i="39"/>
  <c r="AH15" i="39"/>
  <c r="AG15" i="39"/>
  <c r="AF15" i="39"/>
  <c r="AE15" i="39"/>
  <c r="AD15" i="39"/>
  <c r="AC15" i="39"/>
  <c r="AA15" i="39"/>
  <c r="Z15" i="39"/>
  <c r="Y15" i="39"/>
  <c r="X15" i="39"/>
  <c r="W15" i="39"/>
  <c r="V15" i="39"/>
  <c r="T15" i="39"/>
  <c r="S15" i="39"/>
  <c r="R15" i="39"/>
  <c r="Q15" i="39"/>
  <c r="P15" i="39"/>
  <c r="O15" i="39"/>
  <c r="HW14" i="39"/>
  <c r="HP14" i="39"/>
  <c r="HH14" i="39"/>
  <c r="HG14" i="39"/>
  <c r="HF14" i="39"/>
  <c r="HE14" i="39"/>
  <c r="HD14" i="39"/>
  <c r="HC14" i="39"/>
  <c r="HA14" i="39"/>
  <c r="GZ14" i="39"/>
  <c r="GY14" i="39"/>
  <c r="GX14" i="39"/>
  <c r="GW14" i="39"/>
  <c r="GV14" i="39"/>
  <c r="GT14" i="39"/>
  <c r="GS14" i="39"/>
  <c r="GR14" i="39"/>
  <c r="GQ14" i="39"/>
  <c r="GP14" i="39"/>
  <c r="GO14" i="39"/>
  <c r="GM14" i="39"/>
  <c r="GL14" i="39"/>
  <c r="GK14" i="39"/>
  <c r="GJ14" i="39"/>
  <c r="GI14" i="39"/>
  <c r="GH14" i="39"/>
  <c r="GF14" i="39"/>
  <c r="GE14" i="39"/>
  <c r="GD14" i="39"/>
  <c r="GC14" i="39"/>
  <c r="GB14" i="39"/>
  <c r="GA14" i="39"/>
  <c r="FY14" i="39"/>
  <c r="FX14" i="39"/>
  <c r="FW14" i="39"/>
  <c r="FV14" i="39"/>
  <c r="FU14" i="39"/>
  <c r="FT14" i="39"/>
  <c r="FR14" i="39"/>
  <c r="FQ14" i="39"/>
  <c r="FP14" i="39"/>
  <c r="FO14" i="39"/>
  <c r="FN14" i="39"/>
  <c r="FM14" i="39"/>
  <c r="FK14" i="39"/>
  <c r="FJ14" i="39"/>
  <c r="FI14" i="39"/>
  <c r="FH14" i="39"/>
  <c r="FG14" i="39"/>
  <c r="FF14" i="39"/>
  <c r="FD14" i="39"/>
  <c r="FC14" i="39"/>
  <c r="FB14" i="39"/>
  <c r="FA14" i="39"/>
  <c r="EZ14" i="39"/>
  <c r="EY14" i="39"/>
  <c r="EW14" i="39"/>
  <c r="EV14" i="39"/>
  <c r="EU14" i="39"/>
  <c r="ET14" i="39"/>
  <c r="ES14" i="39"/>
  <c r="ER14" i="39"/>
  <c r="EP14" i="39"/>
  <c r="EO14" i="39"/>
  <c r="EN14" i="39"/>
  <c r="EM14" i="39"/>
  <c r="EL14" i="39"/>
  <c r="EK14" i="39"/>
  <c r="EI14" i="39"/>
  <c r="EH14" i="39"/>
  <c r="EG14" i="39"/>
  <c r="EF14" i="39"/>
  <c r="EE14" i="39"/>
  <c r="ED14" i="39"/>
  <c r="EB14" i="39"/>
  <c r="EA14" i="39"/>
  <c r="DZ14" i="39"/>
  <c r="DY14" i="39"/>
  <c r="DX14" i="39"/>
  <c r="DW14" i="39"/>
  <c r="DU14" i="39"/>
  <c r="DT14" i="39"/>
  <c r="DS14" i="39"/>
  <c r="DR14" i="39"/>
  <c r="DQ14" i="39"/>
  <c r="DP14" i="39"/>
  <c r="DN14" i="39"/>
  <c r="DM14" i="39"/>
  <c r="DL14" i="39"/>
  <c r="DK14" i="39"/>
  <c r="DJ14" i="39"/>
  <c r="DI14" i="39"/>
  <c r="DG14" i="39"/>
  <c r="DF14" i="39"/>
  <c r="DE14" i="39"/>
  <c r="DD14" i="39"/>
  <c r="DC14" i="39"/>
  <c r="DB14" i="39"/>
  <c r="CZ14" i="39"/>
  <c r="CY14" i="39"/>
  <c r="CX14" i="39"/>
  <c r="CW14" i="39"/>
  <c r="CV14" i="39"/>
  <c r="CU14" i="39"/>
  <c r="CS14" i="39"/>
  <c r="CR14" i="39"/>
  <c r="CQ14" i="39"/>
  <c r="CP14" i="39"/>
  <c r="CO14" i="39"/>
  <c r="CN14" i="39"/>
  <c r="CL14" i="39"/>
  <c r="CK14" i="39"/>
  <c r="CJ14" i="39"/>
  <c r="CI14" i="39"/>
  <c r="CH14" i="39"/>
  <c r="CG14" i="39"/>
  <c r="CE14" i="39"/>
  <c r="CD14" i="39"/>
  <c r="CC14" i="39"/>
  <c r="CB14" i="39"/>
  <c r="CA14" i="39"/>
  <c r="BZ14" i="39"/>
  <c r="BX14" i="39"/>
  <c r="BW14" i="39"/>
  <c r="BV14" i="39"/>
  <c r="BU14" i="39"/>
  <c r="BT14" i="39"/>
  <c r="BS14" i="39"/>
  <c r="BQ14" i="39"/>
  <c r="BP14" i="39"/>
  <c r="BO14" i="39"/>
  <c r="BN14" i="39"/>
  <c r="BM14" i="39"/>
  <c r="BL14" i="39"/>
  <c r="BJ14" i="39"/>
  <c r="BI14" i="39"/>
  <c r="BH14" i="39"/>
  <c r="BG14" i="39"/>
  <c r="BF14" i="39"/>
  <c r="BE14" i="39"/>
  <c r="BC14" i="39"/>
  <c r="BB14" i="39"/>
  <c r="BA14" i="39"/>
  <c r="AZ14" i="39"/>
  <c r="AY14" i="39"/>
  <c r="AX14" i="39"/>
  <c r="AV14" i="39"/>
  <c r="AU14" i="39"/>
  <c r="AT14" i="39"/>
  <c r="AS14" i="39"/>
  <c r="AR14" i="39"/>
  <c r="AQ14" i="39"/>
  <c r="AO14" i="39"/>
  <c r="AN14" i="39"/>
  <c r="AM14" i="39"/>
  <c r="AL14" i="39"/>
  <c r="AK14" i="39"/>
  <c r="AJ14" i="39"/>
  <c r="AH14" i="39"/>
  <c r="AG14" i="39"/>
  <c r="AF14" i="39"/>
  <c r="AE14" i="39"/>
  <c r="AD14" i="39"/>
  <c r="AC14" i="39"/>
  <c r="AA14" i="39"/>
  <c r="Z14" i="39"/>
  <c r="Y14" i="39"/>
  <c r="X14" i="39"/>
  <c r="W14" i="39"/>
  <c r="V14" i="39"/>
  <c r="T14" i="39"/>
  <c r="S14" i="39"/>
  <c r="R14" i="39"/>
  <c r="Q14" i="39"/>
  <c r="P14" i="39"/>
  <c r="O14" i="39"/>
  <c r="HW13" i="39"/>
  <c r="HP13" i="39"/>
  <c r="HH13" i="39"/>
  <c r="HG13" i="39"/>
  <c r="HF13" i="39"/>
  <c r="HE13" i="39"/>
  <c r="HD13" i="39"/>
  <c r="HC13" i="39"/>
  <c r="HA13" i="39"/>
  <c r="GZ13" i="39"/>
  <c r="GY13" i="39"/>
  <c r="GX13" i="39"/>
  <c r="GW13" i="39"/>
  <c r="GV13" i="39"/>
  <c r="GT13" i="39"/>
  <c r="GS13" i="39"/>
  <c r="GR13" i="39"/>
  <c r="GQ13" i="39"/>
  <c r="GP13" i="39"/>
  <c r="GO13" i="39"/>
  <c r="GM13" i="39"/>
  <c r="GL13" i="39"/>
  <c r="GK13" i="39"/>
  <c r="GJ13" i="39"/>
  <c r="GI13" i="39"/>
  <c r="GH13" i="39"/>
  <c r="GF13" i="39"/>
  <c r="GE13" i="39"/>
  <c r="GD13" i="39"/>
  <c r="GC13" i="39"/>
  <c r="GB13" i="39"/>
  <c r="GA13" i="39"/>
  <c r="FY13" i="39"/>
  <c r="FX13" i="39"/>
  <c r="FW13" i="39"/>
  <c r="FV13" i="39"/>
  <c r="FU13" i="39"/>
  <c r="FT13" i="39"/>
  <c r="FR13" i="39"/>
  <c r="FQ13" i="39"/>
  <c r="FP13" i="39"/>
  <c r="FO13" i="39"/>
  <c r="FN13" i="39"/>
  <c r="FM13" i="39"/>
  <c r="FK13" i="39"/>
  <c r="FJ13" i="39"/>
  <c r="FI13" i="39"/>
  <c r="FH13" i="39"/>
  <c r="FG13" i="39"/>
  <c r="FF13" i="39"/>
  <c r="FD13" i="39"/>
  <c r="FC13" i="39"/>
  <c r="FB13" i="39"/>
  <c r="FA13" i="39"/>
  <c r="EZ13" i="39"/>
  <c r="EY13" i="39"/>
  <c r="EW13" i="39"/>
  <c r="EV13" i="39"/>
  <c r="EU13" i="39"/>
  <c r="ET13" i="39"/>
  <c r="ES13" i="39"/>
  <c r="ER13" i="39"/>
  <c r="EP13" i="39"/>
  <c r="EO13" i="39"/>
  <c r="EN13" i="39"/>
  <c r="EM13" i="39"/>
  <c r="EL13" i="39"/>
  <c r="EK13" i="39"/>
  <c r="EI13" i="39"/>
  <c r="EH13" i="39"/>
  <c r="EG13" i="39"/>
  <c r="EF13" i="39"/>
  <c r="EE13" i="39"/>
  <c r="ED13" i="39"/>
  <c r="EB13" i="39"/>
  <c r="EA13" i="39"/>
  <c r="DZ13" i="39"/>
  <c r="DY13" i="39"/>
  <c r="DX13" i="39"/>
  <c r="DW13" i="39"/>
  <c r="DU13" i="39"/>
  <c r="DT13" i="39"/>
  <c r="DS13" i="39"/>
  <c r="DR13" i="39"/>
  <c r="DQ13" i="39"/>
  <c r="DP13" i="39"/>
  <c r="DN13" i="39"/>
  <c r="DM13" i="39"/>
  <c r="DL13" i="39"/>
  <c r="DK13" i="39"/>
  <c r="DJ13" i="39"/>
  <c r="DI13" i="39"/>
  <c r="DG13" i="39"/>
  <c r="DF13" i="39"/>
  <c r="DE13" i="39"/>
  <c r="DD13" i="39"/>
  <c r="DC13" i="39"/>
  <c r="DB13" i="39"/>
  <c r="CZ13" i="39"/>
  <c r="CY13" i="39"/>
  <c r="CX13" i="39"/>
  <c r="CW13" i="39"/>
  <c r="CV13" i="39"/>
  <c r="CU13" i="39"/>
  <c r="CS13" i="39"/>
  <c r="CR13" i="39"/>
  <c r="CQ13" i="39"/>
  <c r="CP13" i="39"/>
  <c r="CO13" i="39"/>
  <c r="CN13" i="39"/>
  <c r="CL13" i="39"/>
  <c r="CK13" i="39"/>
  <c r="CJ13" i="39"/>
  <c r="CI13" i="39"/>
  <c r="CH13" i="39"/>
  <c r="CG13" i="39"/>
  <c r="CE13" i="39"/>
  <c r="CD13" i="39"/>
  <c r="CC13" i="39"/>
  <c r="CB13" i="39"/>
  <c r="CA13" i="39"/>
  <c r="BZ13" i="39"/>
  <c r="BX13" i="39"/>
  <c r="BW13" i="39"/>
  <c r="BV13" i="39"/>
  <c r="BU13" i="39"/>
  <c r="BT13" i="39"/>
  <c r="BS13" i="39"/>
  <c r="BQ13" i="39"/>
  <c r="BP13" i="39"/>
  <c r="BO13" i="39"/>
  <c r="BN13" i="39"/>
  <c r="BM13" i="39"/>
  <c r="BL13" i="39"/>
  <c r="BJ13" i="39"/>
  <c r="BI13" i="39"/>
  <c r="BH13" i="39"/>
  <c r="BG13" i="39"/>
  <c r="BF13" i="39"/>
  <c r="BE13" i="39"/>
  <c r="BC13" i="39"/>
  <c r="BB13" i="39"/>
  <c r="BA13" i="39"/>
  <c r="AZ13" i="39"/>
  <c r="AY13" i="39"/>
  <c r="AX13" i="39"/>
  <c r="AV13" i="39"/>
  <c r="AU13" i="39"/>
  <c r="AT13" i="39"/>
  <c r="AS13" i="39"/>
  <c r="AR13" i="39"/>
  <c r="AQ13" i="39"/>
  <c r="AO13" i="39"/>
  <c r="AN13" i="39"/>
  <c r="AM13" i="39"/>
  <c r="AL13" i="39"/>
  <c r="AK13" i="39"/>
  <c r="AJ13" i="39"/>
  <c r="AH13" i="39"/>
  <c r="AG13" i="39"/>
  <c r="AF13" i="39"/>
  <c r="AE13" i="39"/>
  <c r="AD13" i="39"/>
  <c r="AC13" i="39"/>
  <c r="AA13" i="39"/>
  <c r="Z13" i="39"/>
  <c r="Y13" i="39"/>
  <c r="X13" i="39"/>
  <c r="W13" i="39"/>
  <c r="V13" i="39"/>
  <c r="T13" i="39"/>
  <c r="S13" i="39"/>
  <c r="R13" i="39"/>
  <c r="Q13" i="39"/>
  <c r="P13" i="39"/>
  <c r="O13" i="39"/>
  <c r="HW12" i="39"/>
  <c r="HP12" i="39"/>
  <c r="HH12" i="39"/>
  <c r="HG12" i="39"/>
  <c r="HF12" i="39"/>
  <c r="HE12" i="39"/>
  <c r="HD12" i="39"/>
  <c r="HC12" i="39"/>
  <c r="HA12" i="39"/>
  <c r="GZ12" i="39"/>
  <c r="GY12" i="39"/>
  <c r="GX12" i="39"/>
  <c r="GW12" i="39"/>
  <c r="GV12" i="39"/>
  <c r="GT12" i="39"/>
  <c r="GS12" i="39"/>
  <c r="GR12" i="39"/>
  <c r="GQ12" i="39"/>
  <c r="GP12" i="39"/>
  <c r="GO12" i="39"/>
  <c r="GM12" i="39"/>
  <c r="GL12" i="39"/>
  <c r="GK12" i="39"/>
  <c r="GJ12" i="39"/>
  <c r="GI12" i="39"/>
  <c r="GH12" i="39"/>
  <c r="GF12" i="39"/>
  <c r="GE12" i="39"/>
  <c r="GD12" i="39"/>
  <c r="GC12" i="39"/>
  <c r="GB12" i="39"/>
  <c r="GA12" i="39"/>
  <c r="FY12" i="39"/>
  <c r="FX12" i="39"/>
  <c r="FW12" i="39"/>
  <c r="FV12" i="39"/>
  <c r="FU12" i="39"/>
  <c r="FT12" i="39"/>
  <c r="FR12" i="39"/>
  <c r="FQ12" i="39"/>
  <c r="FP12" i="39"/>
  <c r="FO12" i="39"/>
  <c r="FN12" i="39"/>
  <c r="FM12" i="39"/>
  <c r="FK12" i="39"/>
  <c r="FJ12" i="39"/>
  <c r="FI12" i="39"/>
  <c r="FH12" i="39"/>
  <c r="FG12" i="39"/>
  <c r="FF12" i="39"/>
  <c r="FD12" i="39"/>
  <c r="FC12" i="39"/>
  <c r="FB12" i="39"/>
  <c r="FA12" i="39"/>
  <c r="EZ12" i="39"/>
  <c r="EY12" i="39"/>
  <c r="EW12" i="39"/>
  <c r="EV12" i="39"/>
  <c r="EU12" i="39"/>
  <c r="ET12" i="39"/>
  <c r="ES12" i="39"/>
  <c r="ER12" i="39"/>
  <c r="EP12" i="39"/>
  <c r="EO12" i="39"/>
  <c r="EN12" i="39"/>
  <c r="EM12" i="39"/>
  <c r="EL12" i="39"/>
  <c r="EK12" i="39"/>
  <c r="EI12" i="39"/>
  <c r="EH12" i="39"/>
  <c r="EG12" i="39"/>
  <c r="EF12" i="39"/>
  <c r="EE12" i="39"/>
  <c r="ED12" i="39"/>
  <c r="EB12" i="39"/>
  <c r="EA12" i="39"/>
  <c r="DZ12" i="39"/>
  <c r="DY12" i="39"/>
  <c r="DX12" i="39"/>
  <c r="DW12" i="39"/>
  <c r="DU12" i="39"/>
  <c r="DT12" i="39"/>
  <c r="DS12" i="39"/>
  <c r="DR12" i="39"/>
  <c r="DQ12" i="39"/>
  <c r="DP12" i="39"/>
  <c r="DN12" i="39"/>
  <c r="DM12" i="39"/>
  <c r="DL12" i="39"/>
  <c r="DK12" i="39"/>
  <c r="DJ12" i="39"/>
  <c r="DI12" i="39"/>
  <c r="DG12" i="39"/>
  <c r="DF12" i="39"/>
  <c r="DE12" i="39"/>
  <c r="DD12" i="39"/>
  <c r="DC12" i="39"/>
  <c r="DB12" i="39"/>
  <c r="CZ12" i="39"/>
  <c r="CY12" i="39"/>
  <c r="CX12" i="39"/>
  <c r="CW12" i="39"/>
  <c r="CV12" i="39"/>
  <c r="CU12" i="39"/>
  <c r="CS12" i="39"/>
  <c r="CR12" i="39"/>
  <c r="CQ12" i="39"/>
  <c r="CP12" i="39"/>
  <c r="CO12" i="39"/>
  <c r="CN12" i="39"/>
  <c r="CL12" i="39"/>
  <c r="CK12" i="39"/>
  <c r="CJ12" i="39"/>
  <c r="CI12" i="39"/>
  <c r="CH12" i="39"/>
  <c r="CG12" i="39"/>
  <c r="CE12" i="39"/>
  <c r="CD12" i="39"/>
  <c r="CC12" i="39"/>
  <c r="CB12" i="39"/>
  <c r="CA12" i="39"/>
  <c r="BZ12" i="39"/>
  <c r="BX12" i="39"/>
  <c r="BW12" i="39"/>
  <c r="BV12" i="39"/>
  <c r="BU12" i="39"/>
  <c r="BT12" i="39"/>
  <c r="BS12" i="39"/>
  <c r="BQ12" i="39"/>
  <c r="BP12" i="39"/>
  <c r="BO12" i="39"/>
  <c r="BN12" i="39"/>
  <c r="BM12" i="39"/>
  <c r="BL12" i="39"/>
  <c r="BJ12" i="39"/>
  <c r="BI12" i="39"/>
  <c r="BH12" i="39"/>
  <c r="BG12" i="39"/>
  <c r="BF12" i="39"/>
  <c r="BE12" i="39"/>
  <c r="BC12" i="39"/>
  <c r="BB12" i="39"/>
  <c r="BA12" i="39"/>
  <c r="AZ12" i="39"/>
  <c r="AY12" i="39"/>
  <c r="AX12" i="39"/>
  <c r="AV12" i="39"/>
  <c r="AU12" i="39"/>
  <c r="AT12" i="39"/>
  <c r="AS12" i="39"/>
  <c r="AR12" i="39"/>
  <c r="AQ12" i="39"/>
  <c r="AO12" i="39"/>
  <c r="AN12" i="39"/>
  <c r="AM12" i="39"/>
  <c r="AL12" i="39"/>
  <c r="AK12" i="39"/>
  <c r="AJ12" i="39"/>
  <c r="AH12" i="39"/>
  <c r="AG12" i="39"/>
  <c r="AF12" i="39"/>
  <c r="AE12" i="39"/>
  <c r="AD12" i="39"/>
  <c r="AC12" i="39"/>
  <c r="AA12" i="39"/>
  <c r="Z12" i="39"/>
  <c r="Y12" i="39"/>
  <c r="X12" i="39"/>
  <c r="W12" i="39"/>
  <c r="V12" i="39"/>
  <c r="T12" i="39"/>
  <c r="S12" i="39"/>
  <c r="R12" i="39"/>
  <c r="Q12" i="39"/>
  <c r="P12" i="39"/>
  <c r="O12" i="39"/>
  <c r="HW11" i="39"/>
  <c r="HP11" i="39"/>
  <c r="HH11" i="39"/>
  <c r="HG11" i="39"/>
  <c r="HF11" i="39"/>
  <c r="HE11" i="39"/>
  <c r="HD11" i="39"/>
  <c r="HC11" i="39"/>
  <c r="HA11" i="39"/>
  <c r="GZ11" i="39"/>
  <c r="GY11" i="39"/>
  <c r="GX11" i="39"/>
  <c r="GW11" i="39"/>
  <c r="GV11" i="39"/>
  <c r="GT11" i="39"/>
  <c r="GS11" i="39"/>
  <c r="GR11" i="39"/>
  <c r="GQ11" i="39"/>
  <c r="GP11" i="39"/>
  <c r="GO11" i="39"/>
  <c r="GM11" i="39"/>
  <c r="GL11" i="39"/>
  <c r="GK11" i="39"/>
  <c r="GJ11" i="39"/>
  <c r="GI11" i="39"/>
  <c r="GH11" i="39"/>
  <c r="GF11" i="39"/>
  <c r="GE11" i="39"/>
  <c r="GD11" i="39"/>
  <c r="GC11" i="39"/>
  <c r="GB11" i="39"/>
  <c r="GA11" i="39"/>
  <c r="FY11" i="39"/>
  <c r="FX11" i="39"/>
  <c r="FW11" i="39"/>
  <c r="FV11" i="39"/>
  <c r="FU11" i="39"/>
  <c r="FT11" i="39"/>
  <c r="FR11" i="39"/>
  <c r="FQ11" i="39"/>
  <c r="FP11" i="39"/>
  <c r="FO11" i="39"/>
  <c r="FN11" i="39"/>
  <c r="FM11" i="39"/>
  <c r="FK11" i="39"/>
  <c r="FJ11" i="39"/>
  <c r="FI11" i="39"/>
  <c r="FH11" i="39"/>
  <c r="FG11" i="39"/>
  <c r="FF11" i="39"/>
  <c r="FD11" i="39"/>
  <c r="FC11" i="39"/>
  <c r="FB11" i="39"/>
  <c r="FA11" i="39"/>
  <c r="EZ11" i="39"/>
  <c r="EY11" i="39"/>
  <c r="EW11" i="39"/>
  <c r="EV11" i="39"/>
  <c r="EU11" i="39"/>
  <c r="ET11" i="39"/>
  <c r="ES11" i="39"/>
  <c r="ER11" i="39"/>
  <c r="EP11" i="39"/>
  <c r="EO11" i="39"/>
  <c r="EN11" i="39"/>
  <c r="EM11" i="39"/>
  <c r="EL11" i="39"/>
  <c r="EK11" i="39"/>
  <c r="EI11" i="39"/>
  <c r="EH11" i="39"/>
  <c r="EG11" i="39"/>
  <c r="EF11" i="39"/>
  <c r="EE11" i="39"/>
  <c r="ED11" i="39"/>
  <c r="EB11" i="39"/>
  <c r="EA11" i="39"/>
  <c r="DZ11" i="39"/>
  <c r="DY11" i="39"/>
  <c r="DX11" i="39"/>
  <c r="DW11" i="39"/>
  <c r="DU11" i="39"/>
  <c r="DT11" i="39"/>
  <c r="DS11" i="39"/>
  <c r="DR11" i="39"/>
  <c r="DQ11" i="39"/>
  <c r="DP11" i="39"/>
  <c r="DN11" i="39"/>
  <c r="DM11" i="39"/>
  <c r="DL11" i="39"/>
  <c r="DK11" i="39"/>
  <c r="DJ11" i="39"/>
  <c r="DI11" i="39"/>
  <c r="DG11" i="39"/>
  <c r="DF11" i="39"/>
  <c r="DE11" i="39"/>
  <c r="DD11" i="39"/>
  <c r="DC11" i="39"/>
  <c r="DB11" i="39"/>
  <c r="CZ11" i="39"/>
  <c r="CY11" i="39"/>
  <c r="CX11" i="39"/>
  <c r="CW11" i="39"/>
  <c r="CV11" i="39"/>
  <c r="CU11" i="39"/>
  <c r="CS11" i="39"/>
  <c r="CR11" i="39"/>
  <c r="CQ11" i="39"/>
  <c r="CP11" i="39"/>
  <c r="CO11" i="39"/>
  <c r="CN11" i="39"/>
  <c r="CL11" i="39"/>
  <c r="CK11" i="39"/>
  <c r="CJ11" i="39"/>
  <c r="CI11" i="39"/>
  <c r="CH11" i="39"/>
  <c r="CG11" i="39"/>
  <c r="CE11" i="39"/>
  <c r="CD11" i="39"/>
  <c r="CC11" i="39"/>
  <c r="CB11" i="39"/>
  <c r="CA11" i="39"/>
  <c r="BZ11" i="39"/>
  <c r="BX11" i="39"/>
  <c r="BW11" i="39"/>
  <c r="BV11" i="39"/>
  <c r="BU11" i="39"/>
  <c r="BT11" i="39"/>
  <c r="BS11" i="39"/>
  <c r="BQ11" i="39"/>
  <c r="BP11" i="39"/>
  <c r="BO11" i="39"/>
  <c r="BN11" i="39"/>
  <c r="BM11" i="39"/>
  <c r="BL11" i="39"/>
  <c r="BJ11" i="39"/>
  <c r="BI11" i="39"/>
  <c r="BH11" i="39"/>
  <c r="BG11" i="39"/>
  <c r="BF11" i="39"/>
  <c r="BE11" i="39"/>
  <c r="BC11" i="39"/>
  <c r="BB11" i="39"/>
  <c r="BA11" i="39"/>
  <c r="AZ11" i="39"/>
  <c r="AY11" i="39"/>
  <c r="AX11" i="39"/>
  <c r="AV11" i="39"/>
  <c r="AU11" i="39"/>
  <c r="AT11" i="39"/>
  <c r="AS11" i="39"/>
  <c r="AR11" i="39"/>
  <c r="AQ11" i="39"/>
  <c r="AO11" i="39"/>
  <c r="AN11" i="39"/>
  <c r="AM11" i="39"/>
  <c r="AL11" i="39"/>
  <c r="AK11" i="39"/>
  <c r="AJ11" i="39"/>
  <c r="AH11" i="39"/>
  <c r="AG11" i="39"/>
  <c r="AF11" i="39"/>
  <c r="AE11" i="39"/>
  <c r="AD11" i="39"/>
  <c r="AC11" i="39"/>
  <c r="AA11" i="39"/>
  <c r="Z11" i="39"/>
  <c r="Y11" i="39"/>
  <c r="X11" i="39"/>
  <c r="W11" i="39"/>
  <c r="V11" i="39"/>
  <c r="T11" i="39"/>
  <c r="S11" i="39"/>
  <c r="R11" i="39"/>
  <c r="Q11" i="39"/>
  <c r="P11" i="39"/>
  <c r="O11" i="39"/>
  <c r="HW10" i="39"/>
  <c r="HP10" i="39"/>
  <c r="HH10" i="39"/>
  <c r="HG10" i="39"/>
  <c r="HF10" i="39"/>
  <c r="HE10" i="39"/>
  <c r="HD10" i="39"/>
  <c r="HC10" i="39"/>
  <c r="HA10" i="39"/>
  <c r="GZ10" i="39"/>
  <c r="GY10" i="39"/>
  <c r="GX10" i="39"/>
  <c r="GW10" i="39"/>
  <c r="GV10" i="39"/>
  <c r="GT10" i="39"/>
  <c r="GS10" i="39"/>
  <c r="GR10" i="39"/>
  <c r="GQ10" i="39"/>
  <c r="GP10" i="39"/>
  <c r="GO10" i="39"/>
  <c r="GM10" i="39"/>
  <c r="GL10" i="39"/>
  <c r="GK10" i="39"/>
  <c r="GJ10" i="39"/>
  <c r="GI10" i="39"/>
  <c r="GH10" i="39"/>
  <c r="GF10" i="39"/>
  <c r="GE10" i="39"/>
  <c r="GD10" i="39"/>
  <c r="GC10" i="39"/>
  <c r="GB10" i="39"/>
  <c r="GA10" i="39"/>
  <c r="FY10" i="39"/>
  <c r="FX10" i="39"/>
  <c r="FW10" i="39"/>
  <c r="FV10" i="39"/>
  <c r="FU10" i="39"/>
  <c r="FT10" i="39"/>
  <c r="FR10" i="39"/>
  <c r="FQ10" i="39"/>
  <c r="FP10" i="39"/>
  <c r="FO10" i="39"/>
  <c r="FN10" i="39"/>
  <c r="FM10" i="39"/>
  <c r="FK10" i="39"/>
  <c r="FJ10" i="39"/>
  <c r="FI10" i="39"/>
  <c r="FH10" i="39"/>
  <c r="FG10" i="39"/>
  <c r="FF10" i="39"/>
  <c r="FD10" i="39"/>
  <c r="FC10" i="39"/>
  <c r="FB10" i="39"/>
  <c r="FA10" i="39"/>
  <c r="EZ10" i="39"/>
  <c r="EY10" i="39"/>
  <c r="EW10" i="39"/>
  <c r="EV10" i="39"/>
  <c r="EU10" i="39"/>
  <c r="ET10" i="39"/>
  <c r="ES10" i="39"/>
  <c r="ER10" i="39"/>
  <c r="EP10" i="39"/>
  <c r="EO10" i="39"/>
  <c r="EN10" i="39"/>
  <c r="EM10" i="39"/>
  <c r="EL10" i="39"/>
  <c r="EK10" i="39"/>
  <c r="EI10" i="39"/>
  <c r="EH10" i="39"/>
  <c r="EG10" i="39"/>
  <c r="EF10" i="39"/>
  <c r="EE10" i="39"/>
  <c r="ED10" i="39"/>
  <c r="EB10" i="39"/>
  <c r="EA10" i="39"/>
  <c r="DZ10" i="39"/>
  <c r="DY10" i="39"/>
  <c r="DX10" i="39"/>
  <c r="DW10" i="39"/>
  <c r="DU10" i="39"/>
  <c r="DT10" i="39"/>
  <c r="DS10" i="39"/>
  <c r="DR10" i="39"/>
  <c r="DQ10" i="39"/>
  <c r="DP10" i="39"/>
  <c r="DN10" i="39"/>
  <c r="DM10" i="39"/>
  <c r="DL10" i="39"/>
  <c r="DK10" i="39"/>
  <c r="DJ10" i="39"/>
  <c r="DI10" i="39"/>
  <c r="DG10" i="39"/>
  <c r="DF10" i="39"/>
  <c r="DE10" i="39"/>
  <c r="DD10" i="39"/>
  <c r="DC10" i="39"/>
  <c r="DB10" i="39"/>
  <c r="CZ10" i="39"/>
  <c r="CY10" i="39"/>
  <c r="CX10" i="39"/>
  <c r="CW10" i="39"/>
  <c r="CV10" i="39"/>
  <c r="CU10" i="39"/>
  <c r="CS10" i="39"/>
  <c r="CR10" i="39"/>
  <c r="CQ10" i="39"/>
  <c r="CP10" i="39"/>
  <c r="CO10" i="39"/>
  <c r="CN10" i="39"/>
  <c r="CL10" i="39"/>
  <c r="CK10" i="39"/>
  <c r="CJ10" i="39"/>
  <c r="CI10" i="39"/>
  <c r="CH10" i="39"/>
  <c r="CG10" i="39"/>
  <c r="CE10" i="39"/>
  <c r="CD10" i="39"/>
  <c r="CC10" i="39"/>
  <c r="CB10" i="39"/>
  <c r="CA10" i="39"/>
  <c r="BZ10" i="39"/>
  <c r="BX10" i="39"/>
  <c r="BW10" i="39"/>
  <c r="BV10" i="39"/>
  <c r="BU10" i="39"/>
  <c r="BT10" i="39"/>
  <c r="BS10" i="39"/>
  <c r="BQ10" i="39"/>
  <c r="BP10" i="39"/>
  <c r="BO10" i="39"/>
  <c r="BN10" i="39"/>
  <c r="BM10" i="39"/>
  <c r="BL10" i="39"/>
  <c r="BJ10" i="39"/>
  <c r="BI10" i="39"/>
  <c r="BH10" i="39"/>
  <c r="BG10" i="39"/>
  <c r="BF10" i="39"/>
  <c r="BE10" i="39"/>
  <c r="BC10" i="39"/>
  <c r="BB10" i="39"/>
  <c r="BA10" i="39"/>
  <c r="AZ10" i="39"/>
  <c r="AY10" i="39"/>
  <c r="AX10" i="39"/>
  <c r="AV10" i="39"/>
  <c r="AU10" i="39"/>
  <c r="AT10" i="39"/>
  <c r="AS10" i="39"/>
  <c r="AR10" i="39"/>
  <c r="AQ10" i="39"/>
  <c r="AO10" i="39"/>
  <c r="AN10" i="39"/>
  <c r="AM10" i="39"/>
  <c r="AL10" i="39"/>
  <c r="AK10" i="39"/>
  <c r="AJ10" i="39"/>
  <c r="AH10" i="39"/>
  <c r="AG10" i="39"/>
  <c r="AF10" i="39"/>
  <c r="AE10" i="39"/>
  <c r="AD10" i="39"/>
  <c r="AC10" i="39"/>
  <c r="AA10" i="39"/>
  <c r="Z10" i="39"/>
  <c r="Y10" i="39"/>
  <c r="X10" i="39"/>
  <c r="W10" i="39"/>
  <c r="V10" i="39"/>
  <c r="T10" i="39"/>
  <c r="S10" i="39"/>
  <c r="R10" i="39"/>
  <c r="Q10" i="39"/>
  <c r="P10" i="39"/>
  <c r="O10" i="39"/>
  <c r="HW9" i="39"/>
  <c r="HP9" i="39"/>
  <c r="HH9" i="39"/>
  <c r="HH1" i="39" s="1"/>
  <c r="HG9" i="39"/>
  <c r="HF9" i="39"/>
  <c r="HE9" i="39"/>
  <c r="HD9" i="39"/>
  <c r="HC9" i="39"/>
  <c r="HA9" i="39"/>
  <c r="GZ9" i="39"/>
  <c r="GY9" i="39"/>
  <c r="GX9" i="39"/>
  <c r="GW9" i="39"/>
  <c r="GV9" i="39"/>
  <c r="GT9" i="39"/>
  <c r="GS9" i="39"/>
  <c r="GR9" i="39"/>
  <c r="GQ9" i="39"/>
  <c r="GP9" i="39"/>
  <c r="GO9" i="39"/>
  <c r="GM9" i="39"/>
  <c r="GL9" i="39"/>
  <c r="GK9" i="39"/>
  <c r="GJ9" i="39"/>
  <c r="GI9" i="39"/>
  <c r="GH9" i="39"/>
  <c r="GF9" i="39"/>
  <c r="GE9" i="39"/>
  <c r="GD9" i="39"/>
  <c r="GC9" i="39"/>
  <c r="GB9" i="39"/>
  <c r="GA9" i="39"/>
  <c r="FY9" i="39"/>
  <c r="FX9" i="39"/>
  <c r="FW9" i="39"/>
  <c r="FV9" i="39"/>
  <c r="FU9" i="39"/>
  <c r="FT9" i="39"/>
  <c r="FR9" i="39"/>
  <c r="FQ9" i="39"/>
  <c r="FP9" i="39"/>
  <c r="FO9" i="39"/>
  <c r="FN9" i="39"/>
  <c r="FM9" i="39"/>
  <c r="FK9" i="39"/>
  <c r="FJ9" i="39"/>
  <c r="FI9" i="39"/>
  <c r="FH9" i="39"/>
  <c r="FG9" i="39"/>
  <c r="FF9" i="39"/>
  <c r="FD9" i="39"/>
  <c r="FC9" i="39"/>
  <c r="FB9" i="39"/>
  <c r="FA9" i="39"/>
  <c r="EZ9" i="39"/>
  <c r="EY9" i="39"/>
  <c r="EW9" i="39"/>
  <c r="EV9" i="39"/>
  <c r="EU9" i="39"/>
  <c r="ET9" i="39"/>
  <c r="ES9" i="39"/>
  <c r="ER9" i="39"/>
  <c r="EP9" i="39"/>
  <c r="EO9" i="39"/>
  <c r="EN9" i="39"/>
  <c r="EM9" i="39"/>
  <c r="EL9" i="39"/>
  <c r="EK9" i="39"/>
  <c r="EI9" i="39"/>
  <c r="EH9" i="39"/>
  <c r="EG9" i="39"/>
  <c r="EF9" i="39"/>
  <c r="EE9" i="39"/>
  <c r="ED9" i="39"/>
  <c r="EB9" i="39"/>
  <c r="EA9" i="39"/>
  <c r="DZ9" i="39"/>
  <c r="DY9" i="39"/>
  <c r="DX9" i="39"/>
  <c r="DW9" i="39"/>
  <c r="DU9" i="39"/>
  <c r="DT9" i="39"/>
  <c r="DS9" i="39"/>
  <c r="DR9" i="39"/>
  <c r="DQ9" i="39"/>
  <c r="DP9" i="39"/>
  <c r="DV9" i="39" s="1"/>
  <c r="DN9" i="39"/>
  <c r="DM9" i="39"/>
  <c r="DL9" i="39"/>
  <c r="DK9" i="39"/>
  <c r="DJ9" i="39"/>
  <c r="DI9" i="39"/>
  <c r="DG9" i="39"/>
  <c r="DF9" i="39"/>
  <c r="DE9" i="39"/>
  <c r="DD9" i="39"/>
  <c r="DC9" i="39"/>
  <c r="DB9" i="39"/>
  <c r="CZ9" i="39"/>
  <c r="CY9" i="39"/>
  <c r="CX9" i="39"/>
  <c r="CW9" i="39"/>
  <c r="CV9" i="39"/>
  <c r="CU9" i="39"/>
  <c r="DA9" i="39" s="1"/>
  <c r="CS9" i="39"/>
  <c r="CR9" i="39"/>
  <c r="CQ9" i="39"/>
  <c r="CP9" i="39"/>
  <c r="CO9" i="39"/>
  <c r="CN9" i="39"/>
  <c r="CL9" i="39"/>
  <c r="CK9" i="39"/>
  <c r="CJ9" i="39"/>
  <c r="CI9" i="39"/>
  <c r="CH9" i="39"/>
  <c r="CG9" i="39"/>
  <c r="CE9" i="39"/>
  <c r="CD9" i="39"/>
  <c r="CC9" i="39"/>
  <c r="CB9" i="39"/>
  <c r="CA9" i="39"/>
  <c r="BZ9" i="39"/>
  <c r="BX9" i="39"/>
  <c r="BW9" i="39"/>
  <c r="BV9" i="39"/>
  <c r="BU9" i="39"/>
  <c r="BT9" i="39"/>
  <c r="BS9" i="39"/>
  <c r="BY9" i="39" s="1"/>
  <c r="BQ9" i="39"/>
  <c r="BP9" i="39"/>
  <c r="BO9" i="39"/>
  <c r="BN9" i="39"/>
  <c r="BM9" i="39"/>
  <c r="BL9" i="39"/>
  <c r="BJ9" i="39"/>
  <c r="BI9" i="39"/>
  <c r="BH9" i="39"/>
  <c r="BG9" i="39"/>
  <c r="BF9" i="39"/>
  <c r="BE9" i="39"/>
  <c r="BC9" i="39"/>
  <c r="BB9" i="39"/>
  <c r="BA9" i="39"/>
  <c r="AZ9" i="39"/>
  <c r="AY9" i="39"/>
  <c r="AX9" i="39"/>
  <c r="AV9" i="39"/>
  <c r="AU9" i="39"/>
  <c r="AT9" i="39"/>
  <c r="AS9" i="39"/>
  <c r="AR9" i="39"/>
  <c r="AQ9" i="39"/>
  <c r="AO9" i="39"/>
  <c r="AN9" i="39"/>
  <c r="AM9" i="39"/>
  <c r="AL9" i="39"/>
  <c r="AK9" i="39"/>
  <c r="AJ9" i="39"/>
  <c r="AH9" i="39"/>
  <c r="AG9" i="39"/>
  <c r="AF9" i="39"/>
  <c r="AE9" i="39"/>
  <c r="AD9" i="39"/>
  <c r="AC9" i="39"/>
  <c r="AA9" i="39"/>
  <c r="Z9" i="39"/>
  <c r="Y9" i="39"/>
  <c r="X9" i="39"/>
  <c r="W9" i="39"/>
  <c r="V9" i="39"/>
  <c r="T9" i="39"/>
  <c r="S9" i="39"/>
  <c r="R9" i="39"/>
  <c r="Q9" i="39"/>
  <c r="P9" i="39"/>
  <c r="O9" i="39"/>
  <c r="HW8" i="39"/>
  <c r="HP8" i="39"/>
  <c r="HH8" i="39"/>
  <c r="HG8" i="39"/>
  <c r="HF8" i="39"/>
  <c r="HE8" i="39"/>
  <c r="HD8" i="39"/>
  <c r="HC8" i="39"/>
  <c r="HA8" i="39"/>
  <c r="GZ8" i="39"/>
  <c r="GY8" i="39"/>
  <c r="GX8" i="39"/>
  <c r="GW8" i="39"/>
  <c r="GV8" i="39"/>
  <c r="GT8" i="39"/>
  <c r="GS8" i="39"/>
  <c r="GR8" i="39"/>
  <c r="GQ8" i="39"/>
  <c r="GP8" i="39"/>
  <c r="GO8" i="39"/>
  <c r="GM8" i="39"/>
  <c r="GL8" i="39"/>
  <c r="GK8" i="39"/>
  <c r="GJ8" i="39"/>
  <c r="GI8" i="39"/>
  <c r="GH8" i="39"/>
  <c r="GF8" i="39"/>
  <c r="GE8" i="39"/>
  <c r="GD8" i="39"/>
  <c r="GC8" i="39"/>
  <c r="GB8" i="39"/>
  <c r="GA8" i="39"/>
  <c r="FY8" i="39"/>
  <c r="FX8" i="39"/>
  <c r="FW8" i="39"/>
  <c r="FV8" i="39"/>
  <c r="FU8" i="39"/>
  <c r="FT8" i="39"/>
  <c r="FR8" i="39"/>
  <c r="FQ8" i="39"/>
  <c r="FP8" i="39"/>
  <c r="FO8" i="39"/>
  <c r="FN8" i="39"/>
  <c r="FM8" i="39"/>
  <c r="FK8" i="39"/>
  <c r="FJ8" i="39"/>
  <c r="FI8" i="39"/>
  <c r="FH8" i="39"/>
  <c r="FG8" i="39"/>
  <c r="FF8" i="39"/>
  <c r="FD8" i="39"/>
  <c r="FC8" i="39"/>
  <c r="FB8" i="39"/>
  <c r="FA8" i="39"/>
  <c r="EZ8" i="39"/>
  <c r="EY8" i="39"/>
  <c r="EW8" i="39"/>
  <c r="EV8" i="39"/>
  <c r="EU8" i="39"/>
  <c r="ET8" i="39"/>
  <c r="ES8" i="39"/>
  <c r="ER8" i="39"/>
  <c r="EP8" i="39"/>
  <c r="EO8" i="39"/>
  <c r="EN8" i="39"/>
  <c r="EM8" i="39"/>
  <c r="EL8" i="39"/>
  <c r="EK8" i="39"/>
  <c r="EI8" i="39"/>
  <c r="EH8" i="39"/>
  <c r="EG8" i="39"/>
  <c r="EF8" i="39"/>
  <c r="EE8" i="39"/>
  <c r="ED8" i="39"/>
  <c r="EB8" i="39"/>
  <c r="EA8" i="39"/>
  <c r="DZ8" i="39"/>
  <c r="DY8" i="39"/>
  <c r="DX8" i="39"/>
  <c r="DW8" i="39"/>
  <c r="DU8" i="39"/>
  <c r="DT8" i="39"/>
  <c r="DS8" i="39"/>
  <c r="DR8" i="39"/>
  <c r="DQ8" i="39"/>
  <c r="DP8" i="39"/>
  <c r="DV8" i="39" s="1"/>
  <c r="DN8" i="39"/>
  <c r="DM8" i="39"/>
  <c r="DL8" i="39"/>
  <c r="DK8" i="39"/>
  <c r="DJ8" i="39"/>
  <c r="DI8" i="39"/>
  <c r="DG8" i="39"/>
  <c r="DF8" i="39"/>
  <c r="DE8" i="39"/>
  <c r="DD8" i="39"/>
  <c r="DC8" i="39"/>
  <c r="DB8" i="39"/>
  <c r="CZ8" i="39"/>
  <c r="CY8" i="39"/>
  <c r="CX8" i="39"/>
  <c r="CW8" i="39"/>
  <c r="CV8" i="39"/>
  <c r="CU8" i="39"/>
  <c r="CS8" i="39"/>
  <c r="CR8" i="39"/>
  <c r="CQ8" i="39"/>
  <c r="CP8" i="39"/>
  <c r="CO8" i="39"/>
  <c r="CN8" i="39"/>
  <c r="CL8" i="39"/>
  <c r="CK8" i="39"/>
  <c r="CJ8" i="39"/>
  <c r="CI8" i="39"/>
  <c r="CH8" i="39"/>
  <c r="CG8" i="39"/>
  <c r="CE8" i="39"/>
  <c r="CD8" i="39"/>
  <c r="CC8" i="39"/>
  <c r="CB8" i="39"/>
  <c r="CA8" i="39"/>
  <c r="BZ8" i="39"/>
  <c r="BX8" i="39"/>
  <c r="BW8" i="39"/>
  <c r="BV8" i="39"/>
  <c r="BU8" i="39"/>
  <c r="BT8" i="39"/>
  <c r="BS8" i="39"/>
  <c r="BQ8" i="39"/>
  <c r="BP8" i="39"/>
  <c r="BO8" i="39"/>
  <c r="BN8" i="39"/>
  <c r="BM8" i="39"/>
  <c r="BL8" i="39"/>
  <c r="BJ8" i="39"/>
  <c r="BI8" i="39"/>
  <c r="BH8" i="39"/>
  <c r="BG8" i="39"/>
  <c r="BF8" i="39"/>
  <c r="BE8" i="39"/>
  <c r="BC8" i="39"/>
  <c r="BB8" i="39"/>
  <c r="BA8" i="39"/>
  <c r="AZ8" i="39"/>
  <c r="AY8" i="39"/>
  <c r="AX8" i="39"/>
  <c r="AV8" i="39"/>
  <c r="AU8" i="39"/>
  <c r="AT8" i="39"/>
  <c r="AS8" i="39"/>
  <c r="AR8" i="39"/>
  <c r="AQ8" i="39"/>
  <c r="AO8" i="39"/>
  <c r="AN8" i="39"/>
  <c r="AM8" i="39"/>
  <c r="AL8" i="39"/>
  <c r="AK8" i="39"/>
  <c r="AJ8" i="39"/>
  <c r="AH8" i="39"/>
  <c r="AG8" i="39"/>
  <c r="AF8" i="39"/>
  <c r="AE8" i="39"/>
  <c r="AD8" i="39"/>
  <c r="AC8" i="39"/>
  <c r="AA8" i="39"/>
  <c r="Z8" i="39"/>
  <c r="Y8" i="39"/>
  <c r="X8" i="39"/>
  <c r="W8" i="39"/>
  <c r="V8" i="39"/>
  <c r="T8" i="39"/>
  <c r="S8" i="39"/>
  <c r="R8" i="39"/>
  <c r="Q8" i="39"/>
  <c r="P8" i="39"/>
  <c r="O8" i="39"/>
  <c r="HW7" i="39"/>
  <c r="HP7" i="39"/>
  <c r="HH7" i="39"/>
  <c r="HG7" i="39"/>
  <c r="HF7" i="39"/>
  <c r="HE7" i="39"/>
  <c r="HD7" i="39"/>
  <c r="HC7" i="39"/>
  <c r="HA7" i="39"/>
  <c r="GZ7" i="39"/>
  <c r="GY7" i="39"/>
  <c r="GX7" i="39"/>
  <c r="GW7" i="39"/>
  <c r="GV7" i="39"/>
  <c r="GT7" i="39"/>
  <c r="GS7" i="39"/>
  <c r="GR7" i="39"/>
  <c r="GQ7" i="39"/>
  <c r="GP7" i="39"/>
  <c r="GO7" i="39"/>
  <c r="GM7" i="39"/>
  <c r="GL7" i="39"/>
  <c r="GK7" i="39"/>
  <c r="GJ7" i="39"/>
  <c r="GI7" i="39"/>
  <c r="GH7" i="39"/>
  <c r="GF7" i="39"/>
  <c r="GE7" i="39"/>
  <c r="GD7" i="39"/>
  <c r="GC7" i="39"/>
  <c r="GB7" i="39"/>
  <c r="GA7" i="39"/>
  <c r="FY7" i="39"/>
  <c r="FX7" i="39"/>
  <c r="FW7" i="39"/>
  <c r="FV7" i="39"/>
  <c r="FU7" i="39"/>
  <c r="FT7" i="39"/>
  <c r="FR7" i="39"/>
  <c r="FQ7" i="39"/>
  <c r="FP7" i="39"/>
  <c r="FO7" i="39"/>
  <c r="FN7" i="39"/>
  <c r="FM7" i="39"/>
  <c r="FK7" i="39"/>
  <c r="FJ7" i="39"/>
  <c r="FI7" i="39"/>
  <c r="FH7" i="39"/>
  <c r="FG7" i="39"/>
  <c r="FF7" i="39"/>
  <c r="FD7" i="39"/>
  <c r="FC7" i="39"/>
  <c r="FB7" i="39"/>
  <c r="FA7" i="39"/>
  <c r="EZ7" i="39"/>
  <c r="EY7" i="39"/>
  <c r="EW7" i="39"/>
  <c r="EV7" i="39"/>
  <c r="EU7" i="39"/>
  <c r="ET7" i="39"/>
  <c r="ES7" i="39"/>
  <c r="ER7" i="39"/>
  <c r="EP7" i="39"/>
  <c r="EO7" i="39"/>
  <c r="EN7" i="39"/>
  <c r="EM7" i="39"/>
  <c r="EL7" i="39"/>
  <c r="EK7" i="39"/>
  <c r="EI7" i="39"/>
  <c r="EH7" i="39"/>
  <c r="EG7" i="39"/>
  <c r="EF7" i="39"/>
  <c r="EE7" i="39"/>
  <c r="ED7" i="39"/>
  <c r="EB7" i="39"/>
  <c r="EA7" i="39"/>
  <c r="DZ7" i="39"/>
  <c r="DY7" i="39"/>
  <c r="DX7" i="39"/>
  <c r="DW7" i="39"/>
  <c r="DU7" i="39"/>
  <c r="DT7" i="39"/>
  <c r="DS7" i="39"/>
  <c r="DR7" i="39"/>
  <c r="DQ7" i="39"/>
  <c r="DP7" i="39"/>
  <c r="DN7" i="39"/>
  <c r="DM7" i="39"/>
  <c r="DL7" i="39"/>
  <c r="DK7" i="39"/>
  <c r="DJ7" i="39"/>
  <c r="DI7" i="39"/>
  <c r="DG7" i="39"/>
  <c r="DF7" i="39"/>
  <c r="DE7" i="39"/>
  <c r="DD7" i="39"/>
  <c r="DC7" i="39"/>
  <c r="DB7" i="39"/>
  <c r="CZ7" i="39"/>
  <c r="CY7" i="39"/>
  <c r="CX7" i="39"/>
  <c r="CW7" i="39"/>
  <c r="CV7" i="39"/>
  <c r="CU7" i="39"/>
  <c r="CS7" i="39"/>
  <c r="CR7" i="39"/>
  <c r="CQ7" i="39"/>
  <c r="CP7" i="39"/>
  <c r="CO7" i="39"/>
  <c r="CN7" i="39"/>
  <c r="CL7" i="39"/>
  <c r="CK7" i="39"/>
  <c r="CJ7" i="39"/>
  <c r="CI7" i="39"/>
  <c r="CH7" i="39"/>
  <c r="CG7" i="39"/>
  <c r="CE7" i="39"/>
  <c r="CD7" i="39"/>
  <c r="CC7" i="39"/>
  <c r="CB7" i="39"/>
  <c r="CA7" i="39"/>
  <c r="BZ7" i="39"/>
  <c r="BX7" i="39"/>
  <c r="BW7" i="39"/>
  <c r="BV7" i="39"/>
  <c r="BU7" i="39"/>
  <c r="BT7" i="39"/>
  <c r="BS7" i="39"/>
  <c r="BQ7" i="39"/>
  <c r="BP7" i="39"/>
  <c r="BO7" i="39"/>
  <c r="BN7" i="39"/>
  <c r="BM7" i="39"/>
  <c r="BL7" i="39"/>
  <c r="BJ7" i="39"/>
  <c r="BI7" i="39"/>
  <c r="BH7" i="39"/>
  <c r="BG7" i="39"/>
  <c r="BF7" i="39"/>
  <c r="BE7" i="39"/>
  <c r="BC7" i="39"/>
  <c r="BB7" i="39"/>
  <c r="BA7" i="39"/>
  <c r="AZ7" i="39"/>
  <c r="AY7" i="39"/>
  <c r="AX7" i="39"/>
  <c r="AV7" i="39"/>
  <c r="AU7" i="39"/>
  <c r="AT7" i="39"/>
  <c r="AS7" i="39"/>
  <c r="AR7" i="39"/>
  <c r="AQ7" i="39"/>
  <c r="AO7" i="39"/>
  <c r="AN7" i="39"/>
  <c r="AM7" i="39"/>
  <c r="AL7" i="39"/>
  <c r="AK7" i="39"/>
  <c r="AJ7" i="39"/>
  <c r="AH7" i="39"/>
  <c r="AG7" i="39"/>
  <c r="AF7" i="39"/>
  <c r="AE7" i="39"/>
  <c r="AD7" i="39"/>
  <c r="AC7" i="39"/>
  <c r="AA7" i="39"/>
  <c r="Z7" i="39"/>
  <c r="Y7" i="39"/>
  <c r="X7" i="39"/>
  <c r="W7" i="39"/>
  <c r="V7" i="39"/>
  <c r="AB7" i="39" s="1"/>
  <c r="T7" i="39"/>
  <c r="S7" i="39"/>
  <c r="R7" i="39"/>
  <c r="Q7" i="39"/>
  <c r="P7" i="39"/>
  <c r="O7" i="39"/>
  <c r="G7" i="39" s="1"/>
  <c r="HW6" i="39"/>
  <c r="HP6" i="39"/>
  <c r="HH6" i="39"/>
  <c r="HG6" i="39"/>
  <c r="HF6" i="39"/>
  <c r="HE6" i="39"/>
  <c r="HD6" i="39"/>
  <c r="HC6" i="39"/>
  <c r="HA6" i="39"/>
  <c r="GZ6" i="39"/>
  <c r="GY6" i="39"/>
  <c r="GX6" i="39"/>
  <c r="GW6" i="39"/>
  <c r="GV6" i="39"/>
  <c r="GT6" i="39"/>
  <c r="GS6" i="39"/>
  <c r="GR6" i="39"/>
  <c r="GQ6" i="39"/>
  <c r="GP6" i="39"/>
  <c r="GO6" i="39"/>
  <c r="GM6" i="39"/>
  <c r="GL6" i="39"/>
  <c r="GK6" i="39"/>
  <c r="GJ6" i="39"/>
  <c r="GI6" i="39"/>
  <c r="GH6" i="39"/>
  <c r="GF6" i="39"/>
  <c r="GE6" i="39"/>
  <c r="GD6" i="39"/>
  <c r="GC6" i="39"/>
  <c r="GB6" i="39"/>
  <c r="GA6" i="39"/>
  <c r="FY6" i="39"/>
  <c r="FX6" i="39"/>
  <c r="FW6" i="39"/>
  <c r="FV6" i="39"/>
  <c r="FU6" i="39"/>
  <c r="FT6" i="39"/>
  <c r="FR6" i="39"/>
  <c r="FQ6" i="39"/>
  <c r="FP6" i="39"/>
  <c r="FO6" i="39"/>
  <c r="FN6" i="39"/>
  <c r="FM6" i="39"/>
  <c r="FK6" i="39"/>
  <c r="FJ6" i="39"/>
  <c r="FI6" i="39"/>
  <c r="FH6" i="39"/>
  <c r="FG6" i="39"/>
  <c r="FF6" i="39"/>
  <c r="FD6" i="39"/>
  <c r="FC6" i="39"/>
  <c r="FB6" i="39"/>
  <c r="FA6" i="39"/>
  <c r="EZ6" i="39"/>
  <c r="EY6" i="39"/>
  <c r="EW6" i="39"/>
  <c r="EV6" i="39"/>
  <c r="EU6" i="39"/>
  <c r="ET6" i="39"/>
  <c r="ES6" i="39"/>
  <c r="ER6" i="39"/>
  <c r="EP6" i="39"/>
  <c r="EO6" i="39"/>
  <c r="EN6" i="39"/>
  <c r="EM6" i="39"/>
  <c r="EL6" i="39"/>
  <c r="EK6" i="39"/>
  <c r="EI6" i="39"/>
  <c r="EH6" i="39"/>
  <c r="EG6" i="39"/>
  <c r="EF6" i="39"/>
  <c r="EE6" i="39"/>
  <c r="ED6" i="39"/>
  <c r="EB6" i="39"/>
  <c r="EA6" i="39"/>
  <c r="DZ6" i="39"/>
  <c r="DY6" i="39"/>
  <c r="DX6" i="39"/>
  <c r="DW6" i="39"/>
  <c r="DU6" i="39"/>
  <c r="DT6" i="39"/>
  <c r="DS6" i="39"/>
  <c r="DR6" i="39"/>
  <c r="DQ6" i="39"/>
  <c r="DP6" i="39"/>
  <c r="DN6" i="39"/>
  <c r="DM6" i="39"/>
  <c r="DL6" i="39"/>
  <c r="DK6" i="39"/>
  <c r="DJ6" i="39"/>
  <c r="DI6" i="39"/>
  <c r="DG6" i="39"/>
  <c r="DF6" i="39"/>
  <c r="DE6" i="39"/>
  <c r="DD6" i="39"/>
  <c r="DC6" i="39"/>
  <c r="DB6" i="39"/>
  <c r="CZ6" i="39"/>
  <c r="CY6" i="39"/>
  <c r="CX6" i="39"/>
  <c r="CW6" i="39"/>
  <c r="CV6" i="39"/>
  <c r="CU6" i="39"/>
  <c r="DA6" i="39" s="1"/>
  <c r="CS6" i="39"/>
  <c r="CR6" i="39"/>
  <c r="CQ6" i="39"/>
  <c r="CP6" i="39"/>
  <c r="CO6" i="39"/>
  <c r="CN6" i="39"/>
  <c r="CL6" i="39"/>
  <c r="CK6" i="39"/>
  <c r="CJ6" i="39"/>
  <c r="CI6" i="39"/>
  <c r="CH6" i="39"/>
  <c r="CG6" i="39"/>
  <c r="CE6" i="39"/>
  <c r="CD6" i="39"/>
  <c r="CC6" i="39"/>
  <c r="CB6" i="39"/>
  <c r="CA6" i="39"/>
  <c r="BZ6" i="39"/>
  <c r="BX6" i="39"/>
  <c r="BW6" i="39"/>
  <c r="BV6" i="39"/>
  <c r="BU6" i="39"/>
  <c r="BT6" i="39"/>
  <c r="BS6" i="39"/>
  <c r="BQ6" i="39"/>
  <c r="BP6" i="39"/>
  <c r="BO6" i="39"/>
  <c r="BN6" i="39"/>
  <c r="BM6" i="39"/>
  <c r="BL6" i="39"/>
  <c r="BJ6" i="39"/>
  <c r="BI6" i="39"/>
  <c r="BH6" i="39"/>
  <c r="BG6" i="39"/>
  <c r="BF6" i="39"/>
  <c r="BE6" i="39"/>
  <c r="BC6" i="39"/>
  <c r="BB6" i="39"/>
  <c r="BA6" i="39"/>
  <c r="AZ6" i="39"/>
  <c r="I6" i="39" s="1"/>
  <c r="AY6" i="39"/>
  <c r="AX6" i="39"/>
  <c r="AV6" i="39"/>
  <c r="AU6" i="39"/>
  <c r="AT6" i="39"/>
  <c r="AS6" i="39"/>
  <c r="AR6" i="39"/>
  <c r="AQ6" i="39"/>
  <c r="AO6" i="39"/>
  <c r="AN6" i="39"/>
  <c r="AM6" i="39"/>
  <c r="AL6" i="39"/>
  <c r="AK6" i="39"/>
  <c r="AJ6" i="39"/>
  <c r="AH6" i="39"/>
  <c r="AG6" i="39"/>
  <c r="AF6" i="39"/>
  <c r="AE6" i="39"/>
  <c r="AD6" i="39"/>
  <c r="AC6" i="39"/>
  <c r="AA6" i="39"/>
  <c r="Z6" i="39"/>
  <c r="Y6" i="39"/>
  <c r="X6" i="39"/>
  <c r="W6" i="39"/>
  <c r="V6" i="39"/>
  <c r="T6" i="39"/>
  <c r="S6" i="39"/>
  <c r="R6" i="39"/>
  <c r="Q6" i="39"/>
  <c r="P6" i="39"/>
  <c r="O6" i="39"/>
  <c r="HW5" i="39"/>
  <c r="HP5" i="39"/>
  <c r="HH5" i="39"/>
  <c r="HG5" i="39"/>
  <c r="HF5" i="39"/>
  <c r="HE5" i="39"/>
  <c r="HD5" i="39"/>
  <c r="HC5" i="39"/>
  <c r="HA5" i="39"/>
  <c r="GZ5" i="39"/>
  <c r="GY5" i="39"/>
  <c r="GX5" i="39"/>
  <c r="GW5" i="39"/>
  <c r="GV5" i="39"/>
  <c r="GT5" i="39"/>
  <c r="GS5" i="39"/>
  <c r="GR5" i="39"/>
  <c r="GQ5" i="39"/>
  <c r="GP5" i="39"/>
  <c r="GO5" i="39"/>
  <c r="GM5" i="39"/>
  <c r="GL5" i="39"/>
  <c r="GK5" i="39"/>
  <c r="GJ5" i="39"/>
  <c r="GI5" i="39"/>
  <c r="GH5" i="39"/>
  <c r="GF5" i="39"/>
  <c r="GE5" i="39"/>
  <c r="GD5" i="39"/>
  <c r="GC5" i="39"/>
  <c r="GB5" i="39"/>
  <c r="GA5" i="39"/>
  <c r="FY5" i="39"/>
  <c r="FX5" i="39"/>
  <c r="FW5" i="39"/>
  <c r="FV5" i="39"/>
  <c r="FU5" i="39"/>
  <c r="FT5" i="39"/>
  <c r="FR5" i="39"/>
  <c r="FQ5" i="39"/>
  <c r="FP5" i="39"/>
  <c r="FO5" i="39"/>
  <c r="FN5" i="39"/>
  <c r="FM5" i="39"/>
  <c r="FK5" i="39"/>
  <c r="FJ5" i="39"/>
  <c r="FI5" i="39"/>
  <c r="FH5" i="39"/>
  <c r="FG5" i="39"/>
  <c r="FF5" i="39"/>
  <c r="FD5" i="39"/>
  <c r="FC5" i="39"/>
  <c r="FB5" i="39"/>
  <c r="FA5" i="39"/>
  <c r="EZ5" i="39"/>
  <c r="EY5" i="39"/>
  <c r="EW5" i="39"/>
  <c r="EV5" i="39"/>
  <c r="EU5" i="39"/>
  <c r="ET5" i="39"/>
  <c r="ES5" i="39"/>
  <c r="ER5" i="39"/>
  <c r="EP5" i="39"/>
  <c r="EO5" i="39"/>
  <c r="EN5" i="39"/>
  <c r="EM5" i="39"/>
  <c r="EL5" i="39"/>
  <c r="EK5" i="39"/>
  <c r="EI5" i="39"/>
  <c r="EH5" i="39"/>
  <c r="EG5" i="39"/>
  <c r="EF5" i="39"/>
  <c r="EE5" i="39"/>
  <c r="ED5" i="39"/>
  <c r="EB5" i="39"/>
  <c r="EA5" i="39"/>
  <c r="DZ5" i="39"/>
  <c r="DY5" i="39"/>
  <c r="DX5" i="39"/>
  <c r="DW5" i="39"/>
  <c r="DU5" i="39"/>
  <c r="DT5" i="39"/>
  <c r="DS5" i="39"/>
  <c r="DR5" i="39"/>
  <c r="DQ5" i="39"/>
  <c r="DP5" i="39"/>
  <c r="DN5" i="39"/>
  <c r="DM5" i="39"/>
  <c r="DL5" i="39"/>
  <c r="DK5" i="39"/>
  <c r="DJ5" i="39"/>
  <c r="DI5" i="39"/>
  <c r="DG5" i="39"/>
  <c r="DF5" i="39"/>
  <c r="DE5" i="39"/>
  <c r="DD5" i="39"/>
  <c r="DC5" i="39"/>
  <c r="DB5" i="39"/>
  <c r="CZ5" i="39"/>
  <c r="CY5" i="39"/>
  <c r="CX5" i="39"/>
  <c r="CW5" i="39"/>
  <c r="CV5" i="39"/>
  <c r="CU5" i="39"/>
  <c r="CS5" i="39"/>
  <c r="CR5" i="39"/>
  <c r="CQ5" i="39"/>
  <c r="CP5" i="39"/>
  <c r="CO5" i="39"/>
  <c r="CN5" i="39"/>
  <c r="CL5" i="39"/>
  <c r="CK5" i="39"/>
  <c r="CJ5" i="39"/>
  <c r="CI5" i="39"/>
  <c r="CH5" i="39"/>
  <c r="CG5" i="39"/>
  <c r="CE5" i="39"/>
  <c r="CD5" i="39"/>
  <c r="CC5" i="39"/>
  <c r="CB5" i="39"/>
  <c r="CA5" i="39"/>
  <c r="BZ5" i="39"/>
  <c r="BX5" i="39"/>
  <c r="BW5" i="39"/>
  <c r="BV5" i="39"/>
  <c r="BU5" i="39"/>
  <c r="BT5" i="39"/>
  <c r="BS5" i="39"/>
  <c r="BQ5" i="39"/>
  <c r="BP5" i="39"/>
  <c r="BO5" i="39"/>
  <c r="BN5" i="39"/>
  <c r="BM5" i="39"/>
  <c r="BL5" i="39"/>
  <c r="BJ5" i="39"/>
  <c r="BI5" i="39"/>
  <c r="BH5" i="39"/>
  <c r="BG5" i="39"/>
  <c r="BF5" i="39"/>
  <c r="BE5" i="39"/>
  <c r="BC5" i="39"/>
  <c r="BB5" i="39"/>
  <c r="BA5" i="39"/>
  <c r="AZ5" i="39"/>
  <c r="AY5" i="39"/>
  <c r="AX5" i="39"/>
  <c r="AV5" i="39"/>
  <c r="AU5" i="39"/>
  <c r="AT5" i="39"/>
  <c r="AS5" i="39"/>
  <c r="AR5" i="39"/>
  <c r="AQ5" i="39"/>
  <c r="AO5" i="39"/>
  <c r="AN5" i="39"/>
  <c r="AM5" i="39"/>
  <c r="AL5" i="39"/>
  <c r="AK5" i="39"/>
  <c r="AJ5" i="39"/>
  <c r="AH5" i="39"/>
  <c r="AG5" i="39"/>
  <c r="AF5" i="39"/>
  <c r="AE5" i="39"/>
  <c r="AD5" i="39"/>
  <c r="AC5" i="39"/>
  <c r="AA5" i="39"/>
  <c r="Z5" i="39"/>
  <c r="Y5" i="39"/>
  <c r="X5" i="39"/>
  <c r="W5" i="39"/>
  <c r="V5" i="39"/>
  <c r="T5" i="39"/>
  <c r="S5" i="39"/>
  <c r="R5" i="39"/>
  <c r="Q5" i="39"/>
  <c r="P5" i="39"/>
  <c r="O5" i="39"/>
  <c r="HW4" i="39"/>
  <c r="HP4" i="39"/>
  <c r="HH4" i="39"/>
  <c r="HG4" i="39"/>
  <c r="HF4" i="39"/>
  <c r="HE4" i="39"/>
  <c r="HD4" i="39"/>
  <c r="HC4" i="39"/>
  <c r="HA4" i="39"/>
  <c r="GZ4" i="39"/>
  <c r="GY4" i="39"/>
  <c r="GX4" i="39"/>
  <c r="GW4" i="39"/>
  <c r="GV4" i="39"/>
  <c r="GT4" i="39"/>
  <c r="GS4" i="39"/>
  <c r="GR4" i="39"/>
  <c r="GQ4" i="39"/>
  <c r="GP4" i="39"/>
  <c r="GO4" i="39"/>
  <c r="GM4" i="39"/>
  <c r="GL4" i="39"/>
  <c r="GK4" i="39"/>
  <c r="GJ4" i="39"/>
  <c r="GI4" i="39"/>
  <c r="GH4" i="39"/>
  <c r="GF4" i="39"/>
  <c r="GE4" i="39"/>
  <c r="GD4" i="39"/>
  <c r="GC4" i="39"/>
  <c r="GB4" i="39"/>
  <c r="GA4" i="39"/>
  <c r="GG4" i="39" s="1"/>
  <c r="FY4" i="39"/>
  <c r="FX4" i="39"/>
  <c r="FW4" i="39"/>
  <c r="FV4" i="39"/>
  <c r="FU4" i="39"/>
  <c r="FT4" i="39"/>
  <c r="FR4" i="39"/>
  <c r="FQ4" i="39"/>
  <c r="FP4" i="39"/>
  <c r="FO4" i="39"/>
  <c r="FN4" i="39"/>
  <c r="FM4" i="39"/>
  <c r="FK4" i="39"/>
  <c r="FJ4" i="39"/>
  <c r="FI4" i="39"/>
  <c r="FH4" i="39"/>
  <c r="FG4" i="39"/>
  <c r="FF4" i="39"/>
  <c r="FD4" i="39"/>
  <c r="FC4" i="39"/>
  <c r="FB4" i="39"/>
  <c r="FA4" i="39"/>
  <c r="EZ4" i="39"/>
  <c r="EY4" i="39"/>
  <c r="EW4" i="39"/>
  <c r="EV4" i="39"/>
  <c r="EU4" i="39"/>
  <c r="ET4" i="39"/>
  <c r="ES4" i="39"/>
  <c r="ER4" i="39"/>
  <c r="EP4" i="39"/>
  <c r="EO4" i="39"/>
  <c r="EN4" i="39"/>
  <c r="EM4" i="39"/>
  <c r="EL4" i="39"/>
  <c r="EK4" i="39"/>
  <c r="EI4" i="39"/>
  <c r="EH4" i="39"/>
  <c r="EG4" i="39"/>
  <c r="EF4" i="39"/>
  <c r="EE4" i="39"/>
  <c r="ED4" i="39"/>
  <c r="EB4" i="39"/>
  <c r="EA4" i="39"/>
  <c r="DZ4" i="39"/>
  <c r="DY4" i="39"/>
  <c r="DX4" i="39"/>
  <c r="DW4" i="39"/>
  <c r="EC4" i="39" s="1"/>
  <c r="DU4" i="39"/>
  <c r="DT4" i="39"/>
  <c r="DS4" i="39"/>
  <c r="DR4" i="39"/>
  <c r="DQ4" i="39"/>
  <c r="DP4" i="39"/>
  <c r="DN4" i="39"/>
  <c r="DM4" i="39"/>
  <c r="DL4" i="39"/>
  <c r="DK4" i="39"/>
  <c r="DJ4" i="39"/>
  <c r="DI4" i="39"/>
  <c r="DG4" i="39"/>
  <c r="DF4" i="39"/>
  <c r="DE4" i="39"/>
  <c r="DD4" i="39"/>
  <c r="DC4" i="39"/>
  <c r="DB4" i="39"/>
  <c r="CZ4" i="39"/>
  <c r="CY4" i="39"/>
  <c r="CX4" i="39"/>
  <c r="CW4" i="39"/>
  <c r="CV4" i="39"/>
  <c r="CU4" i="39"/>
  <c r="CS4" i="39"/>
  <c r="CR4" i="39"/>
  <c r="CQ4" i="39"/>
  <c r="CP4" i="39"/>
  <c r="CO4" i="39"/>
  <c r="CN4" i="39"/>
  <c r="CL4" i="39"/>
  <c r="CK4" i="39"/>
  <c r="CJ4" i="39"/>
  <c r="CI4" i="39"/>
  <c r="CH4" i="39"/>
  <c r="CG4" i="39"/>
  <c r="CE4" i="39"/>
  <c r="CD4" i="39"/>
  <c r="CC4" i="39"/>
  <c r="CB4" i="39"/>
  <c r="CA4" i="39"/>
  <c r="BZ4" i="39"/>
  <c r="BX4" i="39"/>
  <c r="BW4" i="39"/>
  <c r="BV4" i="39"/>
  <c r="BU4" i="39"/>
  <c r="BT4" i="39"/>
  <c r="BS4" i="39"/>
  <c r="BQ4" i="39"/>
  <c r="BP4" i="39"/>
  <c r="BO4" i="39"/>
  <c r="BN4" i="39"/>
  <c r="BM4" i="39"/>
  <c r="BL4" i="39"/>
  <c r="BJ4" i="39"/>
  <c r="BI4" i="39"/>
  <c r="BH4" i="39"/>
  <c r="BG4" i="39"/>
  <c r="BF4" i="39"/>
  <c r="BE4" i="39"/>
  <c r="BC4" i="39"/>
  <c r="BB4" i="39"/>
  <c r="BA4" i="39"/>
  <c r="AZ4" i="39"/>
  <c r="AY4" i="39"/>
  <c r="AX4" i="39"/>
  <c r="AV4" i="39"/>
  <c r="AU4" i="39"/>
  <c r="AT4" i="39"/>
  <c r="AS4" i="39"/>
  <c r="AR4" i="39"/>
  <c r="AQ4" i="39"/>
  <c r="AO4" i="39"/>
  <c r="AN4" i="39"/>
  <c r="AM4" i="39"/>
  <c r="AL4" i="39"/>
  <c r="AK4" i="39"/>
  <c r="AJ4" i="39"/>
  <c r="AH4" i="39"/>
  <c r="AG4" i="39"/>
  <c r="AF4" i="39"/>
  <c r="AE4" i="39"/>
  <c r="AD4" i="39"/>
  <c r="AC4" i="39"/>
  <c r="AA4" i="39"/>
  <c r="Z4" i="39"/>
  <c r="Y4" i="39"/>
  <c r="X4" i="39"/>
  <c r="W4" i="39"/>
  <c r="V4" i="39"/>
  <c r="T4" i="39"/>
  <c r="S4" i="39"/>
  <c r="R4" i="39"/>
  <c r="Q4" i="39"/>
  <c r="P4" i="39"/>
  <c r="O4" i="39"/>
  <c r="HV1" i="39"/>
  <c r="HU1" i="39"/>
  <c r="HT1" i="39"/>
  <c r="HS1" i="39"/>
  <c r="HR1" i="39"/>
  <c r="HQ1" i="39"/>
  <c r="HO1" i="39"/>
  <c r="HN1" i="39"/>
  <c r="HM1" i="39"/>
  <c r="HL1" i="39"/>
  <c r="HK1" i="39"/>
  <c r="HJ1" i="39"/>
  <c r="I45" i="39" l="1"/>
  <c r="J50" i="39"/>
  <c r="EQ87" i="39"/>
  <c r="FS87" i="39"/>
  <c r="EQ88" i="39"/>
  <c r="GN15" i="39"/>
  <c r="CF36" i="39"/>
  <c r="DH36" i="39"/>
  <c r="BD37" i="39"/>
  <c r="DH37" i="39"/>
  <c r="GN50" i="39"/>
  <c r="L94" i="39"/>
  <c r="DH14" i="39"/>
  <c r="J30" i="39"/>
  <c r="BK91" i="39"/>
  <c r="L13" i="39"/>
  <c r="J59" i="39"/>
  <c r="BK14" i="39"/>
  <c r="CM14" i="39"/>
  <c r="FZ19" i="39"/>
  <c r="DA49" i="39"/>
  <c r="K50" i="39"/>
  <c r="AP70" i="39"/>
  <c r="BR70" i="39"/>
  <c r="CT70" i="39"/>
  <c r="CT71" i="39"/>
  <c r="DV79" i="39"/>
  <c r="FD1" i="39"/>
  <c r="GF1" i="39"/>
  <c r="L12" i="39"/>
  <c r="BX1" i="39"/>
  <c r="BK44" i="39"/>
  <c r="I107" i="39"/>
  <c r="CT84" i="39"/>
  <c r="L70" i="39"/>
  <c r="EM1" i="39"/>
  <c r="CF9" i="39"/>
  <c r="DH9" i="39"/>
  <c r="FL12" i="39"/>
  <c r="H38" i="39"/>
  <c r="CM51" i="39"/>
  <c r="DO51" i="39"/>
  <c r="DO64" i="39"/>
  <c r="EQ64" i="39"/>
  <c r="EQ100" i="39"/>
  <c r="U32" i="39"/>
  <c r="AW32" i="39"/>
  <c r="DA32" i="39"/>
  <c r="EC32" i="39"/>
  <c r="GG32" i="39"/>
  <c r="U36" i="39"/>
  <c r="AW36" i="39"/>
  <c r="U38" i="39"/>
  <c r="AW38" i="39"/>
  <c r="DA38" i="39"/>
  <c r="EC38" i="39"/>
  <c r="GG38" i="39"/>
  <c r="EQ46" i="39"/>
  <c r="DH83" i="39"/>
  <c r="FL85" i="39"/>
  <c r="GN85" i="39"/>
  <c r="GN105" i="39"/>
  <c r="U73" i="39"/>
  <c r="AW73" i="39"/>
  <c r="U75" i="39"/>
  <c r="AW75" i="39"/>
  <c r="U77" i="39"/>
  <c r="AW77" i="39"/>
  <c r="GG77" i="39"/>
  <c r="U78" i="39"/>
  <c r="GN6" i="39"/>
  <c r="I75" i="39"/>
  <c r="J57" i="39"/>
  <c r="L62" i="39"/>
  <c r="J63" i="39"/>
  <c r="EC70" i="39"/>
  <c r="FE70" i="39"/>
  <c r="BC1" i="39"/>
  <c r="BW1" i="39"/>
  <c r="X1" i="39"/>
  <c r="HI27" i="39"/>
  <c r="J32" i="39"/>
  <c r="BK42" i="39"/>
  <c r="AB25" i="39"/>
  <c r="CT25" i="39"/>
  <c r="DV25" i="39"/>
  <c r="BY45" i="39"/>
  <c r="U105" i="39"/>
  <c r="EC105" i="39"/>
  <c r="EQ105" i="39"/>
  <c r="AJ20" i="42"/>
  <c r="X20" i="42"/>
  <c r="Z20" i="42"/>
  <c r="EQ90" i="39"/>
  <c r="DH92" i="39"/>
  <c r="DH101" i="39"/>
  <c r="CT110" i="39"/>
  <c r="HI87" i="39"/>
  <c r="CM96" i="39"/>
  <c r="AW83" i="39"/>
  <c r="DA83" i="39"/>
  <c r="AB97" i="39"/>
  <c r="CM108" i="39"/>
  <c r="GB1" i="39"/>
  <c r="HD1" i="39"/>
  <c r="DT1" i="39"/>
  <c r="DH5" i="39"/>
  <c r="G30" i="39"/>
  <c r="BY60" i="39"/>
  <c r="HI66" i="39"/>
  <c r="HB40" i="39"/>
  <c r="K65" i="39"/>
  <c r="BY28" i="39"/>
  <c r="FE28" i="39"/>
  <c r="K54" i="39"/>
  <c r="AB58" i="39"/>
  <c r="BD58" i="39"/>
  <c r="DH58" i="39"/>
  <c r="FS9" i="39"/>
  <c r="L10" i="39"/>
  <c r="HI25" i="39"/>
  <c r="GU43" i="39"/>
  <c r="HI53" i="39"/>
  <c r="FG1" i="39"/>
  <c r="J9" i="39"/>
  <c r="BR57" i="39"/>
  <c r="DV57" i="39"/>
  <c r="J61" i="39"/>
  <c r="J70" i="39"/>
  <c r="HI74" i="39"/>
  <c r="U5" i="39"/>
  <c r="DH13" i="39"/>
  <c r="GN13" i="39"/>
  <c r="EZ1" i="39"/>
  <c r="L27" i="39"/>
  <c r="BK89" i="39"/>
  <c r="CM89" i="39"/>
  <c r="EQ89" i="39"/>
  <c r="DO92" i="39"/>
  <c r="EC92" i="39"/>
  <c r="HI92" i="39"/>
  <c r="FE93" i="39"/>
  <c r="U104" i="39"/>
  <c r="FZ106" i="39"/>
  <c r="HI111" i="39"/>
  <c r="AR20" i="42"/>
  <c r="H4" i="40"/>
  <c r="EC45" i="39"/>
  <c r="FE45" i="39"/>
  <c r="DS1" i="39"/>
  <c r="HI79" i="39"/>
  <c r="BR9" i="39"/>
  <c r="CR1" i="39"/>
  <c r="FW1" i="39"/>
  <c r="GY1" i="39"/>
  <c r="HI10" i="39"/>
  <c r="CF5" i="39"/>
  <c r="DO44" i="39"/>
  <c r="AW60" i="39"/>
  <c r="DA60" i="39"/>
  <c r="EC60" i="39"/>
  <c r="FE60" i="39"/>
  <c r="GG60" i="39"/>
  <c r="HI60" i="39"/>
  <c r="HG1" i="39"/>
  <c r="BK84" i="39"/>
  <c r="HI6" i="39"/>
  <c r="J13" i="39"/>
  <c r="HI22" i="39"/>
  <c r="AI53" i="39"/>
  <c r="DO78" i="39"/>
  <c r="HP1" i="39"/>
  <c r="EQ9" i="39"/>
  <c r="GU9" i="39"/>
  <c r="FS12" i="39"/>
  <c r="GU12" i="39"/>
  <c r="HW1" i="39"/>
  <c r="AB33" i="39"/>
  <c r="EQ43" i="39"/>
  <c r="FS43" i="39"/>
  <c r="BK50" i="39"/>
  <c r="CM50" i="39"/>
  <c r="GU50" i="39"/>
  <c r="EQ75" i="39"/>
  <c r="AA1" i="39"/>
  <c r="HI31" i="39"/>
  <c r="HI37" i="39"/>
  <c r="AP57" i="39"/>
  <c r="CT57" i="39"/>
  <c r="EX57" i="39"/>
  <c r="H62" i="39"/>
  <c r="AZ1" i="39"/>
  <c r="AW5" i="39"/>
  <c r="CF13" i="39"/>
  <c r="H18" i="39"/>
  <c r="DV48" i="39"/>
  <c r="K70" i="39"/>
  <c r="AU1" i="39"/>
  <c r="EA1" i="39"/>
  <c r="BR16" i="39"/>
  <c r="CT16" i="39"/>
  <c r="DV16" i="39"/>
  <c r="EX16" i="39"/>
  <c r="BR19" i="39"/>
  <c r="DV19" i="39"/>
  <c r="GN29" i="39"/>
  <c r="U43" i="39"/>
  <c r="BY43" i="39"/>
  <c r="CM58" i="39"/>
  <c r="FL64" i="39"/>
  <c r="J65" i="39"/>
  <c r="AB78" i="39"/>
  <c r="BD78" i="39"/>
  <c r="CF78" i="39"/>
  <c r="GN84" i="39"/>
  <c r="AB94" i="39"/>
  <c r="FL97" i="39"/>
  <c r="DV100" i="39"/>
  <c r="FZ100" i="39"/>
  <c r="EC101" i="39"/>
  <c r="DO104" i="39"/>
  <c r="CM83" i="39"/>
  <c r="CF96" i="39"/>
  <c r="DH102" i="39"/>
  <c r="EJ102" i="39"/>
  <c r="FL102" i="39"/>
  <c r="AB105" i="39"/>
  <c r="AW110" i="39"/>
  <c r="GG82" i="39"/>
  <c r="BE20" i="42"/>
  <c r="BK94" i="39"/>
  <c r="HI103" i="39"/>
  <c r="K104" i="39"/>
  <c r="AP108" i="39"/>
  <c r="CT108" i="39"/>
  <c r="EX102" i="39"/>
  <c r="AW103" i="39"/>
  <c r="GG103" i="39"/>
  <c r="HI88" i="39"/>
  <c r="BR95" i="39"/>
  <c r="T20" i="42"/>
  <c r="I28" i="39"/>
  <c r="H41" i="39"/>
  <c r="CM84" i="39"/>
  <c r="H87" i="39"/>
  <c r="J87" i="39"/>
  <c r="BK87" i="39"/>
  <c r="CM87" i="39"/>
  <c r="DV87" i="39"/>
  <c r="CT88" i="39"/>
  <c r="U22" i="39"/>
  <c r="DH8" i="39"/>
  <c r="H9" i="39"/>
  <c r="EX20" i="39"/>
  <c r="GG25" i="39"/>
  <c r="BY29" i="39"/>
  <c r="EC29" i="39"/>
  <c r="BR36" i="39"/>
  <c r="FL37" i="39"/>
  <c r="G43" i="39"/>
  <c r="AW45" i="39"/>
  <c r="DV45" i="39"/>
  <c r="CF47" i="39"/>
  <c r="DH47" i="39"/>
  <c r="H49" i="39"/>
  <c r="L49" i="39"/>
  <c r="GG72" i="39"/>
  <c r="AW22" i="39"/>
  <c r="DA22" i="39"/>
  <c r="GG22" i="39"/>
  <c r="O1" i="39"/>
  <c r="EF1" i="39"/>
  <c r="EJ8" i="39"/>
  <c r="GN8" i="39"/>
  <c r="DX1" i="39"/>
  <c r="J6" i="39"/>
  <c r="J8" i="39"/>
  <c r="L14" i="39"/>
  <c r="BD20" i="39"/>
  <c r="GM1" i="39"/>
  <c r="BR25" i="39"/>
  <c r="EX25" i="39"/>
  <c r="BD35" i="39"/>
  <c r="FL35" i="39"/>
  <c r="FZ44" i="39"/>
  <c r="HB44" i="39"/>
  <c r="EX46" i="39"/>
  <c r="U47" i="39"/>
  <c r="DH77" i="39"/>
  <c r="BD84" i="39"/>
  <c r="J18" i="39"/>
  <c r="AY1" i="39"/>
  <c r="K19" i="39"/>
  <c r="EC20" i="39"/>
  <c r="EC22" i="39"/>
  <c r="BS1" i="39"/>
  <c r="GA1" i="39"/>
  <c r="BR20" i="39"/>
  <c r="L28" i="39"/>
  <c r="L29" i="39"/>
  <c r="FE29" i="39"/>
  <c r="P1" i="39"/>
  <c r="CV1" i="39"/>
  <c r="BY8" i="39"/>
  <c r="EI1" i="39"/>
  <c r="K27" i="39"/>
  <c r="FZ27" i="39"/>
  <c r="CF33" i="39"/>
  <c r="DH33" i="39"/>
  <c r="I35" i="39"/>
  <c r="EJ35" i="39"/>
  <c r="DH39" i="39"/>
  <c r="FE4" i="39"/>
  <c r="HB5" i="39"/>
  <c r="FZ8" i="39"/>
  <c r="HB8" i="39"/>
  <c r="J67" i="39"/>
  <c r="H68" i="39"/>
  <c r="J69" i="39"/>
  <c r="L69" i="39"/>
  <c r="GN82" i="39"/>
  <c r="GR1" i="39"/>
  <c r="CB1" i="39"/>
  <c r="BT1" i="39"/>
  <c r="AW8" i="39"/>
  <c r="DA8" i="39"/>
  <c r="DV15" i="39"/>
  <c r="HB27" i="39"/>
  <c r="BD33" i="39"/>
  <c r="EJ33" i="39"/>
  <c r="GN33" i="39"/>
  <c r="GN35" i="39"/>
  <c r="I38" i="39"/>
  <c r="AJ1" i="39"/>
  <c r="H12" i="39"/>
  <c r="CM15" i="39"/>
  <c r="DO15" i="39"/>
  <c r="BK19" i="39"/>
  <c r="J7" i="39"/>
  <c r="AW10" i="39"/>
  <c r="DA10" i="39"/>
  <c r="EC10" i="39"/>
  <c r="GG10" i="39"/>
  <c r="BK63" i="39"/>
  <c r="CM63" i="39"/>
  <c r="DO63" i="39"/>
  <c r="EQ63" i="39"/>
  <c r="FS63" i="39"/>
  <c r="GU63" i="39"/>
  <c r="L64" i="39"/>
  <c r="AP67" i="39"/>
  <c r="BR67" i="39"/>
  <c r="CT67" i="39"/>
  <c r="DV67" i="39"/>
  <c r="EX67" i="39"/>
  <c r="FZ67" i="39"/>
  <c r="HB67" i="39"/>
  <c r="BR71" i="39"/>
  <c r="EN1" i="39"/>
  <c r="FE20" i="39"/>
  <c r="GJ1" i="39"/>
  <c r="FH1" i="39"/>
  <c r="AF1" i="39"/>
  <c r="GG27" i="39"/>
  <c r="DA29" i="39"/>
  <c r="AR1" i="39"/>
  <c r="DN1" i="39"/>
  <c r="AW6" i="39"/>
  <c r="EX15" i="39"/>
  <c r="CT19" i="39"/>
  <c r="J21" i="39"/>
  <c r="H24" i="39"/>
  <c r="AP25" i="39"/>
  <c r="FL33" i="39"/>
  <c r="CF35" i="39"/>
  <c r="CF39" i="39"/>
  <c r="ER1" i="39"/>
  <c r="FZ5" i="39"/>
  <c r="EX8" i="39"/>
  <c r="BK15" i="39"/>
  <c r="L16" i="39"/>
  <c r="CE1" i="39"/>
  <c r="DG1" i="39"/>
  <c r="FK1" i="39"/>
  <c r="CT6" i="39"/>
  <c r="AW51" i="39"/>
  <c r="BY51" i="39"/>
  <c r="DA53" i="39"/>
  <c r="I60" i="39"/>
  <c r="H61" i="39"/>
  <c r="G62" i="39"/>
  <c r="L66" i="39"/>
  <c r="BD29" i="39"/>
  <c r="AI33" i="39"/>
  <c r="BK33" i="39"/>
  <c r="CM33" i="39"/>
  <c r="DO33" i="39"/>
  <c r="EQ33" i="39"/>
  <c r="FS33" i="39"/>
  <c r="GU33" i="39"/>
  <c r="DO35" i="39"/>
  <c r="AI37" i="39"/>
  <c r="AI39" i="39"/>
  <c r="G44" i="39"/>
  <c r="EC44" i="39"/>
  <c r="FE44" i="39"/>
  <c r="GG44" i="39"/>
  <c r="DH45" i="39"/>
  <c r="DO48" i="39"/>
  <c r="EX50" i="39"/>
  <c r="HB50" i="39"/>
  <c r="I53" i="39"/>
  <c r="BR53" i="39"/>
  <c r="CT53" i="39"/>
  <c r="FZ53" i="39"/>
  <c r="HB53" i="39"/>
  <c r="CT55" i="39"/>
  <c r="DV55" i="39"/>
  <c r="I57" i="39"/>
  <c r="K57" i="39"/>
  <c r="I61" i="39"/>
  <c r="BY61" i="39"/>
  <c r="FE61" i="39"/>
  <c r="BK85" i="39"/>
  <c r="AI86" i="39"/>
  <c r="CM86" i="39"/>
  <c r="DO86" i="39"/>
  <c r="EX87" i="39"/>
  <c r="FE87" i="39"/>
  <c r="DV89" i="39"/>
  <c r="GN20" i="39"/>
  <c r="I21" i="39"/>
  <c r="AI32" i="39"/>
  <c r="BK32" i="39"/>
  <c r="CM32" i="39"/>
  <c r="DO32" i="39"/>
  <c r="EQ32" i="39"/>
  <c r="FS32" i="39"/>
  <c r="GU32" i="39"/>
  <c r="BK38" i="39"/>
  <c r="CM38" i="39"/>
  <c r="DO38" i="39"/>
  <c r="EQ38" i="39"/>
  <c r="FS38" i="39"/>
  <c r="GU38" i="39"/>
  <c r="DO41" i="39"/>
  <c r="CM42" i="39"/>
  <c r="CT42" i="39"/>
  <c r="DV42" i="39"/>
  <c r="GN47" i="39"/>
  <c r="DO49" i="39"/>
  <c r="I49" i="39"/>
  <c r="EQ49" i="39"/>
  <c r="CT50" i="39"/>
  <c r="DV50" i="39"/>
  <c r="EQ50" i="39"/>
  <c r="L53" i="39"/>
  <c r="L55" i="39"/>
  <c r="H55" i="39"/>
  <c r="BK52" i="39"/>
  <c r="CM52" i="39"/>
  <c r="EQ56" i="39"/>
  <c r="T1" i="39"/>
  <c r="CQ1" i="39"/>
  <c r="CZ1" i="39"/>
  <c r="EB1" i="39"/>
  <c r="EU1" i="39"/>
  <c r="AM1" i="39"/>
  <c r="AV1" i="39"/>
  <c r="BK5" i="39"/>
  <c r="BO1" i="39"/>
  <c r="AI7" i="39"/>
  <c r="AP7" i="39"/>
  <c r="BK7" i="39"/>
  <c r="CM7" i="39"/>
  <c r="DO7" i="39"/>
  <c r="EQ7" i="39"/>
  <c r="FS7" i="39"/>
  <c r="DA14" i="39"/>
  <c r="DA15" i="39"/>
  <c r="CF16" i="39"/>
  <c r="DD1" i="39"/>
  <c r="GN16" i="39"/>
  <c r="I17" i="39"/>
  <c r="L22" i="39"/>
  <c r="J23" i="39"/>
  <c r="AP28" i="39"/>
  <c r="BR28" i="39"/>
  <c r="CT28" i="39"/>
  <c r="DV28" i="39"/>
  <c r="EX28" i="39"/>
  <c r="FZ28" i="39"/>
  <c r="HB28" i="39"/>
  <c r="AP31" i="39"/>
  <c r="BR31" i="39"/>
  <c r="CT31" i="39"/>
  <c r="DV31" i="39"/>
  <c r="EX31" i="39"/>
  <c r="K34" i="39"/>
  <c r="DV36" i="39"/>
  <c r="DV37" i="39"/>
  <c r="FZ39" i="39"/>
  <c r="HB39" i="39"/>
  <c r="K40" i="39"/>
  <c r="EX40" i="39"/>
  <c r="FZ40" i="39"/>
  <c r="DH41" i="39"/>
  <c r="H67" i="39"/>
  <c r="FL71" i="39"/>
  <c r="GN71" i="39"/>
  <c r="EJ72" i="39"/>
  <c r="GN72" i="39"/>
  <c r="BD73" i="39"/>
  <c r="EJ73" i="39"/>
  <c r="FL73" i="39"/>
  <c r="CF75" i="39"/>
  <c r="BK80" i="39"/>
  <c r="I81" i="39"/>
  <c r="FS81" i="39"/>
  <c r="FL86" i="39"/>
  <c r="AW88" i="39"/>
  <c r="BY88" i="39"/>
  <c r="DA88" i="39"/>
  <c r="EC88" i="39"/>
  <c r="FL49" i="39"/>
  <c r="AI50" i="39"/>
  <c r="CM54" i="39"/>
  <c r="DO54" i="39"/>
  <c r="EQ54" i="39"/>
  <c r="FS54" i="39"/>
  <c r="GU54" i="39"/>
  <c r="AI56" i="39"/>
  <c r="DO56" i="39"/>
  <c r="AI58" i="39"/>
  <c r="K59" i="39"/>
  <c r="EC82" i="39"/>
  <c r="AE1" i="39"/>
  <c r="AN1" i="39"/>
  <c r="CI1" i="39"/>
  <c r="DK1" i="39"/>
  <c r="GN4" i="39"/>
  <c r="GQ1" i="39"/>
  <c r="GZ1" i="39"/>
  <c r="FO1" i="39"/>
  <c r="CF7" i="39"/>
  <c r="DH7" i="39"/>
  <c r="K13" i="39"/>
  <c r="BL1" i="39"/>
  <c r="CN1" i="39"/>
  <c r="DP1" i="39"/>
  <c r="FT1" i="39"/>
  <c r="GV1" i="39"/>
  <c r="AP14" i="39"/>
  <c r="J15" i="39"/>
  <c r="AW16" i="39"/>
  <c r="BD16" i="39"/>
  <c r="EC16" i="39"/>
  <c r="FE16" i="39"/>
  <c r="DH20" i="39"/>
  <c r="G22" i="39"/>
  <c r="H26" i="39"/>
  <c r="BK26" i="39"/>
  <c r="CM26" i="39"/>
  <c r="DO26" i="39"/>
  <c r="EQ26" i="39"/>
  <c r="FS26" i="39"/>
  <c r="GU26" i="39"/>
  <c r="H33" i="39"/>
  <c r="J34" i="39"/>
  <c r="DA54" i="39"/>
  <c r="EC54" i="39"/>
  <c r="GG54" i="39"/>
  <c r="L60" i="39"/>
  <c r="AP61" i="39"/>
  <c r="BR61" i="39"/>
  <c r="CT61" i="39"/>
  <c r="DV61" i="39"/>
  <c r="EX61" i="39"/>
  <c r="FZ61" i="39"/>
  <c r="HB61" i="39"/>
  <c r="AW66" i="39"/>
  <c r="DA66" i="39"/>
  <c r="EC66" i="39"/>
  <c r="GG66" i="39"/>
  <c r="U67" i="39"/>
  <c r="AW67" i="39"/>
  <c r="DA67" i="39"/>
  <c r="EC67" i="39"/>
  <c r="GG67" i="39"/>
  <c r="GN70" i="39"/>
  <c r="AW71" i="39"/>
  <c r="BY71" i="39"/>
  <c r="J71" i="39"/>
  <c r="CF72" i="39"/>
  <c r="BD76" i="39"/>
  <c r="CF76" i="39"/>
  <c r="DH76" i="39"/>
  <c r="EQ78" i="39"/>
  <c r="FL78" i="39"/>
  <c r="GU79" i="39"/>
  <c r="DV86" i="39"/>
  <c r="EC86" i="39"/>
  <c r="FE92" i="39"/>
  <c r="BK83" i="39"/>
  <c r="CT85" i="39"/>
  <c r="DV85" i="39"/>
  <c r="EX85" i="39"/>
  <c r="EC87" i="39"/>
  <c r="FZ87" i="39"/>
  <c r="EX88" i="39"/>
  <c r="CT89" i="39"/>
  <c r="BR90" i="39"/>
  <c r="GU96" i="39"/>
  <c r="BK56" i="39"/>
  <c r="CM56" i="39"/>
  <c r="FS56" i="39"/>
  <c r="GU56" i="39"/>
  <c r="CM93" i="39"/>
  <c r="S1" i="39"/>
  <c r="AL1" i="39"/>
  <c r="ET1" i="39"/>
  <c r="FC1" i="39"/>
  <c r="CY1" i="39"/>
  <c r="DO5" i="39"/>
  <c r="FS5" i="39"/>
  <c r="BK8" i="39"/>
  <c r="CM8" i="39"/>
  <c r="K10" i="39"/>
  <c r="DA12" i="39"/>
  <c r="H17" i="39"/>
  <c r="J17" i="39"/>
  <c r="CJ1" i="39"/>
  <c r="G18" i="39"/>
  <c r="BG1" i="39"/>
  <c r="BP1" i="39"/>
  <c r="EV1" i="39"/>
  <c r="FX1" i="39"/>
  <c r="AI20" i="39"/>
  <c r="FS20" i="39"/>
  <c r="GE1" i="39"/>
  <c r="GU20" i="39"/>
  <c r="AP23" i="39"/>
  <c r="BR23" i="39"/>
  <c r="CT23" i="39"/>
  <c r="DV23" i="39"/>
  <c r="EX23" i="39"/>
  <c r="FZ23" i="39"/>
  <c r="HB23" i="39"/>
  <c r="BK24" i="39"/>
  <c r="CT24" i="39"/>
  <c r="DV24" i="39"/>
  <c r="EQ24" i="39"/>
  <c r="J28" i="39"/>
  <c r="GG31" i="39"/>
  <c r="J36" i="39"/>
  <c r="GG37" i="39"/>
  <c r="J40" i="39"/>
  <c r="L40" i="39"/>
  <c r="GU40" i="39"/>
  <c r="EJ41" i="39"/>
  <c r="FL41" i="39"/>
  <c r="GG41" i="39"/>
  <c r="GN41" i="39"/>
  <c r="U42" i="39"/>
  <c r="AW42" i="39"/>
  <c r="DA42" i="39"/>
  <c r="EC42" i="39"/>
  <c r="GG42" i="39"/>
  <c r="BR48" i="39"/>
  <c r="EC48" i="39"/>
  <c r="FE48" i="39"/>
  <c r="BD52" i="39"/>
  <c r="AI76" i="39"/>
  <c r="BK76" i="39"/>
  <c r="BR76" i="39"/>
  <c r="CM76" i="39"/>
  <c r="DO76" i="39"/>
  <c r="AI77" i="39"/>
  <c r="BK77" i="39"/>
  <c r="CM77" i="39"/>
  <c r="DO77" i="39"/>
  <c r="BK79" i="39"/>
  <c r="DO79" i="39"/>
  <c r="H82" i="39"/>
  <c r="DA82" i="39"/>
  <c r="DA84" i="39"/>
  <c r="EQ85" i="39"/>
  <c r="GN89" i="39"/>
  <c r="DH90" i="39"/>
  <c r="BK39" i="39"/>
  <c r="CM39" i="39"/>
  <c r="DO39" i="39"/>
  <c r="EQ39" i="39"/>
  <c r="DA43" i="39"/>
  <c r="EC43" i="39"/>
  <c r="BD45" i="39"/>
  <c r="AI46" i="39"/>
  <c r="FS46" i="39"/>
  <c r="GU46" i="39"/>
  <c r="L47" i="39"/>
  <c r="BK47" i="39"/>
  <c r="GU47" i="39"/>
  <c r="G48" i="39"/>
  <c r="BK48" i="39"/>
  <c r="CT49" i="39"/>
  <c r="GG49" i="39"/>
  <c r="U51" i="39"/>
  <c r="CF51" i="39"/>
  <c r="DH51" i="39"/>
  <c r="EC51" i="39"/>
  <c r="G52" i="39"/>
  <c r="DA52" i="39"/>
  <c r="DH53" i="39"/>
  <c r="FE53" i="39"/>
  <c r="H54" i="39"/>
  <c r="J54" i="39"/>
  <c r="AW64" i="39"/>
  <c r="DA64" i="39"/>
  <c r="EC64" i="39"/>
  <c r="GN64" i="39"/>
  <c r="H65" i="39"/>
  <c r="G68" i="39"/>
  <c r="DH70" i="39"/>
  <c r="CM73" i="39"/>
  <c r="DO73" i="39"/>
  <c r="GU73" i="39"/>
  <c r="AI74" i="39"/>
  <c r="BY76" i="39"/>
  <c r="CT76" i="39"/>
  <c r="EX76" i="39"/>
  <c r="DV77" i="39"/>
  <c r="FZ77" i="39"/>
  <c r="HB77" i="39"/>
  <c r="DA79" i="39"/>
  <c r="EC79" i="39"/>
  <c r="BY80" i="39"/>
  <c r="EC80" i="39"/>
  <c r="FS82" i="39"/>
  <c r="FZ82" i="39"/>
  <c r="CT83" i="39"/>
  <c r="HB84" i="39"/>
  <c r="HB85" i="39"/>
  <c r="I86" i="39"/>
  <c r="CF86" i="39"/>
  <c r="H90" i="39"/>
  <c r="G90" i="39"/>
  <c r="CT91" i="39"/>
  <c r="FZ93" i="39"/>
  <c r="HB93" i="39"/>
  <c r="U97" i="39"/>
  <c r="GG97" i="39"/>
  <c r="U98" i="39"/>
  <c r="AW98" i="39"/>
  <c r="AW99" i="39"/>
  <c r="DA99" i="39"/>
  <c r="U100" i="39"/>
  <c r="GG101" i="39"/>
  <c r="U102" i="39"/>
  <c r="AW102" i="39"/>
  <c r="DA103" i="39"/>
  <c r="DH103" i="39"/>
  <c r="FE103" i="39"/>
  <c r="H104" i="39"/>
  <c r="EJ105" i="39"/>
  <c r="DO106" i="39"/>
  <c r="DV106" i="39"/>
  <c r="FS106" i="39"/>
  <c r="HB106" i="39"/>
  <c r="BY105" i="39"/>
  <c r="EQ108" i="39"/>
  <c r="BK110" i="39"/>
  <c r="DO110" i="39"/>
  <c r="CM111" i="39"/>
  <c r="AI112" i="39"/>
  <c r="BK112" i="39"/>
  <c r="CM112" i="39"/>
  <c r="BK113" i="39"/>
  <c r="BK95" i="39"/>
  <c r="AP96" i="39"/>
  <c r="AW96" i="39"/>
  <c r="AW97" i="39"/>
  <c r="DA97" i="39"/>
  <c r="DV97" i="39"/>
  <c r="EC97" i="39"/>
  <c r="EC99" i="39"/>
  <c r="AP101" i="39"/>
  <c r="AW101" i="39"/>
  <c r="BR101" i="39"/>
  <c r="DV101" i="39"/>
  <c r="U103" i="39"/>
  <c r="DV103" i="39"/>
  <c r="EX103" i="39"/>
  <c r="GG105" i="39"/>
  <c r="BR106" i="39"/>
  <c r="EJ106" i="39"/>
  <c r="FL106" i="39"/>
  <c r="BD107" i="39"/>
  <c r="FL107" i="39"/>
  <c r="GU108" i="39"/>
  <c r="EQ112" i="39"/>
  <c r="J89" i="39"/>
  <c r="AW89" i="39"/>
  <c r="EC89" i="39"/>
  <c r="GG89" i="39"/>
  <c r="BR91" i="39"/>
  <c r="DH91" i="39"/>
  <c r="GU92" i="39"/>
  <c r="GN93" i="39"/>
  <c r="K96" i="39"/>
  <c r="AI96" i="39"/>
  <c r="I96" i="39"/>
  <c r="HB100" i="39"/>
  <c r="H103" i="39"/>
  <c r="HB104" i="39"/>
  <c r="AI108" i="39"/>
  <c r="K108" i="39"/>
  <c r="CF109" i="39"/>
  <c r="FL110" i="39"/>
  <c r="FS110" i="39"/>
  <c r="FL112" i="39"/>
  <c r="GN112" i="39"/>
  <c r="GU112" i="39"/>
  <c r="EJ113" i="39"/>
  <c r="DA91" i="39"/>
  <c r="HB92" i="39"/>
  <c r="BK98" i="39"/>
  <c r="DO98" i="39"/>
  <c r="BK102" i="39"/>
  <c r="DO102" i="39"/>
  <c r="FS102" i="39"/>
  <c r="FZ102" i="39"/>
  <c r="G103" i="39"/>
  <c r="BK103" i="39"/>
  <c r="CM103" i="39"/>
  <c r="BY106" i="39"/>
  <c r="DA106" i="39"/>
  <c r="AW107" i="39"/>
  <c r="DH107" i="39"/>
  <c r="AI104" i="39"/>
  <c r="CM104" i="39"/>
  <c r="EQ104" i="39"/>
  <c r="EX104" i="39"/>
  <c r="FZ104" i="39"/>
  <c r="GU104" i="39"/>
  <c r="BY107" i="39"/>
  <c r="DA107" i="39"/>
  <c r="U109" i="39"/>
  <c r="BY109" i="39"/>
  <c r="U110" i="39"/>
  <c r="AW111" i="39"/>
  <c r="DA111" i="39"/>
  <c r="AW112" i="39"/>
  <c r="U113" i="39"/>
  <c r="BY113" i="39"/>
  <c r="EC113" i="39"/>
  <c r="GG113" i="39"/>
  <c r="DV91" i="39"/>
  <c r="CM98" i="39"/>
  <c r="DH98" i="39"/>
  <c r="EQ98" i="39"/>
  <c r="BK100" i="39"/>
  <c r="CF100" i="39"/>
  <c r="DH100" i="39"/>
  <c r="EJ100" i="39"/>
  <c r="J112" i="39"/>
  <c r="J38" i="39"/>
  <c r="H39" i="39"/>
  <c r="FL39" i="39"/>
  <c r="U41" i="39"/>
  <c r="AP41" i="39"/>
  <c r="BY41" i="39"/>
  <c r="GN43" i="39"/>
  <c r="J46" i="39"/>
  <c r="BK46" i="39"/>
  <c r="HB46" i="39"/>
  <c r="H47" i="39"/>
  <c r="GG47" i="39"/>
  <c r="DH49" i="39"/>
  <c r="EJ49" i="39"/>
  <c r="DA50" i="39"/>
  <c r="EC50" i="39"/>
  <c r="AI54" i="39"/>
  <c r="BD54" i="39"/>
  <c r="CF54" i="39"/>
  <c r="G55" i="39"/>
  <c r="BR73" i="39"/>
  <c r="EX73" i="39"/>
  <c r="BK74" i="39"/>
  <c r="CM74" i="39"/>
  <c r="CT74" i="39"/>
  <c r="DO74" i="39"/>
  <c r="BY75" i="39"/>
  <c r="U76" i="39"/>
  <c r="GG76" i="39"/>
  <c r="CF80" i="39"/>
  <c r="DV81" i="39"/>
  <c r="HB83" i="39"/>
  <c r="AW85" i="39"/>
  <c r="DH86" i="39"/>
  <c r="CM88" i="39"/>
  <c r="DH88" i="39"/>
  <c r="BK90" i="39"/>
  <c r="HB91" i="39"/>
  <c r="CT92" i="39"/>
  <c r="DV92" i="39"/>
  <c r="DV94" i="39"/>
  <c r="GN101" i="39"/>
  <c r="BD104" i="39"/>
  <c r="CF104" i="39"/>
  <c r="CF105" i="39"/>
  <c r="FE107" i="39"/>
  <c r="EX108" i="39"/>
  <c r="CT109" i="39"/>
  <c r="DA109" i="39"/>
  <c r="DV109" i="39"/>
  <c r="EC109" i="39"/>
  <c r="DV110" i="39"/>
  <c r="FE111" i="39"/>
  <c r="AE20" i="42"/>
  <c r="D25" i="42"/>
  <c r="BD20" i="42"/>
  <c r="BY4" i="39"/>
  <c r="EQ4" i="39"/>
  <c r="FM1" i="39"/>
  <c r="FV1" i="39"/>
  <c r="HB4" i="39"/>
  <c r="HF1" i="39"/>
  <c r="AP5" i="39"/>
  <c r="EC5" i="39"/>
  <c r="FE5" i="39"/>
  <c r="GN5" i="39"/>
  <c r="G6" i="39"/>
  <c r="DO6" i="39"/>
  <c r="DV6" i="39"/>
  <c r="FZ7" i="39"/>
  <c r="K8" i="39"/>
  <c r="AP8" i="39"/>
  <c r="BR8" i="39"/>
  <c r="CT8" i="39"/>
  <c r="EC8" i="39"/>
  <c r="FE8" i="39"/>
  <c r="GG8" i="39"/>
  <c r="HI8" i="39"/>
  <c r="U9" i="39"/>
  <c r="I9" i="39"/>
  <c r="AW9" i="39"/>
  <c r="EJ9" i="39"/>
  <c r="FL9" i="39"/>
  <c r="GN9" i="39"/>
  <c r="DO12" i="39"/>
  <c r="EQ12" i="39"/>
  <c r="FZ14" i="39"/>
  <c r="HB14" i="39"/>
  <c r="BR15" i="39"/>
  <c r="U16" i="39"/>
  <c r="H16" i="39"/>
  <c r="J16" i="39"/>
  <c r="GG16" i="39"/>
  <c r="HI16" i="39"/>
  <c r="U17" i="39"/>
  <c r="AW17" i="39"/>
  <c r="BY17" i="39"/>
  <c r="DA17" i="39"/>
  <c r="EC17" i="39"/>
  <c r="FE17" i="39"/>
  <c r="GG17" i="39"/>
  <c r="HI17" i="39"/>
  <c r="J26" i="39"/>
  <c r="L26" i="39"/>
  <c r="FL29" i="39"/>
  <c r="DJ1" i="39"/>
  <c r="DW1" i="39"/>
  <c r="BH1" i="39"/>
  <c r="CF4" i="39"/>
  <c r="EL1" i="39"/>
  <c r="GU4" i="39"/>
  <c r="BR5" i="39"/>
  <c r="HI5" i="39"/>
  <c r="BD6" i="39"/>
  <c r="CF6" i="39"/>
  <c r="L8" i="39"/>
  <c r="AP13" i="39"/>
  <c r="BR13" i="39"/>
  <c r="CT13" i="39"/>
  <c r="DV13" i="39"/>
  <c r="EX13" i="39"/>
  <c r="FZ13" i="39"/>
  <c r="H27" i="39"/>
  <c r="AB4" i="39"/>
  <c r="BD4" i="39"/>
  <c r="CH1" i="39"/>
  <c r="H4" i="39"/>
  <c r="W1" i="39"/>
  <c r="AO1" i="39"/>
  <c r="BQ1" i="39"/>
  <c r="DH4" i="39"/>
  <c r="FN1" i="39"/>
  <c r="GX1" i="39"/>
  <c r="L5" i="39"/>
  <c r="CT5" i="39"/>
  <c r="GG5" i="39"/>
  <c r="H6" i="39"/>
  <c r="DC1" i="39"/>
  <c r="G4" i="39"/>
  <c r="U4" i="39"/>
  <c r="AG1" i="39"/>
  <c r="AQ1" i="39"/>
  <c r="BI1" i="39"/>
  <c r="CA1" i="39"/>
  <c r="CS1" i="39"/>
  <c r="DL1" i="39"/>
  <c r="DU1" i="39"/>
  <c r="EJ4" i="39"/>
  <c r="FL4" i="39"/>
  <c r="GP1" i="39"/>
  <c r="K5" i="39"/>
  <c r="DV5" i="39"/>
  <c r="EX5" i="39"/>
  <c r="DH6" i="39"/>
  <c r="EJ6" i="39"/>
  <c r="K7" i="39"/>
  <c r="BR7" i="39"/>
  <c r="CT7" i="39"/>
  <c r="DV7" i="39"/>
  <c r="EX7" i="39"/>
  <c r="HB7" i="39"/>
  <c r="AI8" i="39"/>
  <c r="U11" i="39"/>
  <c r="I11" i="39"/>
  <c r="AW11" i="39"/>
  <c r="BY11" i="39"/>
  <c r="DA11" i="39"/>
  <c r="EC11" i="39"/>
  <c r="FE11" i="39"/>
  <c r="GG11" i="39"/>
  <c r="HI11" i="39"/>
  <c r="G12" i="39"/>
  <c r="BD12" i="39"/>
  <c r="DH12" i="39"/>
  <c r="CT15" i="39"/>
  <c r="FZ15" i="39"/>
  <c r="AI23" i="39"/>
  <c r="BK23" i="39"/>
  <c r="CM23" i="39"/>
  <c r="DO23" i="39"/>
  <c r="EQ23" i="39"/>
  <c r="FS23" i="39"/>
  <c r="GU23" i="39"/>
  <c r="J27" i="39"/>
  <c r="Y1" i="39"/>
  <c r="BJ1" i="39"/>
  <c r="CU1" i="39"/>
  <c r="EW1" i="39"/>
  <c r="GU7" i="39"/>
  <c r="U10" i="39"/>
  <c r="H10" i="39"/>
  <c r="J10" i="39"/>
  <c r="BY10" i="39"/>
  <c r="FE10" i="39"/>
  <c r="G13" i="39"/>
  <c r="BD13" i="39"/>
  <c r="EJ13" i="39"/>
  <c r="FL13" i="39"/>
  <c r="BD14" i="39"/>
  <c r="AI15" i="39"/>
  <c r="FS16" i="39"/>
  <c r="GU16" i="39"/>
  <c r="K18" i="39"/>
  <c r="AP18" i="39"/>
  <c r="BR18" i="39"/>
  <c r="EX18" i="39"/>
  <c r="FZ18" i="39"/>
  <c r="HB18" i="39"/>
  <c r="FL22" i="39"/>
  <c r="AH1" i="39"/>
  <c r="BA1" i="39"/>
  <c r="DM1" i="39"/>
  <c r="FP1" i="39"/>
  <c r="Q1" i="39"/>
  <c r="BB1" i="39"/>
  <c r="CC1" i="39"/>
  <c r="CL1" i="39"/>
  <c r="DE1" i="39"/>
  <c r="EO1" i="39"/>
  <c r="FQ1" i="39"/>
  <c r="AI5" i="39"/>
  <c r="U6" i="39"/>
  <c r="FL6" i="39"/>
  <c r="BD7" i="39"/>
  <c r="EJ7" i="39"/>
  <c r="FL7" i="39"/>
  <c r="GN7" i="39"/>
  <c r="AP10" i="39"/>
  <c r="BR10" i="39"/>
  <c r="CT10" i="39"/>
  <c r="DV10" i="39"/>
  <c r="EX10" i="39"/>
  <c r="FZ10" i="39"/>
  <c r="HB10" i="39"/>
  <c r="K11" i="39"/>
  <c r="AB12" i="39"/>
  <c r="EJ12" i="39"/>
  <c r="AB15" i="39"/>
  <c r="BD15" i="39"/>
  <c r="GG20" i="39"/>
  <c r="HI20" i="39"/>
  <c r="U21" i="39"/>
  <c r="AW21" i="39"/>
  <c r="BY21" i="39"/>
  <c r="DA21" i="39"/>
  <c r="EC21" i="39"/>
  <c r="FE21" i="39"/>
  <c r="GG21" i="39"/>
  <c r="HI21" i="39"/>
  <c r="H22" i="39"/>
  <c r="L31" i="39"/>
  <c r="U8" i="39"/>
  <c r="H8" i="39"/>
  <c r="K14" i="39"/>
  <c r="CK1" i="39"/>
  <c r="EE1" i="39"/>
  <c r="FY1" i="39"/>
  <c r="Z1" i="39"/>
  <c r="AW4" i="39"/>
  <c r="BU1" i="39"/>
  <c r="EY1" i="39"/>
  <c r="GI1" i="39"/>
  <c r="HA1" i="39"/>
  <c r="K6" i="39"/>
  <c r="R1" i="39"/>
  <c r="L4" i="39"/>
  <c r="AK1" i="39"/>
  <c r="AT1" i="39"/>
  <c r="BM1" i="39"/>
  <c r="BV1" i="39"/>
  <c r="CD1" i="39"/>
  <c r="DA4" i="39"/>
  <c r="DF1" i="39"/>
  <c r="DY1" i="39"/>
  <c r="EG1" i="39"/>
  <c r="EP1" i="39"/>
  <c r="FI1" i="39"/>
  <c r="FR1" i="39"/>
  <c r="GS1" i="39"/>
  <c r="HC1" i="39"/>
  <c r="G5" i="39"/>
  <c r="AB5" i="39"/>
  <c r="BD5" i="39"/>
  <c r="CM5" i="39"/>
  <c r="L6" i="39"/>
  <c r="AP6" i="39"/>
  <c r="BY6" i="39"/>
  <c r="EC6" i="39"/>
  <c r="FE6" i="39"/>
  <c r="GG6" i="39"/>
  <c r="AI9" i="39"/>
  <c r="BK9" i="39"/>
  <c r="CT9" i="39"/>
  <c r="J11" i="39"/>
  <c r="BY12" i="39"/>
  <c r="CF14" i="39"/>
  <c r="FL14" i="39"/>
  <c r="I23" i="39"/>
  <c r="BY23" i="39"/>
  <c r="FE23" i="39"/>
  <c r="H29" i="39"/>
  <c r="L37" i="39"/>
  <c r="K4" i="39"/>
  <c r="AI4" i="39"/>
  <c r="BK4" i="39"/>
  <c r="BN1" i="39"/>
  <c r="CO1" i="39"/>
  <c r="CX1" i="39"/>
  <c r="DQ1" i="39"/>
  <c r="DZ1" i="39"/>
  <c r="EH1" i="39"/>
  <c r="FJ1" i="39"/>
  <c r="GC1" i="39"/>
  <c r="GK1" i="39"/>
  <c r="GT1" i="39"/>
  <c r="I5" i="39"/>
  <c r="EQ5" i="39"/>
  <c r="AI6" i="39"/>
  <c r="BR6" i="39"/>
  <c r="EX6" i="39"/>
  <c r="FZ6" i="39"/>
  <c r="AW7" i="39"/>
  <c r="AB8" i="39"/>
  <c r="BD8" i="39"/>
  <c r="CF8" i="39"/>
  <c r="FL8" i="39"/>
  <c r="G9" i="39"/>
  <c r="BD9" i="39"/>
  <c r="CM9" i="39"/>
  <c r="DO9" i="39"/>
  <c r="EX9" i="39"/>
  <c r="FZ9" i="39"/>
  <c r="HB9" i="39"/>
  <c r="AI10" i="39"/>
  <c r="BK10" i="39"/>
  <c r="CM10" i="39"/>
  <c r="DO10" i="39"/>
  <c r="EQ10" i="39"/>
  <c r="AP11" i="39"/>
  <c r="BR11" i="39"/>
  <c r="CT11" i="39"/>
  <c r="DV11" i="39"/>
  <c r="EX11" i="39"/>
  <c r="FZ11" i="39"/>
  <c r="HB11" i="39"/>
  <c r="K12" i="39"/>
  <c r="AP12" i="39"/>
  <c r="U14" i="39"/>
  <c r="H14" i="39"/>
  <c r="J14" i="39"/>
  <c r="AW14" i="39"/>
  <c r="BY14" i="39"/>
  <c r="EJ14" i="39"/>
  <c r="BY15" i="39"/>
  <c r="L20" i="39"/>
  <c r="J22" i="39"/>
  <c r="BY22" i="39"/>
  <c r="FE22" i="39"/>
  <c r="FE7" i="39"/>
  <c r="DO8" i="39"/>
  <c r="EC9" i="39"/>
  <c r="FE9" i="39"/>
  <c r="GG9" i="39"/>
  <c r="BK11" i="39"/>
  <c r="CM11" i="39"/>
  <c r="GU11" i="39"/>
  <c r="BR12" i="39"/>
  <c r="EC12" i="39"/>
  <c r="FE12" i="39"/>
  <c r="GN12" i="39"/>
  <c r="G14" i="39"/>
  <c r="EC15" i="39"/>
  <c r="FE15" i="39"/>
  <c r="AP17" i="39"/>
  <c r="BR17" i="39"/>
  <c r="CT17" i="39"/>
  <c r="DV17" i="39"/>
  <c r="EX17" i="39"/>
  <c r="FZ17" i="39"/>
  <c r="HB17" i="39"/>
  <c r="J19" i="39"/>
  <c r="J20" i="39"/>
  <c r="AP21" i="39"/>
  <c r="BR21" i="39"/>
  <c r="CT21" i="39"/>
  <c r="DV21" i="39"/>
  <c r="EX21" i="39"/>
  <c r="FZ21" i="39"/>
  <c r="HB21" i="39"/>
  <c r="K22" i="39"/>
  <c r="AP22" i="39"/>
  <c r="BR22" i="39"/>
  <c r="CT22" i="39"/>
  <c r="DV22" i="39"/>
  <c r="EX22" i="39"/>
  <c r="FL25" i="39"/>
  <c r="K29" i="39"/>
  <c r="AP29" i="39"/>
  <c r="BR29" i="39"/>
  <c r="CT29" i="39"/>
  <c r="FL31" i="39"/>
  <c r="EQ35" i="39"/>
  <c r="FS35" i="39"/>
  <c r="GU35" i="39"/>
  <c r="FZ36" i="39"/>
  <c r="BY38" i="39"/>
  <c r="FE38" i="39"/>
  <c r="AB40" i="39"/>
  <c r="BD40" i="39"/>
  <c r="CF40" i="39"/>
  <c r="DH40" i="39"/>
  <c r="EQ40" i="39"/>
  <c r="GN40" i="39"/>
  <c r="AI47" i="39"/>
  <c r="CM47" i="39"/>
  <c r="DO47" i="39"/>
  <c r="FE49" i="39"/>
  <c r="EQ51" i="39"/>
  <c r="FS51" i="39"/>
  <c r="U66" i="39"/>
  <c r="H66" i="39"/>
  <c r="J66" i="39"/>
  <c r="BY66" i="39"/>
  <c r="FE66" i="39"/>
  <c r="I67" i="39"/>
  <c r="BY67" i="39"/>
  <c r="FE67" i="39"/>
  <c r="EQ8" i="39"/>
  <c r="K9" i="39"/>
  <c r="HI9" i="39"/>
  <c r="G10" i="39"/>
  <c r="AI11" i="39"/>
  <c r="DO11" i="39"/>
  <c r="EQ11" i="39"/>
  <c r="FS11" i="39"/>
  <c r="CT12" i="39"/>
  <c r="H13" i="39"/>
  <c r="DO14" i="39"/>
  <c r="EQ14" i="39"/>
  <c r="K15" i="39"/>
  <c r="AD1" i="39"/>
  <c r="BF1" i="39"/>
  <c r="CM4" i="39"/>
  <c r="CP1" i="39"/>
  <c r="DO4" i="39"/>
  <c r="DR1" i="39"/>
  <c r="ES1" i="39"/>
  <c r="FB1" i="39"/>
  <c r="FZ4" i="39"/>
  <c r="GD1" i="39"/>
  <c r="GL1" i="39"/>
  <c r="HI4" i="39"/>
  <c r="J5" i="39"/>
  <c r="BY5" i="39"/>
  <c r="DA5" i="39"/>
  <c r="EJ5" i="39"/>
  <c r="FL5" i="39"/>
  <c r="GU5" i="39"/>
  <c r="BK6" i="39"/>
  <c r="CM6" i="39"/>
  <c r="GG7" i="39"/>
  <c r="HI7" i="39"/>
  <c r="G8" i="39"/>
  <c r="FS8" i="39"/>
  <c r="GU8" i="39"/>
  <c r="L9" i="39"/>
  <c r="AB11" i="39"/>
  <c r="BD11" i="39"/>
  <c r="CF11" i="39"/>
  <c r="DH11" i="39"/>
  <c r="EJ11" i="39"/>
  <c r="FL11" i="39"/>
  <c r="GN11" i="39"/>
  <c r="AI12" i="39"/>
  <c r="DV12" i="39"/>
  <c r="EX12" i="39"/>
  <c r="GG12" i="39"/>
  <c r="HI12" i="39"/>
  <c r="U13" i="39"/>
  <c r="I13" i="39"/>
  <c r="AW13" i="39"/>
  <c r="BY13" i="39"/>
  <c r="DA13" i="39"/>
  <c r="EC13" i="39"/>
  <c r="FE13" i="39"/>
  <c r="GG13" i="39"/>
  <c r="HI13" i="39"/>
  <c r="DH16" i="39"/>
  <c r="FL16" i="39"/>
  <c r="AI17" i="39"/>
  <c r="BK17" i="39"/>
  <c r="CM17" i="39"/>
  <c r="DO17" i="39"/>
  <c r="EQ17" i="39"/>
  <c r="FS17" i="39"/>
  <c r="GU17" i="39"/>
  <c r="AP19" i="39"/>
  <c r="AB20" i="39"/>
  <c r="FL20" i="39"/>
  <c r="U24" i="39"/>
  <c r="AW24" i="39"/>
  <c r="FE24" i="39"/>
  <c r="FL24" i="39"/>
  <c r="I25" i="39"/>
  <c r="AI28" i="39"/>
  <c r="BK28" i="39"/>
  <c r="CM28" i="39"/>
  <c r="DO28" i="39"/>
  <c r="EQ28" i="39"/>
  <c r="FS28" i="39"/>
  <c r="GU28" i="39"/>
  <c r="I31" i="39"/>
  <c r="J31" i="39"/>
  <c r="L35" i="39"/>
  <c r="AP36" i="39"/>
  <c r="I39" i="39"/>
  <c r="BD39" i="39"/>
  <c r="EJ39" i="39"/>
  <c r="AB44" i="39"/>
  <c r="BD44" i="39"/>
  <c r="CM44" i="39"/>
  <c r="DV44" i="39"/>
  <c r="EX44" i="39"/>
  <c r="FS44" i="39"/>
  <c r="FE46" i="39"/>
  <c r="GG46" i="39"/>
  <c r="CM48" i="39"/>
  <c r="BR49" i="39"/>
  <c r="FL50" i="39"/>
  <c r="K55" i="39"/>
  <c r="AP55" i="39"/>
  <c r="BR55" i="39"/>
  <c r="EX55" i="39"/>
  <c r="FZ55" i="39"/>
  <c r="HB55" i="39"/>
  <c r="AP9" i="39"/>
  <c r="I10" i="39"/>
  <c r="BD10" i="39"/>
  <c r="CF10" i="39"/>
  <c r="DH10" i="39"/>
  <c r="EJ10" i="39"/>
  <c r="FL10" i="39"/>
  <c r="GN10" i="39"/>
  <c r="H11" i="39"/>
  <c r="BK12" i="39"/>
  <c r="CM12" i="39"/>
  <c r="FZ12" i="39"/>
  <c r="HB12" i="39"/>
  <c r="I14" i="39"/>
  <c r="AP15" i="39"/>
  <c r="AB16" i="39"/>
  <c r="L18" i="39"/>
  <c r="AI19" i="39"/>
  <c r="H20" i="39"/>
  <c r="FS22" i="39"/>
  <c r="GU22" i="39"/>
  <c r="L23" i="39"/>
  <c r="K24" i="39"/>
  <c r="AP24" i="39"/>
  <c r="BR24" i="39"/>
  <c r="U25" i="39"/>
  <c r="BD25" i="39"/>
  <c r="CF25" i="39"/>
  <c r="DH25" i="39"/>
  <c r="EJ25" i="39"/>
  <c r="U26" i="39"/>
  <c r="I26" i="39"/>
  <c r="AW26" i="39"/>
  <c r="BY26" i="39"/>
  <c r="DA26" i="39"/>
  <c r="EC26" i="39"/>
  <c r="FE26" i="39"/>
  <c r="GG26" i="39"/>
  <c r="HI26" i="39"/>
  <c r="G27" i="39"/>
  <c r="FL27" i="39"/>
  <c r="DO29" i="39"/>
  <c r="EQ29" i="39"/>
  <c r="K30" i="39"/>
  <c r="HB30" i="39"/>
  <c r="I32" i="39"/>
  <c r="BY32" i="39"/>
  <c r="FE32" i="39"/>
  <c r="BR37" i="39"/>
  <c r="CT37" i="39"/>
  <c r="EX37" i="39"/>
  <c r="L41" i="39"/>
  <c r="CM41" i="39"/>
  <c r="EJ43" i="39"/>
  <c r="FL43" i="39"/>
  <c r="GG43" i="39"/>
  <c r="H44" i="39"/>
  <c r="CF44" i="39"/>
  <c r="DH44" i="39"/>
  <c r="EQ44" i="39"/>
  <c r="FS45" i="39"/>
  <c r="GU45" i="39"/>
  <c r="CF48" i="39"/>
  <c r="DH48" i="39"/>
  <c r="EX48" i="39"/>
  <c r="FS48" i="39"/>
  <c r="GN52" i="39"/>
  <c r="BD53" i="39"/>
  <c r="DO53" i="39"/>
  <c r="EQ53" i="39"/>
  <c r="FS29" i="39"/>
  <c r="GU29" i="39"/>
  <c r="EQ36" i="39"/>
  <c r="FS36" i="39"/>
  <c r="GU36" i="39"/>
  <c r="GU41" i="39"/>
  <c r="K43" i="39"/>
  <c r="AP43" i="39"/>
  <c r="I43" i="39"/>
  <c r="BR43" i="39"/>
  <c r="U60" i="39"/>
  <c r="H60" i="39"/>
  <c r="J60" i="39"/>
  <c r="H74" i="39"/>
  <c r="J74" i="39"/>
  <c r="FZ25" i="39"/>
  <c r="HB25" i="39"/>
  <c r="G29" i="39"/>
  <c r="DH29" i="39"/>
  <c r="EJ36" i="39"/>
  <c r="FL36" i="39"/>
  <c r="GN36" i="39"/>
  <c r="J47" i="39"/>
  <c r="BD47" i="39"/>
  <c r="BY47" i="39"/>
  <c r="EC47" i="39"/>
  <c r="EJ51" i="39"/>
  <c r="FL51" i="39"/>
  <c r="GG51" i="39"/>
  <c r="HB13" i="39"/>
  <c r="BR14" i="39"/>
  <c r="CT14" i="39"/>
  <c r="EC14" i="39"/>
  <c r="FE14" i="39"/>
  <c r="GN14" i="39"/>
  <c r="H15" i="39"/>
  <c r="CF15" i="39"/>
  <c r="DH15" i="39"/>
  <c r="EQ15" i="39"/>
  <c r="U19" i="39"/>
  <c r="I19" i="39"/>
  <c r="AW19" i="39"/>
  <c r="EJ19" i="39"/>
  <c r="FL19" i="39"/>
  <c r="GU19" i="39"/>
  <c r="FZ20" i="39"/>
  <c r="HB20" i="39"/>
  <c r="L21" i="39"/>
  <c r="L24" i="39"/>
  <c r="CM24" i="39"/>
  <c r="DO24" i="39"/>
  <c r="HB24" i="39"/>
  <c r="J29" i="39"/>
  <c r="U35" i="39"/>
  <c r="H35" i="39"/>
  <c r="AW35" i="39"/>
  <c r="BY35" i="39"/>
  <c r="DA35" i="39"/>
  <c r="EC35" i="39"/>
  <c r="FE35" i="39"/>
  <c r="GG35" i="39"/>
  <c r="HI35" i="39"/>
  <c r="I36" i="39"/>
  <c r="L45" i="39"/>
  <c r="BD49" i="39"/>
  <c r="L51" i="39"/>
  <c r="BY53" i="39"/>
  <c r="FS10" i="39"/>
  <c r="GU10" i="39"/>
  <c r="L11" i="39"/>
  <c r="U12" i="39"/>
  <c r="J12" i="39"/>
  <c r="AW12" i="39"/>
  <c r="CF12" i="39"/>
  <c r="AI13" i="39"/>
  <c r="BK13" i="39"/>
  <c r="CM13" i="39"/>
  <c r="DO13" i="39"/>
  <c r="EQ13" i="39"/>
  <c r="FS13" i="39"/>
  <c r="GU13" i="39"/>
  <c r="AI14" i="39"/>
  <c r="DV14" i="39"/>
  <c r="EX14" i="39"/>
  <c r="GG14" i="39"/>
  <c r="HI14" i="39"/>
  <c r="U15" i="39"/>
  <c r="I15" i="39"/>
  <c r="AW15" i="39"/>
  <c r="EJ15" i="39"/>
  <c r="FL15" i="39"/>
  <c r="GU15" i="39"/>
  <c r="AI16" i="39"/>
  <c r="U18" i="39"/>
  <c r="AW18" i="39"/>
  <c r="BY18" i="39"/>
  <c r="DA18" i="39"/>
  <c r="EC18" i="39"/>
  <c r="FE18" i="39"/>
  <c r="GG18" i="39"/>
  <c r="HI18" i="39"/>
  <c r="L19" i="39"/>
  <c r="BY19" i="39"/>
  <c r="DA19" i="39"/>
  <c r="GN19" i="39"/>
  <c r="BK20" i="39"/>
  <c r="CM20" i="39"/>
  <c r="GN22" i="39"/>
  <c r="G24" i="39"/>
  <c r="BD24" i="39"/>
  <c r="AP26" i="39"/>
  <c r="BR26" i="39"/>
  <c r="CT26" i="39"/>
  <c r="DV26" i="39"/>
  <c r="EX26" i="39"/>
  <c r="FZ26" i="39"/>
  <c r="HB26" i="39"/>
  <c r="AP27" i="39"/>
  <c r="BR27" i="39"/>
  <c r="CT27" i="39"/>
  <c r="DV27" i="39"/>
  <c r="EX27" i="39"/>
  <c r="EJ29" i="39"/>
  <c r="BD30" i="39"/>
  <c r="CF30" i="39"/>
  <c r="DH30" i="39"/>
  <c r="EJ30" i="39"/>
  <c r="FL30" i="39"/>
  <c r="GN30" i="39"/>
  <c r="AP32" i="39"/>
  <c r="BR32" i="39"/>
  <c r="CT32" i="39"/>
  <c r="DV32" i="39"/>
  <c r="EX32" i="39"/>
  <c r="FZ32" i="39"/>
  <c r="HB32" i="39"/>
  <c r="H37" i="39"/>
  <c r="J37" i="39"/>
  <c r="CM43" i="39"/>
  <c r="DO43" i="39"/>
  <c r="L44" i="39"/>
  <c r="GN45" i="39"/>
  <c r="EJ53" i="39"/>
  <c r="EX83" i="39"/>
  <c r="H83" i="39"/>
  <c r="G26" i="39"/>
  <c r="BD26" i="39"/>
  <c r="CF26" i="39"/>
  <c r="DH26" i="39"/>
  <c r="EJ26" i="39"/>
  <c r="FL26" i="39"/>
  <c r="GN26" i="39"/>
  <c r="AI27" i="39"/>
  <c r="BK27" i="39"/>
  <c r="CM27" i="39"/>
  <c r="DO27" i="39"/>
  <c r="EQ27" i="39"/>
  <c r="K28" i="39"/>
  <c r="AB29" i="39"/>
  <c r="AP30" i="39"/>
  <c r="BR30" i="39"/>
  <c r="CT30" i="39"/>
  <c r="DV30" i="39"/>
  <c r="EX30" i="39"/>
  <c r="FZ30" i="39"/>
  <c r="U31" i="39"/>
  <c r="BD31" i="39"/>
  <c r="CF31" i="39"/>
  <c r="DH31" i="39"/>
  <c r="EJ31" i="39"/>
  <c r="AB32" i="39"/>
  <c r="BD32" i="39"/>
  <c r="CF32" i="39"/>
  <c r="DH32" i="39"/>
  <c r="EJ32" i="39"/>
  <c r="FL32" i="39"/>
  <c r="GN32" i="39"/>
  <c r="L33" i="39"/>
  <c r="AP34" i="39"/>
  <c r="BR34" i="39"/>
  <c r="CT34" i="39"/>
  <c r="DV34" i="39"/>
  <c r="EX34" i="39"/>
  <c r="FZ34" i="39"/>
  <c r="HB34" i="39"/>
  <c r="K35" i="39"/>
  <c r="AP35" i="39"/>
  <c r="BR35" i="39"/>
  <c r="CT35" i="39"/>
  <c r="DV35" i="39"/>
  <c r="EX35" i="39"/>
  <c r="FZ35" i="39"/>
  <c r="HB35" i="39"/>
  <c r="L36" i="39"/>
  <c r="BY36" i="39"/>
  <c r="DA36" i="39"/>
  <c r="DO37" i="39"/>
  <c r="EQ37" i="39"/>
  <c r="K38" i="39"/>
  <c r="U39" i="39"/>
  <c r="AW39" i="39"/>
  <c r="BY39" i="39"/>
  <c r="DA39" i="39"/>
  <c r="EC39" i="39"/>
  <c r="FE39" i="39"/>
  <c r="GN39" i="39"/>
  <c r="EJ40" i="39"/>
  <c r="CT41" i="39"/>
  <c r="DA41" i="39"/>
  <c r="FE41" i="39"/>
  <c r="HI42" i="39"/>
  <c r="L43" i="39"/>
  <c r="K46" i="39"/>
  <c r="HI46" i="39"/>
  <c r="G47" i="39"/>
  <c r="L48" i="39"/>
  <c r="AB49" i="39"/>
  <c r="AW49" i="39"/>
  <c r="L50" i="39"/>
  <c r="G51" i="39"/>
  <c r="AB51" i="39"/>
  <c r="AI52" i="39"/>
  <c r="J52" i="39"/>
  <c r="BR52" i="39"/>
  <c r="CT52" i="39"/>
  <c r="DO52" i="39"/>
  <c r="DV52" i="39"/>
  <c r="EX52" i="39"/>
  <c r="FS52" i="39"/>
  <c r="GG53" i="39"/>
  <c r="AB54" i="39"/>
  <c r="BK54" i="39"/>
  <c r="CT54" i="39"/>
  <c r="DV54" i="39"/>
  <c r="EX54" i="39"/>
  <c r="FZ54" i="39"/>
  <c r="HB54" i="39"/>
  <c r="J56" i="39"/>
  <c r="U57" i="39"/>
  <c r="AW57" i="39"/>
  <c r="BY57" i="39"/>
  <c r="DA57" i="39"/>
  <c r="EC57" i="39"/>
  <c r="J58" i="39"/>
  <c r="H58" i="39"/>
  <c r="CF58" i="39"/>
  <c r="DA58" i="39"/>
  <c r="EJ58" i="39"/>
  <c r="FL58" i="39"/>
  <c r="GN58" i="39"/>
  <c r="AI63" i="39"/>
  <c r="AI64" i="39"/>
  <c r="BK64" i="39"/>
  <c r="CM64" i="39"/>
  <c r="EJ70" i="39"/>
  <c r="H71" i="39"/>
  <c r="GU80" i="39"/>
  <c r="HB80" i="39"/>
  <c r="AI81" i="39"/>
  <c r="BK81" i="39"/>
  <c r="CM81" i="39"/>
  <c r="EQ81" i="39"/>
  <c r="U84" i="39"/>
  <c r="I84" i="39"/>
  <c r="AW84" i="39"/>
  <c r="FS15" i="39"/>
  <c r="HB15" i="39"/>
  <c r="K16" i="39"/>
  <c r="AP16" i="39"/>
  <c r="BY16" i="39"/>
  <c r="DA16" i="39"/>
  <c r="EJ16" i="39"/>
  <c r="G17" i="39"/>
  <c r="BD17" i="39"/>
  <c r="CF17" i="39"/>
  <c r="DH17" i="39"/>
  <c r="EJ17" i="39"/>
  <c r="FL17" i="39"/>
  <c r="GN17" i="39"/>
  <c r="AI18" i="39"/>
  <c r="BK18" i="39"/>
  <c r="CM18" i="39"/>
  <c r="DO18" i="39"/>
  <c r="EQ18" i="39"/>
  <c r="FS18" i="39"/>
  <c r="GU18" i="39"/>
  <c r="GG19" i="39"/>
  <c r="HI19" i="39"/>
  <c r="G20" i="39"/>
  <c r="DO20" i="39"/>
  <c r="EQ20" i="39"/>
  <c r="K21" i="39"/>
  <c r="I22" i="39"/>
  <c r="BD22" i="39"/>
  <c r="CF22" i="39"/>
  <c r="DH22" i="39"/>
  <c r="EJ22" i="39"/>
  <c r="AB23" i="39"/>
  <c r="BD23" i="39"/>
  <c r="CF23" i="39"/>
  <c r="DH23" i="39"/>
  <c r="EJ23" i="39"/>
  <c r="FL23" i="39"/>
  <c r="GN23" i="39"/>
  <c r="AI24" i="39"/>
  <c r="EX24" i="39"/>
  <c r="FZ24" i="39"/>
  <c r="AW25" i="39"/>
  <c r="BY25" i="39"/>
  <c r="DA25" i="39"/>
  <c r="EC25" i="39"/>
  <c r="GN25" i="39"/>
  <c r="FS27" i="39"/>
  <c r="GU27" i="39"/>
  <c r="U29" i="39"/>
  <c r="AW29" i="39"/>
  <c r="CF29" i="39"/>
  <c r="H30" i="39"/>
  <c r="BK30" i="39"/>
  <c r="CM30" i="39"/>
  <c r="DO30" i="39"/>
  <c r="EQ30" i="39"/>
  <c r="FS30" i="39"/>
  <c r="GU30" i="39"/>
  <c r="K31" i="39"/>
  <c r="AW31" i="39"/>
  <c r="BY31" i="39"/>
  <c r="DA31" i="39"/>
  <c r="EC31" i="39"/>
  <c r="FE31" i="39"/>
  <c r="GN31" i="39"/>
  <c r="G33" i="39"/>
  <c r="H34" i="39"/>
  <c r="BK34" i="39"/>
  <c r="CM34" i="39"/>
  <c r="DO34" i="39"/>
  <c r="EQ34" i="39"/>
  <c r="FS34" i="39"/>
  <c r="GU34" i="39"/>
  <c r="GG36" i="39"/>
  <c r="HI36" i="39"/>
  <c r="G37" i="39"/>
  <c r="FS37" i="39"/>
  <c r="GU37" i="39"/>
  <c r="K42" i="39"/>
  <c r="K45" i="39"/>
  <c r="AP45" i="39"/>
  <c r="CF45" i="39"/>
  <c r="DA45" i="39"/>
  <c r="FL45" i="39"/>
  <c r="AP46" i="39"/>
  <c r="BR46" i="39"/>
  <c r="CM46" i="39"/>
  <c r="CT46" i="39"/>
  <c r="DV46" i="39"/>
  <c r="AP48" i="39"/>
  <c r="FZ48" i="39"/>
  <c r="BY49" i="39"/>
  <c r="HI50" i="39"/>
  <c r="AP56" i="39"/>
  <c r="BR56" i="39"/>
  <c r="CT56" i="39"/>
  <c r="DV56" i="39"/>
  <c r="EX56" i="39"/>
  <c r="FZ56" i="39"/>
  <c r="HB56" i="39"/>
  <c r="BD60" i="39"/>
  <c r="CF60" i="39"/>
  <c r="DH60" i="39"/>
  <c r="EJ60" i="39"/>
  <c r="FL60" i="39"/>
  <c r="GN60" i="39"/>
  <c r="U70" i="39"/>
  <c r="H70" i="39"/>
  <c r="AW70" i="39"/>
  <c r="BY70" i="39"/>
  <c r="DA70" i="39"/>
  <c r="EJ75" i="39"/>
  <c r="AP78" i="39"/>
  <c r="BY86" i="39"/>
  <c r="BY79" i="39"/>
  <c r="GU82" i="39"/>
  <c r="DH84" i="39"/>
  <c r="BK16" i="39"/>
  <c r="CM16" i="39"/>
  <c r="FZ16" i="39"/>
  <c r="HB16" i="39"/>
  <c r="L17" i="39"/>
  <c r="AB19" i="39"/>
  <c r="BD19" i="39"/>
  <c r="CM19" i="39"/>
  <c r="DO19" i="39"/>
  <c r="EX19" i="39"/>
  <c r="U20" i="39"/>
  <c r="AW20" i="39"/>
  <c r="CF20" i="39"/>
  <c r="H21" i="39"/>
  <c r="BK21" i="39"/>
  <c r="CM21" i="39"/>
  <c r="DO21" i="39"/>
  <c r="EQ21" i="39"/>
  <c r="FS21" i="39"/>
  <c r="GU21" i="39"/>
  <c r="FZ22" i="39"/>
  <c r="HB22" i="39"/>
  <c r="J24" i="39"/>
  <c r="CF24" i="39"/>
  <c r="DH24" i="39"/>
  <c r="FS24" i="39"/>
  <c r="GU24" i="39"/>
  <c r="L25" i="39"/>
  <c r="DO25" i="39"/>
  <c r="K26" i="39"/>
  <c r="I27" i="39"/>
  <c r="BD27" i="39"/>
  <c r="CF27" i="39"/>
  <c r="DH27" i="39"/>
  <c r="EJ27" i="39"/>
  <c r="AB28" i="39"/>
  <c r="BD28" i="39"/>
  <c r="CF28" i="39"/>
  <c r="DH28" i="39"/>
  <c r="EJ28" i="39"/>
  <c r="FL28" i="39"/>
  <c r="GN28" i="39"/>
  <c r="AI29" i="39"/>
  <c r="DV29" i="39"/>
  <c r="EX29" i="39"/>
  <c r="GG29" i="39"/>
  <c r="HI29" i="39"/>
  <c r="U30" i="39"/>
  <c r="I30" i="39"/>
  <c r="AW30" i="39"/>
  <c r="BY30" i="39"/>
  <c r="DA30" i="39"/>
  <c r="EC30" i="39"/>
  <c r="FE30" i="39"/>
  <c r="GG30" i="39"/>
  <c r="AI31" i="39"/>
  <c r="BK31" i="39"/>
  <c r="CM31" i="39"/>
  <c r="DO31" i="39"/>
  <c r="EQ31" i="39"/>
  <c r="K32" i="39"/>
  <c r="U33" i="39"/>
  <c r="AW33" i="39"/>
  <c r="BY33" i="39"/>
  <c r="DA33" i="39"/>
  <c r="EC33" i="39"/>
  <c r="FE33" i="39"/>
  <c r="GG33" i="39"/>
  <c r="HI33" i="39"/>
  <c r="U34" i="39"/>
  <c r="I34" i="39"/>
  <c r="AW34" i="39"/>
  <c r="BY34" i="39"/>
  <c r="DA34" i="39"/>
  <c r="EC34" i="39"/>
  <c r="FE34" i="39"/>
  <c r="GG34" i="39"/>
  <c r="HI34" i="39"/>
  <c r="G35" i="39"/>
  <c r="DH35" i="39"/>
  <c r="AI36" i="39"/>
  <c r="BK36" i="39"/>
  <c r="CT36" i="39"/>
  <c r="U37" i="39"/>
  <c r="AW37" i="39"/>
  <c r="CF37" i="39"/>
  <c r="EJ37" i="39"/>
  <c r="G38" i="39"/>
  <c r="BD38" i="39"/>
  <c r="CF38" i="39"/>
  <c r="DH38" i="39"/>
  <c r="EJ38" i="39"/>
  <c r="FL38" i="39"/>
  <c r="GN38" i="39"/>
  <c r="L39" i="39"/>
  <c r="FS39" i="39"/>
  <c r="GU39" i="39"/>
  <c r="FZ42" i="39"/>
  <c r="GU42" i="39"/>
  <c r="HB42" i="39"/>
  <c r="H43" i="39"/>
  <c r="CT43" i="39"/>
  <c r="DV43" i="39"/>
  <c r="FE43" i="39"/>
  <c r="GN44" i="39"/>
  <c r="H45" i="39"/>
  <c r="EX45" i="39"/>
  <c r="GG45" i="39"/>
  <c r="FL46" i="39"/>
  <c r="GN46" i="39"/>
  <c r="K47" i="39"/>
  <c r="AW47" i="39"/>
  <c r="H48" i="39"/>
  <c r="GU48" i="39"/>
  <c r="AI49" i="39"/>
  <c r="FZ49" i="39"/>
  <c r="HB49" i="39"/>
  <c r="H50" i="39"/>
  <c r="BD50" i="39"/>
  <c r="CF50" i="39"/>
  <c r="DO50" i="39"/>
  <c r="K51" i="39"/>
  <c r="AP51" i="39"/>
  <c r="BR51" i="39"/>
  <c r="DA51" i="39"/>
  <c r="BY52" i="39"/>
  <c r="EC52" i="39"/>
  <c r="FE52" i="39"/>
  <c r="H53" i="39"/>
  <c r="FE54" i="39"/>
  <c r="L57" i="39"/>
  <c r="FS57" i="39"/>
  <c r="GU57" i="39"/>
  <c r="L58" i="39"/>
  <c r="DO58" i="39"/>
  <c r="GU58" i="39"/>
  <c r="L59" i="39"/>
  <c r="FS70" i="39"/>
  <c r="GU70" i="39"/>
  <c r="L71" i="39"/>
  <c r="EX71" i="39"/>
  <c r="HB71" i="39"/>
  <c r="K72" i="39"/>
  <c r="GN75" i="39"/>
  <c r="H77" i="39"/>
  <c r="FS78" i="39"/>
  <c r="FE81" i="39"/>
  <c r="BD82" i="39"/>
  <c r="DO83" i="39"/>
  <c r="EQ83" i="39"/>
  <c r="GU83" i="39"/>
  <c r="BR84" i="39"/>
  <c r="FS14" i="39"/>
  <c r="GU14" i="39"/>
  <c r="L15" i="39"/>
  <c r="GG15" i="39"/>
  <c r="HI15" i="39"/>
  <c r="G16" i="39"/>
  <c r="DO16" i="39"/>
  <c r="EQ16" i="39"/>
  <c r="K17" i="39"/>
  <c r="I18" i="39"/>
  <c r="BD18" i="39"/>
  <c r="CF18" i="39"/>
  <c r="DH18" i="39"/>
  <c r="EJ18" i="39"/>
  <c r="FL18" i="39"/>
  <c r="GN18" i="39"/>
  <c r="CF19" i="39"/>
  <c r="DH19" i="39"/>
  <c r="EQ19" i="39"/>
  <c r="FS19" i="39"/>
  <c r="HB19" i="39"/>
  <c r="K20" i="39"/>
  <c r="AP20" i="39"/>
  <c r="BY20" i="39"/>
  <c r="DA20" i="39"/>
  <c r="EJ20" i="39"/>
  <c r="G21" i="39"/>
  <c r="BD21" i="39"/>
  <c r="CF21" i="39"/>
  <c r="DH21" i="39"/>
  <c r="EJ21" i="39"/>
  <c r="FL21" i="39"/>
  <c r="GN21" i="39"/>
  <c r="AI22" i="39"/>
  <c r="BK22" i="39"/>
  <c r="CM22" i="39"/>
  <c r="DO22" i="39"/>
  <c r="EQ22" i="39"/>
  <c r="K23" i="39"/>
  <c r="AB24" i="39"/>
  <c r="EJ24" i="39"/>
  <c r="GN24" i="39"/>
  <c r="FS25" i="39"/>
  <c r="GU25" i="39"/>
  <c r="U27" i="39"/>
  <c r="AW27" i="39"/>
  <c r="BY27" i="39"/>
  <c r="DA27" i="39"/>
  <c r="EC27" i="39"/>
  <c r="FE27" i="39"/>
  <c r="GN27" i="39"/>
  <c r="BK29" i="39"/>
  <c r="CM29" i="39"/>
  <c r="FZ29" i="39"/>
  <c r="HB29" i="39"/>
  <c r="L30" i="39"/>
  <c r="HI30" i="39"/>
  <c r="H31" i="39"/>
  <c r="G31" i="39"/>
  <c r="FS31" i="39"/>
  <c r="GU31" i="39"/>
  <c r="K33" i="39"/>
  <c r="AP33" i="39"/>
  <c r="BR33" i="39"/>
  <c r="CT33" i="39"/>
  <c r="DV33" i="39"/>
  <c r="EX33" i="39"/>
  <c r="FZ33" i="39"/>
  <c r="HB33" i="39"/>
  <c r="L34" i="39"/>
  <c r="J35" i="39"/>
  <c r="AB36" i="39"/>
  <c r="BD36" i="39"/>
  <c r="CM36" i="39"/>
  <c r="DO36" i="39"/>
  <c r="EX36" i="39"/>
  <c r="HB36" i="39"/>
  <c r="K37" i="39"/>
  <c r="AP37" i="39"/>
  <c r="BY37" i="39"/>
  <c r="DA37" i="39"/>
  <c r="EC37" i="39"/>
  <c r="FE37" i="39"/>
  <c r="GN37" i="39"/>
  <c r="G39" i="39"/>
  <c r="AP40" i="39"/>
  <c r="BR40" i="39"/>
  <c r="CT40" i="39"/>
  <c r="DV40" i="39"/>
  <c r="AB42" i="39"/>
  <c r="AI42" i="39"/>
  <c r="BD42" i="39"/>
  <c r="CF42" i="39"/>
  <c r="DO42" i="39"/>
  <c r="EX42" i="39"/>
  <c r="HB43" i="39"/>
  <c r="BY44" i="39"/>
  <c r="DA44" i="39"/>
  <c r="G45" i="39"/>
  <c r="BK45" i="39"/>
  <c r="CM45" i="39"/>
  <c r="AW46" i="39"/>
  <c r="BY46" i="39"/>
  <c r="DA46" i="39"/>
  <c r="EC46" i="39"/>
  <c r="CT47" i="39"/>
  <c r="EX47" i="39"/>
  <c r="FZ47" i="39"/>
  <c r="HI47" i="39"/>
  <c r="U48" i="39"/>
  <c r="I48" i="39"/>
  <c r="AW48" i="39"/>
  <c r="GN48" i="39"/>
  <c r="HB51" i="39"/>
  <c r="K52" i="39"/>
  <c r="AB53" i="39"/>
  <c r="AW53" i="39"/>
  <c r="FL53" i="39"/>
  <c r="L54" i="39"/>
  <c r="U55" i="39"/>
  <c r="U56" i="39"/>
  <c r="G56" i="39"/>
  <c r="I56" i="39"/>
  <c r="AW56" i="39"/>
  <c r="BY56" i="39"/>
  <c r="DA56" i="39"/>
  <c r="EC56" i="39"/>
  <c r="FE56" i="39"/>
  <c r="GG56" i="39"/>
  <c r="HI56" i="39"/>
  <c r="H57" i="39"/>
  <c r="G57" i="39"/>
  <c r="FL57" i="39"/>
  <c r="GN57" i="39"/>
  <c r="K62" i="39"/>
  <c r="AP62" i="39"/>
  <c r="BR62" i="39"/>
  <c r="CT62" i="39"/>
  <c r="DV62" i="39"/>
  <c r="CT75" i="39"/>
  <c r="DV75" i="39"/>
  <c r="EC75" i="39"/>
  <c r="I77" i="39"/>
  <c r="CM78" i="39"/>
  <c r="DH78" i="39"/>
  <c r="EX78" i="39"/>
  <c r="L80" i="39"/>
  <c r="EX80" i="39"/>
  <c r="L81" i="39"/>
  <c r="FE85" i="39"/>
  <c r="EJ86" i="39"/>
  <c r="AB66" i="39"/>
  <c r="BD66" i="39"/>
  <c r="CF66" i="39"/>
  <c r="DH66" i="39"/>
  <c r="EJ66" i="39"/>
  <c r="FL66" i="39"/>
  <c r="GN66" i="39"/>
  <c r="G70" i="39"/>
  <c r="BD70" i="39"/>
  <c r="AP74" i="39"/>
  <c r="DV76" i="39"/>
  <c r="FZ76" i="39"/>
  <c r="J78" i="39"/>
  <c r="EX84" i="39"/>
  <c r="AB37" i="39"/>
  <c r="AP38" i="39"/>
  <c r="BR38" i="39"/>
  <c r="CT38" i="39"/>
  <c r="DV38" i="39"/>
  <c r="EX38" i="39"/>
  <c r="FZ38" i="39"/>
  <c r="HB38" i="39"/>
  <c r="K39" i="39"/>
  <c r="AP39" i="39"/>
  <c r="BR39" i="39"/>
  <c r="CT39" i="39"/>
  <c r="DV39" i="39"/>
  <c r="EX39" i="39"/>
  <c r="GG39" i="39"/>
  <c r="HI39" i="39"/>
  <c r="U40" i="39"/>
  <c r="I40" i="39"/>
  <c r="AW40" i="39"/>
  <c r="BY40" i="39"/>
  <c r="DA40" i="39"/>
  <c r="FE40" i="39"/>
  <c r="FL40" i="39"/>
  <c r="DV41" i="39"/>
  <c r="EC41" i="39"/>
  <c r="EX41" i="39"/>
  <c r="H42" i="39"/>
  <c r="DH42" i="39"/>
  <c r="EJ42" i="39"/>
  <c r="EQ42" i="39"/>
  <c r="FL42" i="39"/>
  <c r="FS42" i="39"/>
  <c r="GN42" i="39"/>
  <c r="AI43" i="39"/>
  <c r="BK43" i="39"/>
  <c r="EX43" i="39"/>
  <c r="FZ43" i="39"/>
  <c r="HI43" i="39"/>
  <c r="U44" i="39"/>
  <c r="I44" i="39"/>
  <c r="AW44" i="39"/>
  <c r="EJ44" i="39"/>
  <c r="FL44" i="39"/>
  <c r="GU44" i="39"/>
  <c r="AI45" i="39"/>
  <c r="BR45" i="39"/>
  <c r="CT45" i="39"/>
  <c r="EJ45" i="39"/>
  <c r="L46" i="39"/>
  <c r="AP47" i="39"/>
  <c r="BR47" i="39"/>
  <c r="DA47" i="39"/>
  <c r="EJ47" i="39"/>
  <c r="FL47" i="39"/>
  <c r="AI48" i="39"/>
  <c r="J48" i="39"/>
  <c r="EC49" i="39"/>
  <c r="FE50" i="39"/>
  <c r="GG50" i="39"/>
  <c r="H51" i="39"/>
  <c r="CT51" i="39"/>
  <c r="DV51" i="39"/>
  <c r="FE51" i="39"/>
  <c r="GN51" i="39"/>
  <c r="H52" i="39"/>
  <c r="CF52" i="39"/>
  <c r="DH52" i="39"/>
  <c r="EQ52" i="39"/>
  <c r="FZ52" i="39"/>
  <c r="HB52" i="39"/>
  <c r="U53" i="39"/>
  <c r="J53" i="39"/>
  <c r="U54" i="39"/>
  <c r="I54" i="39"/>
  <c r="DH54" i="39"/>
  <c r="EJ54" i="39"/>
  <c r="FL54" i="39"/>
  <c r="GN54" i="39"/>
  <c r="AI55" i="39"/>
  <c r="BK55" i="39"/>
  <c r="CM55" i="39"/>
  <c r="DO55" i="39"/>
  <c r="EQ55" i="39"/>
  <c r="FS55" i="39"/>
  <c r="GU55" i="39"/>
  <c r="K56" i="39"/>
  <c r="AP59" i="39"/>
  <c r="BR59" i="39"/>
  <c r="CT59" i="39"/>
  <c r="DV59" i="39"/>
  <c r="EX59" i="39"/>
  <c r="FZ59" i="39"/>
  <c r="HB59" i="39"/>
  <c r="K60" i="39"/>
  <c r="AP60" i="39"/>
  <c r="BR60" i="39"/>
  <c r="CT60" i="39"/>
  <c r="DV60" i="39"/>
  <c r="EX60" i="39"/>
  <c r="FZ60" i="39"/>
  <c r="HB60" i="39"/>
  <c r="G63" i="39"/>
  <c r="BD63" i="39"/>
  <c r="CF63" i="39"/>
  <c r="DH63" i="39"/>
  <c r="EJ63" i="39"/>
  <c r="FL63" i="39"/>
  <c r="GN63" i="39"/>
  <c r="FS64" i="39"/>
  <c r="GU64" i="39"/>
  <c r="L65" i="39"/>
  <c r="I68" i="39"/>
  <c r="BD68" i="39"/>
  <c r="CF68" i="39"/>
  <c r="DH68" i="39"/>
  <c r="U69" i="39"/>
  <c r="I69" i="39"/>
  <c r="AW69" i="39"/>
  <c r="BY69" i="39"/>
  <c r="DA69" i="39"/>
  <c r="EC69" i="39"/>
  <c r="FE69" i="39"/>
  <c r="GG69" i="39"/>
  <c r="HI69" i="39"/>
  <c r="AI72" i="39"/>
  <c r="BK72" i="39"/>
  <c r="FZ73" i="39"/>
  <c r="K74" i="39"/>
  <c r="HB74" i="39"/>
  <c r="J75" i="39"/>
  <c r="FL75" i="39"/>
  <c r="GU75" i="39"/>
  <c r="J76" i="39"/>
  <c r="L78" i="39"/>
  <c r="FZ78" i="39"/>
  <c r="AW79" i="39"/>
  <c r="EQ79" i="39"/>
  <c r="HB79" i="39"/>
  <c r="DO80" i="39"/>
  <c r="GG83" i="39"/>
  <c r="DA89" i="39"/>
  <c r="DV47" i="39"/>
  <c r="FE47" i="39"/>
  <c r="AB48" i="39"/>
  <c r="BD48" i="39"/>
  <c r="CT48" i="39"/>
  <c r="GG48" i="39"/>
  <c r="HI48" i="39"/>
  <c r="G49" i="39"/>
  <c r="BK49" i="39"/>
  <c r="CM49" i="39"/>
  <c r="DV49" i="39"/>
  <c r="EX49" i="39"/>
  <c r="GN49" i="39"/>
  <c r="AP50" i="39"/>
  <c r="BR50" i="39"/>
  <c r="AI51" i="39"/>
  <c r="BK51" i="39"/>
  <c r="EX51" i="39"/>
  <c r="FZ51" i="39"/>
  <c r="HI51" i="39"/>
  <c r="U52" i="39"/>
  <c r="I52" i="39"/>
  <c r="AW52" i="39"/>
  <c r="EJ52" i="39"/>
  <c r="FL52" i="39"/>
  <c r="GU52" i="39"/>
  <c r="K53" i="39"/>
  <c r="AP53" i="39"/>
  <c r="CF53" i="39"/>
  <c r="FS53" i="39"/>
  <c r="GU53" i="39"/>
  <c r="AW54" i="39"/>
  <c r="BY54" i="39"/>
  <c r="L56" i="39"/>
  <c r="AB57" i="39"/>
  <c r="BD57" i="39"/>
  <c r="CF57" i="39"/>
  <c r="DH57" i="39"/>
  <c r="EJ57" i="39"/>
  <c r="HI57" i="39"/>
  <c r="AI59" i="39"/>
  <c r="BK59" i="39"/>
  <c r="CM59" i="39"/>
  <c r="DO59" i="39"/>
  <c r="EQ59" i="39"/>
  <c r="FS59" i="39"/>
  <c r="GU59" i="39"/>
  <c r="K61" i="39"/>
  <c r="AB62" i="39"/>
  <c r="BD62" i="39"/>
  <c r="CF62" i="39"/>
  <c r="DH62" i="39"/>
  <c r="EJ62" i="39"/>
  <c r="FL62" i="39"/>
  <c r="GN62" i="39"/>
  <c r="H63" i="39"/>
  <c r="L72" i="39"/>
  <c r="GU72" i="39"/>
  <c r="AP73" i="39"/>
  <c r="DV73" i="39"/>
  <c r="FE75" i="39"/>
  <c r="GG75" i="39"/>
  <c r="EJ77" i="39"/>
  <c r="FL77" i="39"/>
  <c r="CT78" i="39"/>
  <c r="FE78" i="39"/>
  <c r="BR79" i="39"/>
  <c r="EJ79" i="39"/>
  <c r="AB83" i="39"/>
  <c r="AI83" i="39"/>
  <c r="AB88" i="39"/>
  <c r="BY87" i="39"/>
  <c r="J88" i="39"/>
  <c r="EJ88" i="39"/>
  <c r="L89" i="39"/>
  <c r="FE90" i="39"/>
  <c r="AB41" i="39"/>
  <c r="BD41" i="39"/>
  <c r="J42" i="39"/>
  <c r="L42" i="39"/>
  <c r="AB43" i="39"/>
  <c r="BD43" i="39"/>
  <c r="AP44" i="39"/>
  <c r="K44" i="39"/>
  <c r="AB45" i="39"/>
  <c r="DO45" i="39"/>
  <c r="EQ45" i="39"/>
  <c r="FZ45" i="39"/>
  <c r="HB45" i="39"/>
  <c r="H46" i="39"/>
  <c r="BD46" i="39"/>
  <c r="CF46" i="39"/>
  <c r="DO46" i="39"/>
  <c r="EQ47" i="39"/>
  <c r="FS47" i="39"/>
  <c r="HB47" i="39"/>
  <c r="EQ48" i="39"/>
  <c r="U49" i="39"/>
  <c r="J49" i="39"/>
  <c r="U50" i="39"/>
  <c r="I50" i="39"/>
  <c r="DH50" i="39"/>
  <c r="EJ50" i="39"/>
  <c r="FZ50" i="39"/>
  <c r="I51" i="39"/>
  <c r="GU51" i="39"/>
  <c r="L52" i="39"/>
  <c r="GG52" i="39"/>
  <c r="HI52" i="39"/>
  <c r="EC53" i="39"/>
  <c r="AB55" i="39"/>
  <c r="BD55" i="39"/>
  <c r="CF55" i="39"/>
  <c r="DH55" i="39"/>
  <c r="EJ55" i="39"/>
  <c r="GN55" i="39"/>
  <c r="AB56" i="39"/>
  <c r="BD56" i="39"/>
  <c r="CF56" i="39"/>
  <c r="DH56" i="39"/>
  <c r="EJ56" i="39"/>
  <c r="FL56" i="39"/>
  <c r="GN56" i="39"/>
  <c r="U58" i="39"/>
  <c r="K58" i="39"/>
  <c r="BR58" i="39"/>
  <c r="BY58" i="39"/>
  <c r="CT58" i="39"/>
  <c r="EC58" i="39"/>
  <c r="FE58" i="39"/>
  <c r="GG58" i="39"/>
  <c r="HI58" i="39"/>
  <c r="U59" i="39"/>
  <c r="I59" i="39"/>
  <c r="AW59" i="39"/>
  <c r="BY59" i="39"/>
  <c r="DA59" i="39"/>
  <c r="EC59" i="39"/>
  <c r="FE59" i="39"/>
  <c r="GG59" i="39"/>
  <c r="HI59" i="39"/>
  <c r="G60" i="39"/>
  <c r="AI61" i="39"/>
  <c r="BK61" i="39"/>
  <c r="CM61" i="39"/>
  <c r="DO61" i="39"/>
  <c r="EQ61" i="39"/>
  <c r="FS61" i="39"/>
  <c r="GU61" i="39"/>
  <c r="K63" i="39"/>
  <c r="U64" i="39"/>
  <c r="H64" i="39"/>
  <c r="J64" i="39"/>
  <c r="BY64" i="39"/>
  <c r="FE64" i="39"/>
  <c r="G66" i="39"/>
  <c r="AI67" i="39"/>
  <c r="BK67" i="39"/>
  <c r="CM67" i="39"/>
  <c r="DO67" i="39"/>
  <c r="EQ67" i="39"/>
  <c r="FS67" i="39"/>
  <c r="GU67" i="39"/>
  <c r="AI68" i="39"/>
  <c r="BK68" i="39"/>
  <c r="CM68" i="39"/>
  <c r="DO68" i="39"/>
  <c r="EQ68" i="39"/>
  <c r="FS68" i="39"/>
  <c r="GU68" i="39"/>
  <c r="AP69" i="39"/>
  <c r="BR69" i="39"/>
  <c r="CT69" i="39"/>
  <c r="DV69" i="39"/>
  <c r="EX69" i="39"/>
  <c r="FZ69" i="39"/>
  <c r="HB69" i="39"/>
  <c r="I72" i="39"/>
  <c r="AB72" i="39"/>
  <c r="BD72" i="39"/>
  <c r="GN73" i="39"/>
  <c r="FL74" i="39"/>
  <c r="L75" i="39"/>
  <c r="AI75" i="39"/>
  <c r="CM75" i="39"/>
  <c r="DO75" i="39"/>
  <c r="HB75" i="39"/>
  <c r="EX77" i="39"/>
  <c r="H78" i="39"/>
  <c r="DH80" i="39"/>
  <c r="L82" i="39"/>
  <c r="DO82" i="39"/>
  <c r="BY83" i="39"/>
  <c r="U85" i="39"/>
  <c r="G85" i="39"/>
  <c r="BY85" i="39"/>
  <c r="EC85" i="39"/>
  <c r="I88" i="39"/>
  <c r="AP88" i="39"/>
  <c r="K88" i="39"/>
  <c r="FZ31" i="39"/>
  <c r="HB31" i="39"/>
  <c r="L32" i="39"/>
  <c r="J33" i="39"/>
  <c r="G34" i="39"/>
  <c r="BD34" i="39"/>
  <c r="CF34" i="39"/>
  <c r="DH34" i="39"/>
  <c r="EJ34" i="39"/>
  <c r="FL34" i="39"/>
  <c r="GN34" i="39"/>
  <c r="AI35" i="39"/>
  <c r="BK35" i="39"/>
  <c r="CM35" i="39"/>
  <c r="K36" i="39"/>
  <c r="EC36" i="39"/>
  <c r="FE36" i="39"/>
  <c r="BK37" i="39"/>
  <c r="CM37" i="39"/>
  <c r="FZ37" i="39"/>
  <c r="HB37" i="39"/>
  <c r="L38" i="39"/>
  <c r="J39" i="39"/>
  <c r="AI40" i="39"/>
  <c r="BK40" i="39"/>
  <c r="CM40" i="39"/>
  <c r="DO40" i="39"/>
  <c r="FS40" i="39"/>
  <c r="J41" i="39"/>
  <c r="AW41" i="39"/>
  <c r="CF41" i="39"/>
  <c r="AP42" i="39"/>
  <c r="BR42" i="39"/>
  <c r="J43" i="39"/>
  <c r="AW43" i="39"/>
  <c r="CF43" i="39"/>
  <c r="DH43" i="39"/>
  <c r="AI44" i="39"/>
  <c r="J44" i="39"/>
  <c r="BR44" i="39"/>
  <c r="CT44" i="39"/>
  <c r="U45" i="39"/>
  <c r="J45" i="39"/>
  <c r="U46" i="39"/>
  <c r="I46" i="39"/>
  <c r="DH46" i="39"/>
  <c r="EJ46" i="39"/>
  <c r="FZ46" i="39"/>
  <c r="I47" i="39"/>
  <c r="K48" i="39"/>
  <c r="BY48" i="39"/>
  <c r="DA48" i="39"/>
  <c r="EJ48" i="39"/>
  <c r="FL48" i="39"/>
  <c r="HB48" i="39"/>
  <c r="K49" i="39"/>
  <c r="AP49" i="39"/>
  <c r="CF49" i="39"/>
  <c r="FS49" i="39"/>
  <c r="GU49" i="39"/>
  <c r="AW50" i="39"/>
  <c r="BY50" i="39"/>
  <c r="FS50" i="39"/>
  <c r="J51" i="39"/>
  <c r="BD51" i="39"/>
  <c r="AP52" i="39"/>
  <c r="G53" i="39"/>
  <c r="BK53" i="39"/>
  <c r="CM53" i="39"/>
  <c r="DV53" i="39"/>
  <c r="EX53" i="39"/>
  <c r="GN53" i="39"/>
  <c r="AP54" i="39"/>
  <c r="BR54" i="39"/>
  <c r="J55" i="39"/>
  <c r="AW55" i="39"/>
  <c r="BY55" i="39"/>
  <c r="DA55" i="39"/>
  <c r="EC55" i="39"/>
  <c r="FE55" i="39"/>
  <c r="FL55" i="39"/>
  <c r="GG55" i="39"/>
  <c r="HI55" i="39"/>
  <c r="H56" i="39"/>
  <c r="AI57" i="39"/>
  <c r="BK57" i="39"/>
  <c r="CM57" i="39"/>
  <c r="DO57" i="39"/>
  <c r="EQ57" i="39"/>
  <c r="FZ57" i="39"/>
  <c r="HB57" i="39"/>
  <c r="DV58" i="39"/>
  <c r="EX58" i="39"/>
  <c r="FZ58" i="39"/>
  <c r="AB61" i="39"/>
  <c r="BD61" i="39"/>
  <c r="CF61" i="39"/>
  <c r="DH61" i="39"/>
  <c r="EJ61" i="39"/>
  <c r="FL61" i="39"/>
  <c r="GN61" i="39"/>
  <c r="AI62" i="39"/>
  <c r="BK62" i="39"/>
  <c r="CM62" i="39"/>
  <c r="DO62" i="39"/>
  <c r="EQ62" i="39"/>
  <c r="FS62" i="39"/>
  <c r="GU62" i="39"/>
  <c r="L63" i="39"/>
  <c r="K64" i="39"/>
  <c r="AP64" i="39"/>
  <c r="BR64" i="39"/>
  <c r="CT64" i="39"/>
  <c r="DV64" i="39"/>
  <c r="EX64" i="39"/>
  <c r="GG64" i="39"/>
  <c r="HI64" i="39"/>
  <c r="U65" i="39"/>
  <c r="I65" i="39"/>
  <c r="AW65" i="39"/>
  <c r="BY65" i="39"/>
  <c r="DA65" i="39"/>
  <c r="EC65" i="39"/>
  <c r="FE65" i="39"/>
  <c r="GG65" i="39"/>
  <c r="HI65" i="39"/>
  <c r="BK70" i="39"/>
  <c r="CM70" i="39"/>
  <c r="U72" i="39"/>
  <c r="J72" i="39"/>
  <c r="AW72" i="39"/>
  <c r="BY72" i="39"/>
  <c r="DH72" i="39"/>
  <c r="I73" i="39"/>
  <c r="FS75" i="39"/>
  <c r="HI76" i="39"/>
  <c r="AB77" i="39"/>
  <c r="L77" i="39"/>
  <c r="BD77" i="39"/>
  <c r="J79" i="39"/>
  <c r="FL79" i="39"/>
  <c r="FZ79" i="39"/>
  <c r="U80" i="39"/>
  <c r="GN81" i="39"/>
  <c r="AB82" i="39"/>
  <c r="I83" i="39"/>
  <c r="J85" i="39"/>
  <c r="EQ86" i="39"/>
  <c r="AP87" i="39"/>
  <c r="DH89" i="39"/>
  <c r="GU89" i="39"/>
  <c r="AW86" i="39"/>
  <c r="AP63" i="39"/>
  <c r="BR63" i="39"/>
  <c r="CT63" i="39"/>
  <c r="DV63" i="39"/>
  <c r="EX63" i="39"/>
  <c r="FZ63" i="39"/>
  <c r="HB63" i="39"/>
  <c r="FZ64" i="39"/>
  <c r="HB64" i="39"/>
  <c r="G67" i="39"/>
  <c r="BD67" i="39"/>
  <c r="CF67" i="39"/>
  <c r="DH67" i="39"/>
  <c r="EJ67" i="39"/>
  <c r="FL67" i="39"/>
  <c r="GN67" i="39"/>
  <c r="L68" i="39"/>
  <c r="AI69" i="39"/>
  <c r="BK69" i="39"/>
  <c r="CM69" i="39"/>
  <c r="DO69" i="39"/>
  <c r="EQ69" i="39"/>
  <c r="FS69" i="39"/>
  <c r="GU69" i="39"/>
  <c r="FZ70" i="39"/>
  <c r="HB70" i="39"/>
  <c r="DA71" i="39"/>
  <c r="EC71" i="39"/>
  <c r="AI73" i="39"/>
  <c r="BK73" i="39"/>
  <c r="CT73" i="39"/>
  <c r="BR74" i="39"/>
  <c r="DV74" i="39"/>
  <c r="EC76" i="39"/>
  <c r="FE76" i="39"/>
  <c r="FS76" i="39"/>
  <c r="GN76" i="39"/>
  <c r="BR77" i="39"/>
  <c r="CT77" i="39"/>
  <c r="EC77" i="39"/>
  <c r="GN77" i="39"/>
  <c r="AI78" i="39"/>
  <c r="GN78" i="39"/>
  <c r="H79" i="39"/>
  <c r="BD79" i="39"/>
  <c r="EX79" i="39"/>
  <c r="DA80" i="39"/>
  <c r="FS80" i="39"/>
  <c r="GG80" i="39"/>
  <c r="AB81" i="39"/>
  <c r="AI82" i="39"/>
  <c r="CM82" i="39"/>
  <c r="DV82" i="39"/>
  <c r="FZ83" i="39"/>
  <c r="H84" i="39"/>
  <c r="CF84" i="39"/>
  <c r="DO84" i="39"/>
  <c r="EQ84" i="39"/>
  <c r="I85" i="39"/>
  <c r="K85" i="39"/>
  <c r="AP85" i="39"/>
  <c r="U88" i="39"/>
  <c r="CF88" i="39"/>
  <c r="DO88" i="39"/>
  <c r="AP89" i="39"/>
  <c r="CF89" i="39"/>
  <c r="FZ89" i="39"/>
  <c r="AI90" i="39"/>
  <c r="DV90" i="39"/>
  <c r="H91" i="39"/>
  <c r="K91" i="39"/>
  <c r="BY91" i="39"/>
  <c r="K89" i="39"/>
  <c r="BR89" i="39"/>
  <c r="FE89" i="39"/>
  <c r="CM90" i="39"/>
  <c r="H93" i="39"/>
  <c r="AW92" i="39"/>
  <c r="DA92" i="39"/>
  <c r="AI65" i="39"/>
  <c r="BK65" i="39"/>
  <c r="CM65" i="39"/>
  <c r="DO65" i="39"/>
  <c r="EQ65" i="39"/>
  <c r="FS65" i="39"/>
  <c r="GU65" i="39"/>
  <c r="K67" i="39"/>
  <c r="U68" i="39"/>
  <c r="J68" i="39"/>
  <c r="AW68" i="39"/>
  <c r="BY68" i="39"/>
  <c r="DA68" i="39"/>
  <c r="EC68" i="39"/>
  <c r="FE68" i="39"/>
  <c r="GG68" i="39"/>
  <c r="HI68" i="39"/>
  <c r="FL70" i="39"/>
  <c r="AI71" i="39"/>
  <c r="BK71" i="39"/>
  <c r="CM71" i="39"/>
  <c r="DV71" i="39"/>
  <c r="FE72" i="39"/>
  <c r="HI72" i="39"/>
  <c r="BY73" i="39"/>
  <c r="DA73" i="39"/>
  <c r="EX74" i="39"/>
  <c r="AB75" i="39"/>
  <c r="K75" i="39"/>
  <c r="EX75" i="39"/>
  <c r="FZ75" i="39"/>
  <c r="HI75" i="39"/>
  <c r="H76" i="39"/>
  <c r="EQ77" i="39"/>
  <c r="FE77" i="39"/>
  <c r="I78" i="39"/>
  <c r="BD80" i="39"/>
  <c r="BR81" i="39"/>
  <c r="CT81" i="39"/>
  <c r="HI81" i="39"/>
  <c r="AW82" i="39"/>
  <c r="CF82" i="39"/>
  <c r="BD83" i="39"/>
  <c r="BR83" i="39"/>
  <c r="AP84" i="39"/>
  <c r="CF85" i="39"/>
  <c r="FS85" i="39"/>
  <c r="L86" i="39"/>
  <c r="BR86" i="39"/>
  <c r="FZ86" i="39"/>
  <c r="AB87" i="39"/>
  <c r="DO87" i="39"/>
  <c r="H88" i="39"/>
  <c r="GN88" i="39"/>
  <c r="I89" i="39"/>
  <c r="FL91" i="39"/>
  <c r="BY92" i="39"/>
  <c r="EX62" i="39"/>
  <c r="FZ62" i="39"/>
  <c r="HB62" i="39"/>
  <c r="I64" i="39"/>
  <c r="BD64" i="39"/>
  <c r="CF64" i="39"/>
  <c r="DH64" i="39"/>
  <c r="EJ64" i="39"/>
  <c r="AB65" i="39"/>
  <c r="BD65" i="39"/>
  <c r="CF65" i="39"/>
  <c r="DH65" i="39"/>
  <c r="EJ65" i="39"/>
  <c r="FL65" i="39"/>
  <c r="GN65" i="39"/>
  <c r="AI66" i="39"/>
  <c r="BK66" i="39"/>
  <c r="CM66" i="39"/>
  <c r="DO66" i="39"/>
  <c r="EQ66" i="39"/>
  <c r="FS66" i="39"/>
  <c r="GU66" i="39"/>
  <c r="L67" i="39"/>
  <c r="K68" i="39"/>
  <c r="AP68" i="39"/>
  <c r="BR68" i="39"/>
  <c r="CT68" i="39"/>
  <c r="DV68" i="39"/>
  <c r="EX68" i="39"/>
  <c r="FZ68" i="39"/>
  <c r="HB68" i="39"/>
  <c r="K69" i="39"/>
  <c r="AB70" i="39"/>
  <c r="CF70" i="39"/>
  <c r="G71" i="39"/>
  <c r="BD71" i="39"/>
  <c r="CF71" i="39"/>
  <c r="DO71" i="39"/>
  <c r="EQ71" i="39"/>
  <c r="FZ71" i="39"/>
  <c r="CT72" i="39"/>
  <c r="DV72" i="39"/>
  <c r="EX72" i="39"/>
  <c r="FZ72" i="39"/>
  <c r="AW74" i="39"/>
  <c r="DA74" i="39"/>
  <c r="EQ74" i="39"/>
  <c r="FE74" i="39"/>
  <c r="BD75" i="39"/>
  <c r="I76" i="39"/>
  <c r="AW76" i="39"/>
  <c r="J81" i="39"/>
  <c r="HI84" i="39"/>
  <c r="L85" i="39"/>
  <c r="BR85" i="39"/>
  <c r="GU85" i="39"/>
  <c r="CT86" i="39"/>
  <c r="FS86" i="39"/>
  <c r="GG86" i="39"/>
  <c r="HI86" i="39"/>
  <c r="G87" i="39"/>
  <c r="DH87" i="39"/>
  <c r="HB87" i="39"/>
  <c r="L88" i="39"/>
  <c r="GN90" i="39"/>
  <c r="U91" i="39"/>
  <c r="FE91" i="39"/>
  <c r="FS91" i="39"/>
  <c r="FL90" i="39"/>
  <c r="DO91" i="39"/>
  <c r="EX91" i="39"/>
  <c r="J95" i="39"/>
  <c r="EJ93" i="39"/>
  <c r="EC93" i="39"/>
  <c r="EJ68" i="39"/>
  <c r="FL68" i="39"/>
  <c r="GN68" i="39"/>
  <c r="H69" i="39"/>
  <c r="DO70" i="39"/>
  <c r="EQ70" i="39"/>
  <c r="K71" i="39"/>
  <c r="AP71" i="39"/>
  <c r="FE71" i="39"/>
  <c r="GG71" i="39"/>
  <c r="G72" i="39"/>
  <c r="CM72" i="39"/>
  <c r="DO72" i="39"/>
  <c r="HB72" i="39"/>
  <c r="K73" i="39"/>
  <c r="EC73" i="39"/>
  <c r="FE73" i="39"/>
  <c r="AB74" i="39"/>
  <c r="FS74" i="39"/>
  <c r="DA75" i="39"/>
  <c r="DA76" i="39"/>
  <c r="HB76" i="39"/>
  <c r="K77" i="39"/>
  <c r="AP77" i="39"/>
  <c r="CF77" i="39"/>
  <c r="FS77" i="39"/>
  <c r="GU77" i="39"/>
  <c r="AW78" i="39"/>
  <c r="DA78" i="39"/>
  <c r="EJ78" i="39"/>
  <c r="CT79" i="39"/>
  <c r="FE79" i="39"/>
  <c r="AI80" i="39"/>
  <c r="K80" i="39"/>
  <c r="BR80" i="39"/>
  <c r="CT80" i="39"/>
  <c r="FL80" i="39"/>
  <c r="CF81" i="39"/>
  <c r="DH81" i="39"/>
  <c r="DO81" i="39"/>
  <c r="EJ81" i="39"/>
  <c r="BY82" i="39"/>
  <c r="EQ82" i="39"/>
  <c r="FE82" i="39"/>
  <c r="EC84" i="39"/>
  <c r="DO85" i="39"/>
  <c r="HI85" i="39"/>
  <c r="BK86" i="39"/>
  <c r="K86" i="39"/>
  <c r="EX86" i="39"/>
  <c r="FE86" i="39"/>
  <c r="I87" i="39"/>
  <c r="DA87" i="39"/>
  <c r="AI88" i="39"/>
  <c r="BK88" i="39"/>
  <c r="FS88" i="39"/>
  <c r="GG88" i="39"/>
  <c r="AW90" i="39"/>
  <c r="EJ90" i="39"/>
  <c r="AW91" i="39"/>
  <c r="EJ91" i="39"/>
  <c r="EQ91" i="39"/>
  <c r="BK92" i="39"/>
  <c r="CM92" i="39"/>
  <c r="FL92" i="39"/>
  <c r="K93" i="39"/>
  <c r="GG94" i="39"/>
  <c r="HI71" i="39"/>
  <c r="EQ72" i="39"/>
  <c r="FS72" i="39"/>
  <c r="L73" i="39"/>
  <c r="J73" i="39"/>
  <c r="GG73" i="39"/>
  <c r="HI73" i="39"/>
  <c r="L74" i="39"/>
  <c r="BD74" i="39"/>
  <c r="CF74" i="39"/>
  <c r="AP75" i="39"/>
  <c r="BR75" i="39"/>
  <c r="L76" i="39"/>
  <c r="AP76" i="39"/>
  <c r="EJ76" i="39"/>
  <c r="FL76" i="39"/>
  <c r="GU76" i="39"/>
  <c r="BY77" i="39"/>
  <c r="DA77" i="39"/>
  <c r="K78" i="39"/>
  <c r="EC78" i="39"/>
  <c r="CM79" i="39"/>
  <c r="FS79" i="39"/>
  <c r="GG79" i="39"/>
  <c r="FE80" i="39"/>
  <c r="AW81" i="39"/>
  <c r="FZ81" i="39"/>
  <c r="GU81" i="39"/>
  <c r="AB84" i="39"/>
  <c r="J84" i="39"/>
  <c r="EJ84" i="39"/>
  <c r="FE84" i="39"/>
  <c r="GG84" i="39"/>
  <c r="AB85" i="39"/>
  <c r="U86" i="39"/>
  <c r="BD86" i="39"/>
  <c r="GG87" i="39"/>
  <c r="U89" i="39"/>
  <c r="HB89" i="39"/>
  <c r="BY90" i="39"/>
  <c r="DA90" i="39"/>
  <c r="GU90" i="39"/>
  <c r="AP91" i="39"/>
  <c r="FS92" i="39"/>
  <c r="AP93" i="39"/>
  <c r="L93" i="39"/>
  <c r="U94" i="39"/>
  <c r="H94" i="39"/>
  <c r="GU91" i="39"/>
  <c r="AB92" i="39"/>
  <c r="L92" i="39"/>
  <c r="EX92" i="39"/>
  <c r="DV93" i="39"/>
  <c r="GG93" i="39"/>
  <c r="HI93" i="39"/>
  <c r="BR94" i="39"/>
  <c r="U101" i="39"/>
  <c r="BY101" i="39"/>
  <c r="BY95" i="39"/>
  <c r="EC95" i="39"/>
  <c r="FE95" i="39"/>
  <c r="AB96" i="39"/>
  <c r="BK96" i="39"/>
  <c r="HB96" i="39"/>
  <c r="EJ99" i="39"/>
  <c r="FE99" i="39"/>
  <c r="GN99" i="39"/>
  <c r="I95" i="39"/>
  <c r="H96" i="39"/>
  <c r="DV96" i="39"/>
  <c r="FZ96" i="39"/>
  <c r="BY99" i="39"/>
  <c r="CT99" i="39"/>
  <c r="AW95" i="39"/>
  <c r="DO94" i="39"/>
  <c r="EJ94" i="39"/>
  <c r="FZ94" i="39"/>
  <c r="GU94" i="39"/>
  <c r="DA95" i="39"/>
  <c r="DV95" i="39"/>
  <c r="FZ95" i="39"/>
  <c r="HI95" i="39"/>
  <c r="GU97" i="39"/>
  <c r="AI100" i="39"/>
  <c r="CM100" i="39"/>
  <c r="GU100" i="39"/>
  <c r="AP94" i="39"/>
  <c r="BY94" i="39"/>
  <c r="DH94" i="39"/>
  <c r="FS94" i="39"/>
  <c r="AI95" i="39"/>
  <c r="DO95" i="39"/>
  <c r="L97" i="39"/>
  <c r="CF97" i="39"/>
  <c r="EX98" i="39"/>
  <c r="FS98" i="39"/>
  <c r="HB98" i="39"/>
  <c r="BD59" i="39"/>
  <c r="CF59" i="39"/>
  <c r="DH59" i="39"/>
  <c r="EJ59" i="39"/>
  <c r="FL59" i="39"/>
  <c r="GN59" i="39"/>
  <c r="AI60" i="39"/>
  <c r="BK60" i="39"/>
  <c r="CM60" i="39"/>
  <c r="DO60" i="39"/>
  <c r="EQ60" i="39"/>
  <c r="FS60" i="39"/>
  <c r="GU60" i="39"/>
  <c r="L61" i="39"/>
  <c r="U62" i="39"/>
  <c r="J62" i="39"/>
  <c r="AW62" i="39"/>
  <c r="BY62" i="39"/>
  <c r="DA62" i="39"/>
  <c r="EC62" i="39"/>
  <c r="FE62" i="39"/>
  <c r="GG62" i="39"/>
  <c r="HI62" i="39"/>
  <c r="U63" i="39"/>
  <c r="I63" i="39"/>
  <c r="AW63" i="39"/>
  <c r="BY63" i="39"/>
  <c r="DA63" i="39"/>
  <c r="EC63" i="39"/>
  <c r="FE63" i="39"/>
  <c r="GG63" i="39"/>
  <c r="HI63" i="39"/>
  <c r="G64" i="39"/>
  <c r="AP65" i="39"/>
  <c r="BR65" i="39"/>
  <c r="CT65" i="39"/>
  <c r="DV65" i="39"/>
  <c r="EX65" i="39"/>
  <c r="FZ65" i="39"/>
  <c r="HB65" i="39"/>
  <c r="K66" i="39"/>
  <c r="AP66" i="39"/>
  <c r="BR66" i="39"/>
  <c r="CT66" i="39"/>
  <c r="DV66" i="39"/>
  <c r="EX66" i="39"/>
  <c r="FZ66" i="39"/>
  <c r="HB66" i="39"/>
  <c r="AB69" i="39"/>
  <c r="BD69" i="39"/>
  <c r="CF69" i="39"/>
  <c r="DH69" i="39"/>
  <c r="EJ69" i="39"/>
  <c r="FL69" i="39"/>
  <c r="GN69" i="39"/>
  <c r="AI70" i="39"/>
  <c r="DV70" i="39"/>
  <c r="EX70" i="39"/>
  <c r="GG70" i="39"/>
  <c r="HI70" i="39"/>
  <c r="U71" i="39"/>
  <c r="I71" i="39"/>
  <c r="DH71" i="39"/>
  <c r="EJ71" i="39"/>
  <c r="FS71" i="39"/>
  <c r="GU71" i="39"/>
  <c r="AP72" i="39"/>
  <c r="BR72" i="39"/>
  <c r="DA72" i="39"/>
  <c r="EC72" i="39"/>
  <c r="FL72" i="39"/>
  <c r="H73" i="39"/>
  <c r="CF73" i="39"/>
  <c r="DH73" i="39"/>
  <c r="EQ73" i="39"/>
  <c r="FS73" i="39"/>
  <c r="HB73" i="39"/>
  <c r="GG74" i="39"/>
  <c r="GU74" i="39"/>
  <c r="H75" i="39"/>
  <c r="K76" i="39"/>
  <c r="EQ76" i="39"/>
  <c r="J77" i="39"/>
  <c r="BK78" i="39"/>
  <c r="DV78" i="39"/>
  <c r="GU78" i="39"/>
  <c r="HI78" i="39"/>
  <c r="U79" i="39"/>
  <c r="K79" i="39"/>
  <c r="DH79" i="39"/>
  <c r="G80" i="39"/>
  <c r="AB80" i="39"/>
  <c r="J80" i="39"/>
  <c r="EQ80" i="39"/>
  <c r="AP81" i="39"/>
  <c r="K81" i="39"/>
  <c r="BY81" i="39"/>
  <c r="EC81" i="39"/>
  <c r="K82" i="39"/>
  <c r="AP82" i="39"/>
  <c r="I82" i="39"/>
  <c r="EJ82" i="39"/>
  <c r="AP83" i="39"/>
  <c r="EC83" i="39"/>
  <c r="FE83" i="39"/>
  <c r="GN83" i="39"/>
  <c r="AI84" i="39"/>
  <c r="FL84" i="39"/>
  <c r="GU84" i="39"/>
  <c r="DA85" i="39"/>
  <c r="DA86" i="39"/>
  <c r="AI87" i="39"/>
  <c r="K87" i="39"/>
  <c r="BR87" i="39"/>
  <c r="FL87" i="39"/>
  <c r="FL88" i="39"/>
  <c r="H89" i="39"/>
  <c r="EJ89" i="39"/>
  <c r="EX89" i="39"/>
  <c r="BD90" i="39"/>
  <c r="CF90" i="39"/>
  <c r="I90" i="39"/>
  <c r="DO90" i="39"/>
  <c r="EX90" i="39"/>
  <c r="HI90" i="39"/>
  <c r="BD91" i="39"/>
  <c r="FZ91" i="39"/>
  <c r="H92" i="39"/>
  <c r="BD92" i="39"/>
  <c r="GN92" i="39"/>
  <c r="AB93" i="39"/>
  <c r="BD93" i="39"/>
  <c r="BK93" i="39"/>
  <c r="CF93" i="39"/>
  <c r="GU93" i="39"/>
  <c r="K94" i="39"/>
  <c r="EC94" i="39"/>
  <c r="FL94" i="39"/>
  <c r="BY97" i="39"/>
  <c r="DO100" i="39"/>
  <c r="L96" i="39"/>
  <c r="BY96" i="39"/>
  <c r="DH97" i="39"/>
  <c r="GN97" i="39"/>
  <c r="BR98" i="39"/>
  <c r="BD99" i="39"/>
  <c r="K100" i="39"/>
  <c r="AP100" i="39"/>
  <c r="HI100" i="39"/>
  <c r="AB101" i="39"/>
  <c r="GU101" i="39"/>
  <c r="BD103" i="39"/>
  <c r="FE105" i="39"/>
  <c r="H106" i="39"/>
  <c r="K107" i="39"/>
  <c r="DO107" i="39"/>
  <c r="EQ107" i="39"/>
  <c r="HB107" i="39"/>
  <c r="U108" i="39"/>
  <c r="I108" i="39"/>
  <c r="CF108" i="39"/>
  <c r="EJ109" i="39"/>
  <c r="FL109" i="39"/>
  <c r="FZ110" i="39"/>
  <c r="I111" i="39"/>
  <c r="AP111" i="39"/>
  <c r="EC111" i="39"/>
  <c r="HB112" i="39"/>
  <c r="DV98" i="39"/>
  <c r="DH99" i="39"/>
  <c r="CT100" i="39"/>
  <c r="CF101" i="39"/>
  <c r="BR102" i="39"/>
  <c r="AP103" i="39"/>
  <c r="BY103" i="39"/>
  <c r="EJ103" i="39"/>
  <c r="AP104" i="39"/>
  <c r="BR104" i="39"/>
  <c r="HI104" i="39"/>
  <c r="CM105" i="39"/>
  <c r="DO105" i="39"/>
  <c r="FZ105" i="39"/>
  <c r="U106" i="39"/>
  <c r="AW106" i="39"/>
  <c r="CF106" i="39"/>
  <c r="DH106" i="39"/>
  <c r="EX106" i="39"/>
  <c r="U107" i="39"/>
  <c r="J107" i="39"/>
  <c r="HB108" i="39"/>
  <c r="GN109" i="39"/>
  <c r="AB110" i="39"/>
  <c r="I110" i="39"/>
  <c r="BD110" i="39"/>
  <c r="EQ110" i="39"/>
  <c r="HB110" i="39"/>
  <c r="BR111" i="39"/>
  <c r="CT111" i="39"/>
  <c r="CF112" i="39"/>
  <c r="K95" i="39"/>
  <c r="GG95" i="39"/>
  <c r="J96" i="39"/>
  <c r="BR96" i="39"/>
  <c r="CT96" i="39"/>
  <c r="EX96" i="39"/>
  <c r="J97" i="39"/>
  <c r="BD97" i="39"/>
  <c r="EJ97" i="39"/>
  <c r="CT98" i="39"/>
  <c r="FZ98" i="39"/>
  <c r="U99" i="39"/>
  <c r="CF99" i="39"/>
  <c r="FL99" i="39"/>
  <c r="BR100" i="39"/>
  <c r="EX100" i="39"/>
  <c r="BD101" i="39"/>
  <c r="EJ101" i="39"/>
  <c r="AB102" i="39"/>
  <c r="BD102" i="39"/>
  <c r="CM102" i="39"/>
  <c r="CT102" i="39"/>
  <c r="DV102" i="39"/>
  <c r="CT103" i="39"/>
  <c r="FL103" i="39"/>
  <c r="AB104" i="39"/>
  <c r="CT104" i="39"/>
  <c r="L105" i="39"/>
  <c r="HI105" i="39"/>
  <c r="FS107" i="39"/>
  <c r="AP109" i="39"/>
  <c r="BR109" i="39"/>
  <c r="FE109" i="39"/>
  <c r="CF110" i="39"/>
  <c r="DH110" i="39"/>
  <c r="EX111" i="39"/>
  <c r="U112" i="39"/>
  <c r="H113" i="39"/>
  <c r="CT113" i="39"/>
  <c r="DV113" i="39"/>
  <c r="GN113" i="39"/>
  <c r="HI113" i="39"/>
  <c r="DA101" i="39"/>
  <c r="FL101" i="39"/>
  <c r="GU102" i="39"/>
  <c r="K105" i="39"/>
  <c r="AW105" i="39"/>
  <c r="CT107" i="39"/>
  <c r="DA108" i="39"/>
  <c r="EC108" i="39"/>
  <c r="GN108" i="39"/>
  <c r="BK109" i="39"/>
  <c r="BY110" i="39"/>
  <c r="DA110" i="39"/>
  <c r="DO111" i="39"/>
  <c r="EQ111" i="39"/>
  <c r="DA112" i="39"/>
  <c r="EC112" i="39"/>
  <c r="CM113" i="39"/>
  <c r="DO113" i="39"/>
  <c r="EX113" i="39"/>
  <c r="FZ113" i="39"/>
  <c r="DH96" i="39"/>
  <c r="DO96" i="39"/>
  <c r="EJ96" i="39"/>
  <c r="EQ96" i="39"/>
  <c r="GN96" i="39"/>
  <c r="BK97" i="39"/>
  <c r="FE97" i="39"/>
  <c r="BY98" i="39"/>
  <c r="DA98" i="39"/>
  <c r="GN98" i="39"/>
  <c r="GU98" i="39"/>
  <c r="BK99" i="39"/>
  <c r="CM99" i="39"/>
  <c r="FZ99" i="39"/>
  <c r="GG99" i="39"/>
  <c r="HB99" i="39"/>
  <c r="AW100" i="39"/>
  <c r="BY100" i="39"/>
  <c r="FS100" i="39"/>
  <c r="GN100" i="39"/>
  <c r="BK101" i="39"/>
  <c r="EX101" i="39"/>
  <c r="FE101" i="39"/>
  <c r="FZ101" i="39"/>
  <c r="BY102" i="39"/>
  <c r="DA102" i="39"/>
  <c r="DO103" i="39"/>
  <c r="EQ103" i="39"/>
  <c r="BY104" i="39"/>
  <c r="FL104" i="39"/>
  <c r="GN104" i="39"/>
  <c r="GU105" i="39"/>
  <c r="EC106" i="39"/>
  <c r="CM109" i="39"/>
  <c r="DO109" i="39"/>
  <c r="EC110" i="39"/>
  <c r="BD111" i="39"/>
  <c r="FS111" i="39"/>
  <c r="GU111" i="39"/>
  <c r="L112" i="39"/>
  <c r="AP112" i="39"/>
  <c r="BR112" i="39"/>
  <c r="FE112" i="39"/>
  <c r="GG112" i="39"/>
  <c r="AB113" i="39"/>
  <c r="BY89" i="39"/>
  <c r="FS89" i="39"/>
  <c r="U90" i="39"/>
  <c r="CM91" i="39"/>
  <c r="HI91" i="39"/>
  <c r="U92" i="39"/>
  <c r="K92" i="39"/>
  <c r="EQ92" i="39"/>
  <c r="AI93" i="39"/>
  <c r="CT93" i="39"/>
  <c r="CM95" i="39"/>
  <c r="FS95" i="39"/>
  <c r="U96" i="39"/>
  <c r="CM97" i="39"/>
  <c r="DO97" i="39"/>
  <c r="HB97" i="39"/>
  <c r="HI97" i="39"/>
  <c r="EC98" i="39"/>
  <c r="FE98" i="39"/>
  <c r="DO99" i="39"/>
  <c r="EQ99" i="39"/>
  <c r="DA100" i="39"/>
  <c r="EC100" i="39"/>
  <c r="CM101" i="39"/>
  <c r="DO101" i="39"/>
  <c r="HI101" i="39"/>
  <c r="K102" i="39"/>
  <c r="EC102" i="39"/>
  <c r="FE102" i="39"/>
  <c r="FS103" i="39"/>
  <c r="DA104" i="39"/>
  <c r="EC104" i="39"/>
  <c r="J106" i="39"/>
  <c r="G107" i="39"/>
  <c r="BK107" i="39"/>
  <c r="CM107" i="39"/>
  <c r="AB108" i="39"/>
  <c r="BK108" i="39"/>
  <c r="FE108" i="39"/>
  <c r="GG108" i="39"/>
  <c r="AB109" i="39"/>
  <c r="BD109" i="39"/>
  <c r="EQ109" i="39"/>
  <c r="AP110" i="39"/>
  <c r="BR110" i="39"/>
  <c r="GG110" i="39"/>
  <c r="HI110" i="39"/>
  <c r="U111" i="39"/>
  <c r="K111" i="39"/>
  <c r="CF111" i="39"/>
  <c r="DH111" i="39"/>
  <c r="EJ111" i="39"/>
  <c r="CT112" i="39"/>
  <c r="HI112" i="39"/>
  <c r="L113" i="39"/>
  <c r="CF113" i="39"/>
  <c r="DH113" i="39"/>
  <c r="EQ113" i="39"/>
  <c r="J93" i="39"/>
  <c r="BR93" i="39"/>
  <c r="DH95" i="39"/>
  <c r="EJ95" i="39"/>
  <c r="GU95" i="39"/>
  <c r="DA96" i="39"/>
  <c r="EC96" i="39"/>
  <c r="GG96" i="39"/>
  <c r="EQ97" i="39"/>
  <c r="FS97" i="39"/>
  <c r="L98" i="39"/>
  <c r="GG98" i="39"/>
  <c r="HI98" i="39"/>
  <c r="I99" i="39"/>
  <c r="L99" i="39"/>
  <c r="FS99" i="39"/>
  <c r="GU99" i="39"/>
  <c r="FE100" i="39"/>
  <c r="GG100" i="39"/>
  <c r="EQ101" i="39"/>
  <c r="FS101" i="39"/>
  <c r="GG102" i="39"/>
  <c r="HI102" i="39"/>
  <c r="FE104" i="39"/>
  <c r="GG104" i="39"/>
  <c r="BK105" i="39"/>
  <c r="DV105" i="39"/>
  <c r="AB106" i="39"/>
  <c r="BD106" i="39"/>
  <c r="CT106" i="39"/>
  <c r="GG106" i="39"/>
  <c r="HI106" i="39"/>
  <c r="GG107" i="39"/>
  <c r="GU109" i="39"/>
  <c r="AI110" i="39"/>
  <c r="FL111" i="39"/>
  <c r="H112" i="39"/>
  <c r="K112" i="39"/>
  <c r="EX112" i="39"/>
  <c r="FZ112" i="39"/>
  <c r="GU113" i="39"/>
  <c r="J4" i="39"/>
  <c r="AC1" i="39"/>
  <c r="AS1" i="39"/>
  <c r="CG1" i="39"/>
  <c r="CW1" i="39"/>
  <c r="EK1" i="39"/>
  <c r="FA1" i="39"/>
  <c r="GW1" i="39"/>
  <c r="HE1" i="39"/>
  <c r="V1" i="39"/>
  <c r="BZ1" i="39"/>
  <c r="ED1" i="39"/>
  <c r="GH1" i="39"/>
  <c r="HB6" i="39"/>
  <c r="EC7" i="39"/>
  <c r="BR4" i="39"/>
  <c r="H5" i="39"/>
  <c r="GU6" i="39"/>
  <c r="DV4" i="39"/>
  <c r="BE1" i="39"/>
  <c r="DI1" i="39"/>
  <c r="FU1" i="39"/>
  <c r="FS4" i="39"/>
  <c r="H7" i="39"/>
  <c r="AX1" i="39"/>
  <c r="DB1" i="39"/>
  <c r="FF1" i="39"/>
  <c r="AB6" i="39"/>
  <c r="EQ6" i="39"/>
  <c r="U7" i="39"/>
  <c r="I7" i="39"/>
  <c r="I4" i="39"/>
  <c r="AP4" i="39"/>
  <c r="CT4" i="39"/>
  <c r="EX4" i="39"/>
  <c r="BY7" i="39"/>
  <c r="GO1" i="39"/>
  <c r="FS6" i="39"/>
  <c r="L7" i="39"/>
  <c r="DA7" i="39"/>
  <c r="BY24" i="39"/>
  <c r="CM25" i="39"/>
  <c r="N30" i="39"/>
  <c r="AB10" i="39"/>
  <c r="AB14" i="39"/>
  <c r="AB18" i="39"/>
  <c r="AB22" i="39"/>
  <c r="I8" i="39"/>
  <c r="G11" i="39"/>
  <c r="I12" i="39"/>
  <c r="G15" i="39"/>
  <c r="I16" i="39"/>
  <c r="G19" i="39"/>
  <c r="I20" i="39"/>
  <c r="AI21" i="39"/>
  <c r="G23" i="39"/>
  <c r="I24" i="39"/>
  <c r="N24" i="39" s="1"/>
  <c r="J25" i="39"/>
  <c r="EQ25" i="39"/>
  <c r="AB9" i="39"/>
  <c r="AB13" i="39"/>
  <c r="AB17" i="39"/>
  <c r="H19" i="39"/>
  <c r="AB21" i="39"/>
  <c r="H23" i="39"/>
  <c r="DA24" i="39"/>
  <c r="K25" i="39"/>
  <c r="GG24" i="39"/>
  <c r="EC24" i="39"/>
  <c r="AI25" i="39"/>
  <c r="HI24" i="39"/>
  <c r="H25" i="39"/>
  <c r="G25" i="39"/>
  <c r="BK25" i="39"/>
  <c r="FE25" i="39"/>
  <c r="GG40" i="39"/>
  <c r="AB27" i="39"/>
  <c r="AB35" i="39"/>
  <c r="AB39" i="39"/>
  <c r="AI26" i="39"/>
  <c r="G28" i="39"/>
  <c r="I29" i="39"/>
  <c r="AI30" i="39"/>
  <c r="G32" i="39"/>
  <c r="I33" i="39"/>
  <c r="AI34" i="39"/>
  <c r="G36" i="39"/>
  <c r="I37" i="39"/>
  <c r="AI38" i="39"/>
  <c r="G40" i="39"/>
  <c r="EC40" i="39"/>
  <c r="K41" i="39"/>
  <c r="AB26" i="39"/>
  <c r="H28" i="39"/>
  <c r="AB30" i="39"/>
  <c r="H32" i="39"/>
  <c r="AB34" i="39"/>
  <c r="H36" i="39"/>
  <c r="AB38" i="39"/>
  <c r="H40" i="39"/>
  <c r="I42" i="39"/>
  <c r="I41" i="39"/>
  <c r="AI41" i="39"/>
  <c r="BR41" i="39"/>
  <c r="EQ41" i="39"/>
  <c r="FZ41" i="39"/>
  <c r="FE42" i="39"/>
  <c r="G41" i="39"/>
  <c r="BK41" i="39"/>
  <c r="FS41" i="39"/>
  <c r="HB41" i="39"/>
  <c r="G42" i="39"/>
  <c r="BY42" i="39"/>
  <c r="FE57" i="39"/>
  <c r="I58" i="39"/>
  <c r="FS58" i="39"/>
  <c r="G46" i="39"/>
  <c r="G50" i="39"/>
  <c r="G54" i="39"/>
  <c r="I55" i="39"/>
  <c r="G58" i="39"/>
  <c r="GG57" i="39"/>
  <c r="AW58" i="39"/>
  <c r="BK58" i="39"/>
  <c r="G59" i="39"/>
  <c r="AB59" i="39"/>
  <c r="AP58" i="39"/>
  <c r="EQ58" i="39"/>
  <c r="HB58" i="39"/>
  <c r="H59" i="39"/>
  <c r="G74" i="39"/>
  <c r="U74" i="39"/>
  <c r="DH74" i="39"/>
  <c r="EJ74" i="39"/>
  <c r="FZ74" i="39"/>
  <c r="AB60" i="39"/>
  <c r="AB64" i="39"/>
  <c r="AB68" i="39"/>
  <c r="G61" i="39"/>
  <c r="I62" i="39"/>
  <c r="G65" i="39"/>
  <c r="I66" i="39"/>
  <c r="G69" i="39"/>
  <c r="I70" i="39"/>
  <c r="G73" i="39"/>
  <c r="I74" i="39"/>
  <c r="EC74" i="39"/>
  <c r="AB63" i="39"/>
  <c r="AB67" i="39"/>
  <c r="AB71" i="39"/>
  <c r="GN74" i="39"/>
  <c r="DH75" i="39"/>
  <c r="H72" i="39"/>
  <c r="BY74" i="39"/>
  <c r="G75" i="39"/>
  <c r="BK75" i="39"/>
  <c r="G77" i="39"/>
  <c r="GN79" i="39"/>
  <c r="GN80" i="39"/>
  <c r="HB81" i="39"/>
  <c r="G82" i="39"/>
  <c r="FL82" i="39"/>
  <c r="HB82" i="39"/>
  <c r="K83" i="39"/>
  <c r="CM85" i="39"/>
  <c r="GN86" i="39"/>
  <c r="L90" i="39"/>
  <c r="AI91" i="39"/>
  <c r="CF91" i="39"/>
  <c r="EC91" i="39"/>
  <c r="G92" i="39"/>
  <c r="J92" i="39"/>
  <c r="AI94" i="39"/>
  <c r="CT94" i="39"/>
  <c r="FE94" i="39"/>
  <c r="G88" i="39"/>
  <c r="AP92" i="39"/>
  <c r="G76" i="39"/>
  <c r="I79" i="39"/>
  <c r="G81" i="39"/>
  <c r="J83" i="39"/>
  <c r="BD87" i="39"/>
  <c r="EJ87" i="39"/>
  <c r="FZ88" i="39"/>
  <c r="AB91" i="39"/>
  <c r="CF92" i="39"/>
  <c r="EX93" i="39"/>
  <c r="AB95" i="39"/>
  <c r="G95" i="39"/>
  <c r="BY78" i="39"/>
  <c r="HB78" i="39"/>
  <c r="G79" i="39"/>
  <c r="H80" i="39"/>
  <c r="FZ80" i="39"/>
  <c r="BR82" i="39"/>
  <c r="EX82" i="39"/>
  <c r="AP86" i="39"/>
  <c r="CT87" i="39"/>
  <c r="BD89" i="39"/>
  <c r="AB90" i="39"/>
  <c r="FZ90" i="39"/>
  <c r="AI92" i="39"/>
  <c r="BY93" i="39"/>
  <c r="L79" i="39"/>
  <c r="AP79" i="39"/>
  <c r="CF79" i="39"/>
  <c r="I80" i="39"/>
  <c r="EJ80" i="39"/>
  <c r="EX81" i="39"/>
  <c r="DH82" i="39"/>
  <c r="U83" i="39"/>
  <c r="AI85" i="39"/>
  <c r="DH85" i="39"/>
  <c r="GG85" i="39"/>
  <c r="AW87" i="39"/>
  <c r="BD88" i="39"/>
  <c r="HB88" i="39"/>
  <c r="G89" i="39"/>
  <c r="AI89" i="39"/>
  <c r="BR92" i="39"/>
  <c r="GG92" i="39"/>
  <c r="EQ93" i="39"/>
  <c r="I94" i="39"/>
  <c r="BD94" i="39"/>
  <c r="CF94" i="39"/>
  <c r="G78" i="39"/>
  <c r="BR78" i="39"/>
  <c r="AI79" i="39"/>
  <c r="AW80" i="39"/>
  <c r="CM80" i="39"/>
  <c r="BD81" i="39"/>
  <c r="DA81" i="39"/>
  <c r="U82" i="39"/>
  <c r="BK82" i="39"/>
  <c r="FS83" i="39"/>
  <c r="HI83" i="39"/>
  <c r="G84" i="39"/>
  <c r="FZ84" i="39"/>
  <c r="L87" i="39"/>
  <c r="CF87" i="39"/>
  <c r="GU87" i="39"/>
  <c r="AB89" i="39"/>
  <c r="K90" i="39"/>
  <c r="EC90" i="39"/>
  <c r="FS90" i="39"/>
  <c r="I91" i="39"/>
  <c r="GG91" i="39"/>
  <c r="I93" i="39"/>
  <c r="DA93" i="39"/>
  <c r="FS93" i="39"/>
  <c r="G94" i="39"/>
  <c r="DV80" i="39"/>
  <c r="J82" i="39"/>
  <c r="CT82" i="39"/>
  <c r="HI82" i="39"/>
  <c r="K84" i="39"/>
  <c r="H85" i="39"/>
  <c r="EJ85" i="39"/>
  <c r="G86" i="39"/>
  <c r="GU86" i="39"/>
  <c r="FE88" i="39"/>
  <c r="GU88" i="39"/>
  <c r="DO89" i="39"/>
  <c r="FL89" i="39"/>
  <c r="HI89" i="39"/>
  <c r="J90" i="39"/>
  <c r="HB90" i="39"/>
  <c r="G91" i="39"/>
  <c r="J91" i="39"/>
  <c r="EJ92" i="39"/>
  <c r="FZ92" i="39"/>
  <c r="G93" i="39"/>
  <c r="GG78" i="39"/>
  <c r="AB79" i="39"/>
  <c r="AP80" i="39"/>
  <c r="G83" i="39"/>
  <c r="L83" i="39"/>
  <c r="DV83" i="39"/>
  <c r="FL83" i="39"/>
  <c r="L84" i="39"/>
  <c r="BY84" i="39"/>
  <c r="DV84" i="39"/>
  <c r="FS84" i="39"/>
  <c r="FZ85" i="39"/>
  <c r="H86" i="39"/>
  <c r="GN87" i="39"/>
  <c r="I92" i="39"/>
  <c r="AW94" i="39"/>
  <c r="CM94" i="39"/>
  <c r="HB94" i="39"/>
  <c r="H95" i="39"/>
  <c r="CT95" i="39"/>
  <c r="FL95" i="39"/>
  <c r="EX94" i="39"/>
  <c r="BD95" i="39"/>
  <c r="GN95" i="39"/>
  <c r="H81" i="39"/>
  <c r="EJ83" i="39"/>
  <c r="BD85" i="39"/>
  <c r="DV88" i="39"/>
  <c r="CT90" i="39"/>
  <c r="FL93" i="39"/>
  <c r="U95" i="39"/>
  <c r="EX95" i="39"/>
  <c r="FL81" i="39"/>
  <c r="CF83" i="39"/>
  <c r="J86" i="39"/>
  <c r="HB86" i="39"/>
  <c r="BR88" i="39"/>
  <c r="AP90" i="39"/>
  <c r="L91" i="39"/>
  <c r="GN91" i="39"/>
  <c r="DH93" i="39"/>
  <c r="DA94" i="39"/>
  <c r="EQ94" i="39"/>
  <c r="L95" i="39"/>
  <c r="CF95" i="39"/>
  <c r="AP95" i="39"/>
  <c r="J94" i="39"/>
  <c r="HI94" i="39"/>
  <c r="EQ95" i="39"/>
  <c r="HB95" i="39"/>
  <c r="AI101" i="39"/>
  <c r="G101" i="39"/>
  <c r="G96" i="39"/>
  <c r="I97" i="39"/>
  <c r="K97" i="39"/>
  <c r="K99" i="39"/>
  <c r="L100" i="39"/>
  <c r="HB101" i="39"/>
  <c r="GN102" i="39"/>
  <c r="FZ103" i="39"/>
  <c r="HB103" i="39"/>
  <c r="DH104" i="39"/>
  <c r="EJ104" i="39"/>
  <c r="FS104" i="39"/>
  <c r="J105" i="39"/>
  <c r="BD105" i="39"/>
  <c r="FS105" i="39"/>
  <c r="HB105" i="39"/>
  <c r="EQ106" i="39"/>
  <c r="AP107" i="39"/>
  <c r="CF107" i="39"/>
  <c r="GU107" i="39"/>
  <c r="AW108" i="39"/>
  <c r="G108" i="39"/>
  <c r="BY108" i="39"/>
  <c r="DH108" i="39"/>
  <c r="EJ108" i="39"/>
  <c r="FS108" i="39"/>
  <c r="J109" i="39"/>
  <c r="J110" i="39"/>
  <c r="CM110" i="39"/>
  <c r="EX110" i="39"/>
  <c r="J111" i="39"/>
  <c r="BY111" i="39"/>
  <c r="GN111" i="39"/>
  <c r="DV112" i="39"/>
  <c r="BD113" i="39"/>
  <c r="HB113" i="39"/>
  <c r="AP98" i="39"/>
  <c r="J98" i="39"/>
  <c r="AB99" i="39"/>
  <c r="J99" i="39"/>
  <c r="AW104" i="39"/>
  <c r="G104" i="39"/>
  <c r="L108" i="39"/>
  <c r="K109" i="39"/>
  <c r="AW109" i="39"/>
  <c r="I109" i="39"/>
  <c r="BD96" i="39"/>
  <c r="FL96" i="39"/>
  <c r="FS96" i="39"/>
  <c r="AP97" i="39"/>
  <c r="BR97" i="39"/>
  <c r="AB98" i="39"/>
  <c r="AI98" i="39"/>
  <c r="I98" i="39"/>
  <c r="BD98" i="39"/>
  <c r="AP99" i="39"/>
  <c r="L101" i="39"/>
  <c r="L102" i="39"/>
  <c r="I103" i="39"/>
  <c r="L103" i="39"/>
  <c r="GU103" i="39"/>
  <c r="AP105" i="39"/>
  <c r="I105" i="39"/>
  <c r="BR105" i="39"/>
  <c r="DH105" i="39"/>
  <c r="L106" i="39"/>
  <c r="GU106" i="39"/>
  <c r="AI107" i="39"/>
  <c r="BR107" i="39"/>
  <c r="EJ107" i="39"/>
  <c r="BR108" i="39"/>
  <c r="FL108" i="39"/>
  <c r="HI109" i="39"/>
  <c r="G110" i="39"/>
  <c r="H110" i="39"/>
  <c r="GU110" i="39"/>
  <c r="GG111" i="39"/>
  <c r="G112" i="39"/>
  <c r="DO112" i="39"/>
  <c r="AW113" i="39"/>
  <c r="K113" i="39"/>
  <c r="H97" i="39"/>
  <c r="CT97" i="39"/>
  <c r="G98" i="39"/>
  <c r="H98" i="39"/>
  <c r="CF98" i="39"/>
  <c r="H99" i="39"/>
  <c r="BR99" i="39"/>
  <c r="G100" i="39"/>
  <c r="I100" i="39"/>
  <c r="J100" i="39"/>
  <c r="I101" i="39"/>
  <c r="K101" i="39"/>
  <c r="K103" i="39"/>
  <c r="L104" i="39"/>
  <c r="H105" i="39"/>
  <c r="DA105" i="39"/>
  <c r="AP106" i="39"/>
  <c r="K106" i="39"/>
  <c r="FE106" i="39"/>
  <c r="GN106" i="39"/>
  <c r="H107" i="39"/>
  <c r="EC107" i="39"/>
  <c r="AI109" i="39"/>
  <c r="G109" i="39"/>
  <c r="EX109" i="39"/>
  <c r="FZ109" i="39"/>
  <c r="EJ110" i="39"/>
  <c r="AI111" i="39"/>
  <c r="DV111" i="39"/>
  <c r="BD112" i="39"/>
  <c r="I112" i="39"/>
  <c r="FS112" i="39"/>
  <c r="J113" i="39"/>
  <c r="DA113" i="39"/>
  <c r="FL113" i="39"/>
  <c r="FE96" i="39"/>
  <c r="AI97" i="39"/>
  <c r="G97" i="39"/>
  <c r="EX97" i="39"/>
  <c r="FZ97" i="39"/>
  <c r="EJ98" i="39"/>
  <c r="FL98" i="39"/>
  <c r="G99" i="39"/>
  <c r="DV99" i="39"/>
  <c r="EX99" i="39"/>
  <c r="H100" i="39"/>
  <c r="BD100" i="39"/>
  <c r="J101" i="39"/>
  <c r="AI102" i="39"/>
  <c r="AP102" i="39"/>
  <c r="J102" i="39"/>
  <c r="AB103" i="39"/>
  <c r="J103" i="39"/>
  <c r="CF103" i="39"/>
  <c r="AI105" i="39"/>
  <c r="G105" i="39"/>
  <c r="CT105" i="39"/>
  <c r="FL105" i="39"/>
  <c r="AI106" i="39"/>
  <c r="DV107" i="39"/>
  <c r="EX107" i="39"/>
  <c r="GN107" i="39"/>
  <c r="DV108" i="39"/>
  <c r="HB109" i="39"/>
  <c r="L110" i="39"/>
  <c r="GN110" i="39"/>
  <c r="BK111" i="39"/>
  <c r="G111" i="39"/>
  <c r="FZ111" i="39"/>
  <c r="HB111" i="39"/>
  <c r="DH112" i="39"/>
  <c r="EJ112" i="39"/>
  <c r="AP113" i="39"/>
  <c r="I113" i="39"/>
  <c r="BR113" i="39"/>
  <c r="FS113" i="39"/>
  <c r="I102" i="39"/>
  <c r="I106" i="39"/>
  <c r="L107" i="39"/>
  <c r="H108" i="39"/>
  <c r="J108" i="39"/>
  <c r="FS109" i="39"/>
  <c r="K110" i="39"/>
  <c r="FE110" i="39"/>
  <c r="BY112" i="39"/>
  <c r="FE113" i="39"/>
  <c r="K98" i="39"/>
  <c r="FL100" i="39"/>
  <c r="H101" i="39"/>
  <c r="CT101" i="39"/>
  <c r="G102" i="39"/>
  <c r="H102" i="39"/>
  <c r="CF102" i="39"/>
  <c r="EQ102" i="39"/>
  <c r="HB102" i="39"/>
  <c r="BR103" i="39"/>
  <c r="EC103" i="39"/>
  <c r="GN103" i="39"/>
  <c r="I104" i="39"/>
  <c r="BK104" i="39"/>
  <c r="J104" i="39"/>
  <c r="DV104" i="39"/>
  <c r="EX105" i="39"/>
  <c r="G106" i="39"/>
  <c r="CM106" i="39"/>
  <c r="AB107" i="39"/>
  <c r="FZ107" i="39"/>
  <c r="BD108" i="39"/>
  <c r="DO108" i="39"/>
  <c r="FZ108" i="39"/>
  <c r="H109" i="39"/>
  <c r="L109" i="39"/>
  <c r="DH109" i="39"/>
  <c r="H111" i="39"/>
  <c r="L111" i="39"/>
  <c r="AI113" i="39"/>
  <c r="G113" i="39"/>
  <c r="AB100" i="39"/>
  <c r="AB112" i="39"/>
  <c r="AI99" i="39"/>
  <c r="AI103" i="39"/>
  <c r="AB111" i="39"/>
  <c r="N21" i="39" l="1"/>
  <c r="M26" i="39"/>
  <c r="F26" i="39" s="1"/>
  <c r="M22" i="39"/>
  <c r="F22" i="39" s="1"/>
  <c r="N55" i="39"/>
  <c r="N38" i="39"/>
  <c r="M16" i="39"/>
  <c r="F16" i="39" s="1"/>
  <c r="M70" i="39"/>
  <c r="F70" i="39" s="1"/>
  <c r="M30" i="39"/>
  <c r="F30" i="39" s="1"/>
  <c r="N35" i="39"/>
  <c r="N33" i="39"/>
  <c r="N64" i="39"/>
  <c r="N60" i="39"/>
  <c r="N52" i="39"/>
  <c r="M38" i="39"/>
  <c r="F38" i="39" s="1"/>
  <c r="M35" i="39"/>
  <c r="F35" i="39" s="1"/>
  <c r="M62" i="39"/>
  <c r="F62" i="39" s="1"/>
  <c r="M52" i="39"/>
  <c r="F52" i="39" s="1"/>
  <c r="N67" i="39"/>
  <c r="N57" i="39"/>
  <c r="N13" i="39"/>
  <c r="N27" i="39"/>
  <c r="M60" i="39"/>
  <c r="F60" i="39" s="1"/>
  <c r="N47" i="39"/>
  <c r="N26" i="39"/>
  <c r="D27" i="42"/>
  <c r="H3" i="40"/>
  <c r="H7" i="40" s="1"/>
  <c r="N85" i="39"/>
  <c r="N71" i="39"/>
  <c r="N34" i="39"/>
  <c r="M47" i="39"/>
  <c r="F47" i="39" s="1"/>
  <c r="N39" i="39"/>
  <c r="N6" i="39"/>
  <c r="N10" i="39"/>
  <c r="M49" i="39"/>
  <c r="F49" i="39" s="1"/>
  <c r="M10" i="39"/>
  <c r="F10" i="39" s="1"/>
  <c r="N18" i="39"/>
  <c r="M71" i="39"/>
  <c r="F71" i="39" s="1"/>
  <c r="M34" i="39"/>
  <c r="F34" i="39" s="1"/>
  <c r="M27" i="39"/>
  <c r="F27" i="39" s="1"/>
  <c r="N44" i="39"/>
  <c r="M13" i="39"/>
  <c r="F13" i="39" s="1"/>
  <c r="M57" i="39"/>
  <c r="F57" i="39" s="1"/>
  <c r="M107" i="39"/>
  <c r="F107" i="39" s="1"/>
  <c r="N72" i="39"/>
  <c r="M67" i="39"/>
  <c r="F67" i="39" s="1"/>
  <c r="CF1" i="39"/>
  <c r="BD1" i="39"/>
  <c r="N68" i="39"/>
  <c r="M51" i="39"/>
  <c r="F51" i="39" s="1"/>
  <c r="N63" i="39"/>
  <c r="N49" i="39"/>
  <c r="M56" i="39"/>
  <c r="F56" i="39" s="1"/>
  <c r="M31" i="39"/>
  <c r="F31" i="39" s="1"/>
  <c r="N45" i="39"/>
  <c r="N17" i="39"/>
  <c r="N37" i="39"/>
  <c r="N43" i="39"/>
  <c r="N22" i="39"/>
  <c r="M87" i="39"/>
  <c r="F87" i="39" s="1"/>
  <c r="N51" i="39"/>
  <c r="N53" i="39"/>
  <c r="N48" i="39"/>
  <c r="M21" i="39"/>
  <c r="F21" i="39" s="1"/>
  <c r="N9" i="39"/>
  <c r="N66" i="39"/>
  <c r="M14" i="39"/>
  <c r="F14" i="39" s="1"/>
  <c r="N29" i="39"/>
  <c r="M6" i="39"/>
  <c r="F6" i="39" s="1"/>
  <c r="M4" i="39"/>
  <c r="M103" i="39"/>
  <c r="F103" i="39" s="1"/>
  <c r="M80" i="39"/>
  <c r="F80" i="39" s="1"/>
  <c r="M37" i="39"/>
  <c r="F37" i="39" s="1"/>
  <c r="FE1" i="39"/>
  <c r="N80" i="39"/>
  <c r="M68" i="39"/>
  <c r="F68" i="39" s="1"/>
  <c r="M48" i="39"/>
  <c r="F48" i="39" s="1"/>
  <c r="HB1" i="39"/>
  <c r="GG1" i="39"/>
  <c r="M39" i="39"/>
  <c r="F39" i="39" s="1"/>
  <c r="M17" i="39"/>
  <c r="F17" i="39" s="1"/>
  <c r="U1" i="39"/>
  <c r="N16" i="39"/>
  <c r="N14" i="39"/>
  <c r="CM1" i="39"/>
  <c r="AB1" i="39"/>
  <c r="N20" i="39"/>
  <c r="N103" i="39"/>
  <c r="DO1" i="39"/>
  <c r="M44" i="39"/>
  <c r="F44" i="39" s="1"/>
  <c r="N56" i="39"/>
  <c r="N8" i="39"/>
  <c r="EQ1" i="39"/>
  <c r="H1" i="39"/>
  <c r="GU1" i="39"/>
  <c r="M66" i="39"/>
  <c r="F66" i="39" s="1"/>
  <c r="EJ1" i="39"/>
  <c r="M64" i="39"/>
  <c r="F64" i="39" s="1"/>
  <c r="M63" i="39"/>
  <c r="F63" i="39" s="1"/>
  <c r="N62" i="39"/>
  <c r="M53" i="39"/>
  <c r="F53" i="39" s="1"/>
  <c r="BK1" i="39"/>
  <c r="N31" i="39"/>
  <c r="M9" i="39"/>
  <c r="F9" i="39" s="1"/>
  <c r="M24" i="39"/>
  <c r="F24" i="39" s="1"/>
  <c r="EC1" i="39"/>
  <c r="GN1" i="39"/>
  <c r="DH1" i="39"/>
  <c r="FZ1" i="39"/>
  <c r="N87" i="39"/>
  <c r="L1" i="39"/>
  <c r="BY1" i="39"/>
  <c r="M90" i="39"/>
  <c r="F90" i="39" s="1"/>
  <c r="AW1" i="39"/>
  <c r="N70" i="39"/>
  <c r="M45" i="39"/>
  <c r="F45" i="39" s="1"/>
  <c r="M29" i="39"/>
  <c r="F29" i="39" s="1"/>
  <c r="DA1" i="39"/>
  <c r="M18" i="39"/>
  <c r="F18" i="39" s="1"/>
  <c r="N5" i="39"/>
  <c r="AI1" i="39"/>
  <c r="FL1" i="39"/>
  <c r="K1" i="39"/>
  <c r="G1" i="39"/>
  <c r="HI1" i="39"/>
  <c r="N12" i="39"/>
  <c r="M7" i="39"/>
  <c r="F7" i="39" s="1"/>
  <c r="M43" i="39"/>
  <c r="F43" i="39" s="1"/>
  <c r="N102" i="39"/>
  <c r="M102" i="39"/>
  <c r="F102" i="39" s="1"/>
  <c r="N101" i="39"/>
  <c r="M101" i="39"/>
  <c r="F101" i="39" s="1"/>
  <c r="M95" i="39"/>
  <c r="F95" i="39" s="1"/>
  <c r="N95" i="39"/>
  <c r="N46" i="39"/>
  <c r="M46" i="39"/>
  <c r="F46" i="39" s="1"/>
  <c r="N107" i="39"/>
  <c r="N86" i="39"/>
  <c r="M86" i="39"/>
  <c r="F86" i="39" s="1"/>
  <c r="N94" i="39"/>
  <c r="M94" i="39"/>
  <c r="F94" i="39" s="1"/>
  <c r="M85" i="39"/>
  <c r="F85" i="39" s="1"/>
  <c r="N77" i="39"/>
  <c r="M77" i="39"/>
  <c r="F77" i="39" s="1"/>
  <c r="M72" i="39"/>
  <c r="F72" i="39" s="1"/>
  <c r="M55" i="39"/>
  <c r="F55" i="39" s="1"/>
  <c r="N41" i="39"/>
  <c r="M41" i="39"/>
  <c r="F41" i="39" s="1"/>
  <c r="N40" i="39"/>
  <c r="M40" i="39"/>
  <c r="F40" i="39" s="1"/>
  <c r="N11" i="39"/>
  <c r="M11" i="39"/>
  <c r="F11" i="39" s="1"/>
  <c r="M8" i="39"/>
  <c r="F8" i="39" s="1"/>
  <c r="N112" i="39"/>
  <c r="M112" i="39"/>
  <c r="F112" i="39" s="1"/>
  <c r="N108" i="39"/>
  <c r="M108" i="39"/>
  <c r="F108" i="39" s="1"/>
  <c r="M59" i="39"/>
  <c r="F59" i="39" s="1"/>
  <c r="N59" i="39"/>
  <c r="N99" i="39"/>
  <c r="M99" i="39"/>
  <c r="F99" i="39" s="1"/>
  <c r="N98" i="39"/>
  <c r="M98" i="39"/>
  <c r="F98" i="39" s="1"/>
  <c r="N78" i="39"/>
  <c r="M78" i="39"/>
  <c r="F78" i="39" s="1"/>
  <c r="N89" i="39"/>
  <c r="M89" i="39"/>
  <c r="F89" i="39" s="1"/>
  <c r="N81" i="39"/>
  <c r="M81" i="39"/>
  <c r="F81" i="39" s="1"/>
  <c r="N90" i="39"/>
  <c r="N73" i="39"/>
  <c r="M73" i="39"/>
  <c r="F73" i="39" s="1"/>
  <c r="N28" i="39"/>
  <c r="M28" i="39"/>
  <c r="F28" i="39" s="1"/>
  <c r="N23" i="39"/>
  <c r="M23" i="39"/>
  <c r="F23" i="39" s="1"/>
  <c r="FS1" i="39"/>
  <c r="N106" i="39"/>
  <c r="M106" i="39"/>
  <c r="F106" i="39" s="1"/>
  <c r="N92" i="39"/>
  <c r="M92" i="39"/>
  <c r="F92" i="39" s="1"/>
  <c r="M33" i="39"/>
  <c r="F33" i="39" s="1"/>
  <c r="M20" i="39"/>
  <c r="F20" i="39" s="1"/>
  <c r="I1" i="39"/>
  <c r="M5" i="39"/>
  <c r="F5" i="39" s="1"/>
  <c r="N76" i="39"/>
  <c r="M76" i="39"/>
  <c r="F76" i="39" s="1"/>
  <c r="N69" i="39"/>
  <c r="M69" i="39"/>
  <c r="F69" i="39" s="1"/>
  <c r="N58" i="39"/>
  <c r="M58" i="39"/>
  <c r="F58" i="39" s="1"/>
  <c r="N36" i="39"/>
  <c r="M36" i="39"/>
  <c r="F36" i="39" s="1"/>
  <c r="EX1" i="39"/>
  <c r="M12" i="39"/>
  <c r="F12" i="39" s="1"/>
  <c r="M83" i="39"/>
  <c r="F83" i="39" s="1"/>
  <c r="N83" i="39"/>
  <c r="N61" i="39"/>
  <c r="M61" i="39"/>
  <c r="F61" i="39" s="1"/>
  <c r="N110" i="39"/>
  <c r="M110" i="39"/>
  <c r="F110" i="39" s="1"/>
  <c r="N104" i="39"/>
  <c r="M104" i="39"/>
  <c r="F104" i="39" s="1"/>
  <c r="N93" i="39"/>
  <c r="M93" i="39"/>
  <c r="F93" i="39" s="1"/>
  <c r="N105" i="39"/>
  <c r="M105" i="39"/>
  <c r="F105" i="39" s="1"/>
  <c r="N109" i="39"/>
  <c r="M109" i="39"/>
  <c r="F109" i="39" s="1"/>
  <c r="N100" i="39"/>
  <c r="M100" i="39"/>
  <c r="F100" i="39" s="1"/>
  <c r="M96" i="39"/>
  <c r="F96" i="39" s="1"/>
  <c r="N96" i="39"/>
  <c r="N79" i="39"/>
  <c r="M79" i="39"/>
  <c r="F79" i="39" s="1"/>
  <c r="N82" i="39"/>
  <c r="M82" i="39"/>
  <c r="F82" i="39" s="1"/>
  <c r="N75" i="39"/>
  <c r="M75" i="39"/>
  <c r="F75" i="39" s="1"/>
  <c r="M42" i="39"/>
  <c r="F42" i="39" s="1"/>
  <c r="N42" i="39"/>
  <c r="N25" i="39"/>
  <c r="M25" i="39"/>
  <c r="F25" i="39" s="1"/>
  <c r="N19" i="39"/>
  <c r="M19" i="39"/>
  <c r="F19" i="39" s="1"/>
  <c r="CT1" i="39"/>
  <c r="BR1" i="39"/>
  <c r="J1" i="39"/>
  <c r="N74" i="39"/>
  <c r="M74" i="39"/>
  <c r="F74" i="39" s="1"/>
  <c r="N88" i="39"/>
  <c r="M88" i="39"/>
  <c r="F88" i="39" s="1"/>
  <c r="N65" i="39"/>
  <c r="M65" i="39"/>
  <c r="F65" i="39" s="1"/>
  <c r="N54" i="39"/>
  <c r="M54" i="39"/>
  <c r="F54" i="39" s="1"/>
  <c r="AP1" i="39"/>
  <c r="DV1" i="39"/>
  <c r="N7" i="39"/>
  <c r="N91" i="39"/>
  <c r="M91" i="39"/>
  <c r="F91" i="39" s="1"/>
  <c r="N113" i="39"/>
  <c r="M113" i="39"/>
  <c r="F113" i="39" s="1"/>
  <c r="N111" i="39"/>
  <c r="M111" i="39"/>
  <c r="F111" i="39" s="1"/>
  <c r="N97" i="39"/>
  <c r="M97" i="39"/>
  <c r="F97" i="39" s="1"/>
  <c r="N84" i="39"/>
  <c r="M84" i="39"/>
  <c r="F84" i="39" s="1"/>
  <c r="N50" i="39"/>
  <c r="M50" i="39"/>
  <c r="F50" i="39" s="1"/>
  <c r="N32" i="39"/>
  <c r="M32" i="39"/>
  <c r="F32" i="39" s="1"/>
  <c r="N15" i="39"/>
  <c r="M15" i="39"/>
  <c r="F15" i="39" s="1"/>
  <c r="N4" i="39"/>
  <c r="D11" i="40" l="1"/>
  <c r="D10" i="40"/>
  <c r="D6" i="40"/>
  <c r="D3" i="40"/>
  <c r="D4" i="40"/>
  <c r="D5" i="40"/>
  <c r="D7" i="40"/>
  <c r="D9" i="40"/>
  <c r="D8" i="40"/>
  <c r="H10" i="40"/>
  <c r="N1" i="39"/>
  <c r="F4" i="39"/>
  <c r="F1" i="39" s="1"/>
  <c r="C3" i="36" s="1"/>
  <c r="M1" i="39"/>
  <c r="CV183" i="2" l="1"/>
  <c r="CS183" i="2"/>
  <c r="CU183" i="2" s="1"/>
  <c r="CP183" i="2"/>
  <c r="CR183" i="2" s="1"/>
  <c r="CM183" i="2"/>
  <c r="CO183" i="2" s="1"/>
  <c r="CJ183" i="2"/>
  <c r="CL183" i="2" s="1"/>
  <c r="CG183" i="2"/>
  <c r="CI183" i="2" s="1"/>
  <c r="CD183" i="2"/>
  <c r="CF183" i="2" s="1"/>
  <c r="CA183" i="2"/>
  <c r="CC183" i="2" s="1"/>
  <c r="BX183" i="2"/>
  <c r="BZ183" i="2" s="1"/>
  <c r="BU183" i="2"/>
  <c r="BW183" i="2" s="1"/>
  <c r="BR183" i="2"/>
  <c r="BT183" i="2" s="1"/>
  <c r="BO183" i="2"/>
  <c r="BQ183" i="2" s="1"/>
  <c r="BL183" i="2"/>
  <c r="BN183" i="2" s="1"/>
  <c r="BI183" i="2"/>
  <c r="BK183" i="2" s="1"/>
  <c r="BF183" i="2"/>
  <c r="BH183" i="2" s="1"/>
  <c r="BC183" i="2"/>
  <c r="BE183" i="2" s="1"/>
  <c r="AZ183" i="2"/>
  <c r="BB183" i="2" s="1"/>
  <c r="AW183" i="2"/>
  <c r="AY183" i="2" s="1"/>
  <c r="AT183" i="2"/>
  <c r="AV183" i="2" s="1"/>
  <c r="AQ183" i="2"/>
  <c r="AS183" i="2" s="1"/>
  <c r="AN183" i="2"/>
  <c r="AP183" i="2" s="1"/>
  <c r="AK183" i="2"/>
  <c r="AM183" i="2" s="1"/>
  <c r="AH183" i="2"/>
  <c r="AJ183" i="2" s="1"/>
  <c r="AE183" i="2"/>
  <c r="AG183" i="2" s="1"/>
  <c r="AB183" i="2"/>
  <c r="AD183" i="2" s="1"/>
  <c r="Y183" i="2"/>
  <c r="AA183" i="2" s="1"/>
  <c r="V183" i="2"/>
  <c r="X183" i="2" s="1"/>
  <c r="S183" i="2"/>
  <c r="U183" i="2" s="1"/>
  <c r="P183" i="2"/>
  <c r="R183" i="2" s="1"/>
  <c r="M183" i="2"/>
  <c r="O183" i="2" s="1"/>
  <c r="J183" i="2"/>
  <c r="L183" i="2" s="1"/>
  <c r="G183" i="2"/>
  <c r="I183" i="2" s="1"/>
  <c r="CV182" i="2"/>
  <c r="CS182" i="2"/>
  <c r="CU182" i="2" s="1"/>
  <c r="CP182" i="2"/>
  <c r="CR182" i="2" s="1"/>
  <c r="CM182" i="2"/>
  <c r="CO182" i="2" s="1"/>
  <c r="CJ182" i="2"/>
  <c r="CL182" i="2" s="1"/>
  <c r="CG182" i="2"/>
  <c r="CI182" i="2" s="1"/>
  <c r="CD182" i="2"/>
  <c r="CF182" i="2" s="1"/>
  <c r="CA182" i="2"/>
  <c r="CC182" i="2" s="1"/>
  <c r="BX182" i="2"/>
  <c r="BZ182" i="2" s="1"/>
  <c r="BU182" i="2"/>
  <c r="BW182" i="2" s="1"/>
  <c r="BR182" i="2"/>
  <c r="BT182" i="2" s="1"/>
  <c r="BO182" i="2"/>
  <c r="BQ182" i="2" s="1"/>
  <c r="BL182" i="2"/>
  <c r="BN182" i="2" s="1"/>
  <c r="BI182" i="2"/>
  <c r="BK182" i="2" s="1"/>
  <c r="BF182" i="2"/>
  <c r="BH182" i="2" s="1"/>
  <c r="BC182" i="2"/>
  <c r="BE182" i="2" s="1"/>
  <c r="AZ182" i="2"/>
  <c r="BB182" i="2" s="1"/>
  <c r="AW182" i="2"/>
  <c r="AY182" i="2" s="1"/>
  <c r="AT182" i="2"/>
  <c r="AV182" i="2" s="1"/>
  <c r="AQ182" i="2"/>
  <c r="AS182" i="2" s="1"/>
  <c r="AN182" i="2"/>
  <c r="AP182" i="2" s="1"/>
  <c r="AK182" i="2"/>
  <c r="AM182" i="2" s="1"/>
  <c r="AH182" i="2"/>
  <c r="AJ182" i="2" s="1"/>
  <c r="AE182" i="2"/>
  <c r="AG182" i="2" s="1"/>
  <c r="AB182" i="2"/>
  <c r="AD182" i="2" s="1"/>
  <c r="Y182" i="2"/>
  <c r="AA182" i="2" s="1"/>
  <c r="V182" i="2"/>
  <c r="X182" i="2" s="1"/>
  <c r="S182" i="2"/>
  <c r="U182" i="2" s="1"/>
  <c r="P182" i="2"/>
  <c r="R182" i="2" s="1"/>
  <c r="M182" i="2"/>
  <c r="O182" i="2" s="1"/>
  <c r="J182" i="2"/>
  <c r="L182" i="2" s="1"/>
  <c r="G182" i="2"/>
  <c r="CX183" i="2" l="1"/>
  <c r="D183" i="2"/>
  <c r="F183" i="2" s="1"/>
  <c r="D182" i="2"/>
  <c r="F182" i="2" s="1"/>
  <c r="CX182" i="2"/>
  <c r="I182" i="2"/>
  <c r="C180" i="2" l="1"/>
  <c r="C181" i="2"/>
  <c r="G181" i="2"/>
  <c r="J181" i="2"/>
  <c r="M181" i="2"/>
  <c r="O181" i="2" s="1"/>
  <c r="P181" i="2"/>
  <c r="R181" i="2" s="1"/>
  <c r="S181" i="2"/>
  <c r="U181" i="2" s="1"/>
  <c r="V181" i="2"/>
  <c r="X181" i="2" s="1"/>
  <c r="Y181" i="2"/>
  <c r="AA181" i="2" s="1"/>
  <c r="AB181" i="2"/>
  <c r="AD181" i="2" s="1"/>
  <c r="AE181" i="2"/>
  <c r="AG181" i="2" s="1"/>
  <c r="AH181" i="2"/>
  <c r="AJ181" i="2" s="1"/>
  <c r="AK181" i="2"/>
  <c r="AM181" i="2" s="1"/>
  <c r="AN181" i="2"/>
  <c r="AP181" i="2" s="1"/>
  <c r="AQ181" i="2"/>
  <c r="AS181" i="2" s="1"/>
  <c r="AT181" i="2"/>
  <c r="AV181" i="2" s="1"/>
  <c r="AW181" i="2"/>
  <c r="AY181" i="2" s="1"/>
  <c r="AZ181" i="2"/>
  <c r="BB181" i="2" s="1"/>
  <c r="BC181" i="2"/>
  <c r="BE181" i="2" s="1"/>
  <c r="BF181" i="2"/>
  <c r="BH181" i="2" s="1"/>
  <c r="BI181" i="2"/>
  <c r="BK181" i="2" s="1"/>
  <c r="BL181" i="2"/>
  <c r="BN181" i="2" s="1"/>
  <c r="BO181" i="2"/>
  <c r="BQ181" i="2" s="1"/>
  <c r="BR181" i="2"/>
  <c r="BT181" i="2" s="1"/>
  <c r="BU181" i="2"/>
  <c r="BW181" i="2" s="1"/>
  <c r="BX181" i="2"/>
  <c r="BZ181" i="2" s="1"/>
  <c r="CA181" i="2"/>
  <c r="CC181" i="2" s="1"/>
  <c r="CD181" i="2"/>
  <c r="CF181" i="2" s="1"/>
  <c r="CG181" i="2"/>
  <c r="CI181" i="2" s="1"/>
  <c r="CJ181" i="2"/>
  <c r="CL181" i="2" s="1"/>
  <c r="CM181" i="2"/>
  <c r="CO181" i="2" s="1"/>
  <c r="CP181" i="2"/>
  <c r="CR181" i="2" s="1"/>
  <c r="CS181" i="2"/>
  <c r="CU181" i="2" s="1"/>
  <c r="CV181" i="2"/>
  <c r="C179" i="2"/>
  <c r="CV180" i="2"/>
  <c r="CS180" i="2"/>
  <c r="CP180" i="2"/>
  <c r="CM180" i="2"/>
  <c r="CO180" i="2" s="1"/>
  <c r="CJ180" i="2"/>
  <c r="CG180" i="2"/>
  <c r="CI180" i="2" s="1"/>
  <c r="CD180" i="2"/>
  <c r="CF180" i="2" s="1"/>
  <c r="CA180" i="2"/>
  <c r="CC180" i="2" s="1"/>
  <c r="BX180" i="2"/>
  <c r="BZ180" i="2" s="1"/>
  <c r="BU180" i="2"/>
  <c r="BR180" i="2"/>
  <c r="BT180" i="2" s="1"/>
  <c r="BO180" i="2"/>
  <c r="BQ180" i="2" s="1"/>
  <c r="BL180" i="2"/>
  <c r="BN180" i="2" s="1"/>
  <c r="BI180" i="2"/>
  <c r="BK180" i="2" s="1"/>
  <c r="BF180" i="2"/>
  <c r="BH180" i="2" s="1"/>
  <c r="BC180" i="2"/>
  <c r="BE180" i="2" s="1"/>
  <c r="AZ180" i="2"/>
  <c r="BB180" i="2" s="1"/>
  <c r="AW180" i="2"/>
  <c r="AT180" i="2"/>
  <c r="AV180" i="2" s="1"/>
  <c r="AQ180" i="2"/>
  <c r="AS180" i="2" s="1"/>
  <c r="AN180" i="2"/>
  <c r="AP180" i="2" s="1"/>
  <c r="AK180" i="2"/>
  <c r="AM180" i="2" s="1"/>
  <c r="AH180" i="2"/>
  <c r="AJ180" i="2" s="1"/>
  <c r="AE180" i="2"/>
  <c r="AG180" i="2" s="1"/>
  <c r="AB180" i="2"/>
  <c r="AD180" i="2" s="1"/>
  <c r="Y180" i="2"/>
  <c r="V180" i="2"/>
  <c r="X180" i="2" s="1"/>
  <c r="S180" i="2"/>
  <c r="U180" i="2" s="1"/>
  <c r="P180" i="2"/>
  <c r="R180" i="2" s="1"/>
  <c r="M180" i="2"/>
  <c r="O180" i="2" s="1"/>
  <c r="J180" i="2"/>
  <c r="L180" i="2" s="1"/>
  <c r="G180" i="2"/>
  <c r="G179" i="2"/>
  <c r="J179" i="2"/>
  <c r="L179" i="2" s="1"/>
  <c r="M179" i="2"/>
  <c r="O179" i="2" s="1"/>
  <c r="P179" i="2"/>
  <c r="R179" i="2" s="1"/>
  <c r="S179" i="2"/>
  <c r="U179" i="2" s="1"/>
  <c r="V179" i="2"/>
  <c r="X179" i="2" s="1"/>
  <c r="Y179" i="2"/>
  <c r="AA179" i="2" s="1"/>
  <c r="AB179" i="2"/>
  <c r="AD179" i="2" s="1"/>
  <c r="AE179" i="2"/>
  <c r="AG179" i="2" s="1"/>
  <c r="AH179" i="2"/>
  <c r="AJ179" i="2" s="1"/>
  <c r="AK179" i="2"/>
  <c r="AM179" i="2" s="1"/>
  <c r="AN179" i="2"/>
  <c r="AP179" i="2" s="1"/>
  <c r="AQ179" i="2"/>
  <c r="AS179" i="2" s="1"/>
  <c r="AT179" i="2"/>
  <c r="AV179" i="2" s="1"/>
  <c r="AW179" i="2"/>
  <c r="AY179" i="2" s="1"/>
  <c r="AZ179" i="2"/>
  <c r="BB179" i="2" s="1"/>
  <c r="BC179" i="2"/>
  <c r="BE179" i="2" s="1"/>
  <c r="BF179" i="2"/>
  <c r="BH179" i="2" s="1"/>
  <c r="BI179" i="2"/>
  <c r="BK179" i="2" s="1"/>
  <c r="BL179" i="2"/>
  <c r="BN179" i="2" s="1"/>
  <c r="BO179" i="2"/>
  <c r="BQ179" i="2" s="1"/>
  <c r="BR179" i="2"/>
  <c r="BT179" i="2" s="1"/>
  <c r="BU179" i="2"/>
  <c r="BW179" i="2" s="1"/>
  <c r="BX179" i="2"/>
  <c r="BZ179" i="2" s="1"/>
  <c r="CA179" i="2"/>
  <c r="CC179" i="2" s="1"/>
  <c r="CD179" i="2"/>
  <c r="CF179" i="2" s="1"/>
  <c r="CG179" i="2"/>
  <c r="CI179" i="2" s="1"/>
  <c r="CJ179" i="2"/>
  <c r="CL179" i="2" s="1"/>
  <c r="CM179" i="2"/>
  <c r="CO179" i="2" s="1"/>
  <c r="CP179" i="2"/>
  <c r="CR179" i="2"/>
  <c r="CS179" i="2"/>
  <c r="CU179" i="2" s="1"/>
  <c r="CV179" i="2"/>
  <c r="CV178" i="2"/>
  <c r="CS178" i="2"/>
  <c r="CU178" i="2" s="1"/>
  <c r="CP178" i="2"/>
  <c r="CR178" i="2" s="1"/>
  <c r="CM178" i="2"/>
  <c r="CO178" i="2" s="1"/>
  <c r="CJ178" i="2"/>
  <c r="CL178" i="2" s="1"/>
  <c r="CG178" i="2"/>
  <c r="CI178" i="2" s="1"/>
  <c r="CD178" i="2"/>
  <c r="CF178" i="2" s="1"/>
  <c r="CA178" i="2"/>
  <c r="CC178" i="2" s="1"/>
  <c r="BX178" i="2"/>
  <c r="BZ178" i="2" s="1"/>
  <c r="BU178" i="2"/>
  <c r="BW178" i="2" s="1"/>
  <c r="BR178" i="2"/>
  <c r="BT178" i="2" s="1"/>
  <c r="BO178" i="2"/>
  <c r="BQ178" i="2" s="1"/>
  <c r="BL178" i="2"/>
  <c r="BN178" i="2" s="1"/>
  <c r="BI178" i="2"/>
  <c r="BK178" i="2" s="1"/>
  <c r="BF178" i="2"/>
  <c r="BH178" i="2" s="1"/>
  <c r="BC178" i="2"/>
  <c r="BE178" i="2" s="1"/>
  <c r="AZ178" i="2"/>
  <c r="BB178" i="2" s="1"/>
  <c r="AW178" i="2"/>
  <c r="AY178" i="2" s="1"/>
  <c r="AT178" i="2"/>
  <c r="AV178" i="2" s="1"/>
  <c r="AQ178" i="2"/>
  <c r="AS178" i="2" s="1"/>
  <c r="AN178" i="2"/>
  <c r="AP178" i="2" s="1"/>
  <c r="AK178" i="2"/>
  <c r="AM178" i="2" s="1"/>
  <c r="AH178" i="2"/>
  <c r="AJ178" i="2" s="1"/>
  <c r="AE178" i="2"/>
  <c r="AG178" i="2" s="1"/>
  <c r="AB178" i="2"/>
  <c r="AD178" i="2" s="1"/>
  <c r="Y178" i="2"/>
  <c r="AA178" i="2" s="1"/>
  <c r="V178" i="2"/>
  <c r="X178" i="2" s="1"/>
  <c r="S178" i="2"/>
  <c r="U178" i="2" s="1"/>
  <c r="P178" i="2"/>
  <c r="R178" i="2" s="1"/>
  <c r="M178" i="2"/>
  <c r="O178" i="2" s="1"/>
  <c r="J178" i="2"/>
  <c r="L178" i="2" s="1"/>
  <c r="G178" i="2"/>
  <c r="CV177" i="2"/>
  <c r="CS177" i="2"/>
  <c r="CU177" i="2" s="1"/>
  <c r="CP177" i="2"/>
  <c r="CR177" i="2" s="1"/>
  <c r="CM177" i="2"/>
  <c r="CO177" i="2" s="1"/>
  <c r="CJ177" i="2"/>
  <c r="CL177" i="2" s="1"/>
  <c r="CG177" i="2"/>
  <c r="CI177" i="2" s="1"/>
  <c r="CD177" i="2"/>
  <c r="CF177" i="2" s="1"/>
  <c r="CA177" i="2"/>
  <c r="CC177" i="2" s="1"/>
  <c r="BX177" i="2"/>
  <c r="BZ177" i="2" s="1"/>
  <c r="BU177" i="2"/>
  <c r="BW177" i="2" s="1"/>
  <c r="BR177" i="2"/>
  <c r="BT177" i="2" s="1"/>
  <c r="BO177" i="2"/>
  <c r="BQ177" i="2" s="1"/>
  <c r="BL177" i="2"/>
  <c r="BN177" i="2" s="1"/>
  <c r="BI177" i="2"/>
  <c r="BK177" i="2" s="1"/>
  <c r="BF177" i="2"/>
  <c r="BH177" i="2" s="1"/>
  <c r="BC177" i="2"/>
  <c r="BE177" i="2" s="1"/>
  <c r="AZ177" i="2"/>
  <c r="BB177" i="2" s="1"/>
  <c r="AW177" i="2"/>
  <c r="AY177" i="2" s="1"/>
  <c r="AT177" i="2"/>
  <c r="AV177" i="2" s="1"/>
  <c r="AQ177" i="2"/>
  <c r="AS177" i="2" s="1"/>
  <c r="AN177" i="2"/>
  <c r="AP177" i="2" s="1"/>
  <c r="AK177" i="2"/>
  <c r="AM177" i="2" s="1"/>
  <c r="AH177" i="2"/>
  <c r="AJ177" i="2" s="1"/>
  <c r="AE177" i="2"/>
  <c r="AG177" i="2" s="1"/>
  <c r="AB177" i="2"/>
  <c r="AD177" i="2" s="1"/>
  <c r="Y177" i="2"/>
  <c r="AA177" i="2" s="1"/>
  <c r="V177" i="2"/>
  <c r="X177" i="2" s="1"/>
  <c r="S177" i="2"/>
  <c r="U177" i="2" s="1"/>
  <c r="P177" i="2"/>
  <c r="R177" i="2" s="1"/>
  <c r="M177" i="2"/>
  <c r="O177" i="2" s="1"/>
  <c r="J177" i="2"/>
  <c r="L177" i="2" s="1"/>
  <c r="G177" i="2"/>
  <c r="I177" i="2" s="1"/>
  <c r="CV176" i="2"/>
  <c r="CS176" i="2"/>
  <c r="CU176" i="2" s="1"/>
  <c r="CP176" i="2"/>
  <c r="CR176" i="2" s="1"/>
  <c r="CM176" i="2"/>
  <c r="CO176" i="2" s="1"/>
  <c r="CJ176" i="2"/>
  <c r="CL176" i="2" s="1"/>
  <c r="CG176" i="2"/>
  <c r="CI176" i="2" s="1"/>
  <c r="CD176" i="2"/>
  <c r="CF176" i="2" s="1"/>
  <c r="CA176" i="2"/>
  <c r="CC176" i="2" s="1"/>
  <c r="BX176" i="2"/>
  <c r="BZ176" i="2" s="1"/>
  <c r="BU176" i="2"/>
  <c r="BW176" i="2" s="1"/>
  <c r="BR176" i="2"/>
  <c r="BT176" i="2" s="1"/>
  <c r="BO176" i="2"/>
  <c r="BQ176" i="2" s="1"/>
  <c r="BL176" i="2"/>
  <c r="BN176" i="2" s="1"/>
  <c r="BI176" i="2"/>
  <c r="BK176" i="2" s="1"/>
  <c r="BF176" i="2"/>
  <c r="BH176" i="2" s="1"/>
  <c r="BC176" i="2"/>
  <c r="BE176" i="2" s="1"/>
  <c r="AZ176" i="2"/>
  <c r="BB176" i="2" s="1"/>
  <c r="AW176" i="2"/>
  <c r="AY176" i="2" s="1"/>
  <c r="AT176" i="2"/>
  <c r="AV176" i="2" s="1"/>
  <c r="AQ176" i="2"/>
  <c r="AS176" i="2" s="1"/>
  <c r="AN176" i="2"/>
  <c r="AP176" i="2" s="1"/>
  <c r="AK176" i="2"/>
  <c r="AM176" i="2" s="1"/>
  <c r="AH176" i="2"/>
  <c r="AJ176" i="2" s="1"/>
  <c r="AE176" i="2"/>
  <c r="AG176" i="2" s="1"/>
  <c r="AB176" i="2"/>
  <c r="AD176" i="2" s="1"/>
  <c r="Y176" i="2"/>
  <c r="AA176" i="2" s="1"/>
  <c r="V176" i="2"/>
  <c r="X176" i="2" s="1"/>
  <c r="S176" i="2"/>
  <c r="U176" i="2" s="1"/>
  <c r="P176" i="2"/>
  <c r="R176" i="2" s="1"/>
  <c r="M176" i="2"/>
  <c r="O176" i="2" s="1"/>
  <c r="J176" i="2"/>
  <c r="L176" i="2" s="1"/>
  <c r="G176" i="2"/>
  <c r="I176" i="2" s="1"/>
  <c r="CV175" i="2"/>
  <c r="CS175" i="2"/>
  <c r="CU175" i="2" s="1"/>
  <c r="CP175" i="2"/>
  <c r="CR175" i="2" s="1"/>
  <c r="CM175" i="2"/>
  <c r="CO175" i="2" s="1"/>
  <c r="CX175" i="2" s="1"/>
  <c r="CJ175" i="2"/>
  <c r="CL175" i="2" s="1"/>
  <c r="CG175" i="2"/>
  <c r="CI175" i="2" s="1"/>
  <c r="CD175" i="2"/>
  <c r="CF175" i="2" s="1"/>
  <c r="CA175" i="2"/>
  <c r="CC175" i="2" s="1"/>
  <c r="BX175" i="2"/>
  <c r="BZ175" i="2" s="1"/>
  <c r="BU175" i="2"/>
  <c r="BW175" i="2" s="1"/>
  <c r="BR175" i="2"/>
  <c r="BT175" i="2" s="1"/>
  <c r="BO175" i="2"/>
  <c r="BQ175" i="2" s="1"/>
  <c r="BL175" i="2"/>
  <c r="BN175" i="2" s="1"/>
  <c r="BI175" i="2"/>
  <c r="BK175" i="2" s="1"/>
  <c r="BF175" i="2"/>
  <c r="BH175" i="2" s="1"/>
  <c r="BC175" i="2"/>
  <c r="BE175" i="2" s="1"/>
  <c r="AZ175" i="2"/>
  <c r="BB175" i="2" s="1"/>
  <c r="AW175" i="2"/>
  <c r="AY175" i="2" s="1"/>
  <c r="AT175" i="2"/>
  <c r="AV175" i="2" s="1"/>
  <c r="AQ175" i="2"/>
  <c r="AS175" i="2" s="1"/>
  <c r="AN175" i="2"/>
  <c r="AP175" i="2" s="1"/>
  <c r="AK175" i="2"/>
  <c r="AM175" i="2" s="1"/>
  <c r="AH175" i="2"/>
  <c r="AJ175" i="2" s="1"/>
  <c r="AE175" i="2"/>
  <c r="AG175" i="2" s="1"/>
  <c r="AB175" i="2"/>
  <c r="AD175" i="2" s="1"/>
  <c r="Y175" i="2"/>
  <c r="AA175" i="2" s="1"/>
  <c r="V175" i="2"/>
  <c r="X175" i="2" s="1"/>
  <c r="S175" i="2"/>
  <c r="U175" i="2" s="1"/>
  <c r="P175" i="2"/>
  <c r="R175" i="2" s="1"/>
  <c r="M175" i="2"/>
  <c r="O175" i="2" s="1"/>
  <c r="J175" i="2"/>
  <c r="L175" i="2" s="1"/>
  <c r="G175" i="2"/>
  <c r="I175" i="2" s="1"/>
  <c r="CV174" i="2"/>
  <c r="CS174" i="2"/>
  <c r="CU174" i="2" s="1"/>
  <c r="CP174" i="2"/>
  <c r="CR174" i="2" s="1"/>
  <c r="CM174" i="2"/>
  <c r="CO174" i="2" s="1"/>
  <c r="CJ174" i="2"/>
  <c r="CL174" i="2" s="1"/>
  <c r="CG174" i="2"/>
  <c r="CI174" i="2" s="1"/>
  <c r="CD174" i="2"/>
  <c r="CF174" i="2" s="1"/>
  <c r="CA174" i="2"/>
  <c r="CC174" i="2" s="1"/>
  <c r="BX174" i="2"/>
  <c r="BZ174" i="2" s="1"/>
  <c r="BU174" i="2"/>
  <c r="BW174" i="2" s="1"/>
  <c r="BR174" i="2"/>
  <c r="BT174" i="2" s="1"/>
  <c r="BO174" i="2"/>
  <c r="BQ174" i="2" s="1"/>
  <c r="BL174" i="2"/>
  <c r="BN174" i="2" s="1"/>
  <c r="BI174" i="2"/>
  <c r="BK174" i="2" s="1"/>
  <c r="BF174" i="2"/>
  <c r="BH174" i="2" s="1"/>
  <c r="BC174" i="2"/>
  <c r="BE174" i="2" s="1"/>
  <c r="AZ174" i="2"/>
  <c r="BB174" i="2" s="1"/>
  <c r="AW174" i="2"/>
  <c r="AY174" i="2" s="1"/>
  <c r="AT174" i="2"/>
  <c r="AV174" i="2" s="1"/>
  <c r="AQ174" i="2"/>
  <c r="AS174" i="2" s="1"/>
  <c r="AN174" i="2"/>
  <c r="AP174" i="2" s="1"/>
  <c r="AK174" i="2"/>
  <c r="AM174" i="2" s="1"/>
  <c r="AH174" i="2"/>
  <c r="AJ174" i="2" s="1"/>
  <c r="AE174" i="2"/>
  <c r="AG174" i="2" s="1"/>
  <c r="AB174" i="2"/>
  <c r="AD174" i="2" s="1"/>
  <c r="Y174" i="2"/>
  <c r="AA174" i="2" s="1"/>
  <c r="V174" i="2"/>
  <c r="X174" i="2" s="1"/>
  <c r="S174" i="2"/>
  <c r="U174" i="2" s="1"/>
  <c r="P174" i="2"/>
  <c r="R174" i="2" s="1"/>
  <c r="M174" i="2"/>
  <c r="O174" i="2" s="1"/>
  <c r="J174" i="2"/>
  <c r="L174" i="2" s="1"/>
  <c r="G174" i="2"/>
  <c r="I174" i="2" s="1"/>
  <c r="CV173" i="2"/>
  <c r="CS173" i="2"/>
  <c r="CU173" i="2" s="1"/>
  <c r="CP173" i="2"/>
  <c r="CR173" i="2" s="1"/>
  <c r="CM173" i="2"/>
  <c r="CO173" i="2" s="1"/>
  <c r="CJ173" i="2"/>
  <c r="CL173" i="2" s="1"/>
  <c r="CG173" i="2"/>
  <c r="CI173" i="2" s="1"/>
  <c r="CD173" i="2"/>
  <c r="CF173" i="2" s="1"/>
  <c r="CA173" i="2"/>
  <c r="CC173" i="2" s="1"/>
  <c r="BX173" i="2"/>
  <c r="BZ173" i="2" s="1"/>
  <c r="BU173" i="2"/>
  <c r="BW173" i="2" s="1"/>
  <c r="BR173" i="2"/>
  <c r="BT173" i="2" s="1"/>
  <c r="BO173" i="2"/>
  <c r="BQ173" i="2" s="1"/>
  <c r="BL173" i="2"/>
  <c r="BN173" i="2" s="1"/>
  <c r="BI173" i="2"/>
  <c r="BK173" i="2" s="1"/>
  <c r="BF173" i="2"/>
  <c r="BH173" i="2" s="1"/>
  <c r="BC173" i="2"/>
  <c r="BE173" i="2" s="1"/>
  <c r="AZ173" i="2"/>
  <c r="BB173" i="2" s="1"/>
  <c r="AW173" i="2"/>
  <c r="AY173" i="2" s="1"/>
  <c r="AT173" i="2"/>
  <c r="AV173" i="2" s="1"/>
  <c r="AQ173" i="2"/>
  <c r="AS173" i="2" s="1"/>
  <c r="AN173" i="2"/>
  <c r="AP173" i="2" s="1"/>
  <c r="AK173" i="2"/>
  <c r="AM173" i="2" s="1"/>
  <c r="AH173" i="2"/>
  <c r="AJ173" i="2" s="1"/>
  <c r="AE173" i="2"/>
  <c r="AG173" i="2" s="1"/>
  <c r="AB173" i="2"/>
  <c r="AD173" i="2" s="1"/>
  <c r="Y173" i="2"/>
  <c r="AA173" i="2" s="1"/>
  <c r="V173" i="2"/>
  <c r="X173" i="2" s="1"/>
  <c r="S173" i="2"/>
  <c r="U173" i="2" s="1"/>
  <c r="P173" i="2"/>
  <c r="R173" i="2" s="1"/>
  <c r="M173" i="2"/>
  <c r="O173" i="2" s="1"/>
  <c r="J173" i="2"/>
  <c r="L173" i="2" s="1"/>
  <c r="G173" i="2"/>
  <c r="CV172" i="2"/>
  <c r="CS172" i="2"/>
  <c r="CU172" i="2" s="1"/>
  <c r="CP172" i="2"/>
  <c r="CR172" i="2" s="1"/>
  <c r="CM172" i="2"/>
  <c r="CO172" i="2" s="1"/>
  <c r="CJ172" i="2"/>
  <c r="CL172" i="2" s="1"/>
  <c r="CG172" i="2"/>
  <c r="CI172" i="2" s="1"/>
  <c r="CD172" i="2"/>
  <c r="CF172" i="2" s="1"/>
  <c r="CA172" i="2"/>
  <c r="CC172" i="2" s="1"/>
  <c r="BX172" i="2"/>
  <c r="BZ172" i="2" s="1"/>
  <c r="BU172" i="2"/>
  <c r="BW172" i="2" s="1"/>
  <c r="BR172" i="2"/>
  <c r="BT172" i="2" s="1"/>
  <c r="BO172" i="2"/>
  <c r="BQ172" i="2" s="1"/>
  <c r="BL172" i="2"/>
  <c r="BN172" i="2" s="1"/>
  <c r="BI172" i="2"/>
  <c r="BK172" i="2" s="1"/>
  <c r="BF172" i="2"/>
  <c r="BH172" i="2" s="1"/>
  <c r="BC172" i="2"/>
  <c r="BE172" i="2" s="1"/>
  <c r="AZ172" i="2"/>
  <c r="BB172" i="2" s="1"/>
  <c r="AW172" i="2"/>
  <c r="AY172" i="2" s="1"/>
  <c r="AT172" i="2"/>
  <c r="AV172" i="2" s="1"/>
  <c r="AQ172" i="2"/>
  <c r="AS172" i="2" s="1"/>
  <c r="AN172" i="2"/>
  <c r="AP172" i="2" s="1"/>
  <c r="AK172" i="2"/>
  <c r="AM172" i="2" s="1"/>
  <c r="AH172" i="2"/>
  <c r="AJ172" i="2" s="1"/>
  <c r="AE172" i="2"/>
  <c r="AG172" i="2" s="1"/>
  <c r="AB172" i="2"/>
  <c r="AD172" i="2" s="1"/>
  <c r="Y172" i="2"/>
  <c r="AA172" i="2" s="1"/>
  <c r="V172" i="2"/>
  <c r="X172" i="2" s="1"/>
  <c r="S172" i="2"/>
  <c r="U172" i="2" s="1"/>
  <c r="P172" i="2"/>
  <c r="R172" i="2" s="1"/>
  <c r="M172" i="2"/>
  <c r="J172" i="2"/>
  <c r="L172" i="2" s="1"/>
  <c r="G172" i="2"/>
  <c r="I172" i="2" s="1"/>
  <c r="CV171" i="2"/>
  <c r="CS171" i="2"/>
  <c r="CU171" i="2" s="1"/>
  <c r="CP171" i="2"/>
  <c r="CR171" i="2" s="1"/>
  <c r="CM171" i="2"/>
  <c r="CO171" i="2" s="1"/>
  <c r="CJ171" i="2"/>
  <c r="CL171" i="2" s="1"/>
  <c r="CG171" i="2"/>
  <c r="CI171" i="2" s="1"/>
  <c r="CD171" i="2"/>
  <c r="CF171" i="2" s="1"/>
  <c r="CA171" i="2"/>
  <c r="CC171" i="2" s="1"/>
  <c r="BX171" i="2"/>
  <c r="BZ171" i="2" s="1"/>
  <c r="BU171" i="2"/>
  <c r="BW171" i="2" s="1"/>
  <c r="BR171" i="2"/>
  <c r="BT171" i="2" s="1"/>
  <c r="BO171" i="2"/>
  <c r="BQ171" i="2" s="1"/>
  <c r="BL171" i="2"/>
  <c r="BN171" i="2" s="1"/>
  <c r="BI171" i="2"/>
  <c r="BK171" i="2" s="1"/>
  <c r="BF171" i="2"/>
  <c r="BH171" i="2" s="1"/>
  <c r="BC171" i="2"/>
  <c r="BE171" i="2" s="1"/>
  <c r="AZ171" i="2"/>
  <c r="BB171" i="2" s="1"/>
  <c r="AW171" i="2"/>
  <c r="AY171" i="2" s="1"/>
  <c r="AT171" i="2"/>
  <c r="AV171" i="2" s="1"/>
  <c r="AQ171" i="2"/>
  <c r="AS171" i="2" s="1"/>
  <c r="AN171" i="2"/>
  <c r="AP171" i="2" s="1"/>
  <c r="AK171" i="2"/>
  <c r="AM171" i="2" s="1"/>
  <c r="AH171" i="2"/>
  <c r="AJ171" i="2" s="1"/>
  <c r="AE171" i="2"/>
  <c r="AG171" i="2" s="1"/>
  <c r="AB171" i="2"/>
  <c r="AD171" i="2" s="1"/>
  <c r="Y171" i="2"/>
  <c r="AA171" i="2" s="1"/>
  <c r="V171" i="2"/>
  <c r="X171" i="2" s="1"/>
  <c r="S171" i="2"/>
  <c r="U171" i="2" s="1"/>
  <c r="P171" i="2"/>
  <c r="R171" i="2" s="1"/>
  <c r="M171" i="2"/>
  <c r="O171" i="2" s="1"/>
  <c r="J171" i="2"/>
  <c r="L171" i="2" s="1"/>
  <c r="G171" i="2"/>
  <c r="I171" i="2" s="1"/>
  <c r="C170" i="2"/>
  <c r="CV170" i="2"/>
  <c r="CS170" i="2"/>
  <c r="CP170" i="2"/>
  <c r="CM170" i="2"/>
  <c r="CO170" i="2" s="1"/>
  <c r="CJ170" i="2"/>
  <c r="CG170" i="2"/>
  <c r="CD170" i="2"/>
  <c r="CF170" i="2" s="1"/>
  <c r="CA170" i="2"/>
  <c r="CC170" i="2" s="1"/>
  <c r="BX170" i="2"/>
  <c r="BZ170" i="2" s="1"/>
  <c r="BU170" i="2"/>
  <c r="BR170" i="2"/>
  <c r="BO170" i="2"/>
  <c r="BL170" i="2"/>
  <c r="BI170" i="2"/>
  <c r="BF170" i="2"/>
  <c r="BC170" i="2"/>
  <c r="BE170" i="2" s="1"/>
  <c r="AZ170" i="2"/>
  <c r="AW170" i="2"/>
  <c r="AT170" i="2"/>
  <c r="AV170" i="2" s="1"/>
  <c r="AQ170" i="2"/>
  <c r="AS170" i="2" s="1"/>
  <c r="AN170" i="2"/>
  <c r="AP170" i="2" s="1"/>
  <c r="AK170" i="2"/>
  <c r="AH170" i="2"/>
  <c r="AJ170" i="2" s="1"/>
  <c r="AE170" i="2"/>
  <c r="AG170" i="2" s="1"/>
  <c r="AB170" i="2"/>
  <c r="AD170" i="2" s="1"/>
  <c r="Y170" i="2"/>
  <c r="V170" i="2"/>
  <c r="S170" i="2"/>
  <c r="P170" i="2"/>
  <c r="M170" i="2"/>
  <c r="J170" i="2"/>
  <c r="G170" i="2"/>
  <c r="C169" i="2"/>
  <c r="CV169" i="2"/>
  <c r="CS169" i="2"/>
  <c r="CP169" i="2"/>
  <c r="CM169" i="2"/>
  <c r="CJ169" i="2"/>
  <c r="CG169" i="2"/>
  <c r="CD169" i="2"/>
  <c r="CA169" i="2"/>
  <c r="BX169" i="2"/>
  <c r="BU169" i="2"/>
  <c r="BR169" i="2"/>
  <c r="BO169" i="2"/>
  <c r="BL169" i="2"/>
  <c r="BI169" i="2"/>
  <c r="BF169" i="2"/>
  <c r="BC169" i="2"/>
  <c r="AZ169" i="2"/>
  <c r="AW169" i="2"/>
  <c r="AT169" i="2"/>
  <c r="AQ169" i="2"/>
  <c r="AN169" i="2"/>
  <c r="AK169" i="2"/>
  <c r="AH169" i="2"/>
  <c r="AE169" i="2"/>
  <c r="AG169" i="2" s="1"/>
  <c r="AB169" i="2"/>
  <c r="Y169" i="2"/>
  <c r="V169" i="2"/>
  <c r="S169" i="2"/>
  <c r="P169" i="2"/>
  <c r="M169" i="2"/>
  <c r="J169" i="2"/>
  <c r="G169" i="2"/>
  <c r="Y167" i="2"/>
  <c r="AA167" i="2" s="1"/>
  <c r="Y168" i="2"/>
  <c r="AA168" i="2" s="1"/>
  <c r="V167" i="2"/>
  <c r="X167" i="2" s="1"/>
  <c r="V168" i="2"/>
  <c r="X168" i="2" s="1"/>
  <c r="P167" i="2"/>
  <c r="R167" i="2" s="1"/>
  <c r="P168" i="2"/>
  <c r="R168" i="2" s="1"/>
  <c r="M167" i="2"/>
  <c r="O167" i="2" s="1"/>
  <c r="M168" i="2"/>
  <c r="O168" i="2" s="1"/>
  <c r="CV168" i="2"/>
  <c r="CS168" i="2"/>
  <c r="CU168" i="2" s="1"/>
  <c r="CP168" i="2"/>
  <c r="CR168" i="2" s="1"/>
  <c r="CM168" i="2"/>
  <c r="CO168" i="2" s="1"/>
  <c r="CJ168" i="2"/>
  <c r="CL168" i="2" s="1"/>
  <c r="CG168" i="2"/>
  <c r="CI168" i="2" s="1"/>
  <c r="CD168" i="2"/>
  <c r="CF168" i="2" s="1"/>
  <c r="CA168" i="2"/>
  <c r="CC168" i="2" s="1"/>
  <c r="BX168" i="2"/>
  <c r="BZ168" i="2" s="1"/>
  <c r="BU168" i="2"/>
  <c r="BW168" i="2" s="1"/>
  <c r="BR168" i="2"/>
  <c r="BT168" i="2" s="1"/>
  <c r="BO168" i="2"/>
  <c r="BQ168" i="2" s="1"/>
  <c r="BL168" i="2"/>
  <c r="BN168" i="2" s="1"/>
  <c r="BI168" i="2"/>
  <c r="BK168" i="2" s="1"/>
  <c r="BF168" i="2"/>
  <c r="BH168" i="2" s="1"/>
  <c r="BC168" i="2"/>
  <c r="BE168" i="2" s="1"/>
  <c r="AZ168" i="2"/>
  <c r="BB168" i="2" s="1"/>
  <c r="AW168" i="2"/>
  <c r="AY168" i="2" s="1"/>
  <c r="AT168" i="2"/>
  <c r="AV168" i="2" s="1"/>
  <c r="AQ168" i="2"/>
  <c r="AS168" i="2" s="1"/>
  <c r="AN168" i="2"/>
  <c r="AP168" i="2" s="1"/>
  <c r="AK168" i="2"/>
  <c r="AM168" i="2" s="1"/>
  <c r="AH168" i="2"/>
  <c r="AJ168" i="2" s="1"/>
  <c r="AE168" i="2"/>
  <c r="AG168" i="2" s="1"/>
  <c r="AB168" i="2"/>
  <c r="AD168" i="2" s="1"/>
  <c r="S168" i="2"/>
  <c r="U168" i="2" s="1"/>
  <c r="J168" i="2"/>
  <c r="L168" i="2" s="1"/>
  <c r="G168" i="2"/>
  <c r="G167" i="2"/>
  <c r="J167" i="2"/>
  <c r="L167" i="2" s="1"/>
  <c r="S167" i="2"/>
  <c r="U167" i="2" s="1"/>
  <c r="AB167" i="2"/>
  <c r="AD167" i="2" s="1"/>
  <c r="AE167" i="2"/>
  <c r="AG167" i="2" s="1"/>
  <c r="AH167" i="2"/>
  <c r="AJ167" i="2" s="1"/>
  <c r="AK167" i="2"/>
  <c r="AM167" i="2" s="1"/>
  <c r="AN167" i="2"/>
  <c r="AP167" i="2" s="1"/>
  <c r="AQ167" i="2"/>
  <c r="AS167" i="2" s="1"/>
  <c r="AT167" i="2"/>
  <c r="AV167" i="2" s="1"/>
  <c r="AW167" i="2"/>
  <c r="AY167" i="2" s="1"/>
  <c r="AZ167" i="2"/>
  <c r="BB167" i="2" s="1"/>
  <c r="BC167" i="2"/>
  <c r="BE167" i="2" s="1"/>
  <c r="BF167" i="2"/>
  <c r="BH167" i="2" s="1"/>
  <c r="BI167" i="2"/>
  <c r="BK167" i="2" s="1"/>
  <c r="BL167" i="2"/>
  <c r="BN167" i="2" s="1"/>
  <c r="BO167" i="2"/>
  <c r="BQ167" i="2" s="1"/>
  <c r="BR167" i="2"/>
  <c r="BT167" i="2" s="1"/>
  <c r="BU167" i="2"/>
  <c r="BW167" i="2" s="1"/>
  <c r="BX167" i="2"/>
  <c r="BZ167" i="2" s="1"/>
  <c r="CA167" i="2"/>
  <c r="CC167" i="2" s="1"/>
  <c r="CD167" i="2"/>
  <c r="CF167" i="2" s="1"/>
  <c r="CG167" i="2"/>
  <c r="CI167" i="2" s="1"/>
  <c r="CJ167" i="2"/>
  <c r="CL167" i="2" s="1"/>
  <c r="CM167" i="2"/>
  <c r="CO167" i="2" s="1"/>
  <c r="CP167" i="2"/>
  <c r="CR167" i="2" s="1"/>
  <c r="CS167" i="2"/>
  <c r="CU167" i="2" s="1"/>
  <c r="CV167" i="2"/>
  <c r="G166" i="2"/>
  <c r="J166" i="2"/>
  <c r="L166" i="2" s="1"/>
  <c r="M166" i="2"/>
  <c r="O166" i="2" s="1"/>
  <c r="P166" i="2"/>
  <c r="R166" i="2" s="1"/>
  <c r="S166" i="2"/>
  <c r="U166" i="2" s="1"/>
  <c r="V166" i="2"/>
  <c r="X166" i="2" s="1"/>
  <c r="Y166" i="2"/>
  <c r="AA166" i="2" s="1"/>
  <c r="AB166" i="2"/>
  <c r="AD166" i="2" s="1"/>
  <c r="AE166" i="2"/>
  <c r="AG166" i="2" s="1"/>
  <c r="AH166" i="2"/>
  <c r="AJ166" i="2" s="1"/>
  <c r="AK166" i="2"/>
  <c r="AM166" i="2" s="1"/>
  <c r="AN166" i="2"/>
  <c r="AP166" i="2" s="1"/>
  <c r="AQ166" i="2"/>
  <c r="AS166" i="2" s="1"/>
  <c r="AT166" i="2"/>
  <c r="AV166" i="2" s="1"/>
  <c r="AW166" i="2"/>
  <c r="AY166" i="2" s="1"/>
  <c r="AZ166" i="2"/>
  <c r="BB166" i="2" s="1"/>
  <c r="BC166" i="2"/>
  <c r="BE166" i="2" s="1"/>
  <c r="BF166" i="2"/>
  <c r="BH166" i="2" s="1"/>
  <c r="BI166" i="2"/>
  <c r="BK166" i="2" s="1"/>
  <c r="BL166" i="2"/>
  <c r="BN166" i="2" s="1"/>
  <c r="BO166" i="2"/>
  <c r="BQ166" i="2" s="1"/>
  <c r="BR166" i="2"/>
  <c r="BT166" i="2" s="1"/>
  <c r="BU166" i="2"/>
  <c r="BW166" i="2" s="1"/>
  <c r="BX166" i="2"/>
  <c r="BZ166" i="2" s="1"/>
  <c r="CA166" i="2"/>
  <c r="CC166" i="2" s="1"/>
  <c r="CD166" i="2"/>
  <c r="CF166" i="2" s="1"/>
  <c r="CG166" i="2"/>
  <c r="CI166" i="2" s="1"/>
  <c r="CJ166" i="2"/>
  <c r="CL166" i="2" s="1"/>
  <c r="CM166" i="2"/>
  <c r="CO166" i="2" s="1"/>
  <c r="CP166" i="2"/>
  <c r="CR166" i="2" s="1"/>
  <c r="CS166" i="2"/>
  <c r="CU166" i="2" s="1"/>
  <c r="CV166" i="2"/>
  <c r="C162" i="2"/>
  <c r="C163" i="2"/>
  <c r="C164" i="2"/>
  <c r="G165" i="2"/>
  <c r="J165" i="2"/>
  <c r="L165" i="2" s="1"/>
  <c r="M165" i="2"/>
  <c r="O165" i="2" s="1"/>
  <c r="P165" i="2"/>
  <c r="R165" i="2" s="1"/>
  <c r="S165" i="2"/>
  <c r="U165" i="2" s="1"/>
  <c r="V165" i="2"/>
  <c r="X165" i="2" s="1"/>
  <c r="Y165" i="2"/>
  <c r="AA165" i="2" s="1"/>
  <c r="AB165" i="2"/>
  <c r="AD165" i="2" s="1"/>
  <c r="AE165" i="2"/>
  <c r="AG165" i="2" s="1"/>
  <c r="AH165" i="2"/>
  <c r="AJ165" i="2" s="1"/>
  <c r="AK165" i="2"/>
  <c r="AM165" i="2" s="1"/>
  <c r="AN165" i="2"/>
  <c r="AP165" i="2" s="1"/>
  <c r="AQ165" i="2"/>
  <c r="AS165" i="2" s="1"/>
  <c r="AT165" i="2"/>
  <c r="AV165" i="2" s="1"/>
  <c r="AW165" i="2"/>
  <c r="AY165" i="2" s="1"/>
  <c r="AZ165" i="2"/>
  <c r="BB165" i="2" s="1"/>
  <c r="BC165" i="2"/>
  <c r="BE165" i="2" s="1"/>
  <c r="BF165" i="2"/>
  <c r="BH165" i="2" s="1"/>
  <c r="BI165" i="2"/>
  <c r="BK165" i="2" s="1"/>
  <c r="BL165" i="2"/>
  <c r="BN165" i="2" s="1"/>
  <c r="BO165" i="2"/>
  <c r="BQ165" i="2" s="1"/>
  <c r="BR165" i="2"/>
  <c r="BT165" i="2" s="1"/>
  <c r="BU165" i="2"/>
  <c r="BW165" i="2" s="1"/>
  <c r="BX165" i="2"/>
  <c r="BZ165" i="2" s="1"/>
  <c r="CA165" i="2"/>
  <c r="CC165" i="2" s="1"/>
  <c r="CD165" i="2"/>
  <c r="CF165" i="2" s="1"/>
  <c r="CG165" i="2"/>
  <c r="CI165" i="2" s="1"/>
  <c r="CJ165" i="2"/>
  <c r="CL165" i="2" s="1"/>
  <c r="CM165" i="2"/>
  <c r="CO165" i="2" s="1"/>
  <c r="CP165" i="2"/>
  <c r="CR165" i="2" s="1"/>
  <c r="CS165" i="2"/>
  <c r="CU165" i="2" s="1"/>
  <c r="CV165" i="2"/>
  <c r="AZ148" i="2"/>
  <c r="G9" i="36"/>
  <c r="G12" i="36" s="1"/>
  <c r="BH170" i="2" l="1"/>
  <c r="BK170" i="2"/>
  <c r="L170" i="2"/>
  <c r="U170" i="2"/>
  <c r="BQ170" i="2"/>
  <c r="I181" i="2"/>
  <c r="X170" i="2"/>
  <c r="AA170" i="2"/>
  <c r="BW169" i="2"/>
  <c r="O170" i="2"/>
  <c r="AY170" i="2"/>
  <c r="I169" i="2"/>
  <c r="CC169" i="2"/>
  <c r="R170" i="2"/>
  <c r="BB170" i="2"/>
  <c r="CL170" i="2"/>
  <c r="AY169" i="2"/>
  <c r="BE169" i="2"/>
  <c r="BN170" i="2"/>
  <c r="AA169" i="2"/>
  <c r="CU169" i="2"/>
  <c r="BT170" i="2"/>
  <c r="AM170" i="2"/>
  <c r="BW170" i="2"/>
  <c r="AD169" i="2"/>
  <c r="BB169" i="2"/>
  <c r="BZ169" i="2"/>
  <c r="L169" i="2"/>
  <c r="AJ169" i="2"/>
  <c r="BH169" i="2"/>
  <c r="CF169" i="2"/>
  <c r="O169" i="2"/>
  <c r="AM169" i="2"/>
  <c r="BK169" i="2"/>
  <c r="CI169" i="2"/>
  <c r="R169" i="2"/>
  <c r="AP169" i="2"/>
  <c r="BN169" i="2"/>
  <c r="CL169" i="2"/>
  <c r="U169" i="2"/>
  <c r="AS169" i="2"/>
  <c r="BQ169" i="2"/>
  <c r="CO169" i="2"/>
  <c r="CX169" i="2" s="1"/>
  <c r="X169" i="2"/>
  <c r="AV169" i="2"/>
  <c r="BT169" i="2"/>
  <c r="CR169" i="2"/>
  <c r="D181" i="2"/>
  <c r="F181" i="2" s="1"/>
  <c r="CX181" i="2"/>
  <c r="L181" i="2"/>
  <c r="D180" i="2"/>
  <c r="F180" i="2" s="1"/>
  <c r="CL180" i="2"/>
  <c r="CR180" i="2"/>
  <c r="AA180" i="2"/>
  <c r="AY180" i="2"/>
  <c r="BW180" i="2"/>
  <c r="CU180" i="2"/>
  <c r="CX180" i="2"/>
  <c r="I180" i="2"/>
  <c r="D179" i="2"/>
  <c r="F179" i="2" s="1"/>
  <c r="CX179" i="2"/>
  <c r="I179" i="2"/>
  <c r="D178" i="2"/>
  <c r="F178" i="2" s="1"/>
  <c r="CX178" i="2"/>
  <c r="I178" i="2"/>
  <c r="D177" i="2"/>
  <c r="F177" i="2" s="1"/>
  <c r="CX177" i="2"/>
  <c r="D176" i="2"/>
  <c r="F176" i="2" s="1"/>
  <c r="D175" i="2"/>
  <c r="F175" i="2" s="1"/>
  <c r="CX176" i="2"/>
  <c r="D172" i="2"/>
  <c r="F172" i="2" s="1"/>
  <c r="D173" i="2"/>
  <c r="F173" i="2" s="1"/>
  <c r="D174" i="2"/>
  <c r="F174" i="2" s="1"/>
  <c r="CX174" i="2"/>
  <c r="CX172" i="2"/>
  <c r="CX171" i="2"/>
  <c r="CX173" i="2"/>
  <c r="I173" i="2"/>
  <c r="D171" i="2"/>
  <c r="F171" i="2" s="1"/>
  <c r="O172" i="2"/>
  <c r="D170" i="2"/>
  <c r="F170" i="2" s="1"/>
  <c r="CI170" i="2"/>
  <c r="CR170" i="2"/>
  <c r="CU170" i="2"/>
  <c r="CX170" i="2"/>
  <c r="I170" i="2"/>
  <c r="CX167" i="2"/>
  <c r="D169" i="2"/>
  <c r="F169" i="2" s="1"/>
  <c r="D168" i="2"/>
  <c r="F168" i="2" s="1"/>
  <c r="CX168" i="2"/>
  <c r="I168" i="2"/>
  <c r="D167" i="2"/>
  <c r="F167" i="2" s="1"/>
  <c r="I167" i="2"/>
  <c r="D166" i="2"/>
  <c r="F166" i="2" s="1"/>
  <c r="CX166" i="2"/>
  <c r="I166" i="2"/>
  <c r="D165" i="2"/>
  <c r="F165" i="2" s="1"/>
  <c r="CX165" i="2"/>
  <c r="I165" i="2"/>
  <c r="CS6" i="2"/>
  <c r="CU6" i="2" s="1"/>
  <c r="CS7" i="2"/>
  <c r="CU7" i="2" s="1"/>
  <c r="CS8" i="2"/>
  <c r="CU8" i="2" s="1"/>
  <c r="CS9" i="2"/>
  <c r="CU9" i="2" s="1"/>
  <c r="CS10" i="2"/>
  <c r="CU10" i="2" s="1"/>
  <c r="CS11" i="2"/>
  <c r="CU11" i="2" s="1"/>
  <c r="CS12" i="2"/>
  <c r="CU12" i="2" s="1"/>
  <c r="CS13" i="2"/>
  <c r="CU13" i="2" s="1"/>
  <c r="CS14" i="2"/>
  <c r="CU14" i="2" s="1"/>
  <c r="CS15" i="2"/>
  <c r="CU15" i="2" s="1"/>
  <c r="CS16" i="2"/>
  <c r="CU16" i="2" s="1"/>
  <c r="CS17" i="2"/>
  <c r="CU17" i="2" s="1"/>
  <c r="CS18" i="2"/>
  <c r="CU18" i="2" s="1"/>
  <c r="CS19" i="2"/>
  <c r="CU19" i="2" s="1"/>
  <c r="CS20" i="2"/>
  <c r="CU20" i="2" s="1"/>
  <c r="CS21" i="2"/>
  <c r="CU21" i="2" s="1"/>
  <c r="CS22" i="2"/>
  <c r="CU22" i="2" s="1"/>
  <c r="CS23" i="2"/>
  <c r="CU23" i="2" s="1"/>
  <c r="CS24" i="2"/>
  <c r="CU24" i="2" s="1"/>
  <c r="CS25" i="2"/>
  <c r="CU25" i="2" s="1"/>
  <c r="CS26" i="2"/>
  <c r="CU26" i="2" s="1"/>
  <c r="CS27" i="2"/>
  <c r="CU27" i="2" s="1"/>
  <c r="CS28" i="2"/>
  <c r="CU28" i="2" s="1"/>
  <c r="CS29" i="2"/>
  <c r="CU29" i="2" s="1"/>
  <c r="CS30" i="2"/>
  <c r="CU30" i="2" s="1"/>
  <c r="CS31" i="2"/>
  <c r="CU31" i="2" s="1"/>
  <c r="CS32" i="2"/>
  <c r="CU32" i="2" s="1"/>
  <c r="CS33" i="2"/>
  <c r="CU33" i="2" s="1"/>
  <c r="CS34" i="2"/>
  <c r="CU34" i="2" s="1"/>
  <c r="CS35" i="2"/>
  <c r="CU35" i="2" s="1"/>
  <c r="CS36" i="2"/>
  <c r="CU36" i="2" s="1"/>
  <c r="CS37" i="2"/>
  <c r="CU37" i="2" s="1"/>
  <c r="CS38" i="2"/>
  <c r="CU38" i="2" s="1"/>
  <c r="CS39" i="2"/>
  <c r="CU39" i="2" s="1"/>
  <c r="CS40" i="2"/>
  <c r="CU40" i="2" s="1"/>
  <c r="CS41" i="2"/>
  <c r="CU41" i="2" s="1"/>
  <c r="CS42" i="2"/>
  <c r="CU42" i="2" s="1"/>
  <c r="CS43" i="2"/>
  <c r="CU43" i="2" s="1"/>
  <c r="CS44" i="2"/>
  <c r="CU44" i="2" s="1"/>
  <c r="CS45" i="2"/>
  <c r="CU45" i="2" s="1"/>
  <c r="CS46" i="2"/>
  <c r="CU46" i="2" s="1"/>
  <c r="CS47" i="2"/>
  <c r="CU47" i="2" s="1"/>
  <c r="CS48" i="2"/>
  <c r="CU48" i="2" s="1"/>
  <c r="CS49" i="2"/>
  <c r="CU49" i="2" s="1"/>
  <c r="CS50" i="2"/>
  <c r="CU50" i="2" s="1"/>
  <c r="CS51" i="2"/>
  <c r="CU51" i="2" s="1"/>
  <c r="CS52" i="2"/>
  <c r="CU52" i="2" s="1"/>
  <c r="CS53" i="2"/>
  <c r="CU53" i="2" s="1"/>
  <c r="CS54" i="2"/>
  <c r="CU54" i="2" s="1"/>
  <c r="CS55" i="2"/>
  <c r="CU55" i="2" s="1"/>
  <c r="CS56" i="2"/>
  <c r="CU56" i="2" s="1"/>
  <c r="CS57" i="2"/>
  <c r="CU57" i="2" s="1"/>
  <c r="CS58" i="2"/>
  <c r="CU58" i="2" s="1"/>
  <c r="CS59" i="2"/>
  <c r="CU59" i="2" s="1"/>
  <c r="CS60" i="2"/>
  <c r="CU60" i="2" s="1"/>
  <c r="CS61" i="2"/>
  <c r="CU61" i="2" s="1"/>
  <c r="CS62" i="2"/>
  <c r="CU62" i="2" s="1"/>
  <c r="CS63" i="2"/>
  <c r="CU63" i="2" s="1"/>
  <c r="CS64" i="2"/>
  <c r="CU64" i="2" s="1"/>
  <c r="CS65" i="2"/>
  <c r="CU65" i="2" s="1"/>
  <c r="CS66" i="2"/>
  <c r="CU66" i="2" s="1"/>
  <c r="CS67" i="2"/>
  <c r="CU67" i="2" s="1"/>
  <c r="CS68" i="2"/>
  <c r="CU68" i="2" s="1"/>
  <c r="CS69" i="2"/>
  <c r="CU69" i="2" s="1"/>
  <c r="CS70" i="2"/>
  <c r="CU70" i="2" s="1"/>
  <c r="CS71" i="2"/>
  <c r="CU71" i="2" s="1"/>
  <c r="CS72" i="2"/>
  <c r="CU72" i="2" s="1"/>
  <c r="CS73" i="2"/>
  <c r="CU73" i="2" s="1"/>
  <c r="CS74" i="2"/>
  <c r="CU74" i="2" s="1"/>
  <c r="CS75" i="2"/>
  <c r="CU75" i="2" s="1"/>
  <c r="CS76" i="2"/>
  <c r="CU76" i="2" s="1"/>
  <c r="CS77" i="2"/>
  <c r="CU77" i="2" s="1"/>
  <c r="CS78" i="2"/>
  <c r="CU78" i="2" s="1"/>
  <c r="CS79" i="2"/>
  <c r="CU79" i="2" s="1"/>
  <c r="CS80" i="2"/>
  <c r="CU80" i="2" s="1"/>
  <c r="CS81" i="2"/>
  <c r="CU81" i="2" s="1"/>
  <c r="CS82" i="2"/>
  <c r="CU82" i="2" s="1"/>
  <c r="CS83" i="2"/>
  <c r="CU83" i="2" s="1"/>
  <c r="CS84" i="2"/>
  <c r="CU84" i="2" s="1"/>
  <c r="CS85" i="2"/>
  <c r="CU85" i="2" s="1"/>
  <c r="CS86" i="2"/>
  <c r="CU86" i="2" s="1"/>
  <c r="CS87" i="2"/>
  <c r="CU87" i="2" s="1"/>
  <c r="CS88" i="2"/>
  <c r="CU88" i="2" s="1"/>
  <c r="CS89" i="2"/>
  <c r="CU89" i="2" s="1"/>
  <c r="CS90" i="2"/>
  <c r="CU90" i="2" s="1"/>
  <c r="CS91" i="2"/>
  <c r="CU91" i="2" s="1"/>
  <c r="CS92" i="2"/>
  <c r="CU92" i="2" s="1"/>
  <c r="CS93" i="2"/>
  <c r="CU93" i="2" s="1"/>
  <c r="CS94" i="2"/>
  <c r="CU94" i="2" s="1"/>
  <c r="CS95" i="2"/>
  <c r="CU95" i="2" s="1"/>
  <c r="CS96" i="2"/>
  <c r="CU96" i="2" s="1"/>
  <c r="CS97" i="2"/>
  <c r="CU97" i="2" s="1"/>
  <c r="CS98" i="2"/>
  <c r="CU98" i="2" s="1"/>
  <c r="CS99" i="2"/>
  <c r="CU99" i="2" s="1"/>
  <c r="CS100" i="2"/>
  <c r="CU100" i="2" s="1"/>
  <c r="CS101" i="2"/>
  <c r="CU101" i="2" s="1"/>
  <c r="CS102" i="2"/>
  <c r="CU102" i="2" s="1"/>
  <c r="CS103" i="2"/>
  <c r="CU103" i="2" s="1"/>
  <c r="CS104" i="2"/>
  <c r="CU104" i="2" s="1"/>
  <c r="CS105" i="2"/>
  <c r="CU105" i="2" s="1"/>
  <c r="CS106" i="2"/>
  <c r="CU106" i="2" s="1"/>
  <c r="CS107" i="2"/>
  <c r="CU107" i="2" s="1"/>
  <c r="CS108" i="2"/>
  <c r="CU108" i="2" s="1"/>
  <c r="CS109" i="2"/>
  <c r="CU109" i="2" s="1"/>
  <c r="CS110" i="2"/>
  <c r="CU110" i="2" s="1"/>
  <c r="CS111" i="2"/>
  <c r="CS112" i="2"/>
  <c r="CS113" i="2"/>
  <c r="CU113" i="2" s="1"/>
  <c r="CS114" i="2"/>
  <c r="CU114" i="2" s="1"/>
  <c r="CS115" i="2"/>
  <c r="CU115" i="2" s="1"/>
  <c r="CS116" i="2"/>
  <c r="CU116" i="2" s="1"/>
  <c r="CS117" i="2"/>
  <c r="CU117" i="2" s="1"/>
  <c r="CS118" i="2"/>
  <c r="CU118" i="2" s="1"/>
  <c r="CS119" i="2"/>
  <c r="CU119" i="2" s="1"/>
  <c r="CS120" i="2"/>
  <c r="CU120" i="2" s="1"/>
  <c r="CS121" i="2"/>
  <c r="CU121" i="2" s="1"/>
  <c r="CS122" i="2"/>
  <c r="CS123" i="2"/>
  <c r="CS124" i="2"/>
  <c r="CS125" i="2"/>
  <c r="CS126" i="2"/>
  <c r="CU126" i="2" s="1"/>
  <c r="CS127" i="2"/>
  <c r="CS128" i="2"/>
  <c r="CU128" i="2" s="1"/>
  <c r="CS129" i="2"/>
  <c r="CU129" i="2" s="1"/>
  <c r="CS130" i="2"/>
  <c r="CU130" i="2" s="1"/>
  <c r="CS131" i="2"/>
  <c r="CU131" i="2" s="1"/>
  <c r="CS132" i="2"/>
  <c r="CU132" i="2" s="1"/>
  <c r="CS133" i="2"/>
  <c r="CU133" i="2" s="1"/>
  <c r="CS134" i="2"/>
  <c r="CU134" i="2" s="1"/>
  <c r="CS135" i="2"/>
  <c r="CU135" i="2" s="1"/>
  <c r="CS136" i="2"/>
  <c r="CU136" i="2" s="1"/>
  <c r="CS137" i="2"/>
  <c r="CU137" i="2" s="1"/>
  <c r="CS138" i="2"/>
  <c r="CU138" i="2" s="1"/>
  <c r="CS139" i="2"/>
  <c r="CU139" i="2" s="1"/>
  <c r="CS140" i="2"/>
  <c r="CU140" i="2" s="1"/>
  <c r="CS141" i="2"/>
  <c r="CU141" i="2" s="1"/>
  <c r="CS142" i="2"/>
  <c r="CU142" i="2" s="1"/>
  <c r="CS143" i="2"/>
  <c r="CU143" i="2" s="1"/>
  <c r="CS144" i="2"/>
  <c r="CU144" i="2" s="1"/>
  <c r="CS145" i="2"/>
  <c r="CU145" i="2" s="1"/>
  <c r="CS146" i="2"/>
  <c r="CU146" i="2" s="1"/>
  <c r="CS147" i="2"/>
  <c r="CU147" i="2" s="1"/>
  <c r="CS148" i="2"/>
  <c r="CU148" i="2" s="1"/>
  <c r="CS149" i="2"/>
  <c r="CU149" i="2" s="1"/>
  <c r="CS150" i="2"/>
  <c r="CU150" i="2" s="1"/>
  <c r="CS151" i="2"/>
  <c r="CU151" i="2" s="1"/>
  <c r="CS152" i="2"/>
  <c r="CU152" i="2" s="1"/>
  <c r="CS153" i="2"/>
  <c r="CU153" i="2" s="1"/>
  <c r="CS154" i="2"/>
  <c r="CU154" i="2" s="1"/>
  <c r="CS155" i="2"/>
  <c r="CU155" i="2" s="1"/>
  <c r="CS156" i="2"/>
  <c r="CU156" i="2" s="1"/>
  <c r="CS157" i="2"/>
  <c r="CU157" i="2" s="1"/>
  <c r="CS158" i="2"/>
  <c r="CU158" i="2" s="1"/>
  <c r="CS159" i="2"/>
  <c r="CU159" i="2" s="1"/>
  <c r="CS160" i="2"/>
  <c r="CU160" i="2" s="1"/>
  <c r="CS161" i="2"/>
  <c r="CU161" i="2" s="1"/>
  <c r="CS162" i="2"/>
  <c r="CU162" i="2" s="1"/>
  <c r="CS163" i="2"/>
  <c r="CU163" i="2" s="1"/>
  <c r="CS164" i="2"/>
  <c r="CU164" i="2" s="1"/>
  <c r="CS5" i="2"/>
  <c r="CU5" i="2" s="1"/>
  <c r="CP5" i="2"/>
  <c r="C124" i="2"/>
  <c r="C125" i="2"/>
  <c r="G164" i="2"/>
  <c r="J164" i="2"/>
  <c r="M164" i="2"/>
  <c r="O164" i="2" s="1"/>
  <c r="P164" i="2"/>
  <c r="S164" i="2"/>
  <c r="V164" i="2"/>
  <c r="Y164" i="2"/>
  <c r="AB164" i="2"/>
  <c r="AD164" i="2" s="1"/>
  <c r="AE164" i="2"/>
  <c r="AG164" i="2" s="1"/>
  <c r="AH164" i="2"/>
  <c r="AK164" i="2"/>
  <c r="AN164" i="2"/>
  <c r="AQ164" i="2"/>
  <c r="AT164" i="2"/>
  <c r="AV164" i="2" s="1"/>
  <c r="AW164" i="2"/>
  <c r="AZ164" i="2"/>
  <c r="BC164" i="2"/>
  <c r="BE164" i="2" s="1"/>
  <c r="BF164" i="2"/>
  <c r="BH164" i="2" s="1"/>
  <c r="BI164" i="2"/>
  <c r="BL164" i="2"/>
  <c r="BN164" i="2" s="1"/>
  <c r="BO164" i="2"/>
  <c r="BQ164" i="2" s="1"/>
  <c r="BR164" i="2"/>
  <c r="BU164" i="2"/>
  <c r="BW164" i="2" s="1"/>
  <c r="BX164" i="2"/>
  <c r="CA164" i="2"/>
  <c r="CC164" i="2" s="1"/>
  <c r="CD164" i="2"/>
  <c r="CF164" i="2" s="1"/>
  <c r="CG164" i="2"/>
  <c r="CI164" i="2" s="1"/>
  <c r="CJ164" i="2"/>
  <c r="CM164" i="2"/>
  <c r="CP164" i="2"/>
  <c r="CR164" i="2" s="1"/>
  <c r="CV164" i="2"/>
  <c r="CP163" i="2"/>
  <c r="CP162" i="2"/>
  <c r="CP161" i="2"/>
  <c r="CP160" i="2"/>
  <c r="CP159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G162" i="2"/>
  <c r="J162" i="2"/>
  <c r="M162" i="2"/>
  <c r="O162" i="2" s="1"/>
  <c r="P162" i="2"/>
  <c r="R162" i="2" s="1"/>
  <c r="S162" i="2"/>
  <c r="V162" i="2"/>
  <c r="Y162" i="2"/>
  <c r="AB162" i="2"/>
  <c r="AE162" i="2"/>
  <c r="AH162" i="2"/>
  <c r="AJ162" i="2" s="1"/>
  <c r="AK162" i="2"/>
  <c r="AN162" i="2"/>
  <c r="AQ162" i="2"/>
  <c r="AT162" i="2"/>
  <c r="AW162" i="2"/>
  <c r="AZ162" i="2"/>
  <c r="BB162" i="2" s="1"/>
  <c r="BC162" i="2"/>
  <c r="BE162" i="2" s="1"/>
  <c r="BF162" i="2"/>
  <c r="BI162" i="2"/>
  <c r="BL162" i="2"/>
  <c r="BO162" i="2"/>
  <c r="BR162" i="2"/>
  <c r="BU162" i="2"/>
  <c r="BW162" i="2" s="1"/>
  <c r="BX162" i="2"/>
  <c r="CA162" i="2"/>
  <c r="CD162" i="2"/>
  <c r="CG162" i="2"/>
  <c r="CJ162" i="2"/>
  <c r="CM162" i="2"/>
  <c r="CO162" i="2" s="1"/>
  <c r="CV162" i="2"/>
  <c r="G163" i="2"/>
  <c r="J163" i="2"/>
  <c r="L163" i="2" s="1"/>
  <c r="M163" i="2"/>
  <c r="O163" i="2" s="1"/>
  <c r="P163" i="2"/>
  <c r="R163" i="2" s="1"/>
  <c r="S163" i="2"/>
  <c r="V163" i="2"/>
  <c r="Y163" i="2"/>
  <c r="AA163" i="2" s="1"/>
  <c r="AB163" i="2"/>
  <c r="AD163" i="2" s="1"/>
  <c r="AE163" i="2"/>
  <c r="AH163" i="2"/>
  <c r="AJ163" i="2" s="1"/>
  <c r="AK163" i="2"/>
  <c r="AN163" i="2"/>
  <c r="AP163" i="2" s="1"/>
  <c r="AQ163" i="2"/>
  <c r="AS163" i="2" s="1"/>
  <c r="AT163" i="2"/>
  <c r="AV163" i="2" s="1"/>
  <c r="AW163" i="2"/>
  <c r="AY163" i="2" s="1"/>
  <c r="AZ163" i="2"/>
  <c r="BB163" i="2" s="1"/>
  <c r="BC163" i="2"/>
  <c r="BE163" i="2" s="1"/>
  <c r="BF163" i="2"/>
  <c r="BH163" i="2" s="1"/>
  <c r="BI163" i="2"/>
  <c r="BK163" i="2" s="1"/>
  <c r="BL163" i="2"/>
  <c r="BN163" i="2" s="1"/>
  <c r="BO163" i="2"/>
  <c r="BQ163" i="2" s="1"/>
  <c r="BR163" i="2"/>
  <c r="BT163" i="2" s="1"/>
  <c r="BU163" i="2"/>
  <c r="BW163" i="2" s="1"/>
  <c r="BX163" i="2"/>
  <c r="BZ163" i="2" s="1"/>
  <c r="CA163" i="2"/>
  <c r="CC163" i="2" s="1"/>
  <c r="CD163" i="2"/>
  <c r="CF163" i="2" s="1"/>
  <c r="CG163" i="2"/>
  <c r="CI163" i="2" s="1"/>
  <c r="CJ163" i="2"/>
  <c r="CL163" i="2" s="1"/>
  <c r="CM163" i="2"/>
  <c r="CO163" i="2" s="1"/>
  <c r="CV163" i="2"/>
  <c r="CJ5" i="2"/>
  <c r="CU124" i="2" l="1"/>
  <c r="CU125" i="2"/>
  <c r="CX162" i="2"/>
  <c r="X164" i="2"/>
  <c r="X163" i="2"/>
  <c r="AM162" i="2"/>
  <c r="D164" i="2"/>
  <c r="F164" i="2" s="1"/>
  <c r="CR163" i="2"/>
  <c r="AM163" i="2"/>
  <c r="U163" i="2"/>
  <c r="CX163" i="2"/>
  <c r="AG163" i="2"/>
  <c r="CL162" i="2"/>
  <c r="BT162" i="2"/>
  <c r="AY162" i="2"/>
  <c r="AG162" i="2"/>
  <c r="CR162" i="2"/>
  <c r="CI162" i="2"/>
  <c r="BQ162" i="2"/>
  <c r="AD162" i="2"/>
  <c r="L162" i="2"/>
  <c r="BN162" i="2"/>
  <c r="AV162" i="2"/>
  <c r="AA162" i="2"/>
  <c r="CF162" i="2"/>
  <c r="BK162" i="2"/>
  <c r="AS162" i="2"/>
  <c r="CC162" i="2"/>
  <c r="AP162" i="2"/>
  <c r="X162" i="2"/>
  <c r="BZ162" i="2"/>
  <c r="BH162" i="2"/>
  <c r="U162" i="2"/>
  <c r="CO164" i="2"/>
  <c r="CX164" i="2" s="1"/>
  <c r="BT164" i="2"/>
  <c r="BB164" i="2"/>
  <c r="AJ164" i="2"/>
  <c r="U164" i="2"/>
  <c r="CL164" i="2"/>
  <c r="AY164" i="2"/>
  <c r="R164" i="2"/>
  <c r="BK164" i="2"/>
  <c r="AS164" i="2"/>
  <c r="AA164" i="2"/>
  <c r="L164" i="2"/>
  <c r="AP164" i="2"/>
  <c r="BZ164" i="2"/>
  <c r="AM164" i="2"/>
  <c r="I164" i="2"/>
  <c r="D162" i="2"/>
  <c r="F162" i="2" s="1"/>
  <c r="D163" i="2"/>
  <c r="F163" i="2" s="1"/>
  <c r="I163" i="2"/>
  <c r="I162" i="2"/>
  <c r="BC155" i="2" l="1"/>
  <c r="BC156" i="2"/>
  <c r="BC157" i="2"/>
  <c r="BC158" i="2"/>
  <c r="BC159" i="2"/>
  <c r="BC160" i="2"/>
  <c r="BC161" i="2"/>
  <c r="BC15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5" i="2"/>
  <c r="CW2" i="2"/>
  <c r="CV2" i="2" l="1"/>
  <c r="G161" i="2"/>
  <c r="J161" i="2"/>
  <c r="L161" i="2" s="1"/>
  <c r="M161" i="2"/>
  <c r="O161" i="2" s="1"/>
  <c r="P161" i="2"/>
  <c r="R161" i="2" s="1"/>
  <c r="S161" i="2"/>
  <c r="U161" i="2" s="1"/>
  <c r="V161" i="2"/>
  <c r="X161" i="2" s="1"/>
  <c r="Y161" i="2"/>
  <c r="AA161" i="2" s="1"/>
  <c r="AB161" i="2"/>
  <c r="AD161" i="2" s="1"/>
  <c r="AE161" i="2"/>
  <c r="AG161" i="2" s="1"/>
  <c r="AH161" i="2"/>
  <c r="AJ161" i="2" s="1"/>
  <c r="AK161" i="2"/>
  <c r="AM161" i="2" s="1"/>
  <c r="AN161" i="2"/>
  <c r="AP161" i="2" s="1"/>
  <c r="AQ161" i="2"/>
  <c r="AS161" i="2" s="1"/>
  <c r="AT161" i="2"/>
  <c r="AV161" i="2" s="1"/>
  <c r="AW161" i="2"/>
  <c r="AY161" i="2" s="1"/>
  <c r="AZ161" i="2"/>
  <c r="BB161" i="2" s="1"/>
  <c r="BE161" i="2"/>
  <c r="BF161" i="2"/>
  <c r="BH161" i="2" s="1"/>
  <c r="BI161" i="2"/>
  <c r="BK161" i="2" s="1"/>
  <c r="BL161" i="2"/>
  <c r="BN161" i="2" s="1"/>
  <c r="BO161" i="2"/>
  <c r="BQ161" i="2" s="1"/>
  <c r="BR161" i="2"/>
  <c r="BT161" i="2" s="1"/>
  <c r="BU161" i="2"/>
  <c r="BW161" i="2" s="1"/>
  <c r="BX161" i="2"/>
  <c r="BZ161" i="2" s="1"/>
  <c r="CA161" i="2"/>
  <c r="CC161" i="2" s="1"/>
  <c r="CD161" i="2"/>
  <c r="CF161" i="2" s="1"/>
  <c r="CG161" i="2"/>
  <c r="CI161" i="2" s="1"/>
  <c r="CJ161" i="2"/>
  <c r="CL161" i="2" s="1"/>
  <c r="CM161" i="2"/>
  <c r="CO161" i="2" s="1"/>
  <c r="CX161" i="2" s="1"/>
  <c r="CR161" i="2"/>
  <c r="G160" i="2"/>
  <c r="J160" i="2"/>
  <c r="L160" i="2" s="1"/>
  <c r="M160" i="2"/>
  <c r="O160" i="2" s="1"/>
  <c r="P160" i="2"/>
  <c r="R160" i="2" s="1"/>
  <c r="S160" i="2"/>
  <c r="U160" i="2" s="1"/>
  <c r="V160" i="2"/>
  <c r="X160" i="2" s="1"/>
  <c r="Y160" i="2"/>
  <c r="AA160" i="2" s="1"/>
  <c r="AB160" i="2"/>
  <c r="AD160" i="2" s="1"/>
  <c r="AE160" i="2"/>
  <c r="AG160" i="2" s="1"/>
  <c r="AH160" i="2"/>
  <c r="AJ160" i="2" s="1"/>
  <c r="AK160" i="2"/>
  <c r="AM160" i="2" s="1"/>
  <c r="AN160" i="2"/>
  <c r="AP160" i="2" s="1"/>
  <c r="AQ160" i="2"/>
  <c r="AS160" i="2" s="1"/>
  <c r="AT160" i="2"/>
  <c r="AV160" i="2" s="1"/>
  <c r="AW160" i="2"/>
  <c r="AY160" i="2" s="1"/>
  <c r="AZ160" i="2"/>
  <c r="BB160" i="2" s="1"/>
  <c r="BE160" i="2"/>
  <c r="BF160" i="2"/>
  <c r="BH160" i="2" s="1"/>
  <c r="BI160" i="2"/>
  <c r="BK160" i="2" s="1"/>
  <c r="BL160" i="2"/>
  <c r="BN160" i="2" s="1"/>
  <c r="BO160" i="2"/>
  <c r="BQ160" i="2" s="1"/>
  <c r="BR160" i="2"/>
  <c r="BT160" i="2" s="1"/>
  <c r="BU160" i="2"/>
  <c r="BW160" i="2" s="1"/>
  <c r="BX160" i="2"/>
  <c r="BZ160" i="2" s="1"/>
  <c r="CA160" i="2"/>
  <c r="CC160" i="2" s="1"/>
  <c r="CD160" i="2"/>
  <c r="CF160" i="2" s="1"/>
  <c r="CG160" i="2"/>
  <c r="CI160" i="2" s="1"/>
  <c r="CJ160" i="2"/>
  <c r="CL160" i="2" s="1"/>
  <c r="CM160" i="2"/>
  <c r="CO160" i="2" s="1"/>
  <c r="CX160" i="2" s="1"/>
  <c r="CR160" i="2"/>
  <c r="CR159" i="2"/>
  <c r="CM159" i="2"/>
  <c r="CO159" i="2" s="1"/>
  <c r="CX159" i="2" s="1"/>
  <c r="CJ159" i="2"/>
  <c r="CL159" i="2" s="1"/>
  <c r="CG159" i="2"/>
  <c r="CI159" i="2" s="1"/>
  <c r="CD159" i="2"/>
  <c r="CF159" i="2" s="1"/>
  <c r="CA159" i="2"/>
  <c r="CC159" i="2" s="1"/>
  <c r="BX159" i="2"/>
  <c r="BZ159" i="2" s="1"/>
  <c r="BU159" i="2"/>
  <c r="BW159" i="2" s="1"/>
  <c r="BR159" i="2"/>
  <c r="BT159" i="2" s="1"/>
  <c r="BO159" i="2"/>
  <c r="BQ159" i="2" s="1"/>
  <c r="BL159" i="2"/>
  <c r="BN159" i="2" s="1"/>
  <c r="BI159" i="2"/>
  <c r="BK159" i="2" s="1"/>
  <c r="BF159" i="2"/>
  <c r="BH159" i="2" s="1"/>
  <c r="BE159" i="2"/>
  <c r="AZ159" i="2"/>
  <c r="BB159" i="2" s="1"/>
  <c r="AW159" i="2"/>
  <c r="AY159" i="2" s="1"/>
  <c r="AT159" i="2"/>
  <c r="AV159" i="2" s="1"/>
  <c r="AQ159" i="2"/>
  <c r="AS159" i="2" s="1"/>
  <c r="AN159" i="2"/>
  <c r="AP159" i="2" s="1"/>
  <c r="AK159" i="2"/>
  <c r="AM159" i="2" s="1"/>
  <c r="AH159" i="2"/>
  <c r="AJ159" i="2" s="1"/>
  <c r="AE159" i="2"/>
  <c r="AG159" i="2" s="1"/>
  <c r="AB159" i="2"/>
  <c r="AD159" i="2" s="1"/>
  <c r="Y159" i="2"/>
  <c r="AA159" i="2" s="1"/>
  <c r="V159" i="2"/>
  <c r="X159" i="2" s="1"/>
  <c r="S159" i="2"/>
  <c r="U159" i="2" s="1"/>
  <c r="P159" i="2"/>
  <c r="R159" i="2" s="1"/>
  <c r="M159" i="2"/>
  <c r="O159" i="2" s="1"/>
  <c r="J159" i="2"/>
  <c r="L159" i="2" s="1"/>
  <c r="G159" i="2"/>
  <c r="CR158" i="2"/>
  <c r="CM158" i="2"/>
  <c r="CO158" i="2" s="1"/>
  <c r="CX158" i="2" s="1"/>
  <c r="CJ158" i="2"/>
  <c r="CL158" i="2" s="1"/>
  <c r="CG158" i="2"/>
  <c r="CI158" i="2" s="1"/>
  <c r="CD158" i="2"/>
  <c r="CF158" i="2" s="1"/>
  <c r="CA158" i="2"/>
  <c r="CC158" i="2" s="1"/>
  <c r="BX158" i="2"/>
  <c r="BZ158" i="2" s="1"/>
  <c r="BU158" i="2"/>
  <c r="BW158" i="2" s="1"/>
  <c r="BR158" i="2"/>
  <c r="BT158" i="2" s="1"/>
  <c r="BO158" i="2"/>
  <c r="BQ158" i="2" s="1"/>
  <c r="BL158" i="2"/>
  <c r="BN158" i="2" s="1"/>
  <c r="BI158" i="2"/>
  <c r="BK158" i="2" s="1"/>
  <c r="BF158" i="2"/>
  <c r="BH158" i="2" s="1"/>
  <c r="BE158" i="2"/>
  <c r="AZ158" i="2"/>
  <c r="BB158" i="2" s="1"/>
  <c r="AW158" i="2"/>
  <c r="AY158" i="2" s="1"/>
  <c r="AT158" i="2"/>
  <c r="AV158" i="2" s="1"/>
  <c r="AQ158" i="2"/>
  <c r="AS158" i="2" s="1"/>
  <c r="AN158" i="2"/>
  <c r="AP158" i="2" s="1"/>
  <c r="AK158" i="2"/>
  <c r="AM158" i="2" s="1"/>
  <c r="AH158" i="2"/>
  <c r="AJ158" i="2" s="1"/>
  <c r="AE158" i="2"/>
  <c r="AG158" i="2" s="1"/>
  <c r="AB158" i="2"/>
  <c r="AD158" i="2" s="1"/>
  <c r="Y158" i="2"/>
  <c r="AA158" i="2" s="1"/>
  <c r="V158" i="2"/>
  <c r="X158" i="2" s="1"/>
  <c r="S158" i="2"/>
  <c r="U158" i="2" s="1"/>
  <c r="P158" i="2"/>
  <c r="R158" i="2" s="1"/>
  <c r="M158" i="2"/>
  <c r="O158" i="2" s="1"/>
  <c r="J158" i="2"/>
  <c r="L158" i="2" s="1"/>
  <c r="G158" i="2"/>
  <c r="G150" i="2"/>
  <c r="J150" i="2"/>
  <c r="L150" i="2" s="1"/>
  <c r="M150" i="2"/>
  <c r="O150" i="2" s="1"/>
  <c r="P150" i="2"/>
  <c r="R150" i="2" s="1"/>
  <c r="S150" i="2"/>
  <c r="U150" i="2" s="1"/>
  <c r="V150" i="2"/>
  <c r="X150" i="2" s="1"/>
  <c r="Y150" i="2"/>
  <c r="AA150" i="2" s="1"/>
  <c r="AB150" i="2"/>
  <c r="AD150" i="2" s="1"/>
  <c r="AE150" i="2"/>
  <c r="AG150" i="2" s="1"/>
  <c r="AH150" i="2"/>
  <c r="AJ150" i="2" s="1"/>
  <c r="AK150" i="2"/>
  <c r="AM150" i="2" s="1"/>
  <c r="AN150" i="2"/>
  <c r="AP150" i="2" s="1"/>
  <c r="AQ150" i="2"/>
  <c r="AS150" i="2" s="1"/>
  <c r="AT150" i="2"/>
  <c r="AV150" i="2" s="1"/>
  <c r="AW150" i="2"/>
  <c r="AY150" i="2" s="1"/>
  <c r="AZ150" i="2"/>
  <c r="BB150" i="2" s="1"/>
  <c r="BC150" i="2"/>
  <c r="BE150" i="2" s="1"/>
  <c r="BF150" i="2"/>
  <c r="BH150" i="2" s="1"/>
  <c r="BI150" i="2"/>
  <c r="BK150" i="2" s="1"/>
  <c r="BL150" i="2"/>
  <c r="BN150" i="2" s="1"/>
  <c r="BO150" i="2"/>
  <c r="BQ150" i="2" s="1"/>
  <c r="BR150" i="2"/>
  <c r="BT150" i="2" s="1"/>
  <c r="BU150" i="2"/>
  <c r="BW150" i="2" s="1"/>
  <c r="BX150" i="2"/>
  <c r="BZ150" i="2" s="1"/>
  <c r="CA150" i="2"/>
  <c r="CC150" i="2" s="1"/>
  <c r="CD150" i="2"/>
  <c r="CF150" i="2" s="1"/>
  <c r="CG150" i="2"/>
  <c r="CI150" i="2" s="1"/>
  <c r="CJ150" i="2"/>
  <c r="CL150" i="2" s="1"/>
  <c r="CM150" i="2"/>
  <c r="CO150" i="2" s="1"/>
  <c r="CX150" i="2" s="1"/>
  <c r="CR150" i="2"/>
  <c r="G151" i="2"/>
  <c r="J151" i="2"/>
  <c r="L151" i="2" s="1"/>
  <c r="M151" i="2"/>
  <c r="O151" i="2" s="1"/>
  <c r="P151" i="2"/>
  <c r="R151" i="2" s="1"/>
  <c r="S151" i="2"/>
  <c r="U151" i="2" s="1"/>
  <c r="V151" i="2"/>
  <c r="X151" i="2" s="1"/>
  <c r="Y151" i="2"/>
  <c r="AA151" i="2" s="1"/>
  <c r="AB151" i="2"/>
  <c r="AD151" i="2" s="1"/>
  <c r="AE151" i="2"/>
  <c r="AG151" i="2" s="1"/>
  <c r="AH151" i="2"/>
  <c r="AJ151" i="2" s="1"/>
  <c r="AK151" i="2"/>
  <c r="AM151" i="2" s="1"/>
  <c r="AN151" i="2"/>
  <c r="AP151" i="2" s="1"/>
  <c r="AQ151" i="2"/>
  <c r="AS151" i="2" s="1"/>
  <c r="AT151" i="2"/>
  <c r="AV151" i="2" s="1"/>
  <c r="AW151" i="2"/>
  <c r="AY151" i="2" s="1"/>
  <c r="AZ151" i="2"/>
  <c r="BB151" i="2" s="1"/>
  <c r="BC151" i="2"/>
  <c r="BE151" i="2" s="1"/>
  <c r="BF151" i="2"/>
  <c r="BH151" i="2" s="1"/>
  <c r="BI151" i="2"/>
  <c r="BK151" i="2" s="1"/>
  <c r="BL151" i="2"/>
  <c r="BN151" i="2" s="1"/>
  <c r="BO151" i="2"/>
  <c r="BQ151" i="2" s="1"/>
  <c r="BR151" i="2"/>
  <c r="BT151" i="2" s="1"/>
  <c r="BU151" i="2"/>
  <c r="BW151" i="2" s="1"/>
  <c r="BX151" i="2"/>
  <c r="BZ151" i="2" s="1"/>
  <c r="CA151" i="2"/>
  <c r="CC151" i="2" s="1"/>
  <c r="CD151" i="2"/>
  <c r="CF151" i="2" s="1"/>
  <c r="CG151" i="2"/>
  <c r="CI151" i="2" s="1"/>
  <c r="CJ151" i="2"/>
  <c r="CL151" i="2" s="1"/>
  <c r="CM151" i="2"/>
  <c r="CO151" i="2" s="1"/>
  <c r="CX151" i="2" s="1"/>
  <c r="CR151" i="2"/>
  <c r="G152" i="2"/>
  <c r="J152" i="2"/>
  <c r="L152" i="2" s="1"/>
  <c r="M152" i="2"/>
  <c r="O152" i="2" s="1"/>
  <c r="P152" i="2"/>
  <c r="R152" i="2" s="1"/>
  <c r="S152" i="2"/>
  <c r="U152" i="2" s="1"/>
  <c r="V152" i="2"/>
  <c r="X152" i="2" s="1"/>
  <c r="Y152" i="2"/>
  <c r="AA152" i="2" s="1"/>
  <c r="AB152" i="2"/>
  <c r="AD152" i="2" s="1"/>
  <c r="AE152" i="2"/>
  <c r="AG152" i="2" s="1"/>
  <c r="AH152" i="2"/>
  <c r="AJ152" i="2" s="1"/>
  <c r="AK152" i="2"/>
  <c r="AM152" i="2" s="1"/>
  <c r="AN152" i="2"/>
  <c r="AP152" i="2" s="1"/>
  <c r="AQ152" i="2"/>
  <c r="AS152" i="2" s="1"/>
  <c r="AT152" i="2"/>
  <c r="AV152" i="2" s="1"/>
  <c r="AW152" i="2"/>
  <c r="AY152" i="2" s="1"/>
  <c r="AZ152" i="2"/>
  <c r="BB152" i="2" s="1"/>
  <c r="BC152" i="2"/>
  <c r="BE152" i="2" s="1"/>
  <c r="BF152" i="2"/>
  <c r="BH152" i="2" s="1"/>
  <c r="BI152" i="2"/>
  <c r="BK152" i="2" s="1"/>
  <c r="BL152" i="2"/>
  <c r="BN152" i="2" s="1"/>
  <c r="BO152" i="2"/>
  <c r="BQ152" i="2" s="1"/>
  <c r="BR152" i="2"/>
  <c r="BT152" i="2" s="1"/>
  <c r="BU152" i="2"/>
  <c r="BW152" i="2" s="1"/>
  <c r="BX152" i="2"/>
  <c r="BZ152" i="2" s="1"/>
  <c r="CA152" i="2"/>
  <c r="CC152" i="2" s="1"/>
  <c r="CD152" i="2"/>
  <c r="CF152" i="2" s="1"/>
  <c r="CG152" i="2"/>
  <c r="CI152" i="2" s="1"/>
  <c r="CJ152" i="2"/>
  <c r="CL152" i="2" s="1"/>
  <c r="CM152" i="2"/>
  <c r="CO152" i="2" s="1"/>
  <c r="CX152" i="2" s="1"/>
  <c r="CR152" i="2"/>
  <c r="G153" i="2"/>
  <c r="J153" i="2"/>
  <c r="L153" i="2" s="1"/>
  <c r="M153" i="2"/>
  <c r="O153" i="2" s="1"/>
  <c r="P153" i="2"/>
  <c r="R153" i="2" s="1"/>
  <c r="S153" i="2"/>
  <c r="U153" i="2" s="1"/>
  <c r="V153" i="2"/>
  <c r="X153" i="2" s="1"/>
  <c r="Y153" i="2"/>
  <c r="AA153" i="2" s="1"/>
  <c r="AB153" i="2"/>
  <c r="AD153" i="2" s="1"/>
  <c r="AE153" i="2"/>
  <c r="AG153" i="2" s="1"/>
  <c r="AH153" i="2"/>
  <c r="AJ153" i="2" s="1"/>
  <c r="AK153" i="2"/>
  <c r="AM153" i="2" s="1"/>
  <c r="AN153" i="2"/>
  <c r="AP153" i="2" s="1"/>
  <c r="AQ153" i="2"/>
  <c r="AS153" i="2" s="1"/>
  <c r="AT153" i="2"/>
  <c r="AV153" i="2" s="1"/>
  <c r="AW153" i="2"/>
  <c r="AY153" i="2" s="1"/>
  <c r="AZ153" i="2"/>
  <c r="BB153" i="2" s="1"/>
  <c r="BC153" i="2"/>
  <c r="BE153" i="2" s="1"/>
  <c r="BF153" i="2"/>
  <c r="BH153" i="2" s="1"/>
  <c r="BI153" i="2"/>
  <c r="BK153" i="2" s="1"/>
  <c r="BL153" i="2"/>
  <c r="BN153" i="2" s="1"/>
  <c r="BO153" i="2"/>
  <c r="BQ153" i="2" s="1"/>
  <c r="BR153" i="2"/>
  <c r="BT153" i="2" s="1"/>
  <c r="BU153" i="2"/>
  <c r="BW153" i="2" s="1"/>
  <c r="BX153" i="2"/>
  <c r="BZ153" i="2" s="1"/>
  <c r="CA153" i="2"/>
  <c r="CC153" i="2" s="1"/>
  <c r="CD153" i="2"/>
  <c r="CF153" i="2" s="1"/>
  <c r="CG153" i="2"/>
  <c r="CI153" i="2" s="1"/>
  <c r="CJ153" i="2"/>
  <c r="CL153" i="2" s="1"/>
  <c r="CM153" i="2"/>
  <c r="CO153" i="2" s="1"/>
  <c r="CX153" i="2" s="1"/>
  <c r="CR153" i="2"/>
  <c r="G154" i="2"/>
  <c r="I154" i="2" s="1"/>
  <c r="J154" i="2"/>
  <c r="L154" i="2" s="1"/>
  <c r="M154" i="2"/>
  <c r="O154" i="2" s="1"/>
  <c r="P154" i="2"/>
  <c r="R154" i="2" s="1"/>
  <c r="S154" i="2"/>
  <c r="U154" i="2" s="1"/>
  <c r="V154" i="2"/>
  <c r="X154" i="2" s="1"/>
  <c r="Y154" i="2"/>
  <c r="AA154" i="2" s="1"/>
  <c r="AB154" i="2"/>
  <c r="AD154" i="2" s="1"/>
  <c r="AE154" i="2"/>
  <c r="AG154" i="2" s="1"/>
  <c r="AH154" i="2"/>
  <c r="AJ154" i="2" s="1"/>
  <c r="AK154" i="2"/>
  <c r="AM154" i="2" s="1"/>
  <c r="AN154" i="2"/>
  <c r="AP154" i="2" s="1"/>
  <c r="AQ154" i="2"/>
  <c r="AS154" i="2" s="1"/>
  <c r="AT154" i="2"/>
  <c r="AV154" i="2" s="1"/>
  <c r="AW154" i="2"/>
  <c r="AY154" i="2" s="1"/>
  <c r="AZ154" i="2"/>
  <c r="BB154" i="2" s="1"/>
  <c r="BE154" i="2"/>
  <c r="BF154" i="2"/>
  <c r="BH154" i="2" s="1"/>
  <c r="BI154" i="2"/>
  <c r="BK154" i="2" s="1"/>
  <c r="BL154" i="2"/>
  <c r="BN154" i="2" s="1"/>
  <c r="BO154" i="2"/>
  <c r="BQ154" i="2" s="1"/>
  <c r="BR154" i="2"/>
  <c r="BT154" i="2" s="1"/>
  <c r="BU154" i="2"/>
  <c r="BW154" i="2" s="1"/>
  <c r="BX154" i="2"/>
  <c r="BZ154" i="2" s="1"/>
  <c r="CA154" i="2"/>
  <c r="CC154" i="2" s="1"/>
  <c r="CD154" i="2"/>
  <c r="CF154" i="2" s="1"/>
  <c r="CG154" i="2"/>
  <c r="CI154" i="2" s="1"/>
  <c r="CJ154" i="2"/>
  <c r="CL154" i="2" s="1"/>
  <c r="CM154" i="2"/>
  <c r="CO154" i="2" s="1"/>
  <c r="CX154" i="2" s="1"/>
  <c r="CR154" i="2"/>
  <c r="G155" i="2"/>
  <c r="J155" i="2"/>
  <c r="L155" i="2" s="1"/>
  <c r="M155" i="2"/>
  <c r="O155" i="2" s="1"/>
  <c r="P155" i="2"/>
  <c r="R155" i="2" s="1"/>
  <c r="S155" i="2"/>
  <c r="U155" i="2" s="1"/>
  <c r="V155" i="2"/>
  <c r="X155" i="2" s="1"/>
  <c r="Y155" i="2"/>
  <c r="AA155" i="2" s="1"/>
  <c r="AB155" i="2"/>
  <c r="AD155" i="2" s="1"/>
  <c r="AE155" i="2"/>
  <c r="AG155" i="2" s="1"/>
  <c r="AH155" i="2"/>
  <c r="AJ155" i="2" s="1"/>
  <c r="AK155" i="2"/>
  <c r="AM155" i="2" s="1"/>
  <c r="AN155" i="2"/>
  <c r="AP155" i="2" s="1"/>
  <c r="AQ155" i="2"/>
  <c r="AS155" i="2" s="1"/>
  <c r="AT155" i="2"/>
  <c r="AV155" i="2" s="1"/>
  <c r="AW155" i="2"/>
  <c r="AY155" i="2" s="1"/>
  <c r="AZ155" i="2"/>
  <c r="BB155" i="2" s="1"/>
  <c r="BE155" i="2"/>
  <c r="BF155" i="2"/>
  <c r="BH155" i="2" s="1"/>
  <c r="BI155" i="2"/>
  <c r="BK155" i="2" s="1"/>
  <c r="BL155" i="2"/>
  <c r="BN155" i="2" s="1"/>
  <c r="BO155" i="2"/>
  <c r="BQ155" i="2" s="1"/>
  <c r="BR155" i="2"/>
  <c r="BT155" i="2" s="1"/>
  <c r="BU155" i="2"/>
  <c r="BW155" i="2" s="1"/>
  <c r="BX155" i="2"/>
  <c r="BZ155" i="2" s="1"/>
  <c r="CA155" i="2"/>
  <c r="CC155" i="2" s="1"/>
  <c r="CD155" i="2"/>
  <c r="CF155" i="2" s="1"/>
  <c r="CG155" i="2"/>
  <c r="CI155" i="2" s="1"/>
  <c r="CJ155" i="2"/>
  <c r="CL155" i="2" s="1"/>
  <c r="CM155" i="2"/>
  <c r="CO155" i="2" s="1"/>
  <c r="CX155" i="2" s="1"/>
  <c r="CR155" i="2"/>
  <c r="G156" i="2"/>
  <c r="J156" i="2"/>
  <c r="L156" i="2" s="1"/>
  <c r="M156" i="2"/>
  <c r="O156" i="2" s="1"/>
  <c r="P156" i="2"/>
  <c r="R156" i="2" s="1"/>
  <c r="S156" i="2"/>
  <c r="U156" i="2" s="1"/>
  <c r="V156" i="2"/>
  <c r="X156" i="2" s="1"/>
  <c r="Y156" i="2"/>
  <c r="AA156" i="2" s="1"/>
  <c r="AB156" i="2"/>
  <c r="AD156" i="2" s="1"/>
  <c r="AE156" i="2"/>
  <c r="AG156" i="2" s="1"/>
  <c r="AH156" i="2"/>
  <c r="AJ156" i="2" s="1"/>
  <c r="AK156" i="2"/>
  <c r="AM156" i="2" s="1"/>
  <c r="AN156" i="2"/>
  <c r="AP156" i="2" s="1"/>
  <c r="AQ156" i="2"/>
  <c r="AS156" i="2" s="1"/>
  <c r="AT156" i="2"/>
  <c r="AV156" i="2" s="1"/>
  <c r="AW156" i="2"/>
  <c r="AY156" i="2" s="1"/>
  <c r="AZ156" i="2"/>
  <c r="BB156" i="2" s="1"/>
  <c r="BE156" i="2"/>
  <c r="BF156" i="2"/>
  <c r="BH156" i="2" s="1"/>
  <c r="BI156" i="2"/>
  <c r="BK156" i="2" s="1"/>
  <c r="BL156" i="2"/>
  <c r="BN156" i="2" s="1"/>
  <c r="BO156" i="2"/>
  <c r="BQ156" i="2" s="1"/>
  <c r="BR156" i="2"/>
  <c r="BT156" i="2" s="1"/>
  <c r="BU156" i="2"/>
  <c r="BW156" i="2" s="1"/>
  <c r="BX156" i="2"/>
  <c r="BZ156" i="2" s="1"/>
  <c r="CA156" i="2"/>
  <c r="CC156" i="2" s="1"/>
  <c r="CD156" i="2"/>
  <c r="CF156" i="2" s="1"/>
  <c r="CG156" i="2"/>
  <c r="CI156" i="2" s="1"/>
  <c r="CJ156" i="2"/>
  <c r="CL156" i="2" s="1"/>
  <c r="CM156" i="2"/>
  <c r="CO156" i="2" s="1"/>
  <c r="CX156" i="2" s="1"/>
  <c r="CR156" i="2"/>
  <c r="G157" i="2"/>
  <c r="J157" i="2"/>
  <c r="L157" i="2" s="1"/>
  <c r="M157" i="2"/>
  <c r="O157" i="2" s="1"/>
  <c r="P157" i="2"/>
  <c r="R157" i="2" s="1"/>
  <c r="S157" i="2"/>
  <c r="U157" i="2" s="1"/>
  <c r="V157" i="2"/>
  <c r="X157" i="2" s="1"/>
  <c r="Y157" i="2"/>
  <c r="AA157" i="2" s="1"/>
  <c r="AB157" i="2"/>
  <c r="AD157" i="2" s="1"/>
  <c r="AE157" i="2"/>
  <c r="AG157" i="2" s="1"/>
  <c r="AH157" i="2"/>
  <c r="AJ157" i="2" s="1"/>
  <c r="AK157" i="2"/>
  <c r="AM157" i="2" s="1"/>
  <c r="AN157" i="2"/>
  <c r="AP157" i="2" s="1"/>
  <c r="AQ157" i="2"/>
  <c r="AS157" i="2" s="1"/>
  <c r="AT157" i="2"/>
  <c r="AV157" i="2" s="1"/>
  <c r="AW157" i="2"/>
  <c r="AY157" i="2" s="1"/>
  <c r="AZ157" i="2"/>
  <c r="BB157" i="2" s="1"/>
  <c r="BE157" i="2"/>
  <c r="BF157" i="2"/>
  <c r="BH157" i="2" s="1"/>
  <c r="BI157" i="2"/>
  <c r="BK157" i="2" s="1"/>
  <c r="BL157" i="2"/>
  <c r="BN157" i="2" s="1"/>
  <c r="BO157" i="2"/>
  <c r="BQ157" i="2" s="1"/>
  <c r="BR157" i="2"/>
  <c r="BT157" i="2" s="1"/>
  <c r="BU157" i="2"/>
  <c r="BW157" i="2" s="1"/>
  <c r="BX157" i="2"/>
  <c r="BZ157" i="2" s="1"/>
  <c r="CA157" i="2"/>
  <c r="CC157" i="2" s="1"/>
  <c r="CD157" i="2"/>
  <c r="CF157" i="2" s="1"/>
  <c r="CG157" i="2"/>
  <c r="CI157" i="2" s="1"/>
  <c r="CJ157" i="2"/>
  <c r="CL157" i="2" s="1"/>
  <c r="CM157" i="2"/>
  <c r="CO157" i="2" s="1"/>
  <c r="CX157" i="2" s="1"/>
  <c r="CR157" i="2"/>
  <c r="CR149" i="2"/>
  <c r="CM149" i="2"/>
  <c r="CO149" i="2" s="1"/>
  <c r="CX149" i="2" s="1"/>
  <c r="CJ149" i="2"/>
  <c r="CL149" i="2" s="1"/>
  <c r="CG149" i="2"/>
  <c r="CI149" i="2" s="1"/>
  <c r="CD149" i="2"/>
  <c r="CF149" i="2" s="1"/>
  <c r="CA149" i="2"/>
  <c r="CC149" i="2" s="1"/>
  <c r="BX149" i="2"/>
  <c r="BZ149" i="2" s="1"/>
  <c r="BU149" i="2"/>
  <c r="BW149" i="2" s="1"/>
  <c r="BR149" i="2"/>
  <c r="BT149" i="2" s="1"/>
  <c r="BO149" i="2"/>
  <c r="BQ149" i="2" s="1"/>
  <c r="BL149" i="2"/>
  <c r="BN149" i="2" s="1"/>
  <c r="BI149" i="2"/>
  <c r="BK149" i="2" s="1"/>
  <c r="BF149" i="2"/>
  <c r="BH149" i="2" s="1"/>
  <c r="BC149" i="2"/>
  <c r="BE149" i="2" s="1"/>
  <c r="AZ149" i="2"/>
  <c r="BB149" i="2" s="1"/>
  <c r="AW149" i="2"/>
  <c r="AY149" i="2" s="1"/>
  <c r="AT149" i="2"/>
  <c r="AV149" i="2" s="1"/>
  <c r="AQ149" i="2"/>
  <c r="AS149" i="2" s="1"/>
  <c r="AN149" i="2"/>
  <c r="AP149" i="2" s="1"/>
  <c r="AK149" i="2"/>
  <c r="AM149" i="2" s="1"/>
  <c r="AH149" i="2"/>
  <c r="AJ149" i="2" s="1"/>
  <c r="AE149" i="2"/>
  <c r="AG149" i="2" s="1"/>
  <c r="AB149" i="2"/>
  <c r="AD149" i="2" s="1"/>
  <c r="Y149" i="2"/>
  <c r="AA149" i="2" s="1"/>
  <c r="V149" i="2"/>
  <c r="X149" i="2" s="1"/>
  <c r="S149" i="2"/>
  <c r="U149" i="2" s="1"/>
  <c r="P149" i="2"/>
  <c r="R149" i="2" s="1"/>
  <c r="M149" i="2"/>
  <c r="O149" i="2" s="1"/>
  <c r="J149" i="2"/>
  <c r="L149" i="2" s="1"/>
  <c r="G149" i="2"/>
  <c r="G148" i="2"/>
  <c r="J148" i="2"/>
  <c r="L148" i="2" s="1"/>
  <c r="M148" i="2"/>
  <c r="O148" i="2" s="1"/>
  <c r="P148" i="2"/>
  <c r="R148" i="2" s="1"/>
  <c r="S148" i="2"/>
  <c r="U148" i="2" s="1"/>
  <c r="V148" i="2"/>
  <c r="X148" i="2" s="1"/>
  <c r="Y148" i="2"/>
  <c r="AA148" i="2" s="1"/>
  <c r="AB148" i="2"/>
  <c r="AD148" i="2" s="1"/>
  <c r="AE148" i="2"/>
  <c r="AG148" i="2" s="1"/>
  <c r="AH148" i="2"/>
  <c r="AJ148" i="2" s="1"/>
  <c r="AK148" i="2"/>
  <c r="AM148" i="2" s="1"/>
  <c r="AN148" i="2"/>
  <c r="AP148" i="2" s="1"/>
  <c r="AQ148" i="2"/>
  <c r="AS148" i="2" s="1"/>
  <c r="AT148" i="2"/>
  <c r="AV148" i="2" s="1"/>
  <c r="AW148" i="2"/>
  <c r="AY148" i="2" s="1"/>
  <c r="BB148" i="2"/>
  <c r="BC148" i="2"/>
  <c r="BE148" i="2" s="1"/>
  <c r="BF148" i="2"/>
  <c r="BH148" i="2" s="1"/>
  <c r="BI148" i="2"/>
  <c r="BK148" i="2" s="1"/>
  <c r="BL148" i="2"/>
  <c r="BN148" i="2" s="1"/>
  <c r="BO148" i="2"/>
  <c r="BQ148" i="2" s="1"/>
  <c r="BR148" i="2"/>
  <c r="BT148" i="2" s="1"/>
  <c r="BU148" i="2"/>
  <c r="BW148" i="2" s="1"/>
  <c r="BX148" i="2"/>
  <c r="BZ148" i="2" s="1"/>
  <c r="CA148" i="2"/>
  <c r="CC148" i="2" s="1"/>
  <c r="CD148" i="2"/>
  <c r="CF148" i="2" s="1"/>
  <c r="CG148" i="2"/>
  <c r="CI148" i="2" s="1"/>
  <c r="CJ148" i="2"/>
  <c r="CL148" i="2" s="1"/>
  <c r="CM148" i="2"/>
  <c r="CO148" i="2" s="1"/>
  <c r="CX148" i="2" s="1"/>
  <c r="CR148" i="2"/>
  <c r="I152" i="2" l="1"/>
  <c r="D152" i="2"/>
  <c r="F152" i="2" s="1"/>
  <c r="I156" i="2"/>
  <c r="D156" i="2"/>
  <c r="F156" i="2" s="1"/>
  <c r="I157" i="2"/>
  <c r="D157" i="2"/>
  <c r="F157" i="2" s="1"/>
  <c r="I153" i="2"/>
  <c r="D153" i="2"/>
  <c r="F153" i="2" s="1"/>
  <c r="I159" i="2"/>
  <c r="D159" i="2"/>
  <c r="F159" i="2" s="1"/>
  <c r="D154" i="2"/>
  <c r="F154" i="2" s="1"/>
  <c r="D150" i="2"/>
  <c r="F150" i="2" s="1"/>
  <c r="D161" i="2"/>
  <c r="F161" i="2" s="1"/>
  <c r="I158" i="2"/>
  <c r="D158" i="2"/>
  <c r="F158" i="2" s="1"/>
  <c r="D148" i="2"/>
  <c r="F148" i="2" s="1"/>
  <c r="I155" i="2"/>
  <c r="D155" i="2"/>
  <c r="F155" i="2" s="1"/>
  <c r="I151" i="2"/>
  <c r="D151" i="2"/>
  <c r="F151" i="2" s="1"/>
  <c r="D160" i="2"/>
  <c r="F160" i="2" s="1"/>
  <c r="D149" i="2"/>
  <c r="F149" i="2" s="1"/>
  <c r="I161" i="2"/>
  <c r="I160" i="2"/>
  <c r="I150" i="2"/>
  <c r="I149" i="2"/>
  <c r="I148" i="2"/>
  <c r="G147" i="2" l="1"/>
  <c r="J147" i="2"/>
  <c r="L147" i="2" s="1"/>
  <c r="M147" i="2"/>
  <c r="O147" i="2" s="1"/>
  <c r="P147" i="2"/>
  <c r="R147" i="2" s="1"/>
  <c r="S147" i="2"/>
  <c r="U147" i="2" s="1"/>
  <c r="V147" i="2"/>
  <c r="X147" i="2" s="1"/>
  <c r="Y147" i="2"/>
  <c r="AA147" i="2" s="1"/>
  <c r="AB147" i="2"/>
  <c r="AD147" i="2" s="1"/>
  <c r="AE147" i="2"/>
  <c r="AG147" i="2" s="1"/>
  <c r="AH147" i="2"/>
  <c r="AJ147" i="2" s="1"/>
  <c r="AK147" i="2"/>
  <c r="AM147" i="2" s="1"/>
  <c r="AN147" i="2"/>
  <c r="AP147" i="2" s="1"/>
  <c r="AQ147" i="2"/>
  <c r="AS147" i="2" s="1"/>
  <c r="AT147" i="2"/>
  <c r="AV147" i="2" s="1"/>
  <c r="AW147" i="2"/>
  <c r="AY147" i="2" s="1"/>
  <c r="AZ147" i="2"/>
  <c r="BB147" i="2" s="1"/>
  <c r="BC147" i="2"/>
  <c r="BE147" i="2" s="1"/>
  <c r="BF147" i="2"/>
  <c r="BH147" i="2" s="1"/>
  <c r="BI147" i="2"/>
  <c r="BK147" i="2" s="1"/>
  <c r="BL147" i="2"/>
  <c r="BN147" i="2" s="1"/>
  <c r="BO147" i="2"/>
  <c r="BQ147" i="2" s="1"/>
  <c r="BR147" i="2"/>
  <c r="BT147" i="2" s="1"/>
  <c r="BU147" i="2"/>
  <c r="BW147" i="2" s="1"/>
  <c r="BX147" i="2"/>
  <c r="BZ147" i="2" s="1"/>
  <c r="CA147" i="2"/>
  <c r="CC147" i="2" s="1"/>
  <c r="CD147" i="2"/>
  <c r="CF147" i="2" s="1"/>
  <c r="CG147" i="2"/>
  <c r="CI147" i="2" s="1"/>
  <c r="CJ147" i="2"/>
  <c r="CL147" i="2" s="1"/>
  <c r="CM147" i="2"/>
  <c r="CO147" i="2" s="1"/>
  <c r="CX147" i="2" s="1"/>
  <c r="CR147" i="2"/>
  <c r="G146" i="2"/>
  <c r="J146" i="2"/>
  <c r="L146" i="2" s="1"/>
  <c r="M146" i="2"/>
  <c r="O146" i="2" s="1"/>
  <c r="P146" i="2"/>
  <c r="R146" i="2" s="1"/>
  <c r="S146" i="2"/>
  <c r="U146" i="2" s="1"/>
  <c r="V146" i="2"/>
  <c r="X146" i="2" s="1"/>
  <c r="Y146" i="2"/>
  <c r="AA146" i="2" s="1"/>
  <c r="AB146" i="2"/>
  <c r="AD146" i="2" s="1"/>
  <c r="AE146" i="2"/>
  <c r="AG146" i="2" s="1"/>
  <c r="AH146" i="2"/>
  <c r="AJ146" i="2" s="1"/>
  <c r="AK146" i="2"/>
  <c r="AM146" i="2" s="1"/>
  <c r="AN146" i="2"/>
  <c r="AP146" i="2" s="1"/>
  <c r="AQ146" i="2"/>
  <c r="AS146" i="2" s="1"/>
  <c r="AT146" i="2"/>
  <c r="AV146" i="2" s="1"/>
  <c r="AW146" i="2"/>
  <c r="AY146" i="2" s="1"/>
  <c r="AZ146" i="2"/>
  <c r="BB146" i="2" s="1"/>
  <c r="BC146" i="2"/>
  <c r="BE146" i="2" s="1"/>
  <c r="BF146" i="2"/>
  <c r="BH146" i="2" s="1"/>
  <c r="BI146" i="2"/>
  <c r="BK146" i="2" s="1"/>
  <c r="BL146" i="2"/>
  <c r="BN146" i="2" s="1"/>
  <c r="BO146" i="2"/>
  <c r="BQ146" i="2" s="1"/>
  <c r="BR146" i="2"/>
  <c r="BT146" i="2" s="1"/>
  <c r="BU146" i="2"/>
  <c r="BW146" i="2" s="1"/>
  <c r="BX146" i="2"/>
  <c r="BZ146" i="2" s="1"/>
  <c r="CA146" i="2"/>
  <c r="CC146" i="2" s="1"/>
  <c r="CD146" i="2"/>
  <c r="CF146" i="2" s="1"/>
  <c r="CG146" i="2"/>
  <c r="CI146" i="2" s="1"/>
  <c r="CJ146" i="2"/>
  <c r="CL146" i="2" s="1"/>
  <c r="CM146" i="2"/>
  <c r="CO146" i="2" s="1"/>
  <c r="CX146" i="2" s="1"/>
  <c r="CR146" i="2"/>
  <c r="G143" i="2"/>
  <c r="J143" i="2"/>
  <c r="L143" i="2" s="1"/>
  <c r="M143" i="2"/>
  <c r="O143" i="2" s="1"/>
  <c r="P143" i="2"/>
  <c r="R143" i="2" s="1"/>
  <c r="S143" i="2"/>
  <c r="U143" i="2" s="1"/>
  <c r="V143" i="2"/>
  <c r="X143" i="2" s="1"/>
  <c r="Y143" i="2"/>
  <c r="AA143" i="2" s="1"/>
  <c r="AB143" i="2"/>
  <c r="AD143" i="2" s="1"/>
  <c r="AE143" i="2"/>
  <c r="AG143" i="2" s="1"/>
  <c r="AH143" i="2"/>
  <c r="AJ143" i="2" s="1"/>
  <c r="AK143" i="2"/>
  <c r="AM143" i="2" s="1"/>
  <c r="AN143" i="2"/>
  <c r="AP143" i="2" s="1"/>
  <c r="AQ143" i="2"/>
  <c r="AS143" i="2" s="1"/>
  <c r="AT143" i="2"/>
  <c r="AV143" i="2" s="1"/>
  <c r="AW143" i="2"/>
  <c r="AY143" i="2" s="1"/>
  <c r="AZ143" i="2"/>
  <c r="BB143" i="2" s="1"/>
  <c r="BC143" i="2"/>
  <c r="BE143" i="2" s="1"/>
  <c r="BF143" i="2"/>
  <c r="BH143" i="2" s="1"/>
  <c r="BI143" i="2"/>
  <c r="BK143" i="2" s="1"/>
  <c r="BL143" i="2"/>
  <c r="BN143" i="2" s="1"/>
  <c r="BO143" i="2"/>
  <c r="BQ143" i="2" s="1"/>
  <c r="BR143" i="2"/>
  <c r="BT143" i="2" s="1"/>
  <c r="BU143" i="2"/>
  <c r="BW143" i="2" s="1"/>
  <c r="BX143" i="2"/>
  <c r="BZ143" i="2" s="1"/>
  <c r="CA143" i="2"/>
  <c r="CC143" i="2" s="1"/>
  <c r="CD143" i="2"/>
  <c r="CF143" i="2" s="1"/>
  <c r="CG143" i="2"/>
  <c r="CI143" i="2" s="1"/>
  <c r="CJ143" i="2"/>
  <c r="CL143" i="2" s="1"/>
  <c r="CM143" i="2"/>
  <c r="CO143" i="2" s="1"/>
  <c r="CX143" i="2" s="1"/>
  <c r="CR143" i="2"/>
  <c r="G144" i="2"/>
  <c r="J144" i="2"/>
  <c r="L144" i="2" s="1"/>
  <c r="M144" i="2"/>
  <c r="O144" i="2" s="1"/>
  <c r="P144" i="2"/>
  <c r="R144" i="2" s="1"/>
  <c r="S144" i="2"/>
  <c r="U144" i="2" s="1"/>
  <c r="V144" i="2"/>
  <c r="X144" i="2" s="1"/>
  <c r="Y144" i="2"/>
  <c r="AA144" i="2" s="1"/>
  <c r="AB144" i="2"/>
  <c r="AD144" i="2" s="1"/>
  <c r="AE144" i="2"/>
  <c r="AG144" i="2" s="1"/>
  <c r="AH144" i="2"/>
  <c r="AJ144" i="2" s="1"/>
  <c r="AK144" i="2"/>
  <c r="AM144" i="2" s="1"/>
  <c r="AN144" i="2"/>
  <c r="AP144" i="2" s="1"/>
  <c r="AQ144" i="2"/>
  <c r="AS144" i="2" s="1"/>
  <c r="AT144" i="2"/>
  <c r="AV144" i="2" s="1"/>
  <c r="AW144" i="2"/>
  <c r="AY144" i="2" s="1"/>
  <c r="AZ144" i="2"/>
  <c r="BB144" i="2" s="1"/>
  <c r="BC144" i="2"/>
  <c r="BE144" i="2" s="1"/>
  <c r="BF144" i="2"/>
  <c r="BH144" i="2" s="1"/>
  <c r="BI144" i="2"/>
  <c r="BK144" i="2" s="1"/>
  <c r="BL144" i="2"/>
  <c r="BN144" i="2" s="1"/>
  <c r="BO144" i="2"/>
  <c r="BQ144" i="2" s="1"/>
  <c r="BR144" i="2"/>
  <c r="BT144" i="2" s="1"/>
  <c r="BU144" i="2"/>
  <c r="BW144" i="2" s="1"/>
  <c r="BX144" i="2"/>
  <c r="BZ144" i="2" s="1"/>
  <c r="CA144" i="2"/>
  <c r="CC144" i="2" s="1"/>
  <c r="CD144" i="2"/>
  <c r="CF144" i="2" s="1"/>
  <c r="CG144" i="2"/>
  <c r="CI144" i="2" s="1"/>
  <c r="CJ144" i="2"/>
  <c r="CL144" i="2" s="1"/>
  <c r="CM144" i="2"/>
  <c r="CO144" i="2" s="1"/>
  <c r="CX144" i="2" s="1"/>
  <c r="CR144" i="2"/>
  <c r="G145" i="2"/>
  <c r="J145" i="2"/>
  <c r="L145" i="2" s="1"/>
  <c r="M145" i="2"/>
  <c r="O145" i="2" s="1"/>
  <c r="P145" i="2"/>
  <c r="R145" i="2" s="1"/>
  <c r="S145" i="2"/>
  <c r="U145" i="2" s="1"/>
  <c r="V145" i="2"/>
  <c r="X145" i="2" s="1"/>
  <c r="Y145" i="2"/>
  <c r="AA145" i="2" s="1"/>
  <c r="AB145" i="2"/>
  <c r="AD145" i="2" s="1"/>
  <c r="AE145" i="2"/>
  <c r="AG145" i="2" s="1"/>
  <c r="AH145" i="2"/>
  <c r="AJ145" i="2" s="1"/>
  <c r="AK145" i="2"/>
  <c r="AM145" i="2" s="1"/>
  <c r="AN145" i="2"/>
  <c r="AP145" i="2" s="1"/>
  <c r="AQ145" i="2"/>
  <c r="AS145" i="2" s="1"/>
  <c r="AT145" i="2"/>
  <c r="AV145" i="2" s="1"/>
  <c r="AW145" i="2"/>
  <c r="AY145" i="2" s="1"/>
  <c r="AZ145" i="2"/>
  <c r="BB145" i="2" s="1"/>
  <c r="BC145" i="2"/>
  <c r="BE145" i="2" s="1"/>
  <c r="BF145" i="2"/>
  <c r="BH145" i="2" s="1"/>
  <c r="BI145" i="2"/>
  <c r="BK145" i="2" s="1"/>
  <c r="BL145" i="2"/>
  <c r="BN145" i="2" s="1"/>
  <c r="BO145" i="2"/>
  <c r="BQ145" i="2" s="1"/>
  <c r="BR145" i="2"/>
  <c r="BT145" i="2" s="1"/>
  <c r="BU145" i="2"/>
  <c r="BW145" i="2" s="1"/>
  <c r="BX145" i="2"/>
  <c r="BZ145" i="2" s="1"/>
  <c r="CA145" i="2"/>
  <c r="CC145" i="2" s="1"/>
  <c r="CD145" i="2"/>
  <c r="CF145" i="2" s="1"/>
  <c r="CG145" i="2"/>
  <c r="CI145" i="2" s="1"/>
  <c r="CJ145" i="2"/>
  <c r="CL145" i="2" s="1"/>
  <c r="CM145" i="2"/>
  <c r="CO145" i="2" s="1"/>
  <c r="CX145" i="2" s="1"/>
  <c r="CR145" i="2"/>
  <c r="G132" i="2"/>
  <c r="J132" i="2"/>
  <c r="L132" i="2" s="1"/>
  <c r="M132" i="2"/>
  <c r="O132" i="2" s="1"/>
  <c r="P132" i="2"/>
  <c r="R132" i="2" s="1"/>
  <c r="S132" i="2"/>
  <c r="U132" i="2" s="1"/>
  <c r="V132" i="2"/>
  <c r="X132" i="2" s="1"/>
  <c r="Y132" i="2"/>
  <c r="AA132" i="2" s="1"/>
  <c r="AB132" i="2"/>
  <c r="AD132" i="2" s="1"/>
  <c r="AE132" i="2"/>
  <c r="AG132" i="2" s="1"/>
  <c r="AH132" i="2"/>
  <c r="AJ132" i="2" s="1"/>
  <c r="AK132" i="2"/>
  <c r="AM132" i="2" s="1"/>
  <c r="AN132" i="2"/>
  <c r="AP132" i="2" s="1"/>
  <c r="AQ132" i="2"/>
  <c r="AS132" i="2" s="1"/>
  <c r="AT132" i="2"/>
  <c r="AV132" i="2" s="1"/>
  <c r="AW132" i="2"/>
  <c r="AY132" i="2" s="1"/>
  <c r="AZ132" i="2"/>
  <c r="BB132" i="2" s="1"/>
  <c r="BC132" i="2"/>
  <c r="BE132" i="2" s="1"/>
  <c r="BF132" i="2"/>
  <c r="BH132" i="2" s="1"/>
  <c r="BI132" i="2"/>
  <c r="BK132" i="2" s="1"/>
  <c r="BL132" i="2"/>
  <c r="BN132" i="2" s="1"/>
  <c r="BO132" i="2"/>
  <c r="BQ132" i="2" s="1"/>
  <c r="BR132" i="2"/>
  <c r="BT132" i="2" s="1"/>
  <c r="BU132" i="2"/>
  <c r="BW132" i="2" s="1"/>
  <c r="BX132" i="2"/>
  <c r="BZ132" i="2" s="1"/>
  <c r="CA132" i="2"/>
  <c r="CC132" i="2" s="1"/>
  <c r="CD132" i="2"/>
  <c r="CF132" i="2" s="1"/>
  <c r="CG132" i="2"/>
  <c r="CI132" i="2" s="1"/>
  <c r="CJ132" i="2"/>
  <c r="CL132" i="2" s="1"/>
  <c r="CM132" i="2"/>
  <c r="CO132" i="2" s="1"/>
  <c r="CX132" i="2" s="1"/>
  <c r="CR132" i="2"/>
  <c r="G133" i="2"/>
  <c r="J133" i="2"/>
  <c r="L133" i="2" s="1"/>
  <c r="M133" i="2"/>
  <c r="O133" i="2" s="1"/>
  <c r="P133" i="2"/>
  <c r="R133" i="2" s="1"/>
  <c r="S133" i="2"/>
  <c r="U133" i="2" s="1"/>
  <c r="V133" i="2"/>
  <c r="X133" i="2" s="1"/>
  <c r="Y133" i="2"/>
  <c r="AA133" i="2" s="1"/>
  <c r="AB133" i="2"/>
  <c r="AD133" i="2" s="1"/>
  <c r="AE133" i="2"/>
  <c r="AG133" i="2" s="1"/>
  <c r="AH133" i="2"/>
  <c r="AJ133" i="2" s="1"/>
  <c r="AK133" i="2"/>
  <c r="AM133" i="2" s="1"/>
  <c r="AN133" i="2"/>
  <c r="AP133" i="2" s="1"/>
  <c r="AQ133" i="2"/>
  <c r="AS133" i="2" s="1"/>
  <c r="AT133" i="2"/>
  <c r="AV133" i="2" s="1"/>
  <c r="AW133" i="2"/>
  <c r="AY133" i="2" s="1"/>
  <c r="AZ133" i="2"/>
  <c r="BB133" i="2" s="1"/>
  <c r="BC133" i="2"/>
  <c r="BE133" i="2" s="1"/>
  <c r="BF133" i="2"/>
  <c r="BH133" i="2" s="1"/>
  <c r="BI133" i="2"/>
  <c r="BK133" i="2" s="1"/>
  <c r="BL133" i="2"/>
  <c r="BN133" i="2" s="1"/>
  <c r="BO133" i="2"/>
  <c r="BQ133" i="2" s="1"/>
  <c r="BR133" i="2"/>
  <c r="BT133" i="2" s="1"/>
  <c r="BU133" i="2"/>
  <c r="BW133" i="2" s="1"/>
  <c r="BX133" i="2"/>
  <c r="BZ133" i="2" s="1"/>
  <c r="CA133" i="2"/>
  <c r="CC133" i="2" s="1"/>
  <c r="CD133" i="2"/>
  <c r="CF133" i="2" s="1"/>
  <c r="CG133" i="2"/>
  <c r="CI133" i="2" s="1"/>
  <c r="CJ133" i="2"/>
  <c r="CL133" i="2" s="1"/>
  <c r="CM133" i="2"/>
  <c r="CO133" i="2" s="1"/>
  <c r="CX133" i="2" s="1"/>
  <c r="CR133" i="2"/>
  <c r="G134" i="2"/>
  <c r="J134" i="2"/>
  <c r="L134" i="2" s="1"/>
  <c r="M134" i="2"/>
  <c r="O134" i="2" s="1"/>
  <c r="P134" i="2"/>
  <c r="R134" i="2" s="1"/>
  <c r="S134" i="2"/>
  <c r="U134" i="2" s="1"/>
  <c r="V134" i="2"/>
  <c r="X134" i="2" s="1"/>
  <c r="Y134" i="2"/>
  <c r="AA134" i="2" s="1"/>
  <c r="AB134" i="2"/>
  <c r="AD134" i="2" s="1"/>
  <c r="AE134" i="2"/>
  <c r="AG134" i="2" s="1"/>
  <c r="AH134" i="2"/>
  <c r="AJ134" i="2" s="1"/>
  <c r="AK134" i="2"/>
  <c r="AM134" i="2" s="1"/>
  <c r="AN134" i="2"/>
  <c r="AP134" i="2" s="1"/>
  <c r="AQ134" i="2"/>
  <c r="AS134" i="2" s="1"/>
  <c r="AT134" i="2"/>
  <c r="AV134" i="2" s="1"/>
  <c r="AW134" i="2"/>
  <c r="AY134" i="2" s="1"/>
  <c r="AZ134" i="2"/>
  <c r="BB134" i="2" s="1"/>
  <c r="BC134" i="2"/>
  <c r="BE134" i="2" s="1"/>
  <c r="BF134" i="2"/>
  <c r="BH134" i="2" s="1"/>
  <c r="BI134" i="2"/>
  <c r="BK134" i="2" s="1"/>
  <c r="BL134" i="2"/>
  <c r="BN134" i="2" s="1"/>
  <c r="BO134" i="2"/>
  <c r="BQ134" i="2" s="1"/>
  <c r="BR134" i="2"/>
  <c r="BT134" i="2" s="1"/>
  <c r="BU134" i="2"/>
  <c r="BW134" i="2" s="1"/>
  <c r="BX134" i="2"/>
  <c r="BZ134" i="2" s="1"/>
  <c r="CA134" i="2"/>
  <c r="CC134" i="2" s="1"/>
  <c r="CD134" i="2"/>
  <c r="CF134" i="2" s="1"/>
  <c r="CG134" i="2"/>
  <c r="CI134" i="2" s="1"/>
  <c r="CJ134" i="2"/>
  <c r="CL134" i="2" s="1"/>
  <c r="CM134" i="2"/>
  <c r="CO134" i="2" s="1"/>
  <c r="CX134" i="2" s="1"/>
  <c r="CR134" i="2"/>
  <c r="G135" i="2"/>
  <c r="J135" i="2"/>
  <c r="L135" i="2" s="1"/>
  <c r="M135" i="2"/>
  <c r="O135" i="2" s="1"/>
  <c r="P135" i="2"/>
  <c r="R135" i="2" s="1"/>
  <c r="S135" i="2"/>
  <c r="U135" i="2" s="1"/>
  <c r="V135" i="2"/>
  <c r="X135" i="2" s="1"/>
  <c r="Y135" i="2"/>
  <c r="AA135" i="2" s="1"/>
  <c r="AB135" i="2"/>
  <c r="AD135" i="2" s="1"/>
  <c r="AE135" i="2"/>
  <c r="AG135" i="2" s="1"/>
  <c r="AH135" i="2"/>
  <c r="AJ135" i="2" s="1"/>
  <c r="AK135" i="2"/>
  <c r="AM135" i="2" s="1"/>
  <c r="AN135" i="2"/>
  <c r="AP135" i="2" s="1"/>
  <c r="AQ135" i="2"/>
  <c r="AS135" i="2" s="1"/>
  <c r="AT135" i="2"/>
  <c r="AV135" i="2" s="1"/>
  <c r="AW135" i="2"/>
  <c r="AY135" i="2" s="1"/>
  <c r="AZ135" i="2"/>
  <c r="BB135" i="2" s="1"/>
  <c r="BC135" i="2"/>
  <c r="BE135" i="2" s="1"/>
  <c r="BF135" i="2"/>
  <c r="BH135" i="2" s="1"/>
  <c r="BI135" i="2"/>
  <c r="BK135" i="2" s="1"/>
  <c r="BL135" i="2"/>
  <c r="BN135" i="2" s="1"/>
  <c r="BO135" i="2"/>
  <c r="BQ135" i="2" s="1"/>
  <c r="BR135" i="2"/>
  <c r="BT135" i="2" s="1"/>
  <c r="BU135" i="2"/>
  <c r="BW135" i="2" s="1"/>
  <c r="BX135" i="2"/>
  <c r="BZ135" i="2" s="1"/>
  <c r="CA135" i="2"/>
  <c r="CC135" i="2" s="1"/>
  <c r="CD135" i="2"/>
  <c r="CF135" i="2" s="1"/>
  <c r="CG135" i="2"/>
  <c r="CI135" i="2" s="1"/>
  <c r="CJ135" i="2"/>
  <c r="CL135" i="2" s="1"/>
  <c r="CM135" i="2"/>
  <c r="CO135" i="2" s="1"/>
  <c r="CX135" i="2" s="1"/>
  <c r="CR135" i="2"/>
  <c r="G136" i="2"/>
  <c r="J136" i="2"/>
  <c r="L136" i="2" s="1"/>
  <c r="M136" i="2"/>
  <c r="O136" i="2" s="1"/>
  <c r="P136" i="2"/>
  <c r="R136" i="2" s="1"/>
  <c r="S136" i="2"/>
  <c r="U136" i="2" s="1"/>
  <c r="V136" i="2"/>
  <c r="X136" i="2" s="1"/>
  <c r="Y136" i="2"/>
  <c r="AA136" i="2" s="1"/>
  <c r="AB136" i="2"/>
  <c r="AD136" i="2" s="1"/>
  <c r="AE136" i="2"/>
  <c r="AG136" i="2" s="1"/>
  <c r="AH136" i="2"/>
  <c r="AJ136" i="2" s="1"/>
  <c r="AK136" i="2"/>
  <c r="AM136" i="2" s="1"/>
  <c r="AN136" i="2"/>
  <c r="AP136" i="2" s="1"/>
  <c r="AQ136" i="2"/>
  <c r="AS136" i="2" s="1"/>
  <c r="AT136" i="2"/>
  <c r="AV136" i="2" s="1"/>
  <c r="AW136" i="2"/>
  <c r="AY136" i="2" s="1"/>
  <c r="AZ136" i="2"/>
  <c r="BB136" i="2" s="1"/>
  <c r="BC136" i="2"/>
  <c r="BE136" i="2" s="1"/>
  <c r="BF136" i="2"/>
  <c r="BH136" i="2" s="1"/>
  <c r="BI136" i="2"/>
  <c r="BK136" i="2" s="1"/>
  <c r="BL136" i="2"/>
  <c r="BN136" i="2" s="1"/>
  <c r="BO136" i="2"/>
  <c r="BQ136" i="2" s="1"/>
  <c r="BR136" i="2"/>
  <c r="BT136" i="2" s="1"/>
  <c r="BU136" i="2"/>
  <c r="BW136" i="2" s="1"/>
  <c r="BX136" i="2"/>
  <c r="BZ136" i="2" s="1"/>
  <c r="CA136" i="2"/>
  <c r="CC136" i="2" s="1"/>
  <c r="CD136" i="2"/>
  <c r="CF136" i="2" s="1"/>
  <c r="CG136" i="2"/>
  <c r="CI136" i="2" s="1"/>
  <c r="CJ136" i="2"/>
  <c r="CL136" i="2" s="1"/>
  <c r="CM136" i="2"/>
  <c r="CO136" i="2" s="1"/>
  <c r="CX136" i="2" s="1"/>
  <c r="CR136" i="2"/>
  <c r="G137" i="2"/>
  <c r="J137" i="2"/>
  <c r="L137" i="2" s="1"/>
  <c r="M137" i="2"/>
  <c r="O137" i="2" s="1"/>
  <c r="P137" i="2"/>
  <c r="R137" i="2" s="1"/>
  <c r="S137" i="2"/>
  <c r="U137" i="2" s="1"/>
  <c r="V137" i="2"/>
  <c r="X137" i="2" s="1"/>
  <c r="Y137" i="2"/>
  <c r="AA137" i="2" s="1"/>
  <c r="AB137" i="2"/>
  <c r="AD137" i="2" s="1"/>
  <c r="AE137" i="2"/>
  <c r="AG137" i="2" s="1"/>
  <c r="AH137" i="2"/>
  <c r="AJ137" i="2" s="1"/>
  <c r="AK137" i="2"/>
  <c r="AM137" i="2" s="1"/>
  <c r="AN137" i="2"/>
  <c r="AP137" i="2" s="1"/>
  <c r="AQ137" i="2"/>
  <c r="AS137" i="2" s="1"/>
  <c r="AT137" i="2"/>
  <c r="AV137" i="2" s="1"/>
  <c r="AW137" i="2"/>
  <c r="AY137" i="2" s="1"/>
  <c r="AZ137" i="2"/>
  <c r="BB137" i="2" s="1"/>
  <c r="BC137" i="2"/>
  <c r="BE137" i="2" s="1"/>
  <c r="BF137" i="2"/>
  <c r="BH137" i="2" s="1"/>
  <c r="BI137" i="2"/>
  <c r="BK137" i="2" s="1"/>
  <c r="BL137" i="2"/>
  <c r="BN137" i="2" s="1"/>
  <c r="BO137" i="2"/>
  <c r="BQ137" i="2" s="1"/>
  <c r="BR137" i="2"/>
  <c r="BT137" i="2" s="1"/>
  <c r="BU137" i="2"/>
  <c r="BW137" i="2" s="1"/>
  <c r="BX137" i="2"/>
  <c r="BZ137" i="2" s="1"/>
  <c r="CA137" i="2"/>
  <c r="CC137" i="2" s="1"/>
  <c r="CD137" i="2"/>
  <c r="CF137" i="2" s="1"/>
  <c r="CG137" i="2"/>
  <c r="CI137" i="2" s="1"/>
  <c r="CJ137" i="2"/>
  <c r="CL137" i="2" s="1"/>
  <c r="CM137" i="2"/>
  <c r="CO137" i="2" s="1"/>
  <c r="CX137" i="2" s="1"/>
  <c r="CR137" i="2"/>
  <c r="G138" i="2"/>
  <c r="J138" i="2"/>
  <c r="L138" i="2" s="1"/>
  <c r="M138" i="2"/>
  <c r="O138" i="2" s="1"/>
  <c r="P138" i="2"/>
  <c r="R138" i="2" s="1"/>
  <c r="S138" i="2"/>
  <c r="U138" i="2" s="1"/>
  <c r="V138" i="2"/>
  <c r="X138" i="2" s="1"/>
  <c r="Y138" i="2"/>
  <c r="AA138" i="2" s="1"/>
  <c r="AB138" i="2"/>
  <c r="AD138" i="2" s="1"/>
  <c r="AE138" i="2"/>
  <c r="AG138" i="2" s="1"/>
  <c r="AH138" i="2"/>
  <c r="AJ138" i="2" s="1"/>
  <c r="AK138" i="2"/>
  <c r="AM138" i="2" s="1"/>
  <c r="AN138" i="2"/>
  <c r="AP138" i="2" s="1"/>
  <c r="AQ138" i="2"/>
  <c r="AS138" i="2" s="1"/>
  <c r="AT138" i="2"/>
  <c r="AV138" i="2" s="1"/>
  <c r="AW138" i="2"/>
  <c r="AY138" i="2" s="1"/>
  <c r="AZ138" i="2"/>
  <c r="BB138" i="2" s="1"/>
  <c r="BC138" i="2"/>
  <c r="BE138" i="2" s="1"/>
  <c r="BF138" i="2"/>
  <c r="BH138" i="2" s="1"/>
  <c r="BI138" i="2"/>
  <c r="BK138" i="2" s="1"/>
  <c r="BL138" i="2"/>
  <c r="BN138" i="2" s="1"/>
  <c r="BO138" i="2"/>
  <c r="BQ138" i="2" s="1"/>
  <c r="BR138" i="2"/>
  <c r="BT138" i="2" s="1"/>
  <c r="BU138" i="2"/>
  <c r="BW138" i="2" s="1"/>
  <c r="BX138" i="2"/>
  <c r="BZ138" i="2" s="1"/>
  <c r="CA138" i="2"/>
  <c r="CC138" i="2" s="1"/>
  <c r="CD138" i="2"/>
  <c r="CF138" i="2" s="1"/>
  <c r="CG138" i="2"/>
  <c r="CI138" i="2" s="1"/>
  <c r="CJ138" i="2"/>
  <c r="CL138" i="2" s="1"/>
  <c r="CM138" i="2"/>
  <c r="CO138" i="2" s="1"/>
  <c r="CX138" i="2" s="1"/>
  <c r="CR138" i="2"/>
  <c r="G139" i="2"/>
  <c r="J139" i="2"/>
  <c r="L139" i="2" s="1"/>
  <c r="M139" i="2"/>
  <c r="O139" i="2" s="1"/>
  <c r="P139" i="2"/>
  <c r="R139" i="2" s="1"/>
  <c r="S139" i="2"/>
  <c r="U139" i="2" s="1"/>
  <c r="V139" i="2"/>
  <c r="X139" i="2" s="1"/>
  <c r="Y139" i="2"/>
  <c r="AA139" i="2" s="1"/>
  <c r="AB139" i="2"/>
  <c r="AD139" i="2" s="1"/>
  <c r="AE139" i="2"/>
  <c r="AG139" i="2" s="1"/>
  <c r="AH139" i="2"/>
  <c r="AJ139" i="2" s="1"/>
  <c r="AK139" i="2"/>
  <c r="AM139" i="2" s="1"/>
  <c r="AN139" i="2"/>
  <c r="AP139" i="2" s="1"/>
  <c r="AQ139" i="2"/>
  <c r="AS139" i="2" s="1"/>
  <c r="AT139" i="2"/>
  <c r="AV139" i="2" s="1"/>
  <c r="AW139" i="2"/>
  <c r="AY139" i="2" s="1"/>
  <c r="AZ139" i="2"/>
  <c r="BB139" i="2" s="1"/>
  <c r="BC139" i="2"/>
  <c r="BE139" i="2" s="1"/>
  <c r="BF139" i="2"/>
  <c r="BH139" i="2" s="1"/>
  <c r="BI139" i="2"/>
  <c r="BK139" i="2" s="1"/>
  <c r="BL139" i="2"/>
  <c r="BN139" i="2" s="1"/>
  <c r="BO139" i="2"/>
  <c r="BQ139" i="2" s="1"/>
  <c r="BR139" i="2"/>
  <c r="BT139" i="2" s="1"/>
  <c r="BU139" i="2"/>
  <c r="BW139" i="2" s="1"/>
  <c r="BX139" i="2"/>
  <c r="BZ139" i="2" s="1"/>
  <c r="CA139" i="2"/>
  <c r="CC139" i="2" s="1"/>
  <c r="CD139" i="2"/>
  <c r="CF139" i="2" s="1"/>
  <c r="CG139" i="2"/>
  <c r="CI139" i="2" s="1"/>
  <c r="CJ139" i="2"/>
  <c r="CL139" i="2" s="1"/>
  <c r="CM139" i="2"/>
  <c r="CO139" i="2" s="1"/>
  <c r="CX139" i="2" s="1"/>
  <c r="CR139" i="2"/>
  <c r="G140" i="2"/>
  <c r="J140" i="2"/>
  <c r="L140" i="2" s="1"/>
  <c r="M140" i="2"/>
  <c r="O140" i="2" s="1"/>
  <c r="P140" i="2"/>
  <c r="R140" i="2" s="1"/>
  <c r="S140" i="2"/>
  <c r="U140" i="2" s="1"/>
  <c r="V140" i="2"/>
  <c r="X140" i="2" s="1"/>
  <c r="Y140" i="2"/>
  <c r="AA140" i="2" s="1"/>
  <c r="AB140" i="2"/>
  <c r="AD140" i="2" s="1"/>
  <c r="AE140" i="2"/>
  <c r="AG140" i="2" s="1"/>
  <c r="AH140" i="2"/>
  <c r="AJ140" i="2" s="1"/>
  <c r="AK140" i="2"/>
  <c r="AM140" i="2" s="1"/>
  <c r="AN140" i="2"/>
  <c r="AP140" i="2" s="1"/>
  <c r="AQ140" i="2"/>
  <c r="AS140" i="2" s="1"/>
  <c r="AT140" i="2"/>
  <c r="AV140" i="2" s="1"/>
  <c r="AW140" i="2"/>
  <c r="AY140" i="2" s="1"/>
  <c r="AZ140" i="2"/>
  <c r="BB140" i="2" s="1"/>
  <c r="BC140" i="2"/>
  <c r="BE140" i="2" s="1"/>
  <c r="BF140" i="2"/>
  <c r="BH140" i="2" s="1"/>
  <c r="BI140" i="2"/>
  <c r="BK140" i="2" s="1"/>
  <c r="BL140" i="2"/>
  <c r="BN140" i="2" s="1"/>
  <c r="BO140" i="2"/>
  <c r="BQ140" i="2" s="1"/>
  <c r="BR140" i="2"/>
  <c r="BT140" i="2" s="1"/>
  <c r="BU140" i="2"/>
  <c r="BW140" i="2" s="1"/>
  <c r="BX140" i="2"/>
  <c r="BZ140" i="2" s="1"/>
  <c r="CA140" i="2"/>
  <c r="CC140" i="2" s="1"/>
  <c r="CD140" i="2"/>
  <c r="CF140" i="2" s="1"/>
  <c r="CG140" i="2"/>
  <c r="CI140" i="2" s="1"/>
  <c r="CJ140" i="2"/>
  <c r="CL140" i="2" s="1"/>
  <c r="CM140" i="2"/>
  <c r="CO140" i="2" s="1"/>
  <c r="CX140" i="2" s="1"/>
  <c r="CR140" i="2"/>
  <c r="G141" i="2"/>
  <c r="J141" i="2"/>
  <c r="L141" i="2" s="1"/>
  <c r="M141" i="2"/>
  <c r="O141" i="2" s="1"/>
  <c r="P141" i="2"/>
  <c r="R141" i="2" s="1"/>
  <c r="S141" i="2"/>
  <c r="U141" i="2" s="1"/>
  <c r="V141" i="2"/>
  <c r="X141" i="2" s="1"/>
  <c r="Y141" i="2"/>
  <c r="AA141" i="2" s="1"/>
  <c r="AB141" i="2"/>
  <c r="AD141" i="2" s="1"/>
  <c r="AE141" i="2"/>
  <c r="AG141" i="2" s="1"/>
  <c r="AH141" i="2"/>
  <c r="AJ141" i="2" s="1"/>
  <c r="AK141" i="2"/>
  <c r="AM141" i="2" s="1"/>
  <c r="AN141" i="2"/>
  <c r="AP141" i="2" s="1"/>
  <c r="AQ141" i="2"/>
  <c r="AS141" i="2" s="1"/>
  <c r="AT141" i="2"/>
  <c r="AV141" i="2" s="1"/>
  <c r="AW141" i="2"/>
  <c r="AY141" i="2" s="1"/>
  <c r="AZ141" i="2"/>
  <c r="BB141" i="2" s="1"/>
  <c r="BC141" i="2"/>
  <c r="BE141" i="2" s="1"/>
  <c r="BF141" i="2"/>
  <c r="BH141" i="2" s="1"/>
  <c r="BI141" i="2"/>
  <c r="BK141" i="2" s="1"/>
  <c r="BL141" i="2"/>
  <c r="BN141" i="2" s="1"/>
  <c r="BO141" i="2"/>
  <c r="BQ141" i="2" s="1"/>
  <c r="BR141" i="2"/>
  <c r="BT141" i="2" s="1"/>
  <c r="BU141" i="2"/>
  <c r="BW141" i="2" s="1"/>
  <c r="BX141" i="2"/>
  <c r="BZ141" i="2" s="1"/>
  <c r="CA141" i="2"/>
  <c r="CC141" i="2" s="1"/>
  <c r="CD141" i="2"/>
  <c r="CF141" i="2" s="1"/>
  <c r="CG141" i="2"/>
  <c r="CI141" i="2" s="1"/>
  <c r="CJ141" i="2"/>
  <c r="CL141" i="2" s="1"/>
  <c r="CM141" i="2"/>
  <c r="CO141" i="2" s="1"/>
  <c r="CX141" i="2" s="1"/>
  <c r="CR141" i="2"/>
  <c r="G142" i="2"/>
  <c r="J142" i="2"/>
  <c r="L142" i="2" s="1"/>
  <c r="M142" i="2"/>
  <c r="O142" i="2" s="1"/>
  <c r="P142" i="2"/>
  <c r="R142" i="2" s="1"/>
  <c r="S142" i="2"/>
  <c r="U142" i="2" s="1"/>
  <c r="V142" i="2"/>
  <c r="X142" i="2" s="1"/>
  <c r="Y142" i="2"/>
  <c r="AA142" i="2" s="1"/>
  <c r="AB142" i="2"/>
  <c r="AD142" i="2" s="1"/>
  <c r="AE142" i="2"/>
  <c r="AG142" i="2" s="1"/>
  <c r="AH142" i="2"/>
  <c r="AJ142" i="2" s="1"/>
  <c r="AK142" i="2"/>
  <c r="AM142" i="2" s="1"/>
  <c r="AN142" i="2"/>
  <c r="AP142" i="2" s="1"/>
  <c r="AQ142" i="2"/>
  <c r="AS142" i="2" s="1"/>
  <c r="AT142" i="2"/>
  <c r="AV142" i="2" s="1"/>
  <c r="AW142" i="2"/>
  <c r="AY142" i="2" s="1"/>
  <c r="AZ142" i="2"/>
  <c r="BB142" i="2" s="1"/>
  <c r="BC142" i="2"/>
  <c r="BE142" i="2" s="1"/>
  <c r="BF142" i="2"/>
  <c r="BH142" i="2" s="1"/>
  <c r="BI142" i="2"/>
  <c r="BK142" i="2" s="1"/>
  <c r="BL142" i="2"/>
  <c r="BN142" i="2" s="1"/>
  <c r="BO142" i="2"/>
  <c r="BQ142" i="2" s="1"/>
  <c r="BR142" i="2"/>
  <c r="BT142" i="2" s="1"/>
  <c r="BU142" i="2"/>
  <c r="BW142" i="2" s="1"/>
  <c r="BX142" i="2"/>
  <c r="BZ142" i="2" s="1"/>
  <c r="CA142" i="2"/>
  <c r="CC142" i="2" s="1"/>
  <c r="CD142" i="2"/>
  <c r="CF142" i="2" s="1"/>
  <c r="CG142" i="2"/>
  <c r="CI142" i="2" s="1"/>
  <c r="CJ142" i="2"/>
  <c r="CL142" i="2" s="1"/>
  <c r="CM142" i="2"/>
  <c r="CO142" i="2" s="1"/>
  <c r="CX142" i="2" s="1"/>
  <c r="CR142" i="2"/>
  <c r="G131" i="2"/>
  <c r="J131" i="2"/>
  <c r="L131" i="2" s="1"/>
  <c r="M131" i="2"/>
  <c r="O131" i="2" s="1"/>
  <c r="P131" i="2"/>
  <c r="R131" i="2" s="1"/>
  <c r="S131" i="2"/>
  <c r="U131" i="2" s="1"/>
  <c r="V131" i="2"/>
  <c r="X131" i="2" s="1"/>
  <c r="Y131" i="2"/>
  <c r="AA131" i="2" s="1"/>
  <c r="AB131" i="2"/>
  <c r="AD131" i="2" s="1"/>
  <c r="AE131" i="2"/>
  <c r="AG131" i="2" s="1"/>
  <c r="AH131" i="2"/>
  <c r="AJ131" i="2" s="1"/>
  <c r="AK131" i="2"/>
  <c r="AM131" i="2" s="1"/>
  <c r="AN131" i="2"/>
  <c r="AP131" i="2" s="1"/>
  <c r="AQ131" i="2"/>
  <c r="AS131" i="2" s="1"/>
  <c r="AT131" i="2"/>
  <c r="AV131" i="2" s="1"/>
  <c r="AW131" i="2"/>
  <c r="AY131" i="2" s="1"/>
  <c r="AZ131" i="2"/>
  <c r="BB131" i="2" s="1"/>
  <c r="BC131" i="2"/>
  <c r="BE131" i="2" s="1"/>
  <c r="BF131" i="2"/>
  <c r="BH131" i="2" s="1"/>
  <c r="BI131" i="2"/>
  <c r="BK131" i="2" s="1"/>
  <c r="BL131" i="2"/>
  <c r="BN131" i="2" s="1"/>
  <c r="BO131" i="2"/>
  <c r="BQ131" i="2" s="1"/>
  <c r="BR131" i="2"/>
  <c r="BT131" i="2" s="1"/>
  <c r="BU131" i="2"/>
  <c r="BW131" i="2" s="1"/>
  <c r="BX131" i="2"/>
  <c r="BZ131" i="2" s="1"/>
  <c r="CA131" i="2"/>
  <c r="CC131" i="2" s="1"/>
  <c r="CD131" i="2"/>
  <c r="CF131" i="2" s="1"/>
  <c r="CG131" i="2"/>
  <c r="CI131" i="2" s="1"/>
  <c r="CJ131" i="2"/>
  <c r="CL131" i="2" s="1"/>
  <c r="CM131" i="2"/>
  <c r="CO131" i="2" s="1"/>
  <c r="CX131" i="2" s="1"/>
  <c r="CR131" i="2"/>
  <c r="G130" i="2"/>
  <c r="J130" i="2"/>
  <c r="L130" i="2" s="1"/>
  <c r="M130" i="2"/>
  <c r="O130" i="2" s="1"/>
  <c r="P130" i="2"/>
  <c r="R130" i="2" s="1"/>
  <c r="S130" i="2"/>
  <c r="U130" i="2" s="1"/>
  <c r="V130" i="2"/>
  <c r="X130" i="2" s="1"/>
  <c r="Y130" i="2"/>
  <c r="AA130" i="2" s="1"/>
  <c r="AB130" i="2"/>
  <c r="AD130" i="2" s="1"/>
  <c r="AE130" i="2"/>
  <c r="AG130" i="2" s="1"/>
  <c r="AH130" i="2"/>
  <c r="AJ130" i="2" s="1"/>
  <c r="AK130" i="2"/>
  <c r="AM130" i="2" s="1"/>
  <c r="AN130" i="2"/>
  <c r="AP130" i="2" s="1"/>
  <c r="AQ130" i="2"/>
  <c r="AS130" i="2" s="1"/>
  <c r="AT130" i="2"/>
  <c r="AV130" i="2" s="1"/>
  <c r="AW130" i="2"/>
  <c r="AY130" i="2" s="1"/>
  <c r="AZ130" i="2"/>
  <c r="BB130" i="2" s="1"/>
  <c r="BC130" i="2"/>
  <c r="BE130" i="2" s="1"/>
  <c r="BF130" i="2"/>
  <c r="BH130" i="2" s="1"/>
  <c r="BI130" i="2"/>
  <c r="BK130" i="2" s="1"/>
  <c r="BL130" i="2"/>
  <c r="BN130" i="2" s="1"/>
  <c r="BO130" i="2"/>
  <c r="BQ130" i="2" s="1"/>
  <c r="BR130" i="2"/>
  <c r="BT130" i="2" s="1"/>
  <c r="BU130" i="2"/>
  <c r="BW130" i="2" s="1"/>
  <c r="BX130" i="2"/>
  <c r="BZ130" i="2" s="1"/>
  <c r="CA130" i="2"/>
  <c r="CC130" i="2" s="1"/>
  <c r="CD130" i="2"/>
  <c r="CF130" i="2" s="1"/>
  <c r="CG130" i="2"/>
  <c r="CI130" i="2" s="1"/>
  <c r="CJ130" i="2"/>
  <c r="CL130" i="2" s="1"/>
  <c r="CM130" i="2"/>
  <c r="CO130" i="2" s="1"/>
  <c r="CX130" i="2" s="1"/>
  <c r="CR130" i="2"/>
  <c r="G129" i="2"/>
  <c r="J129" i="2"/>
  <c r="L129" i="2" s="1"/>
  <c r="M129" i="2"/>
  <c r="O129" i="2" s="1"/>
  <c r="P129" i="2"/>
  <c r="R129" i="2" s="1"/>
  <c r="S129" i="2"/>
  <c r="U129" i="2" s="1"/>
  <c r="V129" i="2"/>
  <c r="X129" i="2" s="1"/>
  <c r="Y129" i="2"/>
  <c r="AA129" i="2" s="1"/>
  <c r="AB129" i="2"/>
  <c r="AD129" i="2" s="1"/>
  <c r="AE129" i="2"/>
  <c r="AG129" i="2" s="1"/>
  <c r="AH129" i="2"/>
  <c r="AJ129" i="2" s="1"/>
  <c r="AK129" i="2"/>
  <c r="AM129" i="2" s="1"/>
  <c r="AN129" i="2"/>
  <c r="AP129" i="2" s="1"/>
  <c r="AQ129" i="2"/>
  <c r="AS129" i="2" s="1"/>
  <c r="AT129" i="2"/>
  <c r="AV129" i="2" s="1"/>
  <c r="AW129" i="2"/>
  <c r="AY129" i="2" s="1"/>
  <c r="AZ129" i="2"/>
  <c r="BB129" i="2" s="1"/>
  <c r="BC129" i="2"/>
  <c r="BE129" i="2" s="1"/>
  <c r="BF129" i="2"/>
  <c r="BH129" i="2" s="1"/>
  <c r="BI129" i="2"/>
  <c r="BK129" i="2" s="1"/>
  <c r="BL129" i="2"/>
  <c r="BN129" i="2" s="1"/>
  <c r="BO129" i="2"/>
  <c r="BQ129" i="2" s="1"/>
  <c r="BR129" i="2"/>
  <c r="BT129" i="2" s="1"/>
  <c r="BU129" i="2"/>
  <c r="BW129" i="2" s="1"/>
  <c r="BX129" i="2"/>
  <c r="BZ129" i="2" s="1"/>
  <c r="CA129" i="2"/>
  <c r="CC129" i="2" s="1"/>
  <c r="CD129" i="2"/>
  <c r="CF129" i="2" s="1"/>
  <c r="CG129" i="2"/>
  <c r="CI129" i="2" s="1"/>
  <c r="CJ129" i="2"/>
  <c r="CL129" i="2" s="1"/>
  <c r="CM129" i="2"/>
  <c r="CO129" i="2" s="1"/>
  <c r="CX129" i="2" s="1"/>
  <c r="CR129" i="2"/>
  <c r="G128" i="2"/>
  <c r="J128" i="2"/>
  <c r="L128" i="2" s="1"/>
  <c r="M128" i="2"/>
  <c r="O128" i="2" s="1"/>
  <c r="P128" i="2"/>
  <c r="R128" i="2" s="1"/>
  <c r="S128" i="2"/>
  <c r="U128" i="2" s="1"/>
  <c r="V128" i="2"/>
  <c r="X128" i="2" s="1"/>
  <c r="Y128" i="2"/>
  <c r="AA128" i="2" s="1"/>
  <c r="AB128" i="2"/>
  <c r="AD128" i="2" s="1"/>
  <c r="AE128" i="2"/>
  <c r="AG128" i="2" s="1"/>
  <c r="AH128" i="2"/>
  <c r="AJ128" i="2" s="1"/>
  <c r="AK128" i="2"/>
  <c r="AM128" i="2" s="1"/>
  <c r="AN128" i="2"/>
  <c r="AP128" i="2" s="1"/>
  <c r="AQ128" i="2"/>
  <c r="AS128" i="2" s="1"/>
  <c r="AT128" i="2"/>
  <c r="AV128" i="2" s="1"/>
  <c r="AW128" i="2"/>
  <c r="AY128" i="2" s="1"/>
  <c r="AZ128" i="2"/>
  <c r="BB128" i="2" s="1"/>
  <c r="BC128" i="2"/>
  <c r="BE128" i="2" s="1"/>
  <c r="BF128" i="2"/>
  <c r="BH128" i="2" s="1"/>
  <c r="BI128" i="2"/>
  <c r="BK128" i="2" s="1"/>
  <c r="BL128" i="2"/>
  <c r="BN128" i="2" s="1"/>
  <c r="BO128" i="2"/>
  <c r="BQ128" i="2" s="1"/>
  <c r="BR128" i="2"/>
  <c r="BT128" i="2" s="1"/>
  <c r="BU128" i="2"/>
  <c r="BW128" i="2" s="1"/>
  <c r="BX128" i="2"/>
  <c r="BZ128" i="2" s="1"/>
  <c r="CA128" i="2"/>
  <c r="CC128" i="2" s="1"/>
  <c r="CD128" i="2"/>
  <c r="CF128" i="2" s="1"/>
  <c r="CG128" i="2"/>
  <c r="CI128" i="2" s="1"/>
  <c r="CJ128" i="2"/>
  <c r="CL128" i="2" s="1"/>
  <c r="CM128" i="2"/>
  <c r="CO128" i="2" s="1"/>
  <c r="CX128" i="2" s="1"/>
  <c r="CR128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3" i="2"/>
  <c r="CR114" i="2"/>
  <c r="CR115" i="2"/>
  <c r="CR116" i="2"/>
  <c r="CR117" i="2"/>
  <c r="CR118" i="2"/>
  <c r="CR119" i="2"/>
  <c r="CR120" i="2"/>
  <c r="CR121" i="2"/>
  <c r="CR126" i="2"/>
  <c r="CR5" i="2"/>
  <c r="CM5" i="2"/>
  <c r="C127" i="2"/>
  <c r="CU127" i="2" s="1"/>
  <c r="G127" i="2"/>
  <c r="J127" i="2"/>
  <c r="M127" i="2"/>
  <c r="P127" i="2"/>
  <c r="S127" i="2"/>
  <c r="V127" i="2"/>
  <c r="Y127" i="2"/>
  <c r="AB127" i="2"/>
  <c r="AE127" i="2"/>
  <c r="AH127" i="2"/>
  <c r="AK127" i="2"/>
  <c r="AN127" i="2"/>
  <c r="AQ127" i="2"/>
  <c r="AT127" i="2"/>
  <c r="AW127" i="2"/>
  <c r="AZ127" i="2"/>
  <c r="BB127" i="2" s="1"/>
  <c r="BC127" i="2"/>
  <c r="BF127" i="2"/>
  <c r="BI127" i="2"/>
  <c r="BL127" i="2"/>
  <c r="BO127" i="2"/>
  <c r="BR127" i="2"/>
  <c r="BU127" i="2"/>
  <c r="BX127" i="2"/>
  <c r="BZ127" i="2" s="1"/>
  <c r="CA127" i="2"/>
  <c r="CD127" i="2"/>
  <c r="CG127" i="2"/>
  <c r="CJ127" i="2"/>
  <c r="CM127" i="2"/>
  <c r="CM6" i="2"/>
  <c r="CO6" i="2" s="1"/>
  <c r="CX6" i="2" s="1"/>
  <c r="CM7" i="2"/>
  <c r="CO7" i="2" s="1"/>
  <c r="CX7" i="2" s="1"/>
  <c r="CM8" i="2"/>
  <c r="CO8" i="2" s="1"/>
  <c r="CX8" i="2" s="1"/>
  <c r="CM9" i="2"/>
  <c r="CO9" i="2" s="1"/>
  <c r="CX9" i="2" s="1"/>
  <c r="CM10" i="2"/>
  <c r="CO10" i="2" s="1"/>
  <c r="CX10" i="2" s="1"/>
  <c r="CM11" i="2"/>
  <c r="CO11" i="2" s="1"/>
  <c r="CX11" i="2" s="1"/>
  <c r="CM12" i="2"/>
  <c r="CO12" i="2" s="1"/>
  <c r="CX12" i="2" s="1"/>
  <c r="CM13" i="2"/>
  <c r="CO13" i="2" s="1"/>
  <c r="CX13" i="2" s="1"/>
  <c r="CM14" i="2"/>
  <c r="CO14" i="2" s="1"/>
  <c r="CX14" i="2" s="1"/>
  <c r="CM15" i="2"/>
  <c r="CO15" i="2" s="1"/>
  <c r="CX15" i="2" s="1"/>
  <c r="CM16" i="2"/>
  <c r="CO16" i="2" s="1"/>
  <c r="CX16" i="2" s="1"/>
  <c r="CM17" i="2"/>
  <c r="CO17" i="2" s="1"/>
  <c r="CX17" i="2" s="1"/>
  <c r="CM18" i="2"/>
  <c r="CO18" i="2" s="1"/>
  <c r="CX18" i="2" s="1"/>
  <c r="CM19" i="2"/>
  <c r="CO19" i="2" s="1"/>
  <c r="CX19" i="2" s="1"/>
  <c r="CM20" i="2"/>
  <c r="CO20" i="2" s="1"/>
  <c r="CX20" i="2" s="1"/>
  <c r="CM21" i="2"/>
  <c r="CO21" i="2" s="1"/>
  <c r="CX21" i="2" s="1"/>
  <c r="CM22" i="2"/>
  <c r="CO22" i="2" s="1"/>
  <c r="CX22" i="2" s="1"/>
  <c r="CM23" i="2"/>
  <c r="CO23" i="2" s="1"/>
  <c r="CX23" i="2" s="1"/>
  <c r="CM24" i="2"/>
  <c r="CO24" i="2" s="1"/>
  <c r="CX24" i="2" s="1"/>
  <c r="CM25" i="2"/>
  <c r="CO25" i="2" s="1"/>
  <c r="CX25" i="2" s="1"/>
  <c r="CM26" i="2"/>
  <c r="CO26" i="2" s="1"/>
  <c r="CX26" i="2" s="1"/>
  <c r="CM27" i="2"/>
  <c r="CO27" i="2" s="1"/>
  <c r="CX27" i="2" s="1"/>
  <c r="CM28" i="2"/>
  <c r="CO28" i="2" s="1"/>
  <c r="CX28" i="2" s="1"/>
  <c r="CM29" i="2"/>
  <c r="CO29" i="2" s="1"/>
  <c r="CX29" i="2" s="1"/>
  <c r="CM30" i="2"/>
  <c r="CO30" i="2" s="1"/>
  <c r="CX30" i="2" s="1"/>
  <c r="CM31" i="2"/>
  <c r="CO31" i="2" s="1"/>
  <c r="CX31" i="2" s="1"/>
  <c r="CM32" i="2"/>
  <c r="CO32" i="2" s="1"/>
  <c r="CX32" i="2" s="1"/>
  <c r="CM33" i="2"/>
  <c r="CO33" i="2" s="1"/>
  <c r="CX33" i="2" s="1"/>
  <c r="CM34" i="2"/>
  <c r="CO34" i="2" s="1"/>
  <c r="CX34" i="2" s="1"/>
  <c r="CM35" i="2"/>
  <c r="CO35" i="2" s="1"/>
  <c r="CX35" i="2" s="1"/>
  <c r="CM36" i="2"/>
  <c r="CO36" i="2" s="1"/>
  <c r="CX36" i="2" s="1"/>
  <c r="CM37" i="2"/>
  <c r="CO37" i="2" s="1"/>
  <c r="CX37" i="2" s="1"/>
  <c r="CM38" i="2"/>
  <c r="CO38" i="2" s="1"/>
  <c r="CX38" i="2" s="1"/>
  <c r="CM39" i="2"/>
  <c r="CO39" i="2" s="1"/>
  <c r="CX39" i="2" s="1"/>
  <c r="CM40" i="2"/>
  <c r="CO40" i="2" s="1"/>
  <c r="CX40" i="2" s="1"/>
  <c r="CM41" i="2"/>
  <c r="CO41" i="2" s="1"/>
  <c r="CX41" i="2" s="1"/>
  <c r="CM42" i="2"/>
  <c r="CO42" i="2" s="1"/>
  <c r="CX42" i="2" s="1"/>
  <c r="CM43" i="2"/>
  <c r="CO43" i="2" s="1"/>
  <c r="CX43" i="2" s="1"/>
  <c r="CM44" i="2"/>
  <c r="CO44" i="2" s="1"/>
  <c r="CX44" i="2" s="1"/>
  <c r="CM45" i="2"/>
  <c r="CO45" i="2" s="1"/>
  <c r="CX45" i="2" s="1"/>
  <c r="CM46" i="2"/>
  <c r="CO46" i="2" s="1"/>
  <c r="CX46" i="2" s="1"/>
  <c r="CM47" i="2"/>
  <c r="CO47" i="2" s="1"/>
  <c r="CX47" i="2" s="1"/>
  <c r="CM48" i="2"/>
  <c r="CO48" i="2" s="1"/>
  <c r="CX48" i="2" s="1"/>
  <c r="CM49" i="2"/>
  <c r="CO49" i="2" s="1"/>
  <c r="CX49" i="2" s="1"/>
  <c r="CM50" i="2"/>
  <c r="CO50" i="2" s="1"/>
  <c r="CX50" i="2" s="1"/>
  <c r="CM51" i="2"/>
  <c r="CO51" i="2" s="1"/>
  <c r="CX51" i="2" s="1"/>
  <c r="CM52" i="2"/>
  <c r="CO52" i="2" s="1"/>
  <c r="CX52" i="2" s="1"/>
  <c r="CM53" i="2"/>
  <c r="CO53" i="2" s="1"/>
  <c r="CX53" i="2" s="1"/>
  <c r="CM54" i="2"/>
  <c r="CO54" i="2" s="1"/>
  <c r="CX54" i="2" s="1"/>
  <c r="CM55" i="2"/>
  <c r="CO55" i="2" s="1"/>
  <c r="CX55" i="2" s="1"/>
  <c r="CM56" i="2"/>
  <c r="CO56" i="2" s="1"/>
  <c r="CX56" i="2" s="1"/>
  <c r="CM57" i="2"/>
  <c r="CO57" i="2" s="1"/>
  <c r="CX57" i="2" s="1"/>
  <c r="CM58" i="2"/>
  <c r="CO58" i="2" s="1"/>
  <c r="CX58" i="2" s="1"/>
  <c r="CM59" i="2"/>
  <c r="CO59" i="2" s="1"/>
  <c r="CX59" i="2" s="1"/>
  <c r="CM60" i="2"/>
  <c r="CO60" i="2" s="1"/>
  <c r="CX60" i="2" s="1"/>
  <c r="CM61" i="2"/>
  <c r="CO61" i="2" s="1"/>
  <c r="CX61" i="2" s="1"/>
  <c r="CM62" i="2"/>
  <c r="CO62" i="2" s="1"/>
  <c r="CX62" i="2" s="1"/>
  <c r="CM63" i="2"/>
  <c r="CO63" i="2" s="1"/>
  <c r="CX63" i="2" s="1"/>
  <c r="CM64" i="2"/>
  <c r="CO64" i="2" s="1"/>
  <c r="CX64" i="2" s="1"/>
  <c r="CM65" i="2"/>
  <c r="CO65" i="2" s="1"/>
  <c r="CX65" i="2" s="1"/>
  <c r="CM66" i="2"/>
  <c r="CO66" i="2" s="1"/>
  <c r="CX66" i="2" s="1"/>
  <c r="CM67" i="2"/>
  <c r="CO67" i="2" s="1"/>
  <c r="CX67" i="2" s="1"/>
  <c r="CM68" i="2"/>
  <c r="CO68" i="2" s="1"/>
  <c r="CX68" i="2" s="1"/>
  <c r="CM69" i="2"/>
  <c r="CO69" i="2" s="1"/>
  <c r="CX69" i="2" s="1"/>
  <c r="CM70" i="2"/>
  <c r="CO70" i="2" s="1"/>
  <c r="CX70" i="2" s="1"/>
  <c r="CM71" i="2"/>
  <c r="CO71" i="2" s="1"/>
  <c r="CX71" i="2" s="1"/>
  <c r="CM72" i="2"/>
  <c r="CO72" i="2" s="1"/>
  <c r="CX72" i="2" s="1"/>
  <c r="CM73" i="2"/>
  <c r="CO73" i="2" s="1"/>
  <c r="CX73" i="2" s="1"/>
  <c r="CM74" i="2"/>
  <c r="CO74" i="2" s="1"/>
  <c r="CX74" i="2" s="1"/>
  <c r="CM75" i="2"/>
  <c r="CO75" i="2" s="1"/>
  <c r="CX75" i="2" s="1"/>
  <c r="CM76" i="2"/>
  <c r="CO76" i="2" s="1"/>
  <c r="CX76" i="2" s="1"/>
  <c r="CM77" i="2"/>
  <c r="CO77" i="2" s="1"/>
  <c r="CX77" i="2" s="1"/>
  <c r="CM78" i="2"/>
  <c r="CO78" i="2" s="1"/>
  <c r="CX78" i="2" s="1"/>
  <c r="CM79" i="2"/>
  <c r="CO79" i="2" s="1"/>
  <c r="CX79" i="2" s="1"/>
  <c r="CM80" i="2"/>
  <c r="CO80" i="2" s="1"/>
  <c r="CX80" i="2" s="1"/>
  <c r="CM81" i="2"/>
  <c r="CO81" i="2" s="1"/>
  <c r="CX81" i="2" s="1"/>
  <c r="CM82" i="2"/>
  <c r="CO82" i="2" s="1"/>
  <c r="CX82" i="2" s="1"/>
  <c r="CM83" i="2"/>
  <c r="CO83" i="2" s="1"/>
  <c r="CX83" i="2" s="1"/>
  <c r="CM84" i="2"/>
  <c r="CO84" i="2" s="1"/>
  <c r="CX84" i="2" s="1"/>
  <c r="CM85" i="2"/>
  <c r="CO85" i="2" s="1"/>
  <c r="CX85" i="2" s="1"/>
  <c r="CM86" i="2"/>
  <c r="CO86" i="2" s="1"/>
  <c r="CX86" i="2" s="1"/>
  <c r="CM87" i="2"/>
  <c r="CO87" i="2" s="1"/>
  <c r="CX87" i="2" s="1"/>
  <c r="CM88" i="2"/>
  <c r="CO88" i="2" s="1"/>
  <c r="CX88" i="2" s="1"/>
  <c r="CM89" i="2"/>
  <c r="CO89" i="2" s="1"/>
  <c r="CX89" i="2" s="1"/>
  <c r="CM90" i="2"/>
  <c r="CO90" i="2" s="1"/>
  <c r="CX90" i="2" s="1"/>
  <c r="CM91" i="2"/>
  <c r="CO91" i="2" s="1"/>
  <c r="CX91" i="2" s="1"/>
  <c r="CM92" i="2"/>
  <c r="CO92" i="2" s="1"/>
  <c r="CX92" i="2" s="1"/>
  <c r="CM93" i="2"/>
  <c r="CO93" i="2" s="1"/>
  <c r="CX93" i="2" s="1"/>
  <c r="CM94" i="2"/>
  <c r="CO94" i="2" s="1"/>
  <c r="CX94" i="2" s="1"/>
  <c r="CM95" i="2"/>
  <c r="CO95" i="2" s="1"/>
  <c r="CX95" i="2" s="1"/>
  <c r="CM96" i="2"/>
  <c r="CO96" i="2" s="1"/>
  <c r="CX96" i="2" s="1"/>
  <c r="CM97" i="2"/>
  <c r="CO97" i="2" s="1"/>
  <c r="CX97" i="2" s="1"/>
  <c r="CM98" i="2"/>
  <c r="CO98" i="2" s="1"/>
  <c r="CX98" i="2" s="1"/>
  <c r="CM99" i="2"/>
  <c r="CO99" i="2" s="1"/>
  <c r="CX99" i="2" s="1"/>
  <c r="CM100" i="2"/>
  <c r="CO100" i="2" s="1"/>
  <c r="CX100" i="2" s="1"/>
  <c r="CM101" i="2"/>
  <c r="CO101" i="2" s="1"/>
  <c r="CX101" i="2" s="1"/>
  <c r="CM102" i="2"/>
  <c r="CO102" i="2" s="1"/>
  <c r="CX102" i="2" s="1"/>
  <c r="CM103" i="2"/>
  <c r="CO103" i="2" s="1"/>
  <c r="CX103" i="2" s="1"/>
  <c r="CM104" i="2"/>
  <c r="CO104" i="2" s="1"/>
  <c r="CX104" i="2" s="1"/>
  <c r="CM105" i="2"/>
  <c r="CO105" i="2" s="1"/>
  <c r="CX105" i="2" s="1"/>
  <c r="CM106" i="2"/>
  <c r="CO106" i="2" s="1"/>
  <c r="CX106" i="2" s="1"/>
  <c r="CM107" i="2"/>
  <c r="CO107" i="2" s="1"/>
  <c r="CX107" i="2" s="1"/>
  <c r="CM108" i="2"/>
  <c r="CO108" i="2" s="1"/>
  <c r="CX108" i="2" s="1"/>
  <c r="CM109" i="2"/>
  <c r="CO109" i="2" s="1"/>
  <c r="CX109" i="2" s="1"/>
  <c r="CM110" i="2"/>
  <c r="CO110" i="2" s="1"/>
  <c r="CX110" i="2" s="1"/>
  <c r="CM111" i="2"/>
  <c r="CM112" i="2"/>
  <c r="CM113" i="2"/>
  <c r="CO113" i="2" s="1"/>
  <c r="CX113" i="2" s="1"/>
  <c r="CM114" i="2"/>
  <c r="CO114" i="2" s="1"/>
  <c r="CX114" i="2" s="1"/>
  <c r="CM115" i="2"/>
  <c r="CO115" i="2" s="1"/>
  <c r="CX115" i="2" s="1"/>
  <c r="CM116" i="2"/>
  <c r="CO116" i="2" s="1"/>
  <c r="CX116" i="2" s="1"/>
  <c r="CM117" i="2"/>
  <c r="CO117" i="2" s="1"/>
  <c r="CX117" i="2" s="1"/>
  <c r="CM118" i="2"/>
  <c r="CO118" i="2" s="1"/>
  <c r="CX118" i="2" s="1"/>
  <c r="CM119" i="2"/>
  <c r="CO119" i="2" s="1"/>
  <c r="CX119" i="2" s="1"/>
  <c r="CM120" i="2"/>
  <c r="CO120" i="2" s="1"/>
  <c r="CX120" i="2" s="1"/>
  <c r="CM121" i="2"/>
  <c r="CO121" i="2" s="1"/>
  <c r="CX121" i="2" s="1"/>
  <c r="CM122" i="2"/>
  <c r="CM123" i="2"/>
  <c r="CM124" i="2"/>
  <c r="CM125" i="2"/>
  <c r="CM126" i="2"/>
  <c r="CO126" i="2" s="1"/>
  <c r="CX126" i="2" s="1"/>
  <c r="AD127" i="2" l="1"/>
  <c r="CC127" i="2"/>
  <c r="BE127" i="2"/>
  <c r="AG127" i="2"/>
  <c r="CL127" i="2"/>
  <c r="BN127" i="2"/>
  <c r="CO5" i="2"/>
  <c r="CX5" i="2" s="1"/>
  <c r="CI127" i="2"/>
  <c r="BK127" i="2"/>
  <c r="AM127" i="2"/>
  <c r="CO127" i="2"/>
  <c r="CX127" i="2" s="1"/>
  <c r="BQ127" i="2"/>
  <c r="AS127" i="2"/>
  <c r="AP127" i="2"/>
  <c r="R127" i="2"/>
  <c r="D130" i="2"/>
  <c r="F130" i="2" s="1"/>
  <c r="D140" i="2"/>
  <c r="F140" i="2" s="1"/>
  <c r="I136" i="2"/>
  <c r="D136" i="2"/>
  <c r="F136" i="2" s="1"/>
  <c r="D132" i="2"/>
  <c r="F132" i="2" s="1"/>
  <c r="D146" i="2"/>
  <c r="F146" i="2" s="1"/>
  <c r="D127" i="2"/>
  <c r="F127" i="2" s="1"/>
  <c r="D129" i="2"/>
  <c r="F129" i="2" s="1"/>
  <c r="I141" i="2"/>
  <c r="D141" i="2"/>
  <c r="F141" i="2" s="1"/>
  <c r="I137" i="2"/>
  <c r="D137" i="2"/>
  <c r="F137" i="2" s="1"/>
  <c r="I133" i="2"/>
  <c r="D133" i="2"/>
  <c r="F133" i="2" s="1"/>
  <c r="D143" i="2"/>
  <c r="F143" i="2" s="1"/>
  <c r="D128" i="2"/>
  <c r="F128" i="2" s="1"/>
  <c r="I142" i="2"/>
  <c r="D142" i="2"/>
  <c r="F142" i="2" s="1"/>
  <c r="I138" i="2"/>
  <c r="D138" i="2"/>
  <c r="F138" i="2" s="1"/>
  <c r="I134" i="2"/>
  <c r="D134" i="2"/>
  <c r="F134" i="2" s="1"/>
  <c r="I144" i="2"/>
  <c r="D144" i="2"/>
  <c r="F144" i="2" s="1"/>
  <c r="D131" i="2"/>
  <c r="F131" i="2" s="1"/>
  <c r="I139" i="2"/>
  <c r="D139" i="2"/>
  <c r="F139" i="2" s="1"/>
  <c r="I135" i="2"/>
  <c r="D135" i="2"/>
  <c r="F135" i="2" s="1"/>
  <c r="I145" i="2"/>
  <c r="D145" i="2"/>
  <c r="F145" i="2" s="1"/>
  <c r="D147" i="2"/>
  <c r="F147" i="2" s="1"/>
  <c r="BW127" i="2"/>
  <c r="AY127" i="2"/>
  <c r="AA127" i="2"/>
  <c r="U127" i="2"/>
  <c r="CR127" i="2"/>
  <c r="BT127" i="2"/>
  <c r="AV127" i="2"/>
  <c r="X127" i="2"/>
  <c r="CF127" i="2"/>
  <c r="BH127" i="2"/>
  <c r="AJ127" i="2"/>
  <c r="L127" i="2"/>
  <c r="I147" i="2"/>
  <c r="I146" i="2"/>
  <c r="I143" i="2"/>
  <c r="I140" i="2"/>
  <c r="I132" i="2"/>
  <c r="I131" i="2"/>
  <c r="I130" i="2"/>
  <c r="I129" i="2"/>
  <c r="I128" i="2"/>
  <c r="O127" i="2"/>
  <c r="I127" i="2"/>
  <c r="CJ6" i="2"/>
  <c r="CL6" i="2" s="1"/>
  <c r="CJ7" i="2"/>
  <c r="CL7" i="2" s="1"/>
  <c r="CJ8" i="2"/>
  <c r="CL8" i="2" s="1"/>
  <c r="CJ9" i="2"/>
  <c r="CL9" i="2" s="1"/>
  <c r="CJ10" i="2"/>
  <c r="CL10" i="2" s="1"/>
  <c r="CJ11" i="2"/>
  <c r="CL11" i="2" s="1"/>
  <c r="CJ12" i="2"/>
  <c r="CL12" i="2" s="1"/>
  <c r="CJ13" i="2"/>
  <c r="CL13" i="2" s="1"/>
  <c r="CJ14" i="2"/>
  <c r="CL14" i="2" s="1"/>
  <c r="CJ15" i="2"/>
  <c r="CL15" i="2" s="1"/>
  <c r="CJ16" i="2"/>
  <c r="CL16" i="2" s="1"/>
  <c r="CJ17" i="2"/>
  <c r="CJ18" i="2"/>
  <c r="CL18" i="2" s="1"/>
  <c r="CJ19" i="2"/>
  <c r="CL19" i="2" s="1"/>
  <c r="CJ20" i="2"/>
  <c r="CL20" i="2" s="1"/>
  <c r="CJ21" i="2"/>
  <c r="CL21" i="2" s="1"/>
  <c r="CJ22" i="2"/>
  <c r="CL22" i="2" s="1"/>
  <c r="CJ23" i="2"/>
  <c r="CL23" i="2" s="1"/>
  <c r="CJ24" i="2"/>
  <c r="CL24" i="2" s="1"/>
  <c r="CJ25" i="2"/>
  <c r="CL25" i="2" s="1"/>
  <c r="CJ26" i="2"/>
  <c r="CL26" i="2" s="1"/>
  <c r="CJ27" i="2"/>
  <c r="CL27" i="2" s="1"/>
  <c r="CJ28" i="2"/>
  <c r="CL28" i="2" s="1"/>
  <c r="CJ29" i="2"/>
  <c r="CL29" i="2" s="1"/>
  <c r="CJ30" i="2"/>
  <c r="CL30" i="2" s="1"/>
  <c r="CJ31" i="2"/>
  <c r="CL31" i="2" s="1"/>
  <c r="CJ32" i="2"/>
  <c r="CL32" i="2" s="1"/>
  <c r="CJ33" i="2"/>
  <c r="CJ34" i="2"/>
  <c r="CL34" i="2" s="1"/>
  <c r="CJ35" i="2"/>
  <c r="CL35" i="2" s="1"/>
  <c r="CJ36" i="2"/>
  <c r="CL36" i="2" s="1"/>
  <c r="CJ37" i="2"/>
  <c r="CL37" i="2" s="1"/>
  <c r="CJ38" i="2"/>
  <c r="CL38" i="2" s="1"/>
  <c r="CJ39" i="2"/>
  <c r="CL39" i="2" s="1"/>
  <c r="CJ40" i="2"/>
  <c r="CL40" i="2" s="1"/>
  <c r="CJ41" i="2"/>
  <c r="CL41" i="2" s="1"/>
  <c r="CJ42" i="2"/>
  <c r="CL42" i="2" s="1"/>
  <c r="CJ43" i="2"/>
  <c r="CL43" i="2" s="1"/>
  <c r="CJ44" i="2"/>
  <c r="CL44" i="2" s="1"/>
  <c r="CJ45" i="2"/>
  <c r="CL45" i="2" s="1"/>
  <c r="CJ46" i="2"/>
  <c r="CL46" i="2" s="1"/>
  <c r="CJ47" i="2"/>
  <c r="CL47" i="2" s="1"/>
  <c r="CJ48" i="2"/>
  <c r="CL48" i="2" s="1"/>
  <c r="CJ49" i="2"/>
  <c r="CJ50" i="2"/>
  <c r="CL50" i="2" s="1"/>
  <c r="CJ51" i="2"/>
  <c r="CL51" i="2" s="1"/>
  <c r="CJ52" i="2"/>
  <c r="CL52" i="2" s="1"/>
  <c r="CJ53" i="2"/>
  <c r="CL53" i="2" s="1"/>
  <c r="CJ54" i="2"/>
  <c r="CL54" i="2" s="1"/>
  <c r="CJ55" i="2"/>
  <c r="CL55" i="2" s="1"/>
  <c r="CJ56" i="2"/>
  <c r="CL56" i="2" s="1"/>
  <c r="CJ57" i="2"/>
  <c r="CJ58" i="2"/>
  <c r="CL58" i="2" s="1"/>
  <c r="CJ59" i="2"/>
  <c r="CL59" i="2" s="1"/>
  <c r="CJ60" i="2"/>
  <c r="CL60" i="2" s="1"/>
  <c r="CJ61" i="2"/>
  <c r="CL61" i="2" s="1"/>
  <c r="CJ62" i="2"/>
  <c r="CL62" i="2" s="1"/>
  <c r="CJ63" i="2"/>
  <c r="CL63" i="2" s="1"/>
  <c r="CJ64" i="2"/>
  <c r="CL64" i="2" s="1"/>
  <c r="CJ65" i="2"/>
  <c r="CL65" i="2" s="1"/>
  <c r="CJ66" i="2"/>
  <c r="CL66" i="2" s="1"/>
  <c r="CJ67" i="2"/>
  <c r="CL67" i="2" s="1"/>
  <c r="CJ68" i="2"/>
  <c r="CL68" i="2" s="1"/>
  <c r="CJ69" i="2"/>
  <c r="CL69" i="2" s="1"/>
  <c r="CJ70" i="2"/>
  <c r="CL70" i="2" s="1"/>
  <c r="CJ71" i="2"/>
  <c r="CL71" i="2" s="1"/>
  <c r="CJ72" i="2"/>
  <c r="CL72" i="2" s="1"/>
  <c r="CJ73" i="2"/>
  <c r="CL73" i="2" s="1"/>
  <c r="CJ74" i="2"/>
  <c r="CL74" i="2" s="1"/>
  <c r="CJ75" i="2"/>
  <c r="CL75" i="2" s="1"/>
  <c r="CJ76" i="2"/>
  <c r="CL76" i="2" s="1"/>
  <c r="CJ77" i="2"/>
  <c r="CL77" i="2" s="1"/>
  <c r="CJ78" i="2"/>
  <c r="CL78" i="2" s="1"/>
  <c r="CJ79" i="2"/>
  <c r="CL79" i="2" s="1"/>
  <c r="CJ80" i="2"/>
  <c r="CL80" i="2" s="1"/>
  <c r="CJ81" i="2"/>
  <c r="CL81" i="2" s="1"/>
  <c r="CJ82" i="2"/>
  <c r="CL82" i="2" s="1"/>
  <c r="CJ83" i="2"/>
  <c r="CL83" i="2" s="1"/>
  <c r="CJ84" i="2"/>
  <c r="CL84" i="2" s="1"/>
  <c r="CJ85" i="2"/>
  <c r="CL85" i="2" s="1"/>
  <c r="CJ86" i="2"/>
  <c r="CL86" i="2" s="1"/>
  <c r="CJ87" i="2"/>
  <c r="CL87" i="2" s="1"/>
  <c r="CJ88" i="2"/>
  <c r="CL88" i="2" s="1"/>
  <c r="CJ89" i="2"/>
  <c r="CL89" i="2" s="1"/>
  <c r="CJ90" i="2"/>
  <c r="CL90" i="2" s="1"/>
  <c r="CJ91" i="2"/>
  <c r="CL91" i="2" s="1"/>
  <c r="CJ92" i="2"/>
  <c r="CL92" i="2" s="1"/>
  <c r="CJ93" i="2"/>
  <c r="CL93" i="2" s="1"/>
  <c r="CJ94" i="2"/>
  <c r="CL94" i="2" s="1"/>
  <c r="CJ95" i="2"/>
  <c r="CL95" i="2" s="1"/>
  <c r="CJ96" i="2"/>
  <c r="CL96" i="2" s="1"/>
  <c r="CJ97" i="2"/>
  <c r="CL97" i="2" s="1"/>
  <c r="CJ98" i="2"/>
  <c r="CL98" i="2" s="1"/>
  <c r="CJ99" i="2"/>
  <c r="CL99" i="2" s="1"/>
  <c r="CJ100" i="2"/>
  <c r="CL100" i="2" s="1"/>
  <c r="CJ101" i="2"/>
  <c r="CL101" i="2" s="1"/>
  <c r="CJ102" i="2"/>
  <c r="CL102" i="2" s="1"/>
  <c r="CJ103" i="2"/>
  <c r="CL103" i="2" s="1"/>
  <c r="CJ104" i="2"/>
  <c r="CL104" i="2" s="1"/>
  <c r="CJ105" i="2"/>
  <c r="CL105" i="2" s="1"/>
  <c r="CJ106" i="2"/>
  <c r="CL106" i="2" s="1"/>
  <c r="CJ107" i="2"/>
  <c r="CL107" i="2" s="1"/>
  <c r="CJ108" i="2"/>
  <c r="CL108" i="2" s="1"/>
  <c r="CJ109" i="2"/>
  <c r="CL109" i="2" s="1"/>
  <c r="CJ110" i="2"/>
  <c r="CL110" i="2" s="1"/>
  <c r="CJ111" i="2"/>
  <c r="CJ112" i="2"/>
  <c r="CJ113" i="2"/>
  <c r="CL113" i="2" s="1"/>
  <c r="CJ114" i="2"/>
  <c r="CL114" i="2" s="1"/>
  <c r="CJ115" i="2"/>
  <c r="CL115" i="2" s="1"/>
  <c r="CJ116" i="2"/>
  <c r="CL116" i="2" s="1"/>
  <c r="CJ117" i="2"/>
  <c r="CL117" i="2" s="1"/>
  <c r="CJ118" i="2"/>
  <c r="CL118" i="2" s="1"/>
  <c r="CJ119" i="2"/>
  <c r="CL119" i="2" s="1"/>
  <c r="CJ120" i="2"/>
  <c r="CL120" i="2" s="1"/>
  <c r="CJ121" i="2"/>
  <c r="CL121" i="2" s="1"/>
  <c r="CJ122" i="2"/>
  <c r="CJ123" i="2"/>
  <c r="CJ124" i="2"/>
  <c r="CJ125" i="2"/>
  <c r="CJ126" i="2"/>
  <c r="CL126" i="2" s="1"/>
  <c r="CL5" i="2"/>
  <c r="CL17" i="2"/>
  <c r="CL33" i="2"/>
  <c r="CL49" i="2"/>
  <c r="CL57" i="2"/>
  <c r="CG5" i="2"/>
  <c r="CI5" i="2" s="1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K126" i="2" s="1"/>
  <c r="G126" i="2"/>
  <c r="J126" i="2"/>
  <c r="L126" i="2" s="1"/>
  <c r="M126" i="2"/>
  <c r="O126" i="2" s="1"/>
  <c r="P126" i="2"/>
  <c r="R126" i="2" s="1"/>
  <c r="S126" i="2"/>
  <c r="U126" i="2" s="1"/>
  <c r="V126" i="2"/>
  <c r="X126" i="2" s="1"/>
  <c r="Y126" i="2"/>
  <c r="AA126" i="2" s="1"/>
  <c r="AB126" i="2"/>
  <c r="AD126" i="2" s="1"/>
  <c r="AE126" i="2"/>
  <c r="AG126" i="2" s="1"/>
  <c r="AH126" i="2"/>
  <c r="AJ126" i="2" s="1"/>
  <c r="AK126" i="2"/>
  <c r="AM126" i="2" s="1"/>
  <c r="AN126" i="2"/>
  <c r="AP126" i="2" s="1"/>
  <c r="AQ126" i="2"/>
  <c r="AS126" i="2" s="1"/>
  <c r="AT126" i="2"/>
  <c r="AV126" i="2" s="1"/>
  <c r="AW126" i="2"/>
  <c r="AY126" i="2" s="1"/>
  <c r="AZ126" i="2"/>
  <c r="BB126" i="2" s="1"/>
  <c r="BC126" i="2"/>
  <c r="BE126" i="2" s="1"/>
  <c r="BF126" i="2"/>
  <c r="BH126" i="2" s="1"/>
  <c r="BL126" i="2"/>
  <c r="BN126" i="2" s="1"/>
  <c r="BO126" i="2"/>
  <c r="BQ126" i="2" s="1"/>
  <c r="BR126" i="2"/>
  <c r="BT126" i="2" s="1"/>
  <c r="BU126" i="2"/>
  <c r="BW126" i="2" s="1"/>
  <c r="BX126" i="2"/>
  <c r="BZ126" i="2" s="1"/>
  <c r="CA126" i="2"/>
  <c r="CC126" i="2" s="1"/>
  <c r="CD126" i="2"/>
  <c r="CF126" i="2" s="1"/>
  <c r="CG126" i="2"/>
  <c r="CI126" i="2" s="1"/>
  <c r="CG6" i="2"/>
  <c r="CI6" i="2" s="1"/>
  <c r="CG7" i="2"/>
  <c r="CI7" i="2" s="1"/>
  <c r="CG8" i="2"/>
  <c r="CI8" i="2" s="1"/>
  <c r="CG9" i="2"/>
  <c r="CI9" i="2" s="1"/>
  <c r="CG10" i="2"/>
  <c r="CI10" i="2" s="1"/>
  <c r="CG11" i="2"/>
  <c r="CI11" i="2" s="1"/>
  <c r="CG12" i="2"/>
  <c r="CI12" i="2" s="1"/>
  <c r="CG13" i="2"/>
  <c r="CI13" i="2" s="1"/>
  <c r="CG14" i="2"/>
  <c r="CI14" i="2" s="1"/>
  <c r="CG15" i="2"/>
  <c r="CI15" i="2" s="1"/>
  <c r="CG16" i="2"/>
  <c r="CI16" i="2" s="1"/>
  <c r="CG17" i="2"/>
  <c r="CI17" i="2" s="1"/>
  <c r="CG18" i="2"/>
  <c r="CI18" i="2" s="1"/>
  <c r="CG19" i="2"/>
  <c r="CI19" i="2" s="1"/>
  <c r="CG20" i="2"/>
  <c r="CI20" i="2" s="1"/>
  <c r="CG21" i="2"/>
  <c r="CI21" i="2" s="1"/>
  <c r="CG22" i="2"/>
  <c r="CI22" i="2" s="1"/>
  <c r="CG23" i="2"/>
  <c r="CI23" i="2" s="1"/>
  <c r="CG24" i="2"/>
  <c r="CI24" i="2" s="1"/>
  <c r="CG25" i="2"/>
  <c r="CI25" i="2" s="1"/>
  <c r="CG26" i="2"/>
  <c r="CI26" i="2" s="1"/>
  <c r="CG27" i="2"/>
  <c r="CI27" i="2" s="1"/>
  <c r="CG28" i="2"/>
  <c r="CI28" i="2" s="1"/>
  <c r="CG29" i="2"/>
  <c r="CI29" i="2" s="1"/>
  <c r="CG30" i="2"/>
  <c r="CI30" i="2" s="1"/>
  <c r="CG31" i="2"/>
  <c r="CI31" i="2" s="1"/>
  <c r="CG32" i="2"/>
  <c r="CI32" i="2" s="1"/>
  <c r="CG33" i="2"/>
  <c r="CI33" i="2" s="1"/>
  <c r="CG34" i="2"/>
  <c r="CI34" i="2" s="1"/>
  <c r="CG35" i="2"/>
  <c r="CI35" i="2" s="1"/>
  <c r="CG36" i="2"/>
  <c r="CI36" i="2" s="1"/>
  <c r="CG37" i="2"/>
  <c r="CI37" i="2" s="1"/>
  <c r="CG38" i="2"/>
  <c r="CI38" i="2" s="1"/>
  <c r="CG39" i="2"/>
  <c r="CI39" i="2" s="1"/>
  <c r="CG40" i="2"/>
  <c r="CI40" i="2" s="1"/>
  <c r="CG41" i="2"/>
  <c r="CI41" i="2" s="1"/>
  <c r="CG42" i="2"/>
  <c r="CI42" i="2" s="1"/>
  <c r="CG43" i="2"/>
  <c r="CI43" i="2" s="1"/>
  <c r="CG44" i="2"/>
  <c r="CI44" i="2" s="1"/>
  <c r="CG45" i="2"/>
  <c r="CI45" i="2" s="1"/>
  <c r="CG46" i="2"/>
  <c r="CI46" i="2" s="1"/>
  <c r="CG47" i="2"/>
  <c r="CI47" i="2" s="1"/>
  <c r="CG48" i="2"/>
  <c r="CI48" i="2" s="1"/>
  <c r="CG49" i="2"/>
  <c r="CI49" i="2" s="1"/>
  <c r="CG50" i="2"/>
  <c r="CI50" i="2" s="1"/>
  <c r="CG51" i="2"/>
  <c r="CI51" i="2" s="1"/>
  <c r="CG52" i="2"/>
  <c r="CI52" i="2" s="1"/>
  <c r="CG53" i="2"/>
  <c r="CI53" i="2" s="1"/>
  <c r="CG54" i="2"/>
  <c r="CI54" i="2" s="1"/>
  <c r="CG55" i="2"/>
  <c r="CI55" i="2" s="1"/>
  <c r="CG56" i="2"/>
  <c r="CI56" i="2" s="1"/>
  <c r="CG57" i="2"/>
  <c r="CI57" i="2" s="1"/>
  <c r="CG58" i="2"/>
  <c r="CI58" i="2" s="1"/>
  <c r="CG59" i="2"/>
  <c r="CI59" i="2" s="1"/>
  <c r="CG60" i="2"/>
  <c r="CI60" i="2" s="1"/>
  <c r="CG61" i="2"/>
  <c r="CI61" i="2" s="1"/>
  <c r="CG62" i="2"/>
  <c r="CI62" i="2" s="1"/>
  <c r="CG63" i="2"/>
  <c r="CI63" i="2" s="1"/>
  <c r="CG64" i="2"/>
  <c r="CI64" i="2" s="1"/>
  <c r="CG65" i="2"/>
  <c r="CI65" i="2" s="1"/>
  <c r="CG66" i="2"/>
  <c r="CI66" i="2" s="1"/>
  <c r="CG67" i="2"/>
  <c r="CI67" i="2" s="1"/>
  <c r="CG68" i="2"/>
  <c r="CI68" i="2" s="1"/>
  <c r="CG69" i="2"/>
  <c r="CI69" i="2" s="1"/>
  <c r="CG70" i="2"/>
  <c r="CI70" i="2" s="1"/>
  <c r="CG71" i="2"/>
  <c r="CI71" i="2" s="1"/>
  <c r="CG72" i="2"/>
  <c r="CI72" i="2" s="1"/>
  <c r="CG73" i="2"/>
  <c r="CI73" i="2" s="1"/>
  <c r="CG74" i="2"/>
  <c r="CI74" i="2" s="1"/>
  <c r="CG75" i="2"/>
  <c r="CI75" i="2" s="1"/>
  <c r="CG76" i="2"/>
  <c r="CI76" i="2" s="1"/>
  <c r="CG77" i="2"/>
  <c r="CI77" i="2" s="1"/>
  <c r="CG78" i="2"/>
  <c r="CI78" i="2" s="1"/>
  <c r="CG79" i="2"/>
  <c r="CI79" i="2" s="1"/>
  <c r="CG80" i="2"/>
  <c r="CI80" i="2" s="1"/>
  <c r="CG81" i="2"/>
  <c r="CI81" i="2" s="1"/>
  <c r="CG82" i="2"/>
  <c r="CI82" i="2" s="1"/>
  <c r="CG83" i="2"/>
  <c r="CI83" i="2" s="1"/>
  <c r="CG84" i="2"/>
  <c r="CI84" i="2" s="1"/>
  <c r="CG85" i="2"/>
  <c r="CI85" i="2" s="1"/>
  <c r="CG86" i="2"/>
  <c r="CI86" i="2" s="1"/>
  <c r="CG87" i="2"/>
  <c r="CI87" i="2" s="1"/>
  <c r="CG88" i="2"/>
  <c r="CI88" i="2" s="1"/>
  <c r="CG89" i="2"/>
  <c r="CI89" i="2" s="1"/>
  <c r="CG90" i="2"/>
  <c r="CI90" i="2" s="1"/>
  <c r="CG91" i="2"/>
  <c r="CI91" i="2" s="1"/>
  <c r="CG92" i="2"/>
  <c r="CI92" i="2" s="1"/>
  <c r="CG93" i="2"/>
  <c r="CI93" i="2" s="1"/>
  <c r="CG94" i="2"/>
  <c r="CI94" i="2" s="1"/>
  <c r="CG95" i="2"/>
  <c r="CI95" i="2" s="1"/>
  <c r="CG96" i="2"/>
  <c r="CI96" i="2" s="1"/>
  <c r="CG97" i="2"/>
  <c r="CI97" i="2" s="1"/>
  <c r="CG98" i="2"/>
  <c r="CI98" i="2" s="1"/>
  <c r="CG99" i="2"/>
  <c r="CI99" i="2" s="1"/>
  <c r="CG100" i="2"/>
  <c r="CI100" i="2" s="1"/>
  <c r="CG101" i="2"/>
  <c r="CI101" i="2" s="1"/>
  <c r="CG102" i="2"/>
  <c r="CI102" i="2" s="1"/>
  <c r="CG103" i="2"/>
  <c r="CI103" i="2" s="1"/>
  <c r="CG104" i="2"/>
  <c r="CI104" i="2" s="1"/>
  <c r="CG105" i="2"/>
  <c r="CI105" i="2" s="1"/>
  <c r="CG106" i="2"/>
  <c r="CI106" i="2" s="1"/>
  <c r="CG107" i="2"/>
  <c r="CI107" i="2" s="1"/>
  <c r="CG108" i="2"/>
  <c r="CI108" i="2" s="1"/>
  <c r="CG109" i="2"/>
  <c r="CI109" i="2" s="1"/>
  <c r="CG110" i="2"/>
  <c r="CI110" i="2" s="1"/>
  <c r="CG111" i="2"/>
  <c r="CG112" i="2"/>
  <c r="CG113" i="2"/>
  <c r="CI113" i="2" s="1"/>
  <c r="CG114" i="2"/>
  <c r="CI114" i="2" s="1"/>
  <c r="CG115" i="2"/>
  <c r="CI115" i="2" s="1"/>
  <c r="CG116" i="2"/>
  <c r="CI116" i="2" s="1"/>
  <c r="CG117" i="2"/>
  <c r="CI117" i="2" s="1"/>
  <c r="CG118" i="2"/>
  <c r="CI118" i="2" s="1"/>
  <c r="CG119" i="2"/>
  <c r="CI119" i="2" s="1"/>
  <c r="CG120" i="2"/>
  <c r="CI120" i="2" s="1"/>
  <c r="CG121" i="2"/>
  <c r="CI121" i="2" s="1"/>
  <c r="CG122" i="2"/>
  <c r="CG123" i="2"/>
  <c r="CG124" i="2"/>
  <c r="CG125" i="2"/>
  <c r="CD5" i="2"/>
  <c r="I126" i="2" l="1"/>
  <c r="D126" i="2"/>
  <c r="F126" i="2" s="1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G125" i="2"/>
  <c r="J125" i="2"/>
  <c r="M125" i="2"/>
  <c r="P125" i="2"/>
  <c r="S125" i="2"/>
  <c r="V125" i="2"/>
  <c r="Y125" i="2"/>
  <c r="AB125" i="2"/>
  <c r="AE125" i="2"/>
  <c r="AH125" i="2"/>
  <c r="AK125" i="2"/>
  <c r="AN125" i="2"/>
  <c r="AQ125" i="2"/>
  <c r="AT125" i="2"/>
  <c r="AW125" i="2"/>
  <c r="AZ125" i="2"/>
  <c r="BC125" i="2"/>
  <c r="BF125" i="2"/>
  <c r="BL125" i="2"/>
  <c r="BO125" i="2"/>
  <c r="BR125" i="2"/>
  <c r="BU125" i="2"/>
  <c r="BX125" i="2"/>
  <c r="CA125" i="2"/>
  <c r="CD125" i="2"/>
  <c r="CF5" i="2"/>
  <c r="CD6" i="2"/>
  <c r="CF6" i="2" s="1"/>
  <c r="CD7" i="2"/>
  <c r="CF7" i="2" s="1"/>
  <c r="CD8" i="2"/>
  <c r="CF8" i="2" s="1"/>
  <c r="CD9" i="2"/>
  <c r="CF9" i="2" s="1"/>
  <c r="CD10" i="2"/>
  <c r="CF10" i="2" s="1"/>
  <c r="CD11" i="2"/>
  <c r="CF11" i="2" s="1"/>
  <c r="CD12" i="2"/>
  <c r="CF12" i="2" s="1"/>
  <c r="CD13" i="2"/>
  <c r="CF13" i="2" s="1"/>
  <c r="CD14" i="2"/>
  <c r="CF14" i="2" s="1"/>
  <c r="CD15" i="2"/>
  <c r="CF15" i="2" s="1"/>
  <c r="CD16" i="2"/>
  <c r="CF16" i="2" s="1"/>
  <c r="CD17" i="2"/>
  <c r="CF17" i="2" s="1"/>
  <c r="CD18" i="2"/>
  <c r="CF18" i="2" s="1"/>
  <c r="CD19" i="2"/>
  <c r="CF19" i="2" s="1"/>
  <c r="CD20" i="2"/>
  <c r="CF20" i="2" s="1"/>
  <c r="CD21" i="2"/>
  <c r="CF21" i="2" s="1"/>
  <c r="CD22" i="2"/>
  <c r="CF22" i="2" s="1"/>
  <c r="CD23" i="2"/>
  <c r="CF23" i="2" s="1"/>
  <c r="CD24" i="2"/>
  <c r="CF24" i="2" s="1"/>
  <c r="CD25" i="2"/>
  <c r="CF25" i="2" s="1"/>
  <c r="CD26" i="2"/>
  <c r="CF26" i="2" s="1"/>
  <c r="CD27" i="2"/>
  <c r="CF27" i="2" s="1"/>
  <c r="CD28" i="2"/>
  <c r="CF28" i="2" s="1"/>
  <c r="CD29" i="2"/>
  <c r="CF29" i="2" s="1"/>
  <c r="CD30" i="2"/>
  <c r="CF30" i="2" s="1"/>
  <c r="CD31" i="2"/>
  <c r="CF31" i="2" s="1"/>
  <c r="CD32" i="2"/>
  <c r="CF32" i="2" s="1"/>
  <c r="CD33" i="2"/>
  <c r="CF33" i="2" s="1"/>
  <c r="CD34" i="2"/>
  <c r="CF34" i="2" s="1"/>
  <c r="CD35" i="2"/>
  <c r="CF35" i="2" s="1"/>
  <c r="CD36" i="2"/>
  <c r="CF36" i="2" s="1"/>
  <c r="CD37" i="2"/>
  <c r="CF37" i="2" s="1"/>
  <c r="CD38" i="2"/>
  <c r="CF38" i="2" s="1"/>
  <c r="CD39" i="2"/>
  <c r="CF39" i="2" s="1"/>
  <c r="CD40" i="2"/>
  <c r="CF40" i="2" s="1"/>
  <c r="CD41" i="2"/>
  <c r="CF41" i="2" s="1"/>
  <c r="CD42" i="2"/>
  <c r="CF42" i="2" s="1"/>
  <c r="CD43" i="2"/>
  <c r="CF43" i="2" s="1"/>
  <c r="CD44" i="2"/>
  <c r="CF44" i="2" s="1"/>
  <c r="CD45" i="2"/>
  <c r="CF45" i="2" s="1"/>
  <c r="CD46" i="2"/>
  <c r="CF46" i="2" s="1"/>
  <c r="CD47" i="2"/>
  <c r="CF47" i="2" s="1"/>
  <c r="CD48" i="2"/>
  <c r="CF48" i="2" s="1"/>
  <c r="CD49" i="2"/>
  <c r="CF49" i="2" s="1"/>
  <c r="CD50" i="2"/>
  <c r="CF50" i="2" s="1"/>
  <c r="CD51" i="2"/>
  <c r="CF51" i="2" s="1"/>
  <c r="CD52" i="2"/>
  <c r="CF52" i="2" s="1"/>
  <c r="CD53" i="2"/>
  <c r="CF53" i="2" s="1"/>
  <c r="CD54" i="2"/>
  <c r="CF54" i="2" s="1"/>
  <c r="CD55" i="2"/>
  <c r="CF55" i="2" s="1"/>
  <c r="CD56" i="2"/>
  <c r="CF56" i="2" s="1"/>
  <c r="CD57" i="2"/>
  <c r="CF57" i="2" s="1"/>
  <c r="CD58" i="2"/>
  <c r="CF58" i="2" s="1"/>
  <c r="CD59" i="2"/>
  <c r="CF59" i="2" s="1"/>
  <c r="CD60" i="2"/>
  <c r="CF60" i="2" s="1"/>
  <c r="CD61" i="2"/>
  <c r="CF61" i="2" s="1"/>
  <c r="CD62" i="2"/>
  <c r="CF62" i="2" s="1"/>
  <c r="CD63" i="2"/>
  <c r="CF63" i="2" s="1"/>
  <c r="CD64" i="2"/>
  <c r="CF64" i="2" s="1"/>
  <c r="CD65" i="2"/>
  <c r="CF65" i="2" s="1"/>
  <c r="CD66" i="2"/>
  <c r="CF66" i="2" s="1"/>
  <c r="CD67" i="2"/>
  <c r="CF67" i="2" s="1"/>
  <c r="CD68" i="2"/>
  <c r="CF68" i="2" s="1"/>
  <c r="CD69" i="2"/>
  <c r="CF69" i="2" s="1"/>
  <c r="CD70" i="2"/>
  <c r="CF70" i="2" s="1"/>
  <c r="CD71" i="2"/>
  <c r="CF71" i="2" s="1"/>
  <c r="CD72" i="2"/>
  <c r="CF72" i="2" s="1"/>
  <c r="CD73" i="2"/>
  <c r="CF73" i="2" s="1"/>
  <c r="CD74" i="2"/>
  <c r="CF74" i="2" s="1"/>
  <c r="CD75" i="2"/>
  <c r="CF75" i="2" s="1"/>
  <c r="CD76" i="2"/>
  <c r="CF76" i="2" s="1"/>
  <c r="CD77" i="2"/>
  <c r="CF77" i="2" s="1"/>
  <c r="CD78" i="2"/>
  <c r="CF78" i="2" s="1"/>
  <c r="CD79" i="2"/>
  <c r="CF79" i="2" s="1"/>
  <c r="CD80" i="2"/>
  <c r="CF80" i="2" s="1"/>
  <c r="CD81" i="2"/>
  <c r="CF81" i="2" s="1"/>
  <c r="CD82" i="2"/>
  <c r="CF82" i="2" s="1"/>
  <c r="CD83" i="2"/>
  <c r="CF83" i="2" s="1"/>
  <c r="CD84" i="2"/>
  <c r="CF84" i="2" s="1"/>
  <c r="CD85" i="2"/>
  <c r="CF85" i="2" s="1"/>
  <c r="CD86" i="2"/>
  <c r="CF86" i="2" s="1"/>
  <c r="CD87" i="2"/>
  <c r="CF87" i="2" s="1"/>
  <c r="CD88" i="2"/>
  <c r="CF88" i="2" s="1"/>
  <c r="CD89" i="2"/>
  <c r="CF89" i="2" s="1"/>
  <c r="CD90" i="2"/>
  <c r="CF90" i="2" s="1"/>
  <c r="CD91" i="2"/>
  <c r="CF91" i="2" s="1"/>
  <c r="CD92" i="2"/>
  <c r="CF92" i="2" s="1"/>
  <c r="CD93" i="2"/>
  <c r="CF93" i="2" s="1"/>
  <c r="CD94" i="2"/>
  <c r="CF94" i="2" s="1"/>
  <c r="CD95" i="2"/>
  <c r="CF95" i="2" s="1"/>
  <c r="CD96" i="2"/>
  <c r="CF96" i="2" s="1"/>
  <c r="CD97" i="2"/>
  <c r="CF97" i="2" s="1"/>
  <c r="CD98" i="2"/>
  <c r="CF98" i="2" s="1"/>
  <c r="CD99" i="2"/>
  <c r="CF99" i="2" s="1"/>
  <c r="CD100" i="2"/>
  <c r="CF100" i="2" s="1"/>
  <c r="CD101" i="2"/>
  <c r="CF101" i="2" s="1"/>
  <c r="CD102" i="2"/>
  <c r="CF102" i="2" s="1"/>
  <c r="CD103" i="2"/>
  <c r="CF103" i="2" s="1"/>
  <c r="CD104" i="2"/>
  <c r="CF104" i="2" s="1"/>
  <c r="CD105" i="2"/>
  <c r="CF105" i="2" s="1"/>
  <c r="CD106" i="2"/>
  <c r="CF106" i="2" s="1"/>
  <c r="CD107" i="2"/>
  <c r="CF107" i="2" s="1"/>
  <c r="CD108" i="2"/>
  <c r="CF108" i="2" s="1"/>
  <c r="CD109" i="2"/>
  <c r="CF109" i="2" s="1"/>
  <c r="CD110" i="2"/>
  <c r="CF110" i="2" s="1"/>
  <c r="CD111" i="2"/>
  <c r="CD112" i="2"/>
  <c r="CD113" i="2"/>
  <c r="CF113" i="2" s="1"/>
  <c r="CD114" i="2"/>
  <c r="CF114" i="2" s="1"/>
  <c r="CD115" i="2"/>
  <c r="CF115" i="2" s="1"/>
  <c r="CD116" i="2"/>
  <c r="CF116" i="2" s="1"/>
  <c r="CD117" i="2"/>
  <c r="CF117" i="2" s="1"/>
  <c r="CD118" i="2"/>
  <c r="CF118" i="2" s="1"/>
  <c r="CD119" i="2"/>
  <c r="CF119" i="2" s="1"/>
  <c r="CD120" i="2"/>
  <c r="CF120" i="2" s="1"/>
  <c r="CD121" i="2"/>
  <c r="CF121" i="2" s="1"/>
  <c r="CD122" i="2"/>
  <c r="CD123" i="2"/>
  <c r="CD124" i="2"/>
  <c r="CF124" i="2" s="1"/>
  <c r="CA5" i="2"/>
  <c r="CC5" i="2" s="1"/>
  <c r="C122" i="2"/>
  <c r="CU122" i="2" s="1"/>
  <c r="C123" i="2"/>
  <c r="CU123" i="2" s="1"/>
  <c r="G122" i="2"/>
  <c r="J122" i="2"/>
  <c r="M122" i="2"/>
  <c r="P122" i="2"/>
  <c r="S122" i="2"/>
  <c r="V122" i="2"/>
  <c r="Y122" i="2"/>
  <c r="AB122" i="2"/>
  <c r="AE122" i="2"/>
  <c r="AH122" i="2"/>
  <c r="AK122" i="2"/>
  <c r="AN122" i="2"/>
  <c r="AQ122" i="2"/>
  <c r="AT122" i="2"/>
  <c r="AW122" i="2"/>
  <c r="AZ122" i="2"/>
  <c r="BC122" i="2"/>
  <c r="BF122" i="2"/>
  <c r="BL122" i="2"/>
  <c r="BO122" i="2"/>
  <c r="BR122" i="2"/>
  <c r="BU122" i="2"/>
  <c r="BX122" i="2"/>
  <c r="CA122" i="2"/>
  <c r="G123" i="2"/>
  <c r="J123" i="2"/>
  <c r="M123" i="2"/>
  <c r="P123" i="2"/>
  <c r="S123" i="2"/>
  <c r="V123" i="2"/>
  <c r="Y123" i="2"/>
  <c r="AB123" i="2"/>
  <c r="AE123" i="2"/>
  <c r="AH123" i="2"/>
  <c r="AK123" i="2"/>
  <c r="AN123" i="2"/>
  <c r="AQ123" i="2"/>
  <c r="AT123" i="2"/>
  <c r="AW123" i="2"/>
  <c r="AZ123" i="2"/>
  <c r="BC123" i="2"/>
  <c r="BF123" i="2"/>
  <c r="BL123" i="2"/>
  <c r="BO123" i="2"/>
  <c r="BR123" i="2"/>
  <c r="BU123" i="2"/>
  <c r="BX123" i="2"/>
  <c r="CA123" i="2"/>
  <c r="G124" i="2"/>
  <c r="J124" i="2"/>
  <c r="L124" i="2" s="1"/>
  <c r="M124" i="2"/>
  <c r="P124" i="2"/>
  <c r="S124" i="2"/>
  <c r="V124" i="2"/>
  <c r="Y124" i="2"/>
  <c r="AB124" i="2"/>
  <c r="AE124" i="2"/>
  <c r="AH124" i="2"/>
  <c r="AJ124" i="2" s="1"/>
  <c r="AK124" i="2"/>
  <c r="AN124" i="2"/>
  <c r="AQ124" i="2"/>
  <c r="AT124" i="2"/>
  <c r="AW124" i="2"/>
  <c r="AY124" i="2" s="1"/>
  <c r="AZ124" i="2"/>
  <c r="BC124" i="2"/>
  <c r="BE124" i="2" s="1"/>
  <c r="BF124" i="2"/>
  <c r="BH124" i="2" s="1"/>
  <c r="BL124" i="2"/>
  <c r="BO124" i="2"/>
  <c r="BR124" i="2"/>
  <c r="BU124" i="2"/>
  <c r="BW124" i="2" s="1"/>
  <c r="BX124" i="2"/>
  <c r="CA124" i="2"/>
  <c r="CC124" i="2" s="1"/>
  <c r="CA6" i="2"/>
  <c r="CC6" i="2" s="1"/>
  <c r="CA7" i="2"/>
  <c r="CC7" i="2" s="1"/>
  <c r="CA8" i="2"/>
  <c r="CC8" i="2" s="1"/>
  <c r="CA9" i="2"/>
  <c r="CC9" i="2" s="1"/>
  <c r="CA10" i="2"/>
  <c r="CC10" i="2" s="1"/>
  <c r="CA11" i="2"/>
  <c r="CC11" i="2" s="1"/>
  <c r="CA12" i="2"/>
  <c r="CC12" i="2" s="1"/>
  <c r="CA13" i="2"/>
  <c r="CC13" i="2" s="1"/>
  <c r="CA14" i="2"/>
  <c r="CC14" i="2" s="1"/>
  <c r="CA15" i="2"/>
  <c r="CC15" i="2" s="1"/>
  <c r="CA16" i="2"/>
  <c r="CC16" i="2" s="1"/>
  <c r="CA17" i="2"/>
  <c r="CC17" i="2" s="1"/>
  <c r="CA18" i="2"/>
  <c r="CC18" i="2" s="1"/>
  <c r="CA19" i="2"/>
  <c r="CC19" i="2" s="1"/>
  <c r="CA20" i="2"/>
  <c r="CC20" i="2" s="1"/>
  <c r="CA21" i="2"/>
  <c r="CC21" i="2" s="1"/>
  <c r="CA22" i="2"/>
  <c r="CC22" i="2" s="1"/>
  <c r="CA23" i="2"/>
  <c r="CC23" i="2" s="1"/>
  <c r="CA24" i="2"/>
  <c r="CC24" i="2" s="1"/>
  <c r="CA25" i="2"/>
  <c r="CC25" i="2" s="1"/>
  <c r="CA26" i="2"/>
  <c r="CC26" i="2" s="1"/>
  <c r="CA27" i="2"/>
  <c r="CC27" i="2" s="1"/>
  <c r="CA28" i="2"/>
  <c r="CC28" i="2" s="1"/>
  <c r="CA29" i="2"/>
  <c r="CC29" i="2" s="1"/>
  <c r="CA30" i="2"/>
  <c r="CC30" i="2" s="1"/>
  <c r="CA31" i="2"/>
  <c r="CC31" i="2" s="1"/>
  <c r="CA32" i="2"/>
  <c r="CC32" i="2" s="1"/>
  <c r="CA33" i="2"/>
  <c r="CC33" i="2" s="1"/>
  <c r="CA34" i="2"/>
  <c r="CC34" i="2" s="1"/>
  <c r="CA35" i="2"/>
  <c r="CC35" i="2" s="1"/>
  <c r="CA36" i="2"/>
  <c r="CC36" i="2" s="1"/>
  <c r="CA37" i="2"/>
  <c r="CC37" i="2" s="1"/>
  <c r="CA38" i="2"/>
  <c r="CC38" i="2" s="1"/>
  <c r="CA39" i="2"/>
  <c r="CC39" i="2" s="1"/>
  <c r="CA40" i="2"/>
  <c r="CC40" i="2" s="1"/>
  <c r="CA41" i="2"/>
  <c r="CC41" i="2" s="1"/>
  <c r="CA42" i="2"/>
  <c r="CC42" i="2" s="1"/>
  <c r="CA43" i="2"/>
  <c r="CC43" i="2" s="1"/>
  <c r="CA44" i="2"/>
  <c r="CC44" i="2" s="1"/>
  <c r="CA45" i="2"/>
  <c r="CC45" i="2" s="1"/>
  <c r="CA46" i="2"/>
  <c r="CC46" i="2" s="1"/>
  <c r="CA47" i="2"/>
  <c r="CC47" i="2" s="1"/>
  <c r="CA48" i="2"/>
  <c r="CC48" i="2" s="1"/>
  <c r="CA49" i="2"/>
  <c r="CC49" i="2" s="1"/>
  <c r="CA50" i="2"/>
  <c r="CC50" i="2" s="1"/>
  <c r="CA51" i="2"/>
  <c r="CC51" i="2" s="1"/>
  <c r="CA52" i="2"/>
  <c r="CC52" i="2" s="1"/>
  <c r="CA53" i="2"/>
  <c r="CC53" i="2" s="1"/>
  <c r="CA54" i="2"/>
  <c r="CC54" i="2" s="1"/>
  <c r="CA55" i="2"/>
  <c r="CC55" i="2" s="1"/>
  <c r="CA56" i="2"/>
  <c r="CC56" i="2" s="1"/>
  <c r="CA57" i="2"/>
  <c r="CC57" i="2" s="1"/>
  <c r="CA58" i="2"/>
  <c r="CC58" i="2" s="1"/>
  <c r="CA59" i="2"/>
  <c r="CC59" i="2" s="1"/>
  <c r="CA60" i="2"/>
  <c r="CC60" i="2" s="1"/>
  <c r="CA61" i="2"/>
  <c r="CC61" i="2" s="1"/>
  <c r="CA62" i="2"/>
  <c r="CC62" i="2" s="1"/>
  <c r="CA63" i="2"/>
  <c r="CC63" i="2" s="1"/>
  <c r="CA64" i="2"/>
  <c r="CC64" i="2" s="1"/>
  <c r="CA65" i="2"/>
  <c r="CC65" i="2" s="1"/>
  <c r="CA66" i="2"/>
  <c r="CC66" i="2" s="1"/>
  <c r="CA67" i="2"/>
  <c r="CC67" i="2" s="1"/>
  <c r="CA68" i="2"/>
  <c r="CC68" i="2" s="1"/>
  <c r="CA69" i="2"/>
  <c r="CC69" i="2" s="1"/>
  <c r="CA70" i="2"/>
  <c r="CC70" i="2" s="1"/>
  <c r="CA71" i="2"/>
  <c r="CC71" i="2" s="1"/>
  <c r="CA72" i="2"/>
  <c r="CC72" i="2" s="1"/>
  <c r="CA73" i="2"/>
  <c r="CC73" i="2" s="1"/>
  <c r="CA74" i="2"/>
  <c r="CC74" i="2" s="1"/>
  <c r="CA75" i="2"/>
  <c r="CC75" i="2" s="1"/>
  <c r="CA76" i="2"/>
  <c r="CC76" i="2" s="1"/>
  <c r="CA77" i="2"/>
  <c r="CC77" i="2" s="1"/>
  <c r="CA78" i="2"/>
  <c r="CC78" i="2" s="1"/>
  <c r="CA79" i="2"/>
  <c r="CC79" i="2" s="1"/>
  <c r="CA80" i="2"/>
  <c r="CC80" i="2" s="1"/>
  <c r="CA81" i="2"/>
  <c r="CC81" i="2" s="1"/>
  <c r="CA82" i="2"/>
  <c r="CC82" i="2" s="1"/>
  <c r="CA83" i="2"/>
  <c r="CC83" i="2" s="1"/>
  <c r="CA84" i="2"/>
  <c r="CC84" i="2" s="1"/>
  <c r="CA85" i="2"/>
  <c r="CC85" i="2" s="1"/>
  <c r="CA86" i="2"/>
  <c r="CC86" i="2" s="1"/>
  <c r="CA87" i="2"/>
  <c r="CC87" i="2" s="1"/>
  <c r="CA88" i="2"/>
  <c r="CC88" i="2" s="1"/>
  <c r="CA89" i="2"/>
  <c r="CC89" i="2" s="1"/>
  <c r="CA90" i="2"/>
  <c r="CC90" i="2" s="1"/>
  <c r="CA91" i="2"/>
  <c r="CC91" i="2" s="1"/>
  <c r="CA92" i="2"/>
  <c r="CC92" i="2" s="1"/>
  <c r="CA93" i="2"/>
  <c r="CC93" i="2" s="1"/>
  <c r="CA94" i="2"/>
  <c r="CC94" i="2" s="1"/>
  <c r="CA95" i="2"/>
  <c r="CC95" i="2" s="1"/>
  <c r="CA96" i="2"/>
  <c r="CC96" i="2" s="1"/>
  <c r="CA97" i="2"/>
  <c r="CC97" i="2" s="1"/>
  <c r="CA98" i="2"/>
  <c r="CC98" i="2" s="1"/>
  <c r="CA99" i="2"/>
  <c r="CC99" i="2" s="1"/>
  <c r="CA100" i="2"/>
  <c r="CC100" i="2" s="1"/>
  <c r="CA101" i="2"/>
  <c r="CC101" i="2" s="1"/>
  <c r="CA102" i="2"/>
  <c r="CC102" i="2" s="1"/>
  <c r="CA103" i="2"/>
  <c r="CC103" i="2" s="1"/>
  <c r="CA104" i="2"/>
  <c r="CC104" i="2" s="1"/>
  <c r="CA105" i="2"/>
  <c r="CC105" i="2" s="1"/>
  <c r="CA106" i="2"/>
  <c r="CC106" i="2" s="1"/>
  <c r="CA107" i="2"/>
  <c r="CC107" i="2" s="1"/>
  <c r="CA108" i="2"/>
  <c r="CC108" i="2" s="1"/>
  <c r="CA109" i="2"/>
  <c r="CC109" i="2" s="1"/>
  <c r="CA110" i="2"/>
  <c r="CC110" i="2" s="1"/>
  <c r="CA111" i="2"/>
  <c r="CA112" i="2"/>
  <c r="CA113" i="2"/>
  <c r="CC113" i="2" s="1"/>
  <c r="CA114" i="2"/>
  <c r="CC114" i="2" s="1"/>
  <c r="CA115" i="2"/>
  <c r="CC115" i="2" s="1"/>
  <c r="CA116" i="2"/>
  <c r="CC116" i="2" s="1"/>
  <c r="CA117" i="2"/>
  <c r="CC117" i="2" s="1"/>
  <c r="CA118" i="2"/>
  <c r="CC118" i="2" s="1"/>
  <c r="CA119" i="2"/>
  <c r="CC119" i="2" s="1"/>
  <c r="CA120" i="2"/>
  <c r="CC120" i="2" s="1"/>
  <c r="CA121" i="2"/>
  <c r="CC121" i="2" s="1"/>
  <c r="BX5" i="2"/>
  <c r="BZ5" i="2" s="1"/>
  <c r="BX6" i="2"/>
  <c r="BZ6" i="2" s="1"/>
  <c r="BX7" i="2"/>
  <c r="BZ7" i="2" s="1"/>
  <c r="BX8" i="2"/>
  <c r="BZ8" i="2" s="1"/>
  <c r="BX9" i="2"/>
  <c r="BZ9" i="2" s="1"/>
  <c r="BX10" i="2"/>
  <c r="BZ10" i="2" s="1"/>
  <c r="BX11" i="2"/>
  <c r="BZ11" i="2" s="1"/>
  <c r="BX12" i="2"/>
  <c r="BZ12" i="2" s="1"/>
  <c r="BX13" i="2"/>
  <c r="BZ13" i="2" s="1"/>
  <c r="BX14" i="2"/>
  <c r="BZ14" i="2" s="1"/>
  <c r="BX15" i="2"/>
  <c r="BZ15" i="2" s="1"/>
  <c r="BX16" i="2"/>
  <c r="BZ16" i="2" s="1"/>
  <c r="BX17" i="2"/>
  <c r="BZ17" i="2" s="1"/>
  <c r="BX18" i="2"/>
  <c r="BZ18" i="2" s="1"/>
  <c r="BX19" i="2"/>
  <c r="BZ19" i="2" s="1"/>
  <c r="BX20" i="2"/>
  <c r="BZ20" i="2" s="1"/>
  <c r="BX21" i="2"/>
  <c r="BZ21" i="2" s="1"/>
  <c r="BX22" i="2"/>
  <c r="BZ22" i="2" s="1"/>
  <c r="BX23" i="2"/>
  <c r="BZ23" i="2" s="1"/>
  <c r="BX24" i="2"/>
  <c r="BZ24" i="2" s="1"/>
  <c r="BX25" i="2"/>
  <c r="BZ25" i="2" s="1"/>
  <c r="BX26" i="2"/>
  <c r="BZ26" i="2" s="1"/>
  <c r="BX27" i="2"/>
  <c r="BZ27" i="2" s="1"/>
  <c r="BX28" i="2"/>
  <c r="BZ28" i="2" s="1"/>
  <c r="BX29" i="2"/>
  <c r="BZ29" i="2" s="1"/>
  <c r="BX30" i="2"/>
  <c r="BZ30" i="2" s="1"/>
  <c r="BX31" i="2"/>
  <c r="BZ31" i="2" s="1"/>
  <c r="BX32" i="2"/>
  <c r="BZ32" i="2" s="1"/>
  <c r="BX33" i="2"/>
  <c r="BZ33" i="2" s="1"/>
  <c r="BX34" i="2"/>
  <c r="BZ34" i="2" s="1"/>
  <c r="BX35" i="2"/>
  <c r="BZ35" i="2" s="1"/>
  <c r="BX36" i="2"/>
  <c r="BZ36" i="2" s="1"/>
  <c r="BX37" i="2"/>
  <c r="BZ37" i="2" s="1"/>
  <c r="BX38" i="2"/>
  <c r="BZ38" i="2" s="1"/>
  <c r="BX39" i="2"/>
  <c r="BZ39" i="2" s="1"/>
  <c r="BX40" i="2"/>
  <c r="BZ40" i="2" s="1"/>
  <c r="BX41" i="2"/>
  <c r="BZ41" i="2" s="1"/>
  <c r="BX42" i="2"/>
  <c r="BZ42" i="2" s="1"/>
  <c r="BX43" i="2"/>
  <c r="BZ43" i="2" s="1"/>
  <c r="BX44" i="2"/>
  <c r="BZ44" i="2" s="1"/>
  <c r="BX45" i="2"/>
  <c r="BZ45" i="2" s="1"/>
  <c r="BX46" i="2"/>
  <c r="BZ46" i="2" s="1"/>
  <c r="BX47" i="2"/>
  <c r="BZ47" i="2" s="1"/>
  <c r="BX48" i="2"/>
  <c r="BZ48" i="2" s="1"/>
  <c r="BX49" i="2"/>
  <c r="BZ49" i="2" s="1"/>
  <c r="BX50" i="2"/>
  <c r="BZ50" i="2" s="1"/>
  <c r="BX51" i="2"/>
  <c r="BZ51" i="2" s="1"/>
  <c r="BX52" i="2"/>
  <c r="BZ52" i="2" s="1"/>
  <c r="BX53" i="2"/>
  <c r="BZ53" i="2" s="1"/>
  <c r="BX54" i="2"/>
  <c r="BZ54" i="2" s="1"/>
  <c r="BX55" i="2"/>
  <c r="BZ55" i="2" s="1"/>
  <c r="BX56" i="2"/>
  <c r="BZ56" i="2" s="1"/>
  <c r="BX57" i="2"/>
  <c r="BZ57" i="2" s="1"/>
  <c r="BX58" i="2"/>
  <c r="BZ58" i="2" s="1"/>
  <c r="BX59" i="2"/>
  <c r="BZ59" i="2" s="1"/>
  <c r="BX60" i="2"/>
  <c r="BZ60" i="2" s="1"/>
  <c r="BX61" i="2"/>
  <c r="BZ61" i="2" s="1"/>
  <c r="BX62" i="2"/>
  <c r="BZ62" i="2" s="1"/>
  <c r="BX63" i="2"/>
  <c r="BZ63" i="2" s="1"/>
  <c r="BX64" i="2"/>
  <c r="BZ64" i="2" s="1"/>
  <c r="BX65" i="2"/>
  <c r="BZ65" i="2" s="1"/>
  <c r="BX66" i="2"/>
  <c r="BZ66" i="2" s="1"/>
  <c r="BX67" i="2"/>
  <c r="BZ67" i="2" s="1"/>
  <c r="BX68" i="2"/>
  <c r="BZ68" i="2" s="1"/>
  <c r="BX69" i="2"/>
  <c r="BZ69" i="2" s="1"/>
  <c r="BX70" i="2"/>
  <c r="BZ70" i="2" s="1"/>
  <c r="BX71" i="2"/>
  <c r="BZ71" i="2" s="1"/>
  <c r="BX72" i="2"/>
  <c r="BZ72" i="2" s="1"/>
  <c r="BX73" i="2"/>
  <c r="BZ73" i="2" s="1"/>
  <c r="BX74" i="2"/>
  <c r="BZ74" i="2" s="1"/>
  <c r="BX75" i="2"/>
  <c r="BZ75" i="2" s="1"/>
  <c r="BX76" i="2"/>
  <c r="BZ76" i="2" s="1"/>
  <c r="BX77" i="2"/>
  <c r="BZ77" i="2" s="1"/>
  <c r="BX78" i="2"/>
  <c r="BZ78" i="2" s="1"/>
  <c r="BX79" i="2"/>
  <c r="BZ79" i="2" s="1"/>
  <c r="BX80" i="2"/>
  <c r="BZ80" i="2" s="1"/>
  <c r="BX81" i="2"/>
  <c r="BZ81" i="2" s="1"/>
  <c r="BX82" i="2"/>
  <c r="BZ82" i="2" s="1"/>
  <c r="BX83" i="2"/>
  <c r="BZ83" i="2" s="1"/>
  <c r="BX84" i="2"/>
  <c r="BZ84" i="2" s="1"/>
  <c r="BX85" i="2"/>
  <c r="BZ85" i="2" s="1"/>
  <c r="BX86" i="2"/>
  <c r="BZ86" i="2" s="1"/>
  <c r="BX87" i="2"/>
  <c r="BZ87" i="2" s="1"/>
  <c r="BX88" i="2"/>
  <c r="BZ88" i="2" s="1"/>
  <c r="BX89" i="2"/>
  <c r="BZ89" i="2" s="1"/>
  <c r="BX90" i="2"/>
  <c r="BZ90" i="2" s="1"/>
  <c r="BX91" i="2"/>
  <c r="BZ91" i="2" s="1"/>
  <c r="BX92" i="2"/>
  <c r="BZ92" i="2" s="1"/>
  <c r="BX93" i="2"/>
  <c r="BZ93" i="2" s="1"/>
  <c r="BX94" i="2"/>
  <c r="BZ94" i="2" s="1"/>
  <c r="BX95" i="2"/>
  <c r="BZ95" i="2" s="1"/>
  <c r="BX96" i="2"/>
  <c r="BZ96" i="2" s="1"/>
  <c r="BX97" i="2"/>
  <c r="BZ97" i="2" s="1"/>
  <c r="BX98" i="2"/>
  <c r="BZ98" i="2" s="1"/>
  <c r="BX99" i="2"/>
  <c r="BZ99" i="2" s="1"/>
  <c r="BX100" i="2"/>
  <c r="BZ100" i="2" s="1"/>
  <c r="BX101" i="2"/>
  <c r="BZ101" i="2" s="1"/>
  <c r="BX102" i="2"/>
  <c r="BZ102" i="2" s="1"/>
  <c r="BX103" i="2"/>
  <c r="BZ103" i="2" s="1"/>
  <c r="BX104" i="2"/>
  <c r="BZ104" i="2" s="1"/>
  <c r="BX105" i="2"/>
  <c r="BZ105" i="2" s="1"/>
  <c r="BX106" i="2"/>
  <c r="BZ106" i="2" s="1"/>
  <c r="BX107" i="2"/>
  <c r="BZ107" i="2" s="1"/>
  <c r="BX108" i="2"/>
  <c r="BZ108" i="2" s="1"/>
  <c r="BX109" i="2"/>
  <c r="BZ109" i="2" s="1"/>
  <c r="BX110" i="2"/>
  <c r="BZ110" i="2" s="1"/>
  <c r="BX111" i="2"/>
  <c r="BX112" i="2"/>
  <c r="BX113" i="2"/>
  <c r="BZ113" i="2" s="1"/>
  <c r="BX114" i="2"/>
  <c r="BZ114" i="2" s="1"/>
  <c r="BX115" i="2"/>
  <c r="BZ115" i="2" s="1"/>
  <c r="BX116" i="2"/>
  <c r="BZ116" i="2" s="1"/>
  <c r="BX117" i="2"/>
  <c r="BZ117" i="2" s="1"/>
  <c r="BX118" i="2"/>
  <c r="BZ118" i="2" s="1"/>
  <c r="BX119" i="2"/>
  <c r="BZ119" i="2" s="1"/>
  <c r="BX120" i="2"/>
  <c r="BZ120" i="2" s="1"/>
  <c r="BX121" i="2"/>
  <c r="BZ121" i="2" s="1"/>
  <c r="BU5" i="2"/>
  <c r="BW5" i="2" s="1"/>
  <c r="BR116" i="2"/>
  <c r="BT116" i="2" s="1"/>
  <c r="G117" i="2"/>
  <c r="J117" i="2"/>
  <c r="L117" i="2" s="1"/>
  <c r="M117" i="2"/>
  <c r="O117" i="2" s="1"/>
  <c r="P117" i="2"/>
  <c r="R117" i="2" s="1"/>
  <c r="S117" i="2"/>
  <c r="U117" i="2" s="1"/>
  <c r="V117" i="2"/>
  <c r="X117" i="2" s="1"/>
  <c r="Y117" i="2"/>
  <c r="AA117" i="2" s="1"/>
  <c r="AB117" i="2"/>
  <c r="AD117" i="2" s="1"/>
  <c r="AE117" i="2"/>
  <c r="AG117" i="2" s="1"/>
  <c r="AH117" i="2"/>
  <c r="AJ117" i="2" s="1"/>
  <c r="AK117" i="2"/>
  <c r="AM117" i="2" s="1"/>
  <c r="AN117" i="2"/>
  <c r="AP117" i="2" s="1"/>
  <c r="AQ117" i="2"/>
  <c r="AS117" i="2" s="1"/>
  <c r="AT117" i="2"/>
  <c r="AV117" i="2" s="1"/>
  <c r="AW117" i="2"/>
  <c r="AY117" i="2" s="1"/>
  <c r="AZ117" i="2"/>
  <c r="BB117" i="2" s="1"/>
  <c r="BC117" i="2"/>
  <c r="BE117" i="2" s="1"/>
  <c r="BF117" i="2"/>
  <c r="BH117" i="2" s="1"/>
  <c r="BK117" i="2"/>
  <c r="BL117" i="2"/>
  <c r="BN117" i="2" s="1"/>
  <c r="BO117" i="2"/>
  <c r="BQ117" i="2" s="1"/>
  <c r="BR117" i="2"/>
  <c r="BT117" i="2" s="1"/>
  <c r="BU117" i="2"/>
  <c r="BW117" i="2" s="1"/>
  <c r="G118" i="2"/>
  <c r="J118" i="2"/>
  <c r="L118" i="2" s="1"/>
  <c r="M118" i="2"/>
  <c r="O118" i="2" s="1"/>
  <c r="P118" i="2"/>
  <c r="R118" i="2" s="1"/>
  <c r="S118" i="2"/>
  <c r="U118" i="2" s="1"/>
  <c r="V118" i="2"/>
  <c r="X118" i="2" s="1"/>
  <c r="Y118" i="2"/>
  <c r="AA118" i="2" s="1"/>
  <c r="AB118" i="2"/>
  <c r="AD118" i="2" s="1"/>
  <c r="AE118" i="2"/>
  <c r="AG118" i="2" s="1"/>
  <c r="AH118" i="2"/>
  <c r="AJ118" i="2" s="1"/>
  <c r="AK118" i="2"/>
  <c r="AM118" i="2" s="1"/>
  <c r="AN118" i="2"/>
  <c r="AP118" i="2" s="1"/>
  <c r="AQ118" i="2"/>
  <c r="AS118" i="2" s="1"/>
  <c r="AT118" i="2"/>
  <c r="AV118" i="2" s="1"/>
  <c r="AW118" i="2"/>
  <c r="AY118" i="2" s="1"/>
  <c r="AZ118" i="2"/>
  <c r="BB118" i="2" s="1"/>
  <c r="BC118" i="2"/>
  <c r="BE118" i="2" s="1"/>
  <c r="BF118" i="2"/>
  <c r="BH118" i="2" s="1"/>
  <c r="BK118" i="2"/>
  <c r="BL118" i="2"/>
  <c r="BN118" i="2" s="1"/>
  <c r="BO118" i="2"/>
  <c r="BQ118" i="2" s="1"/>
  <c r="BR118" i="2"/>
  <c r="BT118" i="2" s="1"/>
  <c r="BU118" i="2"/>
  <c r="BW118" i="2" s="1"/>
  <c r="G119" i="2"/>
  <c r="J119" i="2"/>
  <c r="L119" i="2" s="1"/>
  <c r="M119" i="2"/>
  <c r="O119" i="2" s="1"/>
  <c r="P119" i="2"/>
  <c r="R119" i="2" s="1"/>
  <c r="S119" i="2"/>
  <c r="U119" i="2" s="1"/>
  <c r="V119" i="2"/>
  <c r="X119" i="2" s="1"/>
  <c r="Y119" i="2"/>
  <c r="AA119" i="2" s="1"/>
  <c r="AB119" i="2"/>
  <c r="AD119" i="2" s="1"/>
  <c r="AE119" i="2"/>
  <c r="AG119" i="2" s="1"/>
  <c r="AH119" i="2"/>
  <c r="AJ119" i="2" s="1"/>
  <c r="AK119" i="2"/>
  <c r="AM119" i="2" s="1"/>
  <c r="AN119" i="2"/>
  <c r="AP119" i="2" s="1"/>
  <c r="AQ119" i="2"/>
  <c r="AS119" i="2" s="1"/>
  <c r="AT119" i="2"/>
  <c r="AV119" i="2" s="1"/>
  <c r="AW119" i="2"/>
  <c r="AY119" i="2" s="1"/>
  <c r="AZ119" i="2"/>
  <c r="BB119" i="2" s="1"/>
  <c r="BC119" i="2"/>
  <c r="BE119" i="2" s="1"/>
  <c r="BF119" i="2"/>
  <c r="BH119" i="2" s="1"/>
  <c r="BK119" i="2"/>
  <c r="BL119" i="2"/>
  <c r="BN119" i="2" s="1"/>
  <c r="BO119" i="2"/>
  <c r="BQ119" i="2" s="1"/>
  <c r="BR119" i="2"/>
  <c r="BT119" i="2" s="1"/>
  <c r="BU119" i="2"/>
  <c r="BW119" i="2" s="1"/>
  <c r="G120" i="2"/>
  <c r="J120" i="2"/>
  <c r="L120" i="2" s="1"/>
  <c r="M120" i="2"/>
  <c r="O120" i="2" s="1"/>
  <c r="P120" i="2"/>
  <c r="R120" i="2" s="1"/>
  <c r="S120" i="2"/>
  <c r="U120" i="2" s="1"/>
  <c r="V120" i="2"/>
  <c r="X120" i="2" s="1"/>
  <c r="Y120" i="2"/>
  <c r="AA120" i="2" s="1"/>
  <c r="AB120" i="2"/>
  <c r="AD120" i="2" s="1"/>
  <c r="AE120" i="2"/>
  <c r="AG120" i="2" s="1"/>
  <c r="AH120" i="2"/>
  <c r="AJ120" i="2" s="1"/>
  <c r="AK120" i="2"/>
  <c r="AM120" i="2" s="1"/>
  <c r="AN120" i="2"/>
  <c r="AP120" i="2" s="1"/>
  <c r="AQ120" i="2"/>
  <c r="AS120" i="2" s="1"/>
  <c r="AT120" i="2"/>
  <c r="AV120" i="2" s="1"/>
  <c r="AW120" i="2"/>
  <c r="AY120" i="2" s="1"/>
  <c r="AZ120" i="2"/>
  <c r="BB120" i="2" s="1"/>
  <c r="BC120" i="2"/>
  <c r="BE120" i="2" s="1"/>
  <c r="BF120" i="2"/>
  <c r="BH120" i="2" s="1"/>
  <c r="BK120" i="2"/>
  <c r="BL120" i="2"/>
  <c r="BN120" i="2" s="1"/>
  <c r="BO120" i="2"/>
  <c r="BQ120" i="2" s="1"/>
  <c r="BR120" i="2"/>
  <c r="BT120" i="2" s="1"/>
  <c r="BU120" i="2"/>
  <c r="BW120" i="2" s="1"/>
  <c r="G121" i="2"/>
  <c r="J121" i="2"/>
  <c r="L121" i="2" s="1"/>
  <c r="M121" i="2"/>
  <c r="O121" i="2" s="1"/>
  <c r="P121" i="2"/>
  <c r="R121" i="2" s="1"/>
  <c r="S121" i="2"/>
  <c r="U121" i="2" s="1"/>
  <c r="V121" i="2"/>
  <c r="X121" i="2" s="1"/>
  <c r="Y121" i="2"/>
  <c r="AA121" i="2" s="1"/>
  <c r="AB121" i="2"/>
  <c r="AD121" i="2" s="1"/>
  <c r="AE121" i="2"/>
  <c r="AG121" i="2" s="1"/>
  <c r="AH121" i="2"/>
  <c r="AJ121" i="2" s="1"/>
  <c r="AK121" i="2"/>
  <c r="AM121" i="2" s="1"/>
  <c r="AN121" i="2"/>
  <c r="AP121" i="2" s="1"/>
  <c r="AQ121" i="2"/>
  <c r="AS121" i="2" s="1"/>
  <c r="AT121" i="2"/>
  <c r="AV121" i="2" s="1"/>
  <c r="AW121" i="2"/>
  <c r="AY121" i="2" s="1"/>
  <c r="AZ121" i="2"/>
  <c r="BB121" i="2" s="1"/>
  <c r="BC121" i="2"/>
  <c r="BE121" i="2" s="1"/>
  <c r="BF121" i="2"/>
  <c r="BH121" i="2" s="1"/>
  <c r="BK121" i="2"/>
  <c r="BL121" i="2"/>
  <c r="BN121" i="2" s="1"/>
  <c r="BO121" i="2"/>
  <c r="BQ121" i="2" s="1"/>
  <c r="BR121" i="2"/>
  <c r="BT121" i="2" s="1"/>
  <c r="BU121" i="2"/>
  <c r="BW121" i="2" s="1"/>
  <c r="G116" i="2"/>
  <c r="J116" i="2"/>
  <c r="L116" i="2" s="1"/>
  <c r="M116" i="2"/>
  <c r="O116" i="2" s="1"/>
  <c r="P116" i="2"/>
  <c r="R116" i="2" s="1"/>
  <c r="S116" i="2"/>
  <c r="U116" i="2" s="1"/>
  <c r="V116" i="2"/>
  <c r="X116" i="2" s="1"/>
  <c r="Y116" i="2"/>
  <c r="AA116" i="2" s="1"/>
  <c r="AB116" i="2"/>
  <c r="AD116" i="2" s="1"/>
  <c r="AE116" i="2"/>
  <c r="AG116" i="2" s="1"/>
  <c r="AH116" i="2"/>
  <c r="AJ116" i="2" s="1"/>
  <c r="AK116" i="2"/>
  <c r="AM116" i="2" s="1"/>
  <c r="AN116" i="2"/>
  <c r="AP116" i="2" s="1"/>
  <c r="AQ116" i="2"/>
  <c r="AS116" i="2" s="1"/>
  <c r="AT116" i="2"/>
  <c r="AV116" i="2" s="1"/>
  <c r="AW116" i="2"/>
  <c r="AY116" i="2" s="1"/>
  <c r="AZ116" i="2"/>
  <c r="BB116" i="2" s="1"/>
  <c r="BC116" i="2"/>
  <c r="BE116" i="2" s="1"/>
  <c r="BF116" i="2"/>
  <c r="BH116" i="2" s="1"/>
  <c r="BK116" i="2"/>
  <c r="BL116" i="2"/>
  <c r="BN116" i="2" s="1"/>
  <c r="BO116" i="2"/>
  <c r="BQ116" i="2" s="1"/>
  <c r="BU116" i="2"/>
  <c r="BW116" i="2" s="1"/>
  <c r="BR115" i="2"/>
  <c r="BT115" i="2" s="1"/>
  <c r="C111" i="2"/>
  <c r="CU111" i="2" s="1"/>
  <c r="C112" i="2"/>
  <c r="CU112" i="2" s="1"/>
  <c r="BU88" i="2"/>
  <c r="BW88" i="2" s="1"/>
  <c r="BU6" i="2"/>
  <c r="BW6" i="2" s="1"/>
  <c r="BU7" i="2"/>
  <c r="BW7" i="2" s="1"/>
  <c r="BU8" i="2"/>
  <c r="BW8" i="2" s="1"/>
  <c r="BU9" i="2"/>
  <c r="BW9" i="2" s="1"/>
  <c r="BU10" i="2"/>
  <c r="BW10" i="2" s="1"/>
  <c r="BU11" i="2"/>
  <c r="BW11" i="2" s="1"/>
  <c r="BU12" i="2"/>
  <c r="BW12" i="2" s="1"/>
  <c r="BU13" i="2"/>
  <c r="BW13" i="2" s="1"/>
  <c r="BU14" i="2"/>
  <c r="BW14" i="2" s="1"/>
  <c r="BU15" i="2"/>
  <c r="BW15" i="2" s="1"/>
  <c r="BU16" i="2"/>
  <c r="BW16" i="2" s="1"/>
  <c r="BU17" i="2"/>
  <c r="BU18" i="2"/>
  <c r="BW18" i="2" s="1"/>
  <c r="BU19" i="2"/>
  <c r="BW19" i="2" s="1"/>
  <c r="BU20" i="2"/>
  <c r="BW20" i="2" s="1"/>
  <c r="BU21" i="2"/>
  <c r="BW21" i="2" s="1"/>
  <c r="BU22" i="2"/>
  <c r="BW22" i="2" s="1"/>
  <c r="BU23" i="2"/>
  <c r="BW23" i="2" s="1"/>
  <c r="BU24" i="2"/>
  <c r="BW24" i="2" s="1"/>
  <c r="BU25" i="2"/>
  <c r="BW25" i="2" s="1"/>
  <c r="BU26" i="2"/>
  <c r="BW26" i="2" s="1"/>
  <c r="BU27" i="2"/>
  <c r="BW27" i="2" s="1"/>
  <c r="BU28" i="2"/>
  <c r="BW28" i="2" s="1"/>
  <c r="BU29" i="2"/>
  <c r="BW29" i="2" s="1"/>
  <c r="BU30" i="2"/>
  <c r="BW30" i="2" s="1"/>
  <c r="BU31" i="2"/>
  <c r="BW31" i="2" s="1"/>
  <c r="BU32" i="2"/>
  <c r="BW32" i="2" s="1"/>
  <c r="BU33" i="2"/>
  <c r="BW33" i="2" s="1"/>
  <c r="BU34" i="2"/>
  <c r="BW34" i="2" s="1"/>
  <c r="BU35" i="2"/>
  <c r="BW35" i="2" s="1"/>
  <c r="BU36" i="2"/>
  <c r="BW36" i="2" s="1"/>
  <c r="BU37" i="2"/>
  <c r="BW37" i="2" s="1"/>
  <c r="BU38" i="2"/>
  <c r="BW38" i="2" s="1"/>
  <c r="BU39" i="2"/>
  <c r="BW39" i="2" s="1"/>
  <c r="BU40" i="2"/>
  <c r="BW40" i="2" s="1"/>
  <c r="BU41" i="2"/>
  <c r="BW41" i="2" s="1"/>
  <c r="BU42" i="2"/>
  <c r="BW42" i="2" s="1"/>
  <c r="BU43" i="2"/>
  <c r="BW43" i="2" s="1"/>
  <c r="BU44" i="2"/>
  <c r="BW44" i="2" s="1"/>
  <c r="BU45" i="2"/>
  <c r="BW45" i="2" s="1"/>
  <c r="BU46" i="2"/>
  <c r="BW46" i="2" s="1"/>
  <c r="BU47" i="2"/>
  <c r="BW47" i="2" s="1"/>
  <c r="BU48" i="2"/>
  <c r="BW48" i="2" s="1"/>
  <c r="BU49" i="2"/>
  <c r="BW49" i="2" s="1"/>
  <c r="BU50" i="2"/>
  <c r="BW50" i="2" s="1"/>
  <c r="BU51" i="2"/>
  <c r="BW51" i="2" s="1"/>
  <c r="BU52" i="2"/>
  <c r="BW52" i="2" s="1"/>
  <c r="BU53" i="2"/>
  <c r="BW53" i="2" s="1"/>
  <c r="BU54" i="2"/>
  <c r="BW54" i="2" s="1"/>
  <c r="BU55" i="2"/>
  <c r="BW55" i="2" s="1"/>
  <c r="BU56" i="2"/>
  <c r="BW56" i="2" s="1"/>
  <c r="BU57" i="2"/>
  <c r="BW57" i="2" s="1"/>
  <c r="BU58" i="2"/>
  <c r="BW58" i="2" s="1"/>
  <c r="BU59" i="2"/>
  <c r="BW59" i="2" s="1"/>
  <c r="BU60" i="2"/>
  <c r="BW60" i="2" s="1"/>
  <c r="BU61" i="2"/>
  <c r="BW61" i="2" s="1"/>
  <c r="BU62" i="2"/>
  <c r="BW62" i="2" s="1"/>
  <c r="BU63" i="2"/>
  <c r="BW63" i="2" s="1"/>
  <c r="BU64" i="2"/>
  <c r="BW64" i="2" s="1"/>
  <c r="BU65" i="2"/>
  <c r="BW65" i="2" s="1"/>
  <c r="BU66" i="2"/>
  <c r="BW66" i="2" s="1"/>
  <c r="BU67" i="2"/>
  <c r="BW67" i="2" s="1"/>
  <c r="BU68" i="2"/>
  <c r="BW68" i="2" s="1"/>
  <c r="BU69" i="2"/>
  <c r="BW69" i="2" s="1"/>
  <c r="BU70" i="2"/>
  <c r="BW70" i="2" s="1"/>
  <c r="BU71" i="2"/>
  <c r="BW71" i="2" s="1"/>
  <c r="BU72" i="2"/>
  <c r="BW72" i="2" s="1"/>
  <c r="BU73" i="2"/>
  <c r="BW73" i="2" s="1"/>
  <c r="BU74" i="2"/>
  <c r="BW74" i="2" s="1"/>
  <c r="BU75" i="2"/>
  <c r="BW75" i="2" s="1"/>
  <c r="BU76" i="2"/>
  <c r="BW76" i="2" s="1"/>
  <c r="BU77" i="2"/>
  <c r="BW77" i="2" s="1"/>
  <c r="BU78" i="2"/>
  <c r="BW78" i="2" s="1"/>
  <c r="BU79" i="2"/>
  <c r="BW79" i="2" s="1"/>
  <c r="BU80" i="2"/>
  <c r="BW80" i="2" s="1"/>
  <c r="BU81" i="2"/>
  <c r="BW81" i="2" s="1"/>
  <c r="BU82" i="2"/>
  <c r="BW82" i="2" s="1"/>
  <c r="BU83" i="2"/>
  <c r="BW83" i="2" s="1"/>
  <c r="BU84" i="2"/>
  <c r="BW84" i="2" s="1"/>
  <c r="BU85" i="2"/>
  <c r="BW85" i="2" s="1"/>
  <c r="BU86" i="2"/>
  <c r="BW86" i="2" s="1"/>
  <c r="BU87" i="2"/>
  <c r="BW87" i="2" s="1"/>
  <c r="BU89" i="2"/>
  <c r="BW89" i="2" s="1"/>
  <c r="BU90" i="2"/>
  <c r="BW90" i="2" s="1"/>
  <c r="BU91" i="2"/>
  <c r="BW91" i="2" s="1"/>
  <c r="BU92" i="2"/>
  <c r="BW92" i="2" s="1"/>
  <c r="BU93" i="2"/>
  <c r="BW93" i="2" s="1"/>
  <c r="BU94" i="2"/>
  <c r="BW94" i="2" s="1"/>
  <c r="BU95" i="2"/>
  <c r="BW95" i="2" s="1"/>
  <c r="BU96" i="2"/>
  <c r="BW96" i="2" s="1"/>
  <c r="BU97" i="2"/>
  <c r="BW97" i="2" s="1"/>
  <c r="BU98" i="2"/>
  <c r="BW98" i="2" s="1"/>
  <c r="BU99" i="2"/>
  <c r="BW99" i="2" s="1"/>
  <c r="BU100" i="2"/>
  <c r="BW100" i="2" s="1"/>
  <c r="BU101" i="2"/>
  <c r="BW101" i="2" s="1"/>
  <c r="BU102" i="2"/>
  <c r="BW102" i="2" s="1"/>
  <c r="BU103" i="2"/>
  <c r="BW103" i="2" s="1"/>
  <c r="BU104" i="2"/>
  <c r="BW104" i="2" s="1"/>
  <c r="BU105" i="2"/>
  <c r="BW105" i="2" s="1"/>
  <c r="BU106" i="2"/>
  <c r="BW106" i="2" s="1"/>
  <c r="BU107" i="2"/>
  <c r="BW107" i="2" s="1"/>
  <c r="BU108" i="2"/>
  <c r="BW108" i="2" s="1"/>
  <c r="BU109" i="2"/>
  <c r="BW109" i="2" s="1"/>
  <c r="BU110" i="2"/>
  <c r="BW110" i="2" s="1"/>
  <c r="BU111" i="2"/>
  <c r="BU112" i="2"/>
  <c r="BU113" i="2"/>
  <c r="BW113" i="2" s="1"/>
  <c r="BU114" i="2"/>
  <c r="BW114" i="2" s="1"/>
  <c r="BU115" i="2"/>
  <c r="BW115" i="2" s="1"/>
  <c r="BR5" i="2"/>
  <c r="BT5" i="2" s="1"/>
  <c r="BR6" i="2"/>
  <c r="BT6" i="2" s="1"/>
  <c r="BR7" i="2"/>
  <c r="BT7" i="2" s="1"/>
  <c r="BR8" i="2"/>
  <c r="BT8" i="2" s="1"/>
  <c r="BR9" i="2"/>
  <c r="BT9" i="2" s="1"/>
  <c r="BR10" i="2"/>
  <c r="BT10" i="2" s="1"/>
  <c r="BR11" i="2"/>
  <c r="BT11" i="2" s="1"/>
  <c r="BR12" i="2"/>
  <c r="BT12" i="2" s="1"/>
  <c r="BR13" i="2"/>
  <c r="BT13" i="2" s="1"/>
  <c r="BR14" i="2"/>
  <c r="BT14" i="2" s="1"/>
  <c r="BR15" i="2"/>
  <c r="BT15" i="2" s="1"/>
  <c r="BR16" i="2"/>
  <c r="BT16" i="2" s="1"/>
  <c r="BR17" i="2"/>
  <c r="BT17" i="2" s="1"/>
  <c r="BR18" i="2"/>
  <c r="BT18" i="2" s="1"/>
  <c r="BR19" i="2"/>
  <c r="BT19" i="2" s="1"/>
  <c r="BR20" i="2"/>
  <c r="BT20" i="2" s="1"/>
  <c r="BR21" i="2"/>
  <c r="BT21" i="2" s="1"/>
  <c r="BR22" i="2"/>
  <c r="BT22" i="2" s="1"/>
  <c r="BR23" i="2"/>
  <c r="BT23" i="2" s="1"/>
  <c r="BR24" i="2"/>
  <c r="BT24" i="2" s="1"/>
  <c r="BR25" i="2"/>
  <c r="BT25" i="2" s="1"/>
  <c r="BR26" i="2"/>
  <c r="BT26" i="2" s="1"/>
  <c r="BR27" i="2"/>
  <c r="BT27" i="2" s="1"/>
  <c r="BR28" i="2"/>
  <c r="BT28" i="2" s="1"/>
  <c r="BR29" i="2"/>
  <c r="BT29" i="2" s="1"/>
  <c r="BR30" i="2"/>
  <c r="BT30" i="2" s="1"/>
  <c r="BR31" i="2"/>
  <c r="BT31" i="2" s="1"/>
  <c r="BR32" i="2"/>
  <c r="BT32" i="2" s="1"/>
  <c r="BR33" i="2"/>
  <c r="BT33" i="2" s="1"/>
  <c r="BR34" i="2"/>
  <c r="BT34" i="2" s="1"/>
  <c r="BR35" i="2"/>
  <c r="BT35" i="2" s="1"/>
  <c r="BR36" i="2"/>
  <c r="BT36" i="2" s="1"/>
  <c r="BR37" i="2"/>
  <c r="BT37" i="2" s="1"/>
  <c r="BR38" i="2"/>
  <c r="BT38" i="2" s="1"/>
  <c r="BR39" i="2"/>
  <c r="BT39" i="2" s="1"/>
  <c r="BR40" i="2"/>
  <c r="BT40" i="2" s="1"/>
  <c r="BR41" i="2"/>
  <c r="BT41" i="2" s="1"/>
  <c r="BR42" i="2"/>
  <c r="BT42" i="2" s="1"/>
  <c r="BR43" i="2"/>
  <c r="BT43" i="2" s="1"/>
  <c r="BR44" i="2"/>
  <c r="BT44" i="2" s="1"/>
  <c r="BR45" i="2"/>
  <c r="BT45" i="2" s="1"/>
  <c r="BR46" i="2"/>
  <c r="BT46" i="2" s="1"/>
  <c r="BR47" i="2"/>
  <c r="BT47" i="2" s="1"/>
  <c r="BR48" i="2"/>
  <c r="BT48" i="2" s="1"/>
  <c r="BR49" i="2"/>
  <c r="BT49" i="2" s="1"/>
  <c r="BR50" i="2"/>
  <c r="BT50" i="2" s="1"/>
  <c r="BR51" i="2"/>
  <c r="BT51" i="2" s="1"/>
  <c r="BR52" i="2"/>
  <c r="BT52" i="2" s="1"/>
  <c r="BR53" i="2"/>
  <c r="BT53" i="2" s="1"/>
  <c r="BR54" i="2"/>
  <c r="BT54" i="2" s="1"/>
  <c r="BR55" i="2"/>
  <c r="BT55" i="2" s="1"/>
  <c r="BR56" i="2"/>
  <c r="BT56" i="2" s="1"/>
  <c r="BR57" i="2"/>
  <c r="BT57" i="2" s="1"/>
  <c r="BR58" i="2"/>
  <c r="BT58" i="2" s="1"/>
  <c r="BR59" i="2"/>
  <c r="BT59" i="2" s="1"/>
  <c r="BR60" i="2"/>
  <c r="BT60" i="2" s="1"/>
  <c r="BR61" i="2"/>
  <c r="BT61" i="2" s="1"/>
  <c r="BR62" i="2"/>
  <c r="BT62" i="2" s="1"/>
  <c r="BR63" i="2"/>
  <c r="BT63" i="2" s="1"/>
  <c r="BR64" i="2"/>
  <c r="BT64" i="2" s="1"/>
  <c r="BR65" i="2"/>
  <c r="BT65" i="2" s="1"/>
  <c r="BR66" i="2"/>
  <c r="BT66" i="2" s="1"/>
  <c r="BR67" i="2"/>
  <c r="BT67" i="2" s="1"/>
  <c r="BR68" i="2"/>
  <c r="BT68" i="2" s="1"/>
  <c r="BR69" i="2"/>
  <c r="BT69" i="2" s="1"/>
  <c r="BR70" i="2"/>
  <c r="BT70" i="2" s="1"/>
  <c r="BR71" i="2"/>
  <c r="BT71" i="2" s="1"/>
  <c r="BR72" i="2"/>
  <c r="BT72" i="2" s="1"/>
  <c r="BR73" i="2"/>
  <c r="BT73" i="2" s="1"/>
  <c r="BR74" i="2"/>
  <c r="BT74" i="2" s="1"/>
  <c r="BR75" i="2"/>
  <c r="BT75" i="2" s="1"/>
  <c r="BR76" i="2"/>
  <c r="BT76" i="2" s="1"/>
  <c r="BR77" i="2"/>
  <c r="BT77" i="2" s="1"/>
  <c r="BR78" i="2"/>
  <c r="BT78" i="2" s="1"/>
  <c r="BR79" i="2"/>
  <c r="BT79" i="2" s="1"/>
  <c r="BR80" i="2"/>
  <c r="BT80" i="2" s="1"/>
  <c r="BR81" i="2"/>
  <c r="BT81" i="2" s="1"/>
  <c r="BR82" i="2"/>
  <c r="BT82" i="2" s="1"/>
  <c r="BR83" i="2"/>
  <c r="BT83" i="2" s="1"/>
  <c r="BR84" i="2"/>
  <c r="BT84" i="2" s="1"/>
  <c r="BR85" i="2"/>
  <c r="BT85" i="2" s="1"/>
  <c r="BR86" i="2"/>
  <c r="BT86" i="2" s="1"/>
  <c r="BR87" i="2"/>
  <c r="BT87" i="2" s="1"/>
  <c r="BR88" i="2"/>
  <c r="BT88" i="2" s="1"/>
  <c r="BR89" i="2"/>
  <c r="BT89" i="2" s="1"/>
  <c r="BR90" i="2"/>
  <c r="BT90" i="2" s="1"/>
  <c r="BR91" i="2"/>
  <c r="BT91" i="2" s="1"/>
  <c r="BR92" i="2"/>
  <c r="BT92" i="2" s="1"/>
  <c r="BR93" i="2"/>
  <c r="BT93" i="2" s="1"/>
  <c r="BR94" i="2"/>
  <c r="BT94" i="2" s="1"/>
  <c r="BR95" i="2"/>
  <c r="BT95" i="2" s="1"/>
  <c r="BR96" i="2"/>
  <c r="BT96" i="2" s="1"/>
  <c r="BR97" i="2"/>
  <c r="BT97" i="2" s="1"/>
  <c r="BR98" i="2"/>
  <c r="BT98" i="2" s="1"/>
  <c r="BR99" i="2"/>
  <c r="BT99" i="2" s="1"/>
  <c r="BR100" i="2"/>
  <c r="BT100" i="2" s="1"/>
  <c r="BR101" i="2"/>
  <c r="BT101" i="2" s="1"/>
  <c r="BR102" i="2"/>
  <c r="BT102" i="2" s="1"/>
  <c r="BR103" i="2"/>
  <c r="BT103" i="2" s="1"/>
  <c r="BR104" i="2"/>
  <c r="BT104" i="2" s="1"/>
  <c r="BR105" i="2"/>
  <c r="BT105" i="2" s="1"/>
  <c r="BR106" i="2"/>
  <c r="BT106" i="2" s="1"/>
  <c r="BR107" i="2"/>
  <c r="BT107" i="2" s="1"/>
  <c r="BR108" i="2"/>
  <c r="BT108" i="2" s="1"/>
  <c r="BR109" i="2"/>
  <c r="BT109" i="2" s="1"/>
  <c r="BR110" i="2"/>
  <c r="BT110" i="2" s="1"/>
  <c r="BR111" i="2"/>
  <c r="BR112" i="2"/>
  <c r="BR113" i="2"/>
  <c r="BT113" i="2" s="1"/>
  <c r="BR114" i="2"/>
  <c r="BT114" i="2" s="1"/>
  <c r="BO5" i="2"/>
  <c r="BW112" i="2" l="1"/>
  <c r="BT112" i="2"/>
  <c r="BW111" i="2"/>
  <c r="AA123" i="2"/>
  <c r="AY123" i="2"/>
  <c r="BT123" i="2"/>
  <c r="AV122" i="2"/>
  <c r="BN122" i="2"/>
  <c r="BK122" i="2"/>
  <c r="BT111" i="2"/>
  <c r="BE122" i="2"/>
  <c r="I118" i="2"/>
  <c r="D118" i="2"/>
  <c r="F118" i="2" s="1"/>
  <c r="I119" i="2"/>
  <c r="D119" i="2"/>
  <c r="F119" i="2" s="1"/>
  <c r="D125" i="2"/>
  <c r="F125" i="2" s="1"/>
  <c r="I120" i="2"/>
  <c r="D120" i="2"/>
  <c r="F120" i="2" s="1"/>
  <c r="D124" i="2"/>
  <c r="F124" i="2" s="1"/>
  <c r="D123" i="2"/>
  <c r="F123" i="2" s="1"/>
  <c r="D121" i="2"/>
  <c r="F121" i="2" s="1"/>
  <c r="D122" i="2"/>
  <c r="F122" i="2" s="1"/>
  <c r="D116" i="2"/>
  <c r="F116" i="2" s="1"/>
  <c r="D117" i="2"/>
  <c r="F117" i="2" s="1"/>
  <c r="BW122" i="2"/>
  <c r="L122" i="2"/>
  <c r="BN125" i="2"/>
  <c r="CF122" i="2"/>
  <c r="BZ111" i="2"/>
  <c r="AD122" i="2"/>
  <c r="AA122" i="2"/>
  <c r="CF111" i="2"/>
  <c r="BQ124" i="2"/>
  <c r="BQ122" i="2"/>
  <c r="AS122" i="2"/>
  <c r="BB125" i="2"/>
  <c r="AD125" i="2"/>
  <c r="BZ125" i="2"/>
  <c r="AY125" i="2"/>
  <c r="AA125" i="2"/>
  <c r="BW125" i="2"/>
  <c r="AV125" i="2"/>
  <c r="X125" i="2"/>
  <c r="BT125" i="2"/>
  <c r="AP125" i="2"/>
  <c r="R125" i="2"/>
  <c r="AG123" i="2"/>
  <c r="CF123" i="2"/>
  <c r="CF125" i="2"/>
  <c r="BH125" i="2"/>
  <c r="AJ125" i="2"/>
  <c r="L125" i="2"/>
  <c r="CC123" i="2"/>
  <c r="BB123" i="2"/>
  <c r="AD123" i="2"/>
  <c r="CC125" i="2"/>
  <c r="BE125" i="2"/>
  <c r="AG125" i="2"/>
  <c r="BW123" i="2"/>
  <c r="AV123" i="2"/>
  <c r="CO124" i="2"/>
  <c r="CX124" i="2" s="1"/>
  <c r="CR124" i="2"/>
  <c r="CL124" i="2"/>
  <c r="CI124" i="2"/>
  <c r="CF112" i="2"/>
  <c r="CO112" i="2"/>
  <c r="CX112" i="2" s="1"/>
  <c r="CR112" i="2"/>
  <c r="CL112" i="2"/>
  <c r="CI112" i="2"/>
  <c r="AJ123" i="2"/>
  <c r="CR123" i="2"/>
  <c r="CO123" i="2"/>
  <c r="CX123" i="2" s="1"/>
  <c r="CL123" i="2"/>
  <c r="CI123" i="2"/>
  <c r="CO111" i="2"/>
  <c r="CX111" i="2" s="1"/>
  <c r="CR111" i="2"/>
  <c r="CL111" i="2"/>
  <c r="CI111" i="2"/>
  <c r="CC112" i="2"/>
  <c r="AP124" i="2"/>
  <c r="R124" i="2"/>
  <c r="BQ123" i="2"/>
  <c r="CO122" i="2"/>
  <c r="CX122" i="2" s="1"/>
  <c r="CR122" i="2"/>
  <c r="CL122" i="2"/>
  <c r="CI122" i="2"/>
  <c r="BQ125" i="2"/>
  <c r="AS125" i="2"/>
  <c r="U125" i="2"/>
  <c r="CC111" i="2"/>
  <c r="BK124" i="2"/>
  <c r="AM124" i="2"/>
  <c r="BN123" i="2"/>
  <c r="O123" i="2"/>
  <c r="BZ112" i="2"/>
  <c r="L123" i="2"/>
  <c r="CR125" i="2"/>
  <c r="CO125" i="2"/>
  <c r="CX125" i="2" s="1"/>
  <c r="CI125" i="2"/>
  <c r="CL125" i="2"/>
  <c r="BK125" i="2"/>
  <c r="AM125" i="2"/>
  <c r="O125" i="2"/>
  <c r="U124" i="2"/>
  <c r="O122" i="2"/>
  <c r="BW17" i="2"/>
  <c r="I125" i="2"/>
  <c r="CC122" i="2"/>
  <c r="AP122" i="2"/>
  <c r="X122" i="2"/>
  <c r="BZ122" i="2"/>
  <c r="BH122" i="2"/>
  <c r="AM122" i="2"/>
  <c r="U122" i="2"/>
  <c r="BB122" i="2"/>
  <c r="AJ122" i="2"/>
  <c r="R122" i="2"/>
  <c r="BT122" i="2"/>
  <c r="AY122" i="2"/>
  <c r="AG122" i="2"/>
  <c r="BK123" i="2"/>
  <c r="AS123" i="2"/>
  <c r="X123" i="2"/>
  <c r="BH123" i="2"/>
  <c r="AP123" i="2"/>
  <c r="BZ123" i="2"/>
  <c r="AM123" i="2"/>
  <c r="U123" i="2"/>
  <c r="BE123" i="2"/>
  <c r="R123" i="2"/>
  <c r="BZ124" i="2"/>
  <c r="BB124" i="2"/>
  <c r="AG124" i="2"/>
  <c r="O124" i="2"/>
  <c r="BT124" i="2"/>
  <c r="AV124" i="2"/>
  <c r="AD124" i="2"/>
  <c r="I124" i="2"/>
  <c r="AS124" i="2"/>
  <c r="AA124" i="2"/>
  <c r="BN124" i="2"/>
  <c r="X124" i="2"/>
  <c r="I123" i="2"/>
  <c r="I122" i="2"/>
  <c r="I121" i="2"/>
  <c r="I117" i="2"/>
  <c r="I116" i="2"/>
  <c r="BO6" i="2"/>
  <c r="BQ6" i="2" s="1"/>
  <c r="BO7" i="2"/>
  <c r="BQ7" i="2" s="1"/>
  <c r="BO8" i="2"/>
  <c r="BQ8" i="2" s="1"/>
  <c r="BO9" i="2"/>
  <c r="BQ9" i="2" s="1"/>
  <c r="BO10" i="2"/>
  <c r="BQ10" i="2" s="1"/>
  <c r="BO11" i="2"/>
  <c r="BQ11" i="2" s="1"/>
  <c r="BO12" i="2"/>
  <c r="BQ12" i="2" s="1"/>
  <c r="BO13" i="2"/>
  <c r="BQ13" i="2" s="1"/>
  <c r="BO14" i="2"/>
  <c r="BQ14" i="2" s="1"/>
  <c r="BO15" i="2"/>
  <c r="BQ15" i="2" s="1"/>
  <c r="BO16" i="2"/>
  <c r="BQ16" i="2" s="1"/>
  <c r="BO17" i="2"/>
  <c r="BQ17" i="2" s="1"/>
  <c r="BO18" i="2"/>
  <c r="BQ18" i="2" s="1"/>
  <c r="BO19" i="2"/>
  <c r="BQ19" i="2" s="1"/>
  <c r="BO20" i="2"/>
  <c r="BQ20" i="2" s="1"/>
  <c r="BO21" i="2"/>
  <c r="BO22" i="2"/>
  <c r="BQ22" i="2" s="1"/>
  <c r="BO23" i="2"/>
  <c r="BQ23" i="2" s="1"/>
  <c r="BO24" i="2"/>
  <c r="BQ24" i="2" s="1"/>
  <c r="BO25" i="2"/>
  <c r="BQ25" i="2" s="1"/>
  <c r="BO26" i="2"/>
  <c r="BQ26" i="2" s="1"/>
  <c r="BO27" i="2"/>
  <c r="BQ27" i="2" s="1"/>
  <c r="BO28" i="2"/>
  <c r="BQ28" i="2" s="1"/>
  <c r="BO29" i="2"/>
  <c r="BQ29" i="2" s="1"/>
  <c r="BO30" i="2"/>
  <c r="BQ30" i="2" s="1"/>
  <c r="BO31" i="2"/>
  <c r="BQ31" i="2" s="1"/>
  <c r="BO32" i="2"/>
  <c r="BQ32" i="2" s="1"/>
  <c r="BO33" i="2"/>
  <c r="BQ33" i="2" s="1"/>
  <c r="BO34" i="2"/>
  <c r="BQ34" i="2" s="1"/>
  <c r="BO35" i="2"/>
  <c r="BQ35" i="2" s="1"/>
  <c r="BO36" i="2"/>
  <c r="BQ36" i="2" s="1"/>
  <c r="BO37" i="2"/>
  <c r="BQ37" i="2" s="1"/>
  <c r="BO38" i="2"/>
  <c r="BQ38" i="2" s="1"/>
  <c r="BO39" i="2"/>
  <c r="BQ39" i="2" s="1"/>
  <c r="BO40" i="2"/>
  <c r="BQ40" i="2" s="1"/>
  <c r="BO41" i="2"/>
  <c r="BQ41" i="2" s="1"/>
  <c r="BO42" i="2"/>
  <c r="BQ42" i="2" s="1"/>
  <c r="BO43" i="2"/>
  <c r="BQ43" i="2" s="1"/>
  <c r="BO44" i="2"/>
  <c r="BQ44" i="2" s="1"/>
  <c r="BO45" i="2"/>
  <c r="BQ45" i="2" s="1"/>
  <c r="BO46" i="2"/>
  <c r="BQ46" i="2" s="1"/>
  <c r="BO47" i="2"/>
  <c r="BQ47" i="2" s="1"/>
  <c r="BO48" i="2"/>
  <c r="BQ48" i="2" s="1"/>
  <c r="BO49" i="2"/>
  <c r="BQ49" i="2" s="1"/>
  <c r="BO50" i="2"/>
  <c r="BQ50" i="2" s="1"/>
  <c r="BO51" i="2"/>
  <c r="BQ51" i="2" s="1"/>
  <c r="BO52" i="2"/>
  <c r="BQ52" i="2" s="1"/>
  <c r="BO53" i="2"/>
  <c r="BQ53" i="2" s="1"/>
  <c r="BO54" i="2"/>
  <c r="BQ54" i="2" s="1"/>
  <c r="BO55" i="2"/>
  <c r="BQ55" i="2" s="1"/>
  <c r="BO56" i="2"/>
  <c r="BQ56" i="2" s="1"/>
  <c r="BO57" i="2"/>
  <c r="BQ57" i="2" s="1"/>
  <c r="BO58" i="2"/>
  <c r="BQ58" i="2" s="1"/>
  <c r="BO59" i="2"/>
  <c r="BQ59" i="2" s="1"/>
  <c r="BO60" i="2"/>
  <c r="BQ60" i="2" s="1"/>
  <c r="BO61" i="2"/>
  <c r="BQ61" i="2" s="1"/>
  <c r="BO62" i="2"/>
  <c r="BQ62" i="2" s="1"/>
  <c r="BO63" i="2"/>
  <c r="BQ63" i="2" s="1"/>
  <c r="BO64" i="2"/>
  <c r="BQ64" i="2" s="1"/>
  <c r="BO65" i="2"/>
  <c r="BQ65" i="2" s="1"/>
  <c r="BO66" i="2"/>
  <c r="BQ66" i="2" s="1"/>
  <c r="BO67" i="2"/>
  <c r="BQ67" i="2" s="1"/>
  <c r="BO68" i="2"/>
  <c r="BQ68" i="2" s="1"/>
  <c r="BO69" i="2"/>
  <c r="BO70" i="2"/>
  <c r="BQ70" i="2" s="1"/>
  <c r="BO71" i="2"/>
  <c r="BQ71" i="2" s="1"/>
  <c r="BO72" i="2"/>
  <c r="BQ72" i="2" s="1"/>
  <c r="BO73" i="2"/>
  <c r="BQ73" i="2" s="1"/>
  <c r="BO74" i="2"/>
  <c r="BQ74" i="2" s="1"/>
  <c r="BO75" i="2"/>
  <c r="BQ75" i="2" s="1"/>
  <c r="BO76" i="2"/>
  <c r="BQ76" i="2" s="1"/>
  <c r="BO77" i="2"/>
  <c r="BQ77" i="2" s="1"/>
  <c r="BO78" i="2"/>
  <c r="BQ78" i="2" s="1"/>
  <c r="BO79" i="2"/>
  <c r="BQ79" i="2" s="1"/>
  <c r="BO80" i="2"/>
  <c r="BQ80" i="2" s="1"/>
  <c r="BO81" i="2"/>
  <c r="BQ81" i="2" s="1"/>
  <c r="BO82" i="2"/>
  <c r="BQ82" i="2" s="1"/>
  <c r="BO83" i="2"/>
  <c r="BQ83" i="2" s="1"/>
  <c r="BO84" i="2"/>
  <c r="BQ84" i="2" s="1"/>
  <c r="BO85" i="2"/>
  <c r="BQ85" i="2" s="1"/>
  <c r="BO86" i="2"/>
  <c r="BQ86" i="2" s="1"/>
  <c r="BO87" i="2"/>
  <c r="BQ87" i="2" s="1"/>
  <c r="BO88" i="2"/>
  <c r="BQ88" i="2" s="1"/>
  <c r="BO89" i="2"/>
  <c r="BQ89" i="2" s="1"/>
  <c r="BO90" i="2"/>
  <c r="BQ90" i="2" s="1"/>
  <c r="BO91" i="2"/>
  <c r="BQ91" i="2" s="1"/>
  <c r="BO92" i="2"/>
  <c r="BQ92" i="2" s="1"/>
  <c r="BO93" i="2"/>
  <c r="BQ93" i="2" s="1"/>
  <c r="BO94" i="2"/>
  <c r="BQ94" i="2" s="1"/>
  <c r="BO95" i="2"/>
  <c r="BQ95" i="2" s="1"/>
  <c r="BO96" i="2"/>
  <c r="BQ96" i="2" s="1"/>
  <c r="BO97" i="2"/>
  <c r="BQ97" i="2" s="1"/>
  <c r="BO98" i="2"/>
  <c r="BQ98" i="2" s="1"/>
  <c r="BO99" i="2"/>
  <c r="BQ99" i="2" s="1"/>
  <c r="BO100" i="2"/>
  <c r="BQ100" i="2" s="1"/>
  <c r="BO101" i="2"/>
  <c r="BQ101" i="2" s="1"/>
  <c r="BO102" i="2"/>
  <c r="BQ102" i="2" s="1"/>
  <c r="BO103" i="2"/>
  <c r="BQ103" i="2" s="1"/>
  <c r="BO104" i="2"/>
  <c r="BQ104" i="2" s="1"/>
  <c r="BO105" i="2"/>
  <c r="BQ105" i="2" s="1"/>
  <c r="BO106" i="2"/>
  <c r="BQ106" i="2" s="1"/>
  <c r="BO107" i="2"/>
  <c r="BQ107" i="2" s="1"/>
  <c r="BO108" i="2"/>
  <c r="BQ108" i="2" s="1"/>
  <c r="BO109" i="2"/>
  <c r="BQ109" i="2" s="1"/>
  <c r="BO110" i="2"/>
  <c r="BQ110" i="2" s="1"/>
  <c r="BO111" i="2"/>
  <c r="BQ111" i="2" s="1"/>
  <c r="BO112" i="2"/>
  <c r="BQ112" i="2" s="1"/>
  <c r="BO113" i="2"/>
  <c r="BQ113" i="2" s="1"/>
  <c r="BO114" i="2"/>
  <c r="BQ114" i="2" s="1"/>
  <c r="BO115" i="2"/>
  <c r="BQ115" i="2" s="1"/>
  <c r="BQ5" i="2"/>
  <c r="BL5" i="2"/>
  <c r="BC108" i="2"/>
  <c r="BL6" i="2"/>
  <c r="BN6" i="2" s="1"/>
  <c r="BL7" i="2"/>
  <c r="BN7" i="2" s="1"/>
  <c r="BL8" i="2"/>
  <c r="BN8" i="2" s="1"/>
  <c r="BL9" i="2"/>
  <c r="BN9" i="2" s="1"/>
  <c r="BL10" i="2"/>
  <c r="BN10" i="2" s="1"/>
  <c r="BL11" i="2"/>
  <c r="BN11" i="2" s="1"/>
  <c r="BL12" i="2"/>
  <c r="BN12" i="2" s="1"/>
  <c r="BL13" i="2"/>
  <c r="BN13" i="2" s="1"/>
  <c r="BL14" i="2"/>
  <c r="BN14" i="2" s="1"/>
  <c r="BL15" i="2"/>
  <c r="BN15" i="2" s="1"/>
  <c r="BL16" i="2"/>
  <c r="BN16" i="2" s="1"/>
  <c r="BL17" i="2"/>
  <c r="BN17" i="2" s="1"/>
  <c r="BL18" i="2"/>
  <c r="BN18" i="2" s="1"/>
  <c r="BL19" i="2"/>
  <c r="BN19" i="2" s="1"/>
  <c r="BL20" i="2"/>
  <c r="BN20" i="2" s="1"/>
  <c r="BL21" i="2"/>
  <c r="BN21" i="2" s="1"/>
  <c r="BL22" i="2"/>
  <c r="BN22" i="2" s="1"/>
  <c r="BL23" i="2"/>
  <c r="BN23" i="2" s="1"/>
  <c r="BL24" i="2"/>
  <c r="BN24" i="2" s="1"/>
  <c r="BL25" i="2"/>
  <c r="BN25" i="2" s="1"/>
  <c r="BL26" i="2"/>
  <c r="BN26" i="2" s="1"/>
  <c r="BL27" i="2"/>
  <c r="BN27" i="2" s="1"/>
  <c r="BL28" i="2"/>
  <c r="BN28" i="2" s="1"/>
  <c r="BL29" i="2"/>
  <c r="BN29" i="2" s="1"/>
  <c r="BL30" i="2"/>
  <c r="BN30" i="2" s="1"/>
  <c r="BL31" i="2"/>
  <c r="BN31" i="2" s="1"/>
  <c r="BL32" i="2"/>
  <c r="BN32" i="2" s="1"/>
  <c r="BL33" i="2"/>
  <c r="BN33" i="2" s="1"/>
  <c r="BL34" i="2"/>
  <c r="BN34" i="2" s="1"/>
  <c r="BL35" i="2"/>
  <c r="BN35" i="2" s="1"/>
  <c r="BL36" i="2"/>
  <c r="BN36" i="2" s="1"/>
  <c r="BL37" i="2"/>
  <c r="BN37" i="2" s="1"/>
  <c r="BL38" i="2"/>
  <c r="BN38" i="2" s="1"/>
  <c r="BL39" i="2"/>
  <c r="BN39" i="2" s="1"/>
  <c r="BL40" i="2"/>
  <c r="BN40" i="2" s="1"/>
  <c r="BL41" i="2"/>
  <c r="BN41" i="2" s="1"/>
  <c r="BL42" i="2"/>
  <c r="BN42" i="2" s="1"/>
  <c r="BL43" i="2"/>
  <c r="BN43" i="2" s="1"/>
  <c r="BL44" i="2"/>
  <c r="BN44" i="2" s="1"/>
  <c r="BL45" i="2"/>
  <c r="BN45" i="2" s="1"/>
  <c r="BL46" i="2"/>
  <c r="BN46" i="2" s="1"/>
  <c r="BL47" i="2"/>
  <c r="BL48" i="2"/>
  <c r="BN48" i="2" s="1"/>
  <c r="BL49" i="2"/>
  <c r="BN49" i="2" s="1"/>
  <c r="BL50" i="2"/>
  <c r="BN50" i="2" s="1"/>
  <c r="BL51" i="2"/>
  <c r="BN51" i="2" s="1"/>
  <c r="BL52" i="2"/>
  <c r="BN52" i="2" s="1"/>
  <c r="BL53" i="2"/>
  <c r="BN53" i="2" s="1"/>
  <c r="BL54" i="2"/>
  <c r="BN54" i="2" s="1"/>
  <c r="BL55" i="2"/>
  <c r="BN55" i="2" s="1"/>
  <c r="BL56" i="2"/>
  <c r="BN56" i="2" s="1"/>
  <c r="BL57" i="2"/>
  <c r="BN57" i="2" s="1"/>
  <c r="BL58" i="2"/>
  <c r="BN58" i="2" s="1"/>
  <c r="BL59" i="2"/>
  <c r="BN59" i="2" s="1"/>
  <c r="BL60" i="2"/>
  <c r="BN60" i="2" s="1"/>
  <c r="BL61" i="2"/>
  <c r="BN61" i="2" s="1"/>
  <c r="BL62" i="2"/>
  <c r="BN62" i="2" s="1"/>
  <c r="BL63" i="2"/>
  <c r="BL64" i="2"/>
  <c r="BN64" i="2" s="1"/>
  <c r="BL65" i="2"/>
  <c r="BN65" i="2" s="1"/>
  <c r="BL66" i="2"/>
  <c r="BN66" i="2" s="1"/>
  <c r="BL67" i="2"/>
  <c r="BN67" i="2" s="1"/>
  <c r="BL68" i="2"/>
  <c r="BN68" i="2" s="1"/>
  <c r="BL69" i="2"/>
  <c r="BN69" i="2" s="1"/>
  <c r="BL70" i="2"/>
  <c r="BN70" i="2" s="1"/>
  <c r="BL71" i="2"/>
  <c r="BN71" i="2" s="1"/>
  <c r="BL72" i="2"/>
  <c r="BN72" i="2" s="1"/>
  <c r="BL73" i="2"/>
  <c r="BN73" i="2" s="1"/>
  <c r="BL74" i="2"/>
  <c r="BN74" i="2" s="1"/>
  <c r="BL75" i="2"/>
  <c r="BN75" i="2" s="1"/>
  <c r="BL76" i="2"/>
  <c r="BN76" i="2" s="1"/>
  <c r="BL77" i="2"/>
  <c r="BN77" i="2" s="1"/>
  <c r="BL78" i="2"/>
  <c r="BN78" i="2" s="1"/>
  <c r="BL79" i="2"/>
  <c r="BN79" i="2" s="1"/>
  <c r="BL80" i="2"/>
  <c r="BN80" i="2" s="1"/>
  <c r="BL81" i="2"/>
  <c r="BN81" i="2" s="1"/>
  <c r="BL82" i="2"/>
  <c r="BN82" i="2" s="1"/>
  <c r="BL83" i="2"/>
  <c r="BN83" i="2" s="1"/>
  <c r="BL84" i="2"/>
  <c r="BN84" i="2" s="1"/>
  <c r="BL85" i="2"/>
  <c r="BN85" i="2" s="1"/>
  <c r="BL86" i="2"/>
  <c r="BN86" i="2" s="1"/>
  <c r="BL87" i="2"/>
  <c r="BN87" i="2" s="1"/>
  <c r="BL88" i="2"/>
  <c r="BN88" i="2" s="1"/>
  <c r="BL89" i="2"/>
  <c r="BL90" i="2"/>
  <c r="BN90" i="2" s="1"/>
  <c r="BL91" i="2"/>
  <c r="BN91" i="2" s="1"/>
  <c r="BL92" i="2"/>
  <c r="BN92" i="2" s="1"/>
  <c r="BL93" i="2"/>
  <c r="BN93" i="2" s="1"/>
  <c r="BL94" i="2"/>
  <c r="BN94" i="2" s="1"/>
  <c r="BL95" i="2"/>
  <c r="BL96" i="2"/>
  <c r="BN96" i="2" s="1"/>
  <c r="BL97" i="2"/>
  <c r="BN97" i="2" s="1"/>
  <c r="BL98" i="2"/>
  <c r="BN98" i="2" s="1"/>
  <c r="BL99" i="2"/>
  <c r="BN99" i="2" s="1"/>
  <c r="BL100" i="2"/>
  <c r="BN100" i="2" s="1"/>
  <c r="BL101" i="2"/>
  <c r="BN101" i="2" s="1"/>
  <c r="BL102" i="2"/>
  <c r="BN102" i="2" s="1"/>
  <c r="BL103" i="2"/>
  <c r="BN103" i="2" s="1"/>
  <c r="BL104" i="2"/>
  <c r="BN104" i="2" s="1"/>
  <c r="BL105" i="2"/>
  <c r="BN105" i="2" s="1"/>
  <c r="BL106" i="2"/>
  <c r="BN106" i="2" s="1"/>
  <c r="BL107" i="2"/>
  <c r="BN107" i="2" s="1"/>
  <c r="BL108" i="2"/>
  <c r="BN108" i="2" s="1"/>
  <c r="BL109" i="2"/>
  <c r="BN109" i="2" s="1"/>
  <c r="BL110" i="2"/>
  <c r="BN110" i="2" s="1"/>
  <c r="BL111" i="2"/>
  <c r="BL112" i="2"/>
  <c r="BN112" i="2" s="1"/>
  <c r="BL113" i="2"/>
  <c r="BN113" i="2" s="1"/>
  <c r="BL114" i="2"/>
  <c r="BN114" i="2" s="1"/>
  <c r="BL115" i="2"/>
  <c r="BN115" i="2" s="1"/>
  <c r="BN5" i="2"/>
  <c r="BK5" i="2"/>
  <c r="BK7" i="2"/>
  <c r="BK11" i="2"/>
  <c r="BK12" i="2"/>
  <c r="BK13" i="2"/>
  <c r="BK15" i="2"/>
  <c r="BK19" i="2"/>
  <c r="BK20" i="2"/>
  <c r="BK21" i="2"/>
  <c r="BK23" i="2"/>
  <c r="BK27" i="2"/>
  <c r="BK28" i="2"/>
  <c r="BK29" i="2"/>
  <c r="BK31" i="2"/>
  <c r="BK36" i="2"/>
  <c r="BK37" i="2"/>
  <c r="BK44" i="2"/>
  <c r="BK45" i="2"/>
  <c r="BK52" i="2"/>
  <c r="BK53" i="2"/>
  <c r="BK60" i="2"/>
  <c r="BK61" i="2"/>
  <c r="BK68" i="2"/>
  <c r="BK69" i="2"/>
  <c r="BK76" i="2"/>
  <c r="BK77" i="2"/>
  <c r="BK84" i="2"/>
  <c r="BK85" i="2"/>
  <c r="BK92" i="2"/>
  <c r="BK93" i="2"/>
  <c r="BK101" i="2"/>
  <c r="BK110" i="2"/>
  <c r="BK6" i="2"/>
  <c r="BK8" i="2"/>
  <c r="BK9" i="2"/>
  <c r="BK10" i="2"/>
  <c r="BK14" i="2"/>
  <c r="BK16" i="2"/>
  <c r="BK17" i="2"/>
  <c r="BK18" i="2"/>
  <c r="BK22" i="2"/>
  <c r="BK24" i="2"/>
  <c r="BK25" i="2"/>
  <c r="BK26" i="2"/>
  <c r="BK30" i="2"/>
  <c r="BK32" i="2"/>
  <c r="BK33" i="2"/>
  <c r="BK34" i="2"/>
  <c r="BK35" i="2"/>
  <c r="BK38" i="2"/>
  <c r="BK39" i="2"/>
  <c r="BK40" i="2"/>
  <c r="BK41" i="2"/>
  <c r="BK42" i="2"/>
  <c r="BK43" i="2"/>
  <c r="BK46" i="2"/>
  <c r="BK47" i="2"/>
  <c r="BK48" i="2"/>
  <c r="BK49" i="2"/>
  <c r="BK50" i="2"/>
  <c r="BK51" i="2"/>
  <c r="BK54" i="2"/>
  <c r="BK55" i="2"/>
  <c r="BK56" i="2"/>
  <c r="BK57" i="2"/>
  <c r="BK58" i="2"/>
  <c r="BK59" i="2"/>
  <c r="BK62" i="2"/>
  <c r="BK63" i="2"/>
  <c r="BK64" i="2"/>
  <c r="BK65" i="2"/>
  <c r="BK66" i="2"/>
  <c r="BK67" i="2"/>
  <c r="BK70" i="2"/>
  <c r="BK71" i="2"/>
  <c r="BK72" i="2"/>
  <c r="BK73" i="2"/>
  <c r="BK74" i="2"/>
  <c r="BK75" i="2"/>
  <c r="BK78" i="2"/>
  <c r="BK79" i="2"/>
  <c r="BK80" i="2"/>
  <c r="BK81" i="2"/>
  <c r="BK82" i="2"/>
  <c r="BK83" i="2"/>
  <c r="BK86" i="2"/>
  <c r="BK87" i="2"/>
  <c r="BK88" i="2"/>
  <c r="BK89" i="2"/>
  <c r="BK90" i="2"/>
  <c r="BK91" i="2"/>
  <c r="BK94" i="2"/>
  <c r="BK95" i="2"/>
  <c r="BK96" i="2"/>
  <c r="BK97" i="2"/>
  <c r="BK99" i="2"/>
  <c r="BK100" i="2"/>
  <c r="BK102" i="2"/>
  <c r="BK103" i="2"/>
  <c r="BK104" i="2"/>
  <c r="BK105" i="2"/>
  <c r="BK106" i="2"/>
  <c r="BK107" i="2"/>
  <c r="BK109" i="2"/>
  <c r="BK112" i="2"/>
  <c r="BK113" i="2"/>
  <c r="BK114" i="2"/>
  <c r="BK115" i="2"/>
  <c r="BF5" i="2"/>
  <c r="BF115" i="2"/>
  <c r="BC115" i="2"/>
  <c r="BE115" i="2" s="1"/>
  <c r="AZ115" i="2"/>
  <c r="BB115" i="2" s="1"/>
  <c r="AW115" i="2"/>
  <c r="AY115" i="2" s="1"/>
  <c r="AT115" i="2"/>
  <c r="AV115" i="2" s="1"/>
  <c r="AQ115" i="2"/>
  <c r="AS115" i="2" s="1"/>
  <c r="AN115" i="2"/>
  <c r="AP115" i="2" s="1"/>
  <c r="AK115" i="2"/>
  <c r="AM115" i="2" s="1"/>
  <c r="AH115" i="2"/>
  <c r="AJ115" i="2" s="1"/>
  <c r="AE115" i="2"/>
  <c r="AG115" i="2" s="1"/>
  <c r="AB115" i="2"/>
  <c r="AD115" i="2" s="1"/>
  <c r="Y115" i="2"/>
  <c r="AA115" i="2" s="1"/>
  <c r="V115" i="2"/>
  <c r="X115" i="2" s="1"/>
  <c r="S115" i="2"/>
  <c r="U115" i="2" s="1"/>
  <c r="P115" i="2"/>
  <c r="R115" i="2" s="1"/>
  <c r="M115" i="2"/>
  <c r="O115" i="2" s="1"/>
  <c r="J115" i="2"/>
  <c r="L115" i="2" s="1"/>
  <c r="G115" i="2"/>
  <c r="BF114" i="2"/>
  <c r="BH114" i="2" s="1"/>
  <c r="BC114" i="2"/>
  <c r="BE114" i="2" s="1"/>
  <c r="AZ114" i="2"/>
  <c r="BB114" i="2" s="1"/>
  <c r="AW114" i="2"/>
  <c r="AY114" i="2" s="1"/>
  <c r="AT114" i="2"/>
  <c r="AV114" i="2" s="1"/>
  <c r="AQ114" i="2"/>
  <c r="AS114" i="2" s="1"/>
  <c r="AN114" i="2"/>
  <c r="AP114" i="2" s="1"/>
  <c r="AK114" i="2"/>
  <c r="AM114" i="2" s="1"/>
  <c r="AH114" i="2"/>
  <c r="AJ114" i="2" s="1"/>
  <c r="AE114" i="2"/>
  <c r="AG114" i="2" s="1"/>
  <c r="AB114" i="2"/>
  <c r="AD114" i="2" s="1"/>
  <c r="Y114" i="2"/>
  <c r="AA114" i="2" s="1"/>
  <c r="V114" i="2"/>
  <c r="X114" i="2" s="1"/>
  <c r="S114" i="2"/>
  <c r="U114" i="2" s="1"/>
  <c r="P114" i="2"/>
  <c r="R114" i="2" s="1"/>
  <c r="M114" i="2"/>
  <c r="O114" i="2" s="1"/>
  <c r="J114" i="2"/>
  <c r="L114" i="2" s="1"/>
  <c r="G114" i="2"/>
  <c r="BF113" i="2"/>
  <c r="BC113" i="2"/>
  <c r="BE113" i="2" s="1"/>
  <c r="AZ113" i="2"/>
  <c r="BB113" i="2" s="1"/>
  <c r="AW113" i="2"/>
  <c r="AY113" i="2" s="1"/>
  <c r="AT113" i="2"/>
  <c r="AV113" i="2" s="1"/>
  <c r="AQ113" i="2"/>
  <c r="AS113" i="2" s="1"/>
  <c r="AN113" i="2"/>
  <c r="AP113" i="2" s="1"/>
  <c r="AK113" i="2"/>
  <c r="AM113" i="2" s="1"/>
  <c r="AH113" i="2"/>
  <c r="AJ113" i="2" s="1"/>
  <c r="AE113" i="2"/>
  <c r="AG113" i="2" s="1"/>
  <c r="AB113" i="2"/>
  <c r="AD113" i="2" s="1"/>
  <c r="Y113" i="2"/>
  <c r="AA113" i="2" s="1"/>
  <c r="V113" i="2"/>
  <c r="X113" i="2" s="1"/>
  <c r="S113" i="2"/>
  <c r="U113" i="2" s="1"/>
  <c r="P113" i="2"/>
  <c r="R113" i="2" s="1"/>
  <c r="M113" i="2"/>
  <c r="O113" i="2" s="1"/>
  <c r="J113" i="2"/>
  <c r="L113" i="2" s="1"/>
  <c r="G113" i="2"/>
  <c r="BF112" i="2"/>
  <c r="BC112" i="2"/>
  <c r="BE112" i="2" s="1"/>
  <c r="AZ112" i="2"/>
  <c r="BB112" i="2" s="1"/>
  <c r="AW112" i="2"/>
  <c r="AY112" i="2" s="1"/>
  <c r="AT112" i="2"/>
  <c r="AV112" i="2" s="1"/>
  <c r="AQ112" i="2"/>
  <c r="AS112" i="2" s="1"/>
  <c r="AN112" i="2"/>
  <c r="AP112" i="2" s="1"/>
  <c r="AK112" i="2"/>
  <c r="AM112" i="2" s="1"/>
  <c r="AH112" i="2"/>
  <c r="AJ112" i="2" s="1"/>
  <c r="AE112" i="2"/>
  <c r="AG112" i="2" s="1"/>
  <c r="AB112" i="2"/>
  <c r="AD112" i="2" s="1"/>
  <c r="Y112" i="2"/>
  <c r="AA112" i="2" s="1"/>
  <c r="V112" i="2"/>
  <c r="X112" i="2" s="1"/>
  <c r="S112" i="2"/>
  <c r="U112" i="2" s="1"/>
  <c r="P112" i="2"/>
  <c r="R112" i="2" s="1"/>
  <c r="M112" i="2"/>
  <c r="O112" i="2" s="1"/>
  <c r="J112" i="2"/>
  <c r="L112" i="2" s="1"/>
  <c r="G112" i="2"/>
  <c r="BF111" i="2"/>
  <c r="BH111" i="2" s="1"/>
  <c r="BC111" i="2"/>
  <c r="BE111" i="2" s="1"/>
  <c r="AZ111" i="2"/>
  <c r="BB111" i="2" s="1"/>
  <c r="AW111" i="2"/>
  <c r="AY111" i="2" s="1"/>
  <c r="AT111" i="2"/>
  <c r="AV111" i="2" s="1"/>
  <c r="AQ111" i="2"/>
  <c r="AS111" i="2" s="1"/>
  <c r="AN111" i="2"/>
  <c r="AP111" i="2" s="1"/>
  <c r="AK111" i="2"/>
  <c r="AM111" i="2" s="1"/>
  <c r="AH111" i="2"/>
  <c r="AJ111" i="2" s="1"/>
  <c r="AE111" i="2"/>
  <c r="AG111" i="2" s="1"/>
  <c r="AB111" i="2"/>
  <c r="AD111" i="2" s="1"/>
  <c r="Y111" i="2"/>
  <c r="AA111" i="2" s="1"/>
  <c r="V111" i="2"/>
  <c r="X111" i="2" s="1"/>
  <c r="S111" i="2"/>
  <c r="U111" i="2" s="1"/>
  <c r="P111" i="2"/>
  <c r="R111" i="2" s="1"/>
  <c r="M111" i="2"/>
  <c r="O111" i="2" s="1"/>
  <c r="J111" i="2"/>
  <c r="L111" i="2" s="1"/>
  <c r="G111" i="2"/>
  <c r="BF110" i="2"/>
  <c r="BH110" i="2" s="1"/>
  <c r="BC110" i="2"/>
  <c r="BE110" i="2" s="1"/>
  <c r="AZ110" i="2"/>
  <c r="BB110" i="2" s="1"/>
  <c r="AW110" i="2"/>
  <c r="AY110" i="2" s="1"/>
  <c r="AT110" i="2"/>
  <c r="AV110" i="2" s="1"/>
  <c r="AQ110" i="2"/>
  <c r="AS110" i="2" s="1"/>
  <c r="AN110" i="2"/>
  <c r="AP110" i="2" s="1"/>
  <c r="AK110" i="2"/>
  <c r="AM110" i="2" s="1"/>
  <c r="AH110" i="2"/>
  <c r="AJ110" i="2" s="1"/>
  <c r="AE110" i="2"/>
  <c r="AG110" i="2" s="1"/>
  <c r="AB110" i="2"/>
  <c r="AD110" i="2" s="1"/>
  <c r="Y110" i="2"/>
  <c r="AA110" i="2" s="1"/>
  <c r="V110" i="2"/>
  <c r="X110" i="2" s="1"/>
  <c r="S110" i="2"/>
  <c r="U110" i="2" s="1"/>
  <c r="P110" i="2"/>
  <c r="R110" i="2" s="1"/>
  <c r="M110" i="2"/>
  <c r="O110" i="2" s="1"/>
  <c r="J110" i="2"/>
  <c r="L110" i="2" s="1"/>
  <c r="G110" i="2"/>
  <c r="BF109" i="2"/>
  <c r="BH109" i="2" s="1"/>
  <c r="BC109" i="2"/>
  <c r="BE109" i="2" s="1"/>
  <c r="AZ109" i="2"/>
  <c r="BB109" i="2" s="1"/>
  <c r="AW109" i="2"/>
  <c r="AY109" i="2" s="1"/>
  <c r="AT109" i="2"/>
  <c r="AV109" i="2" s="1"/>
  <c r="AQ109" i="2"/>
  <c r="AS109" i="2" s="1"/>
  <c r="AN109" i="2"/>
  <c r="AP109" i="2" s="1"/>
  <c r="AK109" i="2"/>
  <c r="AM109" i="2" s="1"/>
  <c r="AH109" i="2"/>
  <c r="AJ109" i="2" s="1"/>
  <c r="AE109" i="2"/>
  <c r="AG109" i="2" s="1"/>
  <c r="AB109" i="2"/>
  <c r="AD109" i="2" s="1"/>
  <c r="Y109" i="2"/>
  <c r="AA109" i="2" s="1"/>
  <c r="V109" i="2"/>
  <c r="X109" i="2" s="1"/>
  <c r="S109" i="2"/>
  <c r="U109" i="2" s="1"/>
  <c r="P109" i="2"/>
  <c r="R109" i="2" s="1"/>
  <c r="M109" i="2"/>
  <c r="O109" i="2" s="1"/>
  <c r="J109" i="2"/>
  <c r="L109" i="2" s="1"/>
  <c r="G109" i="2"/>
  <c r="BF108" i="2"/>
  <c r="BH108" i="2" s="1"/>
  <c r="AT108" i="2"/>
  <c r="AH108" i="2"/>
  <c r="V108" i="2"/>
  <c r="J108" i="2"/>
  <c r="BF107" i="2"/>
  <c r="BC107" i="2"/>
  <c r="BE107" i="2" s="1"/>
  <c r="AZ107" i="2"/>
  <c r="BB107" i="2" s="1"/>
  <c r="AW107" i="2"/>
  <c r="AY107" i="2" s="1"/>
  <c r="AT107" i="2"/>
  <c r="AV107" i="2" s="1"/>
  <c r="AQ107" i="2"/>
  <c r="AS107" i="2" s="1"/>
  <c r="AN107" i="2"/>
  <c r="AP107" i="2" s="1"/>
  <c r="AK107" i="2"/>
  <c r="AM107" i="2" s="1"/>
  <c r="AH107" i="2"/>
  <c r="AJ107" i="2" s="1"/>
  <c r="AE107" i="2"/>
  <c r="AG107" i="2" s="1"/>
  <c r="AB107" i="2"/>
  <c r="AD107" i="2" s="1"/>
  <c r="Y107" i="2"/>
  <c r="AA107" i="2" s="1"/>
  <c r="V107" i="2"/>
  <c r="X107" i="2" s="1"/>
  <c r="S107" i="2"/>
  <c r="U107" i="2" s="1"/>
  <c r="P107" i="2"/>
  <c r="R107" i="2" s="1"/>
  <c r="M107" i="2"/>
  <c r="O107" i="2" s="1"/>
  <c r="J107" i="2"/>
  <c r="L107" i="2" s="1"/>
  <c r="G107" i="2"/>
  <c r="BF106" i="2"/>
  <c r="BH106" i="2" s="1"/>
  <c r="BC106" i="2"/>
  <c r="BE106" i="2" s="1"/>
  <c r="AZ106" i="2"/>
  <c r="BB106" i="2" s="1"/>
  <c r="AW106" i="2"/>
  <c r="AY106" i="2" s="1"/>
  <c r="AT106" i="2"/>
  <c r="AV106" i="2" s="1"/>
  <c r="AQ106" i="2"/>
  <c r="AS106" i="2" s="1"/>
  <c r="AN106" i="2"/>
  <c r="AP106" i="2" s="1"/>
  <c r="AK106" i="2"/>
  <c r="AM106" i="2" s="1"/>
  <c r="AH106" i="2"/>
  <c r="AJ106" i="2" s="1"/>
  <c r="AE106" i="2"/>
  <c r="AG106" i="2" s="1"/>
  <c r="AB106" i="2"/>
  <c r="AD106" i="2" s="1"/>
  <c r="Y106" i="2"/>
  <c r="AA106" i="2" s="1"/>
  <c r="V106" i="2"/>
  <c r="X106" i="2" s="1"/>
  <c r="S106" i="2"/>
  <c r="U106" i="2" s="1"/>
  <c r="P106" i="2"/>
  <c r="R106" i="2" s="1"/>
  <c r="M106" i="2"/>
  <c r="O106" i="2" s="1"/>
  <c r="J106" i="2"/>
  <c r="L106" i="2" s="1"/>
  <c r="G106" i="2"/>
  <c r="BF105" i="2"/>
  <c r="BC105" i="2"/>
  <c r="BE105" i="2" s="1"/>
  <c r="AZ105" i="2"/>
  <c r="BB105" i="2" s="1"/>
  <c r="AW105" i="2"/>
  <c r="AY105" i="2" s="1"/>
  <c r="AT105" i="2"/>
  <c r="AV105" i="2" s="1"/>
  <c r="AQ105" i="2"/>
  <c r="AS105" i="2" s="1"/>
  <c r="AN105" i="2"/>
  <c r="AP105" i="2" s="1"/>
  <c r="AK105" i="2"/>
  <c r="AM105" i="2" s="1"/>
  <c r="AH105" i="2"/>
  <c r="AJ105" i="2" s="1"/>
  <c r="AE105" i="2"/>
  <c r="AG105" i="2" s="1"/>
  <c r="AB105" i="2"/>
  <c r="AD105" i="2" s="1"/>
  <c r="Y105" i="2"/>
  <c r="AA105" i="2" s="1"/>
  <c r="V105" i="2"/>
  <c r="X105" i="2" s="1"/>
  <c r="S105" i="2"/>
  <c r="U105" i="2" s="1"/>
  <c r="P105" i="2"/>
  <c r="R105" i="2" s="1"/>
  <c r="M105" i="2"/>
  <c r="O105" i="2" s="1"/>
  <c r="J105" i="2"/>
  <c r="L105" i="2" s="1"/>
  <c r="G105" i="2"/>
  <c r="BF104" i="2"/>
  <c r="BH104" i="2" s="1"/>
  <c r="BC104" i="2"/>
  <c r="BE104" i="2" s="1"/>
  <c r="AZ104" i="2"/>
  <c r="BB104" i="2" s="1"/>
  <c r="AW104" i="2"/>
  <c r="AY104" i="2" s="1"/>
  <c r="AT104" i="2"/>
  <c r="AV104" i="2" s="1"/>
  <c r="AQ104" i="2"/>
  <c r="AS104" i="2" s="1"/>
  <c r="AN104" i="2"/>
  <c r="AP104" i="2" s="1"/>
  <c r="AK104" i="2"/>
  <c r="AM104" i="2" s="1"/>
  <c r="AH104" i="2"/>
  <c r="AJ104" i="2" s="1"/>
  <c r="AE104" i="2"/>
  <c r="AG104" i="2" s="1"/>
  <c r="AB104" i="2"/>
  <c r="AD104" i="2" s="1"/>
  <c r="Y104" i="2"/>
  <c r="AA104" i="2" s="1"/>
  <c r="V104" i="2"/>
  <c r="X104" i="2" s="1"/>
  <c r="S104" i="2"/>
  <c r="U104" i="2" s="1"/>
  <c r="P104" i="2"/>
  <c r="R104" i="2" s="1"/>
  <c r="M104" i="2"/>
  <c r="O104" i="2" s="1"/>
  <c r="J104" i="2"/>
  <c r="L104" i="2" s="1"/>
  <c r="G104" i="2"/>
  <c r="BF103" i="2"/>
  <c r="BH103" i="2" s="1"/>
  <c r="BC103" i="2"/>
  <c r="BE103" i="2" s="1"/>
  <c r="AZ103" i="2"/>
  <c r="BB103" i="2" s="1"/>
  <c r="AW103" i="2"/>
  <c r="AY103" i="2" s="1"/>
  <c r="AT103" i="2"/>
  <c r="AV103" i="2" s="1"/>
  <c r="AQ103" i="2"/>
  <c r="AS103" i="2" s="1"/>
  <c r="AN103" i="2"/>
  <c r="AP103" i="2" s="1"/>
  <c r="AK103" i="2"/>
  <c r="AM103" i="2" s="1"/>
  <c r="AH103" i="2"/>
  <c r="AJ103" i="2" s="1"/>
  <c r="AE103" i="2"/>
  <c r="AG103" i="2" s="1"/>
  <c r="AB103" i="2"/>
  <c r="AD103" i="2" s="1"/>
  <c r="Y103" i="2"/>
  <c r="AA103" i="2" s="1"/>
  <c r="V103" i="2"/>
  <c r="X103" i="2" s="1"/>
  <c r="S103" i="2"/>
  <c r="U103" i="2" s="1"/>
  <c r="P103" i="2"/>
  <c r="R103" i="2" s="1"/>
  <c r="M103" i="2"/>
  <c r="O103" i="2" s="1"/>
  <c r="J103" i="2"/>
  <c r="L103" i="2" s="1"/>
  <c r="G103" i="2"/>
  <c r="BF102" i="2"/>
  <c r="BH102" i="2" s="1"/>
  <c r="BC102" i="2"/>
  <c r="BE102" i="2" s="1"/>
  <c r="AZ102" i="2"/>
  <c r="BB102" i="2" s="1"/>
  <c r="AW102" i="2"/>
  <c r="AY102" i="2" s="1"/>
  <c r="AT102" i="2"/>
  <c r="AV102" i="2" s="1"/>
  <c r="AQ102" i="2"/>
  <c r="AS102" i="2" s="1"/>
  <c r="AN102" i="2"/>
  <c r="AP102" i="2" s="1"/>
  <c r="AK102" i="2"/>
  <c r="AM102" i="2" s="1"/>
  <c r="AH102" i="2"/>
  <c r="AJ102" i="2" s="1"/>
  <c r="AE102" i="2"/>
  <c r="AG102" i="2" s="1"/>
  <c r="AB102" i="2"/>
  <c r="AD102" i="2" s="1"/>
  <c r="Y102" i="2"/>
  <c r="AA102" i="2" s="1"/>
  <c r="V102" i="2"/>
  <c r="X102" i="2" s="1"/>
  <c r="S102" i="2"/>
  <c r="U102" i="2" s="1"/>
  <c r="P102" i="2"/>
  <c r="R102" i="2" s="1"/>
  <c r="M102" i="2"/>
  <c r="O102" i="2" s="1"/>
  <c r="J102" i="2"/>
  <c r="L102" i="2" s="1"/>
  <c r="G102" i="2"/>
  <c r="BF101" i="2"/>
  <c r="BH101" i="2" s="1"/>
  <c r="BC101" i="2"/>
  <c r="BE101" i="2" s="1"/>
  <c r="AZ101" i="2"/>
  <c r="BB101" i="2" s="1"/>
  <c r="AW101" i="2"/>
  <c r="AY101" i="2" s="1"/>
  <c r="AT101" i="2"/>
  <c r="AV101" i="2" s="1"/>
  <c r="AQ101" i="2"/>
  <c r="AS101" i="2" s="1"/>
  <c r="AN101" i="2"/>
  <c r="AP101" i="2" s="1"/>
  <c r="AK101" i="2"/>
  <c r="AM101" i="2" s="1"/>
  <c r="AH101" i="2"/>
  <c r="AJ101" i="2" s="1"/>
  <c r="AE101" i="2"/>
  <c r="AG101" i="2" s="1"/>
  <c r="AB101" i="2"/>
  <c r="AD101" i="2" s="1"/>
  <c r="Y101" i="2"/>
  <c r="AA101" i="2" s="1"/>
  <c r="V101" i="2"/>
  <c r="X101" i="2" s="1"/>
  <c r="S101" i="2"/>
  <c r="U101" i="2" s="1"/>
  <c r="P101" i="2"/>
  <c r="R101" i="2" s="1"/>
  <c r="M101" i="2"/>
  <c r="O101" i="2" s="1"/>
  <c r="J101" i="2"/>
  <c r="L101" i="2" s="1"/>
  <c r="G101" i="2"/>
  <c r="BF100" i="2"/>
  <c r="BH100" i="2" s="1"/>
  <c r="BC100" i="2"/>
  <c r="BE100" i="2" s="1"/>
  <c r="AZ100" i="2"/>
  <c r="BB100" i="2" s="1"/>
  <c r="AW100" i="2"/>
  <c r="AY100" i="2" s="1"/>
  <c r="AT100" i="2"/>
  <c r="AV100" i="2" s="1"/>
  <c r="AQ100" i="2"/>
  <c r="AS100" i="2" s="1"/>
  <c r="AN100" i="2"/>
  <c r="AP100" i="2" s="1"/>
  <c r="AK100" i="2"/>
  <c r="AM100" i="2" s="1"/>
  <c r="AH100" i="2"/>
  <c r="AJ100" i="2" s="1"/>
  <c r="AE100" i="2"/>
  <c r="AG100" i="2" s="1"/>
  <c r="AB100" i="2"/>
  <c r="AD100" i="2" s="1"/>
  <c r="Y100" i="2"/>
  <c r="AA100" i="2" s="1"/>
  <c r="V100" i="2"/>
  <c r="X100" i="2" s="1"/>
  <c r="S100" i="2"/>
  <c r="U100" i="2" s="1"/>
  <c r="P100" i="2"/>
  <c r="R100" i="2" s="1"/>
  <c r="M100" i="2"/>
  <c r="O100" i="2" s="1"/>
  <c r="J100" i="2"/>
  <c r="L100" i="2" s="1"/>
  <c r="G100" i="2"/>
  <c r="BF99" i="2"/>
  <c r="BC99" i="2"/>
  <c r="BE99" i="2" s="1"/>
  <c r="AZ99" i="2"/>
  <c r="BB99" i="2" s="1"/>
  <c r="AW99" i="2"/>
  <c r="AY99" i="2" s="1"/>
  <c r="AT99" i="2"/>
  <c r="AV99" i="2" s="1"/>
  <c r="AQ99" i="2"/>
  <c r="AS99" i="2" s="1"/>
  <c r="AN99" i="2"/>
  <c r="AP99" i="2" s="1"/>
  <c r="AK99" i="2"/>
  <c r="AM99" i="2" s="1"/>
  <c r="AH99" i="2"/>
  <c r="AJ99" i="2" s="1"/>
  <c r="AE99" i="2"/>
  <c r="AG99" i="2" s="1"/>
  <c r="AB99" i="2"/>
  <c r="AD99" i="2" s="1"/>
  <c r="Y99" i="2"/>
  <c r="AA99" i="2" s="1"/>
  <c r="V99" i="2"/>
  <c r="X99" i="2" s="1"/>
  <c r="S99" i="2"/>
  <c r="U99" i="2" s="1"/>
  <c r="P99" i="2"/>
  <c r="R99" i="2" s="1"/>
  <c r="M99" i="2"/>
  <c r="O99" i="2" s="1"/>
  <c r="J99" i="2"/>
  <c r="L99" i="2" s="1"/>
  <c r="G99" i="2"/>
  <c r="BF98" i="2"/>
  <c r="BC98" i="2"/>
  <c r="BE98" i="2" s="1"/>
  <c r="AZ98" i="2"/>
  <c r="BB98" i="2" s="1"/>
  <c r="AW98" i="2"/>
  <c r="AY98" i="2" s="1"/>
  <c r="AT98" i="2"/>
  <c r="AV98" i="2" s="1"/>
  <c r="AQ98" i="2"/>
  <c r="AS98" i="2" s="1"/>
  <c r="AN98" i="2"/>
  <c r="AP98" i="2" s="1"/>
  <c r="AK98" i="2"/>
  <c r="AM98" i="2" s="1"/>
  <c r="AH98" i="2"/>
  <c r="AJ98" i="2" s="1"/>
  <c r="AE98" i="2"/>
  <c r="AG98" i="2" s="1"/>
  <c r="AB98" i="2"/>
  <c r="AD98" i="2" s="1"/>
  <c r="Y98" i="2"/>
  <c r="AA98" i="2" s="1"/>
  <c r="V98" i="2"/>
  <c r="X98" i="2" s="1"/>
  <c r="S98" i="2"/>
  <c r="U98" i="2" s="1"/>
  <c r="P98" i="2"/>
  <c r="R98" i="2" s="1"/>
  <c r="M98" i="2"/>
  <c r="O98" i="2" s="1"/>
  <c r="J98" i="2"/>
  <c r="L98" i="2" s="1"/>
  <c r="G98" i="2"/>
  <c r="BF97" i="2"/>
  <c r="BC97" i="2"/>
  <c r="BE97" i="2" s="1"/>
  <c r="AZ97" i="2"/>
  <c r="BB97" i="2" s="1"/>
  <c r="AW97" i="2"/>
  <c r="AY97" i="2" s="1"/>
  <c r="AT97" i="2"/>
  <c r="AV97" i="2" s="1"/>
  <c r="AQ97" i="2"/>
  <c r="AS97" i="2" s="1"/>
  <c r="AN97" i="2"/>
  <c r="AP97" i="2" s="1"/>
  <c r="AK97" i="2"/>
  <c r="AM97" i="2" s="1"/>
  <c r="AH97" i="2"/>
  <c r="AJ97" i="2" s="1"/>
  <c r="AE97" i="2"/>
  <c r="AG97" i="2" s="1"/>
  <c r="AB97" i="2"/>
  <c r="AD97" i="2" s="1"/>
  <c r="Y97" i="2"/>
  <c r="AA97" i="2" s="1"/>
  <c r="V97" i="2"/>
  <c r="X97" i="2" s="1"/>
  <c r="S97" i="2"/>
  <c r="U97" i="2" s="1"/>
  <c r="P97" i="2"/>
  <c r="R97" i="2" s="1"/>
  <c r="M97" i="2"/>
  <c r="O97" i="2" s="1"/>
  <c r="J97" i="2"/>
  <c r="L97" i="2" s="1"/>
  <c r="G97" i="2"/>
  <c r="BF96" i="2"/>
  <c r="BH96" i="2" s="1"/>
  <c r="BC96" i="2"/>
  <c r="BE96" i="2" s="1"/>
  <c r="AZ96" i="2"/>
  <c r="BB96" i="2" s="1"/>
  <c r="AW96" i="2"/>
  <c r="AY96" i="2" s="1"/>
  <c r="AT96" i="2"/>
  <c r="AV96" i="2" s="1"/>
  <c r="AQ96" i="2"/>
  <c r="AS96" i="2" s="1"/>
  <c r="AN96" i="2"/>
  <c r="AP96" i="2" s="1"/>
  <c r="AK96" i="2"/>
  <c r="AM96" i="2" s="1"/>
  <c r="AH96" i="2"/>
  <c r="AJ96" i="2" s="1"/>
  <c r="AE96" i="2"/>
  <c r="AG96" i="2" s="1"/>
  <c r="AB96" i="2"/>
  <c r="AD96" i="2" s="1"/>
  <c r="Y96" i="2"/>
  <c r="AA96" i="2" s="1"/>
  <c r="V96" i="2"/>
  <c r="X96" i="2" s="1"/>
  <c r="S96" i="2"/>
  <c r="U96" i="2" s="1"/>
  <c r="P96" i="2"/>
  <c r="R96" i="2" s="1"/>
  <c r="M96" i="2"/>
  <c r="O96" i="2" s="1"/>
  <c r="J96" i="2"/>
  <c r="L96" i="2" s="1"/>
  <c r="G96" i="2"/>
  <c r="BF95" i="2"/>
  <c r="BH95" i="2" s="1"/>
  <c r="BC95" i="2"/>
  <c r="BE95" i="2" s="1"/>
  <c r="AZ95" i="2"/>
  <c r="BB95" i="2" s="1"/>
  <c r="AW95" i="2"/>
  <c r="AY95" i="2" s="1"/>
  <c r="AT95" i="2"/>
  <c r="AV95" i="2" s="1"/>
  <c r="AQ95" i="2"/>
  <c r="AS95" i="2" s="1"/>
  <c r="AN95" i="2"/>
  <c r="AP95" i="2" s="1"/>
  <c r="AK95" i="2"/>
  <c r="AM95" i="2" s="1"/>
  <c r="AH95" i="2"/>
  <c r="AJ95" i="2" s="1"/>
  <c r="AE95" i="2"/>
  <c r="AG95" i="2" s="1"/>
  <c r="AB95" i="2"/>
  <c r="AD95" i="2" s="1"/>
  <c r="Y95" i="2"/>
  <c r="AA95" i="2" s="1"/>
  <c r="V95" i="2"/>
  <c r="X95" i="2" s="1"/>
  <c r="S95" i="2"/>
  <c r="U95" i="2" s="1"/>
  <c r="P95" i="2"/>
  <c r="R95" i="2" s="1"/>
  <c r="M95" i="2"/>
  <c r="O95" i="2" s="1"/>
  <c r="J95" i="2"/>
  <c r="L95" i="2" s="1"/>
  <c r="G95" i="2"/>
  <c r="BF94" i="2"/>
  <c r="BC94" i="2"/>
  <c r="BE94" i="2" s="1"/>
  <c r="AZ94" i="2"/>
  <c r="BB94" i="2" s="1"/>
  <c r="AW94" i="2"/>
  <c r="AY94" i="2" s="1"/>
  <c r="AT94" i="2"/>
  <c r="AV94" i="2" s="1"/>
  <c r="AQ94" i="2"/>
  <c r="AS94" i="2" s="1"/>
  <c r="AN94" i="2"/>
  <c r="AP94" i="2" s="1"/>
  <c r="AK94" i="2"/>
  <c r="AM94" i="2" s="1"/>
  <c r="AH94" i="2"/>
  <c r="AJ94" i="2" s="1"/>
  <c r="AE94" i="2"/>
  <c r="AG94" i="2" s="1"/>
  <c r="AB94" i="2"/>
  <c r="AD94" i="2" s="1"/>
  <c r="Y94" i="2"/>
  <c r="AA94" i="2" s="1"/>
  <c r="V94" i="2"/>
  <c r="X94" i="2" s="1"/>
  <c r="S94" i="2"/>
  <c r="U94" i="2" s="1"/>
  <c r="P94" i="2"/>
  <c r="R94" i="2" s="1"/>
  <c r="M94" i="2"/>
  <c r="O94" i="2" s="1"/>
  <c r="J94" i="2"/>
  <c r="L94" i="2" s="1"/>
  <c r="G94" i="2"/>
  <c r="BF93" i="2"/>
  <c r="BH93" i="2" s="1"/>
  <c r="BC93" i="2"/>
  <c r="BE93" i="2" s="1"/>
  <c r="AZ93" i="2"/>
  <c r="BB93" i="2" s="1"/>
  <c r="AW93" i="2"/>
  <c r="AY93" i="2" s="1"/>
  <c r="AT93" i="2"/>
  <c r="AV93" i="2" s="1"/>
  <c r="AQ93" i="2"/>
  <c r="AS93" i="2" s="1"/>
  <c r="AN93" i="2"/>
  <c r="AP93" i="2" s="1"/>
  <c r="AK93" i="2"/>
  <c r="AM93" i="2" s="1"/>
  <c r="AH93" i="2"/>
  <c r="AJ93" i="2" s="1"/>
  <c r="AE93" i="2"/>
  <c r="AG93" i="2" s="1"/>
  <c r="AB93" i="2"/>
  <c r="AD93" i="2" s="1"/>
  <c r="Y93" i="2"/>
  <c r="AA93" i="2" s="1"/>
  <c r="V93" i="2"/>
  <c r="X93" i="2" s="1"/>
  <c r="S93" i="2"/>
  <c r="U93" i="2" s="1"/>
  <c r="P93" i="2"/>
  <c r="R93" i="2" s="1"/>
  <c r="M93" i="2"/>
  <c r="O93" i="2" s="1"/>
  <c r="J93" i="2"/>
  <c r="L93" i="2" s="1"/>
  <c r="G93" i="2"/>
  <c r="BF92" i="2"/>
  <c r="BH92" i="2" s="1"/>
  <c r="BC92" i="2"/>
  <c r="BE92" i="2" s="1"/>
  <c r="AZ92" i="2"/>
  <c r="BB92" i="2" s="1"/>
  <c r="AW92" i="2"/>
  <c r="AY92" i="2" s="1"/>
  <c r="AT92" i="2"/>
  <c r="AV92" i="2" s="1"/>
  <c r="AQ92" i="2"/>
  <c r="AS92" i="2" s="1"/>
  <c r="AN92" i="2"/>
  <c r="AP92" i="2" s="1"/>
  <c r="AK92" i="2"/>
  <c r="AM92" i="2" s="1"/>
  <c r="AH92" i="2"/>
  <c r="AJ92" i="2" s="1"/>
  <c r="AE92" i="2"/>
  <c r="AG92" i="2" s="1"/>
  <c r="AB92" i="2"/>
  <c r="AD92" i="2" s="1"/>
  <c r="Y92" i="2"/>
  <c r="AA92" i="2" s="1"/>
  <c r="V92" i="2"/>
  <c r="X92" i="2" s="1"/>
  <c r="S92" i="2"/>
  <c r="U92" i="2" s="1"/>
  <c r="P92" i="2"/>
  <c r="R92" i="2" s="1"/>
  <c r="M92" i="2"/>
  <c r="O92" i="2" s="1"/>
  <c r="J92" i="2"/>
  <c r="L92" i="2" s="1"/>
  <c r="G92" i="2"/>
  <c r="BF91" i="2"/>
  <c r="BC91" i="2"/>
  <c r="BE91" i="2" s="1"/>
  <c r="AZ91" i="2"/>
  <c r="BB91" i="2" s="1"/>
  <c r="AW91" i="2"/>
  <c r="AY91" i="2" s="1"/>
  <c r="AT91" i="2"/>
  <c r="AV91" i="2" s="1"/>
  <c r="AQ91" i="2"/>
  <c r="AS91" i="2" s="1"/>
  <c r="AN91" i="2"/>
  <c r="AP91" i="2" s="1"/>
  <c r="AK91" i="2"/>
  <c r="AM91" i="2" s="1"/>
  <c r="AH91" i="2"/>
  <c r="AJ91" i="2" s="1"/>
  <c r="AE91" i="2"/>
  <c r="AG91" i="2" s="1"/>
  <c r="AB91" i="2"/>
  <c r="AD91" i="2" s="1"/>
  <c r="Y91" i="2"/>
  <c r="AA91" i="2" s="1"/>
  <c r="V91" i="2"/>
  <c r="X91" i="2" s="1"/>
  <c r="S91" i="2"/>
  <c r="U91" i="2" s="1"/>
  <c r="P91" i="2"/>
  <c r="R91" i="2" s="1"/>
  <c r="M91" i="2"/>
  <c r="O91" i="2" s="1"/>
  <c r="J91" i="2"/>
  <c r="L91" i="2" s="1"/>
  <c r="G91" i="2"/>
  <c r="BF90" i="2"/>
  <c r="BH90" i="2" s="1"/>
  <c r="BC90" i="2"/>
  <c r="BE90" i="2" s="1"/>
  <c r="AZ90" i="2"/>
  <c r="BB90" i="2" s="1"/>
  <c r="AW90" i="2"/>
  <c r="AY90" i="2" s="1"/>
  <c r="AT90" i="2"/>
  <c r="AV90" i="2" s="1"/>
  <c r="AQ90" i="2"/>
  <c r="AS90" i="2" s="1"/>
  <c r="AN90" i="2"/>
  <c r="AP90" i="2" s="1"/>
  <c r="AK90" i="2"/>
  <c r="AM90" i="2" s="1"/>
  <c r="AH90" i="2"/>
  <c r="AJ90" i="2" s="1"/>
  <c r="AE90" i="2"/>
  <c r="AG90" i="2" s="1"/>
  <c r="AB90" i="2"/>
  <c r="AD90" i="2" s="1"/>
  <c r="Y90" i="2"/>
  <c r="AA90" i="2" s="1"/>
  <c r="V90" i="2"/>
  <c r="X90" i="2" s="1"/>
  <c r="S90" i="2"/>
  <c r="U90" i="2" s="1"/>
  <c r="P90" i="2"/>
  <c r="R90" i="2" s="1"/>
  <c r="M90" i="2"/>
  <c r="O90" i="2" s="1"/>
  <c r="J90" i="2"/>
  <c r="L90" i="2" s="1"/>
  <c r="G90" i="2"/>
  <c r="BF89" i="2"/>
  <c r="BH89" i="2" s="1"/>
  <c r="BC89" i="2"/>
  <c r="BE89" i="2" s="1"/>
  <c r="AZ89" i="2"/>
  <c r="BB89" i="2" s="1"/>
  <c r="AW89" i="2"/>
  <c r="AY89" i="2" s="1"/>
  <c r="AT89" i="2"/>
  <c r="AV89" i="2" s="1"/>
  <c r="AQ89" i="2"/>
  <c r="AS89" i="2" s="1"/>
  <c r="AN89" i="2"/>
  <c r="AP89" i="2" s="1"/>
  <c r="AK89" i="2"/>
  <c r="AM89" i="2" s="1"/>
  <c r="AH89" i="2"/>
  <c r="AJ89" i="2" s="1"/>
  <c r="AE89" i="2"/>
  <c r="AG89" i="2" s="1"/>
  <c r="AB89" i="2"/>
  <c r="AD89" i="2" s="1"/>
  <c r="Y89" i="2"/>
  <c r="AA89" i="2" s="1"/>
  <c r="V89" i="2"/>
  <c r="X89" i="2" s="1"/>
  <c r="S89" i="2"/>
  <c r="U89" i="2" s="1"/>
  <c r="P89" i="2"/>
  <c r="R89" i="2" s="1"/>
  <c r="M89" i="2"/>
  <c r="O89" i="2" s="1"/>
  <c r="J89" i="2"/>
  <c r="L89" i="2" s="1"/>
  <c r="G89" i="2"/>
  <c r="BF88" i="2"/>
  <c r="BC88" i="2"/>
  <c r="BE88" i="2" s="1"/>
  <c r="AZ88" i="2"/>
  <c r="BB88" i="2" s="1"/>
  <c r="AW88" i="2"/>
  <c r="AY88" i="2" s="1"/>
  <c r="AT88" i="2"/>
  <c r="AV88" i="2" s="1"/>
  <c r="AQ88" i="2"/>
  <c r="AS88" i="2" s="1"/>
  <c r="AN88" i="2"/>
  <c r="AP88" i="2" s="1"/>
  <c r="AK88" i="2"/>
  <c r="AM88" i="2" s="1"/>
  <c r="AH88" i="2"/>
  <c r="AJ88" i="2" s="1"/>
  <c r="AE88" i="2"/>
  <c r="AG88" i="2" s="1"/>
  <c r="AB88" i="2"/>
  <c r="AD88" i="2" s="1"/>
  <c r="Y88" i="2"/>
  <c r="AA88" i="2" s="1"/>
  <c r="V88" i="2"/>
  <c r="X88" i="2" s="1"/>
  <c r="S88" i="2"/>
  <c r="U88" i="2" s="1"/>
  <c r="P88" i="2"/>
  <c r="R88" i="2" s="1"/>
  <c r="M88" i="2"/>
  <c r="O88" i="2" s="1"/>
  <c r="J88" i="2"/>
  <c r="L88" i="2" s="1"/>
  <c r="G88" i="2"/>
  <c r="BF87" i="2"/>
  <c r="BH87" i="2" s="1"/>
  <c r="BC87" i="2"/>
  <c r="BE87" i="2" s="1"/>
  <c r="AZ87" i="2"/>
  <c r="BB87" i="2" s="1"/>
  <c r="AW87" i="2"/>
  <c r="AY87" i="2" s="1"/>
  <c r="AT87" i="2"/>
  <c r="AV87" i="2" s="1"/>
  <c r="AQ87" i="2"/>
  <c r="AS87" i="2" s="1"/>
  <c r="AN87" i="2"/>
  <c r="AP87" i="2" s="1"/>
  <c r="AK87" i="2"/>
  <c r="AM87" i="2" s="1"/>
  <c r="AH87" i="2"/>
  <c r="AJ87" i="2" s="1"/>
  <c r="AE87" i="2"/>
  <c r="AG87" i="2" s="1"/>
  <c r="AB87" i="2"/>
  <c r="AD87" i="2" s="1"/>
  <c r="Y87" i="2"/>
  <c r="AA87" i="2" s="1"/>
  <c r="V87" i="2"/>
  <c r="X87" i="2" s="1"/>
  <c r="S87" i="2"/>
  <c r="U87" i="2" s="1"/>
  <c r="P87" i="2"/>
  <c r="R87" i="2" s="1"/>
  <c r="M87" i="2"/>
  <c r="O87" i="2" s="1"/>
  <c r="J87" i="2"/>
  <c r="L87" i="2" s="1"/>
  <c r="G87" i="2"/>
  <c r="BF86" i="2"/>
  <c r="BH86" i="2" s="1"/>
  <c r="BC86" i="2"/>
  <c r="BE86" i="2" s="1"/>
  <c r="AZ86" i="2"/>
  <c r="BB86" i="2" s="1"/>
  <c r="AW86" i="2"/>
  <c r="AY86" i="2" s="1"/>
  <c r="AT86" i="2"/>
  <c r="AV86" i="2" s="1"/>
  <c r="AQ86" i="2"/>
  <c r="AS86" i="2" s="1"/>
  <c r="AN86" i="2"/>
  <c r="AP86" i="2" s="1"/>
  <c r="AK86" i="2"/>
  <c r="AM86" i="2" s="1"/>
  <c r="AH86" i="2"/>
  <c r="AJ86" i="2" s="1"/>
  <c r="AE86" i="2"/>
  <c r="AG86" i="2" s="1"/>
  <c r="AB86" i="2"/>
  <c r="AD86" i="2" s="1"/>
  <c r="Y86" i="2"/>
  <c r="AA86" i="2" s="1"/>
  <c r="V86" i="2"/>
  <c r="X86" i="2" s="1"/>
  <c r="S86" i="2"/>
  <c r="U86" i="2" s="1"/>
  <c r="P86" i="2"/>
  <c r="R86" i="2" s="1"/>
  <c r="M86" i="2"/>
  <c r="O86" i="2" s="1"/>
  <c r="J86" i="2"/>
  <c r="L86" i="2" s="1"/>
  <c r="G86" i="2"/>
  <c r="BF85" i="2"/>
  <c r="BH85" i="2" s="1"/>
  <c r="BC85" i="2"/>
  <c r="BE85" i="2" s="1"/>
  <c r="AZ85" i="2"/>
  <c r="BB85" i="2" s="1"/>
  <c r="AW85" i="2"/>
  <c r="AY85" i="2" s="1"/>
  <c r="AT85" i="2"/>
  <c r="AV85" i="2" s="1"/>
  <c r="AQ85" i="2"/>
  <c r="AS85" i="2" s="1"/>
  <c r="AN85" i="2"/>
  <c r="AP85" i="2" s="1"/>
  <c r="AK85" i="2"/>
  <c r="AM85" i="2" s="1"/>
  <c r="AH85" i="2"/>
  <c r="AJ85" i="2" s="1"/>
  <c r="AE85" i="2"/>
  <c r="AG85" i="2" s="1"/>
  <c r="AB85" i="2"/>
  <c r="AD85" i="2" s="1"/>
  <c r="Y85" i="2"/>
  <c r="AA85" i="2" s="1"/>
  <c r="V85" i="2"/>
  <c r="X85" i="2" s="1"/>
  <c r="S85" i="2"/>
  <c r="U85" i="2" s="1"/>
  <c r="P85" i="2"/>
  <c r="R85" i="2" s="1"/>
  <c r="M85" i="2"/>
  <c r="O85" i="2" s="1"/>
  <c r="J85" i="2"/>
  <c r="L85" i="2" s="1"/>
  <c r="G85" i="2"/>
  <c r="BF84" i="2"/>
  <c r="BC84" i="2"/>
  <c r="BE84" i="2" s="1"/>
  <c r="AZ84" i="2"/>
  <c r="BB84" i="2" s="1"/>
  <c r="AW84" i="2"/>
  <c r="AY84" i="2" s="1"/>
  <c r="AT84" i="2"/>
  <c r="AV84" i="2" s="1"/>
  <c r="AQ84" i="2"/>
  <c r="AS84" i="2" s="1"/>
  <c r="AN84" i="2"/>
  <c r="AP84" i="2" s="1"/>
  <c r="AK84" i="2"/>
  <c r="AM84" i="2" s="1"/>
  <c r="AH84" i="2"/>
  <c r="AJ84" i="2" s="1"/>
  <c r="AE84" i="2"/>
  <c r="AG84" i="2" s="1"/>
  <c r="AB84" i="2"/>
  <c r="AD84" i="2" s="1"/>
  <c r="Y84" i="2"/>
  <c r="AA84" i="2" s="1"/>
  <c r="V84" i="2"/>
  <c r="X84" i="2" s="1"/>
  <c r="S84" i="2"/>
  <c r="U84" i="2" s="1"/>
  <c r="P84" i="2"/>
  <c r="R84" i="2" s="1"/>
  <c r="M84" i="2"/>
  <c r="O84" i="2" s="1"/>
  <c r="J84" i="2"/>
  <c r="L84" i="2" s="1"/>
  <c r="G84" i="2"/>
  <c r="BF83" i="2"/>
  <c r="BC83" i="2"/>
  <c r="BE83" i="2" s="1"/>
  <c r="AZ83" i="2"/>
  <c r="BB83" i="2" s="1"/>
  <c r="AW83" i="2"/>
  <c r="AY83" i="2" s="1"/>
  <c r="AT83" i="2"/>
  <c r="AV83" i="2" s="1"/>
  <c r="AQ83" i="2"/>
  <c r="AS83" i="2" s="1"/>
  <c r="AN83" i="2"/>
  <c r="AP83" i="2" s="1"/>
  <c r="AK83" i="2"/>
  <c r="AM83" i="2" s="1"/>
  <c r="AH83" i="2"/>
  <c r="AJ83" i="2" s="1"/>
  <c r="AE83" i="2"/>
  <c r="AG83" i="2" s="1"/>
  <c r="AB83" i="2"/>
  <c r="AD83" i="2" s="1"/>
  <c r="Y83" i="2"/>
  <c r="AA83" i="2" s="1"/>
  <c r="V83" i="2"/>
  <c r="X83" i="2" s="1"/>
  <c r="S83" i="2"/>
  <c r="U83" i="2" s="1"/>
  <c r="P83" i="2"/>
  <c r="R83" i="2" s="1"/>
  <c r="M83" i="2"/>
  <c r="O83" i="2" s="1"/>
  <c r="J83" i="2"/>
  <c r="L83" i="2" s="1"/>
  <c r="G83" i="2"/>
  <c r="BF82" i="2"/>
  <c r="BH82" i="2" s="1"/>
  <c r="BC82" i="2"/>
  <c r="BE82" i="2" s="1"/>
  <c r="AZ82" i="2"/>
  <c r="BB82" i="2" s="1"/>
  <c r="AW82" i="2"/>
  <c r="AY82" i="2" s="1"/>
  <c r="AT82" i="2"/>
  <c r="AV82" i="2" s="1"/>
  <c r="AQ82" i="2"/>
  <c r="AS82" i="2" s="1"/>
  <c r="AN82" i="2"/>
  <c r="AP82" i="2" s="1"/>
  <c r="AK82" i="2"/>
  <c r="AM82" i="2" s="1"/>
  <c r="AH82" i="2"/>
  <c r="AJ82" i="2" s="1"/>
  <c r="AE82" i="2"/>
  <c r="AG82" i="2" s="1"/>
  <c r="AB82" i="2"/>
  <c r="AD82" i="2" s="1"/>
  <c r="Y82" i="2"/>
  <c r="AA82" i="2" s="1"/>
  <c r="V82" i="2"/>
  <c r="X82" i="2" s="1"/>
  <c r="S82" i="2"/>
  <c r="U82" i="2" s="1"/>
  <c r="P82" i="2"/>
  <c r="R82" i="2" s="1"/>
  <c r="M82" i="2"/>
  <c r="O82" i="2" s="1"/>
  <c r="J82" i="2"/>
  <c r="L82" i="2" s="1"/>
  <c r="G82" i="2"/>
  <c r="BF81" i="2"/>
  <c r="BH81" i="2" s="1"/>
  <c r="BC81" i="2"/>
  <c r="BE81" i="2" s="1"/>
  <c r="AZ81" i="2"/>
  <c r="BB81" i="2" s="1"/>
  <c r="AW81" i="2"/>
  <c r="AY81" i="2" s="1"/>
  <c r="AT81" i="2"/>
  <c r="AV81" i="2" s="1"/>
  <c r="AQ81" i="2"/>
  <c r="AS81" i="2" s="1"/>
  <c r="AN81" i="2"/>
  <c r="AP81" i="2" s="1"/>
  <c r="AK81" i="2"/>
  <c r="AM81" i="2" s="1"/>
  <c r="AH81" i="2"/>
  <c r="AJ81" i="2" s="1"/>
  <c r="AE81" i="2"/>
  <c r="AG81" i="2" s="1"/>
  <c r="AB81" i="2"/>
  <c r="AD81" i="2" s="1"/>
  <c r="Y81" i="2"/>
  <c r="AA81" i="2" s="1"/>
  <c r="V81" i="2"/>
  <c r="X81" i="2" s="1"/>
  <c r="S81" i="2"/>
  <c r="U81" i="2" s="1"/>
  <c r="P81" i="2"/>
  <c r="R81" i="2" s="1"/>
  <c r="M81" i="2"/>
  <c r="O81" i="2" s="1"/>
  <c r="J81" i="2"/>
  <c r="L81" i="2" s="1"/>
  <c r="G81" i="2"/>
  <c r="BF80" i="2"/>
  <c r="BC80" i="2"/>
  <c r="BE80" i="2" s="1"/>
  <c r="AZ80" i="2"/>
  <c r="BB80" i="2" s="1"/>
  <c r="AW80" i="2"/>
  <c r="AY80" i="2" s="1"/>
  <c r="AT80" i="2"/>
  <c r="AV80" i="2" s="1"/>
  <c r="AQ80" i="2"/>
  <c r="AS80" i="2" s="1"/>
  <c r="AN80" i="2"/>
  <c r="AP80" i="2" s="1"/>
  <c r="AK80" i="2"/>
  <c r="AM80" i="2" s="1"/>
  <c r="AH80" i="2"/>
  <c r="AJ80" i="2" s="1"/>
  <c r="AE80" i="2"/>
  <c r="AG80" i="2" s="1"/>
  <c r="AB80" i="2"/>
  <c r="AD80" i="2" s="1"/>
  <c r="Y80" i="2"/>
  <c r="AA80" i="2" s="1"/>
  <c r="V80" i="2"/>
  <c r="X80" i="2" s="1"/>
  <c r="S80" i="2"/>
  <c r="U80" i="2" s="1"/>
  <c r="P80" i="2"/>
  <c r="R80" i="2" s="1"/>
  <c r="M80" i="2"/>
  <c r="O80" i="2" s="1"/>
  <c r="J80" i="2"/>
  <c r="L80" i="2" s="1"/>
  <c r="G80" i="2"/>
  <c r="BF79" i="2"/>
  <c r="BH79" i="2" s="1"/>
  <c r="BC79" i="2"/>
  <c r="BE79" i="2" s="1"/>
  <c r="AZ79" i="2"/>
  <c r="BB79" i="2" s="1"/>
  <c r="AW79" i="2"/>
  <c r="AY79" i="2" s="1"/>
  <c r="AT79" i="2"/>
  <c r="AV79" i="2" s="1"/>
  <c r="AQ79" i="2"/>
  <c r="AS79" i="2" s="1"/>
  <c r="AN79" i="2"/>
  <c r="AP79" i="2" s="1"/>
  <c r="AK79" i="2"/>
  <c r="AM79" i="2" s="1"/>
  <c r="AH79" i="2"/>
  <c r="AJ79" i="2" s="1"/>
  <c r="AE79" i="2"/>
  <c r="AG79" i="2" s="1"/>
  <c r="AB79" i="2"/>
  <c r="AD79" i="2" s="1"/>
  <c r="Y79" i="2"/>
  <c r="AA79" i="2" s="1"/>
  <c r="V79" i="2"/>
  <c r="X79" i="2" s="1"/>
  <c r="S79" i="2"/>
  <c r="U79" i="2" s="1"/>
  <c r="P79" i="2"/>
  <c r="R79" i="2" s="1"/>
  <c r="M79" i="2"/>
  <c r="O79" i="2" s="1"/>
  <c r="J79" i="2"/>
  <c r="L79" i="2" s="1"/>
  <c r="G79" i="2"/>
  <c r="BF78" i="2"/>
  <c r="BH78" i="2" s="1"/>
  <c r="BC78" i="2"/>
  <c r="BE78" i="2" s="1"/>
  <c r="AZ78" i="2"/>
  <c r="BB78" i="2" s="1"/>
  <c r="AW78" i="2"/>
  <c r="AY78" i="2" s="1"/>
  <c r="AT78" i="2"/>
  <c r="AV78" i="2" s="1"/>
  <c r="AQ78" i="2"/>
  <c r="AS78" i="2" s="1"/>
  <c r="AN78" i="2"/>
  <c r="AP78" i="2" s="1"/>
  <c r="AK78" i="2"/>
  <c r="AM78" i="2" s="1"/>
  <c r="AH78" i="2"/>
  <c r="AJ78" i="2" s="1"/>
  <c r="AE78" i="2"/>
  <c r="AG78" i="2" s="1"/>
  <c r="AB78" i="2"/>
  <c r="AD78" i="2" s="1"/>
  <c r="Y78" i="2"/>
  <c r="AA78" i="2" s="1"/>
  <c r="V78" i="2"/>
  <c r="X78" i="2" s="1"/>
  <c r="S78" i="2"/>
  <c r="U78" i="2" s="1"/>
  <c r="P78" i="2"/>
  <c r="R78" i="2" s="1"/>
  <c r="M78" i="2"/>
  <c r="O78" i="2" s="1"/>
  <c r="J78" i="2"/>
  <c r="L78" i="2" s="1"/>
  <c r="G78" i="2"/>
  <c r="BF77" i="2"/>
  <c r="BH77" i="2" s="1"/>
  <c r="BC77" i="2"/>
  <c r="BE77" i="2" s="1"/>
  <c r="AZ77" i="2"/>
  <c r="BB77" i="2" s="1"/>
  <c r="AW77" i="2"/>
  <c r="AY77" i="2" s="1"/>
  <c r="AT77" i="2"/>
  <c r="AV77" i="2" s="1"/>
  <c r="AQ77" i="2"/>
  <c r="AS77" i="2" s="1"/>
  <c r="AN77" i="2"/>
  <c r="AP77" i="2" s="1"/>
  <c r="AK77" i="2"/>
  <c r="AM77" i="2" s="1"/>
  <c r="AH77" i="2"/>
  <c r="AJ77" i="2" s="1"/>
  <c r="AE77" i="2"/>
  <c r="AG77" i="2" s="1"/>
  <c r="AB77" i="2"/>
  <c r="AD77" i="2" s="1"/>
  <c r="Y77" i="2"/>
  <c r="AA77" i="2" s="1"/>
  <c r="V77" i="2"/>
  <c r="X77" i="2" s="1"/>
  <c r="S77" i="2"/>
  <c r="U77" i="2" s="1"/>
  <c r="P77" i="2"/>
  <c r="R77" i="2" s="1"/>
  <c r="M77" i="2"/>
  <c r="O77" i="2" s="1"/>
  <c r="J77" i="2"/>
  <c r="L77" i="2" s="1"/>
  <c r="G77" i="2"/>
  <c r="BF76" i="2"/>
  <c r="BH76" i="2" s="1"/>
  <c r="BC76" i="2"/>
  <c r="BE76" i="2" s="1"/>
  <c r="AZ76" i="2"/>
  <c r="BB76" i="2" s="1"/>
  <c r="AW76" i="2"/>
  <c r="AY76" i="2" s="1"/>
  <c r="AT76" i="2"/>
  <c r="AV76" i="2" s="1"/>
  <c r="AQ76" i="2"/>
  <c r="AS76" i="2" s="1"/>
  <c r="AN76" i="2"/>
  <c r="AP76" i="2" s="1"/>
  <c r="AK76" i="2"/>
  <c r="AM76" i="2" s="1"/>
  <c r="AH76" i="2"/>
  <c r="AJ76" i="2" s="1"/>
  <c r="AE76" i="2"/>
  <c r="AG76" i="2" s="1"/>
  <c r="AB76" i="2"/>
  <c r="AD76" i="2" s="1"/>
  <c r="Y76" i="2"/>
  <c r="AA76" i="2" s="1"/>
  <c r="V76" i="2"/>
  <c r="X76" i="2" s="1"/>
  <c r="S76" i="2"/>
  <c r="U76" i="2" s="1"/>
  <c r="P76" i="2"/>
  <c r="R76" i="2" s="1"/>
  <c r="M76" i="2"/>
  <c r="O76" i="2" s="1"/>
  <c r="J76" i="2"/>
  <c r="L76" i="2" s="1"/>
  <c r="G76" i="2"/>
  <c r="BF75" i="2"/>
  <c r="BC75" i="2"/>
  <c r="BE75" i="2" s="1"/>
  <c r="AZ75" i="2"/>
  <c r="BB75" i="2" s="1"/>
  <c r="AW75" i="2"/>
  <c r="AY75" i="2" s="1"/>
  <c r="AT75" i="2"/>
  <c r="AV75" i="2" s="1"/>
  <c r="AQ75" i="2"/>
  <c r="AS75" i="2" s="1"/>
  <c r="AN75" i="2"/>
  <c r="AP75" i="2" s="1"/>
  <c r="AK75" i="2"/>
  <c r="AM75" i="2" s="1"/>
  <c r="AH75" i="2"/>
  <c r="AJ75" i="2" s="1"/>
  <c r="AE75" i="2"/>
  <c r="AG75" i="2" s="1"/>
  <c r="AB75" i="2"/>
  <c r="AD75" i="2" s="1"/>
  <c r="Y75" i="2"/>
  <c r="AA75" i="2" s="1"/>
  <c r="V75" i="2"/>
  <c r="X75" i="2" s="1"/>
  <c r="S75" i="2"/>
  <c r="U75" i="2" s="1"/>
  <c r="P75" i="2"/>
  <c r="R75" i="2" s="1"/>
  <c r="M75" i="2"/>
  <c r="O75" i="2" s="1"/>
  <c r="J75" i="2"/>
  <c r="L75" i="2" s="1"/>
  <c r="G75" i="2"/>
  <c r="BF74" i="2"/>
  <c r="BC74" i="2"/>
  <c r="BE74" i="2" s="1"/>
  <c r="AZ74" i="2"/>
  <c r="BB74" i="2" s="1"/>
  <c r="AW74" i="2"/>
  <c r="AY74" i="2" s="1"/>
  <c r="AT74" i="2"/>
  <c r="AV74" i="2" s="1"/>
  <c r="AQ74" i="2"/>
  <c r="AS74" i="2" s="1"/>
  <c r="AN74" i="2"/>
  <c r="AP74" i="2" s="1"/>
  <c r="AK74" i="2"/>
  <c r="AM74" i="2" s="1"/>
  <c r="AH74" i="2"/>
  <c r="AJ74" i="2" s="1"/>
  <c r="AE74" i="2"/>
  <c r="AG74" i="2" s="1"/>
  <c r="AB74" i="2"/>
  <c r="AD74" i="2" s="1"/>
  <c r="Y74" i="2"/>
  <c r="AA74" i="2" s="1"/>
  <c r="V74" i="2"/>
  <c r="X74" i="2" s="1"/>
  <c r="S74" i="2"/>
  <c r="U74" i="2" s="1"/>
  <c r="P74" i="2"/>
  <c r="R74" i="2" s="1"/>
  <c r="M74" i="2"/>
  <c r="O74" i="2" s="1"/>
  <c r="J74" i="2"/>
  <c r="L74" i="2" s="1"/>
  <c r="G74" i="2"/>
  <c r="BF73" i="2"/>
  <c r="BH73" i="2" s="1"/>
  <c r="BC73" i="2"/>
  <c r="BE73" i="2" s="1"/>
  <c r="AZ73" i="2"/>
  <c r="BB73" i="2" s="1"/>
  <c r="AW73" i="2"/>
  <c r="AY73" i="2" s="1"/>
  <c r="AT73" i="2"/>
  <c r="AV73" i="2" s="1"/>
  <c r="AQ73" i="2"/>
  <c r="AS73" i="2" s="1"/>
  <c r="AN73" i="2"/>
  <c r="AP73" i="2" s="1"/>
  <c r="AK73" i="2"/>
  <c r="AM73" i="2" s="1"/>
  <c r="AH73" i="2"/>
  <c r="AJ73" i="2" s="1"/>
  <c r="AE73" i="2"/>
  <c r="AG73" i="2" s="1"/>
  <c r="AB73" i="2"/>
  <c r="AD73" i="2" s="1"/>
  <c r="Y73" i="2"/>
  <c r="AA73" i="2" s="1"/>
  <c r="V73" i="2"/>
  <c r="X73" i="2" s="1"/>
  <c r="S73" i="2"/>
  <c r="U73" i="2" s="1"/>
  <c r="P73" i="2"/>
  <c r="R73" i="2" s="1"/>
  <c r="M73" i="2"/>
  <c r="O73" i="2" s="1"/>
  <c r="J73" i="2"/>
  <c r="L73" i="2" s="1"/>
  <c r="G73" i="2"/>
  <c r="BF72" i="2"/>
  <c r="BC72" i="2"/>
  <c r="BE72" i="2" s="1"/>
  <c r="AZ72" i="2"/>
  <c r="BB72" i="2" s="1"/>
  <c r="AW72" i="2"/>
  <c r="AY72" i="2" s="1"/>
  <c r="AT72" i="2"/>
  <c r="AV72" i="2" s="1"/>
  <c r="AQ72" i="2"/>
  <c r="AS72" i="2" s="1"/>
  <c r="AN72" i="2"/>
  <c r="AP72" i="2" s="1"/>
  <c r="AK72" i="2"/>
  <c r="AM72" i="2" s="1"/>
  <c r="AH72" i="2"/>
  <c r="AJ72" i="2" s="1"/>
  <c r="AE72" i="2"/>
  <c r="AG72" i="2" s="1"/>
  <c r="AB72" i="2"/>
  <c r="AD72" i="2" s="1"/>
  <c r="Y72" i="2"/>
  <c r="AA72" i="2" s="1"/>
  <c r="V72" i="2"/>
  <c r="X72" i="2" s="1"/>
  <c r="S72" i="2"/>
  <c r="U72" i="2" s="1"/>
  <c r="P72" i="2"/>
  <c r="R72" i="2" s="1"/>
  <c r="M72" i="2"/>
  <c r="O72" i="2" s="1"/>
  <c r="J72" i="2"/>
  <c r="L72" i="2" s="1"/>
  <c r="G72" i="2"/>
  <c r="BF71" i="2"/>
  <c r="BH71" i="2" s="1"/>
  <c r="BC71" i="2"/>
  <c r="BE71" i="2" s="1"/>
  <c r="AZ71" i="2"/>
  <c r="BB71" i="2" s="1"/>
  <c r="AW71" i="2"/>
  <c r="AY71" i="2" s="1"/>
  <c r="AT71" i="2"/>
  <c r="AV71" i="2" s="1"/>
  <c r="AQ71" i="2"/>
  <c r="AS71" i="2" s="1"/>
  <c r="AN71" i="2"/>
  <c r="AP71" i="2" s="1"/>
  <c r="AK71" i="2"/>
  <c r="AM71" i="2" s="1"/>
  <c r="AH71" i="2"/>
  <c r="AJ71" i="2" s="1"/>
  <c r="AE71" i="2"/>
  <c r="AG71" i="2" s="1"/>
  <c r="AB71" i="2"/>
  <c r="AD71" i="2" s="1"/>
  <c r="Y71" i="2"/>
  <c r="AA71" i="2" s="1"/>
  <c r="V71" i="2"/>
  <c r="X71" i="2" s="1"/>
  <c r="S71" i="2"/>
  <c r="U71" i="2" s="1"/>
  <c r="P71" i="2"/>
  <c r="R71" i="2" s="1"/>
  <c r="M71" i="2"/>
  <c r="O71" i="2" s="1"/>
  <c r="J71" i="2"/>
  <c r="L71" i="2" s="1"/>
  <c r="G71" i="2"/>
  <c r="BF70" i="2"/>
  <c r="BH70" i="2" s="1"/>
  <c r="BC70" i="2"/>
  <c r="BE70" i="2" s="1"/>
  <c r="AZ70" i="2"/>
  <c r="BB70" i="2" s="1"/>
  <c r="AW70" i="2"/>
  <c r="AY70" i="2" s="1"/>
  <c r="AT70" i="2"/>
  <c r="AV70" i="2" s="1"/>
  <c r="AQ70" i="2"/>
  <c r="AS70" i="2" s="1"/>
  <c r="AN70" i="2"/>
  <c r="AP70" i="2" s="1"/>
  <c r="AK70" i="2"/>
  <c r="AM70" i="2" s="1"/>
  <c r="AH70" i="2"/>
  <c r="AJ70" i="2" s="1"/>
  <c r="AE70" i="2"/>
  <c r="AG70" i="2" s="1"/>
  <c r="AB70" i="2"/>
  <c r="AD70" i="2" s="1"/>
  <c r="Y70" i="2"/>
  <c r="AA70" i="2" s="1"/>
  <c r="V70" i="2"/>
  <c r="X70" i="2" s="1"/>
  <c r="S70" i="2"/>
  <c r="U70" i="2" s="1"/>
  <c r="P70" i="2"/>
  <c r="R70" i="2" s="1"/>
  <c r="M70" i="2"/>
  <c r="O70" i="2" s="1"/>
  <c r="J70" i="2"/>
  <c r="L70" i="2" s="1"/>
  <c r="G70" i="2"/>
  <c r="BF69" i="2"/>
  <c r="BH69" i="2" s="1"/>
  <c r="BC69" i="2"/>
  <c r="BE69" i="2" s="1"/>
  <c r="AZ69" i="2"/>
  <c r="BB69" i="2" s="1"/>
  <c r="AW69" i="2"/>
  <c r="AY69" i="2" s="1"/>
  <c r="AT69" i="2"/>
  <c r="AV69" i="2" s="1"/>
  <c r="AQ69" i="2"/>
  <c r="AS69" i="2" s="1"/>
  <c r="AN69" i="2"/>
  <c r="AP69" i="2" s="1"/>
  <c r="AK69" i="2"/>
  <c r="AM69" i="2" s="1"/>
  <c r="AH69" i="2"/>
  <c r="AJ69" i="2" s="1"/>
  <c r="AE69" i="2"/>
  <c r="AG69" i="2" s="1"/>
  <c r="AB69" i="2"/>
  <c r="AD69" i="2" s="1"/>
  <c r="Y69" i="2"/>
  <c r="AA69" i="2" s="1"/>
  <c r="V69" i="2"/>
  <c r="X69" i="2" s="1"/>
  <c r="S69" i="2"/>
  <c r="U69" i="2" s="1"/>
  <c r="P69" i="2"/>
  <c r="R69" i="2" s="1"/>
  <c r="M69" i="2"/>
  <c r="O69" i="2" s="1"/>
  <c r="J69" i="2"/>
  <c r="L69" i="2" s="1"/>
  <c r="G69" i="2"/>
  <c r="BF68" i="2"/>
  <c r="BH68" i="2" s="1"/>
  <c r="BC68" i="2"/>
  <c r="BE68" i="2" s="1"/>
  <c r="AZ68" i="2"/>
  <c r="BB68" i="2" s="1"/>
  <c r="AW68" i="2"/>
  <c r="AY68" i="2" s="1"/>
  <c r="AT68" i="2"/>
  <c r="AV68" i="2" s="1"/>
  <c r="AQ68" i="2"/>
  <c r="AS68" i="2" s="1"/>
  <c r="AN68" i="2"/>
  <c r="AP68" i="2" s="1"/>
  <c r="AK68" i="2"/>
  <c r="AM68" i="2" s="1"/>
  <c r="AH68" i="2"/>
  <c r="AJ68" i="2" s="1"/>
  <c r="AE68" i="2"/>
  <c r="AG68" i="2" s="1"/>
  <c r="AB68" i="2"/>
  <c r="AD68" i="2" s="1"/>
  <c r="Y68" i="2"/>
  <c r="AA68" i="2" s="1"/>
  <c r="V68" i="2"/>
  <c r="X68" i="2" s="1"/>
  <c r="S68" i="2"/>
  <c r="U68" i="2" s="1"/>
  <c r="P68" i="2"/>
  <c r="R68" i="2" s="1"/>
  <c r="M68" i="2"/>
  <c r="O68" i="2" s="1"/>
  <c r="J68" i="2"/>
  <c r="L68" i="2" s="1"/>
  <c r="G68" i="2"/>
  <c r="BF67" i="2"/>
  <c r="BC67" i="2"/>
  <c r="BE67" i="2" s="1"/>
  <c r="AZ67" i="2"/>
  <c r="BB67" i="2" s="1"/>
  <c r="AW67" i="2"/>
  <c r="AY67" i="2" s="1"/>
  <c r="AT67" i="2"/>
  <c r="AV67" i="2" s="1"/>
  <c r="AQ67" i="2"/>
  <c r="AS67" i="2" s="1"/>
  <c r="AN67" i="2"/>
  <c r="AP67" i="2" s="1"/>
  <c r="AK67" i="2"/>
  <c r="AM67" i="2" s="1"/>
  <c r="AH67" i="2"/>
  <c r="AJ67" i="2" s="1"/>
  <c r="AE67" i="2"/>
  <c r="AG67" i="2" s="1"/>
  <c r="AB67" i="2"/>
  <c r="AD67" i="2" s="1"/>
  <c r="Y67" i="2"/>
  <c r="AA67" i="2" s="1"/>
  <c r="V67" i="2"/>
  <c r="X67" i="2" s="1"/>
  <c r="S67" i="2"/>
  <c r="U67" i="2" s="1"/>
  <c r="P67" i="2"/>
  <c r="R67" i="2" s="1"/>
  <c r="M67" i="2"/>
  <c r="O67" i="2" s="1"/>
  <c r="J67" i="2"/>
  <c r="L67" i="2" s="1"/>
  <c r="G67" i="2"/>
  <c r="BF66" i="2"/>
  <c r="BH66" i="2" s="1"/>
  <c r="BC66" i="2"/>
  <c r="BE66" i="2" s="1"/>
  <c r="AZ66" i="2"/>
  <c r="BB66" i="2" s="1"/>
  <c r="AW66" i="2"/>
  <c r="AY66" i="2" s="1"/>
  <c r="AT66" i="2"/>
  <c r="AV66" i="2" s="1"/>
  <c r="AQ66" i="2"/>
  <c r="AS66" i="2" s="1"/>
  <c r="AN66" i="2"/>
  <c r="AP66" i="2" s="1"/>
  <c r="AK66" i="2"/>
  <c r="AM66" i="2" s="1"/>
  <c r="AH66" i="2"/>
  <c r="AJ66" i="2" s="1"/>
  <c r="AE66" i="2"/>
  <c r="AG66" i="2" s="1"/>
  <c r="AB66" i="2"/>
  <c r="AD66" i="2" s="1"/>
  <c r="Y66" i="2"/>
  <c r="AA66" i="2" s="1"/>
  <c r="V66" i="2"/>
  <c r="X66" i="2" s="1"/>
  <c r="S66" i="2"/>
  <c r="U66" i="2" s="1"/>
  <c r="P66" i="2"/>
  <c r="R66" i="2" s="1"/>
  <c r="M66" i="2"/>
  <c r="O66" i="2" s="1"/>
  <c r="J66" i="2"/>
  <c r="L66" i="2" s="1"/>
  <c r="G66" i="2"/>
  <c r="BF65" i="2"/>
  <c r="BH65" i="2" s="1"/>
  <c r="BC65" i="2"/>
  <c r="BE65" i="2" s="1"/>
  <c r="AZ65" i="2"/>
  <c r="BB65" i="2" s="1"/>
  <c r="AW65" i="2"/>
  <c r="AY65" i="2" s="1"/>
  <c r="AT65" i="2"/>
  <c r="AV65" i="2" s="1"/>
  <c r="AQ65" i="2"/>
  <c r="AS65" i="2" s="1"/>
  <c r="AN65" i="2"/>
  <c r="AP65" i="2" s="1"/>
  <c r="AK65" i="2"/>
  <c r="AM65" i="2" s="1"/>
  <c r="AH65" i="2"/>
  <c r="AJ65" i="2" s="1"/>
  <c r="AE65" i="2"/>
  <c r="AG65" i="2" s="1"/>
  <c r="AB65" i="2"/>
  <c r="AD65" i="2" s="1"/>
  <c r="Y65" i="2"/>
  <c r="AA65" i="2" s="1"/>
  <c r="V65" i="2"/>
  <c r="X65" i="2" s="1"/>
  <c r="S65" i="2"/>
  <c r="U65" i="2" s="1"/>
  <c r="P65" i="2"/>
  <c r="R65" i="2" s="1"/>
  <c r="M65" i="2"/>
  <c r="O65" i="2" s="1"/>
  <c r="J65" i="2"/>
  <c r="L65" i="2" s="1"/>
  <c r="G65" i="2"/>
  <c r="BF64" i="2"/>
  <c r="BH64" i="2" s="1"/>
  <c r="BC64" i="2"/>
  <c r="BE64" i="2" s="1"/>
  <c r="AZ64" i="2"/>
  <c r="BB64" i="2" s="1"/>
  <c r="AW64" i="2"/>
  <c r="AY64" i="2" s="1"/>
  <c r="AT64" i="2"/>
  <c r="AV64" i="2" s="1"/>
  <c r="AQ64" i="2"/>
  <c r="AS64" i="2" s="1"/>
  <c r="AN64" i="2"/>
  <c r="AP64" i="2" s="1"/>
  <c r="AK64" i="2"/>
  <c r="AM64" i="2" s="1"/>
  <c r="AH64" i="2"/>
  <c r="AJ64" i="2" s="1"/>
  <c r="AE64" i="2"/>
  <c r="AG64" i="2" s="1"/>
  <c r="AB64" i="2"/>
  <c r="AD64" i="2" s="1"/>
  <c r="Y64" i="2"/>
  <c r="AA64" i="2" s="1"/>
  <c r="V64" i="2"/>
  <c r="X64" i="2" s="1"/>
  <c r="S64" i="2"/>
  <c r="U64" i="2" s="1"/>
  <c r="P64" i="2"/>
  <c r="R64" i="2" s="1"/>
  <c r="M64" i="2"/>
  <c r="O64" i="2" s="1"/>
  <c r="J64" i="2"/>
  <c r="L64" i="2" s="1"/>
  <c r="G64" i="2"/>
  <c r="BF63" i="2"/>
  <c r="BH63" i="2" s="1"/>
  <c r="BC63" i="2"/>
  <c r="BE63" i="2" s="1"/>
  <c r="AZ63" i="2"/>
  <c r="BB63" i="2" s="1"/>
  <c r="AW63" i="2"/>
  <c r="AY63" i="2" s="1"/>
  <c r="AT63" i="2"/>
  <c r="AV63" i="2" s="1"/>
  <c r="AQ63" i="2"/>
  <c r="AS63" i="2" s="1"/>
  <c r="AN63" i="2"/>
  <c r="AP63" i="2" s="1"/>
  <c r="AK63" i="2"/>
  <c r="AM63" i="2" s="1"/>
  <c r="AH63" i="2"/>
  <c r="AJ63" i="2" s="1"/>
  <c r="AE63" i="2"/>
  <c r="AG63" i="2" s="1"/>
  <c r="AB63" i="2"/>
  <c r="AD63" i="2" s="1"/>
  <c r="Y63" i="2"/>
  <c r="AA63" i="2" s="1"/>
  <c r="V63" i="2"/>
  <c r="X63" i="2" s="1"/>
  <c r="S63" i="2"/>
  <c r="U63" i="2" s="1"/>
  <c r="P63" i="2"/>
  <c r="R63" i="2" s="1"/>
  <c r="M63" i="2"/>
  <c r="O63" i="2" s="1"/>
  <c r="J63" i="2"/>
  <c r="L63" i="2" s="1"/>
  <c r="G63" i="2"/>
  <c r="BF62" i="2"/>
  <c r="BH62" i="2" s="1"/>
  <c r="BC62" i="2"/>
  <c r="BE62" i="2" s="1"/>
  <c r="AZ62" i="2"/>
  <c r="BB62" i="2" s="1"/>
  <c r="AW62" i="2"/>
  <c r="AY62" i="2" s="1"/>
  <c r="AT62" i="2"/>
  <c r="AV62" i="2" s="1"/>
  <c r="AQ62" i="2"/>
  <c r="AS62" i="2" s="1"/>
  <c r="AN62" i="2"/>
  <c r="AP62" i="2" s="1"/>
  <c r="AK62" i="2"/>
  <c r="AM62" i="2" s="1"/>
  <c r="AH62" i="2"/>
  <c r="AJ62" i="2" s="1"/>
  <c r="AE62" i="2"/>
  <c r="AG62" i="2" s="1"/>
  <c r="AB62" i="2"/>
  <c r="AD62" i="2" s="1"/>
  <c r="Y62" i="2"/>
  <c r="AA62" i="2" s="1"/>
  <c r="V62" i="2"/>
  <c r="X62" i="2" s="1"/>
  <c r="S62" i="2"/>
  <c r="U62" i="2" s="1"/>
  <c r="P62" i="2"/>
  <c r="R62" i="2" s="1"/>
  <c r="M62" i="2"/>
  <c r="O62" i="2" s="1"/>
  <c r="J62" i="2"/>
  <c r="L62" i="2" s="1"/>
  <c r="G62" i="2"/>
  <c r="BF61" i="2"/>
  <c r="BH61" i="2" s="1"/>
  <c r="BC61" i="2"/>
  <c r="BE61" i="2" s="1"/>
  <c r="AZ61" i="2"/>
  <c r="BB61" i="2" s="1"/>
  <c r="AW61" i="2"/>
  <c r="AY61" i="2" s="1"/>
  <c r="AT61" i="2"/>
  <c r="AV61" i="2" s="1"/>
  <c r="AQ61" i="2"/>
  <c r="AS61" i="2" s="1"/>
  <c r="AN61" i="2"/>
  <c r="AP61" i="2" s="1"/>
  <c r="AK61" i="2"/>
  <c r="AM61" i="2" s="1"/>
  <c r="AH61" i="2"/>
  <c r="AJ61" i="2" s="1"/>
  <c r="AE61" i="2"/>
  <c r="AG61" i="2" s="1"/>
  <c r="AB61" i="2"/>
  <c r="AD61" i="2" s="1"/>
  <c r="Y61" i="2"/>
  <c r="AA61" i="2" s="1"/>
  <c r="V61" i="2"/>
  <c r="X61" i="2" s="1"/>
  <c r="S61" i="2"/>
  <c r="U61" i="2" s="1"/>
  <c r="P61" i="2"/>
  <c r="R61" i="2" s="1"/>
  <c r="M61" i="2"/>
  <c r="O61" i="2" s="1"/>
  <c r="J61" i="2"/>
  <c r="L61" i="2" s="1"/>
  <c r="G61" i="2"/>
  <c r="BF60" i="2"/>
  <c r="BC60" i="2"/>
  <c r="BE60" i="2" s="1"/>
  <c r="AZ60" i="2"/>
  <c r="BB60" i="2" s="1"/>
  <c r="AW60" i="2"/>
  <c r="AY60" i="2" s="1"/>
  <c r="AT60" i="2"/>
  <c r="AV60" i="2" s="1"/>
  <c r="AQ60" i="2"/>
  <c r="AS60" i="2" s="1"/>
  <c r="AN60" i="2"/>
  <c r="AP60" i="2" s="1"/>
  <c r="AK60" i="2"/>
  <c r="AM60" i="2" s="1"/>
  <c r="AH60" i="2"/>
  <c r="AJ60" i="2" s="1"/>
  <c r="AE60" i="2"/>
  <c r="AG60" i="2" s="1"/>
  <c r="AB60" i="2"/>
  <c r="AD60" i="2" s="1"/>
  <c r="Y60" i="2"/>
  <c r="AA60" i="2" s="1"/>
  <c r="V60" i="2"/>
  <c r="X60" i="2" s="1"/>
  <c r="S60" i="2"/>
  <c r="U60" i="2" s="1"/>
  <c r="P60" i="2"/>
  <c r="R60" i="2" s="1"/>
  <c r="M60" i="2"/>
  <c r="O60" i="2" s="1"/>
  <c r="J60" i="2"/>
  <c r="L60" i="2" s="1"/>
  <c r="G60" i="2"/>
  <c r="BF59" i="2"/>
  <c r="BC59" i="2"/>
  <c r="BE59" i="2" s="1"/>
  <c r="AZ59" i="2"/>
  <c r="BB59" i="2" s="1"/>
  <c r="AW59" i="2"/>
  <c r="AY59" i="2" s="1"/>
  <c r="AT59" i="2"/>
  <c r="AV59" i="2" s="1"/>
  <c r="AQ59" i="2"/>
  <c r="AS59" i="2" s="1"/>
  <c r="AN59" i="2"/>
  <c r="AP59" i="2" s="1"/>
  <c r="AK59" i="2"/>
  <c r="AM59" i="2" s="1"/>
  <c r="AH59" i="2"/>
  <c r="AJ59" i="2" s="1"/>
  <c r="AE59" i="2"/>
  <c r="AG59" i="2" s="1"/>
  <c r="AB59" i="2"/>
  <c r="AD59" i="2" s="1"/>
  <c r="Y59" i="2"/>
  <c r="AA59" i="2" s="1"/>
  <c r="V59" i="2"/>
  <c r="X59" i="2" s="1"/>
  <c r="S59" i="2"/>
  <c r="U59" i="2" s="1"/>
  <c r="P59" i="2"/>
  <c r="R59" i="2" s="1"/>
  <c r="M59" i="2"/>
  <c r="O59" i="2" s="1"/>
  <c r="J59" i="2"/>
  <c r="L59" i="2" s="1"/>
  <c r="G59" i="2"/>
  <c r="BF58" i="2"/>
  <c r="BH58" i="2" s="1"/>
  <c r="BC58" i="2"/>
  <c r="BE58" i="2" s="1"/>
  <c r="AZ58" i="2"/>
  <c r="BB58" i="2" s="1"/>
  <c r="AW58" i="2"/>
  <c r="AY58" i="2" s="1"/>
  <c r="AT58" i="2"/>
  <c r="AV58" i="2" s="1"/>
  <c r="AQ58" i="2"/>
  <c r="AS58" i="2" s="1"/>
  <c r="AN58" i="2"/>
  <c r="AP58" i="2" s="1"/>
  <c r="AK58" i="2"/>
  <c r="AM58" i="2" s="1"/>
  <c r="AH58" i="2"/>
  <c r="AJ58" i="2" s="1"/>
  <c r="AE58" i="2"/>
  <c r="AG58" i="2" s="1"/>
  <c r="AB58" i="2"/>
  <c r="AD58" i="2" s="1"/>
  <c r="Y58" i="2"/>
  <c r="AA58" i="2" s="1"/>
  <c r="V58" i="2"/>
  <c r="X58" i="2" s="1"/>
  <c r="S58" i="2"/>
  <c r="U58" i="2" s="1"/>
  <c r="P58" i="2"/>
  <c r="R58" i="2" s="1"/>
  <c r="M58" i="2"/>
  <c r="O58" i="2" s="1"/>
  <c r="J58" i="2"/>
  <c r="L58" i="2" s="1"/>
  <c r="G58" i="2"/>
  <c r="BF57" i="2"/>
  <c r="BH57" i="2" s="1"/>
  <c r="BC57" i="2"/>
  <c r="BE57" i="2" s="1"/>
  <c r="AZ57" i="2"/>
  <c r="BB57" i="2" s="1"/>
  <c r="AW57" i="2"/>
  <c r="AY57" i="2" s="1"/>
  <c r="AT57" i="2"/>
  <c r="AV57" i="2" s="1"/>
  <c r="AQ57" i="2"/>
  <c r="AS57" i="2" s="1"/>
  <c r="AN57" i="2"/>
  <c r="AP57" i="2" s="1"/>
  <c r="AK57" i="2"/>
  <c r="AM57" i="2" s="1"/>
  <c r="AH57" i="2"/>
  <c r="AJ57" i="2" s="1"/>
  <c r="AE57" i="2"/>
  <c r="AG57" i="2" s="1"/>
  <c r="AB57" i="2"/>
  <c r="AD57" i="2" s="1"/>
  <c r="Y57" i="2"/>
  <c r="AA57" i="2" s="1"/>
  <c r="V57" i="2"/>
  <c r="X57" i="2" s="1"/>
  <c r="S57" i="2"/>
  <c r="U57" i="2" s="1"/>
  <c r="P57" i="2"/>
  <c r="R57" i="2" s="1"/>
  <c r="M57" i="2"/>
  <c r="O57" i="2" s="1"/>
  <c r="J57" i="2"/>
  <c r="L57" i="2" s="1"/>
  <c r="G57" i="2"/>
  <c r="BF56" i="2"/>
  <c r="BH56" i="2" s="1"/>
  <c r="BC56" i="2"/>
  <c r="BE56" i="2" s="1"/>
  <c r="AZ56" i="2"/>
  <c r="BB56" i="2" s="1"/>
  <c r="AW56" i="2"/>
  <c r="AY56" i="2" s="1"/>
  <c r="AT56" i="2"/>
  <c r="AV56" i="2" s="1"/>
  <c r="AQ56" i="2"/>
  <c r="AS56" i="2" s="1"/>
  <c r="AN56" i="2"/>
  <c r="AP56" i="2" s="1"/>
  <c r="AK56" i="2"/>
  <c r="AM56" i="2" s="1"/>
  <c r="AH56" i="2"/>
  <c r="AJ56" i="2" s="1"/>
  <c r="AE56" i="2"/>
  <c r="AG56" i="2" s="1"/>
  <c r="AB56" i="2"/>
  <c r="AD56" i="2" s="1"/>
  <c r="Y56" i="2"/>
  <c r="AA56" i="2" s="1"/>
  <c r="V56" i="2"/>
  <c r="X56" i="2" s="1"/>
  <c r="S56" i="2"/>
  <c r="U56" i="2" s="1"/>
  <c r="P56" i="2"/>
  <c r="R56" i="2" s="1"/>
  <c r="M56" i="2"/>
  <c r="O56" i="2" s="1"/>
  <c r="J56" i="2"/>
  <c r="L56" i="2" s="1"/>
  <c r="G56" i="2"/>
  <c r="BF55" i="2"/>
  <c r="BH55" i="2" s="1"/>
  <c r="BC55" i="2"/>
  <c r="BE55" i="2" s="1"/>
  <c r="AZ55" i="2"/>
  <c r="BB55" i="2" s="1"/>
  <c r="AW55" i="2"/>
  <c r="AY55" i="2" s="1"/>
  <c r="AT55" i="2"/>
  <c r="AV55" i="2" s="1"/>
  <c r="AQ55" i="2"/>
  <c r="AS55" i="2" s="1"/>
  <c r="AN55" i="2"/>
  <c r="AP55" i="2" s="1"/>
  <c r="AK55" i="2"/>
  <c r="AM55" i="2" s="1"/>
  <c r="AH55" i="2"/>
  <c r="AJ55" i="2" s="1"/>
  <c r="AE55" i="2"/>
  <c r="AG55" i="2" s="1"/>
  <c r="AB55" i="2"/>
  <c r="AD55" i="2" s="1"/>
  <c r="Y55" i="2"/>
  <c r="AA55" i="2" s="1"/>
  <c r="V55" i="2"/>
  <c r="X55" i="2" s="1"/>
  <c r="S55" i="2"/>
  <c r="U55" i="2" s="1"/>
  <c r="P55" i="2"/>
  <c r="R55" i="2" s="1"/>
  <c r="M55" i="2"/>
  <c r="O55" i="2" s="1"/>
  <c r="J55" i="2"/>
  <c r="L55" i="2" s="1"/>
  <c r="G55" i="2"/>
  <c r="BF54" i="2"/>
  <c r="BH54" i="2" s="1"/>
  <c r="BC54" i="2"/>
  <c r="BE54" i="2" s="1"/>
  <c r="AZ54" i="2"/>
  <c r="BB54" i="2" s="1"/>
  <c r="AW54" i="2"/>
  <c r="AY54" i="2" s="1"/>
  <c r="AT54" i="2"/>
  <c r="AV54" i="2" s="1"/>
  <c r="AQ54" i="2"/>
  <c r="AS54" i="2" s="1"/>
  <c r="AN54" i="2"/>
  <c r="AP54" i="2" s="1"/>
  <c r="AK54" i="2"/>
  <c r="AM54" i="2" s="1"/>
  <c r="AH54" i="2"/>
  <c r="AJ54" i="2" s="1"/>
  <c r="AE54" i="2"/>
  <c r="AG54" i="2" s="1"/>
  <c r="AB54" i="2"/>
  <c r="AD54" i="2" s="1"/>
  <c r="Y54" i="2"/>
  <c r="AA54" i="2" s="1"/>
  <c r="V54" i="2"/>
  <c r="X54" i="2" s="1"/>
  <c r="S54" i="2"/>
  <c r="U54" i="2" s="1"/>
  <c r="P54" i="2"/>
  <c r="R54" i="2" s="1"/>
  <c r="M54" i="2"/>
  <c r="O54" i="2" s="1"/>
  <c r="J54" i="2"/>
  <c r="L54" i="2" s="1"/>
  <c r="G54" i="2"/>
  <c r="BF53" i="2"/>
  <c r="BH53" i="2" s="1"/>
  <c r="BC53" i="2"/>
  <c r="BE53" i="2" s="1"/>
  <c r="AZ53" i="2"/>
  <c r="BB53" i="2" s="1"/>
  <c r="AW53" i="2"/>
  <c r="AY53" i="2" s="1"/>
  <c r="AT53" i="2"/>
  <c r="AV53" i="2" s="1"/>
  <c r="AQ53" i="2"/>
  <c r="AS53" i="2" s="1"/>
  <c r="AN53" i="2"/>
  <c r="AP53" i="2" s="1"/>
  <c r="AK53" i="2"/>
  <c r="AM53" i="2" s="1"/>
  <c r="AH53" i="2"/>
  <c r="AJ53" i="2" s="1"/>
  <c r="AE53" i="2"/>
  <c r="AG53" i="2" s="1"/>
  <c r="AB53" i="2"/>
  <c r="AD53" i="2" s="1"/>
  <c r="Y53" i="2"/>
  <c r="AA53" i="2" s="1"/>
  <c r="V53" i="2"/>
  <c r="X53" i="2" s="1"/>
  <c r="S53" i="2"/>
  <c r="U53" i="2" s="1"/>
  <c r="P53" i="2"/>
  <c r="R53" i="2" s="1"/>
  <c r="M53" i="2"/>
  <c r="O53" i="2" s="1"/>
  <c r="J53" i="2"/>
  <c r="L53" i="2" s="1"/>
  <c r="G53" i="2"/>
  <c r="BF52" i="2"/>
  <c r="BH52" i="2" s="1"/>
  <c r="BC52" i="2"/>
  <c r="BE52" i="2" s="1"/>
  <c r="AZ52" i="2"/>
  <c r="BB52" i="2" s="1"/>
  <c r="AW52" i="2"/>
  <c r="AY52" i="2" s="1"/>
  <c r="AT52" i="2"/>
  <c r="AV52" i="2" s="1"/>
  <c r="AQ52" i="2"/>
  <c r="AS52" i="2" s="1"/>
  <c r="AN52" i="2"/>
  <c r="AP52" i="2" s="1"/>
  <c r="AK52" i="2"/>
  <c r="AM52" i="2" s="1"/>
  <c r="AH52" i="2"/>
  <c r="AJ52" i="2" s="1"/>
  <c r="AE52" i="2"/>
  <c r="AG52" i="2" s="1"/>
  <c r="AB52" i="2"/>
  <c r="AD52" i="2" s="1"/>
  <c r="Y52" i="2"/>
  <c r="AA52" i="2" s="1"/>
  <c r="V52" i="2"/>
  <c r="X52" i="2" s="1"/>
  <c r="S52" i="2"/>
  <c r="U52" i="2" s="1"/>
  <c r="P52" i="2"/>
  <c r="R52" i="2" s="1"/>
  <c r="M52" i="2"/>
  <c r="O52" i="2" s="1"/>
  <c r="J52" i="2"/>
  <c r="L52" i="2" s="1"/>
  <c r="G52" i="2"/>
  <c r="BF51" i="2"/>
  <c r="BC51" i="2"/>
  <c r="BE51" i="2" s="1"/>
  <c r="AZ51" i="2"/>
  <c r="BB51" i="2" s="1"/>
  <c r="AW51" i="2"/>
  <c r="AY51" i="2" s="1"/>
  <c r="AT51" i="2"/>
  <c r="AV51" i="2" s="1"/>
  <c r="AQ51" i="2"/>
  <c r="AS51" i="2" s="1"/>
  <c r="AN51" i="2"/>
  <c r="AP51" i="2" s="1"/>
  <c r="AK51" i="2"/>
  <c r="AM51" i="2" s="1"/>
  <c r="AH51" i="2"/>
  <c r="AJ51" i="2" s="1"/>
  <c r="AE51" i="2"/>
  <c r="AG51" i="2" s="1"/>
  <c r="AB51" i="2"/>
  <c r="AD51" i="2" s="1"/>
  <c r="Y51" i="2"/>
  <c r="AA51" i="2" s="1"/>
  <c r="V51" i="2"/>
  <c r="X51" i="2" s="1"/>
  <c r="S51" i="2"/>
  <c r="U51" i="2" s="1"/>
  <c r="P51" i="2"/>
  <c r="R51" i="2" s="1"/>
  <c r="M51" i="2"/>
  <c r="O51" i="2" s="1"/>
  <c r="J51" i="2"/>
  <c r="L51" i="2" s="1"/>
  <c r="G51" i="2"/>
  <c r="BF50" i="2"/>
  <c r="BH50" i="2" s="1"/>
  <c r="BC50" i="2"/>
  <c r="BE50" i="2" s="1"/>
  <c r="AZ50" i="2"/>
  <c r="BB50" i="2" s="1"/>
  <c r="AW50" i="2"/>
  <c r="AY50" i="2" s="1"/>
  <c r="AT50" i="2"/>
  <c r="AV50" i="2" s="1"/>
  <c r="AQ50" i="2"/>
  <c r="AS50" i="2" s="1"/>
  <c r="AN50" i="2"/>
  <c r="AP50" i="2" s="1"/>
  <c r="AK50" i="2"/>
  <c r="AM50" i="2" s="1"/>
  <c r="AH50" i="2"/>
  <c r="AJ50" i="2" s="1"/>
  <c r="AE50" i="2"/>
  <c r="AG50" i="2" s="1"/>
  <c r="AB50" i="2"/>
  <c r="AD50" i="2" s="1"/>
  <c r="Y50" i="2"/>
  <c r="AA50" i="2" s="1"/>
  <c r="V50" i="2"/>
  <c r="X50" i="2" s="1"/>
  <c r="S50" i="2"/>
  <c r="U50" i="2" s="1"/>
  <c r="P50" i="2"/>
  <c r="R50" i="2" s="1"/>
  <c r="M50" i="2"/>
  <c r="O50" i="2" s="1"/>
  <c r="J50" i="2"/>
  <c r="L50" i="2" s="1"/>
  <c r="G50" i="2"/>
  <c r="BF49" i="2"/>
  <c r="BH49" i="2" s="1"/>
  <c r="BC49" i="2"/>
  <c r="BE49" i="2" s="1"/>
  <c r="AZ49" i="2"/>
  <c r="BB49" i="2" s="1"/>
  <c r="AW49" i="2"/>
  <c r="AY49" i="2" s="1"/>
  <c r="AT49" i="2"/>
  <c r="AV49" i="2" s="1"/>
  <c r="AQ49" i="2"/>
  <c r="AS49" i="2" s="1"/>
  <c r="AN49" i="2"/>
  <c r="AP49" i="2" s="1"/>
  <c r="AK49" i="2"/>
  <c r="AM49" i="2" s="1"/>
  <c r="AH49" i="2"/>
  <c r="AJ49" i="2" s="1"/>
  <c r="AE49" i="2"/>
  <c r="AG49" i="2" s="1"/>
  <c r="AB49" i="2"/>
  <c r="AD49" i="2" s="1"/>
  <c r="Y49" i="2"/>
  <c r="AA49" i="2" s="1"/>
  <c r="V49" i="2"/>
  <c r="X49" i="2" s="1"/>
  <c r="S49" i="2"/>
  <c r="U49" i="2" s="1"/>
  <c r="P49" i="2"/>
  <c r="R49" i="2" s="1"/>
  <c r="M49" i="2"/>
  <c r="O49" i="2" s="1"/>
  <c r="J49" i="2"/>
  <c r="L49" i="2" s="1"/>
  <c r="G49" i="2"/>
  <c r="BF48" i="2"/>
  <c r="BH48" i="2" s="1"/>
  <c r="BC48" i="2"/>
  <c r="BE48" i="2" s="1"/>
  <c r="AZ48" i="2"/>
  <c r="BB48" i="2" s="1"/>
  <c r="AW48" i="2"/>
  <c r="AY48" i="2" s="1"/>
  <c r="AT48" i="2"/>
  <c r="AV48" i="2" s="1"/>
  <c r="AQ48" i="2"/>
  <c r="AS48" i="2" s="1"/>
  <c r="AN48" i="2"/>
  <c r="AP48" i="2" s="1"/>
  <c r="AK48" i="2"/>
  <c r="AM48" i="2" s="1"/>
  <c r="AH48" i="2"/>
  <c r="AJ48" i="2" s="1"/>
  <c r="AE48" i="2"/>
  <c r="AG48" i="2" s="1"/>
  <c r="AB48" i="2"/>
  <c r="AD48" i="2" s="1"/>
  <c r="Y48" i="2"/>
  <c r="AA48" i="2" s="1"/>
  <c r="V48" i="2"/>
  <c r="X48" i="2" s="1"/>
  <c r="S48" i="2"/>
  <c r="U48" i="2" s="1"/>
  <c r="P48" i="2"/>
  <c r="R48" i="2" s="1"/>
  <c r="M48" i="2"/>
  <c r="O48" i="2" s="1"/>
  <c r="J48" i="2"/>
  <c r="L48" i="2" s="1"/>
  <c r="G48" i="2"/>
  <c r="BF47" i="2"/>
  <c r="BH47" i="2" s="1"/>
  <c r="BC47" i="2"/>
  <c r="BE47" i="2" s="1"/>
  <c r="AZ47" i="2"/>
  <c r="BB47" i="2" s="1"/>
  <c r="AW47" i="2"/>
  <c r="AY47" i="2" s="1"/>
  <c r="AT47" i="2"/>
  <c r="AV47" i="2" s="1"/>
  <c r="AQ47" i="2"/>
  <c r="AS47" i="2" s="1"/>
  <c r="AN47" i="2"/>
  <c r="AP47" i="2" s="1"/>
  <c r="AK47" i="2"/>
  <c r="AM47" i="2" s="1"/>
  <c r="AH47" i="2"/>
  <c r="AJ47" i="2" s="1"/>
  <c r="AE47" i="2"/>
  <c r="AG47" i="2" s="1"/>
  <c r="AB47" i="2"/>
  <c r="AD47" i="2" s="1"/>
  <c r="Y47" i="2"/>
  <c r="AA47" i="2" s="1"/>
  <c r="V47" i="2"/>
  <c r="X47" i="2" s="1"/>
  <c r="S47" i="2"/>
  <c r="U47" i="2" s="1"/>
  <c r="P47" i="2"/>
  <c r="R47" i="2" s="1"/>
  <c r="M47" i="2"/>
  <c r="O47" i="2" s="1"/>
  <c r="J47" i="2"/>
  <c r="L47" i="2" s="1"/>
  <c r="G47" i="2"/>
  <c r="BF46" i="2"/>
  <c r="BH46" i="2" s="1"/>
  <c r="BC46" i="2"/>
  <c r="BE46" i="2" s="1"/>
  <c r="AZ46" i="2"/>
  <c r="BB46" i="2" s="1"/>
  <c r="AW46" i="2"/>
  <c r="AY46" i="2" s="1"/>
  <c r="AT46" i="2"/>
  <c r="AV46" i="2" s="1"/>
  <c r="AQ46" i="2"/>
  <c r="AS46" i="2" s="1"/>
  <c r="AN46" i="2"/>
  <c r="AP46" i="2" s="1"/>
  <c r="AK46" i="2"/>
  <c r="AM46" i="2" s="1"/>
  <c r="AH46" i="2"/>
  <c r="AJ46" i="2" s="1"/>
  <c r="AE46" i="2"/>
  <c r="AG46" i="2" s="1"/>
  <c r="AB46" i="2"/>
  <c r="AD46" i="2" s="1"/>
  <c r="Y46" i="2"/>
  <c r="AA46" i="2" s="1"/>
  <c r="V46" i="2"/>
  <c r="X46" i="2" s="1"/>
  <c r="S46" i="2"/>
  <c r="U46" i="2" s="1"/>
  <c r="P46" i="2"/>
  <c r="R46" i="2" s="1"/>
  <c r="M46" i="2"/>
  <c r="O46" i="2" s="1"/>
  <c r="J46" i="2"/>
  <c r="L46" i="2" s="1"/>
  <c r="G46" i="2"/>
  <c r="BF45" i="2"/>
  <c r="BH45" i="2" s="1"/>
  <c r="BC45" i="2"/>
  <c r="BE45" i="2" s="1"/>
  <c r="AZ45" i="2"/>
  <c r="BB45" i="2" s="1"/>
  <c r="AW45" i="2"/>
  <c r="AY45" i="2" s="1"/>
  <c r="AT45" i="2"/>
  <c r="AV45" i="2" s="1"/>
  <c r="AQ45" i="2"/>
  <c r="AS45" i="2" s="1"/>
  <c r="AN45" i="2"/>
  <c r="AP45" i="2" s="1"/>
  <c r="AK45" i="2"/>
  <c r="AM45" i="2" s="1"/>
  <c r="AH45" i="2"/>
  <c r="AJ45" i="2" s="1"/>
  <c r="AE45" i="2"/>
  <c r="AG45" i="2" s="1"/>
  <c r="AB45" i="2"/>
  <c r="AD45" i="2" s="1"/>
  <c r="Y45" i="2"/>
  <c r="AA45" i="2" s="1"/>
  <c r="V45" i="2"/>
  <c r="X45" i="2" s="1"/>
  <c r="S45" i="2"/>
  <c r="U45" i="2" s="1"/>
  <c r="P45" i="2"/>
  <c r="R45" i="2" s="1"/>
  <c r="M45" i="2"/>
  <c r="O45" i="2" s="1"/>
  <c r="J45" i="2"/>
  <c r="L45" i="2" s="1"/>
  <c r="G45" i="2"/>
  <c r="BF44" i="2"/>
  <c r="BH44" i="2" s="1"/>
  <c r="BC44" i="2"/>
  <c r="BE44" i="2" s="1"/>
  <c r="AZ44" i="2"/>
  <c r="BB44" i="2" s="1"/>
  <c r="AW44" i="2"/>
  <c r="AY44" i="2" s="1"/>
  <c r="AT44" i="2"/>
  <c r="AV44" i="2" s="1"/>
  <c r="AQ44" i="2"/>
  <c r="AS44" i="2" s="1"/>
  <c r="AN44" i="2"/>
  <c r="AP44" i="2" s="1"/>
  <c r="AK44" i="2"/>
  <c r="AM44" i="2" s="1"/>
  <c r="AH44" i="2"/>
  <c r="AJ44" i="2" s="1"/>
  <c r="AE44" i="2"/>
  <c r="AG44" i="2" s="1"/>
  <c r="AB44" i="2"/>
  <c r="AD44" i="2" s="1"/>
  <c r="Y44" i="2"/>
  <c r="AA44" i="2" s="1"/>
  <c r="V44" i="2"/>
  <c r="X44" i="2" s="1"/>
  <c r="S44" i="2"/>
  <c r="U44" i="2" s="1"/>
  <c r="P44" i="2"/>
  <c r="R44" i="2" s="1"/>
  <c r="M44" i="2"/>
  <c r="O44" i="2" s="1"/>
  <c r="J44" i="2"/>
  <c r="L44" i="2" s="1"/>
  <c r="G44" i="2"/>
  <c r="BF43" i="2"/>
  <c r="BH43" i="2" s="1"/>
  <c r="BC43" i="2"/>
  <c r="BE43" i="2" s="1"/>
  <c r="AZ43" i="2"/>
  <c r="BB43" i="2" s="1"/>
  <c r="AW43" i="2"/>
  <c r="AY43" i="2" s="1"/>
  <c r="AT43" i="2"/>
  <c r="AV43" i="2" s="1"/>
  <c r="AQ43" i="2"/>
  <c r="AS43" i="2" s="1"/>
  <c r="AN43" i="2"/>
  <c r="AP43" i="2" s="1"/>
  <c r="AK43" i="2"/>
  <c r="AM43" i="2" s="1"/>
  <c r="AH43" i="2"/>
  <c r="AJ43" i="2" s="1"/>
  <c r="AE43" i="2"/>
  <c r="AG43" i="2" s="1"/>
  <c r="AB43" i="2"/>
  <c r="AD43" i="2" s="1"/>
  <c r="Y43" i="2"/>
  <c r="AA43" i="2" s="1"/>
  <c r="V43" i="2"/>
  <c r="X43" i="2" s="1"/>
  <c r="S43" i="2"/>
  <c r="U43" i="2" s="1"/>
  <c r="P43" i="2"/>
  <c r="R43" i="2" s="1"/>
  <c r="M43" i="2"/>
  <c r="O43" i="2" s="1"/>
  <c r="J43" i="2"/>
  <c r="L43" i="2" s="1"/>
  <c r="G43" i="2"/>
  <c r="BF42" i="2"/>
  <c r="BC42" i="2"/>
  <c r="BE42" i="2" s="1"/>
  <c r="AZ42" i="2"/>
  <c r="BB42" i="2" s="1"/>
  <c r="AW42" i="2"/>
  <c r="AY42" i="2" s="1"/>
  <c r="AT42" i="2"/>
  <c r="AV42" i="2" s="1"/>
  <c r="AQ42" i="2"/>
  <c r="AS42" i="2" s="1"/>
  <c r="AN42" i="2"/>
  <c r="AP42" i="2" s="1"/>
  <c r="AK42" i="2"/>
  <c r="AM42" i="2" s="1"/>
  <c r="AH42" i="2"/>
  <c r="AJ42" i="2" s="1"/>
  <c r="AE42" i="2"/>
  <c r="AG42" i="2" s="1"/>
  <c r="AB42" i="2"/>
  <c r="AD42" i="2" s="1"/>
  <c r="Y42" i="2"/>
  <c r="AA42" i="2" s="1"/>
  <c r="V42" i="2"/>
  <c r="X42" i="2" s="1"/>
  <c r="S42" i="2"/>
  <c r="U42" i="2" s="1"/>
  <c r="P42" i="2"/>
  <c r="R42" i="2" s="1"/>
  <c r="M42" i="2"/>
  <c r="O42" i="2" s="1"/>
  <c r="J42" i="2"/>
  <c r="L42" i="2" s="1"/>
  <c r="G42" i="2"/>
  <c r="BF41" i="2"/>
  <c r="BH41" i="2" s="1"/>
  <c r="BC41" i="2"/>
  <c r="BE41" i="2" s="1"/>
  <c r="AZ41" i="2"/>
  <c r="BB41" i="2" s="1"/>
  <c r="AW41" i="2"/>
  <c r="AY41" i="2" s="1"/>
  <c r="AT41" i="2"/>
  <c r="AV41" i="2" s="1"/>
  <c r="AQ41" i="2"/>
  <c r="AS41" i="2" s="1"/>
  <c r="AN41" i="2"/>
  <c r="AP41" i="2" s="1"/>
  <c r="AK41" i="2"/>
  <c r="AM41" i="2" s="1"/>
  <c r="AH41" i="2"/>
  <c r="AJ41" i="2" s="1"/>
  <c r="AE41" i="2"/>
  <c r="AG41" i="2" s="1"/>
  <c r="AB41" i="2"/>
  <c r="AD41" i="2" s="1"/>
  <c r="Y41" i="2"/>
  <c r="AA41" i="2" s="1"/>
  <c r="V41" i="2"/>
  <c r="X41" i="2" s="1"/>
  <c r="S41" i="2"/>
  <c r="U41" i="2" s="1"/>
  <c r="P41" i="2"/>
  <c r="R41" i="2" s="1"/>
  <c r="M41" i="2"/>
  <c r="O41" i="2" s="1"/>
  <c r="J41" i="2"/>
  <c r="L41" i="2" s="1"/>
  <c r="G41" i="2"/>
  <c r="BF40" i="2"/>
  <c r="BC40" i="2"/>
  <c r="BE40" i="2" s="1"/>
  <c r="AZ40" i="2"/>
  <c r="BB40" i="2" s="1"/>
  <c r="AW40" i="2"/>
  <c r="AY40" i="2" s="1"/>
  <c r="AT40" i="2"/>
  <c r="AV40" i="2" s="1"/>
  <c r="AQ40" i="2"/>
  <c r="AS40" i="2" s="1"/>
  <c r="AN40" i="2"/>
  <c r="AP40" i="2" s="1"/>
  <c r="AK40" i="2"/>
  <c r="AM40" i="2" s="1"/>
  <c r="AH40" i="2"/>
  <c r="AJ40" i="2" s="1"/>
  <c r="AE40" i="2"/>
  <c r="AG40" i="2" s="1"/>
  <c r="AB40" i="2"/>
  <c r="AD40" i="2" s="1"/>
  <c r="Y40" i="2"/>
  <c r="AA40" i="2" s="1"/>
  <c r="V40" i="2"/>
  <c r="X40" i="2" s="1"/>
  <c r="S40" i="2"/>
  <c r="U40" i="2" s="1"/>
  <c r="P40" i="2"/>
  <c r="R40" i="2" s="1"/>
  <c r="M40" i="2"/>
  <c r="O40" i="2" s="1"/>
  <c r="J40" i="2"/>
  <c r="L40" i="2" s="1"/>
  <c r="G40" i="2"/>
  <c r="BF39" i="2"/>
  <c r="BC39" i="2"/>
  <c r="BE39" i="2" s="1"/>
  <c r="AZ39" i="2"/>
  <c r="BB39" i="2" s="1"/>
  <c r="AW39" i="2"/>
  <c r="AY39" i="2" s="1"/>
  <c r="AT39" i="2"/>
  <c r="AV39" i="2" s="1"/>
  <c r="AQ39" i="2"/>
  <c r="AS39" i="2" s="1"/>
  <c r="AN39" i="2"/>
  <c r="AP39" i="2" s="1"/>
  <c r="AK39" i="2"/>
  <c r="AM39" i="2" s="1"/>
  <c r="AH39" i="2"/>
  <c r="AJ39" i="2" s="1"/>
  <c r="AE39" i="2"/>
  <c r="AG39" i="2" s="1"/>
  <c r="AB39" i="2"/>
  <c r="AD39" i="2" s="1"/>
  <c r="Y39" i="2"/>
  <c r="AA39" i="2" s="1"/>
  <c r="V39" i="2"/>
  <c r="X39" i="2" s="1"/>
  <c r="S39" i="2"/>
  <c r="U39" i="2" s="1"/>
  <c r="P39" i="2"/>
  <c r="R39" i="2" s="1"/>
  <c r="M39" i="2"/>
  <c r="O39" i="2" s="1"/>
  <c r="J39" i="2"/>
  <c r="L39" i="2" s="1"/>
  <c r="G39" i="2"/>
  <c r="BF38" i="2"/>
  <c r="BC38" i="2"/>
  <c r="BE38" i="2" s="1"/>
  <c r="AZ38" i="2"/>
  <c r="BB38" i="2" s="1"/>
  <c r="AW38" i="2"/>
  <c r="AY38" i="2" s="1"/>
  <c r="AT38" i="2"/>
  <c r="AV38" i="2" s="1"/>
  <c r="AQ38" i="2"/>
  <c r="AS38" i="2" s="1"/>
  <c r="AN38" i="2"/>
  <c r="AP38" i="2" s="1"/>
  <c r="AK38" i="2"/>
  <c r="AM38" i="2" s="1"/>
  <c r="AH38" i="2"/>
  <c r="AJ38" i="2" s="1"/>
  <c r="AE38" i="2"/>
  <c r="AG38" i="2" s="1"/>
  <c r="AB38" i="2"/>
  <c r="AD38" i="2" s="1"/>
  <c r="Y38" i="2"/>
  <c r="AA38" i="2" s="1"/>
  <c r="V38" i="2"/>
  <c r="X38" i="2" s="1"/>
  <c r="S38" i="2"/>
  <c r="U38" i="2" s="1"/>
  <c r="P38" i="2"/>
  <c r="R38" i="2" s="1"/>
  <c r="M38" i="2"/>
  <c r="O38" i="2" s="1"/>
  <c r="J38" i="2"/>
  <c r="L38" i="2" s="1"/>
  <c r="G38" i="2"/>
  <c r="BF37" i="2"/>
  <c r="BH37" i="2" s="1"/>
  <c r="BC37" i="2"/>
  <c r="BE37" i="2" s="1"/>
  <c r="AZ37" i="2"/>
  <c r="BB37" i="2" s="1"/>
  <c r="AW37" i="2"/>
  <c r="AY37" i="2" s="1"/>
  <c r="AT37" i="2"/>
  <c r="AV37" i="2" s="1"/>
  <c r="AQ37" i="2"/>
  <c r="AS37" i="2" s="1"/>
  <c r="AN37" i="2"/>
  <c r="AP37" i="2" s="1"/>
  <c r="AK37" i="2"/>
  <c r="AM37" i="2" s="1"/>
  <c r="AH37" i="2"/>
  <c r="AJ37" i="2" s="1"/>
  <c r="AE37" i="2"/>
  <c r="AG37" i="2" s="1"/>
  <c r="AB37" i="2"/>
  <c r="AD37" i="2" s="1"/>
  <c r="Y37" i="2"/>
  <c r="AA37" i="2" s="1"/>
  <c r="V37" i="2"/>
  <c r="X37" i="2" s="1"/>
  <c r="S37" i="2"/>
  <c r="U37" i="2" s="1"/>
  <c r="P37" i="2"/>
  <c r="R37" i="2" s="1"/>
  <c r="M37" i="2"/>
  <c r="O37" i="2" s="1"/>
  <c r="J37" i="2"/>
  <c r="L37" i="2" s="1"/>
  <c r="G37" i="2"/>
  <c r="BF36" i="2"/>
  <c r="BH36" i="2" s="1"/>
  <c r="BC36" i="2"/>
  <c r="BE36" i="2" s="1"/>
  <c r="AZ36" i="2"/>
  <c r="BB36" i="2" s="1"/>
  <c r="AW36" i="2"/>
  <c r="AY36" i="2" s="1"/>
  <c r="AT36" i="2"/>
  <c r="AV36" i="2" s="1"/>
  <c r="AQ36" i="2"/>
  <c r="AS36" i="2" s="1"/>
  <c r="AN36" i="2"/>
  <c r="AP36" i="2" s="1"/>
  <c r="AK36" i="2"/>
  <c r="AM36" i="2" s="1"/>
  <c r="AH36" i="2"/>
  <c r="AJ36" i="2" s="1"/>
  <c r="AE36" i="2"/>
  <c r="AG36" i="2" s="1"/>
  <c r="AB36" i="2"/>
  <c r="AD36" i="2" s="1"/>
  <c r="Y36" i="2"/>
  <c r="AA36" i="2" s="1"/>
  <c r="V36" i="2"/>
  <c r="X36" i="2" s="1"/>
  <c r="S36" i="2"/>
  <c r="U36" i="2" s="1"/>
  <c r="P36" i="2"/>
  <c r="R36" i="2" s="1"/>
  <c r="M36" i="2"/>
  <c r="O36" i="2" s="1"/>
  <c r="J36" i="2"/>
  <c r="L36" i="2" s="1"/>
  <c r="G36" i="2"/>
  <c r="BF35" i="2"/>
  <c r="BH35" i="2" s="1"/>
  <c r="BC35" i="2"/>
  <c r="BE35" i="2" s="1"/>
  <c r="AZ35" i="2"/>
  <c r="BB35" i="2" s="1"/>
  <c r="AW35" i="2"/>
  <c r="AY35" i="2" s="1"/>
  <c r="AT35" i="2"/>
  <c r="AV35" i="2" s="1"/>
  <c r="AQ35" i="2"/>
  <c r="AS35" i="2" s="1"/>
  <c r="AN35" i="2"/>
  <c r="AP35" i="2" s="1"/>
  <c r="AK35" i="2"/>
  <c r="AM35" i="2" s="1"/>
  <c r="AH35" i="2"/>
  <c r="AJ35" i="2" s="1"/>
  <c r="AE35" i="2"/>
  <c r="AG35" i="2" s="1"/>
  <c r="AB35" i="2"/>
  <c r="AD35" i="2" s="1"/>
  <c r="Y35" i="2"/>
  <c r="AA35" i="2" s="1"/>
  <c r="V35" i="2"/>
  <c r="X35" i="2" s="1"/>
  <c r="S35" i="2"/>
  <c r="U35" i="2" s="1"/>
  <c r="P35" i="2"/>
  <c r="R35" i="2" s="1"/>
  <c r="M35" i="2"/>
  <c r="O35" i="2" s="1"/>
  <c r="J35" i="2"/>
  <c r="L35" i="2" s="1"/>
  <c r="G35" i="2"/>
  <c r="BF34" i="2"/>
  <c r="BC34" i="2"/>
  <c r="BE34" i="2" s="1"/>
  <c r="AZ34" i="2"/>
  <c r="BB34" i="2" s="1"/>
  <c r="AW34" i="2"/>
  <c r="AY34" i="2" s="1"/>
  <c r="AT34" i="2"/>
  <c r="AV34" i="2" s="1"/>
  <c r="AQ34" i="2"/>
  <c r="AS34" i="2" s="1"/>
  <c r="AN34" i="2"/>
  <c r="AP34" i="2" s="1"/>
  <c r="AK34" i="2"/>
  <c r="AM34" i="2" s="1"/>
  <c r="AH34" i="2"/>
  <c r="AJ34" i="2" s="1"/>
  <c r="AE34" i="2"/>
  <c r="AG34" i="2" s="1"/>
  <c r="AB34" i="2"/>
  <c r="AD34" i="2" s="1"/>
  <c r="Y34" i="2"/>
  <c r="AA34" i="2" s="1"/>
  <c r="V34" i="2"/>
  <c r="X34" i="2" s="1"/>
  <c r="S34" i="2"/>
  <c r="U34" i="2" s="1"/>
  <c r="P34" i="2"/>
  <c r="R34" i="2" s="1"/>
  <c r="M34" i="2"/>
  <c r="O34" i="2" s="1"/>
  <c r="J34" i="2"/>
  <c r="L34" i="2" s="1"/>
  <c r="G34" i="2"/>
  <c r="BF33" i="2"/>
  <c r="BH33" i="2" s="1"/>
  <c r="BC33" i="2"/>
  <c r="BE33" i="2" s="1"/>
  <c r="AZ33" i="2"/>
  <c r="BB33" i="2" s="1"/>
  <c r="AW33" i="2"/>
  <c r="AY33" i="2" s="1"/>
  <c r="AT33" i="2"/>
  <c r="AV33" i="2" s="1"/>
  <c r="AQ33" i="2"/>
  <c r="AS33" i="2" s="1"/>
  <c r="AN33" i="2"/>
  <c r="AP33" i="2" s="1"/>
  <c r="AK33" i="2"/>
  <c r="AM33" i="2" s="1"/>
  <c r="AH33" i="2"/>
  <c r="AJ33" i="2" s="1"/>
  <c r="AE33" i="2"/>
  <c r="AG33" i="2" s="1"/>
  <c r="AB33" i="2"/>
  <c r="AD33" i="2" s="1"/>
  <c r="Y33" i="2"/>
  <c r="AA33" i="2" s="1"/>
  <c r="V33" i="2"/>
  <c r="X33" i="2" s="1"/>
  <c r="S33" i="2"/>
  <c r="U33" i="2" s="1"/>
  <c r="P33" i="2"/>
  <c r="R33" i="2" s="1"/>
  <c r="M33" i="2"/>
  <c r="O33" i="2" s="1"/>
  <c r="J33" i="2"/>
  <c r="L33" i="2" s="1"/>
  <c r="G33" i="2"/>
  <c r="BF32" i="2"/>
  <c r="BC32" i="2"/>
  <c r="BE32" i="2" s="1"/>
  <c r="AZ32" i="2"/>
  <c r="BB32" i="2" s="1"/>
  <c r="AW32" i="2"/>
  <c r="AY32" i="2" s="1"/>
  <c r="AT32" i="2"/>
  <c r="AV32" i="2" s="1"/>
  <c r="AQ32" i="2"/>
  <c r="AS32" i="2" s="1"/>
  <c r="AN32" i="2"/>
  <c r="AP32" i="2" s="1"/>
  <c r="AK32" i="2"/>
  <c r="AM32" i="2" s="1"/>
  <c r="AH32" i="2"/>
  <c r="AJ32" i="2" s="1"/>
  <c r="AE32" i="2"/>
  <c r="AG32" i="2" s="1"/>
  <c r="AB32" i="2"/>
  <c r="AD32" i="2" s="1"/>
  <c r="Y32" i="2"/>
  <c r="AA32" i="2" s="1"/>
  <c r="V32" i="2"/>
  <c r="X32" i="2" s="1"/>
  <c r="S32" i="2"/>
  <c r="U32" i="2" s="1"/>
  <c r="P32" i="2"/>
  <c r="R32" i="2" s="1"/>
  <c r="M32" i="2"/>
  <c r="O32" i="2" s="1"/>
  <c r="J32" i="2"/>
  <c r="L32" i="2" s="1"/>
  <c r="G32" i="2"/>
  <c r="BF31" i="2"/>
  <c r="BH31" i="2" s="1"/>
  <c r="BC31" i="2"/>
  <c r="BE31" i="2" s="1"/>
  <c r="AZ31" i="2"/>
  <c r="BB31" i="2" s="1"/>
  <c r="AW31" i="2"/>
  <c r="AY31" i="2" s="1"/>
  <c r="AT31" i="2"/>
  <c r="AV31" i="2" s="1"/>
  <c r="AQ31" i="2"/>
  <c r="AS31" i="2" s="1"/>
  <c r="AN31" i="2"/>
  <c r="AP31" i="2" s="1"/>
  <c r="AK31" i="2"/>
  <c r="AM31" i="2" s="1"/>
  <c r="AH31" i="2"/>
  <c r="AJ31" i="2" s="1"/>
  <c r="AE31" i="2"/>
  <c r="AG31" i="2" s="1"/>
  <c r="AB31" i="2"/>
  <c r="AD31" i="2" s="1"/>
  <c r="Y31" i="2"/>
  <c r="AA31" i="2" s="1"/>
  <c r="V31" i="2"/>
  <c r="X31" i="2" s="1"/>
  <c r="S31" i="2"/>
  <c r="U31" i="2" s="1"/>
  <c r="P31" i="2"/>
  <c r="R31" i="2" s="1"/>
  <c r="M31" i="2"/>
  <c r="O31" i="2" s="1"/>
  <c r="J31" i="2"/>
  <c r="L31" i="2" s="1"/>
  <c r="G31" i="2"/>
  <c r="BF30" i="2"/>
  <c r="BC30" i="2"/>
  <c r="BE30" i="2" s="1"/>
  <c r="AZ30" i="2"/>
  <c r="BB30" i="2" s="1"/>
  <c r="AW30" i="2"/>
  <c r="AY30" i="2" s="1"/>
  <c r="AT30" i="2"/>
  <c r="AV30" i="2" s="1"/>
  <c r="AQ30" i="2"/>
  <c r="AS30" i="2" s="1"/>
  <c r="AN30" i="2"/>
  <c r="AP30" i="2" s="1"/>
  <c r="AK30" i="2"/>
  <c r="AM30" i="2" s="1"/>
  <c r="AH30" i="2"/>
  <c r="AJ30" i="2" s="1"/>
  <c r="AE30" i="2"/>
  <c r="AG30" i="2" s="1"/>
  <c r="AB30" i="2"/>
  <c r="AD30" i="2" s="1"/>
  <c r="Y30" i="2"/>
  <c r="AA30" i="2" s="1"/>
  <c r="V30" i="2"/>
  <c r="X30" i="2" s="1"/>
  <c r="S30" i="2"/>
  <c r="U30" i="2" s="1"/>
  <c r="P30" i="2"/>
  <c r="R30" i="2" s="1"/>
  <c r="M30" i="2"/>
  <c r="O30" i="2" s="1"/>
  <c r="J30" i="2"/>
  <c r="L30" i="2" s="1"/>
  <c r="G30" i="2"/>
  <c r="BF29" i="2"/>
  <c r="BH29" i="2" s="1"/>
  <c r="BC29" i="2"/>
  <c r="BE29" i="2" s="1"/>
  <c r="AZ29" i="2"/>
  <c r="BB29" i="2" s="1"/>
  <c r="AW29" i="2"/>
  <c r="AY29" i="2" s="1"/>
  <c r="AT29" i="2"/>
  <c r="AV29" i="2" s="1"/>
  <c r="AQ29" i="2"/>
  <c r="AS29" i="2" s="1"/>
  <c r="AN29" i="2"/>
  <c r="AP29" i="2" s="1"/>
  <c r="AK29" i="2"/>
  <c r="AM29" i="2" s="1"/>
  <c r="AH29" i="2"/>
  <c r="AJ29" i="2" s="1"/>
  <c r="AE29" i="2"/>
  <c r="AG29" i="2" s="1"/>
  <c r="AB29" i="2"/>
  <c r="AD29" i="2" s="1"/>
  <c r="Y29" i="2"/>
  <c r="AA29" i="2" s="1"/>
  <c r="V29" i="2"/>
  <c r="X29" i="2" s="1"/>
  <c r="S29" i="2"/>
  <c r="U29" i="2" s="1"/>
  <c r="P29" i="2"/>
  <c r="R29" i="2" s="1"/>
  <c r="M29" i="2"/>
  <c r="O29" i="2" s="1"/>
  <c r="J29" i="2"/>
  <c r="L29" i="2" s="1"/>
  <c r="G29" i="2"/>
  <c r="BF28" i="2"/>
  <c r="BH28" i="2" s="1"/>
  <c r="BC28" i="2"/>
  <c r="BE28" i="2" s="1"/>
  <c r="AZ28" i="2"/>
  <c r="BB28" i="2" s="1"/>
  <c r="AW28" i="2"/>
  <c r="AY28" i="2" s="1"/>
  <c r="AT28" i="2"/>
  <c r="AV28" i="2" s="1"/>
  <c r="AQ28" i="2"/>
  <c r="AS28" i="2" s="1"/>
  <c r="AN28" i="2"/>
  <c r="AP28" i="2" s="1"/>
  <c r="AK28" i="2"/>
  <c r="AM28" i="2" s="1"/>
  <c r="AH28" i="2"/>
  <c r="AJ28" i="2" s="1"/>
  <c r="AE28" i="2"/>
  <c r="AG28" i="2" s="1"/>
  <c r="AB28" i="2"/>
  <c r="AD28" i="2" s="1"/>
  <c r="Y28" i="2"/>
  <c r="AA28" i="2" s="1"/>
  <c r="V28" i="2"/>
  <c r="X28" i="2" s="1"/>
  <c r="S28" i="2"/>
  <c r="U28" i="2" s="1"/>
  <c r="P28" i="2"/>
  <c r="R28" i="2" s="1"/>
  <c r="M28" i="2"/>
  <c r="O28" i="2" s="1"/>
  <c r="J28" i="2"/>
  <c r="L28" i="2" s="1"/>
  <c r="G28" i="2"/>
  <c r="BF27" i="2"/>
  <c r="BC27" i="2"/>
  <c r="BE27" i="2" s="1"/>
  <c r="AZ27" i="2"/>
  <c r="BB27" i="2" s="1"/>
  <c r="AW27" i="2"/>
  <c r="AY27" i="2" s="1"/>
  <c r="AT27" i="2"/>
  <c r="AV27" i="2" s="1"/>
  <c r="AQ27" i="2"/>
  <c r="AS27" i="2" s="1"/>
  <c r="AN27" i="2"/>
  <c r="AP27" i="2" s="1"/>
  <c r="AK27" i="2"/>
  <c r="AM27" i="2" s="1"/>
  <c r="AH27" i="2"/>
  <c r="AJ27" i="2" s="1"/>
  <c r="AE27" i="2"/>
  <c r="AG27" i="2" s="1"/>
  <c r="AB27" i="2"/>
  <c r="AD27" i="2" s="1"/>
  <c r="Y27" i="2"/>
  <c r="AA27" i="2" s="1"/>
  <c r="V27" i="2"/>
  <c r="X27" i="2" s="1"/>
  <c r="S27" i="2"/>
  <c r="U27" i="2" s="1"/>
  <c r="P27" i="2"/>
  <c r="R27" i="2" s="1"/>
  <c r="M27" i="2"/>
  <c r="O27" i="2" s="1"/>
  <c r="J27" i="2"/>
  <c r="L27" i="2" s="1"/>
  <c r="G27" i="2"/>
  <c r="BF26" i="2"/>
  <c r="BH26" i="2" s="1"/>
  <c r="BC26" i="2"/>
  <c r="BE26" i="2" s="1"/>
  <c r="AZ26" i="2"/>
  <c r="BB26" i="2" s="1"/>
  <c r="AW26" i="2"/>
  <c r="AY26" i="2" s="1"/>
  <c r="AT26" i="2"/>
  <c r="AV26" i="2" s="1"/>
  <c r="AQ26" i="2"/>
  <c r="AS26" i="2" s="1"/>
  <c r="AN26" i="2"/>
  <c r="AP26" i="2" s="1"/>
  <c r="AK26" i="2"/>
  <c r="AM26" i="2" s="1"/>
  <c r="AH26" i="2"/>
  <c r="AJ26" i="2" s="1"/>
  <c r="AE26" i="2"/>
  <c r="AG26" i="2" s="1"/>
  <c r="AB26" i="2"/>
  <c r="AD26" i="2" s="1"/>
  <c r="Y26" i="2"/>
  <c r="AA26" i="2" s="1"/>
  <c r="V26" i="2"/>
  <c r="X26" i="2" s="1"/>
  <c r="S26" i="2"/>
  <c r="U26" i="2" s="1"/>
  <c r="P26" i="2"/>
  <c r="R26" i="2" s="1"/>
  <c r="M26" i="2"/>
  <c r="O26" i="2" s="1"/>
  <c r="J26" i="2"/>
  <c r="L26" i="2" s="1"/>
  <c r="G26" i="2"/>
  <c r="BF25" i="2"/>
  <c r="BH25" i="2" s="1"/>
  <c r="BC25" i="2"/>
  <c r="BE25" i="2" s="1"/>
  <c r="AZ25" i="2"/>
  <c r="BB25" i="2" s="1"/>
  <c r="AW25" i="2"/>
  <c r="AY25" i="2" s="1"/>
  <c r="AT25" i="2"/>
  <c r="AV25" i="2" s="1"/>
  <c r="AQ25" i="2"/>
  <c r="AS25" i="2" s="1"/>
  <c r="AN25" i="2"/>
  <c r="AP25" i="2" s="1"/>
  <c r="AK25" i="2"/>
  <c r="AM25" i="2" s="1"/>
  <c r="AH25" i="2"/>
  <c r="AJ25" i="2" s="1"/>
  <c r="AE25" i="2"/>
  <c r="AG25" i="2" s="1"/>
  <c r="AB25" i="2"/>
  <c r="AD25" i="2" s="1"/>
  <c r="Y25" i="2"/>
  <c r="AA25" i="2" s="1"/>
  <c r="V25" i="2"/>
  <c r="X25" i="2" s="1"/>
  <c r="S25" i="2"/>
  <c r="U25" i="2" s="1"/>
  <c r="P25" i="2"/>
  <c r="R25" i="2" s="1"/>
  <c r="M25" i="2"/>
  <c r="O25" i="2" s="1"/>
  <c r="J25" i="2"/>
  <c r="L25" i="2" s="1"/>
  <c r="G25" i="2"/>
  <c r="BF24" i="2"/>
  <c r="BC24" i="2"/>
  <c r="BE24" i="2" s="1"/>
  <c r="AZ24" i="2"/>
  <c r="BB24" i="2" s="1"/>
  <c r="AW24" i="2"/>
  <c r="AY24" i="2" s="1"/>
  <c r="AT24" i="2"/>
  <c r="AV24" i="2" s="1"/>
  <c r="AQ24" i="2"/>
  <c r="AS24" i="2" s="1"/>
  <c r="AN24" i="2"/>
  <c r="AP24" i="2" s="1"/>
  <c r="AK24" i="2"/>
  <c r="AM24" i="2" s="1"/>
  <c r="AH24" i="2"/>
  <c r="AJ24" i="2" s="1"/>
  <c r="AE24" i="2"/>
  <c r="AG24" i="2" s="1"/>
  <c r="AB24" i="2"/>
  <c r="AD24" i="2" s="1"/>
  <c r="Y24" i="2"/>
  <c r="AA24" i="2" s="1"/>
  <c r="V24" i="2"/>
  <c r="X24" i="2" s="1"/>
  <c r="S24" i="2"/>
  <c r="U24" i="2" s="1"/>
  <c r="P24" i="2"/>
  <c r="R24" i="2" s="1"/>
  <c r="M24" i="2"/>
  <c r="O24" i="2" s="1"/>
  <c r="J24" i="2"/>
  <c r="L24" i="2" s="1"/>
  <c r="G24" i="2"/>
  <c r="BF23" i="2"/>
  <c r="BC23" i="2"/>
  <c r="BE23" i="2" s="1"/>
  <c r="AZ23" i="2"/>
  <c r="BB23" i="2" s="1"/>
  <c r="AW23" i="2"/>
  <c r="AY23" i="2" s="1"/>
  <c r="AT23" i="2"/>
  <c r="AV23" i="2" s="1"/>
  <c r="AQ23" i="2"/>
  <c r="AS23" i="2" s="1"/>
  <c r="AN23" i="2"/>
  <c r="AP23" i="2" s="1"/>
  <c r="AK23" i="2"/>
  <c r="AM23" i="2" s="1"/>
  <c r="AH23" i="2"/>
  <c r="AJ23" i="2" s="1"/>
  <c r="AE23" i="2"/>
  <c r="AG23" i="2" s="1"/>
  <c r="AB23" i="2"/>
  <c r="AD23" i="2" s="1"/>
  <c r="Y23" i="2"/>
  <c r="AA23" i="2" s="1"/>
  <c r="V23" i="2"/>
  <c r="X23" i="2" s="1"/>
  <c r="S23" i="2"/>
  <c r="U23" i="2" s="1"/>
  <c r="P23" i="2"/>
  <c r="R23" i="2" s="1"/>
  <c r="M23" i="2"/>
  <c r="O23" i="2" s="1"/>
  <c r="J23" i="2"/>
  <c r="L23" i="2" s="1"/>
  <c r="G23" i="2"/>
  <c r="BF22" i="2"/>
  <c r="BC22" i="2"/>
  <c r="BE22" i="2" s="1"/>
  <c r="AZ22" i="2"/>
  <c r="BB22" i="2" s="1"/>
  <c r="AW22" i="2"/>
  <c r="AY22" i="2" s="1"/>
  <c r="AT22" i="2"/>
  <c r="AV22" i="2" s="1"/>
  <c r="AQ22" i="2"/>
  <c r="AS22" i="2" s="1"/>
  <c r="AN22" i="2"/>
  <c r="AP22" i="2" s="1"/>
  <c r="AK22" i="2"/>
  <c r="AM22" i="2" s="1"/>
  <c r="AH22" i="2"/>
  <c r="AJ22" i="2" s="1"/>
  <c r="AE22" i="2"/>
  <c r="AG22" i="2" s="1"/>
  <c r="AB22" i="2"/>
  <c r="AD22" i="2" s="1"/>
  <c r="Y22" i="2"/>
  <c r="AA22" i="2" s="1"/>
  <c r="V22" i="2"/>
  <c r="X22" i="2" s="1"/>
  <c r="S22" i="2"/>
  <c r="U22" i="2" s="1"/>
  <c r="P22" i="2"/>
  <c r="R22" i="2" s="1"/>
  <c r="M22" i="2"/>
  <c r="O22" i="2" s="1"/>
  <c r="J22" i="2"/>
  <c r="L22" i="2" s="1"/>
  <c r="G22" i="2"/>
  <c r="BF21" i="2"/>
  <c r="BH21" i="2" s="1"/>
  <c r="BC21" i="2"/>
  <c r="BE21" i="2" s="1"/>
  <c r="AZ21" i="2"/>
  <c r="BB21" i="2" s="1"/>
  <c r="AW21" i="2"/>
  <c r="AY21" i="2" s="1"/>
  <c r="AT21" i="2"/>
  <c r="AV21" i="2" s="1"/>
  <c r="AQ21" i="2"/>
  <c r="AS21" i="2" s="1"/>
  <c r="AN21" i="2"/>
  <c r="AP21" i="2" s="1"/>
  <c r="AK21" i="2"/>
  <c r="AM21" i="2" s="1"/>
  <c r="AH21" i="2"/>
  <c r="AJ21" i="2" s="1"/>
  <c r="AE21" i="2"/>
  <c r="AG21" i="2" s="1"/>
  <c r="AB21" i="2"/>
  <c r="AD21" i="2" s="1"/>
  <c r="Y21" i="2"/>
  <c r="AA21" i="2" s="1"/>
  <c r="V21" i="2"/>
  <c r="X21" i="2" s="1"/>
  <c r="S21" i="2"/>
  <c r="U21" i="2" s="1"/>
  <c r="P21" i="2"/>
  <c r="R21" i="2" s="1"/>
  <c r="M21" i="2"/>
  <c r="O21" i="2" s="1"/>
  <c r="J21" i="2"/>
  <c r="L21" i="2" s="1"/>
  <c r="G21" i="2"/>
  <c r="BF20" i="2"/>
  <c r="BH20" i="2" s="1"/>
  <c r="BC20" i="2"/>
  <c r="BE20" i="2" s="1"/>
  <c r="AZ20" i="2"/>
  <c r="BB20" i="2" s="1"/>
  <c r="AW20" i="2"/>
  <c r="AY20" i="2" s="1"/>
  <c r="AT20" i="2"/>
  <c r="AV20" i="2" s="1"/>
  <c r="AQ20" i="2"/>
  <c r="AS20" i="2" s="1"/>
  <c r="AN20" i="2"/>
  <c r="AP20" i="2" s="1"/>
  <c r="AK20" i="2"/>
  <c r="AM20" i="2" s="1"/>
  <c r="AH20" i="2"/>
  <c r="AJ20" i="2" s="1"/>
  <c r="AE20" i="2"/>
  <c r="AG20" i="2" s="1"/>
  <c r="AB20" i="2"/>
  <c r="AD20" i="2" s="1"/>
  <c r="Y20" i="2"/>
  <c r="AA20" i="2" s="1"/>
  <c r="V20" i="2"/>
  <c r="X20" i="2" s="1"/>
  <c r="S20" i="2"/>
  <c r="U20" i="2" s="1"/>
  <c r="P20" i="2"/>
  <c r="R20" i="2" s="1"/>
  <c r="M20" i="2"/>
  <c r="O20" i="2" s="1"/>
  <c r="J20" i="2"/>
  <c r="L20" i="2" s="1"/>
  <c r="G20" i="2"/>
  <c r="BF19" i="2"/>
  <c r="BH19" i="2" s="1"/>
  <c r="BC19" i="2"/>
  <c r="BE19" i="2" s="1"/>
  <c r="AZ19" i="2"/>
  <c r="BB19" i="2" s="1"/>
  <c r="AW19" i="2"/>
  <c r="AY19" i="2" s="1"/>
  <c r="AT19" i="2"/>
  <c r="AV19" i="2" s="1"/>
  <c r="AQ19" i="2"/>
  <c r="AS19" i="2" s="1"/>
  <c r="AN19" i="2"/>
  <c r="AP19" i="2" s="1"/>
  <c r="AK19" i="2"/>
  <c r="AM19" i="2" s="1"/>
  <c r="AH19" i="2"/>
  <c r="AJ19" i="2" s="1"/>
  <c r="AE19" i="2"/>
  <c r="AG19" i="2" s="1"/>
  <c r="AB19" i="2"/>
  <c r="AD19" i="2" s="1"/>
  <c r="Y19" i="2"/>
  <c r="AA19" i="2" s="1"/>
  <c r="V19" i="2"/>
  <c r="X19" i="2" s="1"/>
  <c r="S19" i="2"/>
  <c r="U19" i="2" s="1"/>
  <c r="P19" i="2"/>
  <c r="R19" i="2" s="1"/>
  <c r="M19" i="2"/>
  <c r="O19" i="2" s="1"/>
  <c r="J19" i="2"/>
  <c r="L19" i="2" s="1"/>
  <c r="G19" i="2"/>
  <c r="BF18" i="2"/>
  <c r="BH18" i="2" s="1"/>
  <c r="BC18" i="2"/>
  <c r="BE18" i="2" s="1"/>
  <c r="AZ18" i="2"/>
  <c r="BB18" i="2" s="1"/>
  <c r="AW18" i="2"/>
  <c r="AY18" i="2" s="1"/>
  <c r="AT18" i="2"/>
  <c r="AV18" i="2" s="1"/>
  <c r="AQ18" i="2"/>
  <c r="AS18" i="2" s="1"/>
  <c r="AN18" i="2"/>
  <c r="AP18" i="2" s="1"/>
  <c r="AK18" i="2"/>
  <c r="AM18" i="2" s="1"/>
  <c r="AH18" i="2"/>
  <c r="AJ18" i="2" s="1"/>
  <c r="AE18" i="2"/>
  <c r="AG18" i="2" s="1"/>
  <c r="AB18" i="2"/>
  <c r="AD18" i="2" s="1"/>
  <c r="Y18" i="2"/>
  <c r="AA18" i="2" s="1"/>
  <c r="V18" i="2"/>
  <c r="X18" i="2" s="1"/>
  <c r="S18" i="2"/>
  <c r="U18" i="2" s="1"/>
  <c r="P18" i="2"/>
  <c r="R18" i="2" s="1"/>
  <c r="M18" i="2"/>
  <c r="O18" i="2" s="1"/>
  <c r="J18" i="2"/>
  <c r="L18" i="2" s="1"/>
  <c r="G18" i="2"/>
  <c r="BF17" i="2"/>
  <c r="BH17" i="2" s="1"/>
  <c r="BC17" i="2"/>
  <c r="BE17" i="2" s="1"/>
  <c r="AZ17" i="2"/>
  <c r="BB17" i="2" s="1"/>
  <c r="AW17" i="2"/>
  <c r="AY17" i="2" s="1"/>
  <c r="AT17" i="2"/>
  <c r="AV17" i="2" s="1"/>
  <c r="AQ17" i="2"/>
  <c r="AS17" i="2" s="1"/>
  <c r="AN17" i="2"/>
  <c r="AP17" i="2" s="1"/>
  <c r="AK17" i="2"/>
  <c r="AM17" i="2" s="1"/>
  <c r="AH17" i="2"/>
  <c r="AJ17" i="2" s="1"/>
  <c r="AE17" i="2"/>
  <c r="AG17" i="2" s="1"/>
  <c r="AB17" i="2"/>
  <c r="AD17" i="2" s="1"/>
  <c r="Y17" i="2"/>
  <c r="AA17" i="2" s="1"/>
  <c r="V17" i="2"/>
  <c r="X17" i="2" s="1"/>
  <c r="S17" i="2"/>
  <c r="U17" i="2" s="1"/>
  <c r="P17" i="2"/>
  <c r="R17" i="2" s="1"/>
  <c r="M17" i="2"/>
  <c r="O17" i="2" s="1"/>
  <c r="J17" i="2"/>
  <c r="L17" i="2" s="1"/>
  <c r="G17" i="2"/>
  <c r="BF16" i="2"/>
  <c r="BH16" i="2" s="1"/>
  <c r="BC16" i="2"/>
  <c r="BE16" i="2" s="1"/>
  <c r="AZ16" i="2"/>
  <c r="BB16" i="2" s="1"/>
  <c r="AW16" i="2"/>
  <c r="AY16" i="2" s="1"/>
  <c r="AT16" i="2"/>
  <c r="AV16" i="2" s="1"/>
  <c r="AQ16" i="2"/>
  <c r="AS16" i="2" s="1"/>
  <c r="AN16" i="2"/>
  <c r="AP16" i="2" s="1"/>
  <c r="AK16" i="2"/>
  <c r="AM16" i="2" s="1"/>
  <c r="AH16" i="2"/>
  <c r="AJ16" i="2" s="1"/>
  <c r="AE16" i="2"/>
  <c r="AG16" i="2" s="1"/>
  <c r="AB16" i="2"/>
  <c r="AD16" i="2" s="1"/>
  <c r="Y16" i="2"/>
  <c r="AA16" i="2" s="1"/>
  <c r="V16" i="2"/>
  <c r="X16" i="2" s="1"/>
  <c r="S16" i="2"/>
  <c r="U16" i="2" s="1"/>
  <c r="P16" i="2"/>
  <c r="R16" i="2" s="1"/>
  <c r="M16" i="2"/>
  <c r="O16" i="2" s="1"/>
  <c r="J16" i="2"/>
  <c r="L16" i="2" s="1"/>
  <c r="G16" i="2"/>
  <c r="BF15" i="2"/>
  <c r="BC15" i="2"/>
  <c r="BE15" i="2" s="1"/>
  <c r="AZ15" i="2"/>
  <c r="BB15" i="2" s="1"/>
  <c r="AW15" i="2"/>
  <c r="AY15" i="2" s="1"/>
  <c r="AT15" i="2"/>
  <c r="AV15" i="2" s="1"/>
  <c r="AQ15" i="2"/>
  <c r="AS15" i="2" s="1"/>
  <c r="AN15" i="2"/>
  <c r="AP15" i="2" s="1"/>
  <c r="AK15" i="2"/>
  <c r="AM15" i="2" s="1"/>
  <c r="AH15" i="2"/>
  <c r="AJ15" i="2" s="1"/>
  <c r="AE15" i="2"/>
  <c r="AG15" i="2" s="1"/>
  <c r="AB15" i="2"/>
  <c r="AD15" i="2" s="1"/>
  <c r="Y15" i="2"/>
  <c r="AA15" i="2" s="1"/>
  <c r="V15" i="2"/>
  <c r="X15" i="2" s="1"/>
  <c r="S15" i="2"/>
  <c r="U15" i="2" s="1"/>
  <c r="P15" i="2"/>
  <c r="R15" i="2" s="1"/>
  <c r="M15" i="2"/>
  <c r="O15" i="2" s="1"/>
  <c r="J15" i="2"/>
  <c r="L15" i="2" s="1"/>
  <c r="G15" i="2"/>
  <c r="BF14" i="2"/>
  <c r="BH14" i="2" s="1"/>
  <c r="BC14" i="2"/>
  <c r="BE14" i="2" s="1"/>
  <c r="AZ14" i="2"/>
  <c r="BB14" i="2" s="1"/>
  <c r="AW14" i="2"/>
  <c r="AY14" i="2" s="1"/>
  <c r="AT14" i="2"/>
  <c r="AV14" i="2" s="1"/>
  <c r="AQ14" i="2"/>
  <c r="AS14" i="2" s="1"/>
  <c r="AN14" i="2"/>
  <c r="AP14" i="2" s="1"/>
  <c r="AK14" i="2"/>
  <c r="AM14" i="2" s="1"/>
  <c r="AH14" i="2"/>
  <c r="AJ14" i="2" s="1"/>
  <c r="AE14" i="2"/>
  <c r="AG14" i="2" s="1"/>
  <c r="AB14" i="2"/>
  <c r="AD14" i="2" s="1"/>
  <c r="Y14" i="2"/>
  <c r="AA14" i="2" s="1"/>
  <c r="V14" i="2"/>
  <c r="X14" i="2" s="1"/>
  <c r="S14" i="2"/>
  <c r="U14" i="2" s="1"/>
  <c r="P14" i="2"/>
  <c r="R14" i="2" s="1"/>
  <c r="M14" i="2"/>
  <c r="O14" i="2" s="1"/>
  <c r="J14" i="2"/>
  <c r="L14" i="2" s="1"/>
  <c r="G14" i="2"/>
  <c r="BF13" i="2"/>
  <c r="BC13" i="2"/>
  <c r="BE13" i="2" s="1"/>
  <c r="AZ13" i="2"/>
  <c r="BB13" i="2" s="1"/>
  <c r="AW13" i="2"/>
  <c r="AY13" i="2" s="1"/>
  <c r="AT13" i="2"/>
  <c r="AV13" i="2" s="1"/>
  <c r="AQ13" i="2"/>
  <c r="AS13" i="2" s="1"/>
  <c r="AN13" i="2"/>
  <c r="AP13" i="2" s="1"/>
  <c r="AK13" i="2"/>
  <c r="AM13" i="2" s="1"/>
  <c r="AH13" i="2"/>
  <c r="AJ13" i="2" s="1"/>
  <c r="AE13" i="2"/>
  <c r="AG13" i="2" s="1"/>
  <c r="AB13" i="2"/>
  <c r="AD13" i="2" s="1"/>
  <c r="Y13" i="2"/>
  <c r="AA13" i="2" s="1"/>
  <c r="V13" i="2"/>
  <c r="X13" i="2" s="1"/>
  <c r="S13" i="2"/>
  <c r="U13" i="2" s="1"/>
  <c r="P13" i="2"/>
  <c r="R13" i="2" s="1"/>
  <c r="M13" i="2"/>
  <c r="O13" i="2" s="1"/>
  <c r="J13" i="2"/>
  <c r="L13" i="2" s="1"/>
  <c r="G13" i="2"/>
  <c r="BF12" i="2"/>
  <c r="BH12" i="2" s="1"/>
  <c r="BC12" i="2"/>
  <c r="BE12" i="2" s="1"/>
  <c r="AZ12" i="2"/>
  <c r="BB12" i="2" s="1"/>
  <c r="AW12" i="2"/>
  <c r="AY12" i="2" s="1"/>
  <c r="AT12" i="2"/>
  <c r="AV12" i="2" s="1"/>
  <c r="AQ12" i="2"/>
  <c r="AS12" i="2" s="1"/>
  <c r="AN12" i="2"/>
  <c r="AP12" i="2" s="1"/>
  <c r="AK12" i="2"/>
  <c r="AM12" i="2" s="1"/>
  <c r="AH12" i="2"/>
  <c r="AJ12" i="2" s="1"/>
  <c r="AE12" i="2"/>
  <c r="AG12" i="2" s="1"/>
  <c r="AB12" i="2"/>
  <c r="AD12" i="2" s="1"/>
  <c r="Y12" i="2"/>
  <c r="AA12" i="2" s="1"/>
  <c r="V12" i="2"/>
  <c r="X12" i="2" s="1"/>
  <c r="S12" i="2"/>
  <c r="U12" i="2" s="1"/>
  <c r="P12" i="2"/>
  <c r="R12" i="2" s="1"/>
  <c r="M12" i="2"/>
  <c r="O12" i="2" s="1"/>
  <c r="J12" i="2"/>
  <c r="L12" i="2" s="1"/>
  <c r="G12" i="2"/>
  <c r="BF11" i="2"/>
  <c r="BC11" i="2"/>
  <c r="BE11" i="2" s="1"/>
  <c r="AZ11" i="2"/>
  <c r="BB11" i="2" s="1"/>
  <c r="AW11" i="2"/>
  <c r="AY11" i="2" s="1"/>
  <c r="AT11" i="2"/>
  <c r="AV11" i="2" s="1"/>
  <c r="AQ11" i="2"/>
  <c r="AS11" i="2" s="1"/>
  <c r="AN11" i="2"/>
  <c r="AP11" i="2" s="1"/>
  <c r="AK11" i="2"/>
  <c r="AM11" i="2" s="1"/>
  <c r="AH11" i="2"/>
  <c r="AJ11" i="2" s="1"/>
  <c r="AE11" i="2"/>
  <c r="AG11" i="2" s="1"/>
  <c r="AB11" i="2"/>
  <c r="AD11" i="2" s="1"/>
  <c r="Y11" i="2"/>
  <c r="AA11" i="2" s="1"/>
  <c r="V11" i="2"/>
  <c r="X11" i="2" s="1"/>
  <c r="S11" i="2"/>
  <c r="U11" i="2" s="1"/>
  <c r="P11" i="2"/>
  <c r="R11" i="2" s="1"/>
  <c r="M11" i="2"/>
  <c r="O11" i="2" s="1"/>
  <c r="J11" i="2"/>
  <c r="L11" i="2" s="1"/>
  <c r="G11" i="2"/>
  <c r="BF10" i="2"/>
  <c r="BH10" i="2" s="1"/>
  <c r="BC10" i="2"/>
  <c r="BE10" i="2" s="1"/>
  <c r="AZ10" i="2"/>
  <c r="BB10" i="2" s="1"/>
  <c r="AW10" i="2"/>
  <c r="AY10" i="2" s="1"/>
  <c r="AT10" i="2"/>
  <c r="AV10" i="2" s="1"/>
  <c r="AQ10" i="2"/>
  <c r="AS10" i="2" s="1"/>
  <c r="AN10" i="2"/>
  <c r="AP10" i="2" s="1"/>
  <c r="AK10" i="2"/>
  <c r="AM10" i="2" s="1"/>
  <c r="AH10" i="2"/>
  <c r="AJ10" i="2" s="1"/>
  <c r="AE10" i="2"/>
  <c r="AG10" i="2" s="1"/>
  <c r="AB10" i="2"/>
  <c r="AD10" i="2" s="1"/>
  <c r="Y10" i="2"/>
  <c r="AA10" i="2" s="1"/>
  <c r="V10" i="2"/>
  <c r="X10" i="2" s="1"/>
  <c r="S10" i="2"/>
  <c r="U10" i="2" s="1"/>
  <c r="P10" i="2"/>
  <c r="R10" i="2" s="1"/>
  <c r="M10" i="2"/>
  <c r="O10" i="2" s="1"/>
  <c r="J10" i="2"/>
  <c r="L10" i="2" s="1"/>
  <c r="G10" i="2"/>
  <c r="BF9" i="2"/>
  <c r="BC9" i="2"/>
  <c r="BE9" i="2" s="1"/>
  <c r="AZ9" i="2"/>
  <c r="BB9" i="2" s="1"/>
  <c r="AW9" i="2"/>
  <c r="AY9" i="2" s="1"/>
  <c r="AT9" i="2"/>
  <c r="AV9" i="2" s="1"/>
  <c r="AQ9" i="2"/>
  <c r="AS9" i="2" s="1"/>
  <c r="AN9" i="2"/>
  <c r="AP9" i="2" s="1"/>
  <c r="AK9" i="2"/>
  <c r="AM9" i="2" s="1"/>
  <c r="AH9" i="2"/>
  <c r="AJ9" i="2" s="1"/>
  <c r="AE9" i="2"/>
  <c r="AG9" i="2" s="1"/>
  <c r="AB9" i="2"/>
  <c r="AD9" i="2" s="1"/>
  <c r="Y9" i="2"/>
  <c r="AA9" i="2" s="1"/>
  <c r="V9" i="2"/>
  <c r="X9" i="2" s="1"/>
  <c r="S9" i="2"/>
  <c r="U9" i="2" s="1"/>
  <c r="P9" i="2"/>
  <c r="R9" i="2" s="1"/>
  <c r="M9" i="2"/>
  <c r="O9" i="2" s="1"/>
  <c r="J9" i="2"/>
  <c r="L9" i="2" s="1"/>
  <c r="G9" i="2"/>
  <c r="BF8" i="2"/>
  <c r="BH8" i="2" s="1"/>
  <c r="BC8" i="2"/>
  <c r="BE8" i="2" s="1"/>
  <c r="AZ8" i="2"/>
  <c r="BB8" i="2" s="1"/>
  <c r="AW8" i="2"/>
  <c r="AY8" i="2" s="1"/>
  <c r="AT8" i="2"/>
  <c r="AV8" i="2" s="1"/>
  <c r="AQ8" i="2"/>
  <c r="AS8" i="2" s="1"/>
  <c r="AN8" i="2"/>
  <c r="AP8" i="2" s="1"/>
  <c r="AK8" i="2"/>
  <c r="AM8" i="2" s="1"/>
  <c r="AH8" i="2"/>
  <c r="AJ8" i="2" s="1"/>
  <c r="AE8" i="2"/>
  <c r="AG8" i="2" s="1"/>
  <c r="AB8" i="2"/>
  <c r="AD8" i="2" s="1"/>
  <c r="Y8" i="2"/>
  <c r="AA8" i="2" s="1"/>
  <c r="V8" i="2"/>
  <c r="X8" i="2" s="1"/>
  <c r="S8" i="2"/>
  <c r="U8" i="2" s="1"/>
  <c r="P8" i="2"/>
  <c r="R8" i="2" s="1"/>
  <c r="M8" i="2"/>
  <c r="O8" i="2" s="1"/>
  <c r="J8" i="2"/>
  <c r="L8" i="2" s="1"/>
  <c r="G8" i="2"/>
  <c r="BF7" i="2"/>
  <c r="BC7" i="2"/>
  <c r="BE7" i="2" s="1"/>
  <c r="AZ7" i="2"/>
  <c r="BB7" i="2" s="1"/>
  <c r="AW7" i="2"/>
  <c r="AY7" i="2" s="1"/>
  <c r="AT7" i="2"/>
  <c r="AV7" i="2" s="1"/>
  <c r="AQ7" i="2"/>
  <c r="AS7" i="2" s="1"/>
  <c r="AN7" i="2"/>
  <c r="AP7" i="2" s="1"/>
  <c r="AK7" i="2"/>
  <c r="AM7" i="2" s="1"/>
  <c r="AH7" i="2"/>
  <c r="AJ7" i="2" s="1"/>
  <c r="AE7" i="2"/>
  <c r="AG7" i="2" s="1"/>
  <c r="AB7" i="2"/>
  <c r="AD7" i="2" s="1"/>
  <c r="Y7" i="2"/>
  <c r="AA7" i="2" s="1"/>
  <c r="V7" i="2"/>
  <c r="X7" i="2" s="1"/>
  <c r="S7" i="2"/>
  <c r="U7" i="2" s="1"/>
  <c r="P7" i="2"/>
  <c r="R7" i="2" s="1"/>
  <c r="M7" i="2"/>
  <c r="O7" i="2" s="1"/>
  <c r="J7" i="2"/>
  <c r="L7" i="2" s="1"/>
  <c r="G7" i="2"/>
  <c r="BF6" i="2"/>
  <c r="BH6" i="2" s="1"/>
  <c r="BC6" i="2"/>
  <c r="BE6" i="2" s="1"/>
  <c r="AZ6" i="2"/>
  <c r="BB6" i="2" s="1"/>
  <c r="AW6" i="2"/>
  <c r="AY6" i="2" s="1"/>
  <c r="AT6" i="2"/>
  <c r="AV6" i="2" s="1"/>
  <c r="AQ6" i="2"/>
  <c r="AS6" i="2" s="1"/>
  <c r="AN6" i="2"/>
  <c r="AP6" i="2" s="1"/>
  <c r="AK6" i="2"/>
  <c r="AM6" i="2" s="1"/>
  <c r="AH6" i="2"/>
  <c r="AJ6" i="2" s="1"/>
  <c r="AE6" i="2"/>
  <c r="AG6" i="2" s="1"/>
  <c r="AB6" i="2"/>
  <c r="AD6" i="2" s="1"/>
  <c r="Y6" i="2"/>
  <c r="AA6" i="2" s="1"/>
  <c r="V6" i="2"/>
  <c r="X6" i="2" s="1"/>
  <c r="S6" i="2"/>
  <c r="U6" i="2" s="1"/>
  <c r="P6" i="2"/>
  <c r="R6" i="2" s="1"/>
  <c r="M6" i="2"/>
  <c r="O6" i="2" s="1"/>
  <c r="J6" i="2"/>
  <c r="L6" i="2" s="1"/>
  <c r="G6" i="2"/>
  <c r="BC5" i="2"/>
  <c r="BE5" i="2" s="1"/>
  <c r="AZ5" i="2"/>
  <c r="BB5" i="2" s="1"/>
  <c r="AW5" i="2"/>
  <c r="AY5" i="2" s="1"/>
  <c r="AT5" i="2"/>
  <c r="AV5" i="2" s="1"/>
  <c r="AQ5" i="2"/>
  <c r="AS5" i="2" s="1"/>
  <c r="AN5" i="2"/>
  <c r="AP5" i="2" s="1"/>
  <c r="AK5" i="2"/>
  <c r="AM5" i="2" s="1"/>
  <c r="AH5" i="2"/>
  <c r="AJ5" i="2" s="1"/>
  <c r="AE5" i="2"/>
  <c r="AG5" i="2" s="1"/>
  <c r="AB5" i="2"/>
  <c r="AD5" i="2" s="1"/>
  <c r="Y5" i="2"/>
  <c r="AA5" i="2" s="1"/>
  <c r="V5" i="2"/>
  <c r="X5" i="2" s="1"/>
  <c r="S5" i="2"/>
  <c r="U5" i="2" s="1"/>
  <c r="P5" i="2"/>
  <c r="R5" i="2" s="1"/>
  <c r="M5" i="2"/>
  <c r="O5" i="2" s="1"/>
  <c r="J5" i="2"/>
  <c r="L5" i="2" s="1"/>
  <c r="G5" i="2"/>
  <c r="CS2" i="2"/>
  <c r="CP2" i="2"/>
  <c r="CM2" i="2"/>
  <c r="CJ2" i="2"/>
  <c r="CG2" i="2"/>
  <c r="CD2" i="2"/>
  <c r="CA2" i="2"/>
  <c r="BX2" i="2"/>
  <c r="BU2" i="2"/>
  <c r="BR2" i="2"/>
  <c r="H2" i="2"/>
  <c r="E2" i="2"/>
  <c r="D5" i="2" l="1"/>
  <c r="F5" i="2" s="1"/>
  <c r="CX2" i="2"/>
  <c r="D67" i="2"/>
  <c r="F67" i="2" s="1"/>
  <c r="D109" i="2"/>
  <c r="F109" i="2" s="1"/>
  <c r="D94" i="2"/>
  <c r="F94" i="2" s="1"/>
  <c r="D32" i="2"/>
  <c r="F32" i="2" s="1"/>
  <c r="D26" i="2"/>
  <c r="F26" i="2" s="1"/>
  <c r="D21" i="2"/>
  <c r="F21" i="2" s="1"/>
  <c r="I24" i="2"/>
  <c r="D24" i="2"/>
  <c r="F24" i="2" s="1"/>
  <c r="D30" i="2"/>
  <c r="F30" i="2" s="1"/>
  <c r="I41" i="2"/>
  <c r="D41" i="2"/>
  <c r="F41" i="2" s="1"/>
  <c r="D44" i="2"/>
  <c r="F44" i="2" s="1"/>
  <c r="D47" i="2"/>
  <c r="F47" i="2" s="1"/>
  <c r="I53" i="2"/>
  <c r="D53" i="2"/>
  <c r="F53" i="2" s="1"/>
  <c r="I56" i="2"/>
  <c r="D56" i="2"/>
  <c r="F56" i="2" s="1"/>
  <c r="I62" i="2"/>
  <c r="D62" i="2"/>
  <c r="F62" i="2" s="1"/>
  <c r="D76" i="2"/>
  <c r="F76" i="2" s="1"/>
  <c r="I82" i="2"/>
  <c r="D82" i="2"/>
  <c r="F82" i="2" s="1"/>
  <c r="I91" i="2"/>
  <c r="D91" i="2"/>
  <c r="F91" i="2" s="1"/>
  <c r="I19" i="2"/>
  <c r="D19" i="2"/>
  <c r="F19" i="2" s="1"/>
  <c r="I27" i="2"/>
  <c r="D27" i="2"/>
  <c r="F27" i="2" s="1"/>
  <c r="D33" i="2"/>
  <c r="F33" i="2" s="1"/>
  <c r="D50" i="2"/>
  <c r="F50" i="2" s="1"/>
  <c r="I59" i="2"/>
  <c r="D59" i="2"/>
  <c r="F59" i="2" s="1"/>
  <c r="I65" i="2"/>
  <c r="D65" i="2"/>
  <c r="F65" i="2" s="1"/>
  <c r="I68" i="2"/>
  <c r="D68" i="2"/>
  <c r="F68" i="2" s="1"/>
  <c r="D71" i="2"/>
  <c r="F71" i="2" s="1"/>
  <c r="D86" i="2"/>
  <c r="F86" i="2" s="1"/>
  <c r="D95" i="2"/>
  <c r="F95" i="2" s="1"/>
  <c r="D101" i="2"/>
  <c r="F101" i="2" s="1"/>
  <c r="I104" i="2"/>
  <c r="D104" i="2"/>
  <c r="F104" i="2" s="1"/>
  <c r="D107" i="2"/>
  <c r="F107" i="2" s="1"/>
  <c r="D113" i="2"/>
  <c r="F113" i="2" s="1"/>
  <c r="I8" i="2"/>
  <c r="D8" i="2"/>
  <c r="F8" i="2" s="1"/>
  <c r="I18" i="2"/>
  <c r="D18" i="2"/>
  <c r="F18" i="2" s="1"/>
  <c r="D7" i="2"/>
  <c r="F7" i="2" s="1"/>
  <c r="I10" i="2"/>
  <c r="D10" i="2"/>
  <c r="F10" i="2" s="1"/>
  <c r="I13" i="2"/>
  <c r="D13" i="2"/>
  <c r="F13" i="2" s="1"/>
  <c r="I16" i="2"/>
  <c r="D16" i="2"/>
  <c r="F16" i="2" s="1"/>
  <c r="I22" i="2"/>
  <c r="D22" i="2"/>
  <c r="F22" i="2" s="1"/>
  <c r="I36" i="2"/>
  <c r="D36" i="2"/>
  <c r="F36" i="2" s="1"/>
  <c r="D39" i="2"/>
  <c r="F39" i="2" s="1"/>
  <c r="I54" i="2"/>
  <c r="D54" i="2"/>
  <c r="F54" i="2" s="1"/>
  <c r="D74" i="2"/>
  <c r="F74" i="2" s="1"/>
  <c r="D77" i="2"/>
  <c r="F77" i="2" s="1"/>
  <c r="D80" i="2"/>
  <c r="F80" i="2" s="1"/>
  <c r="I89" i="2"/>
  <c r="D89" i="2"/>
  <c r="F89" i="2" s="1"/>
  <c r="D92" i="2"/>
  <c r="F92" i="2" s="1"/>
  <c r="D98" i="2"/>
  <c r="F98" i="2" s="1"/>
  <c r="D110" i="2"/>
  <c r="F110" i="2" s="1"/>
  <c r="D25" i="2"/>
  <c r="F25" i="2" s="1"/>
  <c r="I28" i="2"/>
  <c r="D28" i="2"/>
  <c r="F28" i="2" s="1"/>
  <c r="D31" i="2"/>
  <c r="F31" i="2" s="1"/>
  <c r="D42" i="2"/>
  <c r="F42" i="2" s="1"/>
  <c r="D45" i="2"/>
  <c r="F45" i="2" s="1"/>
  <c r="I48" i="2"/>
  <c r="D48" i="2"/>
  <c r="F48" i="2" s="1"/>
  <c r="D57" i="2"/>
  <c r="F57" i="2" s="1"/>
  <c r="D60" i="2"/>
  <c r="F60" i="2" s="1"/>
  <c r="D63" i="2"/>
  <c r="F63" i="2" s="1"/>
  <c r="D83" i="2"/>
  <c r="F83" i="2" s="1"/>
  <c r="D102" i="2"/>
  <c r="F102" i="2" s="1"/>
  <c r="I34" i="2"/>
  <c r="D34" i="2"/>
  <c r="F34" i="2" s="1"/>
  <c r="D51" i="2"/>
  <c r="F51" i="2" s="1"/>
  <c r="I66" i="2"/>
  <c r="D66" i="2"/>
  <c r="F66" i="2" s="1"/>
  <c r="D69" i="2"/>
  <c r="F69" i="2" s="1"/>
  <c r="I72" i="2"/>
  <c r="D72" i="2"/>
  <c r="F72" i="2" s="1"/>
  <c r="I78" i="2"/>
  <c r="D78" i="2"/>
  <c r="F78" i="2" s="1"/>
  <c r="D87" i="2"/>
  <c r="F87" i="2" s="1"/>
  <c r="I93" i="2"/>
  <c r="D93" i="2"/>
  <c r="F93" i="2" s="1"/>
  <c r="I96" i="2"/>
  <c r="D96" i="2"/>
  <c r="F96" i="2" s="1"/>
  <c r="D99" i="2"/>
  <c r="F99" i="2" s="1"/>
  <c r="I105" i="2"/>
  <c r="D105" i="2"/>
  <c r="F105" i="2" s="1"/>
  <c r="D111" i="2"/>
  <c r="F111" i="2" s="1"/>
  <c r="I114" i="2"/>
  <c r="D114" i="2"/>
  <c r="F114" i="2" s="1"/>
  <c r="D17" i="2"/>
  <c r="F17" i="2" s="1"/>
  <c r="I20" i="2"/>
  <c r="D20" i="2"/>
  <c r="F20" i="2" s="1"/>
  <c r="D23" i="2"/>
  <c r="F23" i="2" s="1"/>
  <c r="I37" i="2"/>
  <c r="D37" i="2"/>
  <c r="F37" i="2" s="1"/>
  <c r="I40" i="2"/>
  <c r="D40" i="2"/>
  <c r="F40" i="2" s="1"/>
  <c r="D46" i="2"/>
  <c r="F46" i="2" s="1"/>
  <c r="I55" i="2"/>
  <c r="D55" i="2"/>
  <c r="F55" i="2" s="1"/>
  <c r="D75" i="2"/>
  <c r="F75" i="2" s="1"/>
  <c r="I81" i="2"/>
  <c r="D81" i="2"/>
  <c r="F81" i="2" s="1"/>
  <c r="I84" i="2"/>
  <c r="D84" i="2"/>
  <c r="F84" i="2" s="1"/>
  <c r="D90" i="2"/>
  <c r="F90" i="2" s="1"/>
  <c r="D43" i="2"/>
  <c r="F43" i="2" s="1"/>
  <c r="I49" i="2"/>
  <c r="D49" i="2"/>
  <c r="F49" i="2" s="1"/>
  <c r="D52" i="2"/>
  <c r="F52" i="2" s="1"/>
  <c r="D58" i="2"/>
  <c r="F58" i="2" s="1"/>
  <c r="D61" i="2"/>
  <c r="F61" i="2" s="1"/>
  <c r="D64" i="2"/>
  <c r="F64" i="2" s="1"/>
  <c r="I70" i="2"/>
  <c r="D70" i="2"/>
  <c r="F70" i="2" s="1"/>
  <c r="D100" i="2"/>
  <c r="F100" i="2" s="1"/>
  <c r="D103" i="2"/>
  <c r="F103" i="2" s="1"/>
  <c r="I112" i="2"/>
  <c r="D112" i="2"/>
  <c r="F112" i="2" s="1"/>
  <c r="I115" i="2"/>
  <c r="D115" i="2"/>
  <c r="F115" i="2" s="1"/>
  <c r="D14" i="2"/>
  <c r="F14" i="2" s="1"/>
  <c r="D11" i="2"/>
  <c r="F11" i="2" s="1"/>
  <c r="I29" i="2"/>
  <c r="D29" i="2"/>
  <c r="F29" i="2" s="1"/>
  <c r="D6" i="2"/>
  <c r="F6" i="2" s="1"/>
  <c r="I9" i="2"/>
  <c r="D9" i="2"/>
  <c r="F9" i="2" s="1"/>
  <c r="I12" i="2"/>
  <c r="D12" i="2"/>
  <c r="F12" i="2" s="1"/>
  <c r="I15" i="2"/>
  <c r="D15" i="2"/>
  <c r="F15" i="2" s="1"/>
  <c r="I35" i="2"/>
  <c r="D35" i="2"/>
  <c r="F35" i="2" s="1"/>
  <c r="I38" i="2"/>
  <c r="D38" i="2"/>
  <c r="F38" i="2" s="1"/>
  <c r="D73" i="2"/>
  <c r="F73" i="2" s="1"/>
  <c r="D79" i="2"/>
  <c r="F79" i="2" s="1"/>
  <c r="D85" i="2"/>
  <c r="F85" i="2" s="1"/>
  <c r="D88" i="2"/>
  <c r="F88" i="2" s="1"/>
  <c r="D97" i="2"/>
  <c r="F97" i="2" s="1"/>
  <c r="I106" i="2"/>
  <c r="D106" i="2"/>
  <c r="F106" i="2" s="1"/>
  <c r="I110" i="2"/>
  <c r="I86" i="2"/>
  <c r="I113" i="2"/>
  <c r="I26" i="2"/>
  <c r="I6" i="2"/>
  <c r="I14" i="2"/>
  <c r="I43" i="2"/>
  <c r="I45" i="2"/>
  <c r="I47" i="2"/>
  <c r="I30" i="2"/>
  <c r="I32" i="2"/>
  <c r="I58" i="2"/>
  <c r="I61" i="2"/>
  <c r="I42" i="2"/>
  <c r="I44" i="2"/>
  <c r="I46" i="2"/>
  <c r="I51" i="2"/>
  <c r="I52" i="2"/>
  <c r="BH40" i="2"/>
  <c r="I7" i="2"/>
  <c r="I31" i="2"/>
  <c r="I33" i="2"/>
  <c r="I5" i="2"/>
  <c r="I11" i="2"/>
  <c r="I17" i="2"/>
  <c r="I21" i="2"/>
  <c r="I23" i="2"/>
  <c r="I39" i="2"/>
  <c r="I50" i="2"/>
  <c r="I57" i="2"/>
  <c r="I25" i="2"/>
  <c r="I60" i="2"/>
  <c r="I88" i="2"/>
  <c r="I94" i="2"/>
  <c r="I63" i="2"/>
  <c r="BH72" i="2"/>
  <c r="I74" i="2"/>
  <c r="I76" i="2"/>
  <c r="I80" i="2"/>
  <c r="I92" i="2"/>
  <c r="BH88" i="2"/>
  <c r="I99" i="2"/>
  <c r="I67" i="2"/>
  <c r="I69" i="2"/>
  <c r="I71" i="2"/>
  <c r="I98" i="2"/>
  <c r="I85" i="2"/>
  <c r="I87" i="2"/>
  <c r="I95" i="2"/>
  <c r="I97" i="2"/>
  <c r="I100" i="2"/>
  <c r="I101" i="2"/>
  <c r="I111" i="2"/>
  <c r="I64" i="2"/>
  <c r="I73" i="2"/>
  <c r="I75" i="2"/>
  <c r="I77" i="2"/>
  <c r="I79" i="2"/>
  <c r="I83" i="2"/>
  <c r="I90" i="2"/>
  <c r="I103" i="2"/>
  <c r="I107" i="2"/>
  <c r="I109" i="2"/>
  <c r="BK98" i="2"/>
  <c r="I102" i="2"/>
  <c r="BK111" i="2"/>
  <c r="AH2" i="2"/>
  <c r="BQ69" i="2"/>
  <c r="BQ21" i="2"/>
  <c r="AT2" i="2"/>
  <c r="J2" i="2"/>
  <c r="V2" i="2"/>
  <c r="BE108" i="2"/>
  <c r="BE2" i="2" s="1"/>
  <c r="BC2" i="2"/>
  <c r="L108" i="2"/>
  <c r="L2" i="2" s="1"/>
  <c r="X108" i="2"/>
  <c r="X2" i="2" s="1"/>
  <c r="AJ108" i="2"/>
  <c r="AJ2" i="2" s="1"/>
  <c r="AV108" i="2"/>
  <c r="AV2" i="2" s="1"/>
  <c r="M108" i="2"/>
  <c r="Y108" i="2"/>
  <c r="AK108" i="2"/>
  <c r="AW108" i="2"/>
  <c r="P108" i="2"/>
  <c r="AB108" i="2"/>
  <c r="AN108" i="2"/>
  <c r="AZ108" i="2"/>
  <c r="G108" i="2"/>
  <c r="S108" i="2"/>
  <c r="AE108" i="2"/>
  <c r="AQ108" i="2"/>
  <c r="BN89" i="2"/>
  <c r="BN111" i="2"/>
  <c r="BN95" i="2"/>
  <c r="BN63" i="2"/>
  <c r="BN47" i="2"/>
  <c r="BL2" i="2"/>
  <c r="BI2" i="2"/>
  <c r="BH9" i="2"/>
  <c r="BH15" i="2"/>
  <c r="BH32" i="2"/>
  <c r="BH38" i="2"/>
  <c r="BH74" i="2"/>
  <c r="BH84" i="2"/>
  <c r="BH98" i="2"/>
  <c r="BH112" i="2"/>
  <c r="BH60" i="2"/>
  <c r="BH80" i="2"/>
  <c r="BH11" i="2"/>
  <c r="BH24" i="2"/>
  <c r="BH27" i="2"/>
  <c r="BH7" i="2"/>
  <c r="BH23" i="2"/>
  <c r="BH94" i="2"/>
  <c r="BH22" i="2"/>
  <c r="BH34" i="2"/>
  <c r="BH39" i="2"/>
  <c r="BH97" i="2"/>
  <c r="BH5" i="2"/>
  <c r="BH13" i="2"/>
  <c r="BF2" i="2"/>
  <c r="BH30" i="2"/>
  <c r="BH42" i="2"/>
  <c r="BH51" i="2"/>
  <c r="BH59" i="2"/>
  <c r="BH67" i="2"/>
  <c r="BH75" i="2"/>
  <c r="BH83" i="2"/>
  <c r="BH91" i="2"/>
  <c r="BH99" i="2"/>
  <c r="BH107" i="2"/>
  <c r="BH115" i="2"/>
  <c r="BH105" i="2"/>
  <c r="BH113" i="2"/>
  <c r="D108" i="2" l="1"/>
  <c r="F108" i="2" s="1"/>
  <c r="F2" i="2" s="1"/>
  <c r="O108" i="2"/>
  <c r="O2" i="2" s="1"/>
  <c r="M2" i="2"/>
  <c r="AP108" i="2"/>
  <c r="AP2" i="2" s="1"/>
  <c r="AN2" i="2"/>
  <c r="BB108" i="2"/>
  <c r="BB2" i="2" s="1"/>
  <c r="AZ2" i="2"/>
  <c r="AB2" i="2"/>
  <c r="AD108" i="2"/>
  <c r="AD2" i="2" s="1"/>
  <c r="I108" i="2"/>
  <c r="I2" i="2" s="1"/>
  <c r="G2" i="2"/>
  <c r="AS108" i="2"/>
  <c r="AS2" i="2" s="1"/>
  <c r="AQ2" i="2"/>
  <c r="R108" i="2"/>
  <c r="R2" i="2" s="1"/>
  <c r="P2" i="2"/>
  <c r="Y2" i="2"/>
  <c r="AA108" i="2"/>
  <c r="AA2" i="2" s="1"/>
  <c r="AG108" i="2"/>
  <c r="AG2" i="2" s="1"/>
  <c r="AE2" i="2"/>
  <c r="BK108" i="2"/>
  <c r="U108" i="2"/>
  <c r="U2" i="2" s="1"/>
  <c r="S2" i="2"/>
  <c r="AW2" i="2"/>
  <c r="AY108" i="2"/>
  <c r="AY2" i="2" s="1"/>
  <c r="AK2" i="2"/>
  <c r="AM108" i="2"/>
  <c r="AM2" i="2" s="1"/>
  <c r="BN2" i="2"/>
  <c r="BW2" i="2"/>
  <c r="BH2" i="2"/>
  <c r="BK2" i="2" l="1"/>
  <c r="BT2" i="2"/>
  <c r="CF2" i="2"/>
  <c r="CO2" i="2"/>
  <c r="CC2" i="2"/>
  <c r="CL2" i="2" l="1"/>
  <c r="CU2" i="2"/>
  <c r="BQ2" i="2"/>
  <c r="BO2" i="2"/>
  <c r="C13" i="36"/>
  <c r="G4" i="36" s="1"/>
  <c r="G5" i="36" s="1"/>
  <c r="G11" i="36" s="1"/>
  <c r="G14" i="36" s="1"/>
  <c r="G16" i="36" s="1"/>
  <c r="BZ2" i="2" l="1"/>
  <c r="D2" i="2"/>
  <c r="CR2" i="2" l="1"/>
  <c r="C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3DE9DD62-3022-4CFF-AF80-1FF4357C956F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373B2AB0-4727-4077-A84E-6676FA11D05B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257693E7-2DB2-4862-B723-40B8E6C6FF1E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<sst xmlns="http://schemas.openxmlformats.org/spreadsheetml/2006/main" count="118470" uniqueCount="16927">
  <si>
    <t>รหัสสินค้า</t>
  </si>
  <si>
    <t>สินค้า</t>
  </si>
  <si>
    <t>ราคา</t>
  </si>
  <si>
    <t>จำนวน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</si>
  <si>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</si>
  <si>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</si>
  <si>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</si>
  <si>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</si>
  <si>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</si>
  <si>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</si>
  <si>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</si>
  <si>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</si>
  <si>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</si>
  <si>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</si>
  <si>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</si>
  <si>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</si>
  <si>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</si>
  <si>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</si>
  <si>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</si>
  <si>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</si>
  <si>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1114503</t>
  </si>
  <si>
    <t>ครีมฮอร์นไส้เนยสด (ครีมฮอร์นช็อกโกแลต  1กล่อง6ชิ้น)</t>
  </si>
  <si>
    <t>ร้านที่2</t>
  </si>
  <si>
    <t>-</t>
  </si>
  <si>
    <t/>
  </si>
  <si>
    <t>J&amp;T COD</t>
  </si>
  <si>
    <t>Tiktok</t>
  </si>
  <si>
    <t>จ่ายทีหลัง / COD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</si>
  <si>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</si>
  <si>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</si>
  <si>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</si>
  <si>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</si>
  <si>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Flash Express Thailand</t>
  </si>
  <si>
    <t>tiktok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</si>
  <si>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</si>
  <si>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</si>
  <si>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</si>
  <si>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</si>
  <si>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</si>
  <si>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</si>
  <si>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</si>
  <si>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</si>
  <si>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</si>
  <si>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</si>
  <si>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</si>
  <si>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</si>
  <si>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</si>
  <si>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ร้านที่1</t>
  </si>
  <si>
    <t>Kerry_dropoff</t>
  </si>
  <si>
    <t>Lazada</t>
  </si>
  <si>
    <t>lazada</t>
  </si>
  <si>
    <t>1200001</t>
  </si>
  <si>
    <t>คอนเฟล็ก</t>
  </si>
  <si>
    <t>Flash Express</t>
  </si>
  <si>
    <t>Shopee</t>
  </si>
  <si>
    <t>shopee</t>
  </si>
  <si>
    <t>ชิฟฟ่อนไม่มีไส้ แบบกล่อง8ชิ้น รวมรส (รวมรส)</t>
  </si>
  <si>
    <t>ชัยภูมิ</t>
  </si>
  <si>
    <t>J&amp;T Express</t>
  </si>
  <si>
    <t>1112017</t>
  </si>
  <si>
    <t>เค้กเบาหวิวเล็ก 1กล่องขนาด 100 กรัม (ตาลหอม)</t>
  </si>
  <si>
    <t>นครศรีธรรมราช</t>
  </si>
  <si>
    <t>เทศบาลนครนครศรีธรรมราช</t>
  </si>
  <si>
    <t>SPX Express</t>
  </si>
  <si>
    <t>กาฬสินธุ์</t>
  </si>
  <si>
    <t>ปทุมธานี</t>
  </si>
  <si>
    <t>1111083-B</t>
  </si>
  <si>
    <t>ชิฟฟ่อนสอดไส้ 1 ชิ้น ชิฟฟ่อนเค้ก เลือกรสชาติได้ (เมล่อน)</t>
  </si>
  <si>
    <t>18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</si>
  <si>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</si>
  <si>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</si>
  <si>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</si>
  <si>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</si>
  <si>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</si>
  <si>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</si>
  <si>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</si>
  <si>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</si>
  <si>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</si>
  <si>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</si>
  <si>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</si>
  <si>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</si>
  <si>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</si>
  <si>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</si>
  <si>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</si>
  <si>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</si>
  <si>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</si>
  <si>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</si>
  <si>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ร้อยเอ็ด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</si>
  <si>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</si>
  <si>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</si>
  <si>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</si>
  <si>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</si>
  <si>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</si>
  <si>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</si>
  <si>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</si>
  <si>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</si>
  <si>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</si>
  <si>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</si>
  <si>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</si>
  <si>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</si>
  <si>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</si>
  <si>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</si>
  <si>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</si>
  <si>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</si>
  <si>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</si>
  <si>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</si>
  <si>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</si>
  <si>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</si>
  <si>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</si>
  <si>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</si>
  <si>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</si>
  <si>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</si>
  <si>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</si>
  <si>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</si>
  <si>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</si>
  <si>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</si>
  <si>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</si>
  <si>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</si>
  <si>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</si>
  <si>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</si>
  <si>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</si>
  <si>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</si>
  <si>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</si>
  <si>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</si>
  <si>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</si>
  <si>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</si>
  <si>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</si>
  <si>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</si>
  <si>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</si>
  <si>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</si>
  <si>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</si>
  <si>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</si>
  <si>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</si>
  <si>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</si>
  <si>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</si>
  <si>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</si>
  <si>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</si>
  <si>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</si>
  <si>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</si>
  <si>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</si>
  <si>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</si>
  <si>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</si>
  <si>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</si>
  <si>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</si>
  <si>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</si>
  <si>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</si>
  <si>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</si>
  <si>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</si>
  <si>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</si>
  <si>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</si>
  <si>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</si>
  <si>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</si>
  <si>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</si>
  <si>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</si>
  <si>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</si>
  <si>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</si>
  <si>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</si>
  <si>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</si>
  <si>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</si>
  <si>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</si>
  <si>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</si>
  <si>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</si>
  <si>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</si>
  <si>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21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</si>
  <si>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</si>
  <si>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</si>
  <si>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</si>
  <si>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</si>
  <si>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</si>
  <si>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</si>
  <si>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</si>
  <si>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</si>
  <si>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</si>
  <si>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</si>
  <si>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</si>
  <si>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</si>
  <si>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</si>
  <si>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</si>
  <si>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</si>
  <si>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</si>
  <si>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</si>
  <si>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</si>
  <si>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</si>
  <si>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</si>
  <si>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</si>
  <si>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</si>
  <si>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</si>
  <si>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</si>
  <si>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</si>
  <si>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</si>
  <si>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</si>
  <si>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</si>
  <si>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</si>
  <si>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</si>
  <si>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</si>
  <si>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</si>
  <si>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</si>
  <si>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</si>
  <si>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</si>
  <si>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</si>
  <si>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</si>
  <si>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</si>
  <si>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</si>
  <si>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</si>
  <si>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</si>
  <si>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</si>
  <si>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</si>
  <si>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</si>
  <si>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</si>
  <si>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</si>
  <si>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</si>
  <si>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</si>
  <si>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</si>
  <si>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</si>
  <si>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</si>
  <si>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</si>
  <si>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</si>
  <si>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</si>
  <si>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</si>
  <si>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</si>
  <si>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</si>
  <si>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</si>
  <si>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</si>
  <si>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</si>
  <si>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</si>
  <si>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</si>
  <si>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</si>
  <si>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</si>
  <si>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</si>
  <si>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</si>
  <si>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</si>
  <si>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</si>
  <si>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</si>
  <si>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</si>
  <si>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</si>
  <si>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</si>
  <si>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</si>
  <si>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</si>
  <si>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</si>
  <si>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</si>
  <si>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</si>
  <si>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</si>
  <si>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</si>
  <si>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</si>
  <si>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</si>
  <si>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</si>
  <si>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</si>
  <si>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</si>
  <si>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</si>
  <si>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</si>
  <si>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</si>
  <si>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</si>
  <si>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</si>
  <si>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</si>
  <si>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</si>
  <si>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</si>
  <si>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</si>
  <si>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</si>
  <si>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</si>
  <si>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</si>
  <si>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</si>
  <si>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</si>
  <si>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</si>
  <si>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</si>
  <si>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</si>
  <si>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</si>
  <si>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</si>
  <si>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</si>
  <si>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</si>
  <si>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</si>
  <si>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</si>
  <si>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</si>
  <si>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</si>
  <si>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</si>
  <si>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</si>
  <si>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</si>
  <si>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</si>
  <si>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</si>
  <si>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</si>
  <si>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</si>
  <si>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</si>
  <si>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</si>
  <si>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</si>
  <si>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</si>
  <si>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</si>
  <si>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</si>
  <si>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</si>
  <si>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</si>
  <si>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</si>
  <si>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</si>
  <si>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</si>
  <si>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</si>
  <si>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</si>
  <si>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</si>
  <si>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</si>
  <si>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</si>
  <si>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</si>
  <si>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</si>
  <si>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</si>
  <si>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</si>
  <si>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</si>
  <si>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</si>
  <si>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นครราชสีมา</t>
  </si>
  <si>
    <t>ชลบุรี</t>
  </si>
  <si>
    <t>สุโขทัย</t>
  </si>
  <si>
    <t>ขอนแก่น</t>
  </si>
  <si>
    <t>กรุงเทพฯ</t>
  </si>
  <si>
    <t>Flash Express Thailand COD</t>
  </si>
  <si>
    <t>แพร่</t>
  </si>
  <si>
    <t>กรุงเทพมหานคร</t>
  </si>
  <si>
    <t>สุราษฎร์ธานี</t>
  </si>
  <si>
    <t>นนทบุรี</t>
  </si>
  <si>
    <t>ลำปาง</t>
  </si>
  <si>
    <t>เพชรบูรณ์</t>
  </si>
  <si>
    <t>เพชรบุรี</t>
  </si>
  <si>
    <t>ราชบุรี</t>
  </si>
  <si>
    <t>ประจวบคีรีขันธ์</t>
  </si>
  <si>
    <t>อุดรธานี</t>
  </si>
  <si>
    <t>ระยอง</t>
  </si>
  <si>
    <t>นครปฐม</t>
  </si>
  <si>
    <t>บึงกาฬ</t>
  </si>
  <si>
    <t>กระบี่</t>
  </si>
  <si>
    <t>กำแพงเพชร</t>
  </si>
  <si>
    <t>นครสวรรค์</t>
  </si>
  <si>
    <t>สมุทรสงคราม</t>
  </si>
  <si>
    <t>สงขลา</t>
  </si>
  <si>
    <t>เทศบาลนครพิษณุโลก</t>
  </si>
  <si>
    <t>สกลนคร</t>
  </si>
  <si>
    <t>สุพรรณบุรี</t>
  </si>
  <si>
    <t>สมุทรปราการ</t>
  </si>
  <si>
    <t>ส***รณา</t>
  </si>
  <si>
    <t>สมุทรสาคร</t>
  </si>
  <si>
    <t>พิจิตร</t>
  </si>
  <si>
    <t>มหาสารคาม</t>
  </si>
  <si>
    <t>เชียงราย</t>
  </si>
  <si>
    <t>พระนครศรีอยุธยา</t>
  </si>
  <si>
    <t>บุรีรัมย์</t>
  </si>
  <si>
    <t>เทศบาลนครนครปฐม</t>
  </si>
  <si>
    <t>ชุมพร</t>
  </si>
  <si>
    <t>ศรีสะเกษ</t>
  </si>
  <si>
    <t>ขนมปังปอนด์ 1 แถว 20 แผ่น ขนมปังแถว ขนมปัง เก็บได้ 7-10 วัน 11 มิล</t>
  </si>
  <si>
    <t>ปัตตานี</t>
  </si>
  <si>
    <t>ลพบุรี</t>
  </si>
  <si>
    <t>ระนอง</t>
  </si>
  <si>
    <t>นครนายก</t>
  </si>
  <si>
    <t>น่าน</t>
  </si>
  <si>
    <t>สระแก้ว</t>
  </si>
  <si>
    <t>บ***์รินทร์ เ***วยศกิจ</t>
  </si>
  <si>
    <t>ฉะเชิงเทรา</t>
  </si>
  <si>
    <t>96</t>
  </si>
  <si>
    <t>70110</t>
  </si>
  <si>
    <t>นครพนม</t>
  </si>
  <si>
    <t>98</t>
  </si>
  <si>
    <t>เลย</t>
  </si>
  <si>
    <t>ตรัง</t>
  </si>
  <si>
    <t>อุทัยธานี</t>
  </si>
  <si>
    <t>ยโสธร</t>
  </si>
  <si>
    <t>65</t>
  </si>
  <si>
    <t>เทศบาลนครสุราษฎร์ธานี</t>
  </si>
  <si>
    <t>เชียงใหม่</t>
  </si>
  <si>
    <t>เทศบาลนครนครสวรรค์</t>
  </si>
  <si>
    <t>หนองคาย</t>
  </si>
  <si>
    <t>เ**</t>
  </si>
  <si>
    <t>พังงา</t>
  </si>
  <si>
    <t>อ่างทอง</t>
  </si>
  <si>
    <t>13160</t>
  </si>
  <si>
    <t>อ******ง</t>
  </si>
  <si>
    <t>EHT63</t>
  </si>
  <si>
    <t>ว***า ศ***ำปา</t>
  </si>
  <si>
    <t>01/12/2024 09:14</t>
  </si>
  <si>
    <t>EHT62</t>
  </si>
  <si>
    <t>ท***่ง ส***พันธ์</t>
  </si>
  <si>
    <t>01/12/2024 09:13</t>
  </si>
  <si>
    <t>EHT60</t>
  </si>
  <si>
    <t>ป***ฉัตร ร***รรม</t>
  </si>
  <si>
    <t>01/12/2024 09:11</t>
  </si>
  <si>
    <t>EHT59</t>
  </si>
  <si>
    <t>ด***ตน์ ศ***บุตร</t>
  </si>
  <si>
    <t>EHT58</t>
  </si>
  <si>
    <t>ป***ี เ***วรรโณ</t>
  </si>
  <si>
    <t>EHT57</t>
  </si>
  <si>
    <t>อ***นา จ***กาะ</t>
  </si>
  <si>
    <t>01/12/2024 09:10</t>
  </si>
  <si>
    <t>EHT56</t>
  </si>
  <si>
    <t>น***ะนา  ป***พง</t>
  </si>
  <si>
    <t>01/12/2024 09:09</t>
  </si>
  <si>
    <t>EHT55</t>
  </si>
  <si>
    <t>อ***า จ***ร์หอม</t>
  </si>
  <si>
    <t>EHT54</t>
  </si>
  <si>
    <t>ฐ***นันท์ บ***่วย</t>
  </si>
  <si>
    <t>01/12/2024 09:08</t>
  </si>
  <si>
    <t>EHT53</t>
  </si>
  <si>
    <t>พ***น แ***ุริยันต์</t>
  </si>
  <si>
    <t>01/12/2024 09:06</t>
  </si>
  <si>
    <t>01/12/2024 09:07</t>
  </si>
  <si>
    <t>EHT52</t>
  </si>
  <si>
    <t>อ***ะ บ***ส๊ะ</t>
  </si>
  <si>
    <t>สตูล</t>
  </si>
  <si>
    <t>EHT51</t>
  </si>
  <si>
    <t>ส***.เกษร</t>
  </si>
  <si>
    <t>01/12/2024 09:04</t>
  </si>
  <si>
    <t>EHT50</t>
  </si>
  <si>
    <t>ป***ญา ส***วะ</t>
  </si>
  <si>
    <t>01/12/2024 09:03</t>
  </si>
  <si>
    <t>EHT48</t>
  </si>
  <si>
    <t>ฉ***รรณ  ส***อง</t>
  </si>
  <si>
    <t>EHT47</t>
  </si>
  <si>
    <t>ส***ตรา เ***มไธสง</t>
  </si>
  <si>
    <t>01/12/2024 09:02</t>
  </si>
  <si>
    <t>EHT46</t>
  </si>
  <si>
    <t>ก***ร  ป***าท</t>
  </si>
  <si>
    <t>01/12/2024 09:01</t>
  </si>
  <si>
    <t>EHT45</t>
  </si>
  <si>
    <t>เ***รร อ***ะ</t>
  </si>
  <si>
    <t>01/12/2024 09:00</t>
  </si>
  <si>
    <t>EHT44</t>
  </si>
  <si>
    <t>ร***นภา</t>
  </si>
  <si>
    <t>EHT43</t>
  </si>
  <si>
    <t>น***วิระพร เ***อกลาง</t>
  </si>
  <si>
    <t>01/12/2024 08:55</t>
  </si>
  <si>
    <t>EHT42</t>
  </si>
  <si>
    <t>อ***รา</t>
  </si>
  <si>
    <t>01/12/2024 08:52</t>
  </si>
  <si>
    <t>ไม่เอารสช็อกโกแลตได้ไหมคะ</t>
  </si>
  <si>
    <t>EHT41</t>
  </si>
  <si>
    <t>ป***ญา บ***รัตน์</t>
  </si>
  <si>
    <t>01/12/2024 08:51</t>
  </si>
  <si>
    <t>EHT40</t>
  </si>
  <si>
    <t>ณ** แ***ันเทียะ</t>
  </si>
  <si>
    <t>01/12/2024 08:47</t>
  </si>
  <si>
    <t>EHT38</t>
  </si>
  <si>
    <t>จ***ฐถนา ถ***ล</t>
  </si>
  <si>
    <t>01/12/2024 08:42</t>
  </si>
  <si>
    <t>EHT37</t>
  </si>
  <si>
    <t>ค***า พ***์กลาง</t>
  </si>
  <si>
    <t>01/12/2024 08:41</t>
  </si>
  <si>
    <t>EHT36</t>
  </si>
  <si>
    <t>ป***าย บ***อก</t>
  </si>
  <si>
    <t>01/12/2024 08:40</t>
  </si>
  <si>
    <t>ส******)</t>
  </si>
  <si>
    <t>EHT34</t>
  </si>
  <si>
    <t>ค***ริสา ว***ำ</t>
  </si>
  <si>
    <t>EHT33</t>
  </si>
  <si>
    <t>ธ***า แ***ลี่ยว</t>
  </si>
  <si>
    <t>01/12/2024 08:39</t>
  </si>
  <si>
    <t>EHT31</t>
  </si>
  <si>
    <t>ส***รณวดี ด***คกสูง</t>
  </si>
  <si>
    <t>EHT30</t>
  </si>
  <si>
    <t>ศ***ร แ***บัวผัน</t>
  </si>
  <si>
    <t>01/12/2024 08:38</t>
  </si>
  <si>
    <t>EHT29</t>
  </si>
  <si>
    <t>น***โม</t>
  </si>
  <si>
    <t>EHT28</t>
  </si>
  <si>
    <t>น***ี</t>
  </si>
  <si>
    <t>EHT26</t>
  </si>
  <si>
    <t>น**     ป***งบุญมี</t>
  </si>
  <si>
    <t>01/12/2024 08:37</t>
  </si>
  <si>
    <t>EHT25</t>
  </si>
  <si>
    <t>น******้</t>
  </si>
  <si>
    <t>****** เกาะสุกร ตำบลเกาะสุกร อำเภอปะเหลียน จังหวัดตรัง 92120</t>
  </si>
  <si>
    <t>92120</t>
  </si>
  <si>
    <t>01/12/2024 08:36</t>
  </si>
  <si>
    <t>EHT24</t>
  </si>
  <si>
    <t>แ***สกนธ์ อ***ยิ้ม</t>
  </si>
  <si>
    <t>EHT20</t>
  </si>
  <si>
    <t>น***น้ำ</t>
  </si>
  <si>
    <t>01/12/2024 08:35</t>
  </si>
  <si>
    <t>EHT19</t>
  </si>
  <si>
    <t>น*** ค***ัสดิ์</t>
  </si>
  <si>
    <t>01/12/2024 08:34</t>
  </si>
  <si>
    <t>EHT18</t>
  </si>
  <si>
    <t xml:space="preserve">พ***์ชนก </t>
  </si>
  <si>
    <t>01/12/2024 08:33</t>
  </si>
  <si>
    <t>EHT17</t>
  </si>
  <si>
    <t>น******ง</t>
  </si>
  <si>
    <t>******บลพญาแมน อำเภอพิชัย ตำบลพญาแมน อำเภอพิชัย จังหวัดอุตรดิตถ์ 53120</t>
  </si>
  <si>
    <t>53120</t>
  </si>
  <si>
    <t>79</t>
  </si>
  <si>
    <t>EHT16</t>
  </si>
  <si>
    <t>ย*** อ***ธิ์</t>
  </si>
  <si>
    <t>01/12/2024 08:31</t>
  </si>
  <si>
    <t>EHT15</t>
  </si>
  <si>
    <t>พ***ิดา ส***ะธาตุ</t>
  </si>
  <si>
    <t>01/12/2024 08:30</t>
  </si>
  <si>
    <t>EHT14</t>
  </si>
  <si>
    <t>ร***าภรณ์ ก***ล</t>
  </si>
  <si>
    <t>01/12/2024 08:27</t>
  </si>
  <si>
    <t>EHT13</t>
  </si>
  <si>
    <t>น***รี  บ***ากา</t>
  </si>
  <si>
    <t>01/12/2024 08:26</t>
  </si>
  <si>
    <t>EHT12</t>
  </si>
  <si>
    <t>ภ******ย</t>
  </si>
  <si>
    <t>****** #บ้านทุ่งทอง ตำบลลาดบัวขาว อำเภอบ้านโป่ง จังหวัดราชบุรี 70110</t>
  </si>
  <si>
    <t>66</t>
  </si>
  <si>
    <t>EHT11</t>
  </si>
  <si>
    <t>น***ปาล์ม</t>
  </si>
  <si>
    <t>EHT10</t>
  </si>
  <si>
    <t>N*** P***hong</t>
  </si>
  <si>
    <t>01/12/2024 08:25</t>
  </si>
  <si>
    <t>EHT9</t>
  </si>
  <si>
    <t>ร***ทอง ส***กบัว</t>
  </si>
  <si>
    <t>EHT8</t>
  </si>
  <si>
    <t>ธ***าภรณ์  ส***ชัย</t>
  </si>
  <si>
    <t>EHT7</t>
  </si>
  <si>
    <t>พ***ล ส***นทด บ***เลขที่ 6 ห*** 1  ต บ***ไร่ อ เ***ถิต  จ ช***ูมิ</t>
  </si>
  <si>
    <t>EHT6</t>
  </si>
  <si>
    <t>อ***ลี จ***อง</t>
  </si>
  <si>
    <t>01/12/2024 08:24</t>
  </si>
  <si>
    <t>EHT5</t>
  </si>
  <si>
    <t>อ***ตา น***</t>
  </si>
  <si>
    <t>EHT2</t>
  </si>
  <si>
    <t>01/12/2024 08:22</t>
  </si>
  <si>
    <t>EHT1</t>
  </si>
  <si>
    <t>ส***นี ม***แก้ว</t>
  </si>
  <si>
    <t>01/12/2024 08:21</t>
  </si>
  <si>
    <t>EHS99</t>
  </si>
  <si>
    <t>ว***รัก</t>
  </si>
  <si>
    <t>EHS98</t>
  </si>
  <si>
    <t>น***ัตนา ค***ิท</t>
  </si>
  <si>
    <t>01/12/2024 08:20</t>
  </si>
  <si>
    <t>EHS97</t>
  </si>
  <si>
    <t>อ***ร์ธิรา บ***ัง</t>
  </si>
  <si>
    <t>EHS95</t>
  </si>
  <si>
    <t>พ***ตจันทร์  เ***คุ้ม</t>
  </si>
  <si>
    <t>01/12/2024 08:19</t>
  </si>
  <si>
    <t>EHS94</t>
  </si>
  <si>
    <t>น***าวเพ็ญนภา บ***ัน</t>
  </si>
  <si>
    <t>จังหวัดน่าน</t>
  </si>
  <si>
    <t>EHS93</t>
  </si>
  <si>
    <t>น***้อย อ***คง</t>
  </si>
  <si>
    <t>01/12/2024 08:18</t>
  </si>
  <si>
    <t>EHS92</t>
  </si>
  <si>
    <t>ท***ุภาพรรณ</t>
  </si>
  <si>
    <t>EHS91</t>
  </si>
  <si>
    <t>ห***ย ป***าติ ว***เจริญ</t>
  </si>
  <si>
    <t>01/12/2024 08:17</t>
  </si>
  <si>
    <t>EHS90</t>
  </si>
  <si>
    <t>EHS89</t>
  </si>
  <si>
    <t>ด** จ***ยุ ส***รณมาลา</t>
  </si>
  <si>
    <t>EHS87</t>
  </si>
  <si>
    <t>ป***ถนา แ***คุณเชาว์</t>
  </si>
  <si>
    <t>01/12/2024 08:16</t>
  </si>
  <si>
    <t>EHS85</t>
  </si>
  <si>
    <t>ป***าพร อ***โสภา</t>
  </si>
  <si>
    <t>EHS84</t>
  </si>
  <si>
    <t>ส***มา ด***ม</t>
  </si>
  <si>
    <t>EHS83</t>
  </si>
  <si>
    <t>ป***านุช ฟ***ี</t>
  </si>
  <si>
    <t>01/12/2024 08:15</t>
  </si>
  <si>
    <t>EHS82</t>
  </si>
  <si>
    <t>ศ***ยา ด***บาดาล</t>
  </si>
  <si>
    <t>EHS81</t>
  </si>
  <si>
    <t>น***ิริขวัญ ม***ฒิ</t>
  </si>
  <si>
    <t>EHS79</t>
  </si>
  <si>
    <t>น***ุทิน บ***ะหาด</t>
  </si>
  <si>
    <t>01/12/2024 08:07</t>
  </si>
  <si>
    <t>EHS77</t>
  </si>
  <si>
    <t>ค***ย ม***ู่พะเนา</t>
  </si>
  <si>
    <t>01/12/2024 08:03</t>
  </si>
  <si>
    <t>EHS75</t>
  </si>
  <si>
    <t>ฐิติกร พรหมนาง</t>
  </si>
  <si>
    <t>36.ซ.เฉลิมพระเกียรติ์ ร.9 ซอย28แยก3 แขวงดอกไม้ เขตประเวศ กรุงเทพฯมหานคร 10250 · ดอกไม้/ Dok Mai
ประเวศ/ Prawetกรุงเทพมหานคร/ Bangkok
10250</t>
  </si>
  <si>
    <t>10250</t>
  </si>
  <si>
    <t>660649785233</t>
  </si>
  <si>
    <t>01/12/2024 07:51</t>
  </si>
  <si>
    <t>EHS73</t>
  </si>
  <si>
    <t>ว***ษ อ***อง</t>
  </si>
  <si>
    <t>01/12/2024 07:47</t>
  </si>
  <si>
    <t>EHS72</t>
  </si>
  <si>
    <t>จ***ศักดิ์ อ***รง</t>
  </si>
  <si>
    <t>01/12/2024 07:44</t>
  </si>
  <si>
    <t>EHS71</t>
  </si>
  <si>
    <t>ข***ทิพย์ ช***ัญ</t>
  </si>
  <si>
    <t>01/12/2024 07:40</t>
  </si>
  <si>
    <t>EHS70</t>
  </si>
  <si>
    <t>ว***ช  ด***้ว</t>
  </si>
  <si>
    <t>01/12/2024 07:35</t>
  </si>
  <si>
    <t>EHS69</t>
  </si>
  <si>
    <t>01/12/2024 07:33</t>
  </si>
  <si>
    <t>EHS68</t>
  </si>
  <si>
    <t>ว***ญา ย***ทธ์</t>
  </si>
  <si>
    <t>01/12/2024 07:29</t>
  </si>
  <si>
    <t>EHS65</t>
  </si>
  <si>
    <t>ท***นพร  ส***คำ</t>
  </si>
  <si>
    <t>01/12/2024 07:08</t>
  </si>
  <si>
    <t>01/12/2024 07:18</t>
  </si>
  <si>
    <t>EHS64</t>
  </si>
  <si>
    <t>อ***ลี แ***วงดี</t>
  </si>
  <si>
    <t>01/12/2024 07:13</t>
  </si>
  <si>
    <t>EHS63</t>
  </si>
  <si>
    <t>แ***มู</t>
  </si>
  <si>
    <t>01/12/2024 07:14</t>
  </si>
  <si>
    <t>EHS61</t>
  </si>
  <si>
    <t>ส***ธร  ว***ศาวี</t>
  </si>
  <si>
    <t>EHS60</t>
  </si>
  <si>
    <t>ส***ี ธ***ถาวร</t>
  </si>
  <si>
    <t>01/12/2024 07:05</t>
  </si>
  <si>
    <t>01/12/2024 07:16</t>
  </si>
  <si>
    <t>EHS59</t>
  </si>
  <si>
    <t>ร***เรือง บ***ละคร</t>
  </si>
  <si>
    <t>01/12/2024 07:03</t>
  </si>
  <si>
    <t>01/12/2024 07:11</t>
  </si>
  <si>
    <t>EHS58</t>
  </si>
  <si>
    <t>น** ส***นดา ท***ิริ</t>
  </si>
  <si>
    <t>753442976996</t>
  </si>
  <si>
    <t>EHS57</t>
  </si>
  <si>
    <t>ส***รณา  โ***อง</t>
  </si>
  <si>
    <t>01/12/2024 07:02</t>
  </si>
  <si>
    <t>EHS55</t>
  </si>
  <si>
    <t>******.บางปะอิน จ.อยุธยา ตำบลคลองจิก อำเภอบางปะอิน จังหวัดพระนครศรีอยุธยา 13160</t>
  </si>
  <si>
    <t>01/12/2024 07:00</t>
  </si>
  <si>
    <t>EHS54</t>
  </si>
  <si>
    <t>******์ทเม้นท์ แขวงคลองเตย เขตคลองเตย จังหวัดกรุงเทพมหานคร 10110</t>
  </si>
  <si>
    <t>10110</t>
  </si>
  <si>
    <t>01/12/2024 06:59</t>
  </si>
  <si>
    <t>EHS53</t>
  </si>
  <si>
    <t>ร******น</t>
  </si>
  <si>
    <t>******ัทลุง93160(ร้านป้าเเข) ตำบลคลองใหญ่ อำเภอตะโหมด จังหวัดพัทลุง 93160</t>
  </si>
  <si>
    <t>93160</t>
  </si>
  <si>
    <t>01/12/2024 06:57</t>
  </si>
  <si>
    <t>EHS52</t>
  </si>
  <si>
    <t>ป***ชาติ ท***ำ</t>
  </si>
  <si>
    <t>01/12/2024 05:56</t>
  </si>
  <si>
    <t>753463273990</t>
  </si>
  <si>
    <t>01/12/2024 06:54</t>
  </si>
  <si>
    <t>EHS51</t>
  </si>
  <si>
    <t>น** ป***า  อ***ิ</t>
  </si>
  <si>
    <t>01/12/2024 06:49</t>
  </si>
  <si>
    <t>753472676994</t>
  </si>
  <si>
    <t>01/12/2024 06:50</t>
  </si>
  <si>
    <t>EHS50</t>
  </si>
  <si>
    <t>น***ยุพเรศ ส***กุลวิวัฒน์</t>
  </si>
  <si>
    <t>01/12/2024 06:46</t>
  </si>
  <si>
    <t>753441772963</t>
  </si>
  <si>
    <t>01/12/2024 06:47</t>
  </si>
  <si>
    <t>EHS49</t>
  </si>
  <si>
    <t>น้ำนวล  ศรีเจริญ</t>
  </si>
  <si>
    <t>88/752ม.บสิวารัตน์3  ซอย21บ้านประตูสีน้ำเงิน · อ้อมน้อย/ Om Noi
กระทุ่มแบน/ Krathum Baenสมุทรสาคร/ Samut Sakhon
74130</t>
  </si>
  <si>
    <t>74130</t>
  </si>
  <si>
    <t>660952320256</t>
  </si>
  <si>
    <t>EHS48</t>
  </si>
  <si>
    <t>ม******ง</t>
  </si>
  <si>
    <t>******ำ ตำบลบ้านถ้ำ อำเภอดอกคำใต้ จังหวัดพะเยา 56120</t>
  </si>
  <si>
    <t>56120</t>
  </si>
  <si>
    <t>01/12/2024 06:33</t>
  </si>
  <si>
    <t>01/12/2024 06:32</t>
  </si>
  <si>
    <t>EHS47</t>
  </si>
  <si>
    <t>ว*** อ***คง</t>
  </si>
  <si>
    <t>753495074990</t>
  </si>
  <si>
    <t>EHS46</t>
  </si>
  <si>
    <t>ส***ตรา แ***สาสุข</t>
  </si>
  <si>
    <t>01/12/2024 06:30</t>
  </si>
  <si>
    <t>753424078993</t>
  </si>
  <si>
    <t>EHS45</t>
  </si>
  <si>
    <t>พ***ัย  ค***ะสิทธิ์</t>
  </si>
  <si>
    <t>01/12/2024 06:27</t>
  </si>
  <si>
    <t>EHS44</t>
  </si>
  <si>
    <t>ว***นิษา</t>
  </si>
  <si>
    <t>01/12/2024 06:12</t>
  </si>
  <si>
    <t>753442174984</t>
  </si>
  <si>
    <t>EHS43</t>
  </si>
  <si>
    <t>ล***า เ***ยงเจน</t>
  </si>
  <si>
    <t>753428070990</t>
  </si>
  <si>
    <t>01/12/2024 06:11</t>
  </si>
  <si>
    <t>EHS42</t>
  </si>
  <si>
    <t>ร***์ติกุล แ***จียง</t>
  </si>
  <si>
    <t>753512517030</t>
  </si>
  <si>
    <t>EHS41</t>
  </si>
  <si>
    <t>อ***น เ***</t>
  </si>
  <si>
    <t>01/12/2024 06:07</t>
  </si>
  <si>
    <t>753427775995</t>
  </si>
  <si>
    <t>EHS40</t>
  </si>
  <si>
    <t>ว******)</t>
  </si>
  <si>
    <t>******อ.ลาดหลุมแก้ว จ.ปทุมธานี 12140 ตำบลหน้าไม้ อำเภอลาดหลุมแก้ว จังหวัดปทุมธานี 12140</t>
  </si>
  <si>
    <t>12140</t>
  </si>
  <si>
    <t>91</t>
  </si>
  <si>
    <t>01/12/2024 06:06</t>
  </si>
  <si>
    <t>TH249716727906U</t>
  </si>
  <si>
    <t>EHS39</t>
  </si>
  <si>
    <t>ศ***พงษ์ เ***โชค</t>
  </si>
  <si>
    <t>01/12/2024 06:04</t>
  </si>
  <si>
    <t>753437371993</t>
  </si>
  <si>
    <t>01/12/2024 06:05</t>
  </si>
  <si>
    <t>EHS38</t>
  </si>
  <si>
    <t>ร้านที่9</t>
  </si>
  <si>
    <t>รัตนวดี ทองสา</t>
  </si>
  <si>
    <t>181 หมู่ 1 ต.หนองรี
ลำสนธิ/ Lam Sonthiลพบุรี/ Lopburi
15190</t>
  </si>
  <si>
    <t>15190</t>
  </si>
  <si>
    <t>660954752212</t>
  </si>
  <si>
    <t>01/12/2024 05:50</t>
  </si>
  <si>
    <t>TH07106G401U0C</t>
  </si>
  <si>
    <t>EHS37</t>
  </si>
  <si>
    <t>ส***ทิน พ***</t>
  </si>
  <si>
    <t>01/12/2024 05:49</t>
  </si>
  <si>
    <t>753552815035</t>
  </si>
  <si>
    <t>EHS36</t>
  </si>
  <si>
    <t>ป***้</t>
  </si>
  <si>
    <t>01/12/2024 05:47</t>
  </si>
  <si>
    <t>ขอรสใบเตย 3 กล่อง  กรุณาแพ็คสินค้าห่อกันกระแทกให้ด้วยนะคะเนื่องจากสินค้าชอบชีวิตระหว่างขนส่งเป็นประจำ</t>
  </si>
  <si>
    <t>753442469964</t>
  </si>
  <si>
    <t>EHS35</t>
  </si>
  <si>
    <t>พ***์ใจ บ***อง</t>
  </si>
  <si>
    <t>01/12/2024 05:45</t>
  </si>
  <si>
    <t>753477579993</t>
  </si>
  <si>
    <t>EHS34</t>
  </si>
  <si>
    <t>ส***รัตน บ***าน</t>
  </si>
  <si>
    <t>01/12/2024 05:42</t>
  </si>
  <si>
    <t>เก็บได้กี่ว้น</t>
  </si>
  <si>
    <t>753436271910</t>
  </si>
  <si>
    <t>EHS33</t>
  </si>
  <si>
    <t>น***า  ณ***์น้อย</t>
  </si>
  <si>
    <t>01/12/2024 05:36</t>
  </si>
  <si>
    <t>753469664986</t>
  </si>
  <si>
    <t>01/12/2024 05:35</t>
  </si>
  <si>
    <t>EHS32</t>
  </si>
  <si>
    <t>ศ***สรา เ***รเสมอ</t>
  </si>
  <si>
    <t>01/12/2024 05:27</t>
  </si>
  <si>
    <t>753505818026</t>
  </si>
  <si>
    <t>EHS31</t>
  </si>
  <si>
    <t>ผ***ศรี แ***อนยาง</t>
  </si>
  <si>
    <t>01/12/2024 05:14</t>
  </si>
  <si>
    <t>753540813071</t>
  </si>
  <si>
    <t>EHS30</t>
  </si>
  <si>
    <t>น***ัลญา อ***จริญ</t>
  </si>
  <si>
    <t>01/12/2024 05:03</t>
  </si>
  <si>
    <t>753531016070</t>
  </si>
  <si>
    <t>EHS29</t>
  </si>
  <si>
    <t>น***น ม***</t>
  </si>
  <si>
    <t>01/12/2024 05:00</t>
  </si>
  <si>
    <t>753510319074</t>
  </si>
  <si>
    <t>EHS28</t>
  </si>
  <si>
    <t>01/12/2024 04:59</t>
  </si>
  <si>
    <t>753582819076</t>
  </si>
  <si>
    <t>EHS27</t>
  </si>
  <si>
    <t>น***เอิร์น</t>
  </si>
  <si>
    <t>01/12/2024 04:58</t>
  </si>
  <si>
    <t>753543816071</t>
  </si>
  <si>
    <t>EHS26</t>
  </si>
  <si>
    <t>ส***..เพชรเรือนทอง</t>
  </si>
  <si>
    <t>01/12/2024 04:57</t>
  </si>
  <si>
    <t>753434660985</t>
  </si>
  <si>
    <t>EHS25</t>
  </si>
  <si>
    <t>ส***า ไ***ัลย์</t>
  </si>
  <si>
    <t>01/12/2024 04:48</t>
  </si>
  <si>
    <t>753444567993</t>
  </si>
  <si>
    <t>EHS24</t>
  </si>
  <si>
    <t>อ***รสิริ  ม***รีรักษ์</t>
  </si>
  <si>
    <t>01/12/2024 04:26</t>
  </si>
  <si>
    <t>753511719074</t>
  </si>
  <si>
    <t>EHS23</t>
  </si>
  <si>
    <t>ว***รณ์  ม***่แก้ว</t>
  </si>
  <si>
    <t>01/12/2024 04:19</t>
  </si>
  <si>
    <t>753514512074</t>
  </si>
  <si>
    <t>01/12/2024 04:21</t>
  </si>
  <si>
    <t>EHS22</t>
  </si>
  <si>
    <t>ธ***ักษณ์ ม***มี</t>
  </si>
  <si>
    <t>01/12/2024 04:18</t>
  </si>
  <si>
    <t>753521214062</t>
  </si>
  <si>
    <t>EHS20</t>
  </si>
  <si>
    <t>น***รุต ผ***แผ้ว</t>
  </si>
  <si>
    <t>01/12/2024 04:05</t>
  </si>
  <si>
    <t>753518416033</t>
  </si>
  <si>
    <t>01/12/2024 04:04</t>
  </si>
  <si>
    <t>EHS19</t>
  </si>
  <si>
    <t>เ*** น***</t>
  </si>
  <si>
    <t>01/12/2024 03:58</t>
  </si>
  <si>
    <t>753526012035</t>
  </si>
  <si>
    <t>EHS18</t>
  </si>
  <si>
    <t>อ***มภา ต***มพ์</t>
  </si>
  <si>
    <t>01/12/2024 03:55</t>
  </si>
  <si>
    <t>753575211060</t>
  </si>
  <si>
    <t>01/12/2024 03:56</t>
  </si>
  <si>
    <t>EHS15</t>
  </si>
  <si>
    <t>ร***าภรณ์ชูขันธ์</t>
  </si>
  <si>
    <t>01/12/2024 03:51</t>
  </si>
  <si>
    <t>753596413065</t>
  </si>
  <si>
    <t>EHS11</t>
  </si>
  <si>
    <t>ณ***ุฒิ</t>
  </si>
  <si>
    <t>01/12/2024 02:17</t>
  </si>
  <si>
    <t>THT64011AQJK80Z</t>
  </si>
  <si>
    <t>EHS10</t>
  </si>
  <si>
    <t>ก***ัศมิ์ ค***คล</t>
  </si>
  <si>
    <t>01/12/2024 01:51</t>
  </si>
  <si>
    <t>753536214071</t>
  </si>
  <si>
    <t>EHS9</t>
  </si>
  <si>
    <t>น***ขมณัฐ ส***ชัย</t>
  </si>
  <si>
    <t>01/12/2024 01:47</t>
  </si>
  <si>
    <t>753574415064</t>
  </si>
  <si>
    <t>EHS8</t>
  </si>
  <si>
    <t>อ***ิกา ท***เสือ</t>
  </si>
  <si>
    <t>01/12/2024 01:44</t>
  </si>
  <si>
    <t>THT01361AQJDM8Z</t>
  </si>
  <si>
    <t>01/12/2024 01:45</t>
  </si>
  <si>
    <t>EHS7</t>
  </si>
  <si>
    <t>ส***สา ณ***์ชัย แ**</t>
  </si>
  <si>
    <t>01/12/2024 01:39</t>
  </si>
  <si>
    <t>เค้กตาลหอม2 เค้กฝอยทอง1</t>
  </si>
  <si>
    <t>EHS6</t>
  </si>
  <si>
    <t>ล***ณา ศ***คุณ</t>
  </si>
  <si>
    <t>01/12/2024 01:06</t>
  </si>
  <si>
    <t>EHS5</t>
  </si>
  <si>
    <t>ส** ส***กษม</t>
  </si>
  <si>
    <t>01/12/2024 00:53</t>
  </si>
  <si>
    <t>753516916036</t>
  </si>
  <si>
    <t>EHS3</t>
  </si>
  <si>
    <t>พ***น​ ส***์​ยัง​</t>
  </si>
  <si>
    <t>01/12/2024 00:29</t>
  </si>
  <si>
    <t>01/12/2024 00:30</t>
  </si>
  <si>
    <t>EHS1</t>
  </si>
  <si>
    <t>พ***ีพร  ไ***รย์โยธิน</t>
  </si>
  <si>
    <t>01/12/2024 00:27</t>
  </si>
  <si>
    <t>753485398901</t>
  </si>
  <si>
    <t>EHS0</t>
  </si>
  <si>
    <t>จ***วรรณ อ***ะจักร</t>
  </si>
  <si>
    <t>01/12/2024 00:18</t>
  </si>
  <si>
    <t>753508512035</t>
  </si>
  <si>
    <t>EHR99</t>
  </si>
  <si>
    <t>ก***า ห***ี</t>
  </si>
  <si>
    <t>01/12/2024 00:15</t>
  </si>
  <si>
    <t>01/12/2024 00:16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</si>
  <si>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</si>
  <si>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</si>
  <si>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</si>
  <si>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</si>
  <si>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</si>
  <si>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</si>
  <si>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</si>
  <si>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</si>
  <si>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</si>
  <si>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</si>
  <si>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</si>
  <si>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</si>
  <si>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</si>
  <si>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</si>
  <si>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</si>
  <si>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</si>
  <si>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</si>
  <si>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</si>
  <si>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</si>
  <si>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</si>
  <si>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</si>
  <si>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</si>
  <si>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</si>
  <si>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</si>
  <si>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</si>
  <si>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</si>
  <si>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</si>
  <si>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</si>
  <si>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</si>
  <si>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</si>
  <si>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</si>
  <si>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</si>
  <si>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</si>
  <si>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</si>
  <si>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</si>
  <si>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</si>
  <si>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</si>
  <si>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</si>
  <si>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</si>
  <si>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</si>
  <si>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</si>
  <si>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</si>
  <si>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</si>
  <si>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</si>
  <si>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</si>
  <si>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</si>
  <si>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</si>
  <si>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</si>
  <si>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</si>
  <si>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</si>
  <si>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</si>
  <si>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</si>
  <si>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</si>
  <si>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</si>
  <si>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</si>
  <si>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รหัสเซ็ต</t>
  </si>
  <si>
    <t>ชื่อเซ็ต</t>
  </si>
  <si>
    <t>มูลค่า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</si>
  <si>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</si>
  <si>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</si>
  <si>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</si>
  <si>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</si>
  <si>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</si>
  <si>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</si>
  <si>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</si>
  <si>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</si>
  <si>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</si>
  <si>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</si>
  <si>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</si>
  <si>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ชิฟฟ่อน รวมรสไม่มีไส้ 3กล่อง ราคาส่ง วรรณวนัช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</si>
  <si>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</si>
  <si>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</si>
  <si>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</si>
  <si>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</si>
  <si>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</si>
  <si>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</si>
  <si>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</si>
  <si>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</si>
  <si>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LEXPU0428157853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</si>
  <si>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</si>
  <si>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</si>
  <si>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</si>
  <si>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</si>
  <si>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</si>
  <si>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</si>
  <si>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</si>
  <si>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</si>
  <si>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</si>
  <si>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</si>
  <si>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</si>
  <si>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</si>
  <si>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</si>
  <si>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</si>
  <si>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</si>
  <si>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</si>
  <si>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</si>
  <si>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</si>
  <si>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</si>
  <si>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</si>
  <si>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</si>
  <si>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</si>
  <si>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ปังแถวครึ่งโหล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</si>
  <si>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</si>
  <si>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</si>
  <si>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</si>
  <si>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</si>
  <si>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</si>
  <si>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</si>
  <si>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</si>
  <si>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</si>
  <si>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</si>
  <si>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</si>
  <si>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</si>
  <si>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</si>
  <si>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</si>
  <si>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</si>
  <si>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</si>
  <si>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</si>
  <si>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</si>
  <si>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</si>
  <si>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</si>
  <si>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</si>
  <si>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</si>
  <si>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</si>
  <si>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</si>
  <si>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เซ็ทเบาหวิวฝอยทอง2 กล่อง น้ำหนัก 110 กรัม (เก็บไว้ได้ 20 วัน)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</si>
  <si>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</si>
  <si>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</si>
  <si>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</si>
  <si>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</si>
  <si>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</si>
  <si>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</si>
  <si>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</si>
  <si>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</si>
  <si>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</si>
  <si>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</si>
  <si>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</si>
  <si>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</si>
  <si>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ขนมก้นหอย คละรสไส้เนย 3 กล่อง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</si>
  <si>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</si>
  <si>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</si>
  <si>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</si>
  <si>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</si>
  <si>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</si>
  <si>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</si>
  <si>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</si>
  <si>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</si>
  <si>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</si>
  <si>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</si>
  <si>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</si>
  <si>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</si>
  <si>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</si>
  <si>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</si>
  <si>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</si>
  <si>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</si>
  <si>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</si>
  <si>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</si>
  <si>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</si>
  <si>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</si>
  <si>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</si>
  <si>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</si>
  <si>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</si>
  <si>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</si>
  <si>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</si>
  <si>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</si>
  <si>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</si>
  <si>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</si>
  <si>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</si>
  <si>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</si>
  <si>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</si>
  <si>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</si>
  <si>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</si>
  <si>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</si>
  <si>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</si>
  <si>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</si>
  <si>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</si>
  <si>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</si>
  <si>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</si>
  <si>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</si>
  <si>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</si>
  <si>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</si>
  <si>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</si>
  <si>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</si>
  <si>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</si>
  <si>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</si>
  <si>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</si>
  <si>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</si>
  <si>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</si>
  <si>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</si>
  <si>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</si>
  <si>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</si>
  <si>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</si>
  <si>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</si>
  <si>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</si>
  <si>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</si>
  <si>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</si>
  <si>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</si>
  <si>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</si>
  <si>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</si>
  <si>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</si>
  <si>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</si>
  <si>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</si>
  <si>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</si>
  <si>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</si>
  <si>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</si>
  <si>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</si>
  <si>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</si>
  <si>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</si>
  <si>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</si>
  <si>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</si>
  <si>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</si>
  <si>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</si>
  <si>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</si>
  <si>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</si>
  <si>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</si>
  <si>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</si>
  <si>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</si>
  <si>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</si>
  <si>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</si>
  <si>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</si>
  <si>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</si>
  <si>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</si>
  <si>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</si>
  <si>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</si>
  <si>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</si>
  <si>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</si>
  <si>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</si>
  <si>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</si>
  <si>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</si>
  <si>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</si>
  <si>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</si>
  <si>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</si>
  <si>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</si>
  <si>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</si>
  <si>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</si>
  <si>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</si>
  <si>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</si>
  <si>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753589178311</t>
  </si>
  <si>
    <t>753577861363</t>
  </si>
  <si>
    <t>753502571323</t>
  </si>
  <si>
    <t>753559860362</t>
  </si>
  <si>
    <t>753522949373</t>
  </si>
  <si>
    <t>753551573320</t>
  </si>
  <si>
    <t>753511253342</t>
  </si>
  <si>
    <t>753515077335</t>
  </si>
  <si>
    <t>753518970326</t>
  </si>
  <si>
    <t>753555744373</t>
  </si>
  <si>
    <t>753514762372</t>
  </si>
  <si>
    <t>THT05041AUZE33Z</t>
  </si>
  <si>
    <t>753509769342</t>
  </si>
  <si>
    <t>753579165356</t>
  </si>
  <si>
    <t>753593445382</t>
  </si>
  <si>
    <t>753530876302</t>
  </si>
  <si>
    <t>753570944372</t>
  </si>
  <si>
    <t>753552576324</t>
  </si>
  <si>
    <t>753560670343</t>
  </si>
  <si>
    <t>THT01281AV4AZ5Z</t>
  </si>
  <si>
    <t>753527850316</t>
  </si>
  <si>
    <t>753511161351</t>
  </si>
  <si>
    <t>753529966394</t>
  </si>
  <si>
    <t>753576877314</t>
  </si>
  <si>
    <t>753506360386</t>
  </si>
  <si>
    <t>753542373345</t>
  </si>
  <si>
    <t>753599362390</t>
  </si>
  <si>
    <t>753569067311</t>
  </si>
  <si>
    <t>753515255312</t>
  </si>
  <si>
    <t>THT01101AV0AM7Z</t>
  </si>
  <si>
    <t>753503072313</t>
  </si>
  <si>
    <t>753530552305</t>
  </si>
  <si>
    <t>TH73046GB9FP7H</t>
  </si>
  <si>
    <t>753570465395</t>
  </si>
  <si>
    <t>753594771344</t>
  </si>
  <si>
    <t>753576971346</t>
  </si>
  <si>
    <t>753593472376</t>
  </si>
  <si>
    <t>TH246637711483D</t>
  </si>
  <si>
    <t>753547557324</t>
  </si>
  <si>
    <t>753569571344</t>
  </si>
  <si>
    <t>753530874364</t>
  </si>
  <si>
    <t>753517069395</t>
  </si>
  <si>
    <t>TH240848015622K</t>
  </si>
  <si>
    <t>753564454344</t>
  </si>
  <si>
    <t>753532163355</t>
  </si>
  <si>
    <t>753556362355</t>
  </si>
  <si>
    <t>THT01151AV4XK7Z</t>
  </si>
  <si>
    <t>753596565330</t>
  </si>
  <si>
    <t>753534778301</t>
  </si>
  <si>
    <t>753587479315</t>
  </si>
  <si>
    <t>753539650323</t>
  </si>
  <si>
    <t>753586970334</t>
  </si>
  <si>
    <t>753576851322</t>
  </si>
  <si>
    <t>753502352352</t>
  </si>
  <si>
    <t>753524853336</t>
  </si>
  <si>
    <t>753510552325</t>
  </si>
  <si>
    <t>753524464324</t>
  </si>
  <si>
    <t>753509656351</t>
  </si>
  <si>
    <t>753517874303</t>
  </si>
  <si>
    <t>753533951354</t>
  </si>
  <si>
    <t>753574759346</t>
  </si>
  <si>
    <t>753512454365</t>
  </si>
  <si>
    <t>753508758321</t>
  </si>
  <si>
    <t>753558559386</t>
  </si>
  <si>
    <t>753506253334</t>
  </si>
  <si>
    <t>753569356330</t>
  </si>
  <si>
    <t>753567759335</t>
  </si>
  <si>
    <t>753556958335</t>
  </si>
  <si>
    <t>753595954333</t>
  </si>
  <si>
    <t>753575455356</t>
  </si>
  <si>
    <t>753528152381</t>
  </si>
  <si>
    <t>753532756340</t>
  </si>
  <si>
    <t>753539750342</t>
  </si>
  <si>
    <t>753555652393</t>
  </si>
  <si>
    <t>753522953374</t>
  </si>
  <si>
    <t>753589559343</t>
  </si>
  <si>
    <t>753557740331</t>
  </si>
  <si>
    <t>753571246352</t>
  </si>
  <si>
    <t>753515150356</t>
  </si>
  <si>
    <t>753597962353</t>
  </si>
  <si>
    <t>753581863366</t>
  </si>
  <si>
    <t>THT01361AUZJN9Z</t>
  </si>
  <si>
    <t>753520504354</t>
  </si>
  <si>
    <t>TH247326196328D</t>
  </si>
  <si>
    <t>TH01016GAVYR8B0</t>
  </si>
  <si>
    <t>TH74046GBAV61B</t>
  </si>
  <si>
    <t>LEXPU0428144896</t>
  </si>
  <si>
    <t>TH243315311054J</t>
  </si>
  <si>
    <t>753587988300</t>
  </si>
  <si>
    <t>THT01081AV0YN0Z</t>
  </si>
  <si>
    <t>753570905334</t>
  </si>
  <si>
    <t>753595001353</t>
  </si>
  <si>
    <t>753555695281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</si>
  <si>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</si>
  <si>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</si>
  <si>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</si>
  <si>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</si>
  <si>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</si>
  <si>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</si>
  <si>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</si>
  <si>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</si>
  <si>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</si>
  <si>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</si>
  <si>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</si>
  <si>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</si>
  <si>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ร้านที่4</t>
  </si>
  <si>
    <t>กาญจนบุรี</t>
  </si>
  <si>
    <t>ครีมฮอร์นไส้เนยสด ขนม ดังในtiktok อร่อย (เก็บไว้ได้ 10 วัน)</t>
  </si>
  <si>
    <t>47000</t>
  </si>
  <si>
    <t>ร้านที่6</t>
  </si>
  <si>
    <t>11120</t>
  </si>
  <si>
    <t>ปราจีนบุรี</t>
  </si>
  <si>
    <t>สระบุรี</t>
  </si>
  <si>
    <t>น******ม</t>
  </si>
  <si>
    <t>12000</t>
  </si>
  <si>
    <t>99</t>
  </si>
  <si>
    <t>10540</t>
  </si>
  <si>
    <t>ร***า</t>
  </si>
  <si>
    <t>พัทลุง</t>
  </si>
  <si>
    <t>เทศบาลนครนครราชสีมา</t>
  </si>
  <si>
    <t>45</t>
  </si>
  <si>
    <t>75000</t>
  </si>
  <si>
    <t>ชัยนาท</t>
  </si>
  <si>
    <t>10240</t>
  </si>
  <si>
    <t>29</t>
  </si>
  <si>
    <t>26000</t>
  </si>
  <si>
    <t>อ***</t>
  </si>
  <si>
    <t>บ**</t>
  </si>
  <si>
    <t>70120</t>
  </si>
  <si>
    <t>10280</t>
  </si>
  <si>
    <t>30</t>
  </si>
  <si>
    <t>sompear3955@gmail.com</t>
  </si>
  <si>
    <t>EMS COD</t>
  </si>
  <si>
    <t>facebook</t>
  </si>
  <si>
    <t>กสิกร</t>
  </si>
  <si>
    <t>72160</t>
  </si>
  <si>
    <t>59</t>
  </si>
  <si>
    <t>10130</t>
  </si>
  <si>
    <t>ลำพูน</t>
  </si>
  <si>
    <t>13170</t>
  </si>
  <si>
    <t>39</t>
  </si>
  <si>
    <t>Bangkok</t>
  </si>
  <si>
    <t>80160</t>
  </si>
  <si>
    <t>มุกดาหาร</t>
  </si>
  <si>
    <t>พิษณุโลก</t>
  </si>
  <si>
    <t>Samut Prakan</t>
  </si>
  <si>
    <t>อ******์</t>
  </si>
  <si>
    <t>09</t>
  </si>
  <si>
    <t>ชิฟฟ่อนรวมรส ยอดฮิต 1 กล่องมี 8 ชิ้น มัลเบอรี่ ชีสเค้ก เมล่อน น้ำผึ้ง (main)</t>
  </si>
  <si>
    <t>84000</t>
  </si>
  <si>
    <t>พะเยา</t>
  </si>
  <si>
    <t>สุรินทร์</t>
  </si>
  <si>
    <t>10230</t>
  </si>
  <si>
    <t>53</t>
  </si>
  <si>
    <t>ร******ช</t>
  </si>
  <si>
    <t>******ินทร์ จ. พัทลุง 93000 ตำบลชุมพล อำเภอศรีนครินทร์ จังหวัดพัทลุง 93000</t>
  </si>
  <si>
    <t>93000</t>
  </si>
  <si>
    <t>10</t>
  </si>
  <si>
    <t>10210</t>
  </si>
  <si>
    <t>10150</t>
  </si>
  <si>
    <t>60000</t>
  </si>
  <si>
    <t>ธ***ยุทธ ส***ร</t>
  </si>
  <si>
    <t>ปราณี ศิริสิน</t>
  </si>
  <si>
    <t>318/2ซ.เจริญสุขถ.พระราม4
แขวง-เขตคลองเตย
กทม 10110</t>
  </si>
  <si>
    <t>0851113598</t>
  </si>
  <si>
    <t>EMS</t>
  </si>
  <si>
    <t>20150</t>
  </si>
  <si>
    <t>10170</t>
  </si>
  <si>
    <t>macanatic.xr@gmail.com</t>
  </si>
  <si>
    <t>แม่ฮ่องสอน</t>
  </si>
  <si>
    <t>แ*น</t>
  </si>
  <si>
    <t>10700</t>
  </si>
  <si>
    <t>33</t>
  </si>
  <si>
    <t>12130</t>
  </si>
  <si>
    <t>เทศบาลเมืองยโสธร</t>
  </si>
  <si>
    <t>น******า</t>
  </si>
  <si>
    <t>88</t>
  </si>
  <si>
    <t>11000</t>
  </si>
  <si>
    <t>ว******์</t>
  </si>
  <si>
    <t>14120</t>
  </si>
  <si>
    <t>69</t>
  </si>
  <si>
    <t>ร้านที่8</t>
  </si>
  <si>
    <t>นราธิวาส</t>
  </si>
  <si>
    <t>ป***า</t>
  </si>
  <si>
    <t>จังหวัดสุโขทัย</t>
  </si>
  <si>
    <t>ม***นี ค***ะ</t>
  </si>
  <si>
    <t>12</t>
  </si>
  <si>
    <t>ม***์</t>
  </si>
  <si>
    <t>******ถนน ประชาชื่น, แขวงทุ่งสองห้อง, เขตหลักสี่ 10210 แขวงทุ่งสองห้อง เขตหลักสี่ จังหวัดกรุงเทพมหานคร 10210</t>
  </si>
  <si>
    <t>จันทบุรี</t>
  </si>
  <si>
    <t>ร้านที่10</t>
  </si>
  <si>
    <t>22</t>
  </si>
  <si>
    <t>19</t>
  </si>
  <si>
    <t>10560</t>
  </si>
  <si>
    <t>42</t>
  </si>
  <si>
    <t>ส***ี เ***ูล</t>
  </si>
  <si>
    <t>อุบลราชธานี</t>
  </si>
  <si>
    <t>70130</t>
  </si>
  <si>
    <t>93130</t>
  </si>
  <si>
    <t>ช***พร</t>
  </si>
  <si>
    <t>อุตรดิตถ์</t>
  </si>
  <si>
    <t>74000</t>
  </si>
  <si>
    <t>87</t>
  </si>
  <si>
    <t>10220</t>
  </si>
  <si>
    <t>51</t>
  </si>
  <si>
    <t>89</t>
  </si>
  <si>
    <t>แ**</t>
  </si>
  <si>
    <t>20230</t>
  </si>
  <si>
    <t>ข***ฐา</t>
  </si>
  <si>
    <t>60170</t>
  </si>
  <si>
    <t>12120</t>
  </si>
  <si>
    <t>ตาก</t>
  </si>
  <si>
    <t>แ***</t>
  </si>
  <si>
    <t>ม******า</t>
  </si>
  <si>
    <t>******5 ต.เหมือง ตำบลเหมือง อำเภอเมืองชลบุรี จังหวัดชลบุรี 20130</t>
  </si>
  <si>
    <t>20130</t>
  </si>
  <si>
    <t>60</t>
  </si>
  <si>
    <t>26120</t>
  </si>
  <si>
    <t>ก***นา</t>
  </si>
  <si>
    <t>ห***</t>
  </si>
  <si>
    <t>เ******ิ</t>
  </si>
  <si>
    <t>******ย, อำเภออู่ทอง ตำบลพลับพลาไชย อำเภออู่ทอง จังหวัดสุพรรณบุรี 72160</t>
  </si>
  <si>
    <t>08</t>
  </si>
  <si>
    <t>62</t>
  </si>
  <si>
    <t>สิงห์บุรี</t>
  </si>
  <si>
    <t>สุกัญญา พลวัฒน์</t>
  </si>
  <si>
    <t>22/9ม.4ต.บางรัก(คอกวัวชนบ่าวฉิ้นบ่าวสา
เมืองตรัง/ Mueang Trangตรัง/ Trang
92000</t>
  </si>
  <si>
    <t>92000</t>
  </si>
  <si>
    <t>660824335665</t>
  </si>
  <si>
    <t>90180</t>
  </si>
  <si>
    <t>ชิฟฟ่อนรวมรส ยอดฮิต 1 กล่องมี 8 ชิ้น มัลเบอรี่ ชีสเค้ก เมล่อน น้ำผึ้ง</t>
  </si>
  <si>
    <t>54</t>
  </si>
  <si>
    <t>14</t>
  </si>
  <si>
    <t>76130</t>
  </si>
  <si>
    <t>ชิฟฟ่อน สอดไส้ 1 ชิ้น ชิฟฟ่อนเค้ก คละรสเท่านั้น ขนม ดังในtiktok อร่อย (เก็บไว้ได้ 15 วัน)</t>
  </si>
  <si>
    <t>31110</t>
  </si>
  <si>
    <t>49</t>
  </si>
  <si>
    <t>ว******ง</t>
  </si>
  <si>
    <t>******มบางจากไชโย) ตำบลไชยภูมิ อำเภอไชโย จังหวัดอ่างทอง 14140</t>
  </si>
  <si>
    <t>14140</t>
  </si>
  <si>
    <t>93</t>
  </si>
  <si>
    <t>85000</t>
  </si>
  <si>
    <t>10160</t>
  </si>
  <si>
    <t>อ***ียา น***ะยาย</t>
  </si>
  <si>
    <t>10400</t>
  </si>
  <si>
    <t>จ******ิ</t>
  </si>
  <si>
    <t>ส***สา</t>
  </si>
  <si>
    <t>ว***ีโชกบัณฑิต</t>
  </si>
  <si>
    <t>ส******ล</t>
  </si>
  <si>
    <t>******ทุ่งสองห้อง แขวงทุ่งสองห้อง เขตหลักสี่ จังหวัดกรุงเทพมหานคร 10210</t>
  </si>
  <si>
    <t>73</t>
  </si>
  <si>
    <t>ป้ายชื่อแถว</t>
  </si>
  <si>
    <t>ผลรวมทั้งหมด</t>
  </si>
  <si>
    <t>ผลรวม ของ จำนวน</t>
  </si>
  <si>
    <t>ภูเก็ต</t>
  </si>
  <si>
    <t>38</t>
  </si>
  <si>
    <t>ป**</t>
  </si>
  <si>
    <t>อำนาจเจริญ</t>
  </si>
  <si>
    <t>เทศบาลนครขอนแก่น</t>
  </si>
  <si>
    <t>ส******์</t>
  </si>
  <si>
    <t>86</t>
  </si>
  <si>
    <t>48110</t>
  </si>
  <si>
    <t>ร**</t>
  </si>
  <si>
    <t>ฟ**</t>
  </si>
  <si>
    <t>17000</t>
  </si>
  <si>
    <t>41</t>
  </si>
  <si>
    <t>เทศบาลนครลำปาง</t>
  </si>
  <si>
    <t>******นเสรีไทย แขวงคลองกุ่ม แขวงคลองกุ่ม เขตบึงกุ่ม จังหวัดกรุงเทพมหานคร 10240</t>
  </si>
  <si>
    <t>35</t>
  </si>
  <si>
    <t>เทศบาลเมืองบุรีรัมย์</t>
  </si>
  <si>
    <t>Surat Thani</t>
  </si>
  <si>
    <t>30160</t>
  </si>
  <si>
    <t>13</t>
  </si>
  <si>
    <t>40000</t>
  </si>
  <si>
    <t>72000</t>
  </si>
  <si>
    <t>78</t>
  </si>
  <si>
    <t>ทาร์ตสัปรดใต้หวัน 1กล่อง มี4ชิ้น</t>
  </si>
  <si>
    <t>ป******ม</t>
  </si>
  <si>
    <t>70</t>
  </si>
  <si>
    <t>21140</t>
  </si>
  <si>
    <t>56</t>
  </si>
  <si>
    <t>suphandarat@gmail.com</t>
  </si>
  <si>
    <t>10260</t>
  </si>
  <si>
    <t>32</t>
  </si>
  <si>
    <t>ช******า</t>
  </si>
  <si>
    <t>90</t>
  </si>
  <si>
    <t>นาง จำเรียง ภู่ตัน</t>
  </si>
  <si>
    <t>129/1 ม.13 ถ. คลองชลประทาน ต.สุเทพ
เมืองเชียงใหม่/ Mueang Chiang Maiเชียงใหม่/ Chiang Mai
50200</t>
  </si>
  <si>
    <t>50200</t>
  </si>
  <si>
    <t>660894292399</t>
  </si>
  <si>
    <t>ศ******ม</t>
  </si>
  <si>
    <t>73000</t>
  </si>
  <si>
    <t>ร้านที่3</t>
  </si>
  <si>
    <t>15000</t>
  </si>
  <si>
    <t>ก***ุกออมสิน</t>
  </si>
  <si>
    <t>******เพอร์เฟค พีค, ตำบล เหมือง, อำเภอเมืองชลบุรี ตำบลเหมือง อำเภอเมืองชลบุรี จังหวัดชลบุรี 20130</t>
  </si>
  <si>
    <t>30140</t>
  </si>
  <si>
    <t>82</t>
  </si>
  <si>
    <t>72240</t>
  </si>
  <si>
    <t>86110</t>
  </si>
  <si>
    <t>10270</t>
  </si>
  <si>
    <t>ป******ง</t>
  </si>
  <si>
    <t>34</t>
  </si>
  <si>
    <t>ภ******)</t>
  </si>
  <si>
    <t>******มู่ที่ 5, ถนน พหลโยธิน, ตำบลบ้านกล้วย อำเภอเมืองชัยนาท จังหวัดชัยนาท 17000</t>
  </si>
  <si>
    <t>28</t>
  </si>
  <si>
    <t>ม***ี จ***ีเชาว์</t>
  </si>
  <si>
    <t>ก***</t>
  </si>
  <si>
    <t>EPN15</t>
  </si>
  <si>
    <t>วิชาญ เสือคำ **ขนส่งโทรติดต่อเจ้าของด้วยนะคะ**</t>
  </si>
  <si>
    <t>83/3หมู่3
วังเย็น
แปลงยาว
ฉะเชิงเทรา  24190</t>
  </si>
  <si>
    <t>24190</t>
  </si>
  <si>
    <t>0815854932</t>
  </si>
  <si>
    <t>02/01/2025 10:43</t>
  </si>
  <si>
    <t>02/01/2025 10:41</t>
  </si>
  <si>
    <t>EPN14</t>
  </si>
  <si>
    <t xml:space="preserve">น***าวประภาศรี ค***อน ว***ทศ </t>
  </si>
  <si>
    <t>02/01/2025 10:38</t>
  </si>
  <si>
    <t>ขอถุงเล็ก 10 ใบ ใส่แจกปีใหม่ให้คณะครู ขอบคุณคร่า🙏🥰</t>
  </si>
  <si>
    <t>EPN13</t>
  </si>
  <si>
    <t>ส***รัตน์ พ***์เทียม</t>
  </si>
  <si>
    <t>02/01/2025 10:37</t>
  </si>
  <si>
    <t>EPN12</t>
  </si>
  <si>
    <t>น***จิรารัตน์ เ***โคกกรวด</t>
  </si>
  <si>
    <t>02/01/2025 10:36</t>
  </si>
  <si>
    <t>02/01/2025 10:35</t>
  </si>
  <si>
    <t>EPN11</t>
  </si>
  <si>
    <t>ว***า  ผ***มณี</t>
  </si>
  <si>
    <t>02/01/2025 10:34</t>
  </si>
  <si>
    <t>EPN10</t>
  </si>
  <si>
    <t>ป***ารัตน์ โ***์เจริญ</t>
  </si>
  <si>
    <t>02/01/2025 10:32</t>
  </si>
  <si>
    <t>EPN9</t>
  </si>
  <si>
    <t>ธ***ัย จ***า</t>
  </si>
  <si>
    <t>02/01/2025 10:31</t>
  </si>
  <si>
    <t>EPN8</t>
  </si>
  <si>
    <t>02/01/2025 10:29</t>
  </si>
  <si>
    <t>EPN7</t>
  </si>
  <si>
    <t>เ***ี่</t>
  </si>
  <si>
    <t>Nakhon Pathom</t>
  </si>
  <si>
    <t>02/01/2025 10:28</t>
  </si>
  <si>
    <t>EPN6</t>
  </si>
  <si>
    <t>พุนิวัฒน์ ประภาลิมรังสี</t>
  </si>
  <si>
    <t>99/23 ม.1 ต.กุยบุรี · กุยบุรี/ Kui Buri
กุยบุรี/ Kui Buriประจวบคีรีขันธ์/ Prachuap Khiri Khan
77150</t>
  </si>
  <si>
    <t>77150</t>
  </si>
  <si>
    <t>660925685314</t>
  </si>
  <si>
    <t>EPN5</t>
  </si>
  <si>
    <t>ฉ***น  โ***พร</t>
  </si>
  <si>
    <t>02/01/2025 10:27</t>
  </si>
  <si>
    <t>EPN4</t>
  </si>
  <si>
    <t>EPN3</t>
  </si>
  <si>
    <t>EPN2</t>
  </si>
  <si>
    <t>Natthanit Ramanee</t>
  </si>
  <si>
    <t>25/2 หมู่8 บ้านโสกแต้
ป่าหวายนั่ง
บ้านฝาง
ขอนแก่น 40270</t>
  </si>
  <si>
    <t>40270</t>
  </si>
  <si>
    <t>0611142443</t>
  </si>
  <si>
    <t>02/01/2025 10:26</t>
  </si>
  <si>
    <t>EPN1</t>
  </si>
  <si>
    <t>จ***ูญ ส***ดี บ***ุ้ง</t>
  </si>
  <si>
    <t>02/01/2025 10:25</t>
  </si>
  <si>
    <t>EPN0</t>
  </si>
  <si>
    <t>02/01/2025 10:24</t>
  </si>
  <si>
    <t>02/01/2025 10:23</t>
  </si>
  <si>
    <t>EPM99</t>
  </si>
  <si>
    <t>ส***ตรี พ***ง</t>
  </si>
  <si>
    <t>02/01/2025 10:22</t>
  </si>
  <si>
    <t>EPM98</t>
  </si>
  <si>
    <t>ภิรสา ศรีนาค</t>
  </si>
  <si>
    <t>เทศบาลเสาทงหิน ต.เสาทงหิน อ.บางใหญ่ จ.นนทบุรี 11140</t>
  </si>
  <si>
    <t>11140</t>
  </si>
  <si>
    <t>0614639965</t>
  </si>
  <si>
    <t>02/01/2025 10:21</t>
  </si>
  <si>
    <t>EPM97</t>
  </si>
  <si>
    <t>ส***วดี ศ***ันทร์</t>
  </si>
  <si>
    <t>02/01/2025 10:19</t>
  </si>
  <si>
    <t>02/01/2025 10:20</t>
  </si>
  <si>
    <t>EPM96</t>
  </si>
  <si>
    <t>EPM95</t>
  </si>
  <si>
    <t>พ***พรึง พ***ง</t>
  </si>
  <si>
    <t>EPM94</t>
  </si>
  <si>
    <t>ด***ณี</t>
  </si>
  <si>
    <t>EPM93</t>
  </si>
  <si>
    <t>ติ๊ก</t>
  </si>
  <si>
    <t>หทัยราษฎร์ 39 29/193 ม.เค.ซี.1 ซอย 4
คลองสามวา/ Klong Sam Waกรุงเทพมหานคร/ Bangkok
10510</t>
  </si>
  <si>
    <t>10510</t>
  </si>
  <si>
    <t>660834049452</t>
  </si>
  <si>
    <t>02/01/2025 15:35</t>
  </si>
  <si>
    <t>02/01/2025 10:18</t>
  </si>
  <si>
    <t>EPM92</t>
  </si>
  <si>
    <t>รัตนา ขามฤทธิ์</t>
  </si>
  <si>
    <t>อาคาร 21 มหาวิทยาลัยราชภัฏเลย 234 ถ.เลย-เชียงคาน ต.เมือง อ.เมืองเลย จ.เลย 42000</t>
  </si>
  <si>
    <t>42000</t>
  </si>
  <si>
    <t>0930893599</t>
  </si>
  <si>
    <t>02/01/2025 08:59</t>
  </si>
  <si>
    <t>EPM91</t>
  </si>
  <si>
    <t>จ***ันท์ ป***จริญ</t>
  </si>
  <si>
    <t>02/01/2025 10:16</t>
  </si>
  <si>
    <t>EPM89</t>
  </si>
  <si>
    <t>******คงสวัสดิ์ รั้วชมพู มีศาลาหน้าบ้าน) หย่อนไว้ในรั้วได้เลยค่ะ ตำบลหาดท่าเสา อำเภอเมืองชัยนาท จังหวัดชัยนาท 17000</t>
  </si>
  <si>
    <t>EPM88</t>
  </si>
  <si>
    <t>น***วัย  น***ะกูล</t>
  </si>
  <si>
    <t>02/01/2025 10:15</t>
  </si>
  <si>
    <t>EPM86</t>
  </si>
  <si>
    <t>น***นดร ส***ร</t>
  </si>
  <si>
    <t>02/01/2025 10:11</t>
  </si>
  <si>
    <t>02/01/2025 10:12</t>
  </si>
  <si>
    <t>EPM85</t>
  </si>
  <si>
    <t>ณ***ฤตา แ***วชู</t>
  </si>
  <si>
    <t>02/01/2025 10:09</t>
  </si>
  <si>
    <t>EPM84</t>
  </si>
  <si>
    <t>อ***ญาณัฐ ช***หาร</t>
  </si>
  <si>
    <t>02/01/2025 10:06</t>
  </si>
  <si>
    <t>02/01/2025 10:08</t>
  </si>
  <si>
    <t>เบาหวิว นน.100กรัม รสเผือกมะพร้าว เก็บได้ 20 วัน นุ่ม หอม อร่อย วรรณวนัช</t>
  </si>
  <si>
    <t>EPM82</t>
  </si>
  <si>
    <t>น**ง</t>
  </si>
  <si>
    <t>******าด(ต้นผึ้ง) ตำบลแม่ระมาด อำเภอแม่ระมาด จังหวัดตาก 63140</t>
  </si>
  <si>
    <t>63140</t>
  </si>
  <si>
    <t>02/01/2025 10:07</t>
  </si>
  <si>
    <t>EPM81</t>
  </si>
  <si>
    <t>เ***ลักษณ์​ ส***ิธรรม</t>
  </si>
  <si>
    <t>02/01/2025 10:05</t>
  </si>
  <si>
    <t>EPM80</t>
  </si>
  <si>
    <t>จ***วรรณ ศ***ิชัย</t>
  </si>
  <si>
    <t>เค้กเบาหวิวเล็ก 1กล่องขนาด 100 กรัม</t>
  </si>
  <si>
    <t>EPM79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</si>
  <si>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</si>
  <si>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</si>
  <si>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660813436902</t>
  </si>
  <si>
    <t>EPM78</t>
  </si>
  <si>
    <t>ช***</t>
  </si>
  <si>
    <t>02/01/2025 10:03</t>
  </si>
  <si>
    <t>EPM77</t>
  </si>
  <si>
    <t>อ***รัตน์</t>
  </si>
  <si>
    <t>02/01/2025 09:59</t>
  </si>
  <si>
    <t>02/01/2025 09:58</t>
  </si>
  <si>
    <t>EPM76</t>
  </si>
  <si>
    <t>แ***ี่ พ***พย์ ด***ก</t>
  </si>
  <si>
    <t>02/01/2025 09:57</t>
  </si>
  <si>
    <t>EPM75</t>
  </si>
  <si>
    <t>น***าวจีรวรรณ บ***าม</t>
  </si>
  <si>
    <t>02/01/2025 09:54</t>
  </si>
  <si>
    <t>EPM74</t>
  </si>
  <si>
    <t>อ*** ช***นุช</t>
  </si>
  <si>
    <t>02/01/2025 09:49</t>
  </si>
  <si>
    <t>EPM73</t>
  </si>
  <si>
    <t>รัตนา สุขาวห</t>
  </si>
  <si>
    <t>919/5 หมู่ 3 หมู่บ้านเลอปาร์ค ต.อรัญญิก อ.เมือง จ.พิษณุโลก 65000</t>
  </si>
  <si>
    <t>65000</t>
  </si>
  <si>
    <t>0847489957</t>
  </si>
  <si>
    <t>EPM72</t>
  </si>
  <si>
    <t>ณัฎฐิรา ประสาทแก้ว</t>
  </si>
  <si>
    <t>121/2 (ติดกับบริษัทเงินด่วนเมืองไทยลิชซิ่ง) ม.2 ต.โพนางดำตก อ.สรรพยา จ.ชัยนาท 17150</t>
  </si>
  <si>
    <t>17150</t>
  </si>
  <si>
    <t>0918436263</t>
  </si>
  <si>
    <t>02/01/2025 08:22</t>
  </si>
  <si>
    <t>02/01/2025 09:46</t>
  </si>
  <si>
    <t>EPM71</t>
  </si>
  <si>
    <t>ท***น จ***จริญ</t>
  </si>
  <si>
    <t>02/01/2025 09:42</t>
  </si>
  <si>
    <t>EPM70</t>
  </si>
  <si>
    <t>รัตนาภร ลิขิตเรืองฤทธิ์</t>
  </si>
  <si>
    <t>469/152 ม.5 ต.แพรกษาใหม่ อ.เมือง จ.สมุทรปราการ 10280 · แพรกษาใหม่/ Phraek Sa Mai
เมืองสมุทรปราการ/ Mueang Samut Prakanสมุทรปราการ/ Samut Prakan
10280</t>
  </si>
  <si>
    <t>660879879887</t>
  </si>
  <si>
    <t>02/01/2025 09:41</t>
  </si>
  <si>
    <t>EPM69</t>
  </si>
  <si>
    <t>ศิลปะ ธรรมชาติ</t>
  </si>
  <si>
    <t>244/393 หมู่บ้านเธียรสวน ซอยรามอินทรา 5  แยก3-13 ถนนรามอินทรา  แขวงอนุสาวรีย์ เขต บางเขน กรุงเทพ  โทร  ( ซอยย่อยที่ 2 ซ้ายมือ เป็นทาวน์เฮาวน์ ประตูสีอิฐ) 10220</t>
  </si>
  <si>
    <t>0943137260</t>
  </si>
  <si>
    <t>02/01/2025 08:16</t>
  </si>
  <si>
    <t>02/01/2025 09:39</t>
  </si>
  <si>
    <t>EPM68</t>
  </si>
  <si>
    <t>k***ะทีป จ***ร์ใหม่</t>
  </si>
  <si>
    <t>02/01/2025 09:38</t>
  </si>
  <si>
    <t>EPM67</t>
  </si>
  <si>
    <t>น*** เ***า​  ป***า</t>
  </si>
  <si>
    <t>02/01/2025 09:37</t>
  </si>
  <si>
    <t>EPM66</t>
  </si>
  <si>
    <t>ด**</t>
  </si>
  <si>
    <t>02/01/2025 09:35</t>
  </si>
  <si>
    <t>EPM65</t>
  </si>
  <si>
    <t>02/01/2025 09:34</t>
  </si>
  <si>
    <t>EPM64</t>
  </si>
  <si>
    <t>ค***น โ***รลึก</t>
  </si>
  <si>
    <t>02/01/2025 09:32</t>
  </si>
  <si>
    <t>EPM63</t>
  </si>
  <si>
    <t>p***haleeseevijai</t>
  </si>
  <si>
    <t>02/01/2025 09:31</t>
  </si>
  <si>
    <t>EPM62</t>
  </si>
  <si>
    <t>อ*** พ***พวง แ***</t>
  </si>
  <si>
    <t>EPM61</t>
  </si>
  <si>
    <t>02/01/2025 09:30</t>
  </si>
  <si>
    <t>EPM59</t>
  </si>
  <si>
    <t>ส***รณี</t>
  </si>
  <si>
    <t>02/01/2025 09:28</t>
  </si>
  <si>
    <t>EPM58</t>
  </si>
  <si>
    <t>อ***ี ค***ล</t>
  </si>
  <si>
    <t>02/01/2025 09:26</t>
  </si>
  <si>
    <t>02/01/2025 09:27</t>
  </si>
  <si>
    <t>EPM57</t>
  </si>
  <si>
    <t>ก*** เ***เพชร์</t>
  </si>
  <si>
    <t>02/01/2025 09:24</t>
  </si>
  <si>
    <t>02/01/2025 09:25</t>
  </si>
  <si>
    <t>EPM56</t>
  </si>
  <si>
    <t>P a p l e</t>
  </si>
  <si>
    <t>EPM55</t>
  </si>
  <si>
    <t>ป***านุช ค***ะ</t>
  </si>
  <si>
    <t>02/01/2025 09:21</t>
  </si>
  <si>
    <t>EPM54</t>
  </si>
  <si>
    <t>จุ่ย อังสนา</t>
  </si>
  <si>
    <t>360/1หมู่6ซอยบ้านน้อบพัฒนา(ต,สีคิ้ว)(อ,สีคิ้ว)(จ,นคราสีมา30140 บ้าน
สีคิ้ว/ Sikhioนครราชสีมา/ Nakhon Ratchasima
30140</t>
  </si>
  <si>
    <t>660610143939</t>
  </si>
  <si>
    <t>02/01/2025 09:20</t>
  </si>
  <si>
    <t>EPM53</t>
  </si>
  <si>
    <t>ศ***พร</t>
  </si>
  <si>
    <t>02/01/2025 09:19</t>
  </si>
  <si>
    <t>EPM52</t>
  </si>
  <si>
    <t>จ***คนึง  บ***ง</t>
  </si>
  <si>
    <t>02/01/2025 09:18</t>
  </si>
  <si>
    <t>EPM51</t>
  </si>
  <si>
    <t>K***ฐพล ท***าย</t>
  </si>
  <si>
    <t>EPM50</t>
  </si>
  <si>
    <t>ช***ชา อ***ันทึก</t>
  </si>
  <si>
    <t>EPM49</t>
  </si>
  <si>
    <t>ฐ***มา ถ***วัฒนากูล</t>
  </si>
  <si>
    <t>02/01/2025 09:15</t>
  </si>
  <si>
    <t>EPM48</t>
  </si>
  <si>
    <t>ภ******้</t>
  </si>
  <si>
    <t>******ปลวกแดง อ.ปลวกแดง จ.ระยอง 21140 ตำบลปลวกแดง อำเภอปลวกแดง จังหวัดระยอง 21140</t>
  </si>
  <si>
    <t>11</t>
  </si>
  <si>
    <t>02/01/2025 09:14</t>
  </si>
  <si>
    <t>02/01/2025 09:13</t>
  </si>
  <si>
    <t>EPM47</t>
  </si>
  <si>
    <t>C*t</t>
  </si>
  <si>
    <t>******รถไฟสายใต้ บางซื่อ เขตบางซื่อ แขวงบางซื่อ เขตบางซื่อ จังหวัดกรุงเทพมหานคร 10800</t>
  </si>
  <si>
    <t>10800</t>
  </si>
  <si>
    <t>EPM46</t>
  </si>
  <si>
    <t>02/01/2025 09:12</t>
  </si>
  <si>
    <t>EPM45</t>
  </si>
  <si>
    <t>ก***์ธีรา ป***อบกิจ</t>
  </si>
  <si>
    <t>02/01/2025 09:08</t>
  </si>
  <si>
    <t>02/01/2025 09:10</t>
  </si>
  <si>
    <t>EPM44</t>
  </si>
  <si>
    <t>ว***า ต***มาก</t>
  </si>
  <si>
    <t>02/01/2025 09:05</t>
  </si>
  <si>
    <t>02/01/2025 09:06</t>
  </si>
  <si>
    <t>EPM43</t>
  </si>
  <si>
    <t>สุภาพร ขวัญเมือง</t>
  </si>
  <si>
    <t>บ้านเลขที่125/1  ม.12
ท่ายาง
อำเภอทุ่งใหญ่
นครศรีธรรมราช 80240</t>
  </si>
  <si>
    <t>80240</t>
  </si>
  <si>
    <t>0981524653</t>
  </si>
  <si>
    <t>EPM42</t>
  </si>
  <si>
    <t>ม***เต๊าะ ด***็ง</t>
  </si>
  <si>
    <t>02/01/2025 09:04</t>
  </si>
  <si>
    <t>EPM41</t>
  </si>
  <si>
    <t>ว***ลักษณ์ ร***พันธุ์</t>
  </si>
  <si>
    <t>02/01/2025 09:02</t>
  </si>
  <si>
    <t>02/01/2025 09:03</t>
  </si>
  <si>
    <t>EPM40</t>
  </si>
  <si>
    <t>ค***ัญนรา  ซ***ตย์</t>
  </si>
  <si>
    <t>อยากรบกวนขอเป็นมะพร้าวน้ำหอม 3 กล่องได้ไหมคะ เพราะคุณตาคุณยายชอบมากๆค่ะ อีก 3 กล่องคละได้ค่ะ ขอบคุณล่วงหน้านะคะ สวัสดีปีใหม่ค่ะ</t>
  </si>
  <si>
    <t>EPM39</t>
  </si>
  <si>
    <t>เรณู วิมลพันธ์</t>
  </si>
  <si>
    <t>บ้านเอื้ออาทรลาดหลุมแก้ว2 อาคาร51ห้อง110/8 ต.คูบางหลวง อ.ลาดหลุมแก้ว จ.ปทุมธานี 12140</t>
  </si>
  <si>
    <t>0878420298</t>
  </si>
  <si>
    <t>02/01/2025 09:01</t>
  </si>
  <si>
    <t>Chiang Rai</t>
  </si>
  <si>
    <t>EPM38</t>
  </si>
  <si>
    <t>ศ******)</t>
  </si>
  <si>
    <t>******อ (บ.อาร์ตเทคโฮม จำกัด) แขวงบางแคเหนือ เขตบางแค จังหวัดกรุงเทพมหานคร 10160</t>
  </si>
  <si>
    <t>63</t>
  </si>
  <si>
    <t>02/01/2025 08:58</t>
  </si>
  <si>
    <t>EPM37</t>
  </si>
  <si>
    <t>อ***รา อ***าทิน</t>
  </si>
  <si>
    <t>02/01/2025 08:57</t>
  </si>
  <si>
    <t>EPM36</t>
  </si>
  <si>
    <t>ณัฐกานต์​ ศรีมันต</t>
  </si>
  <si>
    <t>13/13ม.3ต.สองสลึงอ.แกลง
แกลง/ Klaengระยอง/ Rayong
21110</t>
  </si>
  <si>
    <t>21110</t>
  </si>
  <si>
    <t>660640738474</t>
  </si>
  <si>
    <t>02/01/2025 08:56</t>
  </si>
  <si>
    <t>EPM35</t>
  </si>
  <si>
    <t>ฐ***พร แ***นู</t>
  </si>
  <si>
    <t>EPM34</t>
  </si>
  <si>
    <t>ก***ร์</t>
  </si>
  <si>
    <t>02/01/2025 08:55</t>
  </si>
  <si>
    <t>EPM33</t>
  </si>
  <si>
    <t>สุวรรณี  ธนะนิเวศน์</t>
  </si>
  <si>
    <t>153/273ถนนประชาอุทิศ89/1 · ทุ่งครุ/ Thung Khru
ทุ่งครุ/ Thung Khruกรุงเทพมหานคร/ Bangkok
10140</t>
  </si>
  <si>
    <t>10140</t>
  </si>
  <si>
    <t>660865702067</t>
  </si>
  <si>
    <t>02/01/2025 08:54</t>
  </si>
  <si>
    <t>EPM32</t>
  </si>
  <si>
    <t>02/01/2025 08:53</t>
  </si>
  <si>
    <t>EPM31</t>
  </si>
  <si>
    <t>02/01/2025 08:52</t>
  </si>
  <si>
    <t>EPM29</t>
  </si>
  <si>
    <t>02/01/2025 08:47</t>
  </si>
  <si>
    <t>EPM27</t>
  </si>
  <si>
    <t>ย***น  เ***เพชร</t>
  </si>
  <si>
    <t>02/01/2025 08:44</t>
  </si>
  <si>
    <t>EPM25</t>
  </si>
  <si>
    <t>******นา, อำเภอศรีประจันต์ ตำบลปลายนา อำเภอศรีประจันต์ จังหวัดสุพรรณบุรี 72140</t>
  </si>
  <si>
    <t>72140</t>
  </si>
  <si>
    <t>02/01/2025 08:48</t>
  </si>
  <si>
    <t>02/01/2025 08:42</t>
  </si>
  <si>
    <t>EPM24</t>
  </si>
  <si>
    <t>ม**  ไ***ก้ว</t>
  </si>
  <si>
    <t>02/01/2025 08:39</t>
  </si>
  <si>
    <t>EPM23</t>
  </si>
  <si>
    <t>โ***  ฮ***่นเฮง</t>
  </si>
  <si>
    <t>02/01/2025 08:38</t>
  </si>
  <si>
    <t>02/01/2025 08:37</t>
  </si>
  <si>
    <t>EPM22</t>
  </si>
  <si>
    <t>02/01/2025 08:34</t>
  </si>
  <si>
    <t>EPM21</t>
  </si>
  <si>
    <t>ภ***นันท์ อ***จิราพงศ์</t>
  </si>
  <si>
    <t>02/01/2025 08:33</t>
  </si>
  <si>
    <t>EPM20</t>
  </si>
  <si>
    <t>ส***ญา เ***เอี่ยม</t>
  </si>
  <si>
    <t>EPM19</t>
  </si>
  <si>
    <t>****** ต.ท้ายบ้านใหม่ ตำบลท้ายบ้านใหม่ อำเภอเมืองสมุทรปราการ จังหวัดสมุทรปราการ 10280</t>
  </si>
  <si>
    <t>02/01/2025 08:32</t>
  </si>
  <si>
    <t>EPM18</t>
  </si>
  <si>
    <t>โ***มา   พ***จจติตร</t>
  </si>
  <si>
    <t>02/01/2025 08:29</t>
  </si>
  <si>
    <t>EPM17</t>
  </si>
  <si>
    <t>น***ล้า เ***ศักดิ์</t>
  </si>
  <si>
    <t>02/01/2025 08:26</t>
  </si>
  <si>
    <t>EPM14</t>
  </si>
  <si>
    <t>จ***พร</t>
  </si>
  <si>
    <t>02/01/2025 08:21</t>
  </si>
  <si>
    <t>EPM13</t>
  </si>
  <si>
    <t>ร***ฟ้า ส***ำ</t>
  </si>
  <si>
    <t>02/01/2025 08:19</t>
  </si>
  <si>
    <t>EPM12</t>
  </si>
  <si>
    <t>อ******ก</t>
  </si>
  <si>
    <t>******งหันลมเขาค้อ หมู่7 ตำบลทุ่งสมอ อำเภอเขาค้อ จังหวัดเพชรบูรณ์ 67270</t>
  </si>
  <si>
    <t>67270</t>
  </si>
  <si>
    <t>EPM11</t>
  </si>
  <si>
    <t>ค***พ้นท์</t>
  </si>
  <si>
    <t>02/01/2025 08:17</t>
  </si>
  <si>
    <t>EPM10</t>
  </si>
  <si>
    <t>พ***าภรณ์ น***ผล</t>
  </si>
  <si>
    <t>EPM8</t>
  </si>
  <si>
    <t>ค***สง -***</t>
  </si>
  <si>
    <t>Chiang Mai</t>
  </si>
  <si>
    <t>02/01/2025 08:15</t>
  </si>
  <si>
    <t>EPM6</t>
  </si>
  <si>
    <t>น***ัฒน์  ท***ิกุล</t>
  </si>
  <si>
    <t>02/01/2025 08:12</t>
  </si>
  <si>
    <t>EPM4</t>
  </si>
  <si>
    <t>ว******ว</t>
  </si>
  <si>
    <t>******ลนาเหรง อำเภอนบพิตำ จังหวัดนครศรีธรรมราช 80160</t>
  </si>
  <si>
    <t>02/01/2025 08:41</t>
  </si>
  <si>
    <t>02/01/2025 08:11</t>
  </si>
  <si>
    <t>EPM3</t>
  </si>
  <si>
    <t>ม******ี</t>
  </si>
  <si>
    <t>******องชลประทาน, ตำบล ช้างเผือก, อำเภอเมืองเชียงใหม่ 50300 ตำบลช้างเผือก อำเภอเมืองเชียงใหม่ จังหวัดเชียงใหม่ 50300</t>
  </si>
  <si>
    <t>50300</t>
  </si>
  <si>
    <t>02/01/2025 08:10</t>
  </si>
  <si>
    <t>EPM2</t>
  </si>
  <si>
    <t>ธ*** เ***นอก</t>
  </si>
  <si>
    <t>02/01/2025 08:09</t>
  </si>
  <si>
    <t>EPM1</t>
  </si>
  <si>
    <t>ส******ย</t>
  </si>
  <si>
    <t>******.โบสถ์ ตำบลโบสถ์ อำเภอพิมาย จังหวัดนครราชสีมา 30110</t>
  </si>
  <si>
    <t>30110</t>
  </si>
  <si>
    <t>02/01/2025 08:08</t>
  </si>
  <si>
    <t>EPL99</t>
  </si>
  <si>
    <t>nunnshop</t>
  </si>
  <si>
    <t>569 ถ.ชลบุรี-บ้านบึง ต.บ้านบึง อ.บ้านบึง
บ้านบึง/ Ban Buengชลบุรี/ Chonburi
20170</t>
  </si>
  <si>
    <t>20170</t>
  </si>
  <si>
    <t>660849814469</t>
  </si>
  <si>
    <t>02/01/2025 08:07</t>
  </si>
  <si>
    <t>EPL97</t>
  </si>
  <si>
    <t>ว***สรร ส***ง</t>
  </si>
  <si>
    <t>02/01/2025 08:04</t>
  </si>
  <si>
    <t>EPL96</t>
  </si>
  <si>
    <t>ภ***ล ป***มวงษ์</t>
  </si>
  <si>
    <t>02/01/2025 08:01</t>
  </si>
  <si>
    <t>EPL95</t>
  </si>
  <si>
    <t>ด***นก ต***พันธ์</t>
  </si>
  <si>
    <t>02/01/2025 08:00</t>
  </si>
  <si>
    <t>EPL94</t>
  </si>
  <si>
    <t>ก***า ศ***ะนัน</t>
  </si>
  <si>
    <t>02/01/2025 07:59</t>
  </si>
  <si>
    <t>EPL93</t>
  </si>
  <si>
    <t>ส***ราภรณ์ ก***พธิ์</t>
  </si>
  <si>
    <t>EPL92</t>
  </si>
  <si>
    <t>ก***า ท***ามดี</t>
  </si>
  <si>
    <t>02/01/2025 07:58</t>
  </si>
  <si>
    <t>EPL91</t>
  </si>
  <si>
    <t>น**  ส***นทา  น***ศ</t>
  </si>
  <si>
    <t>02/01/2025 07:57</t>
  </si>
  <si>
    <t>EPL90</t>
  </si>
  <si>
    <t>ช***เอ็ม</t>
  </si>
  <si>
    <t>02/01/2025 07:56</t>
  </si>
  <si>
    <t>EPL88</t>
  </si>
  <si>
    <t>พ***ิจ</t>
  </si>
  <si>
    <t>02/01/2025 07:52</t>
  </si>
  <si>
    <t>EPL86</t>
  </si>
  <si>
    <t>น***าวพรกนก  ข***ทัศน์</t>
  </si>
  <si>
    <t>02/01/2025 07:51</t>
  </si>
  <si>
    <t>EPL85</t>
  </si>
  <si>
    <t>02/01/2025 07:50</t>
  </si>
  <si>
    <t>EPL84</t>
  </si>
  <si>
    <t>พ***ินทร์ ก***จริญ</t>
  </si>
  <si>
    <t>02/01/2025 07:49</t>
  </si>
  <si>
    <t>EPL83</t>
  </si>
  <si>
    <t>ย***ี  เ***อเพชร</t>
  </si>
  <si>
    <t>EPL82</t>
  </si>
  <si>
    <t>ต*** ต***</t>
  </si>
  <si>
    <t>02/01/2025 07:44</t>
  </si>
  <si>
    <t>EPL81</t>
  </si>
  <si>
    <t>ศ***รัตน์ จ***กดิ์ศรี</t>
  </si>
  <si>
    <t>02/01/2025 07:37</t>
  </si>
  <si>
    <t>EPL80</t>
  </si>
  <si>
    <t>ส***ดา ส***บุญชู</t>
  </si>
  <si>
    <t>02/01/2025 07:33</t>
  </si>
  <si>
    <t>EPL79</t>
  </si>
  <si>
    <t>ด***จ ด***ิม</t>
  </si>
  <si>
    <t>02/01/2025 07:32</t>
  </si>
  <si>
    <t>EPL78</t>
  </si>
  <si>
    <t>02/01/2025 07:31</t>
  </si>
  <si>
    <t>EPL77</t>
  </si>
  <si>
    <t>ส*** ห***จันทร์</t>
  </si>
  <si>
    <t>EPL76</t>
  </si>
  <si>
    <t>สุ​วัฒนา​ สุว​รรณวัฒน์</t>
  </si>
  <si>
    <t>110ช่างอากาศอุทิศ10แยก1-2-2
ดอนเมือง/ Don Mueangกรุงเทพมหานคร/ Bangkok
10210</t>
  </si>
  <si>
    <t>660929365439</t>
  </si>
  <si>
    <t>02/01/2025 07:30</t>
  </si>
  <si>
    <t>EPL75</t>
  </si>
  <si>
    <t>โศรนี  นาทรัพย์.NAN.</t>
  </si>
  <si>
    <t>บึงไม้แก่น (ซอย 7)ท้ายซอยหลังบ้านสีเขียวสุดลาดยาง 536/1 ม.11 ต.หนองอิรุณ  อ.บ้านบึง   จ.ชลบุรี
บ้านบึง/ Ban Buengชลบุรี/ Chonburi
20220</t>
  </si>
  <si>
    <t>20220</t>
  </si>
  <si>
    <t>660820524193</t>
  </si>
  <si>
    <t>02/01/2025 07:29</t>
  </si>
  <si>
    <t>EPL74</t>
  </si>
  <si>
    <t>ส***กร  ร***อง</t>
  </si>
  <si>
    <t>02/01/2025 07:23</t>
  </si>
  <si>
    <t>EPL73</t>
  </si>
  <si>
    <t>ร***อั่งเปา</t>
  </si>
  <si>
    <t>02/01/2025 07:21</t>
  </si>
  <si>
    <t>EPL72</t>
  </si>
  <si>
    <t>EPL71</t>
  </si>
  <si>
    <t>ข***ชนก  เ***ันฑ์</t>
  </si>
  <si>
    <t>02/01/2025 07:20</t>
  </si>
  <si>
    <t>EPL70</t>
  </si>
  <si>
    <t>ศ***วิภา ม***กลัด</t>
  </si>
  <si>
    <t>02/01/2025 07:06</t>
  </si>
  <si>
    <t>02/01/2025 07:17</t>
  </si>
  <si>
    <t>EPL69</t>
  </si>
  <si>
    <t>เ***ลี ส***ขาติ</t>
  </si>
  <si>
    <t>02/01/2025 07:07</t>
  </si>
  <si>
    <t>EPL68</t>
  </si>
  <si>
    <t>EPL67</t>
  </si>
  <si>
    <t>ส***  พ***จริญพร</t>
  </si>
  <si>
    <t>02/01/2025 06:53</t>
  </si>
  <si>
    <t>THT04011DNJ0K9Z</t>
  </si>
  <si>
    <t>EPL66</t>
  </si>
  <si>
    <t>ส******ณ</t>
  </si>
  <si>
    <t>******าชธานี 34000 ตำบลหนองบ่อ อำเภอเมืองอุบลราชธานี จังหวัดอุบลราชธานี 34000</t>
  </si>
  <si>
    <t>34000</t>
  </si>
  <si>
    <t>02/01/2025 06:48</t>
  </si>
  <si>
    <t>TH31016N6Z1T1G</t>
  </si>
  <si>
    <t>EPL64</t>
  </si>
  <si>
    <t>ศ***ุทธ  จ***พงษ์</t>
  </si>
  <si>
    <t>02/01/2025 06:41</t>
  </si>
  <si>
    <t>754289736340</t>
  </si>
  <si>
    <t>EPL63</t>
  </si>
  <si>
    <t>ช***า</t>
  </si>
  <si>
    <t>02/01/2025 06:32</t>
  </si>
  <si>
    <t>754283632373</t>
  </si>
  <si>
    <t>ขนม ชิฟฟ่อนไม่มีไส้ แบบกล่อง8ชิ้น มีรสให้เลือก ของขวัญปีใหม่</t>
  </si>
  <si>
    <t>EPL62</t>
  </si>
  <si>
    <t>วิยะดา สีกา</t>
  </si>
  <si>
    <t>บ.ดงยวด ต.นาข่า อ.เมือง จ.อุดรธานี 277 หมู่9
เมืองอุดรธานี/ Mueang Udon Thaniอุดรธานี/ Udon Thani
41000</t>
  </si>
  <si>
    <t>41000</t>
  </si>
  <si>
    <t>660983104927</t>
  </si>
  <si>
    <t>02/01/2025 06:23</t>
  </si>
  <si>
    <t>LEXPU0440644724</t>
  </si>
  <si>
    <t>EPL61</t>
  </si>
  <si>
    <t>ป******์</t>
  </si>
  <si>
    <t>******วลโกร, เลขที่ 78/1, หมู่ที่ 5 ตำบลบางสมัคร อำเภอบางปะกง จังหวัดฉะเชิงเทรา 24180</t>
  </si>
  <si>
    <t>24180</t>
  </si>
  <si>
    <t>02/01/2025 06:22</t>
  </si>
  <si>
    <t>TH256955344883S</t>
  </si>
  <si>
    <t>02/01/2025 06:21</t>
  </si>
  <si>
    <t>EPL60</t>
  </si>
  <si>
    <t>ก***นี ร***ิติวิริยะ</t>
  </si>
  <si>
    <t>754293635373</t>
  </si>
  <si>
    <t>EPL59</t>
  </si>
  <si>
    <t>น** อ***มา  แ***ขาว</t>
  </si>
  <si>
    <t>02/01/2025 06:09</t>
  </si>
  <si>
    <t>THT68031DPEQJ8Z</t>
  </si>
  <si>
    <t>EPL57</t>
  </si>
  <si>
    <t>อ***ยา เ***สะและ</t>
  </si>
  <si>
    <t>02/01/2025 06:06</t>
  </si>
  <si>
    <t>754270939306</t>
  </si>
  <si>
    <t>EPL55</t>
  </si>
  <si>
    <t>ก***ินันท์ ช***ฒน์กุลภัค</t>
  </si>
  <si>
    <t>02/01/2025 05:51</t>
  </si>
  <si>
    <t>754220608341</t>
  </si>
  <si>
    <t>EPL54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</si>
  <si>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</si>
  <si>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</si>
  <si>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660829557186</t>
  </si>
  <si>
    <t>02/01/2025 05:24</t>
  </si>
  <si>
    <t>LEXPU0440649370</t>
  </si>
  <si>
    <t>EPL53</t>
  </si>
  <si>
    <t>มัณฑนา วัชรินทร์รัตน์</t>
  </si>
  <si>
    <t>29 ถ.รถไฟอุทิศ ต.โนนสูง
โนนสูง/ Non Sungนครราชสีมา/ Nakhon Ratchasima
30160</t>
  </si>
  <si>
    <t>660967629555</t>
  </si>
  <si>
    <t>02/01/2025 05:16</t>
  </si>
  <si>
    <t>TH27106N68U20A</t>
  </si>
  <si>
    <t>02/01/2025 05:15</t>
  </si>
  <si>
    <t>EPL52</t>
  </si>
  <si>
    <t>02/01/2025 05:03</t>
  </si>
  <si>
    <t>TH27106N6A4Z9A</t>
  </si>
  <si>
    <t>02/01/2025 05:02</t>
  </si>
  <si>
    <t>EPL51</t>
  </si>
  <si>
    <t>พ***ก๋ บ***เคราฤาษี</t>
  </si>
  <si>
    <t>02/01/2025 04:52</t>
  </si>
  <si>
    <t>754249876203</t>
  </si>
  <si>
    <t>EPL50</t>
  </si>
  <si>
    <t>******เชียงใหม่-ลำพูน, ตำบล สารภี ตำบลสารภี อำเภอสารภี จังหวัดเชียงใหม่ 50140</t>
  </si>
  <si>
    <t>50140</t>
  </si>
  <si>
    <t>02/01/2025 04:42</t>
  </si>
  <si>
    <t>TH47196N6Z893B</t>
  </si>
  <si>
    <t>EPL48</t>
  </si>
  <si>
    <t>กชณัช ทองคำพงษ์</t>
  </si>
  <si>
    <t>456/36 ม.10 ต.ทุ่งสุขลา
ศรีราชา/ Si Rachaชลบุรี/ Chonburi
20230</t>
  </si>
  <si>
    <t>660661247886</t>
  </si>
  <si>
    <t>02/01/2025 04:39</t>
  </si>
  <si>
    <t>LEXPU0440643922</t>
  </si>
  <si>
    <t>EPL47</t>
  </si>
  <si>
    <t>ค******​</t>
  </si>
  <si>
    <t>******นด์ นาวง, ตำบล ท่าซัก, อำเภอเมืองนครศรีธรรมราช ตำบลในเมือง อำเภอเมืองนครศรีธรรมราช จังหวัดนครศรีธรรมราช 80000</t>
  </si>
  <si>
    <t>80000</t>
  </si>
  <si>
    <t>31</t>
  </si>
  <si>
    <t>02/01/2025 04:26</t>
  </si>
  <si>
    <t>TH255912801473K</t>
  </si>
  <si>
    <t>EPL46</t>
  </si>
  <si>
    <t>TH259879711404N</t>
  </si>
  <si>
    <t>02/01/2025 04:09</t>
  </si>
  <si>
    <t>EPL45</t>
  </si>
  <si>
    <t>ศ***วรรณ แ***อู๋</t>
  </si>
  <si>
    <t>02/01/2025 03:31</t>
  </si>
  <si>
    <t>754276204345</t>
  </si>
  <si>
    <t>EPL44</t>
  </si>
  <si>
    <t>02/01/2025 03:57</t>
  </si>
  <si>
    <t>TH2526027806535</t>
  </si>
  <si>
    <t>02/01/2025 03:27</t>
  </si>
  <si>
    <t>EPL43</t>
  </si>
  <si>
    <t>02/01/2025 03:56</t>
  </si>
  <si>
    <t>TH259612076342U</t>
  </si>
  <si>
    <t>02/01/2025 03:26</t>
  </si>
  <si>
    <t>EPL42</t>
  </si>
  <si>
    <t>เ***า      น***ัด</t>
  </si>
  <si>
    <t>02/01/2025 03:13</t>
  </si>
  <si>
    <t>754256208300</t>
  </si>
  <si>
    <t>EPL41</t>
  </si>
  <si>
    <t>นางสาวโศรยา โสต้อง</t>
  </si>
  <si>
    <t>ร้านรถติดกับโรงรับจำนำมหาราช  96/6-8 ถนนมหาราช ตำบลปากน้ำ อำเภอเมือ 96/6-8 ถนนมหาราช ตำบลปากน้ำ อำเภอเมือง จ.กระบี่ · ปากน้ำ/ Pak Nam · ปากน้ำ
เมืองกระบี่/ Mueang Krabiกระบี่/ Krabi
81000</t>
  </si>
  <si>
    <t>81000</t>
  </si>
  <si>
    <t>660957649123</t>
  </si>
  <si>
    <t>02/01/2025 02:40</t>
  </si>
  <si>
    <t>LEXPU0440647638</t>
  </si>
  <si>
    <t>EPL40</t>
  </si>
  <si>
    <t>นางสาวลลิตา คุ้มไข่น้ำ</t>
  </si>
  <si>
    <t>ตลาดโนนสาทร ถนนสนามบิน ตำบลในเมือง อำเภอเมือง จังหวัดชัยภูมิ 36000
เมืองชัยภูมิ/ Mueang Chaiyaphumชัยภูมิ/ Chaiyaphum
36000</t>
  </si>
  <si>
    <t>36000</t>
  </si>
  <si>
    <t>660821737851</t>
  </si>
  <si>
    <t>02/01/2025 02:37</t>
  </si>
  <si>
    <t>LEXPU0440637941</t>
  </si>
  <si>
    <t>EPL39</t>
  </si>
  <si>
    <t>อารี ชัยประเสริฐสิทธิ</t>
  </si>
  <si>
    <t>607/295 ลุมพินี สุขุมวิท77 ถนนอ่อนนุช แขวงอ่อนนุช เขตสวนหลวง
สวนหลวง/ Suan Luangกรุงเทพมหานคร/ Bangkok
10250</t>
  </si>
  <si>
    <t>660837742823</t>
  </si>
  <si>
    <t>02/01/2025 02:23</t>
  </si>
  <si>
    <t>LEXDO0123547914</t>
  </si>
  <si>
    <t>EPL38</t>
  </si>
  <si>
    <t>ศ***วิมลรัตน์  อ***รงค์</t>
  </si>
  <si>
    <t>02/01/2025 02:01</t>
  </si>
  <si>
    <t>754249418300</t>
  </si>
  <si>
    <t>02/01/2025 02:10</t>
  </si>
  <si>
    <t>EPL37</t>
  </si>
  <si>
    <t>น***ี ข***กดี</t>
  </si>
  <si>
    <t>02/01/2025 02:09</t>
  </si>
  <si>
    <t>754235004305</t>
  </si>
  <si>
    <t>EPL36</t>
  </si>
  <si>
    <t>น***สน จ***ร์ดา</t>
  </si>
  <si>
    <t>02/01/2025 01:14</t>
  </si>
  <si>
    <t>754289732302</t>
  </si>
  <si>
    <t>02/01/2025 01:39</t>
  </si>
  <si>
    <t>EPL35</t>
  </si>
  <si>
    <t>น** โ*** โ***หญ่ น***นุ๊ก</t>
  </si>
  <si>
    <t>02/01/2025 01:37</t>
  </si>
  <si>
    <t>ฝากรบกวนเขียนโน๊ตเล็กๆใส่ในกล่อง สวัสดีปีใหม่คุณแม่คุณยายให้ด้วยนะคะขอบคุณมากๆนะคะรบกวนด้วยนะคะ</t>
  </si>
  <si>
    <t>754272437365</t>
  </si>
  <si>
    <t>EPL34</t>
  </si>
  <si>
    <t>แ***ไพริน บ***าน</t>
  </si>
  <si>
    <t>เทศบาลเมืองมุกดาหาร</t>
  </si>
  <si>
    <t>02/01/2025 01:38</t>
  </si>
  <si>
    <t>THT46011DPBQD2Z</t>
  </si>
  <si>
    <t>EPL33</t>
  </si>
  <si>
    <t>(******.</t>
  </si>
  <si>
    <t>******กษ์, อำเภอองครักษ์ ตำบลองครักษ์ อำเภอองครักษ์ จังหวัดนครนายก 26120</t>
  </si>
  <si>
    <t>02/01/2025 02:08</t>
  </si>
  <si>
    <t>TH2588279423427</t>
  </si>
  <si>
    <t>02/01/2025 01:18</t>
  </si>
  <si>
    <t>EPL32</t>
  </si>
  <si>
    <t>คุณ ปวีณา พรหมหิตาทร</t>
  </si>
  <si>
    <t>หมู่บ้านธีรายา2 บ้านเลขที่98/53 ม.1 ต.ตลิ่งงาม อ.เกาะสมุย จ.สุราษฎร์ธานี
เกาะสมุย/ Ko Samuiสุราษฎร์ธานี/ Surat Thani
84140</t>
  </si>
  <si>
    <t>84140</t>
  </si>
  <si>
    <t>660860291036</t>
  </si>
  <si>
    <t>02/01/2025 00:54</t>
  </si>
  <si>
    <t>TH68046N6GWN8C</t>
  </si>
  <si>
    <t>EPL31</t>
  </si>
  <si>
    <t>นิศามณี ธูปจันทร์</t>
  </si>
  <si>
    <t>ช53/307 ลิชวิวคอนโด3 ถ.วิมานแมน ต.ปากน้ำโพ 207
เมืองนครสวรรค์/ Mueang Nakhon Sawanนครสวรรค์/ Nakhon Sawan
60000</t>
  </si>
  <si>
    <t>660979455851</t>
  </si>
  <si>
    <t>02/01/2025 00:52</t>
  </si>
  <si>
    <t>LEXPU0440659850</t>
  </si>
  <si>
    <t>EPL30</t>
  </si>
  <si>
    <t>ล***น ว***าหาร</t>
  </si>
  <si>
    <t>02/01/2025 00:48</t>
  </si>
  <si>
    <t>754201014313</t>
  </si>
  <si>
    <t>EPL29</t>
  </si>
  <si>
    <t>02/01/2025 00:41</t>
  </si>
  <si>
    <t>TH252018334939P</t>
  </si>
  <si>
    <t>EPL27</t>
  </si>
  <si>
    <t>น***ร ว***หิรัญ</t>
  </si>
  <si>
    <t>02/01/2025 00:32</t>
  </si>
  <si>
    <t>754212294220</t>
  </si>
  <si>
    <t>02/01/2025 00:37</t>
  </si>
  <si>
    <t>EPL26</t>
  </si>
  <si>
    <t>ว***พร เ***นนรากุล</t>
  </si>
  <si>
    <t>02/01/2025 00:31</t>
  </si>
  <si>
    <t>THT07041DP2J94Z</t>
  </si>
  <si>
    <t>02/01/2025 00:33</t>
  </si>
  <si>
    <t>EPL25</t>
  </si>
  <si>
    <t>ธ******ท</t>
  </si>
  <si>
    <t>******ยรามคำแหง 24/3 แขวงหัวหมาก เขตบางกะปิ จังหวัดกรุงเทพมหานคร 10240</t>
  </si>
  <si>
    <t>TH250285152407W</t>
  </si>
  <si>
    <t>วรรณวนัช ครีมฮอร์นรสใบเตย 1กล่อง6ชิ้น</t>
  </si>
  <si>
    <t>EPL24</t>
  </si>
  <si>
    <t>ร******O</t>
  </si>
  <si>
    <t>******ลู, อำเภอพระนครศรีอยุธยา ตำบลคลองสวนพลู อำเภอพระนครศรีอยุธยา จังหวัดพระนครศรีอยุธยา 13000</t>
  </si>
  <si>
    <t>13000</t>
  </si>
  <si>
    <t>16</t>
  </si>
  <si>
    <t>TH254291804203Y</t>
  </si>
  <si>
    <t>EPL23</t>
  </si>
  <si>
    <t>w***aya</t>
  </si>
  <si>
    <t>02/01/2025 00:08</t>
  </si>
  <si>
    <t>754289659281</t>
  </si>
  <si>
    <t>02/01/2025 00:28</t>
  </si>
  <si>
    <t>EPL22</t>
  </si>
  <si>
    <t>อ***รัตน์ ศ***ำปา</t>
  </si>
  <si>
    <t>02/01/2025 00:13</t>
  </si>
  <si>
    <t>754273584256</t>
  </si>
  <si>
    <t>น******ี</t>
  </si>
  <si>
    <t>11130</t>
  </si>
  <si>
    <t>เทศบาลนครเชียงราย</t>
  </si>
  <si>
    <t>72</t>
  </si>
  <si>
    <t>10310</t>
  </si>
  <si>
    <t>ส***กษณ์ ค***ี</t>
  </si>
  <si>
    <t>30310</t>
  </si>
  <si>
    <t>น**</t>
  </si>
  <si>
    <t>52</t>
  </si>
  <si>
    <t>ส****า</t>
  </si>
  <si>
    <t>55</t>
  </si>
  <si>
    <t>6******p</t>
  </si>
  <si>
    <t>****** คลองจั่น บางกะปิ กทม. 10240 แขวงคลองจั่น เขตบางกะปิ จังหวัดกรุงเทพมหานคร 10240</t>
  </si>
  <si>
    <t>ว******ล</t>
  </si>
  <si>
    <t>85</t>
  </si>
  <si>
    <t>โ***ส เ***ยงกระโทก</t>
  </si>
  <si>
    <t>18120</t>
  </si>
  <si>
    <t>จ******ง</t>
  </si>
  <si>
    <t>******ฝาก) ตำบลไชยภูมิ อำเภอไชโย จังหวัดอ่างทอง 14140</t>
  </si>
  <si>
    <t>******ะขามเตี้ย ตำบลมะขามเตี้ย อำเภอเมืองสุราษฎร์ธานี จังหวัดสุราษฎร์ธานี 84000</t>
  </si>
  <si>
    <t>07</t>
  </si>
  <si>
    <t>EPU48</t>
  </si>
  <si>
    <t>ข***่อง</t>
  </si>
  <si>
    <t>03/01/2025 09:34</t>
  </si>
  <si>
    <t>THT18041DVPCZ3Z</t>
  </si>
  <si>
    <t>03/01/2025 09:22</t>
  </si>
  <si>
    <t>ก******ล</t>
  </si>
  <si>
    <t>EPU47</t>
  </si>
  <si>
    <t>ว***มล ส***มโภชน์</t>
  </si>
  <si>
    <t>03/01/2025 09:33</t>
  </si>
  <si>
    <t>754242312880</t>
  </si>
  <si>
    <t>EPU45</t>
  </si>
  <si>
    <t>จ***์จุฑา ก***มกล่ำนุ่ม</t>
  </si>
  <si>
    <t>754259381783</t>
  </si>
  <si>
    <t>EPU44</t>
  </si>
  <si>
    <t>ชัยชัย ชาแนล</t>
  </si>
  <si>
    <t>88 หมู่ 2 บ้านอินทร์แปลง กุดเรือคำ · กุดเรือคำ/ Kut Ruea Kham
วานรนิวาส/ Wanon Niwatสกลนคร/ Sakon Nakhon
47120</t>
  </si>
  <si>
    <t>47120</t>
  </si>
  <si>
    <t>660969765353</t>
  </si>
  <si>
    <t>TH44086NJ12R5J</t>
  </si>
  <si>
    <t>EPU43</t>
  </si>
  <si>
    <t>บุษยา ศรีเจริญ</t>
  </si>
  <si>
    <t>88/752ม.บสิวารัจน์3 · อ้อมน้อย/ Om Noi
กระทุ่มแบน/ Krathum Baenสมุทรสาคร/ Samut Sakhon
74130</t>
  </si>
  <si>
    <t>660969032645</t>
  </si>
  <si>
    <t>LEXDO0123756340</t>
  </si>
  <si>
    <t>03/01/2025 09:32</t>
  </si>
  <si>
    <t>EPU42</t>
  </si>
  <si>
    <t>y****h</t>
  </si>
  <si>
    <t>****** ตำบลหัวรอ อำเภอพระนครศรีอยุธยา จังหวัดพระนครศรีอยุธยา 13000</t>
  </si>
  <si>
    <t>TH2595280813325</t>
  </si>
  <si>
    <t>EPU41</t>
  </si>
  <si>
    <t>03/01/2025 09:29</t>
  </si>
  <si>
    <t>TH2524393660125</t>
  </si>
  <si>
    <t>EPU40</t>
  </si>
  <si>
    <t>ก***ร น***นิล</t>
  </si>
  <si>
    <t>03/01/2025 09:28</t>
  </si>
  <si>
    <t>754241199740</t>
  </si>
  <si>
    <t>EPU39</t>
  </si>
  <si>
    <t>03/01/2025 09:27</t>
  </si>
  <si>
    <t>754237994764</t>
  </si>
  <si>
    <t>EPU38</t>
  </si>
  <si>
    <t>พ***ก  เ***อนถ้ำ</t>
  </si>
  <si>
    <t>THT05061DVQ0T0Z</t>
  </si>
  <si>
    <t>EPU35</t>
  </si>
  <si>
    <t>เ***กมล ส***์ทอง</t>
  </si>
  <si>
    <t>THT25061DVMTH3Z</t>
  </si>
  <si>
    <t>EPU34</t>
  </si>
  <si>
    <t>ส***ญญา ก***สาทร</t>
  </si>
  <si>
    <t>03/01/2025 09:21</t>
  </si>
  <si>
    <t>754223111832</t>
  </si>
  <si>
    <t>EPU33</t>
  </si>
  <si>
    <t>ห***ญญา ก***นุรักษ์</t>
  </si>
  <si>
    <t>03/01/2025 09:19</t>
  </si>
  <si>
    <t>THT67011DVFN77Z</t>
  </si>
  <si>
    <t>EPU32</t>
  </si>
  <si>
    <t>ผ***</t>
  </si>
  <si>
    <t>03/01/2025 09:18</t>
  </si>
  <si>
    <t>754249332885</t>
  </si>
  <si>
    <t>EPU31</t>
  </si>
  <si>
    <t>ก***า ล***ระเสริฐ</t>
  </si>
  <si>
    <t>03/01/2025 09:16</t>
  </si>
  <si>
    <t>THT04021DVFXT5Z</t>
  </si>
  <si>
    <t>EPU30</t>
  </si>
  <si>
    <t>ค** ล***ากัน</t>
  </si>
  <si>
    <t>03/01/2025 09:15</t>
  </si>
  <si>
    <t>THT37011DVYYG0Z</t>
  </si>
  <si>
    <t>EPU29</t>
  </si>
  <si>
    <t>ค***ชร ก***</t>
  </si>
  <si>
    <t>03/01/2025 09:14</t>
  </si>
  <si>
    <t>754287063854</t>
  </si>
  <si>
    <t>EPU28</t>
  </si>
  <si>
    <t>น***ศนา แ***แก้ว</t>
  </si>
  <si>
    <t>03/01/2025 09:13</t>
  </si>
  <si>
    <t>754215120842</t>
  </si>
  <si>
    <t>EPU27</t>
  </si>
  <si>
    <t>ข***เรียม  อ***ิเเสง</t>
  </si>
  <si>
    <t>03/01/2025 09:12</t>
  </si>
  <si>
    <t>754291062862</t>
  </si>
  <si>
    <t>EPU25</t>
  </si>
  <si>
    <t>ภ***ย์ ส***วงค์</t>
  </si>
  <si>
    <t>03/01/2025 09:10</t>
  </si>
  <si>
    <t>754292150883</t>
  </si>
  <si>
    <t>03/01/2025 09:11</t>
  </si>
  <si>
    <t>EPU24</t>
  </si>
  <si>
    <t>03/01/2025 09:09</t>
  </si>
  <si>
    <t>754286420860</t>
  </si>
  <si>
    <t>EPU23</t>
  </si>
  <si>
    <t>N******ย</t>
  </si>
  <si>
    <t>******ล, อำเภอเมืองสุพรรณบุรี ตำบลดอนตาล อำเภอเมืองสุพรรณบุรี จังหวัดสุพรรณบุรี 72000</t>
  </si>
  <si>
    <t>TH14016NJ31P5G</t>
  </si>
  <si>
    <t>EPU22</t>
  </si>
  <si>
    <t>******กรียบ, อำเภอบางปะอิน ตำบลตลาดเกรียบ อำเภอบางปะอิน จังหวัดพระนครศรีอยุธยา 13160</t>
  </si>
  <si>
    <t>TH254384979037Y</t>
  </si>
  <si>
    <t>EPU21</t>
  </si>
  <si>
    <t>N***aya W*</t>
  </si>
  <si>
    <t>03/01/2025 09:04</t>
  </si>
  <si>
    <t>THT63051DVZJY0Z</t>
  </si>
  <si>
    <t>03/01/2025 09:05</t>
  </si>
  <si>
    <t>EPU20</t>
  </si>
  <si>
    <t>อ*** ส***ิสนธ์</t>
  </si>
  <si>
    <t>754299252814</t>
  </si>
  <si>
    <t>EPU18</t>
  </si>
  <si>
    <t>03/01/2025 09:02</t>
  </si>
  <si>
    <t>754207453812</t>
  </si>
  <si>
    <t>EPU17</t>
  </si>
  <si>
    <t>พ****ณ</t>
  </si>
  <si>
    <t>******ที่ 3, ตำบล เหมืองง่า, อำเภอเมืองลำพูน ตำบลเหมืองง่า อำเภอเมืองลำพูน จังหวัดลำพูน 51000</t>
  </si>
  <si>
    <t>51000</t>
  </si>
  <si>
    <t>TH2518515410062</t>
  </si>
  <si>
    <t>03/01/2025 08:57</t>
  </si>
  <si>
    <t>EPU15</t>
  </si>
  <si>
    <t>A*r</t>
  </si>
  <si>
    <t>******1 ม.14 ตำบลราชาเทวะ อำเภอบางพลี จังหวัดสมุทรปราการ 10540</t>
  </si>
  <si>
    <t>03/01/2025 08:55</t>
  </si>
  <si>
    <t>TH2513673636452</t>
  </si>
  <si>
    <t>EPU14</t>
  </si>
  <si>
    <t>พ***ินทร์ อ***รัตนพิชัย</t>
  </si>
  <si>
    <t>03/01/2025 08:54</t>
  </si>
  <si>
    <t>THT02031DVY114Z</t>
  </si>
  <si>
    <t>EPU12</t>
  </si>
  <si>
    <t>พ***ิรัช ร***เพชรรัตน์</t>
  </si>
  <si>
    <t>03/01/2025 08:47</t>
  </si>
  <si>
    <t>754293543846</t>
  </si>
  <si>
    <t>EPU11</t>
  </si>
  <si>
    <t>นิภาพร ยาหยี</t>
  </si>
  <si>
    <t>126/5 ม.16 ถ.มะลิวัลย์ ต.ในเมือง อ.เมือง จ.ขอนแก่น 40000
เมืองขอนแก่น/ Mueang Khon Kaenขอนแก่น/ Khon Kaen
40000</t>
  </si>
  <si>
    <t>660898612150</t>
  </si>
  <si>
    <t>03/01/2025 08:45</t>
  </si>
  <si>
    <t>LEXPU0441458981</t>
  </si>
  <si>
    <t>EPU10</t>
  </si>
  <si>
    <t>ย******ม</t>
  </si>
  <si>
    <t>******น จ.พัทลุง 93130 ตำบลควนขนุน อำเภอเขาชัยสน จังหวัดพัทลุง 93130</t>
  </si>
  <si>
    <t>TH2552341803032</t>
  </si>
  <si>
    <t>03/01/2025 08:44</t>
  </si>
  <si>
    <t>EPU9</t>
  </si>
  <si>
    <t>ส*  ส***ิดทอง</t>
  </si>
  <si>
    <t>03/01/2025 08:42</t>
  </si>
  <si>
    <t>THT64171DVB7G5Z</t>
  </si>
  <si>
    <t>EPU8</t>
  </si>
  <si>
    <t>พ******บ</t>
  </si>
  <si>
    <t>******ย จ.เพชรบุรี ตำบลทับคาง อำเภอเขาย้อย จังหวัดเพชรบุรี 76140</t>
  </si>
  <si>
    <t>76140</t>
  </si>
  <si>
    <t>92</t>
  </si>
  <si>
    <t>TH258271336168J</t>
  </si>
  <si>
    <t>EPU7</t>
  </si>
  <si>
    <t>ป***ม น***นที</t>
  </si>
  <si>
    <t>จังหวัดระยอง</t>
  </si>
  <si>
    <t>754220455811</t>
  </si>
  <si>
    <t>03/01/2025 08:40</t>
  </si>
  <si>
    <t>EPU6</t>
  </si>
  <si>
    <t>ณิชาวรินทร์ ขุมคำ</t>
  </si>
  <si>
    <t>บ้านหนองนารี หมู่8 ต.บุสูง อ.วังหิน บ้านเลขที่ 148 · บุสูง/ Bu Sung
วังหิน/ Wang Hinศรีสะเกษ/ Sisaket
33270</t>
  </si>
  <si>
    <t>33270</t>
  </si>
  <si>
    <t>660950031960</t>
  </si>
  <si>
    <t>03/01/2025 08:38</t>
  </si>
  <si>
    <t>TH30156NH9QF7A</t>
  </si>
  <si>
    <t>EPU5</t>
  </si>
  <si>
    <t>พ*** แ***ัตุรัส</t>
  </si>
  <si>
    <t>03/01/2025 08:36</t>
  </si>
  <si>
    <t>754203863851</t>
  </si>
  <si>
    <t>03/01/2025 08:35</t>
  </si>
  <si>
    <t>EPU4</t>
  </si>
  <si>
    <t>ค***างค์  เ***วียง</t>
  </si>
  <si>
    <t>03/01/2025 08:33</t>
  </si>
  <si>
    <t>754255269865</t>
  </si>
  <si>
    <t>EPU3</t>
  </si>
  <si>
    <t>ส***ตรี ง***ันธ์</t>
  </si>
  <si>
    <t>03/01/2025 08:30</t>
  </si>
  <si>
    <t>THT10051DVJX75Z</t>
  </si>
  <si>
    <t>EPU2</t>
  </si>
  <si>
    <t>ณ***ณิดา แ***พิภพ</t>
  </si>
  <si>
    <t>03/01/2025 08:28</t>
  </si>
  <si>
    <t>THT39121DVMZN5Z</t>
  </si>
  <si>
    <t>EPU1</t>
  </si>
  <si>
    <t>ส***นท์ ด***ง</t>
  </si>
  <si>
    <t>03/01/2025 08:24</t>
  </si>
  <si>
    <t>754276143832</t>
  </si>
  <si>
    <t>EPT97</t>
  </si>
  <si>
    <t>ผ***าศ ศ***ุพัฒน์</t>
  </si>
  <si>
    <t>03/01/2025 08:19</t>
  </si>
  <si>
    <t>THT27061DVT9A4Z</t>
  </si>
  <si>
    <t>03/01/2025 08:20</t>
  </si>
  <si>
    <t>EPT96</t>
  </si>
  <si>
    <t>ธ***ิสิษฐ์ ค***เขตต์</t>
  </si>
  <si>
    <t>754233711873</t>
  </si>
  <si>
    <t>EPT95</t>
  </si>
  <si>
    <t>754228148822</t>
  </si>
  <si>
    <t>EPT94</t>
  </si>
  <si>
    <t>ส***ลยา ข***บาน</t>
  </si>
  <si>
    <t>THT24011DVAQF9Z</t>
  </si>
  <si>
    <t>EPT92</t>
  </si>
  <si>
    <t>เ***นี ล***โหฬาร</t>
  </si>
  <si>
    <t>03/01/2025 08:08</t>
  </si>
  <si>
    <t>754297899773</t>
  </si>
  <si>
    <t>EPT91</t>
  </si>
  <si>
    <t>03/01/2025 08:07</t>
  </si>
  <si>
    <t>LEXDO0123768889</t>
  </si>
  <si>
    <t>03/01/2025 08:06</t>
  </si>
  <si>
    <t>EPT90</t>
  </si>
  <si>
    <t>เ***อมพร ท***หลม</t>
  </si>
  <si>
    <t>03/01/2025 08:03</t>
  </si>
  <si>
    <t>754242548846</t>
  </si>
  <si>
    <t>EPT89</t>
  </si>
  <si>
    <t>ค***ย เ***งเพราะ</t>
  </si>
  <si>
    <t>754220140844</t>
  </si>
  <si>
    <t>EPT87</t>
  </si>
  <si>
    <t>เ***าภา  ท***ำ</t>
  </si>
  <si>
    <t>03/01/2025 08:02</t>
  </si>
  <si>
    <t>754222851815</t>
  </si>
  <si>
    <t>EPT86</t>
  </si>
  <si>
    <t>กนกวรรณ จักรวิเชียร</t>
  </si>
  <si>
    <t>111/150 หมู่ 1 หมู่บ้านมณีรินทร์พาร์ค
เมืองนนทบุรี/ Mueang Nonthaburiนนทบุรี/ Nonthaburi
11000</t>
  </si>
  <si>
    <t>660896915799</t>
  </si>
  <si>
    <t>LEXPU0441474070</t>
  </si>
  <si>
    <t>EPT85</t>
  </si>
  <si>
    <t>น***ุ่งนภา ศ***ิริวัฒน์</t>
  </si>
  <si>
    <t>03/01/2025 07:56</t>
  </si>
  <si>
    <t>754282466851</t>
  </si>
  <si>
    <t>03/01/2025 07:57</t>
  </si>
  <si>
    <t>EPT84</t>
  </si>
  <si>
    <t>LEXPU0441485255</t>
  </si>
  <si>
    <t>EPT83</t>
  </si>
  <si>
    <t>น***รัตน์</t>
  </si>
  <si>
    <t>03/01/2025 07:50</t>
  </si>
  <si>
    <t>THT05121DVSAC8Z</t>
  </si>
  <si>
    <t>03/01/2025 07:49</t>
  </si>
  <si>
    <t>EPT82</t>
  </si>
  <si>
    <t>ศ***มร</t>
  </si>
  <si>
    <t>03/01/2025 07:46</t>
  </si>
  <si>
    <t>THT01381DVM5K0Z</t>
  </si>
  <si>
    <t>EPT81</t>
  </si>
  <si>
    <t>ป***พร เ***ทรวง</t>
  </si>
  <si>
    <t>03/01/2025 07:45</t>
  </si>
  <si>
    <t>THT04011DVB2Z7Z</t>
  </si>
  <si>
    <t>EPT80</t>
  </si>
  <si>
    <t>ท***าว น***์แสวง</t>
  </si>
  <si>
    <t>03/01/2025 07:44</t>
  </si>
  <si>
    <t>754233419892</t>
  </si>
  <si>
    <t>EPT78</t>
  </si>
  <si>
    <t>น***อาทิตยา เ***ญศิลป์</t>
  </si>
  <si>
    <t>03/01/2025 07:41</t>
  </si>
  <si>
    <t>754259640890</t>
  </si>
  <si>
    <t>EPT77</t>
  </si>
  <si>
    <t>ว***ิสา เ***องหลาง</t>
  </si>
  <si>
    <t>03/01/2025 07:42</t>
  </si>
  <si>
    <t>THT01231DVXDX6Z</t>
  </si>
  <si>
    <t>03/01/2025 07:38</t>
  </si>
  <si>
    <t>EPT76</t>
  </si>
  <si>
    <t>ธ***ารัตน์ ไ***ูล</t>
  </si>
  <si>
    <t>03/01/2025 07:39</t>
  </si>
  <si>
    <t>THT68161DVN1S1Z</t>
  </si>
  <si>
    <t>EPT75</t>
  </si>
  <si>
    <t>เ***นีย์</t>
  </si>
  <si>
    <t>03/01/2025 07:36</t>
  </si>
  <si>
    <t>THT20041DVAT39Z</t>
  </si>
  <si>
    <t>EPT74</t>
  </si>
  <si>
    <t>ซ***ี่</t>
  </si>
  <si>
    <t>03/01/2025 07:35</t>
  </si>
  <si>
    <t>THT12051DVWYV0Z</t>
  </si>
  <si>
    <t>EPT73</t>
  </si>
  <si>
    <t>น***ัศมี อ***วรทัต</t>
  </si>
  <si>
    <t>03/01/2025 07:32</t>
  </si>
  <si>
    <t>754297265805</t>
  </si>
  <si>
    <t>EPT72</t>
  </si>
  <si>
    <t>อ***ท์ ว***กัลหา</t>
  </si>
  <si>
    <t>03/01/2025 07:29</t>
  </si>
  <si>
    <t>754276069853</t>
  </si>
  <si>
    <t>EPT71</t>
  </si>
  <si>
    <t>บ***โจ้</t>
  </si>
  <si>
    <t>03/01/2025 07:27</t>
  </si>
  <si>
    <t>754204955884</t>
  </si>
  <si>
    <t>EPT70</t>
  </si>
  <si>
    <t>ใ*** ส***มืองดาบ</t>
  </si>
  <si>
    <t>03/01/2025 07:26</t>
  </si>
  <si>
    <t>754203512882</t>
  </si>
  <si>
    <t>EPT69</t>
  </si>
  <si>
    <t>ร***นภา  ว***รัสมี</t>
  </si>
  <si>
    <t>03/01/2025 07:22</t>
  </si>
  <si>
    <t>754261741833</t>
  </si>
  <si>
    <t>03/01/2025 07:23</t>
  </si>
  <si>
    <t>EPT68</t>
  </si>
  <si>
    <t>อ******ิ</t>
  </si>
  <si>
    <t>****** 10, ต.นครสวรรค์ตก, อำเภอเมืองนครสวรรค์ ตำบลนครสวรรค์ตก อำเภอเมืองนครสวรรค์ จังหวัดนครสวรรค์ 60000</t>
  </si>
  <si>
    <t>TH2545888282480</t>
  </si>
  <si>
    <t>EPT67</t>
  </si>
  <si>
    <t>ม***นแซ่ลี</t>
  </si>
  <si>
    <t>03/01/2025 07:13</t>
  </si>
  <si>
    <t>754202710833</t>
  </si>
  <si>
    <t>EPT64</t>
  </si>
  <si>
    <t>03/01/2025 07:08</t>
  </si>
  <si>
    <t>754232388560</t>
  </si>
  <si>
    <t>03/01/2025 07:11</t>
  </si>
  <si>
    <t>EPT63</t>
  </si>
  <si>
    <t>ห***ง   ท***ุข</t>
  </si>
  <si>
    <t>03/01/2025 07:02</t>
  </si>
  <si>
    <t>754213832643</t>
  </si>
  <si>
    <t>03/01/2025 07:04</t>
  </si>
  <si>
    <t>EPT62</t>
  </si>
  <si>
    <t>03/01/2025 07:01</t>
  </si>
  <si>
    <t>754241889553</t>
  </si>
  <si>
    <t>EPT61</t>
  </si>
  <si>
    <t>03/01/2025 07:30</t>
  </si>
  <si>
    <t>TH259099770554Y</t>
  </si>
  <si>
    <t>03/01/2025 07:00</t>
  </si>
  <si>
    <t>EPT60</t>
  </si>
  <si>
    <t>เ***พร น***ุช</t>
  </si>
  <si>
    <t>03/01/2025 06:58</t>
  </si>
  <si>
    <t>754206568511</t>
  </si>
  <si>
    <t>EPT59</t>
  </si>
  <si>
    <t>พ***์นรี ต***้ว</t>
  </si>
  <si>
    <t>03/01/2025 06:56</t>
  </si>
  <si>
    <t>754252638646</t>
  </si>
  <si>
    <t>EPT56</t>
  </si>
  <si>
    <t>วิโชติ  คงคติธรรม</t>
  </si>
  <si>
    <t>451/192  หมู่บ้านปัญฐิญา ซอยสุวินทวงศ์11 แขวงแสนแสบ
มีนบุรี/ Min Buriกรุงเทพมหานคร/ Bangkok
10510</t>
  </si>
  <si>
    <t>660845804097</t>
  </si>
  <si>
    <t>03/01/2025 06:52</t>
  </si>
  <si>
    <t>LEXPU0441117958</t>
  </si>
  <si>
    <t>EPT54</t>
  </si>
  <si>
    <t>ฉ***าภรณ์ ว***ธิ์</t>
  </si>
  <si>
    <t>03/01/2025 06:45</t>
  </si>
  <si>
    <t>754250786575</t>
  </si>
  <si>
    <t>EPT53</t>
  </si>
  <si>
    <t>ป***ร ก***มาโมง</t>
  </si>
  <si>
    <t>03/01/2025 06:43</t>
  </si>
  <si>
    <t>THT33051DSEMY4Z</t>
  </si>
  <si>
    <t>EPT51</t>
  </si>
  <si>
    <t>ว***ะพันธ์ ท***ฉม</t>
  </si>
  <si>
    <t>03/01/2025 06:39</t>
  </si>
  <si>
    <t>754294630644</t>
  </si>
  <si>
    <t>EPT50</t>
  </si>
  <si>
    <t>คุณณัฐญา ยะเจริญ</t>
  </si>
  <si>
    <t>129/3 หมู่บ้านแมกไม้ หมู่ 1 ตำบลตะเคียนเตี้ย
บางละมุง/ Bang Lamungชลบุรี/ Chonburi
20150</t>
  </si>
  <si>
    <t>660868416601</t>
  </si>
  <si>
    <t>03/01/2025 06:36</t>
  </si>
  <si>
    <t>LEXDO0123653449</t>
  </si>
  <si>
    <t>EPT49</t>
  </si>
  <si>
    <t>ม***  ท***หลืองสุข</t>
  </si>
  <si>
    <t>03/01/2025 06:34</t>
  </si>
  <si>
    <t>754221030614</t>
  </si>
  <si>
    <t>EPT48</t>
  </si>
  <si>
    <t>03/01/2025 07:03</t>
  </si>
  <si>
    <t>TH252433122536M</t>
  </si>
  <si>
    <t>03/01/2025 06:32</t>
  </si>
  <si>
    <t>EPT47</t>
  </si>
  <si>
    <t>ค***ลัยลักษณ์  ส***นดี</t>
  </si>
  <si>
    <t>03/01/2025 06:11</t>
  </si>
  <si>
    <t>754297961550</t>
  </si>
  <si>
    <t>EPT46</t>
  </si>
  <si>
    <t>ส***งคณา ศ***จริญ</t>
  </si>
  <si>
    <t>03/01/2025 06:07</t>
  </si>
  <si>
    <t>754272036641</t>
  </si>
  <si>
    <t>03/01/2025 06:08</t>
  </si>
  <si>
    <t>EPT45</t>
  </si>
  <si>
    <t>TH252659364336J</t>
  </si>
  <si>
    <t>03/01/2025 06:06</t>
  </si>
  <si>
    <t>EPT44</t>
  </si>
  <si>
    <t>นาง แจ้ว บุตรดา</t>
  </si>
  <si>
    <t>332/2 หมู่3 ตำบลวังแดง
ตรอน/ Tronอุตรดิตถ์/ Uttaradit
53140</t>
  </si>
  <si>
    <t>53140</t>
  </si>
  <si>
    <t>660961613935</t>
  </si>
  <si>
    <t>03/01/2025 06:03</t>
  </si>
  <si>
    <t>LEXPU0441121158</t>
  </si>
  <si>
    <t>EPT43</t>
  </si>
  <si>
    <t>น***ภา ช***ชำนิ</t>
  </si>
  <si>
    <t>03/01/2025 05:58</t>
  </si>
  <si>
    <t>754235928644</t>
  </si>
  <si>
    <t>EPT41</t>
  </si>
  <si>
    <t>ศ******ส</t>
  </si>
  <si>
    <t>******บ่อแร่ อำเภอโพธิ์ทอง จังหวัดอ่างทอง 14120</t>
  </si>
  <si>
    <t>03/01/2025 06:14</t>
  </si>
  <si>
    <t>TH2575139468734</t>
  </si>
  <si>
    <t>03/01/2025 05:44</t>
  </si>
  <si>
    <t>EPT40</t>
  </si>
  <si>
    <t>03/01/2025 06:13</t>
  </si>
  <si>
    <t>TH2526434845601</t>
  </si>
  <si>
    <t>03/01/2025 05:43</t>
  </si>
  <si>
    <t>EPT39</t>
  </si>
  <si>
    <t>03/01/2025 06:12</t>
  </si>
  <si>
    <t>TH250783711832T</t>
  </si>
  <si>
    <t>03/01/2025 05:42</t>
  </si>
  <si>
    <t>EPT38</t>
  </si>
  <si>
    <t>TH2516497196357</t>
  </si>
  <si>
    <t>03/01/2025 05:41</t>
  </si>
  <si>
    <t>EPT37</t>
  </si>
  <si>
    <t>03/01/2025 06:10</t>
  </si>
  <si>
    <t>TH255441532027Z</t>
  </si>
  <si>
    <t>EPT36</t>
  </si>
  <si>
    <t>จ***นา ก***ประโคน</t>
  </si>
  <si>
    <t>03/01/2025 05:38</t>
  </si>
  <si>
    <t>754226324622</t>
  </si>
  <si>
    <t>EPT35</t>
  </si>
  <si>
    <t>อ***ัตน์  พ***ย</t>
  </si>
  <si>
    <t>03/01/2025 05:34</t>
  </si>
  <si>
    <t>THT44011DSN7N7Z</t>
  </si>
  <si>
    <t>EPT34</t>
  </si>
  <si>
    <t>03/01/2025 04:56</t>
  </si>
  <si>
    <t>754211700653</t>
  </si>
  <si>
    <t>EPT33</t>
  </si>
  <si>
    <t>ธนัญญา พัฒนพงษ์</t>
  </si>
  <si>
    <t>110   หมู่ 10 ต.หนองปรือ
พนัสนิคม/ Phanat Nikhomชลบุรี/ Chonburi
20140</t>
  </si>
  <si>
    <t>20140</t>
  </si>
  <si>
    <t>660925782659</t>
  </si>
  <si>
    <t>03/01/2025 04:43</t>
  </si>
  <si>
    <t>LEXPU0441121223</t>
  </si>
  <si>
    <t>EPT32</t>
  </si>
  <si>
    <t>อ***ุมาลิน บ***ิน</t>
  </si>
  <si>
    <t>03/01/2025 04:31</t>
  </si>
  <si>
    <t>754217202642</t>
  </si>
  <si>
    <t>03/01/2025 04:38</t>
  </si>
  <si>
    <t>EPT31</t>
  </si>
  <si>
    <t>ห***ชนก</t>
  </si>
  <si>
    <t>03/01/2025 04:08</t>
  </si>
  <si>
    <t>754222320692</t>
  </si>
  <si>
    <t>03/01/2025 04:19</t>
  </si>
  <si>
    <t>EPT30</t>
  </si>
  <si>
    <t>03/01/2025 03:39</t>
  </si>
  <si>
    <t>TH255694853503Q</t>
  </si>
  <si>
    <t>EPT29</t>
  </si>
  <si>
    <t>******.ปทุมธานี ตำบลสวนพริกไทย อำเภอเมืองปทุมธานี จังหวัดปทุมธานี 12000</t>
  </si>
  <si>
    <t>03/01/2025 04:28</t>
  </si>
  <si>
    <t>TH2562230637851</t>
  </si>
  <si>
    <t>EPT28</t>
  </si>
  <si>
    <t>P***thiphong B***am</t>
  </si>
  <si>
    <t>03/01/2025 03:17</t>
  </si>
  <si>
    <t>754246587522</t>
  </si>
  <si>
    <t>EPT27</t>
  </si>
  <si>
    <t>รุจิสรร</t>
  </si>
  <si>
    <t>602/43 ม.โฮมการ์เด้นสระครก หมู่ 6 ถ.รัตนพิธาน · จอหอ/ Cho Ho
เมืองนครราชสีมา/ Mueng Nakorn Ratchasimaนครราชสีมา/ Nakhon Ratchasima
30310</t>
  </si>
  <si>
    <t>660986531649</t>
  </si>
  <si>
    <t>03/01/2025 02:51</t>
  </si>
  <si>
    <t>LEXPU0441100105</t>
  </si>
  <si>
    <t>03/01/2025 02:50</t>
  </si>
  <si>
    <t>EPT26</t>
  </si>
  <si>
    <t>660986534649</t>
  </si>
  <si>
    <t>03/01/2025 02:46</t>
  </si>
  <si>
    <t>LEXPU0441100579</t>
  </si>
  <si>
    <t>EPT25</t>
  </si>
  <si>
    <t>พิเชษฐ ฮ้องหาญ</t>
  </si>
  <si>
    <t>บ้านเหล่าเจริญ 290 ม.8( ร้านเครื่องเขียนกองหนุน) บ้านเหล่าเจริญ ต.ห้วยหลัว
บ้านม่วง/ Ban Muangสกลนคร/ Sakon Nakhon
47140</t>
  </si>
  <si>
    <t>47140</t>
  </si>
  <si>
    <t>660931521789</t>
  </si>
  <si>
    <t>03/01/2025 02:42</t>
  </si>
  <si>
    <t>TH44106NBSHN2F</t>
  </si>
  <si>
    <t>EPT23</t>
  </si>
  <si>
    <t>ญ******ง</t>
  </si>
  <si>
    <t>******ะโก, อำเภอทุ่งตะโก ตำบลตะโก อำเภอทุ่งตะโก จังหวัดชุมพร 86220</t>
  </si>
  <si>
    <t>86220</t>
  </si>
  <si>
    <t>TH70086ND3829C</t>
  </si>
  <si>
    <t>03/01/2025 02:12</t>
  </si>
  <si>
    <t>EPT22</t>
  </si>
  <si>
    <t>******อุทิศ69 แขวงทุ่งครุ เขตทุ่งครุ จังหวัดกรุงเทพมหานคร 10140</t>
  </si>
  <si>
    <t>03/01/2025 02:11</t>
  </si>
  <si>
    <t>TH2517133776411</t>
  </si>
  <si>
    <t>EPT21</t>
  </si>
  <si>
    <t>ศ***พิชญ์ ท***ย์ประเทือง</t>
  </si>
  <si>
    <t>03/01/2025 01:50</t>
  </si>
  <si>
    <t>754289329662</t>
  </si>
  <si>
    <t>EPT20</t>
  </si>
  <si>
    <t>03/01/2025 02:43</t>
  </si>
  <si>
    <t>TH257171294988W</t>
  </si>
  <si>
    <t>03/01/2025 02:09</t>
  </si>
  <si>
    <t>EPT19</t>
  </si>
  <si>
    <t>รุ่งนภา ไกรอ่อน</t>
  </si>
  <si>
    <t>เลขที่ 78/9 ซอยเสรีไทย 31 แขวงคลองกุ่ม
บึงกุ่ม/ Bueng Kumกรุงเทพมหานคร/ Bangkok
10240</t>
  </si>
  <si>
    <t>660944385935</t>
  </si>
  <si>
    <t>03/01/2025 01:58</t>
  </si>
  <si>
    <t>LEXPU0441099469</t>
  </si>
  <si>
    <t>EPT18</t>
  </si>
  <si>
    <t>******หาชน ซ.ชัยพฤกษ์ แขวง/เขตตลื่งขชัน แขวงฉิมพลี เขตตลิ่งชัน จังหวัดกรุงเทพมหานคร 10170</t>
  </si>
  <si>
    <t>03/01/2025 01:48</t>
  </si>
  <si>
    <t>TH250044619078H</t>
  </si>
  <si>
    <t>EPT17</t>
  </si>
  <si>
    <t>TH257299830574A</t>
  </si>
  <si>
    <t>EPT16</t>
  </si>
  <si>
    <t>ณ***ดา  แ***จำรัส</t>
  </si>
  <si>
    <t>03/01/2025 01:29</t>
  </si>
  <si>
    <t>754267839636</t>
  </si>
  <si>
    <t>03/01/2025 01:40</t>
  </si>
  <si>
    <t>EPT15</t>
  </si>
  <si>
    <t>น***กษณ์  ศ***ุช</t>
  </si>
  <si>
    <t>754231523673</t>
  </si>
  <si>
    <t>EPT14</t>
  </si>
  <si>
    <t>บ***ากร ส***รณ์สิน</t>
  </si>
  <si>
    <t>03/01/2025 01:31</t>
  </si>
  <si>
    <t>754233324670</t>
  </si>
  <si>
    <t>EPT13</t>
  </si>
  <si>
    <t>ม***</t>
  </si>
  <si>
    <t>03/01/2025 01:32</t>
  </si>
  <si>
    <t>754230033616</t>
  </si>
  <si>
    <t>EPT12</t>
  </si>
  <si>
    <t>03/01/2025 01:03</t>
  </si>
  <si>
    <t>754285036621</t>
  </si>
  <si>
    <t>03/01/2025 01:08</t>
  </si>
  <si>
    <t>EPT11</t>
  </si>
  <si>
    <t>ดวงใจ ด้วงศรีทอง</t>
  </si>
  <si>
    <t>ศาลอุทธรณ์ภาค 1 (ส่วนนิติการ ชั้น 3) เลขที่ 101 หมู่ที่ 10 ซอยคชสาร (จารุศร) ถนนพหลโยธิน ตำบลคลองหนึ่ง
คลองหลวง/ Khlong Luangปทุมธานี/ Pathum Thani
12120</t>
  </si>
  <si>
    <t>660815149579</t>
  </si>
  <si>
    <t>03/01/2025 01:05</t>
  </si>
  <si>
    <t>LEXDO0123656739</t>
  </si>
  <si>
    <t>03/01/2025 01:02</t>
  </si>
  <si>
    <t>EPT9</t>
  </si>
  <si>
    <t>ส***ุนี</t>
  </si>
  <si>
    <t>03/01/2025 00:52</t>
  </si>
  <si>
    <t>754207435612</t>
  </si>
  <si>
    <t>03/01/2025 00:53</t>
  </si>
  <si>
    <t>EPT8</t>
  </si>
  <si>
    <t>น** ว***วดี ก***นทา</t>
  </si>
  <si>
    <t>จังหวัดนครศรีธรรมราช</t>
  </si>
  <si>
    <t>03/01/2025 00:51</t>
  </si>
  <si>
    <t>754283434634</t>
  </si>
  <si>
    <t>EPT7</t>
  </si>
  <si>
    <t>อ*** ไ***ำราญ</t>
  </si>
  <si>
    <t>03/01/2025 00:49</t>
  </si>
  <si>
    <t>754261720671</t>
  </si>
  <si>
    <t>EPT6</t>
  </si>
  <si>
    <t>ต่อง​  ปันคำ</t>
  </si>
  <si>
    <t>159 หมู่ 5 ตำบลบ้านต๊ำ
เมืองพะเยา/ Mueang Phayaoพะเยา/ Phayao
56000</t>
  </si>
  <si>
    <t>56000</t>
  </si>
  <si>
    <t>660814494933</t>
  </si>
  <si>
    <t>LEXDO0123653468</t>
  </si>
  <si>
    <t>EPT5</t>
  </si>
  <si>
    <t>ธ******า</t>
  </si>
  <si>
    <t>******นหมี่ จ.ลพบุรี ตำบลเชียงงา อำเภอบ้านหมี่ จังหวัดลพบุรี 15110</t>
  </si>
  <si>
    <t>15110</t>
  </si>
  <si>
    <t>03/01/2025 02:03</t>
  </si>
  <si>
    <t>TH252389324538Z</t>
  </si>
  <si>
    <t>03/01/2025 00:50</t>
  </si>
  <si>
    <t>EPT4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</si>
  <si>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</si>
  <si>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</si>
  <si>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660895066761</t>
  </si>
  <si>
    <t>LEXPU0441105503</t>
  </si>
  <si>
    <t>EPT2</t>
  </si>
  <si>
    <t>******ขันเงิน อ.หลังสวน จ.ชุมพร ตำบลขันเงิน อำเภอหลังสวน จังหวัดชุมพร 86110</t>
  </si>
  <si>
    <t>03/01/2025 00:48</t>
  </si>
  <si>
    <t>TH253532130687Z</t>
  </si>
  <si>
    <t>EPT1</t>
  </si>
  <si>
    <t>T**i</t>
  </si>
  <si>
    <t>******ซอย16 ถนนบางกรวย-ไทรน้อย ตำบลบางสีทอง ตำบลบางสีทอง อำเภอบางกรวย จังหวัดนนทบุรี 11130</t>
  </si>
  <si>
    <t>03/01/2025 20:53</t>
  </si>
  <si>
    <t>TH2500288970630</t>
  </si>
  <si>
    <t>EPT0</t>
  </si>
  <si>
    <t>ธ******ล</t>
  </si>
  <si>
    <t>******), ซอย อนามัยงามเจริญ 12, แขวงท่าข้าม, เขตบางขุนเทียน แขวงท่าข้าม เขตบางขุนเทียน จังหวัดกรุงเทพมหานคร 10150</t>
  </si>
  <si>
    <t>03/01/2025 00:47</t>
  </si>
  <si>
    <t>TH01176ND2T24A0</t>
  </si>
  <si>
    <t>EPS98</t>
  </si>
  <si>
    <t>03/01/2025 00:41</t>
  </si>
  <si>
    <t>TH254698869366X</t>
  </si>
  <si>
    <t>EPS97</t>
  </si>
  <si>
    <t>TH258661373195D</t>
  </si>
  <si>
    <t>EPS96</t>
  </si>
  <si>
    <t>****** หมู่ที่ 3, ตำบลบ้านลี่, อำเภอบางปะหัน ตำบลบ้านลี่ อำเภอบางปะหัน จังหวัดพระนครศรีอยุธยา 13220</t>
  </si>
  <si>
    <t>13220</t>
  </si>
  <si>
    <t>TH2576732620080</t>
  </si>
  <si>
    <t>EPS95</t>
  </si>
  <si>
    <t>ส***พร  บ***ชิด</t>
  </si>
  <si>
    <t>03/01/2025 00:20</t>
  </si>
  <si>
    <t>754214436625</t>
  </si>
  <si>
    <t>EPS94</t>
  </si>
  <si>
    <t>ก***ร พ***พิ่ม</t>
  </si>
  <si>
    <t>03/01/2025 00:21</t>
  </si>
  <si>
    <t>754236871500</t>
  </si>
  <si>
    <t>03/01/2025 00:40</t>
  </si>
  <si>
    <t>EPS93</t>
  </si>
  <si>
    <t>ร***ซ่อมมอไซค์แยก 4</t>
  </si>
  <si>
    <t>754221235633</t>
  </si>
  <si>
    <t>EPS92</t>
  </si>
  <si>
    <t>น***าวณัฐพร  เ***แจ้ง</t>
  </si>
  <si>
    <t>03/01/2025 00:22</t>
  </si>
  <si>
    <t>754224924655</t>
  </si>
  <si>
    <t>EPS91</t>
  </si>
  <si>
    <t>ว***ัย   แ***ตียว</t>
  </si>
  <si>
    <t>03/01/2025 00:23</t>
  </si>
  <si>
    <t>754279633601</t>
  </si>
  <si>
    <t>EPS90</t>
  </si>
  <si>
    <t>ส***สินี ว***ย</t>
  </si>
  <si>
    <t>03/01/2025 00:27</t>
  </si>
  <si>
    <t>754297526662</t>
  </si>
  <si>
    <t>EPS89</t>
  </si>
  <si>
    <t>ส***ณ โ***ล</t>
  </si>
  <si>
    <t>03/01/2025 00:30</t>
  </si>
  <si>
    <t>754245721633</t>
  </si>
  <si>
    <t>EPS88</t>
  </si>
  <si>
    <t>ก***ิโชค  แ***ง้ว</t>
  </si>
  <si>
    <t>03/01/2025 00:33</t>
  </si>
  <si>
    <t>754210835674</t>
  </si>
  <si>
    <t>EPS87</t>
  </si>
  <si>
    <t>พ***ษฐ์ ย***อง</t>
  </si>
  <si>
    <t>03/01/2025 00:35</t>
  </si>
  <si>
    <t>754247726676</t>
  </si>
  <si>
    <t>EPS86</t>
  </si>
  <si>
    <t>อ***พร ส***ินทร์</t>
  </si>
  <si>
    <t>03/01/2025 00:37</t>
  </si>
  <si>
    <t>754202927693</t>
  </si>
  <si>
    <t>EPS85</t>
  </si>
  <si>
    <t>ส***สา ก***ือก</t>
  </si>
  <si>
    <t>03/01/2025 00:04</t>
  </si>
  <si>
    <t>THT01301DSJF40Z</t>
  </si>
  <si>
    <t>EPS84</t>
  </si>
  <si>
    <t>น***ถ</t>
  </si>
  <si>
    <t>03/01/2025 00:11</t>
  </si>
  <si>
    <t>754271920640</t>
  </si>
  <si>
    <t>03/01/2025 00:18</t>
  </si>
  <si>
    <t>EPS81</t>
  </si>
  <si>
    <t>ป***ศา ภ***ฉาย</t>
  </si>
  <si>
    <t>03/01/2025 00:16</t>
  </si>
  <si>
    <t>754289231603</t>
  </si>
  <si>
    <t>03/01/2025 00:17</t>
  </si>
  <si>
    <t>EPS80</t>
  </si>
  <si>
    <t>ธ******ส</t>
  </si>
  <si>
    <t>******.สุราษฎร์ธานี ตำบลชลคราม อำเภอดอนสัก จังหวัดสุราษฎร์ธานี 84160</t>
  </si>
  <si>
    <t>84160</t>
  </si>
  <si>
    <t>58</t>
  </si>
  <si>
    <t>TH255141926665N</t>
  </si>
  <si>
    <t>03/01/2025 00:05</t>
  </si>
  <si>
    <t>EPS79</t>
  </si>
  <si>
    <t>******สุราษฎร์ธานี 84160 ตำบลชลคราม อำเภอดอนสัก จังหวัดสุราษฎร์ธานี 84160</t>
  </si>
  <si>
    <t>TH256577372912K</t>
  </si>
  <si>
    <t>EPS78</t>
  </si>
  <si>
    <t>******ู่3 ซ.22 ต.บึงยี่โถ ตำบลบึงยี่โถ อำเภอธัญบุรี จังหวัดปทุมธานี 12130</t>
  </si>
  <si>
    <t>03/01/2025 00:02</t>
  </si>
  <si>
    <t>TH2567788741690</t>
  </si>
  <si>
    <t>EPS77</t>
  </si>
  <si>
    <t>น** ศ***านันท์ ร***ิยม</t>
  </si>
  <si>
    <t>02/01/2025 23:59</t>
  </si>
  <si>
    <t>754209327631</t>
  </si>
  <si>
    <t>03/01/2025 00:00</t>
  </si>
  <si>
    <t>นัยนา มุ่งเจริญ</t>
  </si>
  <si>
    <t>660656176029</t>
  </si>
  <si>
    <t>พ******์</t>
  </si>
  <si>
    <t>ช******์</t>
  </si>
  <si>
    <t>77</t>
  </si>
  <si>
    <t>ก******ง</t>
  </si>
  <si>
    <t>01</t>
  </si>
  <si>
    <t>97</t>
  </si>
  <si>
    <t>80</t>
  </si>
  <si>
    <t>วีรวรรณ สังข์งาม</t>
  </si>
  <si>
    <t>21 ม.7 ต.นาบอน อ.นาบอน
นาบอน/ Na Bonนครศรีธรรมราช/ Nakhon Si Thammarat
80220</t>
  </si>
  <si>
    <t>80220</t>
  </si>
  <si>
    <t>660962158161</t>
  </si>
  <si>
    <t>Nakhon Si Thammarat</t>
  </si>
  <si>
    <t>30130</t>
  </si>
  <si>
    <t>ว***รณ์ ใ***รีย์</t>
  </si>
  <si>
    <t>10570</t>
  </si>
  <si>
    <t>ห******์</t>
  </si>
  <si>
    <t>77120</t>
  </si>
  <si>
    <t>48120</t>
  </si>
  <si>
    <t>สุพัตรา    นรดี</t>
  </si>
  <si>
    <t>71000</t>
  </si>
  <si>
    <t>0818474129</t>
  </si>
  <si>
    <t>น***วัน ป***ุมทอง</t>
  </si>
  <si>
    <t>น*** ห***ิต</t>
  </si>
  <si>
    <t>24</t>
  </si>
  <si>
    <t>ณ******ี</t>
  </si>
  <si>
    <t>77000</t>
  </si>
  <si>
    <t>660813851066</t>
  </si>
  <si>
    <t>71</t>
  </si>
  <si>
    <t>70000</t>
  </si>
  <si>
    <t>03</t>
  </si>
  <si>
    <t>ณ ป***ุบัน ค** ค***สุข ค***สงบ</t>
  </si>
  <si>
    <t>จารุณี ชาญชลทรัพย์</t>
  </si>
  <si>
    <t>129/755 หมู่บ้านเพอร์เฟคเพลสรัตนาธิเบศร์ ซอย 36 ซอยไทรม้า ถนนรัตนาธิเบศร์ ต.บางรักน้อย อ.เมือง
เมืองนนทบุรี/ Mueang Nonthaburiนนทบุรี/ Nonthaburi
11000</t>
  </si>
  <si>
    <t>660867889090</t>
  </si>
  <si>
    <t>น.ส.เจียมจิต คุณสิริกุลวณิชย์</t>
  </si>
  <si>
    <t>342ฃอยพิบูลอุปถัมภ์ ถนนลาดพร้าว ฃอย 48แยก 22 แขวงสามเสนนอก เขตห้วยขวาง กรุงเทพมหานคร 10310</t>
  </si>
  <si>
    <t>0892033433</t>
  </si>
  <si>
    <t>660985489326</t>
  </si>
  <si>
    <t>91000</t>
  </si>
  <si>
    <t>40210</t>
  </si>
  <si>
    <t>EQK12</t>
  </si>
  <si>
    <t>อรพิน จันทร์นาค</t>
  </si>
  <si>
    <t>58หมู่3ถนนเอกชัย(ฝากไว้กับรปภ.ที่ป้อมยาม) · บางน้ำจืด/ Bang Nam Chuet
เมืองสมุทรสาคร/ Mueang Samut Sakhonสมุทรสาคร/ Samut Sakhon
74000</t>
  </si>
  <si>
    <t>660801260263</t>
  </si>
  <si>
    <t>06/01/2025 07:35</t>
  </si>
  <si>
    <t>EQK11</t>
  </si>
  <si>
    <t>ส***ณัฐ ม***ย</t>
  </si>
  <si>
    <t>06/01/2025 07:18</t>
  </si>
  <si>
    <t>EQK10</t>
  </si>
  <si>
    <t>06/01/2025 07:17</t>
  </si>
  <si>
    <t>EQK9</t>
  </si>
  <si>
    <t>ก***ญา ศ***ชัย</t>
  </si>
  <si>
    <t>06/01/2025 07:04</t>
  </si>
  <si>
    <t>06/01/2025 07:05</t>
  </si>
  <si>
    <t>EQK8</t>
  </si>
  <si>
    <t>สงกรานต์ เรืองรัมย์</t>
  </si>
  <si>
    <t>183หมู่9 ต.เมืองเดช - · เมืองเดช/ Mueang Det
เดชอุดม/ Det Udomอุบลราชธานี/ Ubon Ratchathani
34160</t>
  </si>
  <si>
    <t>34160</t>
  </si>
  <si>
    <t>660654814162</t>
  </si>
  <si>
    <t>06/01/2025 07:02</t>
  </si>
  <si>
    <t>EQK7</t>
  </si>
  <si>
    <t>อาภรณ์.  ปุญญพิทักษ์</t>
  </si>
  <si>
    <t>125 บ้านโนนประเสริฐ์  ต.นาไหม
บ้านดุง/ Ban Dungอุดรธานี/ Udon Thani
41190</t>
  </si>
  <si>
    <t>41190</t>
  </si>
  <si>
    <t>660850246190</t>
  </si>
  <si>
    <t>06/01/2025 06:56</t>
  </si>
  <si>
    <t>TH38116NUSX98H</t>
  </si>
  <si>
    <t>พายสับปะรดแบบชิ้น (เก็บไว้ได้ 30 วัน)</t>
  </si>
  <si>
    <t>EQK6</t>
  </si>
  <si>
    <t>คุณธิดานันท์ จูเรือน</t>
  </si>
  <si>
    <t>55/1 ม.12 บ่อพะแวน ต.บ่อหลวง
ฮอด/ Hotเชียงใหม่/ Chiang Mai
50240</t>
  </si>
  <si>
    <t>50240</t>
  </si>
  <si>
    <t>660823884732</t>
  </si>
  <si>
    <t>06/01/2025 06:55</t>
  </si>
  <si>
    <t>TH47166NXZ2W6D</t>
  </si>
  <si>
    <t>EQK5</t>
  </si>
  <si>
    <t>ท***ยู่...เพ็งอำไพ</t>
  </si>
  <si>
    <t>06/01/2025 06:54</t>
  </si>
  <si>
    <t>EQK4</t>
  </si>
  <si>
    <t>ธัชกร  อร่ามภัทรกุล</t>
  </si>
  <si>
    <t>3/133 ม.9 หมู่บ้านสวนปาล์ม ต.โคกขาม อ.เมือง
เมืองสมุทรสาคร/ Mueang Samut Sakhonสมุทรสาคร/ Samut Sakhon
74000</t>
  </si>
  <si>
    <t>660996479993</t>
  </si>
  <si>
    <t>LEXDO0123975018</t>
  </si>
  <si>
    <t>EQK3</t>
  </si>
  <si>
    <t>อรณิชา  ละมัย</t>
  </si>
  <si>
    <t>132ม.3ต.พลวงทองอ.บ่อทองจ.ชลบุรี
บ่อทอง/ Bo Thongชลบุรี/ Chonburi
20270</t>
  </si>
  <si>
    <t>20270</t>
  </si>
  <si>
    <t>660856986693</t>
  </si>
  <si>
    <t>LEXDO0124016247</t>
  </si>
  <si>
    <t>EQK2</t>
  </si>
  <si>
    <t>ดาวรุณี สุทันท์</t>
  </si>
  <si>
    <t>115  หมู่ 6  ตำบล ดอนนางหงส์  อำเภอ ธาตุพนม  จังหวัด นครพนม · ดอนนางหงส์/ Don Nang Hong
ธาตุพนม/ That Phanomนครพนม/ Nakhon Phanom
48110</t>
  </si>
  <si>
    <t>660985963952</t>
  </si>
  <si>
    <t>06/01/2025 06:53</t>
  </si>
  <si>
    <t>TH45056NVMHS0G</t>
  </si>
  <si>
    <t>EQK1</t>
  </si>
  <si>
    <t>ส******ก</t>
  </si>
  <si>
    <t>******ำบลเนินมะกอก อำเภอพยุหะคีรี จังหวัดนครสวรรค์ 60130</t>
  </si>
  <si>
    <t>60130</t>
  </si>
  <si>
    <t>06/01/2025 06:52</t>
  </si>
  <si>
    <t>TH258608368458Y</t>
  </si>
  <si>
    <t>06/01/2025 06:51</t>
  </si>
  <si>
    <t>EQK0</t>
  </si>
  <si>
    <t>ดวงจันทร์ วงค์สอสัตย์</t>
  </si>
  <si>
    <t>60/9,61/9บริษัทเอ็มเค ต.ศรีษระจระเข้ใหญ่
บางเสาธง/ Bang Sao Thongสมุทรปราการ/ Samut Prakan
10570</t>
  </si>
  <si>
    <t>660838432046</t>
  </si>
  <si>
    <t>06/01/2025 06:50</t>
  </si>
  <si>
    <t>LEXDO0123974411</t>
  </si>
  <si>
    <t>EQJ99</t>
  </si>
  <si>
    <t>06/01/2025 06:49</t>
  </si>
  <si>
    <t>TH45056NUTMQ6G</t>
  </si>
  <si>
    <t>EQJ98</t>
  </si>
  <si>
    <t>อัญชลี หจก.วิสิฐวัฒนาคอนกรีต</t>
  </si>
  <si>
    <t>9 หมู่12 · ช่องแค/ Chong Khae
ตาคลี/ Takhliนครสวรรค์/ Nakhon Sawan
60210</t>
  </si>
  <si>
    <t>60210</t>
  </si>
  <si>
    <t>660930388237</t>
  </si>
  <si>
    <t>06/01/2025 06:39</t>
  </si>
  <si>
    <t>TH56076NVU6W5B</t>
  </si>
  <si>
    <t>EQJ97</t>
  </si>
  <si>
    <t>วิรงณ์รอง</t>
  </si>
  <si>
    <t>อบต.ตาหลวง ม.6 · ตาหลวง/ Ta Luang
ดำเนินสะดวก/ Damnoen Saduakราชบุรี/ Ratchaburi
70130</t>
  </si>
  <si>
    <t>660899183580</t>
  </si>
  <si>
    <t>06/01/2025 06:37</t>
  </si>
  <si>
    <t>LEXPU0442399105</t>
  </si>
  <si>
    <t>EQJ96</t>
  </si>
  <si>
    <t>อรุณี  ภักดี</t>
  </si>
  <si>
    <t>10/45  หมู่บ้านชวนชื่น  ซอยเพชรเกษม 81
หนองแขม/ Nong Khaemกรุงเทพมหานคร/ Bangkok
10160</t>
  </si>
  <si>
    <t>660898855903</t>
  </si>
  <si>
    <t>06/01/2025 06:25</t>
  </si>
  <si>
    <t>LEXDO0123974621</t>
  </si>
  <si>
    <t>EQJ95</t>
  </si>
  <si>
    <t>ปนัดดา แช่ล้อ</t>
  </si>
  <si>
    <t>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
คลองหลวง/ Khlong Luangปทุมธานี/ Pathum Thani
12120</t>
  </si>
  <si>
    <t>660840646294</t>
  </si>
  <si>
    <t>06/01/2025 06:26</t>
  </si>
  <si>
    <t>LEXDO0123983512</t>
  </si>
  <si>
    <t>EQJ94</t>
  </si>
  <si>
    <t>ร***</t>
  </si>
  <si>
    <t>06/01/2025 06:23</t>
  </si>
  <si>
    <t>EQJ93</t>
  </si>
  <si>
    <t>ภาวัต พฤฒินพดล</t>
  </si>
  <si>
    <t>99/3หมู่ที่9ถนนเทศบาล2 ต.หนองบัวแ
หนองบัวแดง/ Nong Bua Daengชัยภูมิ/ Chaiyaphum
36210</t>
  </si>
  <si>
    <t>36210</t>
  </si>
  <si>
    <t>660897223499</t>
  </si>
  <si>
    <t>06/01/2025 06:22</t>
  </si>
  <si>
    <t>TH33056NVGUH6A</t>
  </si>
  <si>
    <t>EQJ90</t>
  </si>
  <si>
    <t>06/01/2025 05:51</t>
  </si>
  <si>
    <t>EQJ89</t>
  </si>
  <si>
    <t>s***04</t>
  </si>
  <si>
    <t>06/01/2025 05:41</t>
  </si>
  <si>
    <t>EQJ88</t>
  </si>
  <si>
    <t>ขวัญดาว ภูฆัง</t>
  </si>
  <si>
    <t>บ้านเลขที่ 24 หมู่ 2 ตำบลทัพหลวง
หนองหญ้าไซ/ Nong Ya Saiสุพรรณบุรี/ Suphanburi
72240</t>
  </si>
  <si>
    <t>06/01/2025 05:37</t>
  </si>
  <si>
    <t>TH14106NVCSF0F</t>
  </si>
  <si>
    <t>06/01/2025 05:36</t>
  </si>
  <si>
    <t>EQJ87</t>
  </si>
  <si>
    <t>06/01/2025 05:29</t>
  </si>
  <si>
    <t>TH14106NVTD10F</t>
  </si>
  <si>
    <t>EQJ86</t>
  </si>
  <si>
    <t>หอพัก อาทิตย์อพาร์ทเม้นท์ - อยุธยา, 247 ถนน โรจนะ 199 หมู่ 4  · บ้านสร้าง/ Ban Sang
บางปะอิน/ Bang Pa-inพระนครศรีอยุธยา/ Phra Nakhon Si Ayutthaya
13170</t>
  </si>
  <si>
    <t>06/01/2025 05:23</t>
  </si>
  <si>
    <t>LEXDO0123977247</t>
  </si>
  <si>
    <t>EQJ85</t>
  </si>
  <si>
    <t>ส***ยากร ม***กิจ</t>
  </si>
  <si>
    <t>06/01/2025 04:59</t>
  </si>
  <si>
    <t>754382640351</t>
  </si>
  <si>
    <t>EQJ84</t>
  </si>
  <si>
    <t>อนัญพร  จ้ายเกิด</t>
  </si>
  <si>
    <t>84 ม.7 · ท่าหิน/ Tha Hin
สวี/ Sawiชุมพร/ Chumphon
86130</t>
  </si>
  <si>
    <t>86130</t>
  </si>
  <si>
    <t>660803267809</t>
  </si>
  <si>
    <t>06/01/2025 04:57</t>
  </si>
  <si>
    <t>TH70076NVCFS7C</t>
  </si>
  <si>
    <t>EQJ83</t>
  </si>
  <si>
    <t>ว***นิภา  ช***อด</t>
  </si>
  <si>
    <t>06/01/2025 04:20</t>
  </si>
  <si>
    <t>06/01/2025 04:22</t>
  </si>
  <si>
    <t>EQJ82</t>
  </si>
  <si>
    <t>นิภา  สายยศ</t>
  </si>
  <si>
    <t>44 ช.พวงทรัพย์ ต.บางชือ อ.บางชือ จ.กทม · บางซื่อ/ Bang Sue
บางซื่อ/ Bang Sueกรุงเทพมหานคร/ Bangkok
10800</t>
  </si>
  <si>
    <t>660628378131</t>
  </si>
  <si>
    <t>06/01/2025 04:15</t>
  </si>
  <si>
    <t>LEXPU0442391582</t>
  </si>
  <si>
    <t>EQJ81</t>
  </si>
  <si>
    <t>จ***  บ***สนอ</t>
  </si>
  <si>
    <t>06/01/2025 03:11</t>
  </si>
  <si>
    <t>754396053316</t>
  </si>
  <si>
    <t>EQJ80</t>
  </si>
  <si>
    <t>ว***     ค***ง</t>
  </si>
  <si>
    <t>06/01/2025 02:59</t>
  </si>
  <si>
    <t>EQJ79</t>
  </si>
  <si>
    <t>06/01/2025 02:37</t>
  </si>
  <si>
    <t>LEXDO0123974251</t>
  </si>
  <si>
    <t>EQJ77</t>
  </si>
  <si>
    <t>06/01/2025 02:03</t>
  </si>
  <si>
    <t>EQJ76</t>
  </si>
  <si>
    <t>06/01/2025 01:58</t>
  </si>
  <si>
    <t>EQJ75</t>
  </si>
  <si>
    <t>น***พ็ญศรี ส***รณฤทธิ์</t>
  </si>
  <si>
    <t>06/01/2025 01:57</t>
  </si>
  <si>
    <t>754304643304</t>
  </si>
  <si>
    <t>EQJ73</t>
  </si>
  <si>
    <t>ช***ัฐ ว***ะ</t>
  </si>
  <si>
    <t>06/01/2025 01:52</t>
  </si>
  <si>
    <t>THT01431E3M7D0Z</t>
  </si>
  <si>
    <t>06/01/2025 01:51</t>
  </si>
  <si>
    <t>EQJ72</t>
  </si>
  <si>
    <t>ศ***พร. ว***ปรม</t>
  </si>
  <si>
    <t>06/01/2025 01:43</t>
  </si>
  <si>
    <t>754341935373</t>
  </si>
  <si>
    <t>EQJ71</t>
  </si>
  <si>
    <t>06/01/2025 01:36</t>
  </si>
  <si>
    <t>LEXDO0123973831</t>
  </si>
  <si>
    <t>EQJ70</t>
  </si>
  <si>
    <t>อัญมณี ทะเสนฮด</t>
  </si>
  <si>
    <t>ม.เทคโนโลยีราชมงคลอีสาน วข.สกลนคร เลขที่ 199 ม.3 ต.พังโคน
พังโคน/ Phang Khonสกลนคร/ Sakon Nakhon
47160</t>
  </si>
  <si>
    <t>47160</t>
  </si>
  <si>
    <t>660643264198</t>
  </si>
  <si>
    <t>06/01/2025 00:54</t>
  </si>
  <si>
    <t>TH44056NVTEX8A</t>
  </si>
  <si>
    <t>06/01/2025 00:55</t>
  </si>
  <si>
    <t>EQJ69</t>
  </si>
  <si>
    <t>ชาริณี เงินชูกลิ่น</t>
  </si>
  <si>
    <t>361ซอยจรัญสนิทวงศ์67 แยก12 ถนนจรัญสนิทวงศ์ บางพลัด
บางพลัด/ Bang Phlatกรุงเทพมหานคร/ Bangkok
10700</t>
  </si>
  <si>
    <t>660898975231</t>
  </si>
  <si>
    <t>06/01/2025 00:46</t>
  </si>
  <si>
    <t>EQJ68</t>
  </si>
  <si>
    <t>ว***ักษณ์  ก***กระยาง</t>
  </si>
  <si>
    <t>06/01/2025 00:39</t>
  </si>
  <si>
    <t>754397540363</t>
  </si>
  <si>
    <t>EQJ67</t>
  </si>
  <si>
    <t>06/01/2025 00:24</t>
  </si>
  <si>
    <t>THT57031E39G25Z</t>
  </si>
  <si>
    <t>06/01/2025 00:25</t>
  </si>
  <si>
    <t>EQJ66</t>
  </si>
  <si>
    <t>06/01/2025 00:19</t>
  </si>
  <si>
    <t>754317845374</t>
  </si>
  <si>
    <t>EQJ65</t>
  </si>
  <si>
    <t>นาง นวลจันทร์ ชอบชื่น</t>
  </si>
  <si>
    <t>164/8 ม.5 ต.บางหญ้าเเพรก
เมืองสมุทรสาคร/ Mueang Samut Sakhonสมุทรสาคร/ Samut Sakhon
74000</t>
  </si>
  <si>
    <t>660895472204</t>
  </si>
  <si>
    <t>LEXDO0123974109</t>
  </si>
  <si>
    <t>EQJ64</t>
  </si>
  <si>
    <t>กนกวรรณ</t>
  </si>
  <si>
    <t>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
เมืองราชบุรี/ Mueang Ratchaburiราชบุรี/ Ratchaburi
70000</t>
  </si>
  <si>
    <t>660619455716</t>
  </si>
  <si>
    <t>06/01/2025 00:22</t>
  </si>
  <si>
    <t>LEXDO0123982953</t>
  </si>
  <si>
    <t>EQJ63</t>
  </si>
  <si>
    <t>เ***า  เ***อเพชร</t>
  </si>
  <si>
    <t>06/01/2025 00:08</t>
  </si>
  <si>
    <t>THT14091E3M326Z</t>
  </si>
  <si>
    <t>06/01/2025 00:21</t>
  </si>
  <si>
    <t>EQJ62</t>
  </si>
  <si>
    <t>06/01/2025 00:17</t>
  </si>
  <si>
    <t>TH2529086551668</t>
  </si>
  <si>
    <t>EQJ61</t>
  </si>
  <si>
    <t>ม***า พ***ลชาติ</t>
  </si>
  <si>
    <t>06/01/2025 00:06</t>
  </si>
  <si>
    <t>754388252321</t>
  </si>
  <si>
    <t>EQJ60</t>
  </si>
  <si>
    <t>N***ssara น***รา ก***ก้ว</t>
  </si>
  <si>
    <t>06/01/2025 00:03</t>
  </si>
  <si>
    <t>THT14011E39EZ5Z</t>
  </si>
  <si>
    <t>EQJ59</t>
  </si>
  <si>
    <t>TH64106NUTE30A</t>
  </si>
  <si>
    <t>EQJ58</t>
  </si>
  <si>
    <t>Y***</t>
  </si>
  <si>
    <t>754319334366</t>
  </si>
  <si>
    <t>06/01/2025 00:05</t>
  </si>
  <si>
    <t>EQJ57</t>
  </si>
  <si>
    <t>ย***</t>
  </si>
  <si>
    <t>จังหวัดชัยนาท</t>
  </si>
  <si>
    <t>06/01/2025 00:02</t>
  </si>
  <si>
    <t>THT09011E39C55Z</t>
  </si>
  <si>
    <t>06/01/2025 00:04</t>
  </si>
  <si>
    <t>EQJ55</t>
  </si>
  <si>
    <t>06/01/2025 00:31</t>
  </si>
  <si>
    <t>TH2592756071927</t>
  </si>
  <si>
    <t>06/01/2025 00:01</t>
  </si>
  <si>
    <t>63110</t>
  </si>
  <si>
    <t>82130</t>
  </si>
  <si>
    <t>0819690158</t>
  </si>
  <si>
    <t>ธ***รัตน์  ว***ภักดี</t>
  </si>
  <si>
    <t>77110</t>
  </si>
  <si>
    <t>มานพ  ปรียานุพันธ์</t>
  </si>
  <si>
    <t>ร้านสหรุ่งโรจน์2002 158ม.10ต.หนองโก
กระนวน/ Kranuanขอนแก่น/ Khon Kaen
40170</t>
  </si>
  <si>
    <t>40170</t>
  </si>
  <si>
    <t>660818724062</t>
  </si>
  <si>
    <t>10330</t>
  </si>
  <si>
    <t>1112011-B</t>
  </si>
  <si>
    <t>เค้กเบาหวิวเล็ก 1กล่องขนาด 100 กรัม  หอม นุ่ม สดใหม่ ของฝากปีใหม่</t>
  </si>
  <si>
    <t>Samut Sakhon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</si>
  <si>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</si>
  <si>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</si>
  <si>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660654926459</t>
  </si>
  <si>
    <t>******ะชาธิปัตย์ อำเภอธัญบุรี ปทุมธานี 12130 ประเทศไทย ตำบลประชาธิปัตย์ อำเภอธัญบุรี จังหวัดปทุมธานี 12130</t>
  </si>
  <si>
    <t>******อำเภออู่ทอง จังหวัดสุพรรณบุรี 72160 ตำบลบ้านโข้ง อำเภออู่ทอง จังหวัดสุพรรณบุรี 72160</t>
  </si>
  <si>
    <t>ส***รัตน์ ค***ญฐิติสกุล</t>
  </si>
  <si>
    <t>54000</t>
  </si>
  <si>
    <t>30170</t>
  </si>
  <si>
    <t>73120</t>
  </si>
  <si>
    <t>67170</t>
  </si>
  <si>
    <t>48180</t>
  </si>
  <si>
    <t>อ***นา  ฤ***์ประสิทธิ์ชัย</t>
  </si>
  <si>
    <t>จังหวัดปทุมธานี</t>
  </si>
  <si>
    <t>33250</t>
  </si>
  <si>
    <t>******านของฝาก ปั๊มบางจาก ตำบลไชยภูมิ อำเภอไชโย จังหวัดอ่างทอง 14140</t>
  </si>
  <si>
    <t>ว******ม</t>
  </si>
  <si>
    <t>ศ******า</t>
  </si>
  <si>
    <t>ม***ี ค***า</t>
  </si>
  <si>
    <t>ศ******ง</t>
  </si>
  <si>
    <t>70150</t>
  </si>
  <si>
    <t>ประจักษ์ หาญแรง</t>
  </si>
  <si>
    <t>ศูนย์ฝึกยุทธวิธีตำรวจกลาง 888 หมู่ที่ 14 · หนองสาหร่าย/ Nong Sarai
ปากช่อง/ Pak Chongนครราชสีมา/ Nakhon Ratchasima
30130</t>
  </si>
  <si>
    <t>660939644947</t>
  </si>
  <si>
    <t>46</t>
  </si>
  <si>
    <t>อัจฉรา สามสี</t>
  </si>
  <si>
    <t>97 ถ.ศรีนวดิตถ์
ต.ท่าใหม่ อ.ท่าใหม่
จ.จันทบุรี 22120</t>
  </si>
  <si>
    <t>22120</t>
  </si>
  <si>
    <t>0952120685</t>
  </si>
  <si>
    <t>อ******ว</t>
  </si>
  <si>
    <t>น***ร   เ***งสุธา</t>
  </si>
  <si>
    <t>เ******น</t>
  </si>
  <si>
    <t>******า ตำบลท่าพระยา อำเภอนครชัยศรี จังหวัดนครปฐม 73120</t>
  </si>
  <si>
    <t>จ******ี</t>
  </si>
  <si>
    <t>******นกเค้า, ตำบลห้วยยาง, อำเภอเมืองสกลนคร ตำบลห้วยยาง อำเภอเมืองสกลนคร จังหวัดสกลนคร 47000</t>
  </si>
  <si>
    <t>76</t>
  </si>
  <si>
    <t>จ****า</t>
  </si>
  <si>
    <t>30210</t>
  </si>
  <si>
    <t>******ซฟตี้  หมู่ที่ 7 ซ.อบต.คลองข่อย ตำบลคลองข่อย อำเภอปากเกร็ด จังหวัดนนทบุรี 11120</t>
  </si>
  <si>
    <t>57000</t>
  </si>
  <si>
    <t>ล* อ***้านแฝก</t>
  </si>
  <si>
    <t>Lampang</t>
  </si>
  <si>
    <t>ศิรินันท์ เกิดสันเทียะ</t>
  </si>
  <si>
    <t>38หมู่7 บ้านโนนสายทอง ต.โนนเมืองพัฒนา
ด่านขุนทด/ Dan Khun Thotนครราชสีมา/ Nakhon Ratchasima
30210</t>
  </si>
  <si>
    <t>660812361139</t>
  </si>
  <si>
    <t>บุษบา</t>
  </si>
  <si>
    <t>72/1 ม.16 ต.บ้านเม็ง อ.หนองเรือ จ.ขอนแก่
หนองเรือ/ Nong Rueaขอนแก่น/ Khon Kaen
40210</t>
  </si>
  <si>
    <t>660896197118</t>
  </si>
  <si>
    <t>57110</t>
  </si>
  <si>
    <t>รัตนา หลีอรัญ</t>
  </si>
  <si>
    <t>เ******ก</t>
  </si>
  <si>
    <t>32180</t>
  </si>
  <si>
    <t>1112009-B</t>
  </si>
  <si>
    <t>เบาหวิว 110 กรัม ของฝากวรรณวนัช เจ้าดัง ของฝากปีใหม่ (มะพร้าว)</t>
  </si>
  <si>
    <t>ด******์</t>
  </si>
  <si>
    <t>34110</t>
  </si>
  <si>
    <t>ป*** ต***ง</t>
  </si>
  <si>
    <t>13250</t>
  </si>
  <si>
    <t>นายธนากร โพสาจันทร์</t>
  </si>
  <si>
    <t>41ม.2  ต.นาคูณใหญ่ อ.นาหว้า จ.นครพนม  · นาคูณใหญ่/ Na Khun Yai
นาหว้า/ Na Waนครพนม/ Nakhon Phanom
48180</t>
  </si>
  <si>
    <t>660936689673</t>
  </si>
  <si>
    <t>นพดล ขวัญซ้าย</t>
  </si>
  <si>
    <t>660895348702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</si>
  <si>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</si>
  <si>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</si>
  <si>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ว***ดี บ***ะบัดทอง</t>
  </si>
  <si>
    <t>******ย 7 ซอย เสรีไทย43, เขตบึงกุ่ม แขวงคลองกุ่ม เขตบึงกุ่ม จังหวัดกรุงเทพมหานคร 10240</t>
  </si>
  <si>
    <t>ส***น์ เ***ยมสำราญ</t>
  </si>
  <si>
    <t>ESD17</t>
  </si>
  <si>
    <t>ข***ข้าว จ***ุวรรณ์</t>
  </si>
  <si>
    <t>19/01/2025 06:59</t>
  </si>
  <si>
    <t>754641186084</t>
  </si>
  <si>
    <t>19/01/2025 07:00</t>
  </si>
  <si>
    <t>ESD16</t>
  </si>
  <si>
    <t>สุรีย์ผลเลิศ</t>
  </si>
  <si>
    <t>บ้านโนนสุข ตำบลไร่ใต้ · ไร่ใต้/ Rai Tai
พิบูลมังสาหาร/ Phibun Mangsahanอุบลราชธานี/ Ubon Ratchathani
34110</t>
  </si>
  <si>
    <t>660970434576</t>
  </si>
  <si>
    <t>TH31146QY1N32J</t>
  </si>
  <si>
    <t>ESD15</t>
  </si>
  <si>
    <t>นวภัค เกิดสันเทียะ</t>
  </si>
  <si>
    <t>15หมู่7 บ้านโนนสายทอง ต.โนนเมืองพัฒนา
ด่านขุนทด/ Dan Khun Thotนครราชสีมา/ Nakhon Ratchasima
30210</t>
  </si>
  <si>
    <t>660863657854</t>
  </si>
  <si>
    <t>19/01/2025 06:42</t>
  </si>
  <si>
    <t>TH27086QXZZ80O</t>
  </si>
  <si>
    <t>ESD14</t>
  </si>
  <si>
    <t>นุชสรา จันทร์ศรี</t>
  </si>
  <si>
    <t>14/174 มบ.เขาน้อย ต.หัวหิน  · หัวหิน
หัวหิน/ Hua Hinประจวบคีรีขันธ์/ Prachuap Khiri Khan
77110</t>
  </si>
  <si>
    <t>660936859708</t>
  </si>
  <si>
    <t>19/01/2025 06:08</t>
  </si>
  <si>
    <t>LEXPU0447251297</t>
  </si>
  <si>
    <t>ESD13</t>
  </si>
  <si>
    <t>พ***์รภัทร ว***สุวรรณ</t>
  </si>
  <si>
    <t>19/01/2025 05:42</t>
  </si>
  <si>
    <t>754691559182</t>
  </si>
  <si>
    <t>ESD12</t>
  </si>
  <si>
    <t>เ***ฤดี ว***ษสิงห์</t>
  </si>
  <si>
    <t>19/01/2025 05:16</t>
  </si>
  <si>
    <t>754658595014</t>
  </si>
  <si>
    <t>19/01/2025 05:17</t>
  </si>
  <si>
    <t>ESD11</t>
  </si>
  <si>
    <t>แนน</t>
  </si>
  <si>
    <t>1/2 หมู่ที่6 - · ปากช่อง/ Pak Chong
จอมบึง/ Chom Buengราชบุรี/ Ratchaburi
70150</t>
  </si>
  <si>
    <t>660824479021</t>
  </si>
  <si>
    <t>19/01/2025 04:25</t>
  </si>
  <si>
    <t>TH12106QY1EG1C</t>
  </si>
  <si>
    <t>ESD10</t>
  </si>
  <si>
    <t>k***ay</t>
  </si>
  <si>
    <t>19/01/2025 03:22</t>
  </si>
  <si>
    <t>754625499036</t>
  </si>
  <si>
    <t>ESD9</t>
  </si>
  <si>
    <t>ธ***ติ บ***คตร</t>
  </si>
  <si>
    <t>19/01/2025 02:10</t>
  </si>
  <si>
    <t>THT37091F91056Z</t>
  </si>
  <si>
    <t>ESD7</t>
  </si>
  <si>
    <t>รัตติยากร สมบูรณ์สงวน</t>
  </si>
  <si>
    <t>55/26. ซอยเอกชัย 8 แยก 4 #หมุดปักไม่ตรง#โทรไม่รับ=นอนยังไม่ตื่น ไม่ต้องบ่น!เอาพัสดุวางไว้หน้าห้องเช่าเลขที่14ได้เลยขอบคุณค่ะ · บางขุนเทียน/ Bang Khun Thian
จอมทอง/ Chom Thongกรุงเทพมหานคร/ Bangkok
10150</t>
  </si>
  <si>
    <t>660641342802</t>
  </si>
  <si>
    <t>19/01/2025 01:57</t>
  </si>
  <si>
    <t>LEXPU0447253305</t>
  </si>
  <si>
    <t>ESD6</t>
  </si>
  <si>
    <t>พวงมณี  ชัยเสรี</t>
  </si>
  <si>
    <t>181/1ซอยเปรมสมบัติรัชดาภิเษก7 เขตดินแดง กทม.10400 --- · รัชดาภิเษก/ Ratchadaphisek
ดินแดง/ Din Daengกรุงเทพมหานคร/ Bangkok
10400</t>
  </si>
  <si>
    <t>660813715696</t>
  </si>
  <si>
    <t>19/01/2025 01:46</t>
  </si>
  <si>
    <t>LEXPU0447254179</t>
  </si>
  <si>
    <t>ESD5</t>
  </si>
  <si>
    <t>ช***า เ***รวงค์</t>
  </si>
  <si>
    <t>19/01/2025 00:55</t>
  </si>
  <si>
    <t>754640190010</t>
  </si>
  <si>
    <t>ESD4</t>
  </si>
  <si>
    <t>19/01/2025 00:48</t>
  </si>
  <si>
    <t>THT02041F8P719Z</t>
  </si>
  <si>
    <t>ESD3</t>
  </si>
  <si>
    <t>19/01/2025 01:28</t>
  </si>
  <si>
    <t>TH254783170532O</t>
  </si>
  <si>
    <t>19/01/2025 00:40</t>
  </si>
  <si>
    <t>ESD2</t>
  </si>
  <si>
    <t>19/01/2025 00:12</t>
  </si>
  <si>
    <t>754647394001</t>
  </si>
  <si>
    <t>19/01/2025 00:23</t>
  </si>
  <si>
    <t>ESD1</t>
  </si>
  <si>
    <t>พ***า</t>
  </si>
  <si>
    <t>19/01/2025 00:08</t>
  </si>
  <si>
    <t>THT01141F904D6Z</t>
  </si>
  <si>
    <t>19/01/2025 00:21</t>
  </si>
  <si>
    <t>ESD0</t>
  </si>
  <si>
    <t>ล***น แ***ุ้ย</t>
  </si>
  <si>
    <t>19/01/2025 00:06</t>
  </si>
  <si>
    <t>THT73051F8ZAM0Z</t>
  </si>
  <si>
    <t>19/01/2025 00:17</t>
  </si>
  <si>
    <t>พ******ร</t>
  </si>
  <si>
    <t>74110</t>
  </si>
  <si>
    <t>โปรสารทจีน</t>
  </si>
  <si>
    <t>เซ็ตขนมเปี๊ยะ ไส้ทะลัก ขนาด 450 กรัม รวมรส</t>
  </si>
  <si>
    <t>ส*****า</t>
  </si>
  <si>
    <t>A*** t***</t>
  </si>
  <si>
    <t>น้ำฝน ประจันบาล</t>
  </si>
  <si>
    <t>21/01/2025 09:51</t>
  </si>
  <si>
    <t>21/01/2025 08:38</t>
  </si>
  <si>
    <t>ล******ณ</t>
  </si>
  <si>
    <t>21/01/2025 12:12</t>
  </si>
  <si>
    <t>21/01/2025 14:48</t>
  </si>
  <si>
    <t>21/01/2025 08:48</t>
  </si>
  <si>
    <t>21/01/2025 08:46</t>
  </si>
  <si>
    <t>ว******ด</t>
  </si>
  <si>
    <t>21/01/2025 12:37</t>
  </si>
  <si>
    <t>21/01/2025 12:23</t>
  </si>
  <si>
    <t>21/01/2025 12:16</t>
  </si>
  <si>
    <t>ESP60</t>
  </si>
  <si>
    <t>ม******ญ</t>
  </si>
  <si>
    <t>******ป่ากล้วย, ตำบล ท่าวังตาล, อำเภอสารภี ตำบลท่าวังตาล อำเภอสารภี จังหวัดเชียงใหม่ 50140</t>
  </si>
  <si>
    <t>ESP59</t>
  </si>
  <si>
    <t>พ***าณ์มญชุ์    ส***น</t>
  </si>
  <si>
    <t>21/01/2025 12:09</t>
  </si>
  <si>
    <t>754660790634</t>
  </si>
  <si>
    <t>ESP58</t>
  </si>
  <si>
    <t>21/01/2025 12:10</t>
  </si>
  <si>
    <t>TH250453401713W</t>
  </si>
  <si>
    <t>ESP57</t>
  </si>
  <si>
    <t>ช***ชา  ส***กตุ</t>
  </si>
  <si>
    <t>21/01/2025 12:08</t>
  </si>
  <si>
    <t>ESP56</t>
  </si>
  <si>
    <t>******ลัย ตำบลสุเทพ ตำบลสุเทพ อำเภอเมืองเชียงใหม่ จังหวัดเชียงใหม่ 50200</t>
  </si>
  <si>
    <t>TH2531196341203</t>
  </si>
  <si>
    <t>21/01/2025 12:07</t>
  </si>
  <si>
    <t>ESP55</t>
  </si>
  <si>
    <t>******อนกรีต, เลขที่ 183/12, หมู่ที่ 8 ตำบลปากท่อ อำเภอปากท่อ จังหวัดราชบุรี 70140</t>
  </si>
  <si>
    <t>70140</t>
  </si>
  <si>
    <t>21/01/2025 12:05</t>
  </si>
  <si>
    <t>TH250078531337R</t>
  </si>
  <si>
    <t>ESP54</t>
  </si>
  <si>
    <t>ค** ส***ฑา ผ***า</t>
  </si>
  <si>
    <t>21/01/2025 12:04</t>
  </si>
  <si>
    <t>754603403713</t>
  </si>
  <si>
    <t>21/01/2025 12:03</t>
  </si>
  <si>
    <t>ESP53</t>
  </si>
  <si>
    <t>******.หมากแข้ง ตำบลหมากแข้ง อำเภอเมืองอุดรธานี จังหวัดอุดรธานี 41000</t>
  </si>
  <si>
    <t>21/01/2025 12:02</t>
  </si>
  <si>
    <t>ESP52</t>
  </si>
  <si>
    <t>****** อำเภอบางสะพานน้อย จังหวัดประจวบคีรีขันธ์ 77170</t>
  </si>
  <si>
    <t>77170</t>
  </si>
  <si>
    <t>21/01/2025 12:31</t>
  </si>
  <si>
    <t>TH253800869622W</t>
  </si>
  <si>
    <t>21/01/2025 12:01</t>
  </si>
  <si>
    <t>ESP51</t>
  </si>
  <si>
    <t>แ******ย</t>
  </si>
  <si>
    <t>******. โนนค่า ตำบลโนนค่า อำเภอสูงเนิน จังหวัดนครราชสีมา 30170</t>
  </si>
  <si>
    <t>TH250996926515Q</t>
  </si>
  <si>
    <t>21/01/2025 12:00</t>
  </si>
  <si>
    <t>ESP47</t>
  </si>
  <si>
    <t>******ำบลโคกสะอาด อำเภอศรีเทพ จังหวัดเพชรบูรณ์ 67170</t>
  </si>
  <si>
    <t>TH256643769651O</t>
  </si>
  <si>
    <t>21/01/2025 11:59</t>
  </si>
  <si>
    <t>ESP46</t>
  </si>
  <si>
    <t>******า ตำบลธรรมศาลา อำเภอเมืองนครปฐม จังหวัดนครปฐม 73000</t>
  </si>
  <si>
    <t>21/01/2025 11:58</t>
  </si>
  <si>
    <t>TH15016RAZ8U3D</t>
  </si>
  <si>
    <t>ESP44</t>
  </si>
  <si>
    <t>d***</t>
  </si>
  <si>
    <t>21/01/2025 11:57</t>
  </si>
  <si>
    <t>754693807711</t>
  </si>
  <si>
    <t>ESP43</t>
  </si>
  <si>
    <t>D*****n</t>
  </si>
  <si>
    <t>******ขวงคลองเตย แขวงคลองเตย เขตคลองเตย จังหวัดกรุงเทพมหานคร 10110</t>
  </si>
  <si>
    <t>21/01/2025 13:12</t>
  </si>
  <si>
    <t>ESP42</t>
  </si>
  <si>
    <t>******ุทธบาท จังหวัดสระบุรี 18120 ตำบลพระพุทธบาท อำเภอพระพุทธบาท จังหวัดสระบุรี 18120</t>
  </si>
  <si>
    <t>TH252993036045L</t>
  </si>
  <si>
    <t>ESP41</t>
  </si>
  <si>
    <t>ส***อับดลกาหรีม น***ษม</t>
  </si>
  <si>
    <t>21/01/2025 11:56</t>
  </si>
  <si>
    <t>THT13081FGQVS7Z</t>
  </si>
  <si>
    <t>21/01/2025 11:54</t>
  </si>
  <si>
    <t>ESP40</t>
  </si>
  <si>
    <t>******อกะเปอร์ ตำบลบางหิน อำเภอกะเปอร์ จังหวัดระนอง 85120</t>
  </si>
  <si>
    <t>85120</t>
  </si>
  <si>
    <t>TH69036RAY6V4D</t>
  </si>
  <si>
    <t>21/01/2025 11:53</t>
  </si>
  <si>
    <t>ESP39</t>
  </si>
  <si>
    <t>น******พ</t>
  </si>
  <si>
    <t>******มดำ เขตบางขุนเทียน กรุงเทพ 10150 แขวงแสมดำ เขตบางขุนเทียน จังหวัดกรุงเทพมหานคร 10150</t>
  </si>
  <si>
    <t>TH01176RAX9R2B1</t>
  </si>
  <si>
    <t>ESP38</t>
  </si>
  <si>
    <t>อ******พ</t>
  </si>
  <si>
    <t>******เมตร &gt;เลี้ยวซ้าย เข้าซอยวิเศษสุขนคร 17) ซ.ประชาอุทิศ 79 ถ.ประชาอุทิศ แขวงทุ่งครุ เขตทุ่งครุ จังหวัดกรุงเทพมหานคร 10140</t>
  </si>
  <si>
    <t>TH251716330830N</t>
  </si>
  <si>
    <t>21/01/2025 11:52</t>
  </si>
  <si>
    <t>ESP35</t>
  </si>
  <si>
    <t>ค***ราณี  จ***</t>
  </si>
  <si>
    <t>21/01/2025 11:49</t>
  </si>
  <si>
    <t>THT55041FH2NX4Z</t>
  </si>
  <si>
    <t>21/01/2025 11:50</t>
  </si>
  <si>
    <t>ESP34</t>
  </si>
  <si>
    <t>M******m</t>
  </si>
  <si>
    <t>****** คลองหนึ่ง ตำบลคลองหนึ่ง อำเภอคลองหลวง จังหวัดปทุมธานี 12120</t>
  </si>
  <si>
    <t>TH254470793234X</t>
  </si>
  <si>
    <t>ESP33</t>
  </si>
  <si>
    <t>******บางขันแตก อำเภอเมืองสมุทรสงคราม จังหวัดสมุทรสงคราม 75000</t>
  </si>
  <si>
    <t>TH251972887233U</t>
  </si>
  <si>
    <t>ESP31</t>
  </si>
  <si>
    <t>ว***า  จ***ร์โพธิ์ทอง</t>
  </si>
  <si>
    <t>21/01/2025 11:48</t>
  </si>
  <si>
    <t>THT20021FH3BV6Z</t>
  </si>
  <si>
    <t>ESP30</t>
  </si>
  <si>
    <t>******.บางแม่นาง ตำบลบางแม่นาง อำเภอบางใหญ่ จังหวัดนนทบุรี 11140</t>
  </si>
  <si>
    <t>TH2501451161162</t>
  </si>
  <si>
    <t>ESP29</t>
  </si>
  <si>
    <t>******องใหม่ต.บ้านเลือก ตำบลบ้านเลือก อำเภอโพธาราม จังหวัดราชบุรี 70120</t>
  </si>
  <si>
    <t>TH259192499523W</t>
  </si>
  <si>
    <t>ESP28</t>
  </si>
  <si>
    <t>21/01/2025 11:46</t>
  </si>
  <si>
    <t>ESP26</t>
  </si>
  <si>
    <t>******ท้งค์น้ำ ให้ใส่ของไว้ในรั้ว ) ตลาดศรีดินแดง ถนนดินแดง1 แขวงดินแดง เขตดินแดง จังหวัดกรุงเทพมหานคร 10400</t>
  </si>
  <si>
    <t>21/01/2025 11:44</t>
  </si>
  <si>
    <t>TH01086RAWT81A0</t>
  </si>
  <si>
    <t>ESP25</t>
  </si>
  <si>
    <t>******ถี แขวงบางยี่ขัน แขวงบางยี่ขัน เขตบางพลัด จังหวัดกรุงเทพมหานคร 10700</t>
  </si>
  <si>
    <t>21/01/2025 12:19</t>
  </si>
  <si>
    <t>TH253337737892N</t>
  </si>
  <si>
    <t>ESP24</t>
  </si>
  <si>
    <t>******ัสเตอร์ ซอยถนนรวยยศศักดิ์ เลยสนามเด็กเล่นไป 2 เฟส บ้านอยู่ขวามือ) แขวงสามวาตะวันตก เขตคลองสามวา จังหวัดกรุงเทพมหานคร 10510</t>
  </si>
  <si>
    <t>TH251997410839U</t>
  </si>
  <si>
    <t>21/01/2025 11:43</t>
  </si>
  <si>
    <t>ESP22</t>
  </si>
  <si>
    <t>อัจฉรา กิตติรัชพงษ์</t>
  </si>
  <si>
    <t>1/89 ซ. 1 ถ.เหมืองหิต ต.ในเวียง อ.เมืองแพร่ · ในเวียง/ Nai Wiang
เมืองแพร่/ Mueang Phraeแพร่/ Phrae
54000</t>
  </si>
  <si>
    <t>660894432801</t>
  </si>
  <si>
    <t>21/01/2025 11:39</t>
  </si>
  <si>
    <t>LEXDO0125409206</t>
  </si>
  <si>
    <t>ESP21</t>
  </si>
  <si>
    <t>เ***น เ***ด</t>
  </si>
  <si>
    <t>21/01/2025 11:37</t>
  </si>
  <si>
    <t>754673893691</t>
  </si>
  <si>
    <t>ESP20</t>
  </si>
  <si>
    <t>ฐ******ี</t>
  </si>
  <si>
    <t>******นสแควร์ ต.บางพูด อ.ปากเกร็ด ตำบลบางพูด อำเภอปากเกร็ด จังหวัดนนทบุรี 11120</t>
  </si>
  <si>
    <t>TH03066RB1ZU4C</t>
  </si>
  <si>
    <t>21/01/2025 11:35</t>
  </si>
  <si>
    <t>ESP19</t>
  </si>
  <si>
    <t>ชุติกาญจน์  จุลเทพ</t>
  </si>
  <si>
    <t>บ้านคำชะอี   เลขที่ 127  ม.8  ต.นาหนาด · นาหนาด/ Na Nat
ธาตุพนม/ That Phanomนครพนม/ Nakhon Phanom
48110</t>
  </si>
  <si>
    <t>660629969988</t>
  </si>
  <si>
    <t>21/01/2025 11:32</t>
  </si>
  <si>
    <t>TH45056RAYNU0J</t>
  </si>
  <si>
    <t>ESP18</t>
  </si>
  <si>
    <t>ESP17</t>
  </si>
  <si>
    <t>21/01/2025 11:24</t>
  </si>
  <si>
    <t>THT49011FGPXC3Z</t>
  </si>
  <si>
    <t>ESP16</t>
  </si>
  <si>
    <t>****** มี 7-11  คะ  เข้ามาในซอยบ้านหลังที่2) ตำบลบางนอน อำเภอเมืองระนอง จังหวัดระนอง 85000</t>
  </si>
  <si>
    <t>TH2571898983521</t>
  </si>
  <si>
    <t>21/01/2025 11:20</t>
  </si>
  <si>
    <t>ESP15</t>
  </si>
  <si>
    <t>ก***รรณ ส***ม</t>
  </si>
  <si>
    <t>21/01/2025 11:19</t>
  </si>
  <si>
    <t>THT58091FH29A8Z</t>
  </si>
  <si>
    <t>ESP14</t>
  </si>
  <si>
    <t>น***ปกิตตา แ***เจ็ดริ้ว</t>
  </si>
  <si>
    <t>21/01/2025 11:15</t>
  </si>
  <si>
    <t>ESP13</t>
  </si>
  <si>
    <t>21/01/2025 11:11</t>
  </si>
  <si>
    <t>TH27086RAY9X8O</t>
  </si>
  <si>
    <t>ESP12</t>
  </si>
  <si>
    <t>วิไลวรรณ ปานหิรัญ</t>
  </si>
  <si>
    <t>86/3 หมู่5 ต.วังก์พง
ปราณบุรี/ Pran Buriประจวบคีรีขันธ์/ Prachuap Khiri Khan
77120</t>
  </si>
  <si>
    <t>660963851478</t>
  </si>
  <si>
    <t>LEXPU0448133082</t>
  </si>
  <si>
    <t>ESP11</t>
  </si>
  <si>
    <t>ธีรพงษ์ พาทีทิน</t>
  </si>
  <si>
    <t>26/110 ต.ประจวบ ถนนสุขสมบูรณ์ · ประจวบคีรีขันธ์/ Prachuap Khiri Khan
เมืองประจวบคีรีขันธ์/ Mueang Prachuap Khiri Khanประจวบคีรีขันธ์/ Prachuap Khiri Khan
77000</t>
  </si>
  <si>
    <t>TH19016RAYG86A</t>
  </si>
  <si>
    <t>ESP10</t>
  </si>
  <si>
    <t>ภัททิยา ศรีสุข</t>
  </si>
  <si>
    <t>65/1 หมู่4 ต.บ้านในดง อ.ท่ายาง จ.เพชรบุรี 76130
ท่ายาง/ Tha Yangเพชรบุรี/ Phetchaburi
76130</t>
  </si>
  <si>
    <t>660618742364</t>
  </si>
  <si>
    <t>21/01/2025 11:08</t>
  </si>
  <si>
    <t>LEXPU0448133366</t>
  </si>
  <si>
    <t>ESP9</t>
  </si>
  <si>
    <t>พ***า ม***งษ์</t>
  </si>
  <si>
    <t>754627892690</t>
  </si>
  <si>
    <t>ESP8</t>
  </si>
  <si>
    <t>ร***ง  เ***รพิทักษ์</t>
  </si>
  <si>
    <t>21/01/2025 11:07</t>
  </si>
  <si>
    <t>754698502714</t>
  </si>
  <si>
    <t>ESP7</t>
  </si>
  <si>
    <t>******ก้ง, อำเภอเดชอุดม ตำบลแก้ง อำเภอเดชอุดม จังหวัดอุบลราชธานี 34160</t>
  </si>
  <si>
    <t>21/01/2025 11:04</t>
  </si>
  <si>
    <t>TH255160598837E</t>
  </si>
  <si>
    <t>21/01/2025 11:03</t>
  </si>
  <si>
    <t>ESP6</t>
  </si>
  <si>
    <t>น** ส***าณี อ***๊ะ</t>
  </si>
  <si>
    <t>21/01/2025 10:59</t>
  </si>
  <si>
    <t>THT10091FH23V4Z</t>
  </si>
  <si>
    <t>ESP3</t>
  </si>
  <si>
    <t>จ***รัตน์​   ศ***หาดไทย</t>
  </si>
  <si>
    <t>21/01/2025 10:51</t>
  </si>
  <si>
    <t>THT17011FH27B6Z</t>
  </si>
  <si>
    <t>ESP2</t>
  </si>
  <si>
    <t>21/01/2025 10:49</t>
  </si>
  <si>
    <t>THT01161FH2KZ0Z</t>
  </si>
  <si>
    <t>ESP1</t>
  </si>
  <si>
    <t>โ******ข</t>
  </si>
  <si>
    <t>****** 21, ถนน ประชาอุทิศ 58/1, ทุ่งครุ, เขตทุ่งครุ แขวงทุ่งครุ เขตทุ่งครุ จังหวัดกรุงเทพมหานคร 10140</t>
  </si>
  <si>
    <t>TH251677045907Z</t>
  </si>
  <si>
    <t>ESP0</t>
  </si>
  <si>
    <t>ล***ย ก***ิโน</t>
  </si>
  <si>
    <t>21/01/2025 10:44</t>
  </si>
  <si>
    <t>754638307732</t>
  </si>
  <si>
    <t>ESO99</t>
  </si>
  <si>
    <t>THT01311FGPWH5Z</t>
  </si>
  <si>
    <t>ESO98</t>
  </si>
  <si>
    <t>ด******ม</t>
  </si>
  <si>
    <t>******าม ซอย ซุ้มวัดท่ามะขาม ตำบลท่ามะขาม อำเภอเมืองกาญจนบุรี จังหวัดกาญจนบุรี 71000</t>
  </si>
  <si>
    <t>21/01/2025 11:12</t>
  </si>
  <si>
    <t>TH13086RB26S9D</t>
  </si>
  <si>
    <t>21/01/2025 10:42</t>
  </si>
  <si>
    <t>ESO97</t>
  </si>
  <si>
    <t>ช***กาญจน์  ว***สุวรรณ</t>
  </si>
  <si>
    <t>21/01/2025 10:38</t>
  </si>
  <si>
    <t>THT53101FH2N12Z</t>
  </si>
  <si>
    <t>ESO96</t>
  </si>
  <si>
    <t>ภ***ตา น***คล</t>
  </si>
  <si>
    <t>21/01/2025 10:37</t>
  </si>
  <si>
    <t>754638190622</t>
  </si>
  <si>
    <t>ESO95</t>
  </si>
  <si>
    <t>******ะจัน จ.สิงห์บุรี 16130 ตำบลเชิงกลัด อำเภอบางระจัน จังหวัดสิงห์บุรี 16130</t>
  </si>
  <si>
    <t>16130</t>
  </si>
  <si>
    <t>21/01/2025 10:36</t>
  </si>
  <si>
    <t>TH255423689627N</t>
  </si>
  <si>
    <t>ESO94</t>
  </si>
  <si>
    <t>TH258540227413W</t>
  </si>
  <si>
    <t>21/01/2025 10:34</t>
  </si>
  <si>
    <t>ESO93</t>
  </si>
  <si>
    <t>อ***ิยาภรณ์ โ***สา</t>
  </si>
  <si>
    <t>21/01/2025 10:32</t>
  </si>
  <si>
    <t>THT31111FGQMC5Z</t>
  </si>
  <si>
    <t>ESO92</t>
  </si>
  <si>
    <t>อ***ูโยเด้นิ</t>
  </si>
  <si>
    <t>21/01/2025 10:29</t>
  </si>
  <si>
    <t>754655293685</t>
  </si>
  <si>
    <t>ESO91</t>
  </si>
  <si>
    <t>754689097691</t>
  </si>
  <si>
    <t>ESO89</t>
  </si>
  <si>
    <t>21/01/2025 10:21</t>
  </si>
  <si>
    <t>THT09011FH37B0Z</t>
  </si>
  <si>
    <t>ESO88</t>
  </si>
  <si>
    <t>พ***ัตน์ บ***สวก</t>
  </si>
  <si>
    <t>21/01/2025 10:19</t>
  </si>
  <si>
    <t>THT14011FH2GD6Z</t>
  </si>
  <si>
    <t>ESO87</t>
  </si>
  <si>
    <t>น***าวสุวรรณา เ***ยมสุวรรณ</t>
  </si>
  <si>
    <t>THT05021FGQ071Z</t>
  </si>
  <si>
    <t>ESO86</t>
  </si>
  <si>
    <t>ส***ย์ ช***ี</t>
  </si>
  <si>
    <t>21/01/2025 10:15</t>
  </si>
  <si>
    <t>754692705756</t>
  </si>
  <si>
    <t>ESO85</t>
  </si>
  <si>
    <t>โ***า</t>
  </si>
  <si>
    <t>21/01/2025 10:12</t>
  </si>
  <si>
    <t>THT09041FGQQP3Z</t>
  </si>
  <si>
    <t>ESO84</t>
  </si>
  <si>
    <t>คุณยายน้อย</t>
  </si>
  <si>
    <t>108 หมู่ 9 บ้านโป่งชี ต.โป่ง อ.ด่านซ้าย จ.เลย · โป่ง/ Pong
ด่านซ้าย/ Dan Saiเลย/ Loei
42120</t>
  </si>
  <si>
    <t>42120</t>
  </si>
  <si>
    <t>660819266411</t>
  </si>
  <si>
    <t>21/01/2025 10:06</t>
  </si>
  <si>
    <t>ESO83</t>
  </si>
  <si>
    <t>21/01/2025 10:00</t>
  </si>
  <si>
    <t>754607407713</t>
  </si>
  <si>
    <t>21/01/2025 10:01</t>
  </si>
  <si>
    <t>ESO82</t>
  </si>
  <si>
    <t>ESO81</t>
  </si>
  <si>
    <t>21/01/2025 09:50</t>
  </si>
  <si>
    <t>754619704716</t>
  </si>
  <si>
    <t>ESO80</t>
  </si>
  <si>
    <t>754655492695</t>
  </si>
  <si>
    <t>ESO79</t>
  </si>
  <si>
    <t>โ***รี เ***อูมา</t>
  </si>
  <si>
    <t>21/01/2025 09:47</t>
  </si>
  <si>
    <t>THT77101FGQ7W7Z</t>
  </si>
  <si>
    <t>ESO78</t>
  </si>
  <si>
    <t>น** ป***ร</t>
  </si>
  <si>
    <t>21/01/2025 09:46</t>
  </si>
  <si>
    <t>THT63031FH1YT8Z</t>
  </si>
  <si>
    <t>ESO77</t>
  </si>
  <si>
    <t>21/01/2025 09:42</t>
  </si>
  <si>
    <t>ESO76</t>
  </si>
  <si>
    <t>S** L** N***g</t>
  </si>
  <si>
    <t>21/01/2025 09:41</t>
  </si>
  <si>
    <t>THT16011FH1Y02Z</t>
  </si>
  <si>
    <t>ESO75</t>
  </si>
  <si>
    <t>อ*** จ***ร์ถาวร</t>
  </si>
  <si>
    <t>21/01/2025 09:38</t>
  </si>
  <si>
    <t>754641904752</t>
  </si>
  <si>
    <t>ESO74</t>
  </si>
  <si>
    <t>ว***ภรณ์ เ***มดี</t>
  </si>
  <si>
    <t>21/01/2025 09:34</t>
  </si>
  <si>
    <t>THT12101FH25H4Z</t>
  </si>
  <si>
    <t>ESO73</t>
  </si>
  <si>
    <t>ส***งเนตร แ***นิล</t>
  </si>
  <si>
    <t>21/01/2025 09:28</t>
  </si>
  <si>
    <t>ESO72</t>
  </si>
  <si>
    <t>จ***ี ย***ิ</t>
  </si>
  <si>
    <t>21/01/2025 09:24</t>
  </si>
  <si>
    <t>754683195604</t>
  </si>
  <si>
    <t>ESO71</t>
  </si>
  <si>
    <t>ด***ญาธร จ***ทอง</t>
  </si>
  <si>
    <t>21/01/2025 09:21</t>
  </si>
  <si>
    <t>THT01431FGQUX7Z</t>
  </si>
  <si>
    <t>ESO70</t>
  </si>
  <si>
    <t>น***ิฐริน ช***ลจนา</t>
  </si>
  <si>
    <t>21/01/2025 09:20</t>
  </si>
  <si>
    <t>THT08011FH20Y6Z</t>
  </si>
  <si>
    <t>ESO69</t>
  </si>
  <si>
    <t>ศ***ภรณ์ ข***น</t>
  </si>
  <si>
    <t>21/01/2025 09:18</t>
  </si>
  <si>
    <t>THT47191FGQ8G9Z</t>
  </si>
  <si>
    <t>ESO68</t>
  </si>
  <si>
    <t>21/01/2025 09:16</t>
  </si>
  <si>
    <t>754640409703</t>
  </si>
  <si>
    <t>ESO67</t>
  </si>
  <si>
    <t>ว***ียร ม***งคำ</t>
  </si>
  <si>
    <t>21/01/2025 09:14</t>
  </si>
  <si>
    <t>754665590652</t>
  </si>
  <si>
    <t>ESO66</t>
  </si>
  <si>
    <t>นางสาวณัชยากร กูลการขาย</t>
  </si>
  <si>
    <t>91/3 หมู่ 2 ถนนบางบาล-ผักไห่ ตำบลวัดยม อำเภอบางบาล
บางบาล/ Bang Banพระนครศรีอยุธยา/ Phra Nakhon Si Ayutthaya
13250</t>
  </si>
  <si>
    <t>660990171999</t>
  </si>
  <si>
    <t>21/01/2025 09:12</t>
  </si>
  <si>
    <t>LEXPU0448133146</t>
  </si>
  <si>
    <t>ESO65</t>
  </si>
  <si>
    <t>21/01/2025 09:11</t>
  </si>
  <si>
    <t xml:space="preserve">เนยนม3, ฝอยทอง3 </t>
  </si>
  <si>
    <t>754659185685</t>
  </si>
  <si>
    <t>ESO64</t>
  </si>
  <si>
    <t>******างโรงเรียนสาริมานเก่าบ้านในสุด), ตำบลทะเลชุบศร, อำเภอเมืองลพบุรี ตำบลทะเลชุบศร อำเภอเมืองลพบุรี จังหวัดลพบุรี 15000</t>
  </si>
  <si>
    <t>21/01/2025 09:31</t>
  </si>
  <si>
    <t>TH255779189861W</t>
  </si>
  <si>
    <t>21/01/2025 09:01</t>
  </si>
  <si>
    <t>ESO62</t>
  </si>
  <si>
    <t>ว***าพร. เ***งสุขสุด</t>
  </si>
  <si>
    <t>21/01/2025 08:50</t>
  </si>
  <si>
    <t>754671211711</t>
  </si>
  <si>
    <t>ESO61</t>
  </si>
  <si>
    <t>ต***ุคนธ์ ช***ะสิทธิ์</t>
  </si>
  <si>
    <t>THT71111FH26F0Z</t>
  </si>
  <si>
    <t>ESO60</t>
  </si>
  <si>
    <t>******ง308) 372/9 ม.1 ต.บางบ่อ ตำบลบางบ่อ อำเภอบางบ่อ จังหวัดสมุทรปราการ 10560</t>
  </si>
  <si>
    <t>TH2556624864777</t>
  </si>
  <si>
    <t>ESO59</t>
  </si>
  <si>
    <t>ป** ว***ทร์</t>
  </si>
  <si>
    <t>21/01/2025 08:40</t>
  </si>
  <si>
    <t>ESO58</t>
  </si>
  <si>
    <t>ส***ตรา  ส***ลัย</t>
  </si>
  <si>
    <t>21/01/2025 08:39</t>
  </si>
  <si>
    <t>ESO57</t>
  </si>
  <si>
    <t>ฝอยทอง4,เผือกมะพร้าว2,กาแฟ1,เนยนม1,ใบเตย1,มะพร้าว1</t>
  </si>
  <si>
    <t>754619690650</t>
  </si>
  <si>
    <t>ESO56</t>
  </si>
  <si>
    <t>ป***ี ว***วุธ</t>
  </si>
  <si>
    <t>21/01/2025 08:33</t>
  </si>
  <si>
    <t>754625209715</t>
  </si>
  <si>
    <t>ESO55</t>
  </si>
  <si>
    <t>ภ***ี  ช***ง</t>
  </si>
  <si>
    <t>21/01/2025 08:30</t>
  </si>
  <si>
    <t>754630018715</t>
  </si>
  <si>
    <t>21/01/2025 08:29</t>
  </si>
  <si>
    <t>ESO54</t>
  </si>
  <si>
    <t>ก***ารัตน์   จ***อง</t>
  </si>
  <si>
    <t>THT74061FH2DJ4Z</t>
  </si>
  <si>
    <t>ESO53</t>
  </si>
  <si>
    <t>อ*** แ***ศรี</t>
  </si>
  <si>
    <t>21/01/2025 08:15</t>
  </si>
  <si>
    <t>754647495685</t>
  </si>
  <si>
    <t>21/01/2025 08:16</t>
  </si>
  <si>
    <t>ESO52</t>
  </si>
  <si>
    <t>ไ***าะ  ส***หม</t>
  </si>
  <si>
    <t>754692694663</t>
  </si>
  <si>
    <t>ESO51</t>
  </si>
  <si>
    <t>******กษม81, ถนน มาเจริญ, แขวงหนองแขม, เขตหนองแขม แขวงหนองแขม เขตหนองแขม จังหวัดกรุงเทพมหานคร 10160</t>
  </si>
  <si>
    <t>21/01/2025 08:11</t>
  </si>
  <si>
    <t>TH254784354282C</t>
  </si>
  <si>
    <t>ESO50</t>
  </si>
  <si>
    <t>น***รัตนา เ***งจันทึก</t>
  </si>
  <si>
    <t>21/01/2025 07:58</t>
  </si>
  <si>
    <t>754651697660</t>
  </si>
  <si>
    <t>ESO49</t>
  </si>
  <si>
    <t>น** อ***ญา เ***ญญะ</t>
  </si>
  <si>
    <t>21/01/2025 07:54</t>
  </si>
  <si>
    <t>754659605781</t>
  </si>
  <si>
    <t>21/01/2025 07:55</t>
  </si>
  <si>
    <t>ESO48</t>
  </si>
  <si>
    <t>ค***ัทร  ท***าษี</t>
  </si>
  <si>
    <t>21/01/2025 07:03</t>
  </si>
  <si>
    <t>THT01391FFWT65Z</t>
  </si>
  <si>
    <t>ESO47</t>
  </si>
  <si>
    <t>อ***ี  ป***ล</t>
  </si>
  <si>
    <t>754694251636</t>
  </si>
  <si>
    <t>21/01/2025 07:02</t>
  </si>
  <si>
    <t>ESO46</t>
  </si>
  <si>
    <t>ข***กมล ม***วัลย์</t>
  </si>
  <si>
    <t>21/01/2025 06:59</t>
  </si>
  <si>
    <t>754635317693</t>
  </si>
  <si>
    <t>ESO45</t>
  </si>
  <si>
    <t>21/01/2025 06:57</t>
  </si>
  <si>
    <t>ESO44</t>
  </si>
  <si>
    <t>29ม.10 ตำบลหนองปล่อง · ชำนิ/ Chamni
ชำนิ/ Chamniบุรีรัมย์/ Buriram
31110</t>
  </si>
  <si>
    <t>660802341003</t>
  </si>
  <si>
    <t>21/01/2025 06:54</t>
  </si>
  <si>
    <t>TH28186R9KKR8B</t>
  </si>
  <si>
    <t>ESO43</t>
  </si>
  <si>
    <t>น***ช เ***อยพุก</t>
  </si>
  <si>
    <t>754665662601</t>
  </si>
  <si>
    <t>ESO42</t>
  </si>
  <si>
    <t>21/01/2025 06:50</t>
  </si>
  <si>
    <t>754620524615</t>
  </si>
  <si>
    <t>ESO41</t>
  </si>
  <si>
    <t>ด******ว</t>
  </si>
  <si>
    <t>******บลห้วยชมภู, อำเภอเมืองเชียงราย ตำบลแม่กรณ์ อำเภอเมืองเชียงราย จังหวัดเชียงราย 57000</t>
  </si>
  <si>
    <t>21/01/2025 06:46</t>
  </si>
  <si>
    <t>TH255942247904G</t>
  </si>
  <si>
    <t>ESO40</t>
  </si>
  <si>
    <t>21/01/2025 06:42</t>
  </si>
  <si>
    <t>THT01121FFZT65Z</t>
  </si>
  <si>
    <t>ESO39</t>
  </si>
  <si>
    <t>จินตนา จันทะโกมล</t>
  </si>
  <si>
    <t>98 หมู่ 8 · บ้านนา/ Ban Na
กะเปอร์/ Kapoeระนอง/ Ranong
85120</t>
  </si>
  <si>
    <t>660814761954</t>
  </si>
  <si>
    <t>21/01/2025 06:27</t>
  </si>
  <si>
    <t>TH69036R96DF7B</t>
  </si>
  <si>
    <t>21/01/2025 06:25</t>
  </si>
  <si>
    <t>ESO38</t>
  </si>
  <si>
    <t>พ** ก***หาญ</t>
  </si>
  <si>
    <t>21/01/2025 06:17</t>
  </si>
  <si>
    <t>754675059692</t>
  </si>
  <si>
    <t>ESO37</t>
  </si>
  <si>
    <t>ส***ตรา อ***เรือง</t>
  </si>
  <si>
    <t>21/01/2025 06:16</t>
  </si>
  <si>
    <t>754694428644</t>
  </si>
  <si>
    <t>ESO36</t>
  </si>
  <si>
    <t>ช***าภรณ์ ค***ง</t>
  </si>
  <si>
    <t>21/01/2025 08:25</t>
  </si>
  <si>
    <t>754655997616</t>
  </si>
  <si>
    <t>ESO35</t>
  </si>
  <si>
    <t>ฉ***ี้ยง แ***ัง</t>
  </si>
  <si>
    <t>21/01/2025 05:58</t>
  </si>
  <si>
    <t>754680915682</t>
  </si>
  <si>
    <t>ESO34</t>
  </si>
  <si>
    <t>อ***พล ศ***ินวงศ์ชัย</t>
  </si>
  <si>
    <t>21/01/2025 05:51</t>
  </si>
  <si>
    <t>754619823683</t>
  </si>
  <si>
    <t>ESO33</t>
  </si>
  <si>
    <t>21/01/2025 05:49</t>
  </si>
  <si>
    <t>THT28031FG2RG3Z</t>
  </si>
  <si>
    <t>ESO32</t>
  </si>
  <si>
    <t>ชนัญญา  กู้เจริญศิริสุข</t>
  </si>
  <si>
    <t>95/34 ม 5 ลักซ์ คอนโด ถ เอกชัย ต โคกขาม
เมืองสมุทรสาคร/ Mueang Samut Sakhonสมุทรสาคร/ Samut Sakhon
74000</t>
  </si>
  <si>
    <t>660898935425</t>
  </si>
  <si>
    <t>21/01/2025 05:32</t>
  </si>
  <si>
    <t>LEXDO0125382356</t>
  </si>
  <si>
    <t>ESO31</t>
  </si>
  <si>
    <t>แม่ พิมพ์ใจ กองจร</t>
  </si>
  <si>
    <t>237หมู่3 บ้านห้วยม่วง ต.ห้วยม่วง อ.ภูผาม่าน จ.ขอนแก่น · ภูผาม่าน/ Phu Pha Man
ภูผาม่าน/ Phu Pha Manขอนแก่น/ Khon Kaen
40350</t>
  </si>
  <si>
    <t>40350</t>
  </si>
  <si>
    <t>660934102334</t>
  </si>
  <si>
    <t>21/01/2025 04:23</t>
  </si>
  <si>
    <t>520004345724</t>
  </si>
  <si>
    <t>ESO30</t>
  </si>
  <si>
    <t>อ***ญา ศ***ประยูรศักดิ์ 1** ม*** ต***องโกอ.กระนวนจ.ขอนแก่น40170</t>
  </si>
  <si>
    <t>21/01/2025 03:08</t>
  </si>
  <si>
    <t>754652159623</t>
  </si>
  <si>
    <t>ESO29</t>
  </si>
  <si>
    <t>******น ประชาราษฎร์สาย1, แขวง บางซื่อ แขวงบางซื่อ เขตบางซื่อ จังหวัดกรุงเทพมหานคร 10800</t>
  </si>
  <si>
    <t>21/01/2025 03:07</t>
  </si>
  <si>
    <t>ESO28</t>
  </si>
  <si>
    <t>******ตำบลยางตาล อำเภอโกรกพระ จังหวัดนครสวรรค์ 60170</t>
  </si>
  <si>
    <t>21/01/2025 02:56</t>
  </si>
  <si>
    <t>TH254138558022Q</t>
  </si>
  <si>
    <t>21/01/2025 02:55</t>
  </si>
  <si>
    <t>ESO27</t>
  </si>
  <si>
    <t>พราว แก้วหล้า</t>
  </si>
  <si>
    <t>198/13ซอยบัวขาว ร้านสัก Beam Tattoo Studio  . · หนองปรือ/ Nong Prue
บางละมุง/ Bang Lamungชลบุรี/ Chonburi
20150</t>
  </si>
  <si>
    <t>660961351172</t>
  </si>
  <si>
    <t>21/01/2025 02:48</t>
  </si>
  <si>
    <t>LEXPU0448107548</t>
  </si>
  <si>
    <t>21/01/2025 02:45</t>
  </si>
  <si>
    <t>ESO26</t>
  </si>
  <si>
    <t>ว**น</t>
  </si>
  <si>
    <t>******้านเลขที่ 56/1 ตำบลวังยาว อำเภอด่านซ้าย จังหวัดเลย 42120</t>
  </si>
  <si>
    <t>21/01/2025 02:13</t>
  </si>
  <si>
    <t>TH39056R9A7B1I</t>
  </si>
  <si>
    <t>21/01/2025 02:12</t>
  </si>
  <si>
    <t>ESO24</t>
  </si>
  <si>
    <t>21/01/2025 01:36</t>
  </si>
  <si>
    <t>TH37096R988Q4A</t>
  </si>
  <si>
    <t>ESO23</t>
  </si>
  <si>
    <t>ด***ณ์  ด***</t>
  </si>
  <si>
    <t>21/01/2025 01:08</t>
  </si>
  <si>
    <t>754698921620</t>
  </si>
  <si>
    <t>21/01/2025 01:23</t>
  </si>
  <si>
    <t>ESO22</t>
  </si>
  <si>
    <t>จ***าพร  ค***</t>
  </si>
  <si>
    <t>21/01/2025 01:04</t>
  </si>
  <si>
    <t>754628746675</t>
  </si>
  <si>
    <t>21/01/2025 01:07</t>
  </si>
  <si>
    <t>ESO20</t>
  </si>
  <si>
    <t>จ*** ธ***ยรุ่งโรจน์</t>
  </si>
  <si>
    <t>21/01/2025 00:48</t>
  </si>
  <si>
    <t>754661927622</t>
  </si>
  <si>
    <t>ESO19</t>
  </si>
  <si>
    <t>K***ida K***gchai</t>
  </si>
  <si>
    <t>Udon Thani</t>
  </si>
  <si>
    <t>21/01/2025 00:37</t>
  </si>
  <si>
    <t>754654447610</t>
  </si>
  <si>
    <t>ESO17</t>
  </si>
  <si>
    <t>ณ******)</t>
  </si>
  <si>
    <t>****** ตำบลบางกระเบา ตำบลบางกระเบา อำเภอนครชัยศรี จังหวัดนครปฐม 73120</t>
  </si>
  <si>
    <t>21/01/2025 00:24</t>
  </si>
  <si>
    <t>TH253525605757Y</t>
  </si>
  <si>
    <t>ESO16</t>
  </si>
  <si>
    <t>ค***กต</t>
  </si>
  <si>
    <t>21/01/2025 00:04</t>
  </si>
  <si>
    <t>754679520652</t>
  </si>
  <si>
    <t>21/01/2025 00:11</t>
  </si>
  <si>
    <t>พ******ล</t>
  </si>
  <si>
    <t>99999999</t>
  </si>
  <si>
    <t>1113221</t>
  </si>
  <si>
    <t>ทิรามิสุ</t>
  </si>
  <si>
    <t>******นด์ คลองจั่น แขวงคลองจั่น เขตบางกะปิ จังหวัดกรุงเทพมหานคร 10240</t>
  </si>
  <si>
    <t>เศษปัง5โล</t>
  </si>
  <si>
    <t>รายการขายสินค้าออนไลน์แยกจำนวนชิ้นรายวัน เดือนกุมภาพันธ์ 2568</t>
  </si>
  <si>
    <t>เดือนกุมภาพันธ์</t>
  </si>
  <si>
    <t>เซตวันที่ 1-28/02/2568</t>
  </si>
  <si>
    <t>ETJ56</t>
  </si>
  <si>
    <t>น***าวสงวน อ***ุ่นโชติ</t>
  </si>
  <si>
    <t>03/02/2025 23:17</t>
  </si>
  <si>
    <t>THT27121GPZGY2Z</t>
  </si>
  <si>
    <t>ETJ55</t>
  </si>
  <si>
    <t>****** ตำบลโนนค้อ อำเภอ โนนคูณ ศรีสะเกษ 33250 ตำบลโนนค้อ อำเภอโนนคูณ จังหวัดศรีสะเกษ 33250</t>
  </si>
  <si>
    <t>03/02/2025 21:00</t>
  </si>
  <si>
    <t>TH30126THHG46A</t>
  </si>
  <si>
    <t>03/02/2025 20:59</t>
  </si>
  <si>
    <t>ETJ54</t>
  </si>
  <si>
    <t>สุภาพรรณ แซ่อึ้ง</t>
  </si>
  <si>
    <t>37  กาญจนาภิเษก 008 แยก6
บางแค  บางแค 
กทม.  10160</t>
  </si>
  <si>
    <t>0829182621</t>
  </si>
  <si>
    <t>03/02/2025 09:33</t>
  </si>
  <si>
    <t>JB173643114TH</t>
  </si>
  <si>
    <t>03/02/2025 19:43</t>
  </si>
  <si>
    <t>ETJ53</t>
  </si>
  <si>
    <t>03/02/2025 19:37</t>
  </si>
  <si>
    <t>520004415245</t>
  </si>
  <si>
    <t>ETJ52</t>
  </si>
  <si>
    <t>03/02/2025 15:49</t>
  </si>
  <si>
    <t>JB173643105TH</t>
  </si>
  <si>
    <t>03/02/2025 19:00</t>
  </si>
  <si>
    <t>ETJ51</t>
  </si>
  <si>
    <t>03/02/2025 18:01</t>
  </si>
  <si>
    <t>LEXPU0453662744</t>
  </si>
  <si>
    <t>03/02/2025 18:00</t>
  </si>
  <si>
    <t>ETJ49</t>
  </si>
  <si>
    <t>คุณอุไรวรรณ โสมทัศน์</t>
  </si>
  <si>
    <t>199/531 หมู่5 ซอย3 หมู่บ้านณัฏยา ต.คลองมะเดื่อ อ.กระทุ่มแบน จ.สมุทรสาคร 74110</t>
  </si>
  <si>
    <t>0813781504</t>
  </si>
  <si>
    <t>03/02/2025 17:12</t>
  </si>
  <si>
    <t>JB173643091TH</t>
  </si>
  <si>
    <t>03/02/2025 17:15</t>
  </si>
  <si>
    <t>0005</t>
  </si>
  <si>
    <t>เค้กเบาหวิว ใหญ่ 1 กล่องขนาด 300 กรัม (คละรส)</t>
  </si>
  <si>
    <t>ETJ48</t>
  </si>
  <si>
    <t>เ***  ศ***ัย</t>
  </si>
  <si>
    <t>03/02/2025 17:14</t>
  </si>
  <si>
    <t>THT01061GQ2420Z</t>
  </si>
  <si>
    <t>ETJ47</t>
  </si>
  <si>
    <t>03/02/2025 17:21</t>
  </si>
  <si>
    <t>TH15036TJ9UH3H</t>
  </si>
  <si>
    <t>03/02/2025 16:51</t>
  </si>
  <si>
    <t>ETJ46</t>
  </si>
  <si>
    <t>อำไพ สิรินิตย์</t>
  </si>
  <si>
    <t>111/240 หมู่บ้านแฮ๊ปปี้แลนด์วิลล์ ลาซาล 32 แขวงบางนาใต้ เขตบางนา กทม. 10260</t>
  </si>
  <si>
    <t>0866111393</t>
  </si>
  <si>
    <t>03/02/2025 16:45</t>
  </si>
  <si>
    <t>JB173643088TH</t>
  </si>
  <si>
    <t>03/02/2025 16:46</t>
  </si>
  <si>
    <t>ETJ45</t>
  </si>
  <si>
    <t>น***ฐิตาพร อ***เหลา</t>
  </si>
  <si>
    <t>03/02/2025 16:36</t>
  </si>
  <si>
    <t>THT37081GPZ842Z</t>
  </si>
  <si>
    <t>ETJ44</t>
  </si>
  <si>
    <t>ภัทรพร จันทรสิทธิผล</t>
  </si>
  <si>
    <t xml:space="preserve">88/81 ซ.14 &amp;nbsp;มบ.ชวนชื่นวัชรพล
แขวงท่าแร้ง เขตบางเขน
กรุงเทพฯ 10230
</t>
  </si>
  <si>
    <t>0990851985</t>
  </si>
  <si>
    <t>03/02/2025 16:18</t>
  </si>
  <si>
    <t>แจ้งเคลม TIKTOK  เลขออเดอร์ : ETD62(เนื่องจากสินค้าหมด)</t>
  </si>
  <si>
    <t>JB173643074TH</t>
  </si>
  <si>
    <t>ETJ43</t>
  </si>
  <si>
    <t>******รามจังหวัดราชบุรี70120 ตำบลบ้านฆ้อง อำเภอโพธาราม จังหวัดราชบุรี 70120</t>
  </si>
  <si>
    <t>03/02/2025 16:38</t>
  </si>
  <si>
    <t>TH12066THKR58F</t>
  </si>
  <si>
    <t>03/02/2025 16:08</t>
  </si>
  <si>
    <t>ETJ42</t>
  </si>
  <si>
    <t>พ***มล ส***์ทอง</t>
  </si>
  <si>
    <t>03/02/2025 16:06</t>
  </si>
  <si>
    <t>THT20021GPFJV9Z</t>
  </si>
  <si>
    <t>1112002</t>
  </si>
  <si>
    <t>เค้กเบาหวิว ใหญ่ 1 กล่องขนาด 300 กรัม (กาแฟ)</t>
  </si>
  <si>
    <t>ETJ41</t>
  </si>
  <si>
    <t>03/02/2025 15:35</t>
  </si>
  <si>
    <t>JB173643065TH</t>
  </si>
  <si>
    <t>03/02/2025 15:46</t>
  </si>
  <si>
    <t>ETJ40</t>
  </si>
  <si>
    <t>อมรรัตน์ บุญรักษ์</t>
  </si>
  <si>
    <t>2/6 หมู่1 ต.กะไหล อ.ตะกั่วทุ่ง จ.พังงา 
(ร้านนพรัตน์ซีฟู๊ดตรงข้ามวัดกะไหล) 82130</t>
  </si>
  <si>
    <t>0878275498</t>
  </si>
  <si>
    <t>03/02/2025 15:45</t>
  </si>
  <si>
    <t>JA164137344TH</t>
  </si>
  <si>
    <t>ETJ39</t>
  </si>
  <si>
    <t>Atchareeya Supanavacheewin</t>
  </si>
  <si>
    <t>333 ม.4
เขาพระ
รัตภูมิ, สงขลา 90180</t>
  </si>
  <si>
    <t>0870147661</t>
  </si>
  <si>
    <t>03/02/2025 08:40</t>
  </si>
  <si>
    <t>JB173643057TH</t>
  </si>
  <si>
    <t>03/02/2025 15:30</t>
  </si>
  <si>
    <t>ETJ38</t>
  </si>
  <si>
    <t>03/02/2025 15:29</t>
  </si>
  <si>
    <t>TH74116TJ9H94A</t>
  </si>
  <si>
    <t>ETJ37</t>
  </si>
  <si>
    <t>03/02/2025 15:15</t>
  </si>
  <si>
    <t>THT04061GQ21E6Z</t>
  </si>
  <si>
    <t>ETJ36</t>
  </si>
  <si>
    <t>03/02/2025 11:48</t>
  </si>
  <si>
    <t>JB173643043TH</t>
  </si>
  <si>
    <t>03/02/2025 15:12</t>
  </si>
  <si>
    <t>ETJ35</t>
  </si>
  <si>
    <t>บุญทรัพย์ กันตรง</t>
  </si>
  <si>
    <t>เอ๊าะสมานกาแฟร้านไก่เขย่า
เบอร์ติดต่อ  (093-4423518)
เลขที่40 หมู่14 บ้านห้วยพระ
ตำบลท่าจำปา  อำเภอท่าอุเทน
จังหวัดนครพนม
ถ้าโทรไม่ติดมาติดต่อหน้าร้านไก่เขย่าได้เลยจ้า
เก็บปลายทางจ้า 48120</t>
  </si>
  <si>
    <t>0647142177</t>
  </si>
  <si>
    <t>03/02/2025 15:11</t>
  </si>
  <si>
    <t>JA164131749TH</t>
  </si>
  <si>
    <t>ETJ34</t>
  </si>
  <si>
    <t>พนิดา เรืองพุ่ม</t>
  </si>
  <si>
    <t>10/1 หมู่ 5 ต.ร่อนพิบูลย์ อ.ร่อนพิบูลย์ จ.นครศรีธรรมราช 80130</t>
  </si>
  <si>
    <t>80130</t>
  </si>
  <si>
    <t>0859838720</t>
  </si>
  <si>
    <t>03/02/2025 09:59</t>
  </si>
  <si>
    <t>JB173643030TH</t>
  </si>
  <si>
    <t>03/02/2025 15:10</t>
  </si>
  <si>
    <t>1112004</t>
  </si>
  <si>
    <t>เค้กเบาหวิว ใหญ่ 1 กล่องขนาด 300 กรัม (เนยนม)</t>
  </si>
  <si>
    <t>ETJ33</t>
  </si>
  <si>
    <t>วิภา</t>
  </si>
  <si>
    <t>104 พันตําลึง ซอย3 หมู่ที่6 ต.ดอนกํายาน อ.เมืองสุพรรณ จ.สุพรรณ 72000</t>
  </si>
  <si>
    <t>0813844344</t>
  </si>
  <si>
    <t>03/02/2025 13:25</t>
  </si>
  <si>
    <t>JB173643026TH</t>
  </si>
  <si>
    <t>03/02/2025 15:08</t>
  </si>
  <si>
    <t>03/02/2025 15:07</t>
  </si>
  <si>
    <t>ETJ32</t>
  </si>
  <si>
    <t>รัตตาภัค ครรชิตสิริกุล</t>
  </si>
  <si>
    <t>215 หมู่ 4 ซอย 7 ป่าบงบ้านถ่ำ ต.ป่าตึง อ.แม่จัน จ.เชียงราย 57110</t>
  </si>
  <si>
    <t>0882714689</t>
  </si>
  <si>
    <t>JA164131735TH</t>
  </si>
  <si>
    <t>ETJ31</t>
  </si>
  <si>
    <t>บ้านเลขที่  2/88 หมู่ 5
หมู่บ้านพฤกษากาญจน์  3
ต.ท่ามะขาม  อ.เมืองฯ
จ.กาญจนบุรี 71000</t>
  </si>
  <si>
    <t>03/02/2025 15:05</t>
  </si>
  <si>
    <t>JA164131721TH</t>
  </si>
  <si>
    <t>ETJ30</t>
  </si>
  <si>
    <t>ส***ตรี อ***วัฒน์</t>
  </si>
  <si>
    <t>03/02/2025 15:01</t>
  </si>
  <si>
    <t>THT37101GQ1GD2Z</t>
  </si>
  <si>
    <t>ETJ29</t>
  </si>
  <si>
    <t>03/02/2025 14:51</t>
  </si>
  <si>
    <t>TH256154236196X</t>
  </si>
  <si>
    <t>03/02/2025 14:50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</si>
  <si>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</si>
  <si>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ETJ28</t>
  </si>
  <si>
    <t>03/02/2025 14:42</t>
  </si>
  <si>
    <t>LEXPU0453637009</t>
  </si>
  <si>
    <t>ETJ27</t>
  </si>
  <si>
    <t>102/112 หมู่บ้านน้ำเพชร ม.18 ต.ท่าผา · ท่าผา/ Tha Pha
บ้านโป่ง/ Ban Pongราชบุรี/ Ratchaburi
70110</t>
  </si>
  <si>
    <t>03/02/2025 14:41</t>
  </si>
  <si>
    <t>LEXPU0453644115</t>
  </si>
  <si>
    <t>ETJ26</t>
  </si>
  <si>
    <t>03/02/2025 14:37</t>
  </si>
  <si>
    <t>THT30221GQ6H80Z</t>
  </si>
  <si>
    <t>20052721</t>
  </si>
  <si>
    <t>แซนวิชโบราณ 1 ชิ้น</t>
  </si>
  <si>
    <t>ETJ25</t>
  </si>
  <si>
    <t>03/02/2025 14:35</t>
  </si>
  <si>
    <t>THT30221GQ04W0Z</t>
  </si>
  <si>
    <t>ETJ24</t>
  </si>
  <si>
    <t>03/02/2025 14:26</t>
  </si>
  <si>
    <t>LEXPU0453649751</t>
  </si>
  <si>
    <t>ETJ23</t>
  </si>
  <si>
    <t>******อง จ.นครปฐม ตำบลวังตะกู อำเภอเมืองนครปฐม จังหวัดนครปฐม 73000</t>
  </si>
  <si>
    <t>TH15016THJGE4L</t>
  </si>
  <si>
    <t>03/02/2025 14:25</t>
  </si>
  <si>
    <t>ETJ22</t>
  </si>
  <si>
    <t>03/02/2025 14:22</t>
  </si>
  <si>
    <t>THT13021GQ5EM6Z</t>
  </si>
  <si>
    <t>ETJ21</t>
  </si>
  <si>
    <t>จ***วรรณ เ***นอก</t>
  </si>
  <si>
    <t>03/02/2025 14:01</t>
  </si>
  <si>
    <t>THT15051GQ16D6Z</t>
  </si>
  <si>
    <t>ETJ20</t>
  </si>
  <si>
    <t>ป***ดา  ไ***าญ</t>
  </si>
  <si>
    <t>03/02/2025 13:46</t>
  </si>
  <si>
    <t>ชิฟฟ่อนรวมรสยอดฮิต 1กล่องมี8ชิ้น รส เมล่อน ชีสเค้ก น้ำผึ้ง มัลเบอร์รี่ เก็บได้ 10 วัน</t>
  </si>
  <si>
    <t>ETJ19</t>
  </si>
  <si>
    <t>03/02/2025 13:14</t>
  </si>
  <si>
    <t>TH01166THKDF2A1</t>
  </si>
  <si>
    <t>03/02/2025 13:13</t>
  </si>
  <si>
    <t>ETJ18</t>
  </si>
  <si>
    <t xml:space="preserve">บ้าน DXN 477/6 หมู่ 2 ตำบลคลองขุด, สตูล/ Satun, เมืองสตูล/ Mueang Satun, 91000, Thailand
</t>
  </si>
  <si>
    <t>03/02/2025 13:01</t>
  </si>
  <si>
    <t>แจ้งเคลม LAZADA  หมายเลขคำสั่งซื้อ : 962654009456166กล่องที่แตก มีกลิ่นเปรี้ยว</t>
  </si>
  <si>
    <t>JB173643012TH</t>
  </si>
  <si>
    <t>ETJ17</t>
  </si>
  <si>
    <t>******ข็ง, ตำบล จอมพระ, อำเภอจอมพระ ตำบลจอมพระ อำเภอจอมพระ จังหวัดสุรินทร์ 32180</t>
  </si>
  <si>
    <t>03/02/2025 12:52</t>
  </si>
  <si>
    <t>TH29046THH519A</t>
  </si>
  <si>
    <t>03/02/2025 12:51</t>
  </si>
  <si>
    <t>ETJ16</t>
  </si>
  <si>
    <t>03/02/2025 12:48</t>
  </si>
  <si>
    <t>THT01231GPZZC8Z</t>
  </si>
  <si>
    <t>ETJ15</t>
  </si>
  <si>
    <t>เ**ร</t>
  </si>
  <si>
    <t>******สิงห์ จังหวัดชัยนาท17120 ตำบลบ่อแร่ อำเภอวัดสิงห์ จังหวัดชัยนาท 17120</t>
  </si>
  <si>
    <t>17120</t>
  </si>
  <si>
    <t>03/02/2025 13:08</t>
  </si>
  <si>
    <t>TH255601412203M</t>
  </si>
  <si>
    <t>03/02/2025 12:38</t>
  </si>
  <si>
    <t>ETJ14</t>
  </si>
  <si>
    <t>03/02/2025 12:35</t>
  </si>
  <si>
    <t>THT54081GPJMF3Z</t>
  </si>
  <si>
    <t>03/02/2025 12:34</t>
  </si>
  <si>
    <t>ETJ13</t>
  </si>
  <si>
    <t>รุ่งรัศมี แก้วเจริญ</t>
  </si>
  <si>
    <t>101 หมู่ 5 ต.หินเหล็กไฟ · หินเหล็กไฟ
หัวหิน/ Hua Hinประจวบคีรีขันธ์/ Prachuap Khiri Khan
77110</t>
  </si>
  <si>
    <t>660897704443</t>
  </si>
  <si>
    <t>03/02/2025 12:06</t>
  </si>
  <si>
    <t>LEXPU0453656719</t>
  </si>
  <si>
    <t>ETJ10</t>
  </si>
  <si>
    <t>03/02/2025 11:22</t>
  </si>
  <si>
    <t>ฝอยทอง 2 เนยนม 1</t>
  </si>
  <si>
    <t>THT37101GQ1T20Z</t>
  </si>
  <si>
    <t>ETJ9</t>
  </si>
  <si>
    <t>03/02/2025 11:20</t>
  </si>
  <si>
    <t>ทอง 2 เนยนม 1</t>
  </si>
  <si>
    <t>THT37101GPHU41Z</t>
  </si>
  <si>
    <t>ETJ8</t>
  </si>
  <si>
    <t>03/02/2025 10:42</t>
  </si>
  <si>
    <t>ของฝอยทอง 3 กล่องนะครับ</t>
  </si>
  <si>
    <t>THT01371GQ1B64Z</t>
  </si>
  <si>
    <t>ETJ7</t>
  </si>
  <si>
    <t>เ***  ส***มิตร</t>
  </si>
  <si>
    <t>03/02/2025 10:44</t>
  </si>
  <si>
    <t>THT29141GPJ7D1Z</t>
  </si>
  <si>
    <t>03/02/2025 10:41</t>
  </si>
  <si>
    <t>ETJ6</t>
  </si>
  <si>
    <t>03/02/2025 10:33</t>
  </si>
  <si>
    <t>THT37111GPJQA5Z</t>
  </si>
  <si>
    <t>ETJ5</t>
  </si>
  <si>
    <t>ว******ก</t>
  </si>
  <si>
    <t>******มุทรสาคร ตำบลโคกขาม อำเภอเมืองสมุทรสาคร จังหวัดสมุทรสาคร 74000</t>
  </si>
  <si>
    <t>03/02/2025 10:29</t>
  </si>
  <si>
    <t>TH16016THK1W9N</t>
  </si>
  <si>
    <t>ETJ4</t>
  </si>
  <si>
    <t>ส***ทรา ฮ***วด</t>
  </si>
  <si>
    <t>03/02/2025 10:12</t>
  </si>
  <si>
    <t>THT15071GPHEZ1Z</t>
  </si>
  <si>
    <t>03/02/2025 10:11</t>
  </si>
  <si>
    <t>ETJ3</t>
  </si>
  <si>
    <t>****** อำเภอบางปะอิน ตำบลเกาะเกิด อำเภอบางปะอิน จังหวัดพระนครศรีอยุธยา 13160</t>
  </si>
  <si>
    <t>03/02/2025 10:09</t>
  </si>
  <si>
    <t>ETJ1</t>
  </si>
  <si>
    <t>ธ******ก</t>
  </si>
  <si>
    <t>****** แม่สอด, อำเภอแม่สอด ตรงข้ามร้านขายของบ้านป้าไห ตำบลแม่สอด อำเภอแม่สอด จังหวัดตาก 63110</t>
  </si>
  <si>
    <t>03/02/2025 09:57</t>
  </si>
  <si>
    <t>TH252523558353M</t>
  </si>
  <si>
    <t>ETJ0</t>
  </si>
  <si>
    <t>ช***ัฒน์.รักเเก้ว</t>
  </si>
  <si>
    <t>03/02/2025 09:32</t>
  </si>
  <si>
    <t>THT73011GPH6S3Z</t>
  </si>
  <si>
    <t>ETI98</t>
  </si>
  <si>
    <t>03/02/2025 09:30</t>
  </si>
  <si>
    <t>THT73011GPGZX3Z</t>
  </si>
  <si>
    <t>ETI92</t>
  </si>
  <si>
    <t>******ขวงดินแดง เขตดินแดง กทม 10400 แขวงดินแดง เขตดินแดง จังหวัดกรุงเทพมหานคร 10400</t>
  </si>
  <si>
    <t>03/02/2025 03:05</t>
  </si>
  <si>
    <t>TH01086TCYSE8B0</t>
  </si>
  <si>
    <t>ETI91</t>
  </si>
  <si>
    <t>03/02/2025 01:50</t>
  </si>
  <si>
    <t>TH258149280144K</t>
  </si>
  <si>
    <t>03/02/2025 01:32</t>
  </si>
  <si>
    <t>ETI90</t>
  </si>
  <si>
    <t>03/02/2025 01:52</t>
  </si>
  <si>
    <t>TH252572890161R</t>
  </si>
  <si>
    <t>ETI89</t>
  </si>
  <si>
    <t>03/02/2025 01:55</t>
  </si>
  <si>
    <t>TH259136082144F</t>
  </si>
  <si>
    <t>ETI88</t>
  </si>
  <si>
    <t>03/02/2025 01:57</t>
  </si>
  <si>
    <t>TH2579253050738</t>
  </si>
  <si>
    <t>ETI87</t>
  </si>
  <si>
    <t>03/02/2025 00:59</t>
  </si>
  <si>
    <t>TH257433513226D</t>
  </si>
  <si>
    <t>ETK12</t>
  </si>
  <si>
    <t>จ******์</t>
  </si>
  <si>
    <t>******ลำชี ตำบลลุ่มลำชี อำเภอบ้านเขว้า จังหวัดชัยภูมิ 36170</t>
  </si>
  <si>
    <t>36170</t>
  </si>
  <si>
    <t>04/02/2025 22:33</t>
  </si>
  <si>
    <t>ETK11</t>
  </si>
  <si>
    <t>ย******ว</t>
  </si>
  <si>
    <t>******บล อุทัยสวรรค์, อำเภอนากลาง ตำบลอุทัยสวรรค์ อำเภอนากลาง จังหวัดหนองบัวลำภู 39170</t>
  </si>
  <si>
    <t>39170</t>
  </si>
  <si>
    <t>04/02/2025 21:45</t>
  </si>
  <si>
    <t>ETK10</t>
  </si>
  <si>
    <t>เ******์</t>
  </si>
  <si>
    <t>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</t>
  </si>
  <si>
    <t>50</t>
  </si>
  <si>
    <t>04/02/2025 21:40</t>
  </si>
  <si>
    <t>04/02/2025 21:39</t>
  </si>
  <si>
    <t>ETK9</t>
  </si>
  <si>
    <t>ส******ง</t>
  </si>
  <si>
    <t>******ม.7 ต.ท้ายบ้านใหม่ ตำบลท้ายบ้านใหม่ อำเภอเมืองสมุทรปราการ จังหวัดสมุทรปราการ 10280</t>
  </si>
  <si>
    <t>04/02/2025 21:35</t>
  </si>
  <si>
    <t>04/02/2025 21:24</t>
  </si>
  <si>
    <t>ETK8</t>
  </si>
  <si>
    <t>พ******ต</t>
  </si>
  <si>
    <t>******ี่ 239, หมู่ที่ 7 ตำบลเขาสมิง อำเภอเขาสมิง จังหวัดตราด 23130</t>
  </si>
  <si>
    <t>23130</t>
  </si>
  <si>
    <t>04</t>
  </si>
  <si>
    <t>04/02/2025 21:15</t>
  </si>
  <si>
    <t>ETK7</t>
  </si>
  <si>
    <t>เ******ย</t>
  </si>
  <si>
    <t>******ก ตำบลประชาธิปัตย์ อำเภอธัญบุรี จังหวัดปทุมธานี 12130</t>
  </si>
  <si>
    <t>04/02/2025 21:04</t>
  </si>
  <si>
    <t>ETK6</t>
  </si>
  <si>
    <t>รัตนา บุญทรง</t>
  </si>
  <si>
    <t>129/755 หมู่บ้านเพอร์เฟคเพลสรัตนาธิเบศร์ ซอย 36 ซอยไทรม้า ถนนรัตนาธิเบศร์ ตำบลบางรักน้อย · บางรักน้อย/ Bang Rak Noi
เมืองนนทบุรี/ Mueang Nonthaburiนนทบุรี/ Nonthaburi
11000</t>
  </si>
  <si>
    <t>660839948947</t>
  </si>
  <si>
    <t>04/02/2025 21:03</t>
  </si>
  <si>
    <t>ETK5</t>
  </si>
  <si>
    <t>เ***์ส</t>
  </si>
  <si>
    <t>04/02/2025 19:55</t>
  </si>
  <si>
    <t>ครีมฮอร์นไส้เนยสด ขนม ดังในtiktok</t>
  </si>
  <si>
    <t>ETK4</t>
  </si>
  <si>
    <t>จักรพงษ์</t>
  </si>
  <si>
    <t>บ้านโพธิ์คำ  · แซงบาดาล/ Saeng Badan
สมเด็จ/ Somdetกาฬสินธุ์/ Kalasin
46150</t>
  </si>
  <si>
    <t>46150</t>
  </si>
  <si>
    <t>660650914522</t>
  </si>
  <si>
    <t>04/02/2025 19:24</t>
  </si>
  <si>
    <t>ETK3</t>
  </si>
  <si>
    <t>ศ***ลักษณ์ ล***อง</t>
  </si>
  <si>
    <t>04/02/2025 19:22</t>
  </si>
  <si>
    <t>ETK2</t>
  </si>
  <si>
    <t>04/02/2025 19:25</t>
  </si>
  <si>
    <t>04/02/2025 18:55</t>
  </si>
  <si>
    <t>ETK1</t>
  </si>
  <si>
    <t>ร***อรุณ พ***ุหลาบ</t>
  </si>
  <si>
    <t>จังหวัดกำแพงเพชร</t>
  </si>
  <si>
    <t>04/02/2025 18:49</t>
  </si>
  <si>
    <t>04/02/2025 18:50</t>
  </si>
  <si>
    <t>ETK0</t>
  </si>
  <si>
    <t>อนัญชนินทร์ วิลัยรัตน์</t>
  </si>
  <si>
    <t>39/75 ม.1 มบ.พรพิมาน ค.5 ต.รังสิต อ.ธัญบุรี จ.ปทุมธานี
ธัญบุรี/ Thanyaburiปทุมธานี/ Pathum Thani
12110</t>
  </si>
  <si>
    <t>12110</t>
  </si>
  <si>
    <t>660985687956</t>
  </si>
  <si>
    <t>04/02/2025 18:47</t>
  </si>
  <si>
    <t>ETJ99</t>
  </si>
  <si>
    <t>ก***มณี ป***า</t>
  </si>
  <si>
    <t>04/02/2025 18:40</t>
  </si>
  <si>
    <t>ETJ98</t>
  </si>
  <si>
    <t>น***ิรินารถ อ***ร์มา</t>
  </si>
  <si>
    <t>04/02/2025 18:17</t>
  </si>
  <si>
    <t>ETJ97</t>
  </si>
  <si>
    <t>ส******า</t>
  </si>
  <si>
    <t>******ตำบลพังตรุ อำเภอพนมทวน จังหวัดกาญจนบุรี 71140</t>
  </si>
  <si>
    <t>71140</t>
  </si>
  <si>
    <t>04/02/2025 18:07</t>
  </si>
  <si>
    <t>ETJ96</t>
  </si>
  <si>
    <t>จันทรา  ตุตาโน</t>
  </si>
  <si>
    <t>131/9  คลองบางไผ่ ซอย 8
ม.4  ต.สำนักท้อน
อ.บ้านฉาง  จ.ระยอง 21130</t>
  </si>
  <si>
    <t>21130</t>
  </si>
  <si>
    <t>0945750428</t>
  </si>
  <si>
    <t>04/02/2025 10:59</t>
  </si>
  <si>
    <t>04/02/2025 17:30</t>
  </si>
  <si>
    <t>ETJ95</t>
  </si>
  <si>
    <t>ธ******์</t>
  </si>
  <si>
    <t>******น จ.พัทลุง ตำบลป่าบอน อำเภอป่าบอน จังหวัดพัทลุง 93170</t>
  </si>
  <si>
    <t>93170</t>
  </si>
  <si>
    <t>02</t>
  </si>
  <si>
    <t>04/02/2025 16:51</t>
  </si>
  <si>
    <t>04/02/2025 16:50</t>
  </si>
  <si>
    <t>ETJ93</t>
  </si>
  <si>
    <t>พรจิตต์.กราสันเทียะ</t>
  </si>
  <si>
    <t>152/240
พรรฎษาวิล67
ต.อ้อมน้อย
อ.กระทุ่มแบน
จ.สมุทรสาคร 74130</t>
  </si>
  <si>
    <t>0610470379</t>
  </si>
  <si>
    <t>04/02/2025 13:22</t>
  </si>
  <si>
    <t>04/02/2025 16:37</t>
  </si>
  <si>
    <t>ETJ92</t>
  </si>
  <si>
    <t>ทิชากร_ห่อทอง</t>
  </si>
  <si>
    <t>(ร้านข้าวป้าหนิง)17หมู่11ตำบลคูบางหลวงอำเภอลาดหลุมแก้วจังหวัดปทุมธานี 12140</t>
  </si>
  <si>
    <t>0928704696</t>
  </si>
  <si>
    <t>04/02/2025 08:31</t>
  </si>
  <si>
    <t>04/02/2025 16:21</t>
  </si>
  <si>
    <t>ETJ91</t>
  </si>
  <si>
    <t>เกศชฎา  ศรีติ๊บ</t>
  </si>
  <si>
    <t xml:space="preserve"> 194/1
ม.2 ต.บ้านหลวง อ.จอมทอง จ.เชียงใหม่  50160</t>
  </si>
  <si>
    <t>50160</t>
  </si>
  <si>
    <t>0857104168</t>
  </si>
  <si>
    <t>04/02/2025 16:15</t>
  </si>
  <si>
    <t>ETJ90</t>
  </si>
  <si>
    <t>วราภรณ์ ไพรเกษตร</t>
  </si>
  <si>
    <t xml:space="preserve"> 91/2 หมู่1บ้านเจริญทรัพย์ ต.หนองกร่าง อ.บ่อพลอย จ.กาญจนบุรี  71220</t>
  </si>
  <si>
    <t>71220</t>
  </si>
  <si>
    <t>0624606129</t>
  </si>
  <si>
    <t>04/02/2025 16:14</t>
  </si>
  <si>
    <t>ETJ89</t>
  </si>
  <si>
    <t>นงนุช ตันติวรสิทธิ์</t>
  </si>
  <si>
    <t>222/175 หมู่6 นาวีเฮ้าส์10
พลูตาหลวง สัตหีบ ชลบุรี 20180</t>
  </si>
  <si>
    <t>20180</t>
  </si>
  <si>
    <t>0838918833</t>
  </si>
  <si>
    <t>04/02/2025 16:12</t>
  </si>
  <si>
    <t>ETJ88</t>
  </si>
  <si>
    <t>กมลทิพย์  วิเชียรวิญญู</t>
  </si>
  <si>
    <t>183 หมู่ที่2
ตำบลสระกระโจม
อำเภอดอนเจดีย์ 
จังหวัดสุพรรณบุรี 72250</t>
  </si>
  <si>
    <t>72250</t>
  </si>
  <si>
    <t>0839259482</t>
  </si>
  <si>
    <t>04/02/2025 16:10</t>
  </si>
  <si>
    <t>ETJ87</t>
  </si>
  <si>
    <t>อิสราโยธาจักร</t>
  </si>
  <si>
    <t>158/4ม.2ต.ท่าศาลาอ.ท่าศาลาจ.นครศรีธรรมราช 80160</t>
  </si>
  <si>
    <t>0967156829</t>
  </si>
  <si>
    <t>04/02/2025 16:08</t>
  </si>
  <si>
    <t>ETJ86</t>
  </si>
  <si>
    <t>ช******ง</t>
  </si>
  <si>
    <t>******บลบ้านชี อำเภอบ้านหมี่ จังหวัดลพบุรี 15180</t>
  </si>
  <si>
    <t>15180</t>
  </si>
  <si>
    <t>04/02/2025 14:31</t>
  </si>
  <si>
    <t>04/02/2025 14:28</t>
  </si>
  <si>
    <t>ETJ85</t>
  </si>
  <si>
    <t>A******a</t>
  </si>
  <si>
    <t>******คลอง11  บ้านอยู่หลังโรงงาน) ตำบลบึงทองหลาง อำเภอลำลูกกา จังหวัดปทุมธานี 12150</t>
  </si>
  <si>
    <t>12150</t>
  </si>
  <si>
    <t>04/02/2025 14:55</t>
  </si>
  <si>
    <t>04/02/2025 14:25</t>
  </si>
  <si>
    <t>ETJ84</t>
  </si>
  <si>
    <t>ชื่อผู้ส่ง  คุณจักรวุฒิ บุญช่วยคุ้ม</t>
  </si>
  <si>
    <t>66 ถ.ไมตรีจิตต์ แขวงป้อมปราบฯ
เขตป้อมปราบฯ 
กรุงเทพมหานคร 10100</t>
  </si>
  <si>
    <t>10100</t>
  </si>
  <si>
    <t>0656549481</t>
  </si>
  <si>
    <t>04/02/2025 10:04</t>
  </si>
  <si>
    <t>04/02/2025 14:23</t>
  </si>
  <si>
    <t>ETJ83</t>
  </si>
  <si>
    <t>04/02/2025 14:22</t>
  </si>
  <si>
    <t>ไม่เอากาแฟนะะ</t>
  </si>
  <si>
    <t>ETJ82</t>
  </si>
  <si>
    <t>3. ชื่อผู้รับ  คุณละมัย เกตใหม่</t>
  </si>
  <si>
    <t>259 หมู่ที่ 3  
ถ. เลียบคลอง บ้านสวยพัฒนา  
ต.ในเมือง  อ.พิมาย 
จังหวัดนคราชสีมา  30110</t>
  </si>
  <si>
    <t>0917951669</t>
  </si>
  <si>
    <t>04/02/2025 14:20</t>
  </si>
  <si>
    <t>ETJ81</t>
  </si>
  <si>
    <t xml:space="preserve">2. ชื่อผู้รับ  คุณชูเกียรติ ชื่นแพ  </t>
  </si>
  <si>
    <t xml:space="preserve"> 71ม.7 ต.เขาเพิ่ม อ.บ้านนา 
จังหวัดนครนายก 26110</t>
  </si>
  <si>
    <t>26110</t>
  </si>
  <si>
    <t>0852650002</t>
  </si>
  <si>
    <t>04/02/2025 14:18</t>
  </si>
  <si>
    <t>ETJ78</t>
  </si>
  <si>
    <t>1. ชื่อผู้รับ  คุณวินัย บุญวัฒนโสภณ</t>
  </si>
  <si>
    <t>เอี่ยมหินกอง  33/1 หมู่ 1 
ตำบลห้วยทราย  อำเภอหนองแค
จังหวัดสระบุรี 18230</t>
  </si>
  <si>
    <t>18230</t>
  </si>
  <si>
    <t>0894444811</t>
  </si>
  <si>
    <t>04/02/2025 14:15</t>
  </si>
  <si>
    <t>ETJ77</t>
  </si>
  <si>
    <t>******กษาน่าน, เลขที่ 418 หมู่ 8, อำเภอปัว น่าน ตำบลภูคา อำเภอปัว จังหวัดน่าน 55120</t>
  </si>
  <si>
    <t>55120</t>
  </si>
  <si>
    <t>26</t>
  </si>
  <si>
    <t>04/02/2025 13:58</t>
  </si>
  <si>
    <t>ETJ76</t>
  </si>
  <si>
    <t xml:space="preserve">72/1 ม.16 ต.บ้านเม็ง อ.หนองเรือ จ.ขอนแก่, ขอนแก่น/ Khon Kaen, หนองเรือ/ Nong Ruea, 40210, Thailand
</t>
  </si>
  <si>
    <t>04/02/2025 13:47</t>
  </si>
  <si>
    <t>เคลม ลซด ออเดอร์ 970986191221626</t>
  </si>
  <si>
    <t>ETJ75</t>
  </si>
  <si>
    <t>ส***ย ส***ภิรมณ์</t>
  </si>
  <si>
    <t>04/02/2025 13:18</t>
  </si>
  <si>
    <t>ETJ74</t>
  </si>
  <si>
    <t>04/02/2025 13:17</t>
  </si>
  <si>
    <t>ETJ73</t>
  </si>
  <si>
    <t>04/02/2025 12:48</t>
  </si>
  <si>
    <t>ETJ70</t>
  </si>
  <si>
    <t>******ธิเบศน์ ต.ไทรม้า ตำบลไทรม้า อำเภอเมืองนนทบุรี จังหวัดนนทบุรี 11000</t>
  </si>
  <si>
    <t>04/02/2025 12:06</t>
  </si>
  <si>
    <t>ETJ69</t>
  </si>
  <si>
    <t>พ******5</t>
  </si>
  <si>
    <t>******ลขที่ 52/195 ซ.เอกประจิม 2/2 ตำบลหลักหก อำเภอเมืองปทุมธานี จังหวัดปทุมธานี 12000</t>
  </si>
  <si>
    <t>04/02/2025 18:37</t>
  </si>
  <si>
    <t>04/02/2025 11:03</t>
  </si>
  <si>
    <t>ETJ68</t>
  </si>
  <si>
    <t>เ*ก</t>
  </si>
  <si>
    <t>******ุมวัน กรุงเทพฯ แขวงรองเมือง เขตปทุมวัน จังหวัดกรุงเทพมหานคร 10330</t>
  </si>
  <si>
    <t>95</t>
  </si>
  <si>
    <t>04/02/2025 10:43</t>
  </si>
  <si>
    <t>04/02/2025 10:42</t>
  </si>
  <si>
    <t>ETJ67</t>
  </si>
  <si>
    <t>ปรียานุช</t>
  </si>
  <si>
    <t>37 หมู่ 7 ต.นาเหรง ปากทางเข้าซอยมีศูนย์ตรอ.สีชมพู
นบพิตำ/ Nopphitamนครศรีธรรมราช/ Nakhon Si Thammarat
80160</t>
  </si>
  <si>
    <t>660874172622</t>
  </si>
  <si>
    <t>04/02/2025 10:34</t>
  </si>
  <si>
    <t>ขนมปังแถว 20แผ่น/1แถว หนา 10มิล วรรณวนัช</t>
  </si>
  <si>
    <t>ETJ66</t>
  </si>
  <si>
    <t>ส*****์</t>
  </si>
  <si>
    <t>******องเปียะ อำเภอจะนะ จังหวัดสงขลา 90130</t>
  </si>
  <si>
    <t>90130</t>
  </si>
  <si>
    <t>04/02/2025 10:33</t>
  </si>
  <si>
    <t>ETJ65</t>
  </si>
  <si>
    <t>ร******ษ</t>
  </si>
  <si>
    <t>******หนองจันทร์, ตำบล ศรีวิไล, อำเภอศรีวิไล ตำบลศรีวิไล อำเภอศรีวิไล จังหวัดบึงกาฬ 38210</t>
  </si>
  <si>
    <t>38210</t>
  </si>
  <si>
    <t>04/02/2025 10:50</t>
  </si>
  <si>
    <t>04/02/2025 10:20</t>
  </si>
  <si>
    <t>ETJ64</t>
  </si>
  <si>
    <t>ม******ว</t>
  </si>
  <si>
    <t>******ียรใหญ่ ตำบล ดงขี้เหล็ก ตำบลดงขี้เหล็ก อำเภอเมืองปราจีนบุรี จังหวัดปราจีนบุรี 25000</t>
  </si>
  <si>
    <t>25000</t>
  </si>
  <si>
    <t>00</t>
  </si>
  <si>
    <t>04/02/2025 10:01</t>
  </si>
  <si>
    <t>04/02/2025 10:00</t>
  </si>
  <si>
    <t>ETJ63</t>
  </si>
  <si>
    <t>ณ***นม์ เ***เลิศ</t>
  </si>
  <si>
    <t>04/02/2025 09:44</t>
  </si>
  <si>
    <t>ETJ62</t>
  </si>
  <si>
    <t>นายเฉลิมเดช ศิริบุญ</t>
  </si>
  <si>
    <t>28/31 ม.2
ทับมา
เมือง, ระยอง  21000</t>
  </si>
  <si>
    <t>21000</t>
  </si>
  <si>
    <t>0987395945</t>
  </si>
  <si>
    <t>23/01/2025 09:53</t>
  </si>
  <si>
    <t>04/02/2025 08:56</t>
  </si>
  <si>
    <t>ETJ61</t>
  </si>
  <si>
    <t>ด* ด*</t>
  </si>
  <si>
    <t>04/02/2025 08:34</t>
  </si>
  <si>
    <t>ETJ60</t>
  </si>
  <si>
    <t>นส.รุ่งรัตน์ อรุณรัตน์</t>
  </si>
  <si>
    <t>บมจ.ไทยประกันชีวิต สาขาท่าเรือ
ท่าเรือ/ Tha Rueaพระนครศรีอยุธยา/ Phra Nakhon Si Ayutthaya
13130</t>
  </si>
  <si>
    <t>13130</t>
  </si>
  <si>
    <t>660890864426</t>
  </si>
  <si>
    <t>04/02/2025 08:18</t>
  </si>
  <si>
    <t>ETJ59</t>
  </si>
  <si>
    <t>น******ร</t>
  </si>
  <si>
    <t>******สวรรค์ ตำบลคูหาสวรรค์ อำเภอเมืองพัทลุง จังหวัดพัทลุง 93000</t>
  </si>
  <si>
    <t>04/02/2025 08:15</t>
  </si>
  <si>
    <t>ETJ58</t>
  </si>
  <si>
    <t>******8 หมู่ 14 ตำบลหนองสาหร่าย อำเภอปากช่อง จังหวัดนครราชสีมา 30130</t>
  </si>
  <si>
    <t>47</t>
  </si>
  <si>
    <t>04/02/2025 07:57</t>
  </si>
  <si>
    <t>04/02/2025 07:27</t>
  </si>
  <si>
    <t>ETJ57</t>
  </si>
  <si>
    <t>04/02/2025 07:21</t>
  </si>
  <si>
    <t>ETK83</t>
  </si>
  <si>
    <t>05/02/2025 22:58</t>
  </si>
  <si>
    <t>05/02/2025 22:28</t>
  </si>
  <si>
    <t>ETK82</t>
  </si>
  <si>
    <t>05/02/2025 22:52</t>
  </si>
  <si>
    <t>05/02/2025 22:22</t>
  </si>
  <si>
    <t>ETK81</t>
  </si>
  <si>
    <t>พ***์ฉวี     ว***เกตุใจ</t>
  </si>
  <si>
    <t>05/02/2025 22:20</t>
  </si>
  <si>
    <t>ETK80</t>
  </si>
  <si>
    <t>ก*** ฟ***มหมู ร***ะ เ***ญผล</t>
  </si>
  <si>
    <t>05/02/2025 21:50</t>
  </si>
  <si>
    <t>05/02/2025 21:49</t>
  </si>
  <si>
    <t>ETK79</t>
  </si>
  <si>
    <t>ก******บ</t>
  </si>
  <si>
    <t>******บ่า, อำเภอหล่มสัก ตำบลลานบ่า อำเภอหล่มสัก จังหวัดเพชรบูรณ์ 67110</t>
  </si>
  <si>
    <t>67110</t>
  </si>
  <si>
    <t>05/02/2025 21:40</t>
  </si>
  <si>
    <t>ETK78</t>
  </si>
  <si>
    <t>พระภัทร​พงศ์​ นาค​โทน​</t>
  </si>
  <si>
    <t>วัดศรีมงคล บ้านโนนสอาด อ.บ้านแท่น · หนองคู/ Nong Khu
บ้านแท่น/ Ban Thaenชัยภูมิ/ Chaiyaphum
36190</t>
  </si>
  <si>
    <t>36190</t>
  </si>
  <si>
    <t>660621129442</t>
  </si>
  <si>
    <t>05/02/2025 21:31</t>
  </si>
  <si>
    <t>ETK77</t>
  </si>
  <si>
    <t>อำเภอเมืองนครปฐม</t>
  </si>
  <si>
    <t>05/02/2025 21:27</t>
  </si>
  <si>
    <t>05/02/2025 21:26</t>
  </si>
  <si>
    <t>ETK76</t>
  </si>
  <si>
    <t>ท***์</t>
  </si>
  <si>
    <t>05/02/2025 21:06</t>
  </si>
  <si>
    <t>05/02/2025 21:12</t>
  </si>
  <si>
    <t>ETK74</t>
  </si>
  <si>
    <t>******5/44 หมู่ที่ 5 บ้านเวียงบัว ต.ชมพู อ.เมืองลำปาง จ.ลำปาง 52100 ตำบลชมพู อำเภอเมืองลำปาง จังหวัดลำปาง 52100</t>
  </si>
  <si>
    <t>52100</t>
  </si>
  <si>
    <t>40</t>
  </si>
  <si>
    <t>05/02/2025 20:55</t>
  </si>
  <si>
    <t>05/02/2025 20:54</t>
  </si>
  <si>
    <t>ETK72</t>
  </si>
  <si>
    <t>วรนุช กระแสร์ทิพย์</t>
  </si>
  <si>
    <t>260 ม.4 บ้านทิพย์ธรณี ต.ผักไห่ อ.ผักไห่ จ.พระนครศรีอยุธยา 13120</t>
  </si>
  <si>
    <t>13120</t>
  </si>
  <si>
    <t>0972139199</t>
  </si>
  <si>
    <t>05/02/2025 20:37</t>
  </si>
  <si>
    <t>05/02/2025 20:39</t>
  </si>
  <si>
    <t>ETK71</t>
  </si>
  <si>
    <t>บุญฤทธิ์</t>
  </si>
  <si>
    <t>205/1 ถนนกำแพงเพชร6 ชุมชนสตีเหล็ก แขวงดอนเมือง เขตดอนเมือง จ.กรุงเทพ 10210</t>
  </si>
  <si>
    <t>0865002868</t>
  </si>
  <si>
    <t>05/02/2025 21:01</t>
  </si>
  <si>
    <t>05/02/2025 20:22</t>
  </si>
  <si>
    <t>ETK70</t>
  </si>
  <si>
    <t>05/02/2025 20:06</t>
  </si>
  <si>
    <t>ชิฟฟ่อนสอดไส้ แยม 1กล่อง มี6ชิ้น (เก็บได้15วัน)</t>
  </si>
  <si>
    <t>ETK69</t>
  </si>
  <si>
    <t>******านแหร อ.ธารโต จ.ยะลา 95150 ตำบลบ้านแหร อำเภอธารโต จังหวัดยะลา 95150</t>
  </si>
  <si>
    <t>95150</t>
  </si>
  <si>
    <t>05/02/2025 19:33</t>
  </si>
  <si>
    <t>ETK68</t>
  </si>
  <si>
    <t>ส***</t>
  </si>
  <si>
    <t>05/02/2025 19:14</t>
  </si>
  <si>
    <t>ETK67</t>
  </si>
  <si>
    <t>05/02/2025 19:03</t>
  </si>
  <si>
    <t>05/02/2025 18:33</t>
  </si>
  <si>
    <t>ETK66</t>
  </si>
  <si>
    <t>05/02/2025 19:02</t>
  </si>
  <si>
    <t>05/02/2025 18:32</t>
  </si>
  <si>
    <t>ETK65</t>
  </si>
  <si>
    <t>ว***ร เ***กจันทึก</t>
  </si>
  <si>
    <t>05/02/2025 17:54</t>
  </si>
  <si>
    <t>05/02/2025 17:55</t>
  </si>
  <si>
    <t>ETK64</t>
  </si>
  <si>
    <t>เ****น</t>
  </si>
  <si>
    <t>******) ตำบลลาดสวาย อำเภอลำลูกกา ปทุมธานี 12150 ตำบลลาดสวาย อำเภอลำลูกกา จังหวัดปทุมธานี 12150</t>
  </si>
  <si>
    <t>05/02/2025 17:50</t>
  </si>
  <si>
    <t>ETK59</t>
  </si>
  <si>
    <t>หทัยกาญจน์  คล่องแคล่ว</t>
  </si>
  <si>
    <t>14 ม.11 ต.บ้านมาง อ.เชียงม่วน จ.พะเยา 56160</t>
  </si>
  <si>
    <t>56160</t>
  </si>
  <si>
    <t>0916287901</t>
  </si>
  <si>
    <t>05/02/2025 15:36</t>
  </si>
  <si>
    <t>05/02/2025 17:37</t>
  </si>
  <si>
    <t>ETK63</t>
  </si>
  <si>
    <t>ก****ญ</t>
  </si>
  <si>
    <t>******สาว, อำเภอแม่อาย ตำบลแม่สาว อำเภอแม่อาย จังหวัดเชียงใหม่ 50280</t>
  </si>
  <si>
    <t>50280</t>
  </si>
  <si>
    <t>05/02/2025 17:25</t>
  </si>
  <si>
    <t>ETK62</t>
  </si>
  <si>
    <t>ฟ้ารุ่ง วิภูภัคพล</t>
  </si>
  <si>
    <t>125 หมู่ 5 ต.เจริญเมือง อ.พาน จ.เชียงราย · เจริญเมือง/ Charoen Mueang
พาน/ Phanเชียงราย/ Chiang Rai
57120</t>
  </si>
  <si>
    <t>57120</t>
  </si>
  <si>
    <t>660623412294</t>
  </si>
  <si>
    <t>05/02/2025 17:18</t>
  </si>
  <si>
    <t>ETK61</t>
  </si>
  <si>
    <t>ด******ย</t>
  </si>
  <si>
    <t>******ามเตี้ย อำเภอเมือง จังหวัดสุราษฎร์ธานี 84000 ตำบลมะขามเตี้ย อำเภอเมืองสุราษฎร์ธานี จังหวัดสุราษฎร์ธานี 84000</t>
  </si>
  <si>
    <t>05/02/2025 17:34</t>
  </si>
  <si>
    <t>05/02/2025 17:04</t>
  </si>
  <si>
    <t>ETK60</t>
  </si>
  <si>
    <t>วันทนีย์ ปาละสิงห์</t>
  </si>
  <si>
    <t>61/2 ซ.จรัญสนิทวงศ์7/1
ถ.จรัญฯ แขวงท่าพระ
เขตบางกอกใหญ่ กทม 10600</t>
  </si>
  <si>
    <t>10600</t>
  </si>
  <si>
    <t>0949140150</t>
  </si>
  <si>
    <t>05/02/2025 14:49</t>
  </si>
  <si>
    <t>05/02/2025 16:51</t>
  </si>
  <si>
    <t>05/02/2025 16:38</t>
  </si>
  <si>
    <t>ETK58</t>
  </si>
  <si>
    <t>ชานนท์ ละดาวัลย์</t>
  </si>
  <si>
    <t>7.ม.5.วัดคุ้มดงเมืองจอก
บ้านดงเมืองจอก.ต.บ้านดู่
อ.อาจสามารถ.จ.ร้อยเอ็ด
 45160</t>
  </si>
  <si>
    <t>45160</t>
  </si>
  <si>
    <t>0936517738</t>
  </si>
  <si>
    <t>05/02/2025 16:36</t>
  </si>
  <si>
    <t>ETK57</t>
  </si>
  <si>
    <t>คุฯจันทร์ทิพย์ วิธีจงเจริญ</t>
  </si>
  <si>
    <t>77/380 หมู่บ้านแฟรนชิฟ  ซ.ประเสริฐมนูกิจ
แขวงลาดพร้าว
เขตลาดพร้าว 
กรุงเทพ 10230</t>
  </si>
  <si>
    <t>0814329083</t>
  </si>
  <si>
    <t>05/02/2025 16:15</t>
  </si>
  <si>
    <t>ETK56</t>
  </si>
  <si>
    <t xml:space="preserve">ร.อ.หญิง อรอนงค์  เจริญผ่อง </t>
  </si>
  <si>
    <t>แฟลต บก.ทหารสูงสุด ทุ่งสีกัน 1 550/13208 ถนนสรงประภา แขวงสีกัน เขตดอนเมือง กทม.
เบอร์โทร  10210</t>
  </si>
  <si>
    <t>0918812369</t>
  </si>
  <si>
    <t>05/02/2025 16:14</t>
  </si>
  <si>
    <t>ETK55</t>
  </si>
  <si>
    <t>จันทร์ฉาย อิ่มประภากมล</t>
  </si>
  <si>
    <t>9/49เงินสุขแมนชั่น(518A)ซอยชักพระ24 ถนนชักพระ แขวงตลิ่งชัน เขตตลิ่งชัน กรุงเทพฯ 10170</t>
  </si>
  <si>
    <t>0814214391</t>
  </si>
  <si>
    <t>05/02/2025 12:40</t>
  </si>
  <si>
    <t>05/02/2025 16:13</t>
  </si>
  <si>
    <t>05/02/2025 16:12</t>
  </si>
  <si>
    <t>ETK54</t>
  </si>
  <si>
    <t>มนัชยา. สิงห์คง</t>
  </si>
  <si>
    <t>สถานีรถไฟฟ้าใต้ดินหัวลำโพง(MRT)
ถนนพระราม4
แขวงรองเมือง
เขตปทุมวัน
กรุงเทพ
 10330</t>
  </si>
  <si>
    <t>0817133519</t>
  </si>
  <si>
    <t>05/02/2025 15:48</t>
  </si>
  <si>
    <t>05/02/2025 16:11</t>
  </si>
  <si>
    <t>ETK53</t>
  </si>
  <si>
    <t>ฉันทนา กุศลทัต</t>
  </si>
  <si>
    <t>104/61 ซ 5 หมู่บ้านไอ-ดีไซน์ 
ถนนเลียบคลองสอง แขวงบางชัน
เขตคลองสามวา กรุงเทพฯ 10510</t>
  </si>
  <si>
    <t>0834229222</t>
  </si>
  <si>
    <t>05/02/2025 16:10</t>
  </si>
  <si>
    <t>1112016</t>
  </si>
  <si>
    <t>เค้กเบาหวิว ใหญ่ 1 กล่องขนาด 300 กรัม (ตาล)</t>
  </si>
  <si>
    <t>ETK52</t>
  </si>
  <si>
    <t>ศ***ักษณ์ ช***าศรี</t>
  </si>
  <si>
    <t>05/02/2025 16:08</t>
  </si>
  <si>
    <t>ETK51</t>
  </si>
  <si>
    <t>จุไรรัตน์</t>
  </si>
  <si>
    <t>513/109 ถ.คูเมือง2 ต.ห้วยเหนือ อ.ขุขันธ์ จ.ศรีสะเกษ33140</t>
  </si>
  <si>
    <t>33140</t>
  </si>
  <si>
    <t>0818022001</t>
  </si>
  <si>
    <t>02/02/2025 16:36</t>
  </si>
  <si>
    <t>line_oa</t>
  </si>
  <si>
    <t>05/02/2025 16:03</t>
  </si>
  <si>
    <t>ชิฟฟ่อน สอดไส้แยม ขนาด3 ชิ้น มีรสให้เลือก 7 รส (บลูเบอร์รี่)</t>
  </si>
  <si>
    <t>ETK50</t>
  </si>
  <si>
    <t>05/02/2025 15:10</t>
  </si>
  <si>
    <t>ETK49</t>
  </si>
  <si>
    <t>05/02/2025 14:56</t>
  </si>
  <si>
    <t>05/02/2025 14:55</t>
  </si>
  <si>
    <t>ETK48</t>
  </si>
  <si>
    <t>ค***ุ่นครูเชด</t>
  </si>
  <si>
    <t>05/02/2025 14:37</t>
  </si>
  <si>
    <t>900006</t>
  </si>
  <si>
    <t>กล่องขนมเปล่า (กล่องเปล่าชิฟไส้ ญ)</t>
  </si>
  <si>
    <t>ETK47</t>
  </si>
  <si>
    <t>นางสาวศิริกัญญา  วิริยะเศรษฐ์กุล</t>
  </si>
  <si>
    <t>บ้านวิริยะเศรษฐ์กุล
436 หมู่ 13
ซ.วิทยุ
ต.บ้านแพง อ.บ้านแพง
จ.นครพนม 48140</t>
  </si>
  <si>
    <t>48140</t>
  </si>
  <si>
    <t>0621244458</t>
  </si>
  <si>
    <t>05/02/2025 14:27</t>
  </si>
  <si>
    <t>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</t>
  </si>
  <si>
    <t>กล่องขนมเปล่า (กล่องเปล่าเบาหวิว ล)</t>
  </si>
  <si>
    <t>กล่องขนมเปล่า (กล่องเปล่าเปี๊ยะ ญ)</t>
  </si>
  <si>
    <t>ETK46</t>
  </si>
  <si>
    <t>ก**ง</t>
  </si>
  <si>
    <t>******นาธิเบศร์ ตำบลบางกระสอ ตำบลบางกระสอ อำเภอเมืองนนทบุรี จังหวัดนนทบุรี 11000</t>
  </si>
  <si>
    <t>44</t>
  </si>
  <si>
    <t>05/02/2025 14:14</t>
  </si>
  <si>
    <t>05/02/2025 14:02</t>
  </si>
  <si>
    <t>ETK45</t>
  </si>
  <si>
    <t>น******ย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</si>
  <si>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</si>
  <si>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05/02/2025 13:57</t>
  </si>
  <si>
    <t>ETK44</t>
  </si>
  <si>
    <t>57</t>
  </si>
  <si>
    <t>05/02/2025 13:52</t>
  </si>
  <si>
    <t>ETK43</t>
  </si>
  <si>
    <t>อ******ี</t>
  </si>
  <si>
    <t>******วงท่าแร้ง แขวงท่าแร้ง เขตบางเขน จังหวัดกรุงเทพมหานคร 10220</t>
  </si>
  <si>
    <t>05/02/2025 14:21</t>
  </si>
  <si>
    <t>05/02/2025 13:51</t>
  </si>
  <si>
    <t>ETK42</t>
  </si>
  <si>
    <t>บ******ด</t>
  </si>
  <si>
    <t>******แขวงสามวาตะวันตก, เขตคลองสามวา แขวงสามวาตะวันตก เขตคลองสามวา จังหวัดกรุงเทพมหานคร 10510</t>
  </si>
  <si>
    <t>05/02/2025 13:50</t>
  </si>
  <si>
    <t>ETK41</t>
  </si>
  <si>
    <t>อุไรวรรณ สุวรรณจิตต์</t>
  </si>
  <si>
    <t>40/109 ม.1 ต.เสม็ด อ.เมือ
เมืองชลบุรี/ Mueang Chon Buriชลบุรี/ Chonburi
20000</t>
  </si>
  <si>
    <t>20000</t>
  </si>
  <si>
    <t>660871508426</t>
  </si>
  <si>
    <t>05/02/2025 13:44</t>
  </si>
  <si>
    <t>ETK39</t>
  </si>
  <si>
    <t>เ*ย</t>
  </si>
  <si>
    <t>******.หนองเรือ อ.หนองเรือ จ.ขอนแก่น ตำบลหนองเรือ อำเภอหนองเรือ จังหวัดขอนแก่น 40210</t>
  </si>
  <si>
    <t>05/02/2025 13:38</t>
  </si>
  <si>
    <t>ETK38</t>
  </si>
  <si>
    <t xml:space="preserve">เตชิตา เพิ่มพรสกุล </t>
  </si>
  <si>
    <t>15/99แฟลตคลองจั่น
แขวนคลองจั่น เขตบางกะปิ
กรุงเทพมหานคร 10240</t>
  </si>
  <si>
    <t>0813159842</t>
  </si>
  <si>
    <t>05/02/2025 11:57</t>
  </si>
  <si>
    <t>05/02/2025 13:17</t>
  </si>
  <si>
    <t>05/02/2025 13:16</t>
  </si>
  <si>
    <t>ETK37</t>
  </si>
  <si>
    <t>******โกลบอลเฮ้าส์) ตำบลวังก์พง อำเภอปราณบุรี จังหวัดประจวบคีรีขันธ์ 77120</t>
  </si>
  <si>
    <t>05/02/2025 13:58</t>
  </si>
  <si>
    <t>05/02/2025 13:15</t>
  </si>
  <si>
    <t>ETK36</t>
  </si>
  <si>
    <t xml:space="preserve">จิรภัทร  ใจจร </t>
  </si>
  <si>
    <t xml:space="preserve">31 ม.3 ต.เวียงทอง อ.เมือง จ.แพร่ 54000
</t>
  </si>
  <si>
    <t>0625919241</t>
  </si>
  <si>
    <t>22/01/2025 00:00</t>
  </si>
  <si>
    <t>05/02/2025 13:13</t>
  </si>
  <si>
    <t>ETK35</t>
  </si>
  <si>
    <t>ร***าวัลย์  จ***ร์สมบัติ</t>
  </si>
  <si>
    <t>05/02/2025 13:01</t>
  </si>
  <si>
    <t>ETK34</t>
  </si>
  <si>
    <t>******ะกั่วป่า, อำเภอหนองสองห้อง ตำบลตะกั่วป่า อำเภอหนองสองห้อง จังหวัดขอนแก่น 40190</t>
  </si>
  <si>
    <t>40190</t>
  </si>
  <si>
    <t>75</t>
  </si>
  <si>
    <t>05/02/2025 12:42</t>
  </si>
  <si>
    <t>ETK33</t>
  </si>
  <si>
    <t>พ***ร</t>
  </si>
  <si>
    <t>05/02/2025 12:29</t>
  </si>
  <si>
    <t>ETK32</t>
  </si>
  <si>
    <t>สำรวย สัตยภิรมณ์</t>
  </si>
  <si>
    <t>127/10 หมู่ 1 ต.บ้านโพธิ์
บ้านโพธิ์/ Ban Phoฉะเชิงเทรา/ Chachoengsao
24140</t>
  </si>
  <si>
    <t>24140</t>
  </si>
  <si>
    <t>660894425738</t>
  </si>
  <si>
    <t>02/02/2025 18:09</t>
  </si>
  <si>
    <t>05/02/2025 12:27</t>
  </si>
  <si>
    <t>ETK31</t>
  </si>
  <si>
    <t>05/02/2025 12:22</t>
  </si>
  <si>
    <t>05/02/2025 12:23</t>
  </si>
  <si>
    <t>ETK30</t>
  </si>
  <si>
    <t>น******ณ</t>
  </si>
  <si>
    <t>******้านสบเปาใหม่, ตำบลแม่เปา, อำเภอพญาเม็งราย (บ้านพักเจ้าหน้าที่) ตำบลแม่เปา อำเภอพญาเม็งราย จังหวัดเชียงราย 57290</t>
  </si>
  <si>
    <t>57290</t>
  </si>
  <si>
    <t>05/02/2025 12:52</t>
  </si>
  <si>
    <t>ETK29</t>
  </si>
  <si>
    <t>05/02/2025 12:19</t>
  </si>
  <si>
    <t>ETK28</t>
  </si>
  <si>
    <t xml:space="preserve">ประไพ  ศรีประเสริฐศักดิ์  </t>
  </si>
  <si>
    <t>85 มฺ2บ้านหินกลิ้งตฺหล่มเก่าอฺหล่มเก่า จฺเพชรบูรณ์  67120</t>
  </si>
  <si>
    <t>67120</t>
  </si>
  <si>
    <t>0991692131</t>
  </si>
  <si>
    <t>21/01/2025 17:40</t>
  </si>
  <si>
    <t>บิลด่วนรบกวนรีบแพ็ครีบส่งทีครับ</t>
  </si>
  <si>
    <t>05/02/2025 12:15</t>
  </si>
  <si>
    <t>ETK27</t>
  </si>
  <si>
    <t>05/02/2025 12:10</t>
  </si>
  <si>
    <t>ETK25</t>
  </si>
  <si>
    <t>อารีย์ บุญเกิด</t>
  </si>
  <si>
    <t>203/2ม.1ต.สามง่าม
อ.ดินตูม จ.นครปฐม
     73150 73150</t>
  </si>
  <si>
    <t>73150</t>
  </si>
  <si>
    <t>0843535860</t>
  </si>
  <si>
    <t>05/02/2025 11:44</t>
  </si>
  <si>
    <t>ETK24</t>
  </si>
  <si>
    <t>นัยนา จันทราวดี</t>
  </si>
  <si>
    <t>บ้านเลขที่ 179 หมู่ 8 บ้านแก้วเพชรพลอย ตำบลตาพระยา อำเภอตาพระยา จังหวัดสระแก้ว 27180</t>
  </si>
  <si>
    <t>27180</t>
  </si>
  <si>
    <t>0808846690</t>
  </si>
  <si>
    <t>05/02/2025 11:41</t>
  </si>
  <si>
    <t>05/02/2025 11:39</t>
  </si>
  <si>
    <t>ETK23</t>
  </si>
  <si>
    <t>******ต.มะเขือแจ้ ตำบลมะเขือแจ้ อำเภอเมืองลำพูน จังหวัดลำพูน 51000</t>
  </si>
  <si>
    <t>05/02/2025 11:30</t>
  </si>
  <si>
    <t>05/02/2025 11:00</t>
  </si>
  <si>
    <t>ETK22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</si>
  <si>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</si>
  <si>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</si>
  <si>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05/02/2025 11:01</t>
  </si>
  <si>
    <t>05/02/2025 10:31</t>
  </si>
  <si>
    <t>ETK21</t>
  </si>
  <si>
    <t>จ***จิตต์ อ***์</t>
  </si>
  <si>
    <t>05/02/2025 09:54</t>
  </si>
  <si>
    <t>ETK20</t>
  </si>
  <si>
    <t>อ***ร ส***ำมี</t>
  </si>
  <si>
    <t>05/02/2025 09:42</t>
  </si>
  <si>
    <t>ETK19</t>
  </si>
  <si>
    <t>******4 ม.1 ต.ห้างสูง.หนองใหญ่ จ.ชลบุรี 20190 ตำบลห้างสูง อำเภอหนองใหญ่ จังหวัดชลบุรี 20190</t>
  </si>
  <si>
    <t>20190</t>
  </si>
  <si>
    <t>05/02/2025 09:33</t>
  </si>
  <si>
    <t>05/02/2025 09:03</t>
  </si>
  <si>
    <t>ETK18</t>
  </si>
  <si>
    <t>******.ศรีมงคล ตำบลศรีมงคล อำเภอไทรโยค จังหวัดกาญจนบุรี 71150</t>
  </si>
  <si>
    <t>71150</t>
  </si>
  <si>
    <t>05/02/2025 09:10</t>
  </si>
  <si>
    <t>05/02/2025 08:40</t>
  </si>
  <si>
    <t>ETK15</t>
  </si>
  <si>
    <t>******วิลล์วงแหวน-ลำลูกกาคลอง 3, ตำบล ลาดสวาย, อำเภอลำลูกกา ตำบลลาดสวาย อำเภอลำลูกกา จังหวัดปทุมธานี 12150</t>
  </si>
  <si>
    <t>05/02/2025 06:53</t>
  </si>
  <si>
    <t>TH251547438190L</t>
  </si>
  <si>
    <t>05/02/2025 06:23</t>
  </si>
  <si>
    <t>ETK14</t>
  </si>
  <si>
    <t>ณ******ย</t>
  </si>
  <si>
    <t>******อง 17/109 แขวงท่าแร้ง เขตบางเขน จังหวัดกรุงเทพมหานคร 10220</t>
  </si>
  <si>
    <t>05/02/2025 00:54</t>
  </si>
  <si>
    <t>TH251483050291V</t>
  </si>
  <si>
    <t>05/02/2025 00:53</t>
  </si>
  <si>
    <t>ETK13</t>
  </si>
  <si>
    <t>******ลังรร.บ้านแกน้อย) ตำบลแกใหญ่ อำเภอเมืองสุรินทร์ จังหวัดสุรินทร์ 32000</t>
  </si>
  <si>
    <t>32000</t>
  </si>
  <si>
    <t>05/02/2025 00:43</t>
  </si>
  <si>
    <t>TH2595232248615</t>
  </si>
  <si>
    <t>ETM3</t>
  </si>
  <si>
    <t>อัญชญา สุริโย</t>
  </si>
  <si>
    <t>ซอยข้างชุมชนเมโทรทาวน์ 989 หมู่ 2 ต.โนนผึ้ง · วารินชำราบ/ Warin Chamrap
วารินชำราบ/ Warin Chamrapอุบลราชธานี/ Ubon Ratchathani
34190</t>
  </si>
  <si>
    <t>34190</t>
  </si>
  <si>
    <t>660834303388</t>
  </si>
  <si>
    <t>06/02/2025 23:42</t>
  </si>
  <si>
    <t>06/02/2025 23:43</t>
  </si>
  <si>
    <t>ETM2</t>
  </si>
  <si>
    <t>ค******ฬ</t>
  </si>
  <si>
    <t>******น23 Dna, ซอย 3, ถนน 345, ตำบล ลำโพ, อำเภอบางบัวทอง ตำบลลำโพ อำเภอบางบัวทอง จังหวัดนนทบุรี 11110</t>
  </si>
  <si>
    <t>11110</t>
  </si>
  <si>
    <t>06/02/2025 23:19</t>
  </si>
  <si>
    <t>06/02/2025 22:49</t>
  </si>
  <si>
    <t>ETM1</t>
  </si>
  <si>
    <t>อ******ม</t>
  </si>
  <si>
    <t>******.มาเจริญ แขวงหนองแขม เขตหนองแขม จังหวัดกรุงเทพมหานคร 10160</t>
  </si>
  <si>
    <t>06/02/2025 22:39</t>
  </si>
  <si>
    <t>06/02/2025 22:38</t>
  </si>
  <si>
    <t>ETM0</t>
  </si>
  <si>
    <t>06/02/2025 22:28</t>
  </si>
  <si>
    <t>ETL99</t>
  </si>
  <si>
    <t>ก******น</t>
  </si>
  <si>
    <t>******งบางหว้า แขวงบางหว้า เขตภาษีเจริญ จังหวัดกรุงเทพมหานคร 10160</t>
  </si>
  <si>
    <t>06/02/2025 21:43</t>
  </si>
  <si>
    <t>06/02/2025 21:42</t>
  </si>
  <si>
    <t>ETL70</t>
  </si>
  <si>
    <t>กาญจนาพร ทิมประเสริฐ</t>
  </si>
  <si>
    <t>12 ม.6 ต.เมืองการุ้ง อ.บ้านไร่ จ.อุทัยธานี 61180</t>
  </si>
  <si>
    <t>61180</t>
  </si>
  <si>
    <t>0800773096</t>
  </si>
  <si>
    <t>06/02/2025 14:45</t>
  </si>
  <si>
    <t>06/02/2025 20:50</t>
  </si>
  <si>
    <t>คละ</t>
  </si>
  <si>
    <t>ครีมฮอร์นไส้เนยสด (ครีมฮอร์น คละรส)</t>
  </si>
  <si>
    <t>ETL98</t>
  </si>
  <si>
    <t>ชมพูนุช  แตงไทย</t>
  </si>
  <si>
    <t>125/144  หมู่1  ซ.15  ต.บ้านฉาง
อ.บ้านฉาง  จ.ระยอง 21130</t>
  </si>
  <si>
    <t>0845667514</t>
  </si>
  <si>
    <t>06/02/2025 19:33</t>
  </si>
  <si>
    <t>06/02/2025 20:48</t>
  </si>
  <si>
    <t>ETL97</t>
  </si>
  <si>
    <t>ชบา เชื้อบุญมี</t>
  </si>
  <si>
    <t>169 ม.2 ต.กกสะทอน อ.ด่านซ้าย จ.เลย 42120</t>
  </si>
  <si>
    <t>0982147874</t>
  </si>
  <si>
    <t>ETL96</t>
  </si>
  <si>
    <t>Mon Pornjana</t>
  </si>
  <si>
    <t>310/6
หมู่1, ตำบล ทัพทัน
, จ.อุทัยธานี  61120</t>
  </si>
  <si>
    <t>61120</t>
  </si>
  <si>
    <t>66815963689</t>
  </si>
  <si>
    <t>06/02/2025 19:19</t>
  </si>
  <si>
    <t>06/02/2025 20:46</t>
  </si>
  <si>
    <t>ETL95</t>
  </si>
  <si>
    <t xml:space="preserve">ส่ง...สุนีย์  พานิชโกศล </t>
  </si>
  <si>
    <t>บมจ.อีซึ่น แอนด์ โค 
7/1-2 หมู่ 1 ต.พานทอง อ.พานทอง จ.ชลบุรี 20160</t>
  </si>
  <si>
    <t>20160</t>
  </si>
  <si>
    <t>0898995164</t>
  </si>
  <si>
    <t>06/02/2025 17:17</t>
  </si>
  <si>
    <t>06/02/2025 20:44</t>
  </si>
  <si>
    <t>ETL94</t>
  </si>
  <si>
    <t>หิรัณญ์ชกรณ์​  สุขสอาด</t>
  </si>
  <si>
    <t>สำนักสงฆ์หนองหอยเก่า หมู่4บ้านหนองหอย
ต.วังตะเคียน อ.กบินทร์บุรี จ.ปราจีนบุรี 25110</t>
  </si>
  <si>
    <t>25110</t>
  </si>
  <si>
    <t>0830626153</t>
  </si>
  <si>
    <t>06/02/2025 20:42</t>
  </si>
  <si>
    <t>ETL93</t>
  </si>
  <si>
    <t>สุริยา อินทร์อักษร</t>
  </si>
  <si>
    <t>41 หมู่ 2. ตำบลบ้านพร้าว.  อำเภอป่าพะยอม   จังหวัดพัทลุง
 93210</t>
  </si>
  <si>
    <t>93210</t>
  </si>
  <si>
    <t>0897931984</t>
  </si>
  <si>
    <t>06/02/2025 18:15</t>
  </si>
  <si>
    <t>06/02/2025 20:39</t>
  </si>
  <si>
    <t>ETL92</t>
  </si>
  <si>
    <t>สุมาลี ชาญวิชัย</t>
  </si>
  <si>
    <t>4/121ม.4
เพิ่มสิน20แยก19
แขวงคลองถนน
เขตสายไหม
กรุวเทพ 10220</t>
  </si>
  <si>
    <t>0842720553</t>
  </si>
  <si>
    <t>06/02/2025 20:38</t>
  </si>
  <si>
    <t>ETL91</t>
  </si>
  <si>
    <t>อ******จ</t>
  </si>
  <si>
    <t>******ญ ตำบลเวียงชัย อำเภอเวียงชัย จังหวัดเชียงราย 57210</t>
  </si>
  <si>
    <t>57210</t>
  </si>
  <si>
    <t>06/02/2025 20:36</t>
  </si>
  <si>
    <t>ETL90</t>
  </si>
  <si>
    <t>06/02/2025 19:22</t>
  </si>
  <si>
    <t>ETL89</t>
  </si>
  <si>
    <t>สมชาย  ฤกษ์เสือ</t>
  </si>
  <si>
    <t>224 หมู่15(ร้านก๋วยเตี๋ยวหมูตุ๋น)บ้านคายนอก ตำบลแม่นาวาง อำเภอแม่อาย เชียงใหม่ 50280</t>
  </si>
  <si>
    <t>0923126239</t>
  </si>
  <si>
    <t>06/02/2025 20:34</t>
  </si>
  <si>
    <t>ETL88</t>
  </si>
  <si>
    <t>สุปราณี</t>
  </si>
  <si>
    <t>139/30หมู่บ้านนันทนาการ์เด้นรังสิตซอย 8 ถ.รังสิต-ปทุมธานี  ต.บ้านกลาง อ.เมืองปทุมธานี จ.ปทุมธานี 12000</t>
  </si>
  <si>
    <t>0819126487</t>
  </si>
  <si>
    <t>06/02/2025 18:43</t>
  </si>
  <si>
    <t>06/02/2025 20:33</t>
  </si>
  <si>
    <t>ETL87</t>
  </si>
  <si>
    <t xml:space="preserve">วารี​ ฉายเทพประสิทธิ์​ </t>
  </si>
  <si>
    <t>136หมู่6 ตำบลบ้านใต้ อำเภอเกาะพะงัน จังหวัดสุราษฎร์ธานี 84280</t>
  </si>
  <si>
    <t>84280</t>
  </si>
  <si>
    <t>0957018377</t>
  </si>
  <si>
    <t>06/02/2025 20:31</t>
  </si>
  <si>
    <t>06/02/2025 20:32</t>
  </si>
  <si>
    <t>ETL86</t>
  </si>
  <si>
    <t>ขื่อที่อยู่ตามนี้...ภารดี</t>
  </si>
  <si>
    <t>..38/253 หมู่บ้านเค.ซี.5 รามอินทรา ถ.พระยาสุเรนทร์40 แขวงสามวาตะวันตก เขตคลองสามวา กทม.   10510</t>
  </si>
  <si>
    <t>0933751691</t>
  </si>
  <si>
    <t>06/02/2025 20:30</t>
  </si>
  <si>
    <t>ETL85</t>
  </si>
  <si>
    <t>06/02/2025 20:29</t>
  </si>
  <si>
    <t>ETL84</t>
  </si>
  <si>
    <t>นางเบญญาภา  เหมือนแพร</t>
  </si>
  <si>
    <t>14/63 หมู่2
หมู่บ้านบัวทองธานี พาร์ควิลล์1
ซอยเทศบาล2
ถนน บางกรวย-ไทรน้อย
ต.พิมลราช 
อ.บางบัวทอง
จ.นนทบุรี 11110</t>
  </si>
  <si>
    <t>0817703195</t>
  </si>
  <si>
    <t>06/02/2025 15:48</t>
  </si>
  <si>
    <t>06/02/2025 20:27</t>
  </si>
  <si>
    <t>ETL83</t>
  </si>
  <si>
    <t>น.ส. นุชจรี  อัครประเสริฐกิจ</t>
  </si>
  <si>
    <t xml:space="preserve">ร้านยานุชจรีเภสัช
ปุ๋ย
54/32 ถ.วัฒนานุวงศ์ ต.หมากแข้ง อ.เมือง จ.อุดรธานี 41000
</t>
  </si>
  <si>
    <t>0910614786</t>
  </si>
  <si>
    <t>06/02/2025 19:56</t>
  </si>
  <si>
    <t>06/02/2025 20:18</t>
  </si>
  <si>
    <t>ETL82</t>
  </si>
  <si>
    <t xml:space="preserve">อาช่าพล </t>
  </si>
  <si>
    <t>204/36 ซอยร่มโพธิ์ ถนนสรรพาวุธ บางนา  กทม  10260</t>
  </si>
  <si>
    <t>0814065522</t>
  </si>
  <si>
    <t>06/02/2025 20:16</t>
  </si>
  <si>
    <t>ETL81</t>
  </si>
  <si>
    <t>Anchalee Sangsomboon</t>
  </si>
  <si>
    <t>99/140 ม.5
ต.สันทรายน้อย
อ.สันทราย, เชียงใหม่ 50210</t>
  </si>
  <si>
    <t>50210</t>
  </si>
  <si>
    <t>0818834075</t>
  </si>
  <si>
    <t>06/02/2025 18:58</t>
  </si>
  <si>
    <t>06/02/2025 20:14</t>
  </si>
  <si>
    <t>ETL80</t>
  </si>
  <si>
    <t>ธิดารัตน์  พุทธศาสน์บำรุง</t>
  </si>
  <si>
    <t>109/500  หมู่บ้านคลองหลวงโฮมเพรส
ต.คลองสอง  อ คลองหลวง  จ.ปทุมธานี 12120</t>
  </si>
  <si>
    <t>0914024103</t>
  </si>
  <si>
    <t>06/02/2025 20:13</t>
  </si>
  <si>
    <t>ETL79</t>
  </si>
  <si>
    <t xml:space="preserve">นาย พลกฤษณ์ นิตยสนนท์ </t>
  </si>
  <si>
    <t>25/13  ตำบล หมากแข้ง  
ถนน เพราะนิยม 
อำเภอ เมือง  จังหวัด อุดรธานี  
 41000</t>
  </si>
  <si>
    <t>0874373335</t>
  </si>
  <si>
    <t>06/02/2025 18:44</t>
  </si>
  <si>
    <t>06/02/2025 20:10</t>
  </si>
  <si>
    <t>ETL78</t>
  </si>
  <si>
    <t>งวน.ยองใย</t>
  </si>
  <si>
    <t>99/873ม.พาร์คเวย์โฮมซ.ในหมู่ม.C1ถ. ราษฎร์พัฒนาซ. ราษฎร์พัฒนา 22 เขตสะพานสูง แขวงสะพานสูง กทม 10240</t>
  </si>
  <si>
    <t>0892339990</t>
  </si>
  <si>
    <t>06/02/2025 18:36</t>
  </si>
  <si>
    <t>06/02/2025 20:09</t>
  </si>
  <si>
    <t>ETL77</t>
  </si>
  <si>
    <t>สุธินดา  ประกอบทอง</t>
  </si>
  <si>
    <t>ที่อยู่ 143  ซ.ลาดพร้าว80 (จันทิมา แยก22) ถ.ลาดพร้าว แขวง/เขต วังทองหลาง กทม.
 10310</t>
  </si>
  <si>
    <t>0835240423</t>
  </si>
  <si>
    <t>06/02/2025 20:07</t>
  </si>
  <si>
    <t>ETL76</t>
  </si>
  <si>
    <t>วาสนา</t>
  </si>
  <si>
    <t>110/183 ม.พฤกษาวิลล์15 หมู่3 ต.บางรักพัฒนา อ.บางบัวทอง จ.นนทบุรี 08954220452 11110</t>
  </si>
  <si>
    <t>0841585824</t>
  </si>
  <si>
    <t>06/02/2025 17:31</t>
  </si>
  <si>
    <t>06/02/2025 20:05</t>
  </si>
  <si>
    <t>เศษขนมปังปลา ขายเป็นกิโล ราคาถูก</t>
  </si>
  <si>
    <t>ETL75</t>
  </si>
  <si>
    <t>คมกริช ศรีสุวรรณ</t>
  </si>
  <si>
    <t>28 ถนน รังษีเกษม · ในเวียง/ Nai Wiang
เมืองน่าน/ Mueang Nanน่าน/ Nan
55000</t>
  </si>
  <si>
    <t>55000</t>
  </si>
  <si>
    <t>660821482033</t>
  </si>
  <si>
    <t>ETL74</t>
  </si>
  <si>
    <t>ชื่อ  น.ส.สุพัตรา   มากจันทร์</t>
  </si>
  <si>
    <t>ที่อยู่  222/4  ม.3  ต.บางวัน  อ.คุระบุรี  จ.พังงา 82150</t>
  </si>
  <si>
    <t>82150</t>
  </si>
  <si>
    <t>0980507745</t>
  </si>
  <si>
    <t>06/02/2025 20:03</t>
  </si>
  <si>
    <t>ETL73</t>
  </si>
  <si>
    <t>[ชื่อ] เติ้ล</t>
  </si>
  <si>
    <t>138/66ซอยกำแพงเพชร6ซอย7แยก3-4(ละออทิพย์)แขวงทุ่งสองห้องเขตหลักสี่ กทม. 10210</t>
  </si>
  <si>
    <t>0938814996</t>
  </si>
  <si>
    <t>06/02/2025 16:47</t>
  </si>
  <si>
    <t>06/02/2025 20:01</t>
  </si>
  <si>
    <t>06/02/2025 20:00</t>
  </si>
  <si>
    <t>ETL72</t>
  </si>
  <si>
    <t>หนูน้อย  พาหนวด</t>
  </si>
  <si>
    <t>90หมู่9 ต.บัวมาศ อ.บรบือ จ.มหาสารคาม 44130</t>
  </si>
  <si>
    <t>44130</t>
  </si>
  <si>
    <t>0817301227</t>
  </si>
  <si>
    <t>06/02/2025 19:58</t>
  </si>
  <si>
    <t>ETL71</t>
  </si>
  <si>
    <t>พูลวัชร์ หงสกุล</t>
  </si>
  <si>
    <t>31 ม.2 ต.ปะนาเระ
อ.ปะนาเระ
จ.ปัตตานี
 94130</t>
  </si>
  <si>
    <t>94130</t>
  </si>
  <si>
    <t>0816215661</t>
  </si>
  <si>
    <t>06/02/2025 19:55</t>
  </si>
  <si>
    <t>ETL69</t>
  </si>
  <si>
    <t>พ***ร เ***ยวกัน</t>
  </si>
  <si>
    <t>ETL68</t>
  </si>
  <si>
    <t>ธ******ี</t>
  </si>
  <si>
    <t>******ระชาอุทิศ10แยก1 (ประชาอุทิศ7แยก1)แขวงสีกัน แขวงสีกัน เขตดอนเมือง จังหวัดกรุงเทพมหานคร 10210</t>
  </si>
  <si>
    <t>06/02/2025 19:54</t>
  </si>
  <si>
    <t>ETL66</t>
  </si>
  <si>
    <t>บุญพอ</t>
  </si>
  <si>
    <t xml:space="preserve">9/54มบชัชฎาวิวล่าซอย4
ถนนบางแวก แขวงบางไผ่ เขตบางแค กทม 10160
</t>
  </si>
  <si>
    <t>0850731634</t>
  </si>
  <si>
    <t>06/02/2025 18:22</t>
  </si>
  <si>
    <t>06/02/2025 19:39</t>
  </si>
  <si>
    <t>ETL65</t>
  </si>
  <si>
    <t>******.ปักธงชัย จ.นครราชสีมา ตำบลสะแกราช อำเภอปักธงชัย จังหวัดนครราชสีมา 30150</t>
  </si>
  <si>
    <t>30150</t>
  </si>
  <si>
    <t>06/02/2025 19:38</t>
  </si>
  <si>
    <t>ETL64</t>
  </si>
  <si>
    <t>ทิพย์</t>
  </si>
  <si>
    <t>128 ซ.17 ม.รัตนโกสินทร์ ถ.รังสิต ปทุมธานี14 ต.ประชาธิปัตย์ อ.ธัญบุรี ปทุมธานี 12130</t>
  </si>
  <si>
    <t>0819152721</t>
  </si>
  <si>
    <t>06/02/2025 17:28</t>
  </si>
  <si>
    <t>06/02/2025 19:36</t>
  </si>
  <si>
    <t>ETL63</t>
  </si>
  <si>
    <t>นางพิมพ์นภา  สุวรรณพันธ์ศรี</t>
  </si>
  <si>
    <t xml:space="preserve">สั่ง 1 &amp;nbsp;ชุด เก็บปลายทางค่ะ
37/2 &amp;nbsp;ถนนร่วมอุทิศ ต.บางนาค อ.เมือง จ.นราธิวาส 96000
</t>
  </si>
  <si>
    <t>96000</t>
  </si>
  <si>
    <t>0822820822</t>
  </si>
  <si>
    <t>06/02/2025 19:34</t>
  </si>
  <si>
    <t>06/02/2025 19:35</t>
  </si>
  <si>
    <t>ETL62</t>
  </si>
  <si>
    <t>สำอางค์ พูนเพชรพันธุ์</t>
  </si>
  <si>
    <t xml:space="preserve"> &amp;nbsp;184 หมู่ 2 ต.ศรีนาวา อ.เมือง จ.นครนายก 26000 </t>
  </si>
  <si>
    <t>0818472221</t>
  </si>
  <si>
    <t>06/02/2025 17:04</t>
  </si>
  <si>
    <t>ETL61</t>
  </si>
  <si>
    <t xml:space="preserve">สุวรพร แซ่ลิ้ม </t>
  </si>
  <si>
    <t xml:space="preserve">184/49 หมู่ 2 ต ลำไทร อ ลำลูกกา จ ปทุมธานี 12150 </t>
  </si>
  <si>
    <t>0827922409</t>
  </si>
  <si>
    <t>06/02/2025 16:33</t>
  </si>
  <si>
    <t>06/02/2025 19:32</t>
  </si>
  <si>
    <t>ETL60</t>
  </si>
  <si>
    <t xml:space="preserve">ผู้รับ  คุณทัตตะ พริ้งศุลกะ </t>
  </si>
  <si>
    <t>เลขที่ 64/123 หมู่บ้านกลางเมือง ถ.โชคชัย4 ซอย50 แขวง/เขตลาดพร้าว กทม 10230</t>
  </si>
  <si>
    <t>0641989989</t>
  </si>
  <si>
    <t>06/02/2025 19:03</t>
  </si>
  <si>
    <t>ผู้ส่ง  ว่าที่ร.ต.จักรวุฒิ บุญช่วยคุ้ม</t>
  </si>
  <si>
    <t>06/02/2025 19:09</t>
  </si>
  <si>
    <t>ETL59</t>
  </si>
  <si>
    <t>อ***.  จ***ร์สงค์</t>
  </si>
  <si>
    <t>06/02/2025 19:07</t>
  </si>
  <si>
    <t>ETL58</t>
  </si>
  <si>
    <t>น******่</t>
  </si>
  <si>
    <t>******องไข่น้ำ, อำเภอหนองแค ตำบลหนองไข่น้ำ อำเภอหนองแค จังหวัดสระบุรี 18140</t>
  </si>
  <si>
    <t>18140</t>
  </si>
  <si>
    <t>06/02/2025 18:55</t>
  </si>
  <si>
    <t>ETL57</t>
  </si>
  <si>
    <t>ส***พร ม***กะคง</t>
  </si>
  <si>
    <t>06/02/2025 18:50</t>
  </si>
  <si>
    <t>06/02/2025 18:51</t>
  </si>
  <si>
    <t>ETL56</t>
  </si>
  <si>
    <t>แ******ร</t>
  </si>
  <si>
    <t>******อ.เมืองบึงกาฬ จ.บึงกาฬ ตำบลโนนสว่าง อำเภอเมืองบึงกาฬ จังหวัดบึงกาฬ 38000</t>
  </si>
  <si>
    <t>38000</t>
  </si>
  <si>
    <t>06/02/2025 18:46</t>
  </si>
  <si>
    <t>ETL55</t>
  </si>
  <si>
    <t>น***พันธ์ ท***ิต</t>
  </si>
  <si>
    <t>ETL54</t>
  </si>
  <si>
    <t>กิตติมา ฮวดวิเศษ</t>
  </si>
  <si>
    <t xml:space="preserve">1/4 ม.1 ต.ท่าบุญมี อ.เกาะจันทร์ จ.ชลบุรี 20240
</t>
  </si>
  <si>
    <t>20240</t>
  </si>
  <si>
    <t>0959900809</t>
  </si>
  <si>
    <t>06/02/2025 17:54</t>
  </si>
  <si>
    <t>ช้อปปี้ เลขออเดอร์ 250124B2XK1NY5**สินค้าเสีย**</t>
  </si>
  <si>
    <t>ETL53</t>
  </si>
  <si>
    <t>ฐ******ร</t>
  </si>
  <si>
    <t>******ือยเสาสีส้ม รั้วเหล็กสีดำ แขวนไว้ที่ตะขอได้เลย) แขวงลาดยาว เขตจตุจักร จังหวัดกรุงเทพมหานคร 10900</t>
  </si>
  <si>
    <t>10900</t>
  </si>
  <si>
    <t>06/02/2025 17:23</t>
  </si>
  <si>
    <t>ETL52</t>
  </si>
  <si>
    <t>ส******ต</t>
  </si>
  <si>
    <t>******ยธิน ลาดยาว จตุจักร แขวงลาดยาว เขตจตุจักร จังหวัดกรุงเทพมหานคร 10900</t>
  </si>
  <si>
    <t>06/02/2025 17:12</t>
  </si>
  <si>
    <t>06/02/2025 17:11</t>
  </si>
  <si>
    <t>ETL51</t>
  </si>
  <si>
    <t>06/02/2025 16:58</t>
  </si>
  <si>
    <t>06/02/2025 16:57</t>
  </si>
  <si>
    <t>ETL50</t>
  </si>
  <si>
    <t>กชพร.อธิวาส</t>
  </si>
  <si>
    <t>.1611.ม.1.ต.พนมสารคาม.อ.พนมสารคาม.จ.ฉะเชิงเทรา. 24120</t>
  </si>
  <si>
    <t>24120</t>
  </si>
  <si>
    <t>0860226327</t>
  </si>
  <si>
    <t>06/02/2025 16:53</t>
  </si>
  <si>
    <t>ETL49</t>
  </si>
  <si>
    <t>สุขุม สุทธินิยม</t>
  </si>
  <si>
    <t>300/1 ม.5 ต.พังลา
อ.สะเดา จ.สงขลา 90170</t>
  </si>
  <si>
    <t>90170</t>
  </si>
  <si>
    <t>0957319259</t>
  </si>
  <si>
    <t>06/02/2025 16:52</t>
  </si>
  <si>
    <t>ETL48</t>
  </si>
  <si>
    <t>หิรัญวดี งามสุขศรี_</t>
  </si>
  <si>
    <t>197 หมู่3_ต.กังแอน_อ.ปราสาท_จ.สุรินทร์__ 32140</t>
  </si>
  <si>
    <t>32140</t>
  </si>
  <si>
    <t>0934592998</t>
  </si>
  <si>
    <t>06/02/2025 16:45</t>
  </si>
  <si>
    <t>ETL47</t>
  </si>
  <si>
    <t>ภูวิช</t>
  </si>
  <si>
    <t>ที่อยู่ 46 หมู่1 ต.เสม็ด อ.เมือง จ.ชลบุรี 20000</t>
  </si>
  <si>
    <t>0854384150</t>
  </si>
  <si>
    <t>06/02/2025 16:42</t>
  </si>
  <si>
    <t>ETL46</t>
  </si>
  <si>
    <t>บรรจงกิจ ศรีประเทือง</t>
  </si>
  <si>
    <t>9809.หมู่.4.ร้านค้าส้มริมคลอง..
ต.หนองนาก
อ.หนองแค
จ.สระบุรี. 18230</t>
  </si>
  <si>
    <t>0620083325</t>
  </si>
  <si>
    <t>06/02/2025 16:38</t>
  </si>
  <si>
    <t>ETL45</t>
  </si>
  <si>
    <t>ปลัดเพลินจันทร์  เลิศวิทยากร</t>
  </si>
  <si>
    <t>81/1 ม. 1 ต หอไกร อ. บางมูลนาก จ. พิจิตร 66120</t>
  </si>
  <si>
    <t>66120</t>
  </si>
  <si>
    <t>0859341974</t>
  </si>
  <si>
    <t>06/02/2025 16:34</t>
  </si>
  <si>
    <t>ETL44</t>
  </si>
  <si>
    <t>ส***ทย์ ไ***ตติพงษ์</t>
  </si>
  <si>
    <t>06/02/2025 16:27</t>
  </si>
  <si>
    <t>ETL43</t>
  </si>
  <si>
    <t>นางสาวอุปสรา รักบำรุง</t>
  </si>
  <si>
    <t>สำนักงานสาธารณสุขอำเภอพนม
หมู่ 1 ตำบลพนม อำเภอพนมจังหวัดสุราษฎร์ธานี 84250</t>
  </si>
  <si>
    <t>84250</t>
  </si>
  <si>
    <t>0829124307</t>
  </si>
  <si>
    <t>06/02/2025 21:49</t>
  </si>
  <si>
    <t>มัดจำ 2000 ปลายทาง2050</t>
  </si>
  <si>
    <t>06/02/2025 16:26</t>
  </si>
  <si>
    <t>ETL42</t>
  </si>
  <si>
    <t xml:space="preserve">สุภาพร ชูแก้ว </t>
  </si>
  <si>
    <t>71/6 ซ.คู้บอน 27 แยก 10
แขวงท่าแร้ง เขตบางเขน, กรุงเทพมหานคร  10220</t>
  </si>
  <si>
    <t>0819170058</t>
  </si>
  <si>
    <t>06/02/2025 13:02</t>
  </si>
  <si>
    <t>06/02/2025 16:21</t>
  </si>
  <si>
    <t>ETL41</t>
  </si>
  <si>
    <t>******หญ่, อำเภอเกาะลันตา ตำบลเกาะลันตาใหญ่ อำเภอเกาะลันตา จังหวัดกระบี่ 81150</t>
  </si>
  <si>
    <t>81150</t>
  </si>
  <si>
    <t>27</t>
  </si>
  <si>
    <t>06/02/2025 16:41</t>
  </si>
  <si>
    <t>06/02/2025 16:11</t>
  </si>
  <si>
    <t>ETL40</t>
  </si>
  <si>
    <t>h******ช</t>
  </si>
  <si>
    <t>******.หนองแคน ตำบลหนองแคน อำเภอปทุมรัตต์ จังหวัดร้อยเอ็ด 45190</t>
  </si>
  <si>
    <t>45190</t>
  </si>
  <si>
    <t>06/02/2025 16:37</t>
  </si>
  <si>
    <t>06/02/2025 16:07</t>
  </si>
  <si>
    <t>ETL39</t>
  </si>
  <si>
    <t>ชื่อ เอนกพงศ์  วินทะไชย</t>
  </si>
  <si>
    <t>ที่อยู่จัดส่ง
ที่อยู่ 99 ม.2 ตำบลหัวช้าง อำเภอจตุรพักตรพิมาน จังหวัดร้อยเอ็ด 45180</t>
  </si>
  <si>
    <t>45180</t>
  </si>
  <si>
    <t>0613083322</t>
  </si>
  <si>
    <t>06/02/2025 15:47</t>
  </si>
  <si>
    <t>06/02/2025 15:57</t>
  </si>
  <si>
    <t>ETL38</t>
  </si>
  <si>
    <t>จินตนา  ศรีมาลา</t>
  </si>
  <si>
    <t xml:space="preserve">24 ซอยราษฎร์อุทิศ 39 แขวงแสนแสบเขตมีนบุรีกรุงเทพฯ 10510 </t>
  </si>
  <si>
    <t>0657386388</t>
  </si>
  <si>
    <t>06/02/2025 14:35</t>
  </si>
  <si>
    <t>06/02/2025 15:54</t>
  </si>
  <si>
    <t>ETL37</t>
  </si>
  <si>
    <t>นุชนารถ ยศไกร</t>
  </si>
  <si>
    <t xml:space="preserve">ส่งที่  203/1 ถนนมหาชัย ซอย 5 ต.ในเมือง อ.เมือง จ.นครราชสีมา 30000 
</t>
  </si>
  <si>
    <t>30000</t>
  </si>
  <si>
    <t>0659419165</t>
  </si>
  <si>
    <t>06/02/2025 15:08</t>
  </si>
  <si>
    <t>06/02/2025 15:53</t>
  </si>
  <si>
    <t>ETL36</t>
  </si>
  <si>
    <t>คุณพวงเพ็ญ &amp;nbsp;เฉลิมสุข</t>
  </si>
  <si>
    <t>19/208 &amp;nbsp;หมู่บ้านภูเก็ตวิลล่าถลาง
ถ.เมพกระษัตรี &amp;nbsp; ต.ศรีสุนทา
อ.ถลาง &amp;nbsp;จ.ภูเก็ต &amp;nbsp;83100</t>
  </si>
  <si>
    <t>83100</t>
  </si>
  <si>
    <t>0896461479</t>
  </si>
  <si>
    <t>06/02/2025 15:51</t>
  </si>
  <si>
    <t>ETL35</t>
  </si>
  <si>
    <t>ชื่อ คุณวราฉัตร  มณีวงศ์</t>
  </si>
  <si>
    <t>ที่อยู่จัดส่ง
ที่อยู่ 229/81 ชุมชนมิตรสัมพันธ์1 หมู่6 ถ.ประชาสโมสร54 ตำบลในเมือง อำเภอเมืองขอนแก่น จังหวัดขอนแก่น 40000</t>
  </si>
  <si>
    <t>0616946696</t>
  </si>
  <si>
    <t>06/02/2025 15:00</t>
  </si>
  <si>
    <t>ETL34</t>
  </si>
  <si>
    <t>พัชริดา อมรปีติสุข</t>
  </si>
  <si>
    <t>บจก.นวบุตร เลขที่ 1 อาคารคิวเฮ้าส์ลุมพินีชั้น2 ห้อง219-220บี โซนไลฟ์เซ็นเตอร์ แขวงทุ่งมหาเมฆ เขตสาทร กทม. 10120</t>
  </si>
  <si>
    <t>10120</t>
  </si>
  <si>
    <t>0655496658</t>
  </si>
  <si>
    <t>06/02/2025 14:56</t>
  </si>
  <si>
    <t>06/02/2025 15:46</t>
  </si>
  <si>
    <t>ETL32</t>
  </si>
  <si>
    <t>สุนิตย์ พวกสันเทียะ</t>
  </si>
  <si>
    <t xml:space="preserve">หมู่บ้านวิสทาวน์ 888/203 ซ.2 ม.10 &amp;nbsp;ต.หนองปรือ อ.บางละมุง ต.ชลบุรี 20150 
</t>
  </si>
  <si>
    <t>0999873412</t>
  </si>
  <si>
    <t>06/02/2025 14:43</t>
  </si>
  <si>
    <t>06/02/2025 15:31</t>
  </si>
  <si>
    <t>ETL31</t>
  </si>
  <si>
    <t xml:space="preserve">ร้านบิ๊กโฟโต้เอกเพรส  คุณสุขวภา  วงษ์ประสิทธิ์ </t>
  </si>
  <si>
    <t>&amp;nbsp;201/741 ซอยวิภาวดี64 ถนนวิภาวดีรังสิต แขวงตลาดบางเขน เขตหลักสี่ กทม.10210</t>
  </si>
  <si>
    <t>0838268563</t>
  </si>
  <si>
    <t>06/02/2025 14:32</t>
  </si>
  <si>
    <t>06/02/2025 15:29</t>
  </si>
  <si>
    <t>ETL30</t>
  </si>
  <si>
    <t>ทัดดาว สมบุญรอด</t>
  </si>
  <si>
    <t>86/64 หมู่ 5 ต.ไทรม้า อ.เมืองนนทบุรี นนทบุรี 11000</t>
  </si>
  <si>
    <t>0926845190</t>
  </si>
  <si>
    <t>06/02/2025 14:26</t>
  </si>
  <si>
    <t>06/02/2025 15:26</t>
  </si>
  <si>
    <t>ETL29</t>
  </si>
  <si>
    <t>อ***ี ป***ทศ</t>
  </si>
  <si>
    <t>06/02/2025 14:50</t>
  </si>
  <si>
    <t>ETL27</t>
  </si>
  <si>
    <t>น***ัญชา อ***ชยรัตน์</t>
  </si>
  <si>
    <t>จังหวัดพระนครศรีอยุธยา</t>
  </si>
  <si>
    <t>06/02/2025 14:23</t>
  </si>
  <si>
    <t>06/02/2025 14:24</t>
  </si>
  <si>
    <t>ETL26</t>
  </si>
  <si>
    <t>สุวรรณา  จี้อุ่น</t>
  </si>
  <si>
    <t>บจก.ไลฟ์ กรุ๊ป เฮลท์ ฟู๊ด
78/3 ม.5 ต.เขาชะงุ้ม
อ.โพธาราม จ.ราชบุรี 70120</t>
  </si>
  <si>
    <t>0988988162</t>
  </si>
  <si>
    <t>06/02/2025 12:54</t>
  </si>
  <si>
    <t>06/02/2025 14:15</t>
  </si>
  <si>
    <t>ETL25</t>
  </si>
  <si>
    <t xml:space="preserve"> สุวรรณี ป้องศรี</t>
  </si>
  <si>
    <t>43 ม.8 บ้านงิ้ว ต.เขือน้ำ อ.บ้านผือ จ.อุดรธานี 41160</t>
  </si>
  <si>
    <t>41160</t>
  </si>
  <si>
    <t>0846850740</t>
  </si>
  <si>
    <t>06/02/2025 14:14</t>
  </si>
  <si>
    <t>ETL24</t>
  </si>
  <si>
    <t>ประภาพร</t>
  </si>
  <si>
    <t>103หมู่10 บ้านโคกสว่าง ต.โนนกลาง อ.สําโรง จ.อุบลราชธานี 34360</t>
  </si>
  <si>
    <t>34360</t>
  </si>
  <si>
    <t>0905729191</t>
  </si>
  <si>
    <t>06/02/2025 08:32</t>
  </si>
  <si>
    <t>06/02/2025 14:11</t>
  </si>
  <si>
    <t>ETL23</t>
  </si>
  <si>
    <t>ฐิติรัตน์ จุลินทร</t>
  </si>
  <si>
    <t>71/226 ซ.12 หมู่ 4
หมู่บ้านฟ้าปิยรมย์เคียงสวน ถ.ลำลูกกาคลอง 6 ต.บึงคำพร้อย อ.ลำลูกกา จ.ปทุมธานี 
 12150</t>
  </si>
  <si>
    <t>0806218689</t>
  </si>
  <si>
    <t>06/02/2025 14:05</t>
  </si>
  <si>
    <t>ETL22</t>
  </si>
  <si>
    <t>อุไรวรรณ เปล่งขำ</t>
  </si>
  <si>
    <t>99/779 หมู่บ้านชลดา-สุวรรณภูมิ ถนน.อ่อนนุช-ลาดกระบัง ต.ศรีษะจรเข้น้อย อ.บางเสาธง จ.สมุทรปราการ 10570</t>
  </si>
  <si>
    <t>0918834893</t>
  </si>
  <si>
    <t>06/02/2025 13:55</t>
  </si>
  <si>
    <t>06/02/2025 14:03</t>
  </si>
  <si>
    <t>ETL21</t>
  </si>
  <si>
    <t>สุพรรณนี หาสุข</t>
  </si>
  <si>
    <t>104/53ม.5 หมู่บ้านทรัพย์เจริญ
ต.ในคลองบางปลากด
อ.พระสมุทรเจดีย์
จ.สมุทรปราการ 10290</t>
  </si>
  <si>
    <t>10290</t>
  </si>
  <si>
    <t>0819291079</t>
  </si>
  <si>
    <t>06/02/2025 14:02</t>
  </si>
  <si>
    <t>ETL20</t>
  </si>
  <si>
    <t>สิทินันท์</t>
  </si>
  <si>
    <t>465/5-6 ม.2บ.จอก คอนสวรรค์ คอนสวรรค์ ชัยภูมิ 36140</t>
  </si>
  <si>
    <t>36140</t>
  </si>
  <si>
    <t>0854187601</t>
  </si>
  <si>
    <t>06/02/2025 11:24</t>
  </si>
  <si>
    <t>06/02/2025 13:56</t>
  </si>
  <si>
    <t>ETL19</t>
  </si>
  <si>
    <t>ไพ</t>
  </si>
  <si>
    <t>88/268หมู่8 ตำบลนาเกลือ อำเภอพระสมุทรเจดีย์ จังหวัดสมุทรปราการ 10290</t>
  </si>
  <si>
    <t>0897885405</t>
  </si>
  <si>
    <t>06/02/2025 13:50</t>
  </si>
  <si>
    <t>ETL18</t>
  </si>
  <si>
    <t>สมเกียร บุญน้อย</t>
  </si>
  <si>
    <t>49 ม.10 ต.แม่เจ้าอยู่หัว
อ.เชียรใหญ่ 80190</t>
  </si>
  <si>
    <t>80190</t>
  </si>
  <si>
    <t>0856522625</t>
  </si>
  <si>
    <t>06/02/2025 08:21</t>
  </si>
  <si>
    <t>06/02/2025 13:48</t>
  </si>
  <si>
    <t>ETL17</t>
  </si>
  <si>
    <t>วิชุดา สงเคราะห์ธรรม</t>
  </si>
  <si>
    <t>57/1เพชรเกษม19แยก4
แขวงปากคลองภาษีเจริญ
เขตภาษีเจริญ
กทม 10160</t>
  </si>
  <si>
    <t>0889315540</t>
  </si>
  <si>
    <t>06/02/2025 08:05</t>
  </si>
  <si>
    <t>06/02/2025 13:47</t>
  </si>
  <si>
    <t>ETL16</t>
  </si>
  <si>
    <t>เ*****ี</t>
  </si>
  <si>
    <t>******ัยสี่, แขวงลาดพร้าว, เขตลาดพร้าว แขวงลาดพร้าว เขตลาดพร้าว จังหวัดกรุงเทพมหานคร 10230</t>
  </si>
  <si>
    <t>06/02/2025 13:18</t>
  </si>
  <si>
    <t>ETL15</t>
  </si>
  <si>
    <t>ร***ภรณ์ จ***ร์หนองฮี</t>
  </si>
  <si>
    <t>06/02/2025 12:47</t>
  </si>
  <si>
    <t>ETL14</t>
  </si>
  <si>
    <t>******ำบลในเมือง อำเภอเมืองนครพนม จังหวัดนครพนม 48000</t>
  </si>
  <si>
    <t>48000</t>
  </si>
  <si>
    <t>23</t>
  </si>
  <si>
    <t>06/02/2025 13:01</t>
  </si>
  <si>
    <t>06/02/2025 12:31</t>
  </si>
  <si>
    <t>ETL13</t>
  </si>
  <si>
    <t>******้านเม็ก ตำบลหมูม่น อำเภอสมเด็จ จังหวัดกาฬสินธุ์ 46150</t>
  </si>
  <si>
    <t>06/02/2025 12:26</t>
  </si>
  <si>
    <t>06/02/2025 12:22</t>
  </si>
  <si>
    <t>ETL12</t>
  </si>
  <si>
    <t>******ลาดกระบัง, เขตลาดกระบัง แขวงลาดกระบัง เขตลาดกระบัง จังหวัดกรุงเทพมหานคร 10520</t>
  </si>
  <si>
    <t>10520</t>
  </si>
  <si>
    <t>06/02/2025 11:57</t>
  </si>
  <si>
    <t>ETL11</t>
  </si>
  <si>
    <t>ร***ตัดผมชายจาฏุพจน์ บ***นาจาน</t>
  </si>
  <si>
    <t>06/02/2025 11:56</t>
  </si>
  <si>
    <t>06/02/2025 11:53</t>
  </si>
  <si>
    <t>ETL9</t>
  </si>
  <si>
    <t>ว***คณา</t>
  </si>
  <si>
    <t>06/02/2025 10:47</t>
  </si>
  <si>
    <t>ETL8</t>
  </si>
  <si>
    <t>ป******ว</t>
  </si>
  <si>
    <t>******้น 18, ซอย รามคำแหง 58/3, ถนน รามคำแหง, แขวงหัวหมาก, เขตบางกะปิ,กทม.10240 แขวงหัวหมาก เขตบางกะปิ จังหวัดกรุงเทพมหานคร 10240</t>
  </si>
  <si>
    <t>06/02/2025 10:44</t>
  </si>
  <si>
    <t>06/02/2025 10:42</t>
  </si>
  <si>
    <t>ETL7</t>
  </si>
  <si>
    <t>N******n</t>
  </si>
  <si>
    <t>******, อำเภอเมืองสุพรรณบุรี ตำบลดอนกำยาน อำเภอเมืองสุพรรณบุรี จังหวัดสุพรรณบุรี 72000</t>
  </si>
  <si>
    <t>06/02/2025 10:50</t>
  </si>
  <si>
    <t>06/02/2025 10:36</t>
  </si>
  <si>
    <t>ETL6</t>
  </si>
  <si>
    <t>น******ะ</t>
  </si>
  <si>
    <t>******ตูล138, หมู่ที่ 12, ตำบลฉลุง, อำเภอเมืองสตูล ตำบลฉลุง อำเภอเมืองสตูล จังหวัดสตูล 91140</t>
  </si>
  <si>
    <t>91140</t>
  </si>
  <si>
    <t>06/02/2025 10:33</t>
  </si>
  <si>
    <t>ETL5</t>
  </si>
  <si>
    <t>แ***ป์</t>
  </si>
  <si>
    <t>06/02/2025 10:21</t>
  </si>
  <si>
    <t>ฝอยทอง 1 เนยนม 2 กาแฟ 1 ครับ</t>
  </si>
  <si>
    <t>ETL3</t>
  </si>
  <si>
    <t>เ***ชายธีรพงษ์ ศ***ลุน</t>
  </si>
  <si>
    <t>06/02/2025 10:03</t>
  </si>
  <si>
    <t>06/02/2025 10:01</t>
  </si>
  <si>
    <t>ETL2</t>
  </si>
  <si>
    <t>06/02/2025 09:33</t>
  </si>
  <si>
    <t>ETL1</t>
  </si>
  <si>
    <t>ล******์</t>
  </si>
  <si>
    <t>******กหม้อเจ๊เติม) ตำบลในเมือง อำเภอเมืองนครพนม จังหวัดนครพนม 48000</t>
  </si>
  <si>
    <t>06/02/2025 09:57</t>
  </si>
  <si>
    <t>06/02/2025 09:27</t>
  </si>
  <si>
    <t>ETL0</t>
  </si>
  <si>
    <t>น****อ</t>
  </si>
  <si>
    <t>******้านนาเจริญ ตำบลจำปาโมง อำเภอบ้านผือ จังหวัดอุดรธานี 41160</t>
  </si>
  <si>
    <t>06/02/2025 09:55</t>
  </si>
  <si>
    <t>06/02/2025 09:25</t>
  </si>
  <si>
    <t>ETK99</t>
  </si>
  <si>
    <t>ย***ี โ***มทา</t>
  </si>
  <si>
    <t>06/02/2025 09:02</t>
  </si>
  <si>
    <t>ETK98</t>
  </si>
  <si>
    <t>ไ***</t>
  </si>
  <si>
    <t>06/02/2025 08:59</t>
  </si>
  <si>
    <t>ETK97</t>
  </si>
  <si>
    <t>******ราชธานี, ตำบลหมื่นไวย, อำเภอเมืองนครราชสีมา ตำบลหมื่นไวย อำเภอเมืองนครราชสีมา จังหวัดนครราชสีมา 30000</t>
  </si>
  <si>
    <t>06/02/2025 08:24</t>
  </si>
  <si>
    <t>ETK96</t>
  </si>
  <si>
    <t>บ******)</t>
  </si>
  <si>
    <t>******ย เทพกุญชร 30 ตำบลคลองหนึ่ง อำเภอคลองหลวง จังหวัดปทุมธานี 12120</t>
  </si>
  <si>
    <t>06/02/2025 08:54</t>
  </si>
  <si>
    <t>ETK95</t>
  </si>
  <si>
    <t>06/02/2025 08:17</t>
  </si>
  <si>
    <t>06/02/2025 08:16</t>
  </si>
  <si>
    <t>ETK94</t>
  </si>
  <si>
    <t>สิริกุล นิติบุคคลทาวน์ พลัส เกษตร-นวมินทร์</t>
  </si>
  <si>
    <t>55  ม.9 หมู่บ้านทาวน์พลัส เกษตร-นวมินทร์ · นวลจันทร์/ Nuan Chan
บึงกุ่ม/ Bueng Kumกรุงเทพมหานคร/ Bangkok
10230</t>
  </si>
  <si>
    <t>660838416997</t>
  </si>
  <si>
    <t>06/02/2025 08:00</t>
  </si>
  <si>
    <t>06/02/2025 08:01</t>
  </si>
  <si>
    <t>ETK93</t>
  </si>
  <si>
    <t>06/02/2025 07:53</t>
  </si>
  <si>
    <t>06/02/2025 07:23</t>
  </si>
  <si>
    <t>ETK92</t>
  </si>
  <si>
    <t>06/02/2025 07:50</t>
  </si>
  <si>
    <t>06/02/2025 07:20</t>
  </si>
  <si>
    <t>ETK91</t>
  </si>
  <si>
    <t>06/02/2025 06:27</t>
  </si>
  <si>
    <t>THT01231GX1592Z</t>
  </si>
  <si>
    <t>ETK90</t>
  </si>
  <si>
    <t>ระวีวรรณ กองมณี</t>
  </si>
  <si>
    <t>71/216ซอยA6หมู่บ้านปาริชาตถนน345ตำบลบางคูวัดอำเภอเมือว
เมืองปทุมธานี/ Mueang Pathum Thaniปทุมธานี/ Pathum Thani
12000</t>
  </si>
  <si>
    <t>660850651400</t>
  </si>
  <si>
    <t>06/02/2025 06:20</t>
  </si>
  <si>
    <t>LEXDO0126903523</t>
  </si>
  <si>
    <t>ETK89</t>
  </si>
  <si>
    <t>ฉวีวรรณ  สีแปลก</t>
  </si>
  <si>
    <t>หมู่ 8 · กบินทร์/ Kabin
กบินทร์บุรี/ Kabin Buriปราจีนบุรี/ Prachin Buri
25110</t>
  </si>
  <si>
    <t>660955479383</t>
  </si>
  <si>
    <t>06/02/2025 05:36</t>
  </si>
  <si>
    <t>LEXPU0454602983</t>
  </si>
  <si>
    <t>ETK88</t>
  </si>
  <si>
    <t>น******ด</t>
  </si>
  <si>
    <t>******บศร์ 22, แยก 3, ตำบล บางกระสอ, อำเภอเมืองนนทบุรี ตำบลบางกระสอ อำเภอเมืองนนทบุรี จังหวัดนนทบุรี 11000</t>
  </si>
  <si>
    <t>06/02/2025 02:37</t>
  </si>
  <si>
    <t>TH257484778045R</t>
  </si>
  <si>
    <t>06/02/2025 02:07</t>
  </si>
  <si>
    <t>ETK87</t>
  </si>
  <si>
    <t>06/02/2025 00:45</t>
  </si>
  <si>
    <t>TH13056TY2KA2F</t>
  </si>
  <si>
    <t>06/02/2025 00:23</t>
  </si>
  <si>
    <t>ETK86</t>
  </si>
  <si>
    <t>******บ้าน บ้านท่ากระทู้, ตำบลท่าหลวง, อำเภอเมืองพิจิตร ตำบลท่าหลวง อำเภอเมืองพิจิตร จังหวัดพิจิตร 66000</t>
  </si>
  <si>
    <t>66000</t>
  </si>
  <si>
    <t>06/02/2025 00:47</t>
  </si>
  <si>
    <t>TH250880488771N</t>
  </si>
  <si>
    <t>ETK85</t>
  </si>
  <si>
    <t>06/02/2025 00:22</t>
  </si>
  <si>
    <t>TH14016TXM8Z2I</t>
  </si>
  <si>
    <t>ETK84</t>
  </si>
  <si>
    <t>TH14016TXM3K3I</t>
  </si>
  <si>
    <t>ETN90</t>
  </si>
  <si>
    <t>ว******า</t>
  </si>
  <si>
    <t>****** 4) ถนนเพิ่มสิน แขวงออเงิน แขวงออเงิน เขตสายไหม จังหวัดกรุงเทพมหานคร 10220</t>
  </si>
  <si>
    <t>07/02/2025 23:43</t>
  </si>
  <si>
    <t>TH01476U8B273C0</t>
  </si>
  <si>
    <t>07/02/2025 23:26</t>
  </si>
  <si>
    <t>ETN89</t>
  </si>
  <si>
    <t>******งไผ่ อำเภอแก้งคร้อ จังหวัดชัยภูมิ 36150</t>
  </si>
  <si>
    <t>36150</t>
  </si>
  <si>
    <t>07/02/2025 22:16</t>
  </si>
  <si>
    <t>TH254754806387X</t>
  </si>
  <si>
    <t>07/02/2025 21:46</t>
  </si>
  <si>
    <t>ETN88</t>
  </si>
  <si>
    <t>จ******จ</t>
  </si>
  <si>
    <t>******้ ตำบลสาวร้องไห้ อำเภอวิเศษชัยชาญ จังหวัดอ่างทอง 14110</t>
  </si>
  <si>
    <t>14110</t>
  </si>
  <si>
    <t>07/02/2025 21:25</t>
  </si>
  <si>
    <t>TH06066U8XM89D</t>
  </si>
  <si>
    <t>ETN87</t>
  </si>
  <si>
    <t>ไ***ํา</t>
  </si>
  <si>
    <t>07/02/2025 21:05</t>
  </si>
  <si>
    <t>THT34011H3SQX4Z</t>
  </si>
  <si>
    <t>07/02/2025 21:07</t>
  </si>
  <si>
    <t>ETN86</t>
  </si>
  <si>
    <t>******ทพารักษ์ (เพิ่มสินคอนโดทาวน์1) ตำบลเทพารักษ์ อำเภอเมืองสมุทรปราการ จังหวัดสมุทรปราการ 10270</t>
  </si>
  <si>
    <t>07/02/2025 20:56</t>
  </si>
  <si>
    <t>TH02016U8FQS2K0</t>
  </si>
  <si>
    <t>07/02/2025 20:55</t>
  </si>
  <si>
    <t>ETN85</t>
  </si>
  <si>
    <t xml:space="preserve">พรสุข หอมประเสริฐ </t>
  </si>
  <si>
    <t>106ม.2 ต.บางกระเบา อ.นครชัยศรี นครปฐม
 73120</t>
  </si>
  <si>
    <t>0813030392</t>
  </si>
  <si>
    <t>07/02/2025 20:52</t>
  </si>
  <si>
    <t>JA165587543TH</t>
  </si>
  <si>
    <t>ETN84</t>
  </si>
  <si>
    <t xml:space="preserve">คุณกล้วย </t>
  </si>
  <si>
    <t>69/3 หมู่7  ต.ขุนพิทักษ์   อ.ดำเนินสะดวก  จ.ราชบุรี 70130</t>
  </si>
  <si>
    <t>0898478615</t>
  </si>
  <si>
    <t>07/02/2025 20:51</t>
  </si>
  <si>
    <t>JA165587588TH</t>
  </si>
  <si>
    <t>ETN83</t>
  </si>
  <si>
    <t xml:space="preserve">คลอใจ </t>
  </si>
  <si>
    <t>241  ม  12  ต  โชคชัย  อ  โชคชัย   นครราชสีมา 30190</t>
  </si>
  <si>
    <t>30190</t>
  </si>
  <si>
    <t>0862487129</t>
  </si>
  <si>
    <t>07/02/2025 20:45</t>
  </si>
  <si>
    <t>JA165587565TH</t>
  </si>
  <si>
    <t>ETN82</t>
  </si>
  <si>
    <t xml:space="preserve">วราลี  อรุณรุ่ง </t>
  </si>
  <si>
    <t>116
ถ.เลี่ยงเมืองนนทบุรี
ต.ตลาดขวัญ 
อ.เมือง นนทบุรี  
(ร้านกาแฟสด) 
         11000 11000</t>
  </si>
  <si>
    <t>0637969639</t>
  </si>
  <si>
    <t>07/02/2025 14:22</t>
  </si>
  <si>
    <t>JB174208875TH</t>
  </si>
  <si>
    <t>07/02/2025 20:40</t>
  </si>
  <si>
    <t>ETN81</t>
  </si>
  <si>
    <t>******, ซอย สุขสวัสดิ์ 70/7, ตำบล บางครุ, อำเภอพระประแดง ตำบลบางครุ อำเภอพระประแดง จังหวัดสมุทรปราการ 10130</t>
  </si>
  <si>
    <t>07/02/2025 19:51</t>
  </si>
  <si>
    <t>TH2550977132864</t>
  </si>
  <si>
    <t>ETN80</t>
  </si>
  <si>
    <t>วนิดา​  มุนินทรกร</t>
  </si>
  <si>
    <t xml:space="preserve"> 129 หมู่5  บ้านฝั่งท่า
  ต.วังก์พง
   อ.ปราณบุรี
     จ.ประจวบคีรีขันธ์
 77120</t>
  </si>
  <si>
    <t>0836945917</t>
  </si>
  <si>
    <t>07/02/2025 19:14</t>
  </si>
  <si>
    <t>JB174208867TH</t>
  </si>
  <si>
    <t>07/02/2025 19:49</t>
  </si>
  <si>
    <t>คละของแถม</t>
  </si>
  <si>
    <t>ของแถมสินค้าเซต</t>
  </si>
  <si>
    <t>ETN79</t>
  </si>
  <si>
    <t>พ***ี จ***์บำรุง</t>
  </si>
  <si>
    <t>07/02/2025 18:14</t>
  </si>
  <si>
    <t>THT12071H3QN05Z</t>
  </si>
  <si>
    <t>ETN78</t>
  </si>
  <si>
    <t>ก***รรณ ส***ต</t>
  </si>
  <si>
    <t>07/02/2025 17:51</t>
  </si>
  <si>
    <t>THT13121H3Y7E6Z</t>
  </si>
  <si>
    <t>07/02/2025 17:52</t>
  </si>
  <si>
    <t>ETN77</t>
  </si>
  <si>
    <t>ส***ภรณ์ ใ***ือง</t>
  </si>
  <si>
    <t>THT21021H3G731Z</t>
  </si>
  <si>
    <t>ETN76</t>
  </si>
  <si>
    <t>บุญทวี ตรงงาม</t>
  </si>
  <si>
    <t>15 หมู่ 8 
ซอยสุขสวัสดิ์ 39 ต.บางพึ่ง อ.พระประแดง จ.สมุทรปราการ 10130</t>
  </si>
  <si>
    <t>0863317274</t>
  </si>
  <si>
    <t>07/02/2025 17:36</t>
  </si>
  <si>
    <t>JB174208853TH</t>
  </si>
  <si>
    <t>07/02/2025 17:40</t>
  </si>
  <si>
    <t>ETN75</t>
  </si>
  <si>
    <t>ก***นา อ***าญ</t>
  </si>
  <si>
    <t>07/02/2025 17:35</t>
  </si>
  <si>
    <t>THT20041H3YKJ4Z</t>
  </si>
  <si>
    <t>07/02/2025 17:32</t>
  </si>
  <si>
    <t>ETN74</t>
  </si>
  <si>
    <t>ค******ง</t>
  </si>
  <si>
    <t>******เดินเข้าไป บ้านที่มีต้นไม้เนอะๆหลังที่ 6) แขวงดอนเมือง เขตดอนเมือง จังหวัดกรุงเทพมหานคร 10210</t>
  </si>
  <si>
    <t>07/02/2025 17:29</t>
  </si>
  <si>
    <t>TH2571283571345</t>
  </si>
  <si>
    <t>ETN73</t>
  </si>
  <si>
    <t>ด** แ***</t>
  </si>
  <si>
    <t>07/02/2025 17:27</t>
  </si>
  <si>
    <t>THT27021H3QFZ5Z</t>
  </si>
  <si>
    <t>ETN71</t>
  </si>
  <si>
    <t>ณ***รียา ม***มือง</t>
  </si>
  <si>
    <t>07/02/2025 17:13</t>
  </si>
  <si>
    <t>THT01411H3Y918Z</t>
  </si>
  <si>
    <t>07/02/2025 17:12</t>
  </si>
  <si>
    <t>ETN70</t>
  </si>
  <si>
    <t>น***าวมุกดา</t>
  </si>
  <si>
    <t>07/02/2025 17:11</t>
  </si>
  <si>
    <t>THT28101H3XTC0Z</t>
  </si>
  <si>
    <t>ETN68</t>
  </si>
  <si>
    <t>พลับพลึงถิ่นวงษ์โพธิ์</t>
  </si>
  <si>
    <t>796/11ม2ตเหนือคลองอเหนือคลองจกระบี่ 81130</t>
  </si>
  <si>
    <t>81130</t>
  </si>
  <si>
    <t>0630570865</t>
  </si>
  <si>
    <t>07/02/2025 16:55</t>
  </si>
  <si>
    <t>JA165587628TH</t>
  </si>
  <si>
    <t>ETN67</t>
  </si>
  <si>
    <t>ศิริพัดชา.คำไฮ</t>
  </si>
  <si>
    <t>.112.ม.7ต.หัวถนน.อ.พนัสนิคม.จ.ชลบุรี.. 20140</t>
  </si>
  <si>
    <t>0896935914</t>
  </si>
  <si>
    <t>07/02/2025 16:54</t>
  </si>
  <si>
    <t>JA165587605TH</t>
  </si>
  <si>
    <t>ETN66</t>
  </si>
  <si>
    <t>กัลยรัตน์ ดิลกชาติ</t>
  </si>
  <si>
    <t>69 หมู่ 2 ต.ป่าตาล
อ.เมืองลพบุรี
จ.ลพบุรี 15000</t>
  </si>
  <si>
    <t>0899261002</t>
  </si>
  <si>
    <t>07/02/2025 08:41</t>
  </si>
  <si>
    <t>JB174208884TH</t>
  </si>
  <si>
    <t>07/02/2025 16:53</t>
  </si>
  <si>
    <t>ETN64</t>
  </si>
  <si>
    <t>อ***ช จ***ะคุณ</t>
  </si>
  <si>
    <t>07/02/2025 16:35</t>
  </si>
  <si>
    <t>THT63111H3N029Z</t>
  </si>
  <si>
    <t>ETN63</t>
  </si>
  <si>
    <t>ศ***รรณ</t>
  </si>
  <si>
    <t>07/02/2025 16:24</t>
  </si>
  <si>
    <t>THT64011H3FPZ7Z</t>
  </si>
  <si>
    <t>ETN62</t>
  </si>
  <si>
    <t>ว***ญจน์ ช***ณรงค์</t>
  </si>
  <si>
    <t>07/02/2025 16:23</t>
  </si>
  <si>
    <t>THT04061H3FNG1Z</t>
  </si>
  <si>
    <t>ETN61</t>
  </si>
  <si>
    <t>M* M*</t>
  </si>
  <si>
    <t>07/02/2025 16:14</t>
  </si>
  <si>
    <t>THT15061H3N9Y1Z</t>
  </si>
  <si>
    <t>ETN60</t>
  </si>
  <si>
    <t>นิภาพร ณเมืองแพร่</t>
  </si>
  <si>
    <t>194/136เคหะออเงิน อาคาร14ชั้น4ซ.66ถ.สุขาภิบาล5 แขวงออเงิน เขตสายไหม จ.กทม. 10220</t>
  </si>
  <si>
    <t>0882015422</t>
  </si>
  <si>
    <t>07/02/2025 16:12</t>
  </si>
  <si>
    <t>JA165466885TH</t>
  </si>
  <si>
    <t>ETN59</t>
  </si>
  <si>
    <t>07/02/2025 16:11</t>
  </si>
  <si>
    <t>TH14016U88X51I</t>
  </si>
  <si>
    <t>ETN58</t>
  </si>
  <si>
    <t>น***วิชนี  น***รี</t>
  </si>
  <si>
    <t>07/02/2025 16:10</t>
  </si>
  <si>
    <t>THT01501H40GZ4Z</t>
  </si>
  <si>
    <t>ETN57</t>
  </si>
  <si>
    <t>วรางคณา  เอี่ยมสอาด</t>
  </si>
  <si>
    <t>224/2 หมู่ 13 ต.โชคชัย อ.โชคชัย
จ.นครราชสีมา  30190</t>
  </si>
  <si>
    <t>0819768995</t>
  </si>
  <si>
    <t>07/02/2025 16:09</t>
  </si>
  <si>
    <t>JA165466899TH</t>
  </si>
  <si>
    <t>ETN56</t>
  </si>
  <si>
    <t>แม่ชีสมสวาท จันทร์กิติวัฒน์</t>
  </si>
  <si>
    <t>วัดเขาใหญ่ญาณสัมปันโน ตำบลโป่งตาลอง
ปากช่อง/ Pak Chongนครราชสีมา/ Nakhon Ratchasima
30130</t>
  </si>
  <si>
    <t>660814005381</t>
  </si>
  <si>
    <t>LEXDO0127083825</t>
  </si>
  <si>
    <t>ETN55</t>
  </si>
  <si>
    <t>สมประสงค์  กันหาเรียง</t>
  </si>
  <si>
    <t>11/40 หมู่บ้านเดอะทัสคาน่า  ถนนพระยาสุเรนทร์  สามวาตะวันตก  คลองสามวา กรุงเทพ 10510</t>
  </si>
  <si>
    <t>0991071487</t>
  </si>
  <si>
    <t>07/02/2025 16:08</t>
  </si>
  <si>
    <t>JA165466908TH</t>
  </si>
  <si>
    <t>ETN54</t>
  </si>
  <si>
    <t>ส***นยาผูกจิตร</t>
  </si>
  <si>
    <t>07/02/2025 16:07</t>
  </si>
  <si>
    <t>THT10011H3NBB9Z</t>
  </si>
  <si>
    <t>07/02/2025 16:06</t>
  </si>
  <si>
    <t>ETN53</t>
  </si>
  <si>
    <t>วิไลรัตน์ โหมขุนทด</t>
  </si>
  <si>
    <t>ที่อยู่ คอนโดพานทอง ตึก PP2ห้อง 112เลขที่109/30ม.1 ต.บ้านเก่า อ.พานทอง จ.ชลบุรี 20160</t>
  </si>
  <si>
    <t>0968871546</t>
  </si>
  <si>
    <t>06/02/2025 20:55</t>
  </si>
  <si>
    <t>JB174171402TH</t>
  </si>
  <si>
    <t>ETN52</t>
  </si>
  <si>
    <t>07/02/2025 16:05</t>
  </si>
  <si>
    <t>THT47011H3KMX7Z</t>
  </si>
  <si>
    <t>ETN51</t>
  </si>
  <si>
    <t xml:space="preserve">เจษฏาภรณ์ แก้วสิงห์ </t>
  </si>
  <si>
    <t>P5 Mansion  เลขที่ 149 ตึก 7 ต.บางกระทึก อ.สามพราน จ.นครปฐม 73210</t>
  </si>
  <si>
    <t>73210</t>
  </si>
  <si>
    <t>0981970447</t>
  </si>
  <si>
    <t>07/02/2025 09:36</t>
  </si>
  <si>
    <t>JB174171362TH</t>
  </si>
  <si>
    <t>07/02/2025 16:04</t>
  </si>
  <si>
    <t>ETN50</t>
  </si>
  <si>
    <t>กบ เสริมสวย</t>
  </si>
  <si>
    <t>6ม1ร้านกบสริมสวย
ตลาดบางหลวง ต.บางหลวง อ.บางเลน จ.นครปฐม
บางหลวง
นครปฐม
Thailand 73190</t>
  </si>
  <si>
    <t>73190</t>
  </si>
  <si>
    <t>0962175965</t>
  </si>
  <si>
    <t>07/02/2025 16:03</t>
  </si>
  <si>
    <t>JA165466911TH</t>
  </si>
  <si>
    <t>ETN49</t>
  </si>
  <si>
    <t>บังอร  พินทำ</t>
  </si>
  <si>
    <t>101 ม.6 บ้านกุดเป่ง ซ. จันทร์วีระศักดิ์ ถ.จันทร์ยิ่งยศ  ต.วารินขำราบ อ.วารินขำราบ จ.อุบลราชธานี 34190</t>
  </si>
  <si>
    <t>0902511138</t>
  </si>
  <si>
    <t>07/02/2025 16:02</t>
  </si>
  <si>
    <t>JA165466939TH</t>
  </si>
  <si>
    <t>ETN48</t>
  </si>
  <si>
    <t>พรทิพย์ อิฐรัตน์</t>
  </si>
  <si>
    <t>211/23 ถ.หล้งศูนย์ราชการต.ในเมือง อ.เมืองจ.ขอนแก่น 40000</t>
  </si>
  <si>
    <t>0933752341</t>
  </si>
  <si>
    <t>07/02/2025 16:01</t>
  </si>
  <si>
    <t>JA165466942TH</t>
  </si>
  <si>
    <t>ETN47</t>
  </si>
  <si>
    <t>รัตน์...ธิรินทอง</t>
  </si>
  <si>
    <t>201/5.หมู่..3..หมู่บ้านแหลมฆ้อ
ตำบลเนินทราย
อำเภอเมืองทอง
จังหวัดตราด... 23000</t>
  </si>
  <si>
    <t>23000</t>
  </si>
  <si>
    <t>0809372679</t>
  </si>
  <si>
    <t>06/02/2025 20:54</t>
  </si>
  <si>
    <t>JB174208840TH</t>
  </si>
  <si>
    <t>07/02/2025 15:58</t>
  </si>
  <si>
    <t>ETN46</t>
  </si>
  <si>
    <t>******เฮ้าส์ชั้นเดียว ตรงข้ามตู้กดน้ำ+ซักผ้า) ตำบลนาป่า อำเภอเมืองชลบุรี จังหวัดชลบุรี 20000</t>
  </si>
  <si>
    <t>07/02/2025 16:28</t>
  </si>
  <si>
    <t>TH2553563540489</t>
  </si>
  <si>
    <t>ETN45</t>
  </si>
  <si>
    <t>ณัฏฐา_ชุมทอง</t>
  </si>
  <si>
    <t>100/3ม.3
ต.ท่าบอนอ.ระโนด
จ.สงขลา
 90140</t>
  </si>
  <si>
    <t>90140</t>
  </si>
  <si>
    <t>0843979728</t>
  </si>
  <si>
    <t>07/02/2025 15:56</t>
  </si>
  <si>
    <t>JA165467007TH</t>
  </si>
  <si>
    <t>ETN43</t>
  </si>
  <si>
    <t>น*** ร***นตรี</t>
  </si>
  <si>
    <t>07/02/2025 15:54</t>
  </si>
  <si>
    <t>THT04031H3KWA3Z</t>
  </si>
  <si>
    <t>ETN42</t>
  </si>
  <si>
    <t>เ*** ว***ิสา</t>
  </si>
  <si>
    <t>THT27011H437A0Z</t>
  </si>
  <si>
    <t>ETN40</t>
  </si>
  <si>
    <t>สุภาวดี.เศษวงค์</t>
  </si>
  <si>
    <t>.93.ม.15.ต.เสาเดียว.อ.หนองหงส์.จ.บุรีรัมย์. 31240</t>
  </si>
  <si>
    <t>31240</t>
  </si>
  <si>
    <t>0810722631</t>
  </si>
  <si>
    <t>07/02/2025 15:51</t>
  </si>
  <si>
    <t>JA165467015TH</t>
  </si>
  <si>
    <t>ETN39</t>
  </si>
  <si>
    <t>กนกนาถ ฉัตรวรฤทธิ์</t>
  </si>
  <si>
    <t>70/936ม.7ซ.สามัคคี58/2 ถ.สามัคคี
ท่าทราย
นนทบุรี
Thailand 11000</t>
  </si>
  <si>
    <t>0944626699</t>
  </si>
  <si>
    <t>07/02/2025 15:50</t>
  </si>
  <si>
    <t>JA165467024TH</t>
  </si>
  <si>
    <t>ETN37</t>
  </si>
  <si>
    <t xml:space="preserve">คุณวันชัย เรืองเดช </t>
  </si>
  <si>
    <t>33 หมู่ 8 บ้านแวงใหม่ ต.หนองสูงใต้ อ.หนองสูง จ.มุกดาหาร 49160</t>
  </si>
  <si>
    <t>49160</t>
  </si>
  <si>
    <t>0914143191</t>
  </si>
  <si>
    <t>07/02/2025 15:48</t>
  </si>
  <si>
    <t>JA165467038TH</t>
  </si>
  <si>
    <t>ETN36</t>
  </si>
  <si>
    <t>พ***์พรรณ ป***พธิเทศ</t>
  </si>
  <si>
    <t>07/02/2025 15:45</t>
  </si>
  <si>
    <t>THT31131H3N6Z3Z</t>
  </si>
  <si>
    <t>ETN35</t>
  </si>
  <si>
    <t>ว***</t>
  </si>
  <si>
    <t>07/02/2025 15:30</t>
  </si>
  <si>
    <t>THT38011H3DSD3Z</t>
  </si>
  <si>
    <t>ETN33</t>
  </si>
  <si>
    <t>น***ารถ</t>
  </si>
  <si>
    <t>07/02/2025 15:29</t>
  </si>
  <si>
    <t>THT01271H40AC6Z</t>
  </si>
  <si>
    <t>ETN32</t>
  </si>
  <si>
    <t>ว***พร ไ***นตร์</t>
  </si>
  <si>
    <t>07/02/2025 15:27</t>
  </si>
  <si>
    <t>THT47151H417Q8Z</t>
  </si>
  <si>
    <t>ETN31</t>
  </si>
  <si>
    <t>ป***สุดา ก***านวน</t>
  </si>
  <si>
    <t>THT55041H45820Z</t>
  </si>
  <si>
    <t>07/02/2025 15:26</t>
  </si>
  <si>
    <t>ETN30</t>
  </si>
  <si>
    <t>อ***มา ศ***โยธา</t>
  </si>
  <si>
    <t>07/02/2025 15:25</t>
  </si>
  <si>
    <t>THT56051H463B4Z</t>
  </si>
  <si>
    <t>ETN29</t>
  </si>
  <si>
    <t>ท***า  ร***า</t>
  </si>
  <si>
    <t>07/02/2025 15:23</t>
  </si>
  <si>
    <t>THT64091H3JMN3Z</t>
  </si>
  <si>
    <t>ETN28</t>
  </si>
  <si>
    <t>น***นตร ว***ศร</t>
  </si>
  <si>
    <t>THT32011H3YH28Z</t>
  </si>
  <si>
    <t>ETN27</t>
  </si>
  <si>
    <t>ธ***าภัทร์ ว***กรสมบัติกุล</t>
  </si>
  <si>
    <t>07/02/2025 15:22</t>
  </si>
  <si>
    <t>THT01401H405Q4Z</t>
  </si>
  <si>
    <t>ETN26</t>
  </si>
  <si>
    <t>น***ันทร์ ศ***ดช</t>
  </si>
  <si>
    <t>07/02/2025 15:21</t>
  </si>
  <si>
    <t>THT09081H3FS95Z</t>
  </si>
  <si>
    <t>07/02/2025 15:20</t>
  </si>
  <si>
    <t>ETN25</t>
  </si>
  <si>
    <t>น***นิก</t>
  </si>
  <si>
    <t>07/02/2025 15:19</t>
  </si>
  <si>
    <t>THT32011H3PDB9Z</t>
  </si>
  <si>
    <t>ETN24</t>
  </si>
  <si>
    <t>u***2117875062952</t>
  </si>
  <si>
    <t>07/02/2025 15:16</t>
  </si>
  <si>
    <t>THT16021H44BU6Z</t>
  </si>
  <si>
    <t>ETN23</t>
  </si>
  <si>
    <t>ส***ท ศ***มาศ</t>
  </si>
  <si>
    <t>07/02/2025 15:15</t>
  </si>
  <si>
    <t>THT11011H3M8Y5Z</t>
  </si>
  <si>
    <t>ETN21</t>
  </si>
  <si>
    <t>ป***จ</t>
  </si>
  <si>
    <t>07/02/2025 15:14</t>
  </si>
  <si>
    <t>THT19051H3QAB7Z</t>
  </si>
  <si>
    <t>ETN20</t>
  </si>
  <si>
    <t>เ***</t>
  </si>
  <si>
    <t>07/02/2025 15:12</t>
  </si>
  <si>
    <t>THT47151H45VA4Z</t>
  </si>
  <si>
    <t>ETN19</t>
  </si>
  <si>
    <t>O*** J***ntrrm</t>
  </si>
  <si>
    <t>07/02/2025 15:11</t>
  </si>
  <si>
    <t>THT58011H3XRQ8Z</t>
  </si>
  <si>
    <t>ETN18</t>
  </si>
  <si>
    <t>อ***รัตน์ อ***ไพร</t>
  </si>
  <si>
    <t>THT04011H45ZV6Z</t>
  </si>
  <si>
    <t>ETN17</t>
  </si>
  <si>
    <t>ว***รณ์ ป***ักษ์กุลวงศา</t>
  </si>
  <si>
    <t>07/02/2025 15:10</t>
  </si>
  <si>
    <t>THT12041H3RYS3Z</t>
  </si>
  <si>
    <t>ETN16</t>
  </si>
  <si>
    <t>อ***ิยา เ***กิด</t>
  </si>
  <si>
    <t>THT04061H469X6Z</t>
  </si>
  <si>
    <t>ETN14</t>
  </si>
  <si>
    <t>เ***รัตน์ เ***งเพราะ</t>
  </si>
  <si>
    <t>07/02/2025 15:06</t>
  </si>
  <si>
    <t>THT17011H3Z5P2Z</t>
  </si>
  <si>
    <t>07/02/2025 15:05</t>
  </si>
  <si>
    <t>ETN12</t>
  </si>
  <si>
    <t>พ***์มาดา</t>
  </si>
  <si>
    <t>Si Sa Ket</t>
  </si>
  <si>
    <t>THT30221H3QY69Z</t>
  </si>
  <si>
    <t>ETN10</t>
  </si>
  <si>
    <t>07/02/2025 15:04</t>
  </si>
  <si>
    <t>THT58011H45EK6Z</t>
  </si>
  <si>
    <t>ETN8</t>
  </si>
  <si>
    <t>ช***มาส ต***ธานี</t>
  </si>
  <si>
    <t>07/02/2025 15:00</t>
  </si>
  <si>
    <t>THT09011H3GJN5Z</t>
  </si>
  <si>
    <t>ETN7</t>
  </si>
  <si>
    <t>อ***ญา แ***รีเรือง</t>
  </si>
  <si>
    <t>07/02/2025 14:59</t>
  </si>
  <si>
    <t>THT29151H43290Z</t>
  </si>
  <si>
    <t>ETN2</t>
  </si>
  <si>
    <t>บ******ล</t>
  </si>
  <si>
    <t>******ินดินแดง) ต.ธาตุทอง อ.บ่อทอง จ.ชลบุรี 20270 ตำบลธาตุทอง อำเภอบ่อทอง จังหวัดชลบุรี 20270</t>
  </si>
  <si>
    <t>68</t>
  </si>
  <si>
    <t>07/02/2025 14:54</t>
  </si>
  <si>
    <t>TH255953215898C</t>
  </si>
  <si>
    <t>ETN1</t>
  </si>
  <si>
    <t>ส* น***เล็ก</t>
  </si>
  <si>
    <t>07/02/2025 14:53</t>
  </si>
  <si>
    <t>THT01231H3HTP9Z</t>
  </si>
  <si>
    <t>ETN0</t>
  </si>
  <si>
    <t>ม**</t>
  </si>
  <si>
    <t>07/02/2025 14:52</t>
  </si>
  <si>
    <t>THT68091H3Y3Y4Z</t>
  </si>
  <si>
    <t>ETM99</t>
  </si>
  <si>
    <t>ท***ีย์ ด***ม้</t>
  </si>
  <si>
    <t>07/02/2025 14:50</t>
  </si>
  <si>
    <t>THT21031H3XM98Z</t>
  </si>
  <si>
    <t>ETM98</t>
  </si>
  <si>
    <t>จ***า ร***ย็น</t>
  </si>
  <si>
    <t>THT71131H41AY2Z</t>
  </si>
  <si>
    <t>ETM97</t>
  </si>
  <si>
    <t>ธ***รัตน์ โ***</t>
  </si>
  <si>
    <t>07/02/2025 14:49</t>
  </si>
  <si>
    <t>THT45031H3CV51Z</t>
  </si>
  <si>
    <t>ETM96</t>
  </si>
  <si>
    <t>ศ***า ส***รณประทีป</t>
  </si>
  <si>
    <t>THT56031H3XJ20Z</t>
  </si>
  <si>
    <t>ETM95</t>
  </si>
  <si>
    <t>พ***ีย์ โ***</t>
  </si>
  <si>
    <t>07/02/2025 14:48</t>
  </si>
  <si>
    <t>THT04031H3F9K3Z</t>
  </si>
  <si>
    <t>ETM94</t>
  </si>
  <si>
    <t>พ***์ช็อป</t>
  </si>
  <si>
    <t>07/02/2025 14:46</t>
  </si>
  <si>
    <t>THT54091H3ECW7Z</t>
  </si>
  <si>
    <t>ETM93</t>
  </si>
  <si>
    <t>เ***ยง พ***ียม</t>
  </si>
  <si>
    <t>THT42071H3P039Z</t>
  </si>
  <si>
    <t>07/02/2025 14:45</t>
  </si>
  <si>
    <t>ETM91</t>
  </si>
  <si>
    <t>ส***นท์ พ***์จริต</t>
  </si>
  <si>
    <t>หนองบัวลำภู</t>
  </si>
  <si>
    <t>07/02/2025 14:37</t>
  </si>
  <si>
    <t>THT36021H3R6A5Z</t>
  </si>
  <si>
    <t>ETM90</t>
  </si>
  <si>
    <t>F** P***aporn</t>
  </si>
  <si>
    <t>07/02/2025 14:29</t>
  </si>
  <si>
    <t>THT13041H46AU8Z</t>
  </si>
  <si>
    <t>ETM89</t>
  </si>
  <si>
    <t>m***in. ภ***พร จ***รสิทธิผล</t>
  </si>
  <si>
    <t>07/02/2025 14:27</t>
  </si>
  <si>
    <t>THT01181H3GEW7Z</t>
  </si>
  <si>
    <t>ETM88</t>
  </si>
  <si>
    <t>อ******ย</t>
  </si>
  <si>
    <t>******(มีสุวรรณ3) แยก 1 สุขุมวิท71 แขวงพระโขนงเหนือ แขวงพระโขนงเหนือ เขตวัฒนา จังหวัดกรุงเทพมหานคร 10110</t>
  </si>
  <si>
    <t>TH01426U8JR06C</t>
  </si>
  <si>
    <t>ETM85</t>
  </si>
  <si>
    <t>B***akron B***sanong</t>
  </si>
  <si>
    <t>07/02/2025 14:18</t>
  </si>
  <si>
    <t>THT61081H3R7Z7Z</t>
  </si>
  <si>
    <t>07/02/2025 14:19</t>
  </si>
  <si>
    <t>ETM83</t>
  </si>
  <si>
    <t>ป***</t>
  </si>
  <si>
    <t>07/02/2025 14:17</t>
  </si>
  <si>
    <t>THT58061H3NXS3Z</t>
  </si>
  <si>
    <t>ETM82</t>
  </si>
  <si>
    <t>07/02/2025 14:16</t>
  </si>
  <si>
    <t>THT10021H43SB6Z</t>
  </si>
  <si>
    <t>ETM81</t>
  </si>
  <si>
    <t>เ***ยว ค***ัสดิ์</t>
  </si>
  <si>
    <t>07/02/2025 14:15</t>
  </si>
  <si>
    <t>THT10011H43YG6Z</t>
  </si>
  <si>
    <t>ETM80</t>
  </si>
  <si>
    <t>น***ล</t>
  </si>
  <si>
    <t>07/02/2025 14:06</t>
  </si>
  <si>
    <t>THT64041H3YZ90Z</t>
  </si>
  <si>
    <t>07/02/2025 14:11</t>
  </si>
  <si>
    <t>ETM79</t>
  </si>
  <si>
    <t>ภ***ภร ธ***ัฒนากร</t>
  </si>
  <si>
    <t>07/02/2025 14:07</t>
  </si>
  <si>
    <t>THT04061H3ZYK0Z</t>
  </si>
  <si>
    <t>07/02/2025 14:10</t>
  </si>
  <si>
    <t>ETM78</t>
  </si>
  <si>
    <t>ร******ง</t>
  </si>
  <si>
    <t>******ำบลแม่กลอง อำเภอเมืองสมุทรสงคราม จังหวัดสมุทรสงคราม 75000</t>
  </si>
  <si>
    <t>TH2585151879354</t>
  </si>
  <si>
    <t>ETM64</t>
  </si>
  <si>
    <t>ทรรศนีย์  สุพลัง</t>
  </si>
  <si>
    <t>37/3  ม.7  ต.ลาดชิด  อ.ผักไห่ 
จ.พระนครศรีอยุธยา 13120</t>
  </si>
  <si>
    <t>0897675788</t>
  </si>
  <si>
    <t>07/02/2025 13:16</t>
  </si>
  <si>
    <t>JB174170543TH</t>
  </si>
  <si>
    <t>07/02/2025 14:01</t>
  </si>
  <si>
    <t>ETM77</t>
  </si>
  <si>
    <t>ณ***ันทน์ ด***่ม</t>
  </si>
  <si>
    <t>THT15011H3P2Y9Z</t>
  </si>
  <si>
    <t>07/02/2025 14:00</t>
  </si>
  <si>
    <t>ETM74</t>
  </si>
  <si>
    <t>ผญ.สมบูรณ์ นันวิเศษ</t>
  </si>
  <si>
    <t>65 หมู่ 4 ตำบลสุขเกษม อำเภอปักธงชัย
จังหวัดนครราชสีมา 30150</t>
  </si>
  <si>
    <t>0866517557</t>
  </si>
  <si>
    <t>07/02/2025 13:17</t>
  </si>
  <si>
    <t>JB174170472TH</t>
  </si>
  <si>
    <t>07/02/2025 13:59</t>
  </si>
  <si>
    <t>07/02/2025 13:58</t>
  </si>
  <si>
    <t>ETM73</t>
  </si>
  <si>
    <t>THT56041H44K78Z</t>
  </si>
  <si>
    <t>ETM72</t>
  </si>
  <si>
    <t>07/02/2025 13:57</t>
  </si>
  <si>
    <t>THT13081H3GQA5Z</t>
  </si>
  <si>
    <t>ETM71</t>
  </si>
  <si>
    <t>อนพัทย์ ศิริพงษ์ไพบูลย์</t>
  </si>
  <si>
    <t xml:space="preserve">บ้านเลขที่ 31/625 หมู่1 &amp;nbsp;ซอย 56 &amp;nbsp;คลอง5. &amp;nbsp;ต.รังสิต อ.ธัญบุรี จ.ปทุมธานี 12110
</t>
  </si>
  <si>
    <t>0899215933</t>
  </si>
  <si>
    <t>07/02/2025 13:31</t>
  </si>
  <si>
    <t>JB174170486TH</t>
  </si>
  <si>
    <t>07/02/2025 13:56</t>
  </si>
  <si>
    <t>ETM70</t>
  </si>
  <si>
    <t>07/02/2025 13:38</t>
  </si>
  <si>
    <t>JB174170490TH</t>
  </si>
  <si>
    <t>07/02/2025 13:48</t>
  </si>
  <si>
    <t>ETM69</t>
  </si>
  <si>
    <t>07/02/2025 13:44</t>
  </si>
  <si>
    <t>JA165467041TH</t>
  </si>
  <si>
    <t>ETM68</t>
  </si>
  <si>
    <t>คุณลุงเปี๊ยก ณฐคุณ</t>
  </si>
  <si>
    <t xml:space="preserve">					
 เลขที่ 124/1    หมู่5  						
( บ้านประตูสีน้ำเงินหน้าโรงเรียนห้วยกะทะทอง )						
ต.ศรีมงคล     อ.ไทรโยค						
จ.กาญจนบุรี 		 71150</t>
  </si>
  <si>
    <t>0932615991</t>
  </si>
  <si>
    <t>07/02/2025 13:14</t>
  </si>
  <si>
    <t>JB174170509TH</t>
  </si>
  <si>
    <t>07/02/2025 13:42</t>
  </si>
  <si>
    <t>ETM67</t>
  </si>
  <si>
    <t xml:space="preserve">คุณวชิราภรณ์ หวานดี   											</t>
  </si>
  <si>
    <t>เลขที่ 73 หมู่ 7 บ้านป่าเหมี้ยง ต.แจ้ซ้อน						
อ.เมืองปาน   จ.ลำปาง 					
 52240</t>
  </si>
  <si>
    <t>52240</t>
  </si>
  <si>
    <t>0821859197</t>
  </si>
  <si>
    <t>JB174170512TH</t>
  </si>
  <si>
    <t>07/02/2025 13:41</t>
  </si>
  <si>
    <t>ETM66</t>
  </si>
  <si>
    <t>คุณแม่เฉลา ศศิณัฐญา</t>
  </si>
  <si>
    <t>47 หมู่ 5 ถ.วัดศรีเฉลิมเขต						
ต.ดอนมะนาว อ.สองพี่น้อง						
จ.สพรรณบุรี   72110</t>
  </si>
  <si>
    <t>72110</t>
  </si>
  <si>
    <t>0615026236</t>
  </si>
  <si>
    <t>JB174170526TH</t>
  </si>
  <si>
    <t>07/02/2025 13:40</t>
  </si>
  <si>
    <t>ETM65</t>
  </si>
  <si>
    <t xml:space="preserve">คุณจงรักษ์   สุขเสาร์     					</t>
  </si>
  <si>
    <t>เลขที่ 1/6   ม.12  บ้านสันต้นบง     					
ตำบลสันกำแพง   อำเภอสันกำแพง     					
จ.เชียงใหม่      					
 50130</t>
  </si>
  <si>
    <t>50130</t>
  </si>
  <si>
    <t>0917257964</t>
  </si>
  <si>
    <t>JB174170530TH</t>
  </si>
  <si>
    <t>07/02/2025 13:39</t>
  </si>
  <si>
    <t>07/02/2025 13:36</t>
  </si>
  <si>
    <t>ETM63</t>
  </si>
  <si>
    <t>07/02/2025 13:35</t>
  </si>
  <si>
    <t>TH14016U8XDX0I</t>
  </si>
  <si>
    <t>07/02/2025 13:34</t>
  </si>
  <si>
    <t>ETM62</t>
  </si>
  <si>
    <t>ศิริวรรณ   จะวรรณะตุม</t>
  </si>
  <si>
    <t>177 หอพักวัฒนา
รังสิต-นครนายก
ซ.6 สะพานฟ้า
ต.ประชาธิปัตย์
อ.ธัญบุรี
จ.ปทุมธานี  12130</t>
  </si>
  <si>
    <t>0637951094</t>
  </si>
  <si>
    <t>07/02/2025 13:29</t>
  </si>
  <si>
    <t>JA165467055TH</t>
  </si>
  <si>
    <t>ETM60</t>
  </si>
  <si>
    <t>ประภาพร  รวมเมฆ</t>
  </si>
  <si>
    <t xml:space="preserve"> 83หมู่6 ต.อู่ทอง อ.อู่ทอง จ.สุพรรณบุรี   72160</t>
  </si>
  <si>
    <t>0852921406</t>
  </si>
  <si>
    <t>07/02/2025 12:43</t>
  </si>
  <si>
    <t>JB174170557TH</t>
  </si>
  <si>
    <t>07/02/2025 13:20</t>
  </si>
  <si>
    <t>ETM59</t>
  </si>
  <si>
    <t>THT49011H3MEV3Z</t>
  </si>
  <si>
    <t>07/02/2025 13:19</t>
  </si>
  <si>
    <t>ETM58</t>
  </si>
  <si>
    <t>ณัฐนันท์  ไพรสัณฑ์</t>
  </si>
  <si>
    <t>148/2 ม.2
ต.หลักแก้ว
อ.วิเศษชัยชาญ
จ. อ่างทอง 14110</t>
  </si>
  <si>
    <t>0822143697</t>
  </si>
  <si>
    <t>07/02/2025 13:18</t>
  </si>
  <si>
    <t>JA165467069TH</t>
  </si>
  <si>
    <t>ETM57</t>
  </si>
  <si>
    <t>LEXDO0127109903</t>
  </si>
  <si>
    <t>ETM56</t>
  </si>
  <si>
    <t>สำราญ แพทย์จันลา</t>
  </si>
  <si>
    <t>87 หมู่ 9 บ.ดงนาม่วง  ต.บ้านขาว อ.เมือง จ.อุดร
 41190</t>
  </si>
  <si>
    <t>0986120866</t>
  </si>
  <si>
    <t>07/02/2025 12:05</t>
  </si>
  <si>
    <t>JB174170565TH</t>
  </si>
  <si>
    <t>ETM55</t>
  </si>
  <si>
    <t>THT30091H46KE4Z</t>
  </si>
  <si>
    <t>ETM54</t>
  </si>
  <si>
    <t xml:space="preserve">ณัฐฐาวีรยา </t>
  </si>
  <si>
    <t>31/617 หมู่ 1 ซอย 56
หมู่บ้านสินธานีแกรนด์วิลล์, รังสิต
ธัญญะบุรี, ปทุมธานี  12110</t>
  </si>
  <si>
    <t>0618500241</t>
  </si>
  <si>
    <t>07/02/2025 11:07</t>
  </si>
  <si>
    <t>JB174170574TH</t>
  </si>
  <si>
    <t>ETM53</t>
  </si>
  <si>
    <t>จริยา นิหมาน</t>
  </si>
  <si>
    <t>109/1 ถนนพัทลุง ต.บ่อยาง อ.เมือง จ.สงขลา 90000</t>
  </si>
  <si>
    <t>90000</t>
  </si>
  <si>
    <t>0866978704</t>
  </si>
  <si>
    <t>07/02/2025 10:52</t>
  </si>
  <si>
    <t>JB174170588TH</t>
  </si>
  <si>
    <t>07/02/2025 13:11</t>
  </si>
  <si>
    <t>ETM52</t>
  </si>
  <si>
    <t>ร***พรรณ  ห***แจ่ม</t>
  </si>
  <si>
    <t>07/02/2025 13:10</t>
  </si>
  <si>
    <t>THT02041H43VX8Z</t>
  </si>
  <si>
    <t>ETM51</t>
  </si>
  <si>
    <t>ศันสนีย์​.. กรวิจิตรศิริ</t>
  </si>
  <si>
    <t>ศันสนีย์ กรวิจิตรศิริ
เลขที่451 เจริญสุข2 ม.12 ต.เกิ้ง อ.เมือง
จ.มหาสารคาม44000 (ร้านถมทวี)
083-0945298
ต.เกิ้ง
อ.เมืองมหาสารคาม
จ.มหาสารคาม
Thailand 44000</t>
  </si>
  <si>
    <t>44000</t>
  </si>
  <si>
    <t>66830945298</t>
  </si>
  <si>
    <t>07/02/2025 13:09</t>
  </si>
  <si>
    <t>JA165467072TH</t>
  </si>
  <si>
    <t>ETM48</t>
  </si>
  <si>
    <t>อำไพ เปล่งขำ</t>
  </si>
  <si>
    <t>11 ซอยสรงประภา 1 แยก 4
ตรงข้ามที.เค.อพาร์ทเม้นท์
ถนนสรงประภา
แขวงดอนเมือง
เขตดอนเมือง
กรุงเทพฯ
โทร 10210</t>
  </si>
  <si>
    <t>0861065735</t>
  </si>
  <si>
    <t>07/02/2025 10:33</t>
  </si>
  <si>
    <t>JB174171190TH</t>
  </si>
  <si>
    <t>07/02/2025 13:06</t>
  </si>
  <si>
    <t>ETM47</t>
  </si>
  <si>
    <t>นิมิต นวนแตง</t>
  </si>
  <si>
    <t>- 38/4 ม.6 ต.น้ำตาล
อินทร์บุรี/ In Buriสิงห์บุรี/ Sing Buri
16110</t>
  </si>
  <si>
    <t>16110</t>
  </si>
  <si>
    <t>660982784543</t>
  </si>
  <si>
    <t>LEXPU0455341340</t>
  </si>
  <si>
    <t>ETM46</t>
  </si>
  <si>
    <t>ชื่อสิริกร ปอสุวรรณ</t>
  </si>
  <si>
    <t>เลขที่ 66 ซอยอ่อนนุช 61 เขต/แขวงประเวศ กรุงเทพ 10250</t>
  </si>
  <si>
    <t>0819352719</t>
  </si>
  <si>
    <t>07/02/2025 09:59</t>
  </si>
  <si>
    <t>JB174170605TH</t>
  </si>
  <si>
    <t>07/02/2025 13:05</t>
  </si>
  <si>
    <t>ETM45</t>
  </si>
  <si>
    <t>ธัญวลัย บุญปลอด</t>
  </si>
  <si>
    <t>72/1  ม.8
บางคูวัด
ปทุมธานี
Thailand
อ.เมือง 12000</t>
  </si>
  <si>
    <t>0958546155</t>
  </si>
  <si>
    <t>07/02/2025 13:03</t>
  </si>
  <si>
    <t>JA165467086TH</t>
  </si>
  <si>
    <t>ETM44</t>
  </si>
  <si>
    <t xml:space="preserve">ทวัช  มูลฝุ่น </t>
  </si>
  <si>
    <t>438/3 ม.4 ซ.วังพงศ์ 12
ต.วังพงศ์ อ.ปรานบุรี จ.ประจวบฯ 
 77120</t>
  </si>
  <si>
    <t>0922968536</t>
  </si>
  <si>
    <t>07/02/2025 13:02</t>
  </si>
  <si>
    <t>JA165466956TH</t>
  </si>
  <si>
    <t>ETM43</t>
  </si>
  <si>
    <t>07/02/2025 13:01</t>
  </si>
  <si>
    <t>JA165466960TH</t>
  </si>
  <si>
    <t>ETM42</t>
  </si>
  <si>
    <t>จุฑามาศ นาคีสุวรรณ</t>
  </si>
  <si>
    <t>56 ซอยเทอดไทย9
ถนนเทอดไท
แขวงบางยี่เรือ
เขตธนบุรี
กทม. 10600</t>
  </si>
  <si>
    <t>0818745561</t>
  </si>
  <si>
    <t>07/02/2025 12:59</t>
  </si>
  <si>
    <t>JA165466973TH</t>
  </si>
  <si>
    <t>ETM41</t>
  </si>
  <si>
    <t>รักชนก กรีดจินดา</t>
  </si>
  <si>
    <t>45/2 ม.1 ต.ดอนลาน อ.ผักไห่ จ.อยุธยา 
โทร  13280</t>
  </si>
  <si>
    <t>13280</t>
  </si>
  <si>
    <t>0611903596</t>
  </si>
  <si>
    <t>07/02/2025 09:16</t>
  </si>
  <si>
    <t>JB174170441TH</t>
  </si>
  <si>
    <t>07/02/2025 12:56</t>
  </si>
  <si>
    <t>ETM40</t>
  </si>
  <si>
    <t>******ย 6 หมู่ 2 ตำบลแคราย อำเภอกระทุ่มแบน จังหวัดสมุทรสาคร 74110</t>
  </si>
  <si>
    <t>07/02/2025 12:55</t>
  </si>
  <si>
    <t>TH253023080211C</t>
  </si>
  <si>
    <t>ETM39</t>
  </si>
  <si>
    <t>ดวงรัตน์ แก่นบุดดี</t>
  </si>
  <si>
    <t>232 ม 16 บ หนองตาไก้1
ต ชุมแพ อ ชุมแพ
จ ขอนแก่น  40130</t>
  </si>
  <si>
    <t>40130</t>
  </si>
  <si>
    <t>0983192974</t>
  </si>
  <si>
    <t>JB174170455TH</t>
  </si>
  <si>
    <t>07/02/2025 12:54</t>
  </si>
  <si>
    <t>ETM38</t>
  </si>
  <si>
    <t xml:space="preserve">บุษกร ปัทมโสภณ </t>
  </si>
  <si>
    <t>66/1ถนนพุทธมณฑลสาย2 แขวงบางแคเหนือ เขตบางแค จังหวัดกทม.  10160</t>
  </si>
  <si>
    <t>0917131147</t>
  </si>
  <si>
    <t>07/02/2025 12:50</t>
  </si>
  <si>
    <t>JA165466995TH</t>
  </si>
  <si>
    <t>ETM37</t>
  </si>
  <si>
    <t>-นิด</t>
  </si>
  <si>
    <t>257/5..ม.19..ต.นอกเมือง..อ.เมืองจ.สุรินทร์ 32000</t>
  </si>
  <si>
    <t>0872608582</t>
  </si>
  <si>
    <t>07/02/2025 12:49</t>
  </si>
  <si>
    <t>JA165466987TH</t>
  </si>
  <si>
    <t>ETM36</t>
  </si>
  <si>
    <t>ส******ญ</t>
  </si>
  <si>
    <t>******15 แยก 10 แขวงช่องนนทรี เขตยานนาวา จังหวัดกรุงเทพมหานคร 10120</t>
  </si>
  <si>
    <t>TH01366U8JH93A</t>
  </si>
  <si>
    <t>07/02/2025 12:46</t>
  </si>
  <si>
    <t>ETM35</t>
  </si>
  <si>
    <t>เถลิง​ศักดิ์​ ดี​ล้อม</t>
  </si>
  <si>
    <t xml:space="preserve"> 452/235  ลุมพินีพาร์คนวมินทร์ศรีบูรพาอาคาร A2 แขวงคลองกุ่ม เขตบึงกุ่ม กรุงเทพฯ   10240</t>
  </si>
  <si>
    <t>0613873789</t>
  </si>
  <si>
    <t>07/02/2025 12:45</t>
  </si>
  <si>
    <t>JA165467090TH</t>
  </si>
  <si>
    <t>ETM34</t>
  </si>
  <si>
    <t xml:space="preserve"> สุรีย์พันธุ์ สุขสาธุ</t>
  </si>
  <si>
    <t>100/38หมู่1 ซอยบางศรีเมือง อ.เมือง จ.นนทบุรี  11000</t>
  </si>
  <si>
    <t>0869745685</t>
  </si>
  <si>
    <t>JA165467109TH</t>
  </si>
  <si>
    <t>ETM33</t>
  </si>
  <si>
    <t>สันทนา สองรุ่งชัยฤทธิ์</t>
  </si>
  <si>
    <t>435/1 ซ.พิบูลย์อุปถัมภ์ สามเสนนอก ห้วยขวาง กทม. 10310</t>
  </si>
  <si>
    <t>0971235151</t>
  </si>
  <si>
    <t>07/02/2025 12:41</t>
  </si>
  <si>
    <t>JA165467112TH</t>
  </si>
  <si>
    <t>ETM32</t>
  </si>
  <si>
    <t>น***ศศิประภา ต***ะเสระนีย์</t>
  </si>
  <si>
    <t>07/02/2025 12:40</t>
  </si>
  <si>
    <t>THT67011H3WC24Z</t>
  </si>
  <si>
    <t>ETM31</t>
  </si>
  <si>
    <t>วิชุดา ปาละนันท์</t>
  </si>
  <si>
    <t xml:space="preserve"> &amp;nbsp;บ้านเลขที่ 9/41 หมู่บ้านการเด้นวิลล่า เดอะวอเตอร์ฟร้อน. หมู่10 ต.ลาดสวาย. &amp;nbsp;อ.ลำลูกกา. จ.ปทุมธานี 12150. &amp;nbsp;(ถ้าไม่มีผู้รับ ฝากรปภ.หมู่บ้านเซ็นรับแทนค่ะ)&amp;nbsp;</t>
  </si>
  <si>
    <t>0985638490</t>
  </si>
  <si>
    <t>06/02/2025 18:30</t>
  </si>
  <si>
    <t>JB174170614TH</t>
  </si>
  <si>
    <t>07/02/2025 12:37</t>
  </si>
  <si>
    <t>ETM30</t>
  </si>
  <si>
    <t>ดีเจ.เสิด จอมชัชพงศ์ อโนราช</t>
  </si>
  <si>
    <t xml:space="preserve">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 / 082-6742942☎️สะดวกรับของ / รับโทรศัพท์ 13.00-19.00 น. นะครับ(ภาคบ่าย)</t>
  </si>
  <si>
    <t>0823285252</t>
  </si>
  <si>
    <t>07/02/2025 12:28</t>
  </si>
  <si>
    <t>JB174170628TH</t>
  </si>
  <si>
    <t>07/02/2025 12:35</t>
  </si>
  <si>
    <t>ETM29</t>
  </si>
  <si>
    <t>น******ล</t>
  </si>
  <si>
    <t>******อุทิศ, ถนนประชาอุทิศ, เขตทุ่งครุ แขวงทุ่งครุ เขตทุ่งครุ จังหวัดกรุงเทพมหานคร 10140</t>
  </si>
  <si>
    <t>07/02/2025 12:30</t>
  </si>
  <si>
    <t>TH259507744376S</t>
  </si>
  <si>
    <t>ETM28</t>
  </si>
  <si>
    <t>สายชล</t>
  </si>
  <si>
    <t>45หมู่5เกาะกูดรีสอร์ทต.เกาะกูดอ.เกาะกูดจ.ตราด 23000</t>
  </si>
  <si>
    <t>0615368198</t>
  </si>
  <si>
    <t>07/02/2025 09:55</t>
  </si>
  <si>
    <t>JB174170631TH</t>
  </si>
  <si>
    <t>07/02/2025 12:29</t>
  </si>
  <si>
    <t>ETM27</t>
  </si>
  <si>
    <t>ต้อย</t>
  </si>
  <si>
    <t>7/19 แฟลต ก 1 ชั้น 2
ซอยปลูกจิตต์
ถนนพระราม 4 
แขวงลุมพินี อ.ปทุมวัน 
กทม. 
 10330</t>
  </si>
  <si>
    <t>0922798035</t>
  </si>
  <si>
    <t>07/02/2025 12:27</t>
  </si>
  <si>
    <t>JA165467126TH</t>
  </si>
  <si>
    <t>ETM26</t>
  </si>
  <si>
    <t>กัญญาดา สุขุมธรรมสถิต</t>
  </si>
  <si>
    <t>226/6ถ.ศุภสารรังสรรค ต.หาดใหญ่ อ.หาดใหญ่
จ.สงขลา 90110</t>
  </si>
  <si>
    <t>90110</t>
  </si>
  <si>
    <t>0896547602</t>
  </si>
  <si>
    <t>07/02/2025 12:26</t>
  </si>
  <si>
    <t>JA165467130TH</t>
  </si>
  <si>
    <t>ETM25</t>
  </si>
  <si>
    <t>ชัญญา</t>
  </si>
  <si>
    <t>576/3 ม.5 ซ.โพธิสาร
ต.นาเกลือ อ.บางละมุง
จ.ชลบุรี   20150</t>
  </si>
  <si>
    <t>0892228852</t>
  </si>
  <si>
    <t>07/02/2025 10:13</t>
  </si>
  <si>
    <t>JB174170469TH</t>
  </si>
  <si>
    <t>07/02/2025 12:25</t>
  </si>
  <si>
    <t>ETM24</t>
  </si>
  <si>
    <t>เป็ง โป่งเครือ</t>
  </si>
  <si>
    <t>142 ม.3 ต.เวียงมอก อ.เถิน จ.ลำปาง 52160</t>
  </si>
  <si>
    <t>52160</t>
  </si>
  <si>
    <t>0800154644</t>
  </si>
  <si>
    <t>JB174170645TH</t>
  </si>
  <si>
    <t>07/02/2025 12:22</t>
  </si>
  <si>
    <t>ETM23</t>
  </si>
  <si>
    <t>จิราภา</t>
  </si>
  <si>
    <t>42ซ.โยธาเทพ ต.ทะเลชุบศร อ.เมือง ลพบุรี 15000</t>
  </si>
  <si>
    <t>0625386253</t>
  </si>
  <si>
    <t>07/02/2025 10:01</t>
  </si>
  <si>
    <t>JB174170659TH</t>
  </si>
  <si>
    <t>07/02/2025 12:21</t>
  </si>
  <si>
    <t>ETM22</t>
  </si>
  <si>
    <t>กิม</t>
  </si>
  <si>
    <t>905ม1ต.หนองนาคำ
อ.เมือง จ.อุดรธานี 41000</t>
  </si>
  <si>
    <t>0651076737</t>
  </si>
  <si>
    <t>07/02/2025 09:12</t>
  </si>
  <si>
    <t>JB174170662TH</t>
  </si>
  <si>
    <t>07/02/2025 12:20</t>
  </si>
  <si>
    <t>ETM21</t>
  </si>
  <si>
    <t>07/02/2025 12:15</t>
  </si>
  <si>
    <t>THT01491H435B4Z</t>
  </si>
  <si>
    <t>ETM20</t>
  </si>
  <si>
    <t>อ***ณา ร***รพย์</t>
  </si>
  <si>
    <t>07/02/2025 12:09</t>
  </si>
  <si>
    <t>THT12061H3HMX7Z</t>
  </si>
  <si>
    <t>ETM19</t>
  </si>
  <si>
    <t>ละเอียด  นวลรักษ์</t>
  </si>
  <si>
    <t>121 ม.8 บ้านโล๊ะปูเลย · ป่าไหน่/ Pa Nai
พร้าว/ Phraoเชียงใหม่/ Chiang Mai
50190</t>
  </si>
  <si>
    <t>50190</t>
  </si>
  <si>
    <t>660856261675</t>
  </si>
  <si>
    <t>07/02/2025 11:58</t>
  </si>
  <si>
    <t>TH47116U8FWN4D</t>
  </si>
  <si>
    <t>ETM18</t>
  </si>
  <si>
    <t>ศ******ล</t>
  </si>
  <si>
    <t>******5 แขวงท่าข้าม แขวงท่าข้าม เขตบางขุนเทียน จังหวัดกรุงเทพมหานคร 10150</t>
  </si>
  <si>
    <t>37</t>
  </si>
  <si>
    <t>07/02/2025 12:17</t>
  </si>
  <si>
    <t>TH01176U881F8A0</t>
  </si>
  <si>
    <t>07/02/2025 11:47</t>
  </si>
  <si>
    <t>ETM16</t>
  </si>
  <si>
    <t>ว******ี</t>
  </si>
  <si>
    <t>******่ที่ 11, ตำบลจอมบึง, อำเภอจอมบึง ตำบลจอมบึง อำเภอจอมบึง จังหวัดราชบุรี 70150</t>
  </si>
  <si>
    <t>84</t>
  </si>
  <si>
    <t>07/02/2025 11:04</t>
  </si>
  <si>
    <t>TH2501483685945</t>
  </si>
  <si>
    <t>07/02/2025 10:34</t>
  </si>
  <si>
    <t>ETM15</t>
  </si>
  <si>
    <t>ผ******น</t>
  </si>
  <si>
    <t>******ำบลแม่น้ำ ตำบลแม่น้ำ อำเภอเกาะสมุย จังหวัดสุราษฎร์ธานี 84330</t>
  </si>
  <si>
    <t>84330</t>
  </si>
  <si>
    <t>07/02/2025 10:47</t>
  </si>
  <si>
    <t>TH68046U8HQ41G</t>
  </si>
  <si>
    <t>07/02/2025 10:17</t>
  </si>
  <si>
    <t>ETM14</t>
  </si>
  <si>
    <t>ช******ก</t>
  </si>
  <si>
    <t>******อ.เมือง จ.ขอนแก่น 40000 ตำบลในเมือง อำเภอเมืองขอนแก่น จังหวัดขอนแก่น 40000</t>
  </si>
  <si>
    <t>07/02/2025 09:44</t>
  </si>
  <si>
    <t>TH37016U8FK12A1</t>
  </si>
  <si>
    <t>07/02/2025 09:14</t>
  </si>
  <si>
    <t>ETM13</t>
  </si>
  <si>
    <t>ศ******ณ</t>
  </si>
  <si>
    <t>******.ท่าช้าง ตำบลท่าช้าง อำเภอเมืองจันทบุรี จังหวัดจันทบุรี 22000</t>
  </si>
  <si>
    <t>22000</t>
  </si>
  <si>
    <t>TH2592093830442</t>
  </si>
  <si>
    <t>ETM12</t>
  </si>
  <si>
    <t>07/02/2025 08:51</t>
  </si>
  <si>
    <t>LEXPU0455336414</t>
  </si>
  <si>
    <t>ETM11</t>
  </si>
  <si>
    <t>******ลองบางปลากด ตำบลในคลองบางปลากด อำเภอพระสมุทรเจดีย์ จังหวัดสมุทรปราการ 10290</t>
  </si>
  <si>
    <t>07/02/2025 08:09</t>
  </si>
  <si>
    <t>TH250136117037A</t>
  </si>
  <si>
    <t>07/02/2025 07:39</t>
  </si>
  <si>
    <t>ETM10</t>
  </si>
  <si>
    <t>ชูชีพ บุญธรรม</t>
  </si>
  <si>
    <t>56/11 หมู่8 ซอย6 ต.แหลมใหญ่ อ.เมือง จ.สมุทรสงคราม
เมืองสมุทรสงคราม/ Mueang Samut Songkhramสมุทรสงคราม/ Samut Songkhram
75000</t>
  </si>
  <si>
    <t>660867647377</t>
  </si>
  <si>
    <t>07/02/2025 07:12</t>
  </si>
  <si>
    <t>LEXDO0127001851</t>
  </si>
  <si>
    <t>ETM9</t>
  </si>
  <si>
    <t>น******์</t>
  </si>
  <si>
    <t>******ุดหว้า ตำบลกุดหว้า อำเภอกุฉินารายณ์ จังหวัดกาฬสินธุ์ 46110</t>
  </si>
  <si>
    <t>46110</t>
  </si>
  <si>
    <t>07/02/2025 06:40</t>
  </si>
  <si>
    <t>TH259857944501L</t>
  </si>
  <si>
    <t>ETM8</t>
  </si>
  <si>
    <t>****** 12 ต.วารินชำราบ ตำบลวารินชำราบ อำเภอวารินชำราบ จังหวัดอุบลราชธานี 34190</t>
  </si>
  <si>
    <t>07/02/2025 01:38</t>
  </si>
  <si>
    <t>TH250917411893W</t>
  </si>
  <si>
    <t>07/02/2025 01:21</t>
  </si>
  <si>
    <t>ETM4</t>
  </si>
  <si>
    <t>ข******พ</t>
  </si>
  <si>
    <t>******ลบางนอน ตำบลบางนอน อำเภอเมืองระนอง จังหวัดระนอง 85000</t>
  </si>
  <si>
    <t>07/02/2025 00:22</t>
  </si>
  <si>
    <t>TH254892514224Q</t>
  </si>
  <si>
    <t>ETO94</t>
  </si>
  <si>
    <t>ย***น จ***ิ้ว</t>
  </si>
  <si>
    <t>08/02/2025 23:41</t>
  </si>
  <si>
    <t>08/02/2025 23:42</t>
  </si>
  <si>
    <t>ETO93</t>
  </si>
  <si>
    <t>ศ******์</t>
  </si>
  <si>
    <t>****** แขวงเสนานิคม เขตจตุจักร จังหวัดกรุงเทพมหานคร 10900</t>
  </si>
  <si>
    <t>08/02/2025 23:11</t>
  </si>
  <si>
    <t>ETO91</t>
  </si>
  <si>
    <t>เมื่อใช้เงินเก่ง ก็ต้องหาให้เก่งเหมือนกัน</t>
  </si>
  <si>
    <t>เคหะบางพลี 203/365  ถ.เทพารักษ์  · บางเสาธง/ Bang Sao Thong
บางเสาธง/ Bang Sao Thongสมุทรปราการ/ Samut Prakan
10570</t>
  </si>
  <si>
    <t>660894831093</t>
  </si>
  <si>
    <t>08/02/2025 22:45</t>
  </si>
  <si>
    <t>ETO90</t>
  </si>
  <si>
    <t>ว***รณ์ ท***าภิบาล</t>
  </si>
  <si>
    <t>08/02/2025 22:23</t>
  </si>
  <si>
    <t>ETO89</t>
  </si>
  <si>
    <t>ศศินันท์</t>
  </si>
  <si>
    <t>79/332 ซ.1 หมู่บ้านศุภาลัยวิลล์ วงแหวนปิ่นเกล้า-พระรามห้า ต.ศาลากลาง อ.บางกรวย · บางกรวย/ Bang Kruai
บางกรวย/ Bang Kruaiนนทบุรี/ Nonthaburi
11130</t>
  </si>
  <si>
    <t>660875915558</t>
  </si>
  <si>
    <t>08/02/2025 22:21</t>
  </si>
  <si>
    <t>ETO88</t>
  </si>
  <si>
    <t>จ***อม  ร***ี่</t>
  </si>
  <si>
    <t>08/02/2025 22:16</t>
  </si>
  <si>
    <t>ETO87</t>
  </si>
  <si>
    <t>ช*** บ***ศรีภูมิ</t>
  </si>
  <si>
    <t>08/02/2025 22:08</t>
  </si>
  <si>
    <t>ETO85</t>
  </si>
  <si>
    <t>ศ***รัตน์    แ***ิ้ม</t>
  </si>
  <si>
    <t>08/02/2025 20:23</t>
  </si>
  <si>
    <t>08/02/2025 20:24</t>
  </si>
  <si>
    <t>ETO83</t>
  </si>
  <si>
    <t>ช้อย อบอิน</t>
  </si>
  <si>
    <t xml:space="preserve">110/1 หมู่5 ต.มะตูม
อ.พรหมพิราม จ.พิษณุโลก
65150
</t>
  </si>
  <si>
    <t>65150</t>
  </si>
  <si>
    <t>660992499239</t>
  </si>
  <si>
    <t>08/02/2025 19:58</t>
  </si>
  <si>
    <t>raweewan5499@gmail.com</t>
  </si>
  <si>
    <t>08/02/2025 20:09</t>
  </si>
  <si>
    <t>ETO82</t>
  </si>
  <si>
    <t>RAIN</t>
  </si>
  <si>
    <t>C4.470 morning market · แม่หละ/ Mae La
ท่าสองยาง/ Tha Song Yangตาก/ Tak
63150</t>
  </si>
  <si>
    <t>63150</t>
  </si>
  <si>
    <t>660908962006</t>
  </si>
  <si>
    <t>08/02/2025 20:06</t>
  </si>
  <si>
    <t>ETO81</t>
  </si>
  <si>
    <t>ปพนวัชระธัช  สุพัตธนนารา</t>
  </si>
  <si>
    <t>94 ม.3 ต.สระพังทอง · สระพังทอง/ Sa Phang Thong
เขาวง/ Khao Wongกาฬสินธุ์/ Kalasin
46160</t>
  </si>
  <si>
    <t>46160</t>
  </si>
  <si>
    <t>660808055495</t>
  </si>
  <si>
    <t>08/02/2025 19:54</t>
  </si>
  <si>
    <t>ETO80</t>
  </si>
  <si>
    <t>ส***นทา แ***รี</t>
  </si>
  <si>
    <t>08/02/2025 19:46</t>
  </si>
  <si>
    <t>ETO79</t>
  </si>
  <si>
    <t>เ***นี ท***ุล</t>
  </si>
  <si>
    <t>08/02/2025 18:39</t>
  </si>
  <si>
    <t>ETO78</t>
  </si>
  <si>
    <t>โ*** บ***ทธ์</t>
  </si>
  <si>
    <t>08/02/2025 18:19</t>
  </si>
  <si>
    <t>ETO77</t>
  </si>
  <si>
    <t>แม่โง่น มั่นคง</t>
  </si>
  <si>
    <t>54หมู่่6 บ้านหนองศาลา ต.นามะเฟือง อ.เมือง จ.หนองบัวลําภู 39000</t>
  </si>
  <si>
    <t>39000</t>
  </si>
  <si>
    <t>0922686862</t>
  </si>
  <si>
    <t>08/02/2025 18:17</t>
  </si>
  <si>
    <t>ETO76</t>
  </si>
  <si>
    <t>******ลาดกระบัง 48 แขวงลาดกระบัง เขตลาดกระบัง จังหวัดกรุงเทพมหานคร 10520</t>
  </si>
  <si>
    <t>08/02/2025 18:08</t>
  </si>
  <si>
    <t>08/02/2025 18:07</t>
  </si>
  <si>
    <t>ETO74</t>
  </si>
  <si>
    <t>ก***มา  ห***สันเทียะ</t>
  </si>
  <si>
    <t>08/02/2025 18:02</t>
  </si>
  <si>
    <t>ETO73</t>
  </si>
  <si>
    <t>ค***้มแป้น เ***สูงเนิน</t>
  </si>
  <si>
    <t>08/02/2025 17:47</t>
  </si>
  <si>
    <t>08/02/2025 17:46</t>
  </si>
  <si>
    <t>ETO72</t>
  </si>
  <si>
    <t>ก******ุ</t>
  </si>
  <si>
    <t>******าง ตำบลทุ่งขวาง อำเภอกำแพงแสน จังหวัดนครปฐม 73140</t>
  </si>
  <si>
    <t>73140</t>
  </si>
  <si>
    <t>08/02/2025 17:22</t>
  </si>
  <si>
    <t>08/02/2025 17:19</t>
  </si>
  <si>
    <t>ETO71</t>
  </si>
  <si>
    <t>น***จิรปรียา ท***า</t>
  </si>
  <si>
    <t>08/02/2025 16:41</t>
  </si>
  <si>
    <t>ETO70</t>
  </si>
  <si>
    <t>ช***จำรัสคนหล่อ</t>
  </si>
  <si>
    <t>08/02/2025 16:40</t>
  </si>
  <si>
    <t>08/02/2025 16:38</t>
  </si>
  <si>
    <t>ETO68</t>
  </si>
  <si>
    <t>T***ika S***yo</t>
  </si>
  <si>
    <t>08/02/2025 16:17</t>
  </si>
  <si>
    <t>ETO67</t>
  </si>
  <si>
    <t>******านเชี่ยนอำเภอหันคาจังหวัดชัยนาท ตำบลบ้านเชี่ยน อำเภอหันคา จังหวัดชัยนาท 17130</t>
  </si>
  <si>
    <t>17130</t>
  </si>
  <si>
    <t>08/02/2025 16:46</t>
  </si>
  <si>
    <t>08/02/2025 16:16</t>
  </si>
  <si>
    <t>ETO66</t>
  </si>
  <si>
    <t>K บ**</t>
  </si>
  <si>
    <t>08/02/2025 16:13</t>
  </si>
  <si>
    <t>ETO65</t>
  </si>
  <si>
    <t>น******ช</t>
  </si>
  <si>
    <t>******าดบางแสน, ตำบล แสนสุข, อำเภอเมืองชลบุรี ตำบลแสนสุข อำเภอเมืองชลบุรี จังหวัดชลบุรี 20130</t>
  </si>
  <si>
    <t>08/02/2025 16:11</t>
  </si>
  <si>
    <t>ETO64</t>
  </si>
  <si>
    <t>ธ******ว</t>
  </si>
  <si>
    <t>******ถนนเลียบทางด่วน, แขวงทุ่งครุ แขวงทุ่งครุ เขตทุ่งครุ จังหวัดกรุงเทพมหานคร 10140</t>
  </si>
  <si>
    <t>08/02/2025 15:53</t>
  </si>
  <si>
    <t>ETO63</t>
  </si>
  <si>
    <t>ช*** เ***มณี</t>
  </si>
  <si>
    <t>08/02/2025 15:44</t>
  </si>
  <si>
    <t>08/02/2025 15:43</t>
  </si>
  <si>
    <t>ETO62</t>
  </si>
  <si>
    <t>เ******ม</t>
  </si>
  <si>
    <t>******อย ประชาอุทิศ 90 ซอย 7, ตำบลบ้านคลองสวน, อำเภอพระสมุทรเจดีย์ ตำบลบ้านคลองสวน อำเภอพระสมุทรเจดีย์ จังหวัดสมุทรปราการ 10290</t>
  </si>
  <si>
    <t>09/02/2025 02:09</t>
  </si>
  <si>
    <t>08/02/2025 15:42</t>
  </si>
  <si>
    <t>ETO61</t>
  </si>
  <si>
    <t>พ***มัย ถ***แสง</t>
  </si>
  <si>
    <t>08/02/2025 15:24</t>
  </si>
  <si>
    <t>ETO60</t>
  </si>
  <si>
    <t>ว***รียา ห***สันเทียะ</t>
  </si>
  <si>
    <t>Uttaradit</t>
  </si>
  <si>
    <t>08/02/2025 15:16</t>
  </si>
  <si>
    <t>ETO59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</si>
  <si>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</si>
  <si>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</si>
  <si>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</si>
  <si>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08/02/2025 15:10</t>
  </si>
  <si>
    <t>ETO58</t>
  </si>
  <si>
    <t>ลักษณ์ พึ่งเทียร</t>
  </si>
  <si>
    <t>346ม.9 ซ.บ้านหนองสามพราน13 ต.วังด้ง อ.เมือง จ.กาญจนบุรี 71190</t>
  </si>
  <si>
    <t>71190</t>
  </si>
  <si>
    <t>0852663304</t>
  </si>
  <si>
    <t>08/02/2025 15:01</t>
  </si>
  <si>
    <t>08/02/2025 15:00</t>
  </si>
  <si>
    <t>ETO57</t>
  </si>
  <si>
    <t>รสริน  ศิริสันต์</t>
  </si>
  <si>
    <t>811อ่อนนุช46
อ่อนนุช สวนหลวง
กรุงเทพ  10250</t>
  </si>
  <si>
    <t>0841050336</t>
  </si>
  <si>
    <t>08/02/2025 14:51</t>
  </si>
  <si>
    <t>08/02/2025 14:55</t>
  </si>
  <si>
    <t>ETO55</t>
  </si>
  <si>
    <t>เนื้อทิพย์ ​อุปวงศ์</t>
  </si>
  <si>
    <t>2080/493สุขุมวิท107แบริ่ง40สำโรงเหนือเมืองสมุทรปราการ 10270</t>
  </si>
  <si>
    <t>0810284814</t>
  </si>
  <si>
    <t>08/02/2025 14:37</t>
  </si>
  <si>
    <t>08/02/2025 14:36</t>
  </si>
  <si>
    <t>ETO53</t>
  </si>
  <si>
    <t>08/02/2025 13:51</t>
  </si>
  <si>
    <t>ETO52</t>
  </si>
  <si>
    <t>น***ิทวัส  เ***งมาหล้า  ค***ายตั้ม</t>
  </si>
  <si>
    <t>08/02/2025 13:27</t>
  </si>
  <si>
    <t>ETO51</t>
  </si>
  <si>
    <t>91/2 หมู่1บ้านเจริญทรัพย์ ต.หนองกร่าง อ.บ่อพลอย จ.กาญจนบุรี 71220</t>
  </si>
  <si>
    <t>08/02/2025 13:11</t>
  </si>
  <si>
    <t>08/02/2025 13:09</t>
  </si>
  <si>
    <t>ETO50</t>
  </si>
  <si>
    <t>37 กาญจนาภิเษก 008 แยก 6
บางแค บางแค กทม. 10160</t>
  </si>
  <si>
    <t>08/02/2025 11:14</t>
  </si>
  <si>
    <t>08/02/2025 13:07</t>
  </si>
  <si>
    <t>ETO49</t>
  </si>
  <si>
    <t>ล***า เ***กุล</t>
  </si>
  <si>
    <t>08/02/2025 13:05</t>
  </si>
  <si>
    <t>ETO48</t>
  </si>
  <si>
    <t>08/02/2025 13:04</t>
  </si>
  <si>
    <t>ETO47</t>
  </si>
  <si>
    <t>สุวรรณา มังคลา</t>
  </si>
  <si>
    <t>38 ม.6 ต.วังโตนด อ.นายายอาม จ.จันทบุรี 22170</t>
  </si>
  <si>
    <t>22170</t>
  </si>
  <si>
    <t>0848642925</t>
  </si>
  <si>
    <t>08/02/2025 13:02</t>
  </si>
  <si>
    <t>ETO46</t>
  </si>
  <si>
    <t>ส***รณษา  ห***ู</t>
  </si>
  <si>
    <t>08/02/2025 12:58</t>
  </si>
  <si>
    <t>ETO45</t>
  </si>
  <si>
    <t>วรรณเพ็ญ สนั่นเอื้อ</t>
  </si>
  <si>
    <t>299 หมู่8 บ้านหนองนาว
ตำบลแจ้ห่ม อำเภอแจ้ห่ม
จังหวัดลำปาง 52120</t>
  </si>
  <si>
    <t>52120</t>
  </si>
  <si>
    <t>0957267198</t>
  </si>
  <si>
    <t>07/02/2025 19:21</t>
  </si>
  <si>
    <t>08/02/2025 12:57</t>
  </si>
  <si>
    <t>ETO43</t>
  </si>
  <si>
    <t>คุณปรีชา วงศ์ประไพ</t>
  </si>
  <si>
    <t>154 หมู่4 เขาต่อ อ.ปลายพระยา จ.กระบี่
เบอร์สำรอง 082-325-8996 81160</t>
  </si>
  <si>
    <t>81160</t>
  </si>
  <si>
    <t>0936474013</t>
  </si>
  <si>
    <t>08/02/2025 12:26</t>
  </si>
  <si>
    <t>08/02/2025 12:48</t>
  </si>
  <si>
    <t>ETO42</t>
  </si>
  <si>
    <t>น** ค***</t>
  </si>
  <si>
    <t>ETO41</t>
  </si>
  <si>
    <t>แ***ม น***บุบผา</t>
  </si>
  <si>
    <t>08/02/2025 12:37</t>
  </si>
  <si>
    <t>ETO40</t>
  </si>
  <si>
    <t>ค******)</t>
  </si>
  <si>
    <t>******ต.พระประโทน ตำบลพระประโทน อำเภอเมืองนครปฐม จังหวัดนครปฐม 73000</t>
  </si>
  <si>
    <t>08/02/2025 12:27</t>
  </si>
  <si>
    <t>ETO37</t>
  </si>
  <si>
    <t>น*****า</t>
  </si>
  <si>
    <t>******ที่ 10, ตำบลบึงกาฬ, อำเภอเมืองบึงกาฬ ตำบลบึงกาฬ อำเภอเมืองบึงกาฬ จังหวัดบึงกาฬ 38000</t>
  </si>
  <si>
    <t>08/02/2025 12:17</t>
  </si>
  <si>
    <t>ETO36</t>
  </si>
  <si>
    <t>ว***ิดามีลูกสาวสวย</t>
  </si>
  <si>
    <t>08/02/2025 12:09</t>
  </si>
  <si>
    <t>ETO35</t>
  </si>
  <si>
    <t>******ตำบลบางกะไชย อำเภอแหลมสิงห์ จังหวัดจันทบุรี 22120</t>
  </si>
  <si>
    <t>08/02/2025 12:13</t>
  </si>
  <si>
    <t>08/02/2025 11:42</t>
  </si>
  <si>
    <t>ETO34</t>
  </si>
  <si>
    <t>******ลสาริกา อำเภอเมืองนครนายก จังหวัดนครนายก 26000</t>
  </si>
  <si>
    <t>08/02/2025 11:39</t>
  </si>
  <si>
    <t>ETO33</t>
  </si>
  <si>
    <t>จ***มาตร</t>
  </si>
  <si>
    <t>ETO32</t>
  </si>
  <si>
    <t>บ***ื่น บ***กิด</t>
  </si>
  <si>
    <t>08/02/2025 11:35</t>
  </si>
  <si>
    <t>ETO31</t>
  </si>
  <si>
    <t>ก***ิพย์ น***วิมุตต์</t>
  </si>
  <si>
    <t>08/02/2025 11:34</t>
  </si>
  <si>
    <t>ETO30</t>
  </si>
  <si>
    <t>******องขาว, อำเภอท่าม่วง ตำบลหนองขาว อำเภอท่าม่วง จังหวัดกาญจนบุรี 71110</t>
  </si>
  <si>
    <t>71110</t>
  </si>
  <si>
    <t>ETO28</t>
  </si>
  <si>
    <t>พ***ร ว***วาท</t>
  </si>
  <si>
    <t>08/02/2025 10:59</t>
  </si>
  <si>
    <t>ETO27</t>
  </si>
  <si>
    <t>ธ***รธน์ พ***า</t>
  </si>
  <si>
    <t>08/02/2025 10:20</t>
  </si>
  <si>
    <t>ETO26</t>
  </si>
  <si>
    <t>******ลทับไทร อำเภอโป่งน้ำร้อน จังหวัดจันทบุรี 22140</t>
  </si>
  <si>
    <t>22140</t>
  </si>
  <si>
    <t>08/02/2025 10:46</t>
  </si>
  <si>
    <t>08/02/2025 10:16</t>
  </si>
  <si>
    <t>ETO25</t>
  </si>
  <si>
    <t>เ******ี</t>
  </si>
  <si>
    <t>******.กระชอน ตำบลกระชอน อำเภอพิมาย จังหวัดนครราชสีมา 30110</t>
  </si>
  <si>
    <t>08/02/2025 10:13</t>
  </si>
  <si>
    <t>ETO24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</si>
  <si>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</si>
  <si>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</si>
  <si>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24000</t>
  </si>
  <si>
    <t>660841160555</t>
  </si>
  <si>
    <t>08/02/2025 10:12</t>
  </si>
  <si>
    <t>ETO23</t>
  </si>
  <si>
    <t>******งแสง ตำบลหนองแสง อำเภอเมืองนครพนม จังหวัดนครพนม 48000</t>
  </si>
  <si>
    <t>08/02/2025 10:03</t>
  </si>
  <si>
    <t>ETO22</t>
  </si>
  <si>
    <t>ค***ุพัตรา ช***รักษา</t>
  </si>
  <si>
    <t>08/02/2025 09:56</t>
  </si>
  <si>
    <t>ETO21</t>
  </si>
  <si>
    <t>ก***า</t>
  </si>
  <si>
    <t>08/02/2025 09:48</t>
  </si>
  <si>
    <t>ETO20</t>
  </si>
  <si>
    <t>จ***นา ล***ก้ว</t>
  </si>
  <si>
    <t>08/02/2025 09:45</t>
  </si>
  <si>
    <t>ETO19</t>
  </si>
  <si>
    <t>08/02/2025 10:08</t>
  </si>
  <si>
    <t>08/02/2025 09:37</t>
  </si>
  <si>
    <t>ETO18</t>
  </si>
  <si>
    <t>ETO17</t>
  </si>
  <si>
    <t>08/02/2025 09:35</t>
  </si>
  <si>
    <t>ETO15</t>
  </si>
  <si>
    <t>คุณวิมล วงษ์ธัญการ</t>
  </si>
  <si>
    <t>143/4 หมู่2
ต.พลวงสองนาง
อ.สว่างอารมณ์
จ.อุทัยธานี 61150</t>
  </si>
  <si>
    <t>61150</t>
  </si>
  <si>
    <t>0862156262</t>
  </si>
  <si>
    <t>08/02/2025 08:54</t>
  </si>
  <si>
    <t>08/02/2025 09:16</t>
  </si>
  <si>
    <t>ETO14</t>
  </si>
  <si>
    <t>******บางพูด หมู่บ้านอุทยานทอง ซอย 8 เลี้ยวซ้ายบ้านหลังเกือบสุดซอย ตำบลบางพูด อำเภอปากเกร็ด จังหวัดนนทบุรี 11120</t>
  </si>
  <si>
    <t>15</t>
  </si>
  <si>
    <t>08/02/2025 09:11</t>
  </si>
  <si>
    <t>ETO13</t>
  </si>
  <si>
    <t xml:space="preserve">อ.เพ็ญศรี พงษ์สวัสดิ์ </t>
  </si>
  <si>
    <t>โรงเรียนทุ่งขนานวิทยา ต.ทุ่งขนาน อ.สอยดาว จ.จันทบุรี  22180</t>
  </si>
  <si>
    <t>22180</t>
  </si>
  <si>
    <t>0846376442</t>
  </si>
  <si>
    <t>08/02/2025 08:32</t>
  </si>
  <si>
    <t>08/02/2025 09:10</t>
  </si>
  <si>
    <t>ETO12</t>
  </si>
  <si>
    <t>ภ***มน  แ***้าน้อย</t>
  </si>
  <si>
    <t>08/02/2025 09:09</t>
  </si>
  <si>
    <t>ETO11</t>
  </si>
  <si>
    <t>น***ปนัดดา น***อม</t>
  </si>
  <si>
    <t>08/02/2025 09:00</t>
  </si>
  <si>
    <t>ETO10</t>
  </si>
  <si>
    <t>ย***​ลักษณ์​   เ***ฐกิจ​</t>
  </si>
  <si>
    <t>08/02/2025 08:56</t>
  </si>
  <si>
    <t>ETO9</t>
  </si>
  <si>
    <t>ขวัญใจ เพียรชนะ</t>
  </si>
  <si>
    <t>81 หมู่ที่ 16 บ้านรัตนวารี ตำบลพนมไพร อำเภอพนมไพร จังหวัดร้อยเอ็ด  45140</t>
  </si>
  <si>
    <t>45140</t>
  </si>
  <si>
    <t>0984938773</t>
  </si>
  <si>
    <t>07/02/2025 21:01</t>
  </si>
  <si>
    <t>08/02/2025 08:48</t>
  </si>
  <si>
    <t>ETO8</t>
  </si>
  <si>
    <t>A**y</t>
  </si>
  <si>
    <t>******แม่ตาว อำเภอแม่สอด จังหวัดตาก 63110</t>
  </si>
  <si>
    <t>08/02/2025 08:46</t>
  </si>
  <si>
    <t>ETO7</t>
  </si>
  <si>
    <t>ร***  ก***หกุล</t>
  </si>
  <si>
    <t>08/02/2025 08:44</t>
  </si>
  <si>
    <t>08/02/2025 08:43</t>
  </si>
  <si>
    <t>ETO6</t>
  </si>
  <si>
    <t>ณ******์</t>
  </si>
  <si>
    <t>******ยประชาสามัคคี แขวงในคลองบางปลากด ตำบลในคลองบางปลากด อำเภอพระสมุทรเจดีย์ จังหวัดสมุทรปราการ 10290</t>
  </si>
  <si>
    <t>08/02/2025 08:50</t>
  </si>
  <si>
    <t>ETO5</t>
  </si>
  <si>
    <t>ล***ันทร์    พ***สวัสดิ์</t>
  </si>
  <si>
    <t>08/02/2025 08:40</t>
  </si>
  <si>
    <t>ETO1</t>
  </si>
  <si>
    <t>น***ุติกาญจน์ ม***กิตติพัชร์</t>
  </si>
  <si>
    <t>08/02/2025 08:33</t>
  </si>
  <si>
    <t>ETO0</t>
  </si>
  <si>
    <t>คเณย์ หมอนไหม</t>
  </si>
  <si>
    <t>119หมู่5 บ.เอชแอนด์บี
กบินทร์บุรี/ Kabin Buriปราจีนบุรี/ Prachin Buri
25110</t>
  </si>
  <si>
    <t>660818632709</t>
  </si>
  <si>
    <t>08/02/2025 08:20</t>
  </si>
  <si>
    <t>08/02/2025 08:19</t>
  </si>
  <si>
    <t>ETN99</t>
  </si>
  <si>
    <t>08/02/2025 07:37</t>
  </si>
  <si>
    <t>08/02/2025 07:36</t>
  </si>
  <si>
    <t>ETN97</t>
  </si>
  <si>
    <t>คุณศรีสุมล พาทีทิน</t>
  </si>
  <si>
    <t>26/110 ถ.สุขสมบูรณ์ ต.ประจวบ
เมืองประจวบคีรีขันธ์/ Mueang Prachuap Khiri Khanประจวบคีรีขันธ์/ Prachuap Khiri Khan
77000</t>
  </si>
  <si>
    <t>08/02/2025 07:06</t>
  </si>
  <si>
    <t>TH19016U7S5S0A</t>
  </si>
  <si>
    <t>ETN96</t>
  </si>
  <si>
    <t>08/02/2025 06:55</t>
  </si>
  <si>
    <t>TH27086U8G364O</t>
  </si>
  <si>
    <t>ETN94</t>
  </si>
  <si>
    <t>08/02/2025 06:13</t>
  </si>
  <si>
    <t>THT01231H3DER9Z</t>
  </si>
  <si>
    <t>ETN93</t>
  </si>
  <si>
    <t>พ****ฐ</t>
  </si>
  <si>
    <t>****** ห้องเลขที่ 101-104, ซอย ลาดพร้าว 87, แขวง คลองจั่น, เขตบางกะปิ แขวงคลองจั่น เขตบางกะปิ จังหวัดกรุงเทพมหานคร 10240</t>
  </si>
  <si>
    <t>08/02/2025 04:04</t>
  </si>
  <si>
    <t>TH250639617335G</t>
  </si>
  <si>
    <t>ETN92</t>
  </si>
  <si>
    <t>ก***รณ์ จ***ล</t>
  </si>
  <si>
    <t>08/02/2025 02:47</t>
  </si>
  <si>
    <t>THT44181H42280Z</t>
  </si>
  <si>
    <t>ETN91</t>
  </si>
  <si>
    <t>ป******ฎ</t>
  </si>
  <si>
    <t>******วังไก่เถื่อน, อำเภอหันคา ตำบลวังไก่เถื่อน อำเภอหันคา จังหวัดชัยนาท 17130</t>
  </si>
  <si>
    <t>08/02/2025 00:24</t>
  </si>
  <si>
    <t>TH258088580418E</t>
  </si>
  <si>
    <t>ETQ88</t>
  </si>
  <si>
    <t>เทียนชัยวนาพัฒนสิน</t>
  </si>
  <si>
    <t>60/21 หมู่่ 5. ซอยกำนันแม้น28 
แขวงบางขุนเทียน เขต จอมทอง
กรุงเทพ 10150
จอมทอง/ Chom Thongกรุงเทพมหานคร/ Bangkok
10150</t>
  </si>
  <si>
    <t>660872209051</t>
  </si>
  <si>
    <t>09/02/2025 23:21</t>
  </si>
  <si>
    <t>ETQ87</t>
  </si>
  <si>
    <t>ค******น</t>
  </si>
  <si>
    <t>******, ตำบลโป่งแดง, อำเภอเมืองตาก ตำบลโป่งแดง อำเภอเมืองตาก จังหวัดตาก 63000</t>
  </si>
  <si>
    <t>63000</t>
  </si>
  <si>
    <t>09/02/2025 22:49</t>
  </si>
  <si>
    <t>ETQ86</t>
  </si>
  <si>
    <t>******อรัญญิก, อำเภอเมืองพิษณุโลก ตำบลอรัญญิก อำเภอเมืองพิษณุโลก จังหวัดพิษณุโลก 65000</t>
  </si>
  <si>
    <t>09/02/2025 22:57</t>
  </si>
  <si>
    <t>09/02/2025 22:27</t>
  </si>
  <si>
    <t>ETQ85</t>
  </si>
  <si>
    <t>น***า อ***ร์ขำ</t>
  </si>
  <si>
    <t>09/02/2025 20:41</t>
  </si>
  <si>
    <t>ETQ84</t>
  </si>
  <si>
    <t>น***นดร์  ส***อม</t>
  </si>
  <si>
    <t>09/02/2025 20:40</t>
  </si>
  <si>
    <t>ETQ82</t>
  </si>
  <si>
    <t>น***นันท์  ส***วุฒิโภคินกุล</t>
  </si>
  <si>
    <t>ยะลา</t>
  </si>
  <si>
    <t>09/02/2025 20:28</t>
  </si>
  <si>
    <t>ETQ81</t>
  </si>
  <si>
    <t>เ***อกูล  ง***ระเสริฐสุข</t>
  </si>
  <si>
    <t>09/02/2025 20:08</t>
  </si>
  <si>
    <t>ETQ80</t>
  </si>
  <si>
    <t>ธ***ร</t>
  </si>
  <si>
    <t>09/02/2025 20:01</t>
  </si>
  <si>
    <t>ETQ79</t>
  </si>
  <si>
    <t>เ***ศักดิ์ แ***้วน</t>
  </si>
  <si>
    <t>09/02/2025 19:59</t>
  </si>
  <si>
    <t>ETQ78</t>
  </si>
  <si>
    <t>ก***ิกานต์</t>
  </si>
  <si>
    <t>09/02/2025 19:57</t>
  </si>
  <si>
    <t>ETQ77</t>
  </si>
  <si>
    <t>ว***  ม***ลาะ</t>
  </si>
  <si>
    <t>09/02/2025 19:54</t>
  </si>
  <si>
    <t>ETQ76</t>
  </si>
  <si>
    <t>นายทองเผื่อ เชื้อศรี</t>
  </si>
  <si>
    <t xml:space="preserve">ส่ง
17หมู่3 ต.วังยาง
อ.ศรีประจันต์
จ.สุพรรณบุรี
72140
</t>
  </si>
  <si>
    <t>0865166067</t>
  </si>
  <si>
    <t>09/02/2025 19:25</t>
  </si>
  <si>
    <t>09/02/2025 19:51</t>
  </si>
  <si>
    <t>ETQ75</t>
  </si>
  <si>
    <t>ส***ดา ส***าแก้ว</t>
  </si>
  <si>
    <t>09/02/2025 19:49</t>
  </si>
  <si>
    <t>ETQ74</t>
  </si>
  <si>
    <t>ณ***ทัย​ ม***กานนท์</t>
  </si>
  <si>
    <t>ETQ73</t>
  </si>
  <si>
    <t>ข***เรียมศรีสุวรรณ์</t>
  </si>
  <si>
    <t>ETQ72</t>
  </si>
  <si>
    <t>******ลองเจ้าคุณสิงห์ แขวงคลองเจ้าคุณสิงห์ เขตวังทองหลาง จังหวัดกรุงเทพมหานคร 10310</t>
  </si>
  <si>
    <t>09/02/2025 19:48</t>
  </si>
  <si>
    <t>09/02/2025 19:47</t>
  </si>
  <si>
    <t>ETQ71</t>
  </si>
  <si>
    <t>ศ***ญา เ***ชัย</t>
  </si>
  <si>
    <t>3กล่อง</t>
  </si>
  <si>
    <t>ETQ70</t>
  </si>
  <si>
    <t>บ****ร</t>
  </si>
  <si>
    <t>****** ตำบลในเมือง อำเภอเมืองนครพนม จังหวัดนครพนม 48000</t>
  </si>
  <si>
    <t>09/02/2025 20:11</t>
  </si>
  <si>
    <t>09/02/2025 19:41</t>
  </si>
  <si>
    <t>ETQ69</t>
  </si>
  <si>
    <t>09/02/2025 20:09</t>
  </si>
  <si>
    <t>09/02/2025 19:39</t>
  </si>
  <si>
    <t>ETQ68</t>
  </si>
  <si>
    <t>ศ***พร ว***ล</t>
  </si>
  <si>
    <t>เทศบาลนครเชียงใหม่</t>
  </si>
  <si>
    <t>09/02/2025 19:36</t>
  </si>
  <si>
    <t>ETQ67</t>
  </si>
  <si>
    <t>ณ***ช  พ***กษ์สกุลชน</t>
  </si>
  <si>
    <t>ETQ66</t>
  </si>
  <si>
    <t>ว***พร อ***ะพุธ</t>
  </si>
  <si>
    <t>ETQ65</t>
  </si>
  <si>
    <t>น*** ม***ิรา ส***ดิภาพ</t>
  </si>
  <si>
    <t>ETQ64</t>
  </si>
  <si>
    <t>พ***ภรณ์  อ***ร์คล้าย</t>
  </si>
  <si>
    <t>09/02/2025 19:35</t>
  </si>
  <si>
    <t>ETQ63</t>
  </si>
  <si>
    <t>ETQ61</t>
  </si>
  <si>
    <t>จ***ญา ต***ยะสุนทร</t>
  </si>
  <si>
    <t>09/02/2025 19:34</t>
  </si>
  <si>
    <t>ETQ59</t>
  </si>
  <si>
    <t>ว***าภรณ์ น***ริญกุล</t>
  </si>
  <si>
    <t>09/02/2025 19:27</t>
  </si>
  <si>
    <t>ETQ58</t>
  </si>
  <si>
    <t>อ***ิสา</t>
  </si>
  <si>
    <t>09/02/2025 19:23</t>
  </si>
  <si>
    <t>ETQ57</t>
  </si>
  <si>
    <t>ส******ม</t>
  </si>
  <si>
    <t>******ำบลบางยอ อำเภอพระประเเดง ตำบลบางยอ อำเภอพระประแดง จังหวัดสมุทรปราการ 10130</t>
  </si>
  <si>
    <t>09/02/2025 19:17</t>
  </si>
  <si>
    <t>ETQ55</t>
  </si>
  <si>
    <t>เ***าภรณ์ ว***พรหม</t>
  </si>
  <si>
    <t>09/02/2025 19:00</t>
  </si>
  <si>
    <t>ETQ54</t>
  </si>
  <si>
    <t>ม***ขวัญ ส***งวน</t>
  </si>
  <si>
    <t>09/02/2025 18:58</t>
  </si>
  <si>
    <t>09/02/2025 18:59</t>
  </si>
  <si>
    <t>ETQ53</t>
  </si>
  <si>
    <t>ล***า. จ***ศร</t>
  </si>
  <si>
    <t>ETQ52</t>
  </si>
  <si>
    <t>ธิดารัตน์</t>
  </si>
  <si>
    <t>152/249 ซ.9 หมู่บ้านพฤกษาวิลล์ 67 · อ้อมน้อย/ Om Noi
กระทุ่มแบน/ Krathum Baenสมุทรสาคร/ Samut Sakhon
74130</t>
  </si>
  <si>
    <t>09/02/2025 18:53</t>
  </si>
  <si>
    <t>ETQ51</t>
  </si>
  <si>
    <t>ณ***ทัย เ***วินิจนันท์</t>
  </si>
  <si>
    <t>09/02/2025 18:47</t>
  </si>
  <si>
    <t>09/02/2025 18:48</t>
  </si>
  <si>
    <t>ETQ50</t>
  </si>
  <si>
    <t>THOMAS</t>
  </si>
  <si>
    <t>Alley 2 Rachakarun Park Residence 757 room 305 · บางยี่ขัน/ Bang Yi Khan
บางพลัด/ Bang Phlatกรุงเทพมหานคร/ Bangkok
10700</t>
  </si>
  <si>
    <t>09/02/2025 18:34</t>
  </si>
  <si>
    <t>ETQ49</t>
  </si>
  <si>
    <t>น***ักรพงษ์ แ***ลี่</t>
  </si>
  <si>
    <t>09/02/2025 18:33</t>
  </si>
  <si>
    <t>ETQ48</t>
  </si>
  <si>
    <t>ก***ิษฐ์ เ***มมณี</t>
  </si>
  <si>
    <t>09/02/2025 18:23</t>
  </si>
  <si>
    <t>09/02/2025 18:22</t>
  </si>
  <si>
    <t>ETQ47</t>
  </si>
  <si>
    <t>G***i ก***จิ</t>
  </si>
  <si>
    <t>09/02/2025 18:14</t>
  </si>
  <si>
    <t>ETQ46</t>
  </si>
  <si>
    <t>ร***าสตร์ บ***ุนทด</t>
  </si>
  <si>
    <t>09/02/2025 18:12</t>
  </si>
  <si>
    <t>ETQ45</t>
  </si>
  <si>
    <t>พ***วี ก***า</t>
  </si>
  <si>
    <t>09/02/2025 18:01</t>
  </si>
  <si>
    <t>ETQ44</t>
  </si>
  <si>
    <t>นฤมล ม่วงมี</t>
  </si>
  <si>
    <t>25/3 หมู่ที่ 2 ต. บางโพธิ์เหนือ · สามโคก/ Sam Khok
สามโคก/ Sam Khokปทุมธานี/ Pathum Thani
12160</t>
  </si>
  <si>
    <t>12160</t>
  </si>
  <si>
    <t>660885500113</t>
  </si>
  <si>
    <t>09/02/2025 17:45</t>
  </si>
  <si>
    <t>ETQ42</t>
  </si>
  <si>
    <t>อ***ิสา ท***รไพบูลย์</t>
  </si>
  <si>
    <t>09/02/2025 17:04</t>
  </si>
  <si>
    <t>ETQ41</t>
  </si>
  <si>
    <t>อ***รา บ***ทียน</t>
  </si>
  <si>
    <t>09/02/2025 16:59</t>
  </si>
  <si>
    <t>ETQ40</t>
  </si>
  <si>
    <t>ม่า มี้</t>
  </si>
  <si>
    <t>150/327 ถ.พระราม2 ซ.อนามัยงามเจริญ19เขตท่าข้าม แขวงบางขุนเทียน
บางขุนเทียน
ท่าข้าม, กรุงเทพ  10150</t>
  </si>
  <si>
    <t>0927148554</t>
  </si>
  <si>
    <t>09/02/2025 14:50</t>
  </si>
  <si>
    <t>09/02/2025 16:50</t>
  </si>
  <si>
    <t>ETQ39</t>
  </si>
  <si>
    <t>เสาวลักษณ์_สังขจันทรานนท์</t>
  </si>
  <si>
    <t>469ม.1ต.ไชยมงคล
อ.เมืองจ.นครราชสีมา
 30000</t>
  </si>
  <si>
    <t>0624404498</t>
  </si>
  <si>
    <t>09/02/2025 16:49</t>
  </si>
  <si>
    <t>ETQ38</t>
  </si>
  <si>
    <t>ศ***าแก้วสมมุติ</t>
  </si>
  <si>
    <t>09/02/2025 16:48</t>
  </si>
  <si>
    <t>ETQ37</t>
  </si>
  <si>
    <t>สังวาลย์  บุญชู</t>
  </si>
  <si>
    <t>92หมู่6  ต ชัยนารายณ์  อ  ชัยบาดาล  จ  ลพบุรี 15130</t>
  </si>
  <si>
    <t>15130</t>
  </si>
  <si>
    <t>0623319782</t>
  </si>
  <si>
    <t>09/02/2025 16:47</t>
  </si>
  <si>
    <t>ETQ36</t>
  </si>
  <si>
    <t>ปุญญิสา มัชฉานุ</t>
  </si>
  <si>
    <t>18/5 ม.1
ปั๊มบางจาก(ร้านกาแฟ)
ต.ท่ามะกา
อ.ทา่มะกา
กาญจนบุรี
Thailand 71120</t>
  </si>
  <si>
    <t>71120</t>
  </si>
  <si>
    <t>66983014463</t>
  </si>
  <si>
    <t>09/02/2025 16:46</t>
  </si>
  <si>
    <t>ETQ35</t>
  </si>
  <si>
    <t>ยงยุทธศรีอุบล</t>
  </si>
  <si>
    <t>461ถ.เทพคุณากรต.หน้าเมืองอ.เมืองจ.ฉะเชิงเทรา 24000</t>
  </si>
  <si>
    <t>0946175874</t>
  </si>
  <si>
    <t>ETQ34</t>
  </si>
  <si>
    <t>จิตพรรณ เมืองสุวรรณ</t>
  </si>
  <si>
    <t>บ้านเลขที่22 หมู่1 ต.พุ่มแก อ.นาแก จ.นครพนม 48130</t>
  </si>
  <si>
    <t>48130</t>
  </si>
  <si>
    <t>0909204034</t>
  </si>
  <si>
    <t>09/02/2025 12:16</t>
  </si>
  <si>
    <t>09/02/2025 16:45</t>
  </si>
  <si>
    <t>ETQ33</t>
  </si>
  <si>
    <t>นายบุญเพิ่ม  นาสมใจ</t>
  </si>
  <si>
    <t>270 ม.9 ต.สำราญ
อ.เมือง จ.ขอนแก่น 
(โทรก่อนนำส่ง) 40000</t>
  </si>
  <si>
    <t>0624405305</t>
  </si>
  <si>
    <t>09/02/2025 16:44</t>
  </si>
  <si>
    <t>ETQ32</t>
  </si>
  <si>
    <t>คุณสำเร็จ  สุวรรณภูสิทธิ์</t>
  </si>
  <si>
    <t>74 หมู่15 บ้านหนองมั่ง
ต.สระคู อ.สุวรรณภูมิ
จ.ร้อยเอ็ด 45130</t>
  </si>
  <si>
    <t>45130</t>
  </si>
  <si>
    <t>0617922956</t>
  </si>
  <si>
    <t>09/02/2025 11:40</t>
  </si>
  <si>
    <t>09/02/2025 16:25</t>
  </si>
  <si>
    <t>ETQ31</t>
  </si>
  <si>
    <t>ขวัญเนตร ศรีถนอมวงศ์</t>
  </si>
  <si>
    <t>253/1 ซ.28 (บุญช่วย)
ถ.พระราม 6
ต.สามเสนใน อ.พญาไท
จ.กรุงเทพฯ 10400</t>
  </si>
  <si>
    <t>0811166280</t>
  </si>
  <si>
    <t>09/02/2025 16:10</t>
  </si>
  <si>
    <t>09/02/2025 16:21</t>
  </si>
  <si>
    <t>ETQ30</t>
  </si>
  <si>
    <t>สุธนี กิตติ์มโนธรรม</t>
  </si>
  <si>
    <t>268ม.14บ้านรุ่งอรุณ ต.ห้วยเม็ก 
อ.ห้วยเม็ก จ.กาฬสินธุิ์ 46170</t>
  </si>
  <si>
    <t>46170</t>
  </si>
  <si>
    <t>0849374686</t>
  </si>
  <si>
    <t>09/02/2025 16:20</t>
  </si>
  <si>
    <t>ETQ29</t>
  </si>
  <si>
    <t>คุณ กัลชนา  กล้าหาญ</t>
  </si>
  <si>
    <t xml:space="preserve">120/412 ซ B6 หมู่บ้าน มณียาวิวล์ ซ.วชิรธรรมสาธิต12 &amp;nbsp;แขวง บางนาเหนือ เขต บางนา กรุงเทพฯ 10260
</t>
  </si>
  <si>
    <t>0935654531</t>
  </si>
  <si>
    <t>09/02/2025 16:11</t>
  </si>
  <si>
    <t>ETQ28</t>
  </si>
  <si>
    <t>เมษา สมถะ</t>
  </si>
  <si>
    <t xml:space="preserve">151 ม.2
บ้านขามซอย8(เยื้อง 7-11บ้านขาม)
ต.พลับพลาไชย
อ.อู่ทอง
จ.สุพรรณบุรี
72160
</t>
  </si>
  <si>
    <t>0894904139</t>
  </si>
  <si>
    <t>09/02/2025 13:23</t>
  </si>
  <si>
    <t>ETQ27</t>
  </si>
  <si>
    <t xml:space="preserve"> คุณสุขวภา  วงษ์ประสิทธิ์ </t>
  </si>
  <si>
    <t xml:space="preserve">ร้านบิ๊กโฟโต้เอกเพรส &amp;nbsp;201/741 ซอยวิภาวดี64 ถนนวิภาวดีรังสิต แขวงตลาดบางเขน เขตหลักสี่ กทม.10210
</t>
  </si>
  <si>
    <t>09/02/2025 14:00</t>
  </si>
  <si>
    <t>09/02/2025 16:08</t>
  </si>
  <si>
    <t>ETQ26</t>
  </si>
  <si>
    <t>ว***ทัต ธ***พาณิชย์</t>
  </si>
  <si>
    <t>09/02/2025 16:03</t>
  </si>
  <si>
    <t>ETQ24</t>
  </si>
  <si>
    <t>ป***นุช ช***อยู่</t>
  </si>
  <si>
    <t>09/02/2025 15:45</t>
  </si>
  <si>
    <t>ETQ23</t>
  </si>
  <si>
    <t>น.ส จิรัญญา จันทร์สมาน</t>
  </si>
  <si>
    <t>ร้านเบทาโกร บ้านสวนป่า 49/11 ต.ช่องเม็ก · ช่องเม็ก/ Chong Mek
สิรินธร/ Sirindhornอุบลราชธานี/ Ubon Ratchathani
34350</t>
  </si>
  <si>
    <t>34350</t>
  </si>
  <si>
    <t>660636375345</t>
  </si>
  <si>
    <t>09/02/2025 15:40</t>
  </si>
  <si>
    <t>ETQ22</t>
  </si>
  <si>
    <t>แ***ตา  ห***ล้า</t>
  </si>
  <si>
    <t>09/02/2025 15:35</t>
  </si>
  <si>
    <t>ETQ21</t>
  </si>
  <si>
    <t>พ***วรรณ จ***มุ่ง</t>
  </si>
  <si>
    <t>09/02/2025 15:29</t>
  </si>
  <si>
    <t>ETQ20</t>
  </si>
  <si>
    <t>ส***ก ก***ุ่งเรือง</t>
  </si>
  <si>
    <t>09/02/2025 15:19</t>
  </si>
  <si>
    <t>ETQ17</t>
  </si>
  <si>
    <t>ก******)</t>
  </si>
  <si>
    <t>09/02/2025 15:09</t>
  </si>
  <si>
    <t>09/02/2025 14:39</t>
  </si>
  <si>
    <t>ETQ16</t>
  </si>
  <si>
    <t>K***amon P***inpun</t>
  </si>
  <si>
    <t>ETQ15</t>
  </si>
  <si>
    <t>09/02/2025 15:06</t>
  </si>
  <si>
    <t>09/02/2025 14:36</t>
  </si>
  <si>
    <t>ETQ13</t>
  </si>
  <si>
    <t>D***jaa</t>
  </si>
  <si>
    <t>09/02/2025 14:28</t>
  </si>
  <si>
    <t>ETQ12</t>
  </si>
  <si>
    <t>ห***ัด ศ***ามล</t>
  </si>
  <si>
    <t>ETQ11</t>
  </si>
  <si>
    <t>แ******)</t>
  </si>
  <si>
    <t>******ลในเมือง อำเภอเมืองนครราชสีมา จังหวัดนครราชสีมา 30000</t>
  </si>
  <si>
    <t>09/02/2025 14:26</t>
  </si>
  <si>
    <t>09/02/2025 14:25</t>
  </si>
  <si>
    <t>ETQ10</t>
  </si>
  <si>
    <t>น***า ศ***อง</t>
  </si>
  <si>
    <t>09/02/2025 14:09</t>
  </si>
  <si>
    <t>09/02/2025 14:13</t>
  </si>
  <si>
    <t>ETQ8</t>
  </si>
  <si>
    <t>******าว จ.จันทบุรี ตำบลปะตง อำเภอสอยดาว จังหวัดจันทบุรี 22180</t>
  </si>
  <si>
    <t>09/02/2025 14:37</t>
  </si>
  <si>
    <t>09/02/2025 14:11</t>
  </si>
  <si>
    <t>ETQ7</t>
  </si>
  <si>
    <t>ป***ูร ร***วัน</t>
  </si>
  <si>
    <t>09/02/2025 14:06</t>
  </si>
  <si>
    <t>09/02/2025 14:10</t>
  </si>
  <si>
    <t>ETQ6</t>
  </si>
  <si>
    <t>******ำบลสระแก้ว อำเภอพนมไพร จังหวัดร้อยเอ็ด 45140</t>
  </si>
  <si>
    <t>ETQ4</t>
  </si>
  <si>
    <t>09/02/2025 14:02</t>
  </si>
  <si>
    <t>ETQ3</t>
  </si>
  <si>
    <t>อ*** พ***์ทอง</t>
  </si>
  <si>
    <t>09/02/2025 14:01</t>
  </si>
  <si>
    <t>ETQ1</t>
  </si>
  <si>
    <t>จ** ว***์ เ** ม**</t>
  </si>
  <si>
    <t>09/02/2025 13:58</t>
  </si>
  <si>
    <t>ETQ0</t>
  </si>
  <si>
    <t>อ***์นาฎ  น***พจน์</t>
  </si>
  <si>
    <t>ETP99</t>
  </si>
  <si>
    <t>c***6969</t>
  </si>
  <si>
    <t>ETP98</t>
  </si>
  <si>
    <t>ป***ปุ้ย น***ี</t>
  </si>
  <si>
    <t>ETP97</t>
  </si>
  <si>
    <t>น***สุภาวดี น***หา</t>
  </si>
  <si>
    <t>09/02/2025 13:57</t>
  </si>
  <si>
    <t>ETP96</t>
  </si>
  <si>
    <t>ป***จี๊ยบยามวี</t>
  </si>
  <si>
    <t>ETP94</t>
  </si>
  <si>
    <t>โ***</t>
  </si>
  <si>
    <t>09/02/2025 13:55</t>
  </si>
  <si>
    <t>ETP93</t>
  </si>
  <si>
    <t>ก***รา แ***รัตน์</t>
  </si>
  <si>
    <t>09/02/2025 13:54</t>
  </si>
  <si>
    <t>ETP91</t>
  </si>
  <si>
    <t>เ***มขวัญ เ***่ยนศรี</t>
  </si>
  <si>
    <t>09/02/2025 13:53</t>
  </si>
  <si>
    <t>ETP88</t>
  </si>
  <si>
    <t>ป***ี บ***ิ๊บ</t>
  </si>
  <si>
    <t>เทศบาลเมืองจันทบุรี</t>
  </si>
  <si>
    <t>09/02/2025 13:51</t>
  </si>
  <si>
    <t>ETP87</t>
  </si>
  <si>
    <t>ค** น***  ธ***เดชา</t>
  </si>
  <si>
    <t>ETP86</t>
  </si>
  <si>
    <t>น***าวกัณญภัทร​ ศ***าวัตร</t>
  </si>
  <si>
    <t>ETP84</t>
  </si>
  <si>
    <t>นาจ</t>
  </si>
  <si>
    <t>คอนโด ลุมพินีเพลส พระราม 8 3/509 ชั้น 12 · บางพลัด/ Bang Phlat
บางพลัด/ Bang Phlatกรุงเทพมหานคร/ Bangkok
10700</t>
  </si>
  <si>
    <t>660637943775</t>
  </si>
  <si>
    <t>09/02/2025 13:48</t>
  </si>
  <si>
    <t>ETP82</t>
  </si>
  <si>
    <t>ท***</t>
  </si>
  <si>
    <t>09/02/2025 13:47</t>
  </si>
  <si>
    <t>ETP81</t>
  </si>
  <si>
    <t>เ****ี</t>
  </si>
  <si>
    <t>******ือ อ.บรบือ จ.มหาสารคาม ตำบลบรบือ อำเภอบรบือ จังหวัดมหาสารคาม 44130</t>
  </si>
  <si>
    <t>09/02/2025 14:14</t>
  </si>
  <si>
    <t>09/02/2025 13:44</t>
  </si>
  <si>
    <t>ETP80</t>
  </si>
  <si>
    <t>จ***ิรา ผ***ันทร์</t>
  </si>
  <si>
    <t>09/02/2025 13:43</t>
  </si>
  <si>
    <t>ETP78</t>
  </si>
  <si>
    <t>ว***ิสา ค***ย</t>
  </si>
  <si>
    <t>ETP77</t>
  </si>
  <si>
    <t>ม***ลิกา ส***รณจ่าง</t>
  </si>
  <si>
    <t>ETP76</t>
  </si>
  <si>
    <t>ETP75</t>
  </si>
  <si>
    <t>ร***า  ณ***นาญ</t>
  </si>
  <si>
    <t>09/02/2025 13:38</t>
  </si>
  <si>
    <t>09/02/2025 13:39</t>
  </si>
  <si>
    <t>ETP73</t>
  </si>
  <si>
    <t>****** 171 แขวง/เขต สะพานสูง กทม. 10240 แขวงราษฎร์พัฒนา เขตสะพานสูง จังหวัดกรุงเทพมหานคร 10240</t>
  </si>
  <si>
    <t>ETP72</t>
  </si>
  <si>
    <t>ต**</t>
  </si>
  <si>
    <t>09/02/2025 13:37</t>
  </si>
  <si>
    <t>ETP71</t>
  </si>
  <si>
    <t>เ***ล ศ***ักษา</t>
  </si>
  <si>
    <t>09/02/2025 13:36</t>
  </si>
  <si>
    <t>ETP70</t>
  </si>
  <si>
    <t>09/02/2025 13:35</t>
  </si>
  <si>
    <t>ETP69</t>
  </si>
  <si>
    <t xml:space="preserve">จุฑามาศยิ้มแสงหยัด                </t>
  </si>
  <si>
    <t xml:space="preserve">35ซ.เจริญราษฎร์7แยก29-1-2 แขวงบางโคล่เขตบางคอแหลมกทม.10120 </t>
  </si>
  <si>
    <t>0803974446</t>
  </si>
  <si>
    <t>09/02/2025 13:28</t>
  </si>
  <si>
    <t>ETP68</t>
  </si>
  <si>
    <t>อมรรัตน์ นาคเวช</t>
  </si>
  <si>
    <t>50 ม.1 ต.ขนอม
อ.ขนอม 
จ.นครศรีธรรมราช  80210</t>
  </si>
  <si>
    <t>80210</t>
  </si>
  <si>
    <t>0908748215</t>
  </si>
  <si>
    <t>09/02/2025 11:07</t>
  </si>
  <si>
    <t>09/02/2025 13:32</t>
  </si>
  <si>
    <t>ETP67</t>
  </si>
  <si>
    <t>ณ******ส</t>
  </si>
  <si>
    <t>****** 6, ตำบลทับคล้อ, อำเภอทับคล้อ ตำบลทับคล้อ อำเภอทับคล้อ จังหวัดพิจิตร 66150</t>
  </si>
  <si>
    <t>66150</t>
  </si>
  <si>
    <t>83</t>
  </si>
  <si>
    <t>09/02/2025 13:31</t>
  </si>
  <si>
    <t>ETP65</t>
  </si>
  <si>
    <t xml:space="preserve"> จันทิมา หมื่นขุมเงิน </t>
  </si>
  <si>
    <t>ศูนย์ฝึกวิชาชีพคนพิการหยาดฝน จ.เชียงใหม่
ที่อยู่ 303 ม. 7
ต.สันมหาพน  อ.แม่แตง จ.เชียงใหม่ 50150</t>
  </si>
  <si>
    <t>50150</t>
  </si>
  <si>
    <t>0813201176</t>
  </si>
  <si>
    <t>09/02/2025 13:30</t>
  </si>
  <si>
    <t>ETP64</t>
  </si>
  <si>
    <t>ด***า เ***ุล</t>
  </si>
  <si>
    <t>ETP63</t>
  </si>
  <si>
    <t>ค***อก</t>
  </si>
  <si>
    <t>ETP62</t>
  </si>
  <si>
    <t>มาลัยดีลี้</t>
  </si>
  <si>
    <t>81/2 หมู่ 10 ตำบลดอนข่อยอำเภอกำแพงแสนจังหวัดนครปฐมรหัสไปรษณีย์  บ้านแม่ไก่ลูกอ่อนเบอร์โทร  73140</t>
  </si>
  <si>
    <t>0649870289</t>
  </si>
  <si>
    <t>09/02/2025 08:56</t>
  </si>
  <si>
    <t>ETP61</t>
  </si>
  <si>
    <t>สุเมธ เพียรเลิศ</t>
  </si>
  <si>
    <t>65 หมู่4 ต.ท่ากระดาน อ.ศรีสวัสดิ์ จ.กาญจนบุรี   71250</t>
  </si>
  <si>
    <t>71250</t>
  </si>
  <si>
    <t>0811923459</t>
  </si>
  <si>
    <t>09/02/2025 12:03</t>
  </si>
  <si>
    <t>09/02/2025 13:26</t>
  </si>
  <si>
    <t>ETP60</t>
  </si>
  <si>
    <t>น***าวศิริขวัญ น***ตา</t>
  </si>
  <si>
    <t>เทศบาลนครอุบลราชธานี</t>
  </si>
  <si>
    <t>09/02/2025 13:24</t>
  </si>
  <si>
    <t>ETP59</t>
  </si>
  <si>
    <t>ค***ลาโรงอาหารอังคาร1 ร***ข้าวมันไก่</t>
  </si>
  <si>
    <t>09/02/2025 13:25</t>
  </si>
  <si>
    <t>ETP58</t>
  </si>
  <si>
    <t>ETP54</t>
  </si>
  <si>
    <t>ท***ขวัญ ส***พโรจน์</t>
  </si>
  <si>
    <t>ETP53</t>
  </si>
  <si>
    <t>ส*** เ***สวัสดิ์</t>
  </si>
  <si>
    <t>ETP52</t>
  </si>
  <si>
    <t>ธ***ภรณ์ ณ น**</t>
  </si>
  <si>
    <t>ETP50</t>
  </si>
  <si>
    <t>ส***ักดิ์ จ***าสภาพร</t>
  </si>
  <si>
    <t>09/02/2025 13:21</t>
  </si>
  <si>
    <t>ETP49</t>
  </si>
  <si>
    <t>09/02/2025 13:19</t>
  </si>
  <si>
    <t>ETP47</t>
  </si>
  <si>
    <t>น***นวล เ***า</t>
  </si>
  <si>
    <t>09/02/2025 13:16</t>
  </si>
  <si>
    <t>ETP46</t>
  </si>
  <si>
    <t>ส***ดา ศ***ส</t>
  </si>
  <si>
    <t>ETP44</t>
  </si>
  <si>
    <t>ส***า พ***ประสิทธิ์</t>
  </si>
  <si>
    <t>09/02/2025 13:12</t>
  </si>
  <si>
    <t>ETP43</t>
  </si>
  <si>
    <t>******ประสิทธิ์, ตำบลในเมือง, อำเภอเมืองนครพนม ตำบลในเมือง อำเภอเมืองนครพนม จังหวัดนครพนม 48000</t>
  </si>
  <si>
    <t>09/02/2025 13:41</t>
  </si>
  <si>
    <t>09/02/2025 13:11</t>
  </si>
  <si>
    <t>ETP41</t>
  </si>
  <si>
    <t>ค***ดง</t>
  </si>
  <si>
    <t>09/02/2025 13:10</t>
  </si>
  <si>
    <t>ETP40</t>
  </si>
  <si>
    <t>วิพาดา หล่อยดา</t>
  </si>
  <si>
    <t>102 หมู่7  บ้านหนองกุงศรี ตำบลธาตุทอง
ภูเขียว/ Phu Khiaoชัยภูมิ/ Chaiyaphum
36110</t>
  </si>
  <si>
    <t>36110</t>
  </si>
  <si>
    <t>660611672154</t>
  </si>
  <si>
    <t>09/02/2025 13:09</t>
  </si>
  <si>
    <t>ETP39</t>
  </si>
  <si>
    <t>ท***ด ด***ีดา</t>
  </si>
  <si>
    <t>09/02/2025 13:06</t>
  </si>
  <si>
    <t>ETP37</t>
  </si>
  <si>
    <t>ช******ย</t>
  </si>
  <si>
    <t>****** 91/9, หมู่ที่ 12 ตำบลบางปลา อำเภอบางพลี จังหวัดสมุทรปราการ 10540</t>
  </si>
  <si>
    <t>74</t>
  </si>
  <si>
    <t>ETP36</t>
  </si>
  <si>
    <t>09/02/2025 13:03</t>
  </si>
  <si>
    <t>ETP35</t>
  </si>
  <si>
    <t>ว***ิภา ค***ทั่ว</t>
  </si>
  <si>
    <t>09/02/2025 13:02</t>
  </si>
  <si>
    <t>ETP34</t>
  </si>
  <si>
    <t>บ***ันธ์ บ***าวงค์</t>
  </si>
  <si>
    <t>ETP33</t>
  </si>
  <si>
    <t>ช*** อ***ปัญญา​</t>
  </si>
  <si>
    <t>09/02/2025 12:57</t>
  </si>
  <si>
    <t>ETP31</t>
  </si>
  <si>
    <t>ค***่อเพชร แ***ิ่ม</t>
  </si>
  <si>
    <t>09/02/2025 12:52</t>
  </si>
  <si>
    <t>ETP30</t>
  </si>
  <si>
    <t>น***บ ว***ชน</t>
  </si>
  <si>
    <t>09/02/2025 12:48</t>
  </si>
  <si>
    <t>ETP29</t>
  </si>
  <si>
    <t>แ***ม</t>
  </si>
  <si>
    <t>ETP27</t>
  </si>
  <si>
    <t>ส*** พ***อง</t>
  </si>
  <si>
    <t>09/02/2025 12:37</t>
  </si>
  <si>
    <t>09/02/2025 12:38</t>
  </si>
  <si>
    <t>ETP26</t>
  </si>
  <si>
    <t>ณ***ิชา</t>
  </si>
  <si>
    <t>09/02/2025 12:35</t>
  </si>
  <si>
    <t>ETP24</t>
  </si>
  <si>
    <t>ส***ฒน์ เ***ธรรม</t>
  </si>
  <si>
    <t>ETP23</t>
  </si>
  <si>
    <t>น***ค ด***ี</t>
  </si>
  <si>
    <t>09/02/2025 12:02</t>
  </si>
  <si>
    <t>ETP22</t>
  </si>
  <si>
    <t>******่ 18 ต.จารพัต ตำบลจารพัต อำเภอศีขรภูมิ จังหวัดสุรินทร์ 32110</t>
  </si>
  <si>
    <t>32110</t>
  </si>
  <si>
    <t>09/02/2025 12:01</t>
  </si>
  <si>
    <t>09/02/2025 12:00</t>
  </si>
  <si>
    <t>ETP21</t>
  </si>
  <si>
    <t>ส***มล ไ***</t>
  </si>
  <si>
    <t>09/02/2025 11:49</t>
  </si>
  <si>
    <t>09/02/2025 11:48</t>
  </si>
  <si>
    <t>ETP20</t>
  </si>
  <si>
    <t>4***มู่3ต.ท้ายบ้านใหม่อ.เมืองจ.สมุทรปราการ10280โรงไอติม</t>
  </si>
  <si>
    <t>09/02/2025 10:38</t>
  </si>
  <si>
    <t>ETP19</t>
  </si>
  <si>
    <t>09/02/2025 10:30</t>
  </si>
  <si>
    <t>ETP18</t>
  </si>
  <si>
    <t>******ลหัวไผ่ อำเภอมหาราช จังหวัดพระนครศรีอยุธยา 13150</t>
  </si>
  <si>
    <t>13150</t>
  </si>
  <si>
    <t>09/02/2025 10:48</t>
  </si>
  <si>
    <t>09/02/2025 10:18</t>
  </si>
  <si>
    <t>ETP17</t>
  </si>
  <si>
    <t xml:space="preserve">ณิชกานต์  กริสสมัย </t>
  </si>
  <si>
    <t xml:space="preserve">319 หมู่ 6 ต.แคมป์สน อ.เขาค้อ จ.เพชรบูรณ์ 67280 
</t>
  </si>
  <si>
    <t>67280</t>
  </si>
  <si>
    <t>0840282821</t>
  </si>
  <si>
    <t>09/02/2025 09:46</t>
  </si>
  <si>
    <t>ETP16</t>
  </si>
  <si>
    <t>******ต.สงยาง ตำบลสงยาง อำเภอมหาชนะชัย จังหวัดยโสธร 35130</t>
  </si>
  <si>
    <t>35130</t>
  </si>
  <si>
    <t>09/02/2025 09:44</t>
  </si>
  <si>
    <t>ETP15</t>
  </si>
  <si>
    <t>น*** เ***ญมงคล</t>
  </si>
  <si>
    <t>09/02/2025 09:43</t>
  </si>
  <si>
    <t>ETP14</t>
  </si>
  <si>
    <t>ก***ิก</t>
  </si>
  <si>
    <t>09/02/2025 09:37</t>
  </si>
  <si>
    <t>ETP13</t>
  </si>
  <si>
    <t>******หมู่7 ตำบล.บ้านชบ ตำบลบ้านชบ อำเภอสังขะ จังหวัดสุรินทร์ 32150</t>
  </si>
  <si>
    <t>32150</t>
  </si>
  <si>
    <t>09/02/2025 09:33</t>
  </si>
  <si>
    <t>ETP12</t>
  </si>
  <si>
    <t>ส***วดี  ส***์คำ</t>
  </si>
  <si>
    <t>09/02/2025 09:31</t>
  </si>
  <si>
    <t>ETP11</t>
  </si>
  <si>
    <t>ส***ญญา  ม***มือง</t>
  </si>
  <si>
    <t>09/02/2025 09:13</t>
  </si>
  <si>
    <t>ETP10</t>
  </si>
  <si>
    <t>ภัทรลภา พิทักษ์อรรณพ</t>
  </si>
  <si>
    <t>5/1400 หมู่บ้านประชาชื่น ซ.8 ถ.สามัคคี ต.บางตลาด · ปากเกร็ด/ Pak Kret
ปากเกร็ด/ Pak Kretนนทบุรี/ Nonthaburi
11120</t>
  </si>
  <si>
    <t>660967178746</t>
  </si>
  <si>
    <t>09/02/2025 09:09</t>
  </si>
  <si>
    <t>ETP9</t>
  </si>
  <si>
    <t>ส******ี</t>
  </si>
  <si>
    <t>******บล ท้ายบ้านใหม่, อำเภอเมืองสมุทรปราการ ตำบลท้ายบ้าน อำเภอเมืองสมุทรปราการ จังหวัดสมุทรปราการ 10280</t>
  </si>
  <si>
    <t>09/02/2025 09:10</t>
  </si>
  <si>
    <t>ETP8</t>
  </si>
  <si>
    <t>สุกรี หะยีสาแม</t>
  </si>
  <si>
    <t>39/258 คลอง 7 · บึงคำพร้อย/ Bueng Kham Phroi
ลำลูกกา/ Lam Luk Kaปทุมธานี/ Pathum Thani
12150</t>
  </si>
  <si>
    <t>660630848923</t>
  </si>
  <si>
    <t>09/02/2025 09:14</t>
  </si>
  <si>
    <t>09/02/2025 09:07</t>
  </si>
  <si>
    <t>ETP7</t>
  </si>
  <si>
    <t>ธ*** ต***ุกิจ</t>
  </si>
  <si>
    <t>Phuket</t>
  </si>
  <si>
    <t>09/02/2025 08:45</t>
  </si>
  <si>
    <t>09/02/2025 08:42</t>
  </si>
  <si>
    <t>ETP6</t>
  </si>
  <si>
    <t>******้ายนรสิงห์,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</si>
  <si>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09/02/2025 08:33</t>
  </si>
  <si>
    <t>ETP5</t>
  </si>
  <si>
    <t>09/02/2025 07:32</t>
  </si>
  <si>
    <t>ETP4</t>
  </si>
  <si>
    <t>09/02/2025 09:11</t>
  </si>
  <si>
    <t>09/02/2025 07:23</t>
  </si>
  <si>
    <t>ETP3</t>
  </si>
  <si>
    <t>ส******อ</t>
  </si>
  <si>
    <t>******ำบล ป่าสัก ตำบลป่าสัก อำเภอเชียงแสน จังหวัดเชียงราย 57150</t>
  </si>
  <si>
    <t>57150</t>
  </si>
  <si>
    <t>09/02/2025 07:48</t>
  </si>
  <si>
    <t>09/02/2025 07:15</t>
  </si>
  <si>
    <t>ETP2</t>
  </si>
  <si>
    <t>09/02/2025 07:50</t>
  </si>
  <si>
    <t>09/02/2025 07:14</t>
  </si>
  <si>
    <t>ETP1</t>
  </si>
  <si>
    <t>09/02/2025 06:51</t>
  </si>
  <si>
    <t>THT11031H6K7F5Z</t>
  </si>
  <si>
    <t>ETP0</t>
  </si>
  <si>
    <t>******นองราชวัตร ตำบลหนองราชวัตร อำเภอหนองหญ้าไซ จังหวัดสุพรรณบุรี 72240</t>
  </si>
  <si>
    <t>09/02/2025 06:44</t>
  </si>
  <si>
    <t>TH259105701994Z</t>
  </si>
  <si>
    <t>ETO99</t>
  </si>
  <si>
    <t>09/02/2025 05:59</t>
  </si>
  <si>
    <t>THT74041H6SNQ2Z</t>
  </si>
  <si>
    <t>ETO98</t>
  </si>
  <si>
    <t>09/02/2025 02:47</t>
  </si>
  <si>
    <t>LEXPU0455628653</t>
  </si>
  <si>
    <t>ETO97</t>
  </si>
  <si>
    <t>******ะ ตำบลวัดจันทร์ อำเภอเมืองพิษณุโลก จังหวัดพิษณุโลก 65000</t>
  </si>
  <si>
    <t>09/02/2025 00:51</t>
  </si>
  <si>
    <t>TH256273383968D</t>
  </si>
  <si>
    <t>ETO96</t>
  </si>
  <si>
    <t>โ****์</t>
  </si>
  <si>
    <t>******ตำบลปากคลองบางปลากด, อำเภอพระสมุทรเจดีย์ ตำบลปากคลองบางปลากด อำเภอพระสมุทรเจดีย์ จังหวัดสมุทรปราการ 10290</t>
  </si>
  <si>
    <t>09/02/2025 00:24</t>
  </si>
  <si>
    <t>TH2509945315017</t>
  </si>
  <si>
    <t>ETO95</t>
  </si>
  <si>
    <t>09/02/2025 00:54</t>
  </si>
  <si>
    <t>TH13056UCPDV2F</t>
  </si>
  <si>
    <t>ETS16</t>
  </si>
  <si>
    <t>ร***เฮงธนกิจ</t>
  </si>
  <si>
    <t>10/02/2025 23:38</t>
  </si>
  <si>
    <t>THT30011HDFPS6Z</t>
  </si>
  <si>
    <t>ETS15</t>
  </si>
  <si>
    <t>10/02/2025 23:32</t>
  </si>
  <si>
    <t>755155689890</t>
  </si>
  <si>
    <t>ETS14</t>
  </si>
  <si>
    <t>****** ซอย โชคชัย4 ซอย 20, แขวงลาดพร้าว, เขตลาดพร้าว แขวงลาดพร้าว เขตลาดพร้าว จังหวัดกรุงเทพมหานคร 10230</t>
  </si>
  <si>
    <t>10/02/2025 23:15</t>
  </si>
  <si>
    <t>TH01406UQXSB0B2</t>
  </si>
  <si>
    <t>ETS13</t>
  </si>
  <si>
    <t>ก***สร์   ร***จริญ</t>
  </si>
  <si>
    <t>10/02/2025 22:08</t>
  </si>
  <si>
    <t>THT15061HDG9C0Z</t>
  </si>
  <si>
    <t>ETS12</t>
  </si>
  <si>
    <t>H****Y</t>
  </si>
  <si>
    <t>******แขวงวังทองหลาง, เขตวังทองหลาง แขวงวังทองหลาง เขตวังทองหลาง จังหวัดกรุงเทพมหานคร 10310</t>
  </si>
  <si>
    <t>10/02/2025 21:50</t>
  </si>
  <si>
    <t>TH01416UQ74D9C0</t>
  </si>
  <si>
    <t>10/02/2025 21:36</t>
  </si>
  <si>
    <t>ETS11</t>
  </si>
  <si>
    <t>ว******ร</t>
  </si>
  <si>
    <t>******เตาปูน ตำบลเตาปูน อำเภอสอง จังหวัดแพร่ 54120</t>
  </si>
  <si>
    <t>54120</t>
  </si>
  <si>
    <t>10/02/2025 21:25</t>
  </si>
  <si>
    <t>TH51066UQ82J3D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</si>
  <si>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</si>
  <si>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ETS10</t>
  </si>
  <si>
    <t>บ***ี</t>
  </si>
  <si>
    <t>******ิศ 69, แขวง บางมด แขวงบางมด เขตทุ่งครุ จังหวัดกรุงเทพมหานคร 10140</t>
  </si>
  <si>
    <t>10/02/2025 21:16</t>
  </si>
  <si>
    <t>TH01126UQ7T51B0</t>
  </si>
  <si>
    <t>ETS9</t>
  </si>
  <si>
    <t>ธาดา แสงเฟื่อง</t>
  </si>
  <si>
    <t>8/30 หมู่7 ซอยสัตหีบสุขุมวิท109 ตำบลพลูตาหลวง
สัตหีบ/ Sattahipชลบุรี/ Chonburi
20180</t>
  </si>
  <si>
    <t>660850846737</t>
  </si>
  <si>
    <t>10/02/2025 21:03</t>
  </si>
  <si>
    <t>LEXDO0127356802</t>
  </si>
  <si>
    <t>ETS7</t>
  </si>
  <si>
    <t xml:space="preserve">พัชรี  เรืองอยู่  </t>
  </si>
  <si>
    <t>52/7  ม.4 ต.ครน  อ.สวี  จ.ชุมพร 86130</t>
  </si>
  <si>
    <t>0872823563</t>
  </si>
  <si>
    <t>10/02/2025 20:25</t>
  </si>
  <si>
    <t>JA166548943TH</t>
  </si>
  <si>
    <t>ETS6</t>
  </si>
  <si>
    <t>สุพัฒน์ ผาหัด</t>
  </si>
  <si>
    <t>บริษัทสหการน้ำตาลชลบุรีจำกัด(ฝ่ายบุคคล)
612 ม.5 ต.หนอวไผ่แก้ว อ.บ้านบึง จ.ชลบุรี  20220</t>
  </si>
  <si>
    <t>0994652722</t>
  </si>
  <si>
    <t>10/02/2025 19:29</t>
  </si>
  <si>
    <t>JB174576314TH</t>
  </si>
  <si>
    <t>10/02/2025 20:23</t>
  </si>
  <si>
    <t>ETS5</t>
  </si>
  <si>
    <t xml:space="preserve">สุจินันต์  จันทรานนท์  </t>
  </si>
  <si>
    <t>68/115ม.4  ม.พฤกษา47  เทพารักษ์96  บางเมือง  เมือง  สมุทรปราการ   10270</t>
  </si>
  <si>
    <t>0970413323</t>
  </si>
  <si>
    <t>10/02/2025 19:14</t>
  </si>
  <si>
    <t>JB174576305TH</t>
  </si>
  <si>
    <t>10/02/2025 20:21</t>
  </si>
  <si>
    <t>ETS4</t>
  </si>
  <si>
    <t>******ูหาสวรรค์ ตำบลคูหาสวรรค์ อำเภอเมืองพัทลุง จังหวัดพัทลุง 93000</t>
  </si>
  <si>
    <t>10/02/2025 20:19</t>
  </si>
  <si>
    <t>TH74016UQ8685A</t>
  </si>
  <si>
    <t>ETS3</t>
  </si>
  <si>
    <t>ศ******ว</t>
  </si>
  <si>
    <t>******ขวงสนามบิน แขวงสนามบิน เขตดอนเมือง จังหวัดกรุงเทพมหานคร 10210</t>
  </si>
  <si>
    <t>10/02/2025 20:08</t>
  </si>
  <si>
    <t>TH2563932488967</t>
  </si>
  <si>
    <t>ETS2</t>
  </si>
  <si>
    <t>ว***ชาติ จ***ดชกำจร</t>
  </si>
  <si>
    <t>10/02/2025 20:02</t>
  </si>
  <si>
    <t>THT01171HCS813Z</t>
  </si>
  <si>
    <t>ETS1</t>
  </si>
  <si>
    <t>ศ***ญา ธ***ระยงค์</t>
  </si>
  <si>
    <t>10/02/2025 20:01</t>
  </si>
  <si>
    <t>THT01151HD78N4Z</t>
  </si>
  <si>
    <t>ETS0</t>
  </si>
  <si>
    <t>ห***ที อ***ำ</t>
  </si>
  <si>
    <t>10/02/2025 20:00</t>
  </si>
  <si>
    <t>THT72051HD7U76Z</t>
  </si>
  <si>
    <t>ETR99</t>
  </si>
  <si>
    <t>ณ*** น***งค์</t>
  </si>
  <si>
    <t>10/02/2025 19:54</t>
  </si>
  <si>
    <t>THT58051HD7FG0Z</t>
  </si>
  <si>
    <t>ETR98</t>
  </si>
  <si>
    <t>ส***ญญา.</t>
  </si>
  <si>
    <t>10/02/2025 19:49</t>
  </si>
  <si>
    <t>THT24011HDDMQ4Z</t>
  </si>
  <si>
    <t>ETR97</t>
  </si>
  <si>
    <t>ค******์</t>
  </si>
  <si>
    <t>******ลองประเวศ, อำเภอบ้านโพธิ์ ตำบลคลองประเวศ อำเภอบ้านโพธิ์ จังหวัดฉะเชิงเทรา 24140</t>
  </si>
  <si>
    <t>10/02/2025 19:45</t>
  </si>
  <si>
    <t>TH250119433576X</t>
  </si>
  <si>
    <t>ETR96</t>
  </si>
  <si>
    <t xml:space="preserve"> นางสาวจิรปรียา ทองสา</t>
  </si>
  <si>
    <t>47ม.6บ.จานทุ่ง ต.น้ำอ้อม อ.ค้อวัง จ.ยโสธร &amp;nbsp; 35160 &amp;nbsp;</t>
  </si>
  <si>
    <t>35160</t>
  </si>
  <si>
    <t>0638309163</t>
  </si>
  <si>
    <t>10/02/2025 19:36</t>
  </si>
  <si>
    <t>เคลมติ๊กต๊อก 579954330154993681ส่งของไม่ครบ</t>
  </si>
  <si>
    <t>JB174576291TH</t>
  </si>
  <si>
    <t>ETR95</t>
  </si>
  <si>
    <t>อ***ญา ค***่อ</t>
  </si>
  <si>
    <t>10/02/2025 19:27</t>
  </si>
  <si>
    <t>THT20041HDDTA2Z</t>
  </si>
  <si>
    <t>ETR94</t>
  </si>
  <si>
    <t>ก***า อ***โศภณ</t>
  </si>
  <si>
    <t>THT01101HD73M8Z</t>
  </si>
  <si>
    <t>ETR93</t>
  </si>
  <si>
    <t>น***มชัย ธ***วิริยะกุล</t>
  </si>
  <si>
    <t>THT01371HCRXB5Z</t>
  </si>
  <si>
    <t>10/02/2025 19:26</t>
  </si>
  <si>
    <t>ETR91</t>
  </si>
  <si>
    <t>อ***า ท***ลับ</t>
  </si>
  <si>
    <t>10/02/2025 19:25</t>
  </si>
  <si>
    <t>THT27211HDF1G4Z</t>
  </si>
  <si>
    <t>10/02/2025 19:22</t>
  </si>
  <si>
    <t>ETR90</t>
  </si>
  <si>
    <t>ป***วีร์ แ***ชินประเสริฐ</t>
  </si>
  <si>
    <t>10/02/2025 19:20</t>
  </si>
  <si>
    <t>รับตัวหวานน้อยค่ะ</t>
  </si>
  <si>
    <t>THT47121HCX449Z</t>
  </si>
  <si>
    <t>ETR89</t>
  </si>
  <si>
    <t>ค***ังวาลย์ ก***อก</t>
  </si>
  <si>
    <t>10/02/2025 19:18</t>
  </si>
  <si>
    <t>THT27231HCP609Z</t>
  </si>
  <si>
    <t>ETR88</t>
  </si>
  <si>
    <t>10/02/2025 19:13</t>
  </si>
  <si>
    <t>THT27231HCM757Z</t>
  </si>
  <si>
    <t>ETR87</t>
  </si>
  <si>
    <t>เ***พร</t>
  </si>
  <si>
    <t>THT15031HCRYP9Z</t>
  </si>
  <si>
    <t>10/02/2025 19:12</t>
  </si>
  <si>
    <t>ETR84</t>
  </si>
  <si>
    <t>อ***จ ว***าลี</t>
  </si>
  <si>
    <t>10/02/2025 19:07</t>
  </si>
  <si>
    <t>THT13051HD4DM6Z</t>
  </si>
  <si>
    <t>ETR83</t>
  </si>
  <si>
    <t>ธ***รัตน์</t>
  </si>
  <si>
    <t>10/02/2025 19:05</t>
  </si>
  <si>
    <t>THT74081HCNW11Z</t>
  </si>
  <si>
    <t>10/02/2025 19:06</t>
  </si>
  <si>
    <t>ETR82</t>
  </si>
  <si>
    <t>ค***ตา ถ***ง่วน</t>
  </si>
  <si>
    <t>THT22051HCNYU5Z</t>
  </si>
  <si>
    <t>ETR81</t>
  </si>
  <si>
    <t>น***ดวงพร ผ***ิล</t>
  </si>
  <si>
    <t>10/02/2025 19:04</t>
  </si>
  <si>
    <t>THT66061HD6WC0Z</t>
  </si>
  <si>
    <t>ETR80</t>
  </si>
  <si>
    <t>ส***ดดา ป***ิริเจริญ</t>
  </si>
  <si>
    <t>10/02/2025 18:56</t>
  </si>
  <si>
    <t>THT15061HCYF33Z</t>
  </si>
  <si>
    <t>ETR76</t>
  </si>
  <si>
    <t>10/02/2025 18:39</t>
  </si>
  <si>
    <t>ไม่เอารสกาแฟ</t>
  </si>
  <si>
    <t>THT04021HD2HB4Z</t>
  </si>
  <si>
    <t>10/02/2025 18:40</t>
  </si>
  <si>
    <t>ETR73</t>
  </si>
  <si>
    <t>ศ***ญญา ก***าพันธ์</t>
  </si>
  <si>
    <t>10/02/2025 18:22</t>
  </si>
  <si>
    <t>THT11011HCKP33Z</t>
  </si>
  <si>
    <t>ETR72</t>
  </si>
  <si>
    <t>สวรส น่วมคง</t>
  </si>
  <si>
    <t>989/259 ม.7 ต.ท้ายบ้านใหม่ ม.บางปูวิลล่า2 ซ.การบินเทศบาลบางปู59
เมืองสมุทรปราการ/ Mueang Samut Prakanสมุทรปราการ/ Samut Prakan
10280</t>
  </si>
  <si>
    <t>660843482219</t>
  </si>
  <si>
    <t>10/02/2025 18:14</t>
  </si>
  <si>
    <t>LEXDO0127356520</t>
  </si>
  <si>
    <t>ETR71</t>
  </si>
  <si>
    <t>******ั้นสีเขียวซ้ายมือให้ลงเนินไป ส่งบ้านขวามือมอไซค์สีฟ้า ตำบลวัดใหม่ อำเภอเมืองจันทบุรี จังหวัดจันทบุรี 22000</t>
  </si>
  <si>
    <t>10/02/2025 18:38</t>
  </si>
  <si>
    <t>TH22016UQM4F5B</t>
  </si>
  <si>
    <t>10/02/2025 18:08</t>
  </si>
  <si>
    <t>ETR70</t>
  </si>
  <si>
    <t>10/02/2025 18:34</t>
  </si>
  <si>
    <t>TH22016UQKYW6B</t>
  </si>
  <si>
    <t>10/02/2025 18:04</t>
  </si>
  <si>
    <t>ETR68</t>
  </si>
  <si>
    <t>นิตยา มหามงคล</t>
  </si>
  <si>
    <t>198/62 หมู่ 14 
หมู่บ้านวินด์มิลล์  Zone West  4
บางพลีใหญ่ บางพลี 
สมุทรปราการ  10540</t>
  </si>
  <si>
    <t>0955928880</t>
  </si>
  <si>
    <t>10/02/2025 14:38</t>
  </si>
  <si>
    <t>ลูกค้าไม่เอาเบาหวิวกาแฟ</t>
  </si>
  <si>
    <t>JB174576288TH</t>
  </si>
  <si>
    <t>10/02/2025 17:49</t>
  </si>
  <si>
    <t>ETR67</t>
  </si>
  <si>
    <t>******เพรียง อำเภอบางบ่อ จังหวัดสมุทรปราการ 10560</t>
  </si>
  <si>
    <t>10/02/2025 17:50</t>
  </si>
  <si>
    <t>TH02026UQPH99D</t>
  </si>
  <si>
    <t>ETR66</t>
  </si>
  <si>
    <t>ท******ำ</t>
  </si>
  <si>
    <t>******ดแห่ ตำบลกุดแห่ อำเภอนากลาง จังหวัดหนองบัวลำภู 39170</t>
  </si>
  <si>
    <t>10/02/2025 17:43</t>
  </si>
  <si>
    <t>TH2506960600968</t>
  </si>
  <si>
    <t>ETR65</t>
  </si>
  <si>
    <t>10/02/2025 17:40</t>
  </si>
  <si>
    <t>JA166548930TH</t>
  </si>
  <si>
    <t>10/02/2025 17:38</t>
  </si>
  <si>
    <t>ETR64</t>
  </si>
  <si>
    <t>บุษบา ภูมิคอนสาร</t>
  </si>
  <si>
    <t xml:space="preserve"> 339/22สุขุมวิท101/1 ซ.วิรธรรมสาธิต15 &amp;nbsp;แขวงบางจาก เขตพระโขนงกรุงเทพฯ10260</t>
  </si>
  <si>
    <t>0988278304</t>
  </si>
  <si>
    <t>10/02/2025 17:37</t>
  </si>
  <si>
    <t>JA166548926TH</t>
  </si>
  <si>
    <t>ETR63</t>
  </si>
  <si>
    <t>ชื่อ สุภาวดี มิยาซากิ</t>
  </si>
  <si>
    <t>หมู่บ้านอินดี้ศรีนครินทร์ แพรกษา
บ้านเลขที่ 209/10 ถนนแพรกษา
ต.ท้ายบ้านใหม่ อ.เมือง จ.สมุทรปราการ 10280</t>
  </si>
  <si>
    <t>0938372267</t>
  </si>
  <si>
    <t>10/02/2025 09:51</t>
  </si>
  <si>
    <t>JB174576274TH</t>
  </si>
  <si>
    <t>10/02/2025 17:36</t>
  </si>
  <si>
    <t>ETR62</t>
  </si>
  <si>
    <t>รัตนา โทนสุข</t>
  </si>
  <si>
    <t xml:space="preserve">44 ม.4 ต.ชลคราม
อ.ดอนสัก
จ.สุราษฎร์ธานี
84160
</t>
  </si>
  <si>
    <t>0905192264</t>
  </si>
  <si>
    <t>10/02/2025 12:49</t>
  </si>
  <si>
    <t>JB174576265TH</t>
  </si>
  <si>
    <t>10/02/2025 17:34</t>
  </si>
  <si>
    <t>10/02/2025 17:32</t>
  </si>
  <si>
    <t>ETR61</t>
  </si>
  <si>
    <t>ร***น้ำแข็งไสข้างโรงเรียนหนองแห้ง</t>
  </si>
  <si>
    <t>THT55021HD03S5Z</t>
  </si>
  <si>
    <t>ETR60</t>
  </si>
  <si>
    <t>ธนนนท์</t>
  </si>
  <si>
    <t xml:space="preserve">หมู่บ้านวนิศาวิลล์ ซอย1/4 เลขที่ 129/211, หมู่ที่ 7, ตำบลบ้านกรด, อำเภอบางปะอิน จังหวัดพระนครศรีอยุธยา 13160
</t>
  </si>
  <si>
    <t>0899229742</t>
  </si>
  <si>
    <t>10/02/2025 16:50</t>
  </si>
  <si>
    <t>JB174576257TH</t>
  </si>
  <si>
    <t>10/02/2025 17:30</t>
  </si>
  <si>
    <t>ETR59</t>
  </si>
  <si>
    <t>ธ***กิตติ์ ว***ติวรานนท์</t>
  </si>
  <si>
    <t>10/02/2025 17:27</t>
  </si>
  <si>
    <t>THT14021HCQWE7Z</t>
  </si>
  <si>
    <t>ETR58</t>
  </si>
  <si>
    <t>ส***สา ค***ริยา</t>
  </si>
  <si>
    <t>THT06041HD0A13Z</t>
  </si>
  <si>
    <t>ETR57</t>
  </si>
  <si>
    <t xml:space="preserve"> ธัญมน ชวพนชัย</t>
  </si>
  <si>
    <t>555ม.แกรนด์วิลเลจ ซ.ลาดพร้าว 80/3 ถ.ลาดพร้าว แขวงวังทองหลาง เขตวังทองหลาง กทม. 10310</t>
  </si>
  <si>
    <t>0932493626</t>
  </si>
  <si>
    <t>JA166548912TH</t>
  </si>
  <si>
    <t>ETR56</t>
  </si>
  <si>
    <t>อาภรณ๋ ศรีศัมภุวงศ์</t>
  </si>
  <si>
    <t>105/244 เคหะร่มเกล้า
คลองสองต้นนุ่น
ลาดกระบัง
กรุงเทพ
Thailand 10520</t>
  </si>
  <si>
    <t>66847529604</t>
  </si>
  <si>
    <t>10/02/2025 13:24</t>
  </si>
  <si>
    <t>JB174576243TH</t>
  </si>
  <si>
    <t>10/02/2025 17:25</t>
  </si>
  <si>
    <t>ETR55</t>
  </si>
  <si>
    <t>ชวลักษณ์ ทัศนงาม</t>
  </si>
  <si>
    <t>515 ถ.สามัคคี  แขวงท่าทราบ อ.เมือง จ.นนทบุรี 11000</t>
  </si>
  <si>
    <t>0861000407</t>
  </si>
  <si>
    <t>10/02/2025 17:24</t>
  </si>
  <si>
    <t>JA166548909TH</t>
  </si>
  <si>
    <t>ETR54</t>
  </si>
  <si>
    <t xml:space="preserve">จรรยา จรูญมีกนก </t>
  </si>
  <si>
    <t>บจก.โอร็อคส์
13/2 หมู่ 5 ซ.ท่าแฉลบ ถนนท่าแฉลบ, ศรีษะทอง
นครชัยศรี, นครปฐม  73120</t>
  </si>
  <si>
    <t>0867971599</t>
  </si>
  <si>
    <t>10/02/2025 17:23</t>
  </si>
  <si>
    <t>JA166548890TH</t>
  </si>
  <si>
    <t>ETR53</t>
  </si>
  <si>
    <t>ไพเราะ</t>
  </si>
  <si>
    <t>ที่อยู่88หมู่1ต.สระกระโจมอ.ดอนเจดีย์จ.สุพรรณบุรี 72250</t>
  </si>
  <si>
    <t>0929698516</t>
  </si>
  <si>
    <t>10/02/2025 17:22</t>
  </si>
  <si>
    <t>JA166548886TH</t>
  </si>
  <si>
    <t>ETR52</t>
  </si>
  <si>
    <t>อนุรักษ์ กุ่ยกระโทก</t>
  </si>
  <si>
    <t>194/4
ชุมแสง
นางรอง
บุรีรัมย์
Thailand 31110</t>
  </si>
  <si>
    <t>0636605901</t>
  </si>
  <si>
    <t>10/02/2025 17:21</t>
  </si>
  <si>
    <t>JA166548872TH</t>
  </si>
  <si>
    <t>ETR51</t>
  </si>
  <si>
    <t>TH2558877055353</t>
  </si>
  <si>
    <t>10/02/2025 17:20</t>
  </si>
  <si>
    <t>ETR50</t>
  </si>
  <si>
    <t>วีรพ​ัน​ธ์​สุข​กิจ​บ​</t>
  </si>
  <si>
    <t>พีแอนด์แอลแมนูแฟตเตอร์ริง75/12หมู่7ตไร่ขิงอสามพรานจนครปฐม 73210</t>
  </si>
  <si>
    <t>0812979749</t>
  </si>
  <si>
    <t>JA166548869TH</t>
  </si>
  <si>
    <t>ETR49</t>
  </si>
  <si>
    <t>หยาด​ หยาด</t>
  </si>
  <si>
    <t>54หมู่4ตำบลบ่อกวางทองอำเภอบ่อทองจังหวัดชลบุรี 20270</t>
  </si>
  <si>
    <t>0628705228</t>
  </si>
  <si>
    <t>10/02/2025 11:30</t>
  </si>
  <si>
    <t>JB174576230TH</t>
  </si>
  <si>
    <t>10/02/2025 17:16</t>
  </si>
  <si>
    <t>ETR48</t>
  </si>
  <si>
    <t>สุดารัตน์ ตึ๋งโต</t>
  </si>
  <si>
    <t>125/271ม.5
ต.ปากเกร็ด
อ.ปากเกร็ด
จ.นนทบุรี 11120</t>
  </si>
  <si>
    <t>0891181487</t>
  </si>
  <si>
    <t>10/02/2025 10:34</t>
  </si>
  <si>
    <t>JB174576226TH</t>
  </si>
  <si>
    <t>10/02/2025 17:15</t>
  </si>
  <si>
    <t>ETR47</t>
  </si>
  <si>
    <t>10/02/2025 17:48</t>
  </si>
  <si>
    <t>TH2575320382762</t>
  </si>
  <si>
    <t>10/02/2025 17:12</t>
  </si>
  <si>
    <t>ETR46</t>
  </si>
  <si>
    <t>กัญญา ปิ่นน้อย</t>
  </si>
  <si>
    <t>136/1 หมู่4 ต.หน้าพระลาน อ.เฉลิมพระเกียรติ จ.สระบุรี   อำเภอเฉลิมพระเกีย 18240</t>
  </si>
  <si>
    <t>18240</t>
  </si>
  <si>
    <t>0637658824</t>
  </si>
  <si>
    <t>10/02/2025 08:30</t>
  </si>
  <si>
    <t>JB174576212TH</t>
  </si>
  <si>
    <t>ETR45</t>
  </si>
  <si>
    <t>ป***า ค***ย้ม</t>
  </si>
  <si>
    <t>10/02/2025 16:42</t>
  </si>
  <si>
    <t>755114204935</t>
  </si>
  <si>
    <t>ETR44</t>
  </si>
  <si>
    <t>755164186862</t>
  </si>
  <si>
    <t>ETR43</t>
  </si>
  <si>
    <t>วรัญญา วงษ์โกฎ เตือน</t>
  </si>
  <si>
    <t>13 ม.5 ต.โคกสำโรง แนวถนน ซ 4 ปากซอยป้ายหาย เข้ามาตรงข้ามบ้านเรือนไทย · โคกสำโรง/ Khok Samrong
โคกสำโรง/ Khok Samrongลพบุรี/ Lopburi
15120</t>
  </si>
  <si>
    <t>15120</t>
  </si>
  <si>
    <t>660825545514</t>
  </si>
  <si>
    <t>10/02/2025 15:58</t>
  </si>
  <si>
    <t>LEXDO0127359235</t>
  </si>
  <si>
    <t>ETR42</t>
  </si>
  <si>
    <t>******ที่ 3, ตำบลท่าโพธิ์, อำเภอเมืองพิษณุโลก ตำบลท่าโพธิ์ อำเภอเมืองพิษณุโลก จังหวัดพิษณุโลก 65000</t>
  </si>
  <si>
    <t>10/02/2025 16:22</t>
  </si>
  <si>
    <t>TH252691280879S</t>
  </si>
  <si>
    <t>10/02/2025 15:52</t>
  </si>
  <si>
    <t>ETR41</t>
  </si>
  <si>
    <t>ช***ีชัย ค***ง</t>
  </si>
  <si>
    <t>10/02/2025 15:23</t>
  </si>
  <si>
    <t>เค้กเบาหวิวขอเป็นรสเนย ไม่เอาของแถมที่เป็นรสกาแฟ</t>
  </si>
  <si>
    <t>THT76041HCZ7X1Z</t>
  </si>
  <si>
    <t>ETR40</t>
  </si>
  <si>
    <t>ช***ิษฐ์ ป***งา</t>
  </si>
  <si>
    <t>10/02/2025 15:04</t>
  </si>
  <si>
    <t>THT20041HDCPX4Z</t>
  </si>
  <si>
    <t>ETR39</t>
  </si>
  <si>
    <t>ธ***ลักษณ์ ย***มิต</t>
  </si>
  <si>
    <t>10/02/2025 15:02</t>
  </si>
  <si>
    <t>THT16011HCNJG7Z</t>
  </si>
  <si>
    <t>10/02/2025 15:01</t>
  </si>
  <si>
    <t>ETR38</t>
  </si>
  <si>
    <t>อ***รัตน์ ห***อินทร์</t>
  </si>
  <si>
    <t>10/02/2025 14:54</t>
  </si>
  <si>
    <t>THT31101HD2KV4Z</t>
  </si>
  <si>
    <t>ETR36</t>
  </si>
  <si>
    <t>เ***   จ***ทอง</t>
  </si>
  <si>
    <t>10/02/2025 14:43</t>
  </si>
  <si>
    <t>THT24041HCYSJ5Z</t>
  </si>
  <si>
    <t>ETR34</t>
  </si>
  <si>
    <t>ส***พร ห***นรัตน์</t>
  </si>
  <si>
    <t>10/02/2025 14:32</t>
  </si>
  <si>
    <t>เนยนม มะพร้าว</t>
  </si>
  <si>
    <t>THT70031HCS4W3Z</t>
  </si>
  <si>
    <t>10/02/2025 14:33</t>
  </si>
  <si>
    <t>ETR33</t>
  </si>
  <si>
    <t>******อย อินทามระ49, แขวงดินแดง, เขตดินแดง แขวงดินแดง เขตดินแดง จังหวัดกรุงเทพมหานคร 10400</t>
  </si>
  <si>
    <t>10/02/2025 14:31</t>
  </si>
  <si>
    <t>TH01086UQ7XB2B1</t>
  </si>
  <si>
    <t>ETR32</t>
  </si>
  <si>
    <t>จ***มาส ย***รีวรรณ</t>
  </si>
  <si>
    <t>10/02/2025 14:29</t>
  </si>
  <si>
    <t>THT47011HDE6U6Z</t>
  </si>
  <si>
    <t>ETR31</t>
  </si>
  <si>
    <t>ณ***าญจน์  จ***เจียม</t>
  </si>
  <si>
    <t>10/02/2025 14:07</t>
  </si>
  <si>
    <t>THT02051HD2QQ4Z</t>
  </si>
  <si>
    <t>10/02/2025 14:13</t>
  </si>
  <si>
    <t>ETR29</t>
  </si>
  <si>
    <t>พ***์วิชญ์</t>
  </si>
  <si>
    <t>10/02/2025 13:59</t>
  </si>
  <si>
    <t>THT49031HD7KA6Z</t>
  </si>
  <si>
    <t>ETR28</t>
  </si>
  <si>
    <t>ช***ัย ป***ชัย</t>
  </si>
  <si>
    <t>10/02/2025 13:56</t>
  </si>
  <si>
    <t>THT01501HD6U00Z</t>
  </si>
  <si>
    <t>ETR27</t>
  </si>
  <si>
    <t>ส***ทร์ทิพย์ เ***นอก</t>
  </si>
  <si>
    <t>10/02/2025 13:49</t>
  </si>
  <si>
    <t>ฝอย2เนย1</t>
  </si>
  <si>
    <t>THT63031HD7BN6Z</t>
  </si>
  <si>
    <t>10/02/2025 13:48</t>
  </si>
  <si>
    <t>ETR26</t>
  </si>
  <si>
    <t>ป***ินันท์</t>
  </si>
  <si>
    <t>10/02/2025 13:40</t>
  </si>
  <si>
    <t>ขอฝอยทองอย่างเดียวค่ะ</t>
  </si>
  <si>
    <t>THT20061HCRCC7Z</t>
  </si>
  <si>
    <t>ETR23</t>
  </si>
  <si>
    <t>******าน จ.นครปฐม 73110 ตำบลท่าตลาด อำเภอสามพราน จังหวัดนครปฐม 73110</t>
  </si>
  <si>
    <t>73110</t>
  </si>
  <si>
    <t>10/02/2025 13:35</t>
  </si>
  <si>
    <t>TH15066UQGNP3I</t>
  </si>
  <si>
    <t>ETR22</t>
  </si>
  <si>
    <t>10/02/2025 13:32</t>
  </si>
  <si>
    <t>THT12101HD2RU0Z</t>
  </si>
  <si>
    <t>ETR21</t>
  </si>
  <si>
    <t>กลยุทธ ลายพิกุล</t>
  </si>
  <si>
    <t>5/2 หมู่ 5 ตำบลบางโตนด อำเภอโพธาราม
โพธาราม/ Photharamราชบุรี/ Ratchaburi
70120</t>
  </si>
  <si>
    <t>660853214510</t>
  </si>
  <si>
    <t>10/02/2025 13:29</t>
  </si>
  <si>
    <t>LEXDO0127381894</t>
  </si>
  <si>
    <t>ETR20</t>
  </si>
  <si>
    <t>ป***รา</t>
  </si>
  <si>
    <t>10/02/2025 13:28</t>
  </si>
  <si>
    <t>THT08011HCZ479Z</t>
  </si>
  <si>
    <t>ETR19</t>
  </si>
  <si>
    <t>10/02/2025 13:22</t>
  </si>
  <si>
    <t>THT27011HCR1P9Z</t>
  </si>
  <si>
    <t>10/02/2025 13:23</t>
  </si>
  <si>
    <t>ETR18</t>
  </si>
  <si>
    <t>TH47166UPX2B6D</t>
  </si>
  <si>
    <t>ETR17</t>
  </si>
  <si>
    <t>เ******่</t>
  </si>
  <si>
    <t>******บลดอนคา อำเภออู่ทอง จังหวัดสุพรรณบุรี 72160</t>
  </si>
  <si>
    <t>TH252906977796D</t>
  </si>
  <si>
    <t>10/02/2025 12:59</t>
  </si>
  <si>
    <t>ETR16</t>
  </si>
  <si>
    <t>เรืองยศ โหตระไวศยะ</t>
  </si>
  <si>
    <t>วัดถ้ำเขาประทุน ต.เขาน้อย
เขาชะเมา/ Khao Chamaoระยอง/ Rayong
21110</t>
  </si>
  <si>
    <t>660912221141</t>
  </si>
  <si>
    <t>10/02/2025 12:36</t>
  </si>
  <si>
    <t>LEXDO0127359548</t>
  </si>
  <si>
    <t>ETR15</t>
  </si>
  <si>
    <t>****** ประจวบ, อำเภอเมืองประจวบคีรีขันธ์ ตำบลประจวบคีรีขันธ์ อำเภอเมืองประจวบคีรีขันธ์ จังหวัดประจวบคีรีขันธ์ 77000</t>
  </si>
  <si>
    <t>10/02/2025 13:06</t>
  </si>
  <si>
    <t>TH255111752915P</t>
  </si>
  <si>
    <t>ETR14</t>
  </si>
  <si>
    <t>พ******​</t>
  </si>
  <si>
    <t>******มแบน2 ตึก 50 ชั้น3 ตำบลสวนหลวง ตำบลสวนหลวง อำเภอกระทุ่มแบน จังหวัดสมุทรสาคร 74110</t>
  </si>
  <si>
    <t>10/02/2025 12:21</t>
  </si>
  <si>
    <t>TH2593881700622</t>
  </si>
  <si>
    <t>ETR13</t>
  </si>
  <si>
    <t>ส******ฐ</t>
  </si>
  <si>
    <t>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</t>
  </si>
  <si>
    <t>10/02/2025 12:44</t>
  </si>
  <si>
    <t>TH254382185612N</t>
  </si>
  <si>
    <t>10/02/2025 12:14</t>
  </si>
  <si>
    <t>ETR12</t>
  </si>
  <si>
    <t>10/02/2025 12:03</t>
  </si>
  <si>
    <t>THT74041HE2QT0Z</t>
  </si>
  <si>
    <t>10/02/2025 12:06</t>
  </si>
  <si>
    <t>ETR11</t>
  </si>
  <si>
    <t>บอล สราวุธ</t>
  </si>
  <si>
    <t>19/75 คชาบุรีคอนโดมิเนียม ซ.ราชพฤกษ์36 แขวงตลิ่งชัน เขตตลิ่งชัน · ตลิ่งชัน/ Taling Chan
ตลิ่งชัน/ Taling Chanกรุงเทพมหานคร/ Bangkok
10170</t>
  </si>
  <si>
    <t>660886603433</t>
  </si>
  <si>
    <t>10/02/2025 12:04</t>
  </si>
  <si>
    <t>LEXDO0127356247</t>
  </si>
  <si>
    <t>ETR10</t>
  </si>
  <si>
    <t>ท***พร ฉ***ลาภ</t>
  </si>
  <si>
    <t>10/02/2025 11:55</t>
  </si>
  <si>
    <t>THT01401HDGFF4Z</t>
  </si>
  <si>
    <t>10/02/2025 11:54</t>
  </si>
  <si>
    <t>ETR9</t>
  </si>
  <si>
    <t>10/02/2025 12:00</t>
  </si>
  <si>
    <t>TH2563835295931</t>
  </si>
  <si>
    <t>ETR7</t>
  </si>
  <si>
    <t>จ***ย์  อ***ร์ขาว</t>
  </si>
  <si>
    <t>10/02/2025 11:24</t>
  </si>
  <si>
    <t>THT47141HD0B69Z</t>
  </si>
  <si>
    <t>10/02/2025 11:23</t>
  </si>
  <si>
    <t>ETR6</t>
  </si>
  <si>
    <t>ธ***มัย น***ักษ์</t>
  </si>
  <si>
    <t>10/02/2025 11:18</t>
  </si>
  <si>
    <t>THT66011HCYCB9Z</t>
  </si>
  <si>
    <t>ETR5</t>
  </si>
  <si>
    <t>เ***ัตน์</t>
  </si>
  <si>
    <t>10/02/2025 10:48</t>
  </si>
  <si>
    <t>THT64081HDJPM8Z</t>
  </si>
  <si>
    <t>10/02/2025 10:47</t>
  </si>
  <si>
    <t>ETR4</t>
  </si>
  <si>
    <t>******ุมธานี คลอง1แมนชั่น/ห้อง324 (โทรไม่รับฝากพี่ รปภ.ได้เลยค่ะ) ตำบลประชาธิปัตย์ อำเภอธัญบุรี จังหวัดปทุมธานี 12130</t>
  </si>
  <si>
    <t>TH256228625949X</t>
  </si>
  <si>
    <t>ETR2</t>
  </si>
  <si>
    <t>สุกัญญา  พรหมณี</t>
  </si>
  <si>
    <t>62/2 หมู่ 11 ต.วังแดง อ.ตรอน จ.อุตรดิตถ์ · วังแดง/ Wang Daeng
ตรอน/ Tronอุตรดิตถ์/ Uttaradit
53140</t>
  </si>
  <si>
    <t>660967919934</t>
  </si>
  <si>
    <t>10/02/2025 10:33</t>
  </si>
  <si>
    <t>LEXDO0127359690</t>
  </si>
  <si>
    <t>ETR0</t>
  </si>
  <si>
    <t>ส***ฒษา เ***ญมาก</t>
  </si>
  <si>
    <t>10/02/2025 09:19</t>
  </si>
  <si>
    <t>THT07081HDFD86Z</t>
  </si>
  <si>
    <t>ETQ99</t>
  </si>
  <si>
    <t>นาย โชคชัย พิณใหม่</t>
  </si>
  <si>
    <t>131 หมู่ที่ 3 บ้านหัวสิบ ต.บ้านใหม่
เมืองนครราชสีมา/ Mueng Nakorn Ratchasimaนครราชสีมา/ Nakhon Ratchasima
30000</t>
  </si>
  <si>
    <t>660846861989</t>
  </si>
  <si>
    <t>10/02/2025 08:02</t>
  </si>
  <si>
    <t>LEXDO0127355893</t>
  </si>
  <si>
    <t>ETQ98</t>
  </si>
  <si>
    <t>10/02/2025 07:46</t>
  </si>
  <si>
    <t>LEXPU0456390588</t>
  </si>
  <si>
    <t>ETQ97</t>
  </si>
  <si>
    <t>ภ***ต</t>
  </si>
  <si>
    <t>10/02/2025 07:37</t>
  </si>
  <si>
    <t>THT01391HCZAW1Z</t>
  </si>
  <si>
    <t>ETQ96</t>
  </si>
  <si>
    <t>ส***ัย  พ***สุวรรณ</t>
  </si>
  <si>
    <t>10/02/2025 07:25</t>
  </si>
  <si>
    <t>THT68041HCZKX5Z</t>
  </si>
  <si>
    <t>ETQ95</t>
  </si>
  <si>
    <t>พ*****์</t>
  </si>
  <si>
    <t>******ง อ.ภูเขียว จ.ชัยภูมิ ตำบลผักปัง อำเภอภูเขียว จังหวัดชัยภูมิ 36110</t>
  </si>
  <si>
    <t>10/02/2025 06:58</t>
  </si>
  <si>
    <t>TH251486671400K</t>
  </si>
  <si>
    <t>10/02/2025 06:28</t>
  </si>
  <si>
    <t>ETQ94</t>
  </si>
  <si>
    <t>เ******ง</t>
  </si>
  <si>
    <t>******ย.79 ตำบลบึงยี่โถ อำเภอ ธัญบุรี จังหวัดปทุมธานี ตำบลบึงยี่โถ อำเภอธัญบุรี จังหวัดปทุมธานี 12130</t>
  </si>
  <si>
    <t>10/02/2025 03:24</t>
  </si>
  <si>
    <t>TH258875324751N</t>
  </si>
  <si>
    <t>10/02/2025 03:20</t>
  </si>
  <si>
    <t>ETQ93</t>
  </si>
  <si>
    <t>10/02/2025 01:05</t>
  </si>
  <si>
    <t>TH259294806369Q</t>
  </si>
  <si>
    <t>10/02/2025 00:33</t>
  </si>
  <si>
    <t>ETQ92</t>
  </si>
  <si>
    <t>10/02/2025 01:01</t>
  </si>
  <si>
    <t>TH257173304461Q</t>
  </si>
  <si>
    <t>10/02/2025 00:31</t>
  </si>
  <si>
    <t>ETQ91</t>
  </si>
  <si>
    <t>10/02/2025 00:57</t>
  </si>
  <si>
    <t>TH2511041308619</t>
  </si>
  <si>
    <t>10/02/2025 00:27</t>
  </si>
  <si>
    <t>ETQ90</t>
  </si>
  <si>
    <t>10/02/2025 00:55</t>
  </si>
  <si>
    <t>TH2564646436863</t>
  </si>
  <si>
    <t>10/02/2025 00:26</t>
  </si>
  <si>
    <t>ETU21</t>
  </si>
  <si>
    <t>น***์นิชา ศ***ุตะโรจน์</t>
  </si>
  <si>
    <t>11/02/2025 22:49</t>
  </si>
  <si>
    <t>THT01121HGMB37Z</t>
  </si>
  <si>
    <t>ETU20</t>
  </si>
  <si>
    <t>ว******ข</t>
  </si>
  <si>
    <t>******ล หนองจะบก, อำเภอเมืองนครราชสีมา ตำบลหนองจะบก อำเภอเมืองนครราชสีมา จังหวัดนครราชสีมา 30000</t>
  </si>
  <si>
    <t>64</t>
  </si>
  <si>
    <t>11/02/2025 22:46</t>
  </si>
  <si>
    <t>TH27016UW3130C</t>
  </si>
  <si>
    <t>ETU19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</si>
  <si>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</si>
  <si>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</si>
  <si>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13180</t>
  </si>
  <si>
    <t>660818516458</t>
  </si>
  <si>
    <t>11/02/2025 22:17</t>
  </si>
  <si>
    <t>LEXPU0456808835</t>
  </si>
  <si>
    <t>ETU18</t>
  </si>
  <si>
    <t>p***asorn</t>
  </si>
  <si>
    <t>11/02/2025 21:13</t>
  </si>
  <si>
    <t>THT17011HGQNH7Z</t>
  </si>
  <si>
    <t>11/02/2025 21:22</t>
  </si>
  <si>
    <t>ETU15</t>
  </si>
  <si>
    <t>******มคลอง ตำบลอำแพง ตำบลอำแพง อำเภอบ้านแพ้ว จังหวัดสมุทรสาคร 74120</t>
  </si>
  <si>
    <t>74120</t>
  </si>
  <si>
    <t>11/02/2025 20:52</t>
  </si>
  <si>
    <t>TH16036UVZFR7J</t>
  </si>
  <si>
    <t>11/02/2025 20:22</t>
  </si>
  <si>
    <t>ETU14</t>
  </si>
  <si>
    <t>ร***ี น***</t>
  </si>
  <si>
    <t>11/02/2025 20:20</t>
  </si>
  <si>
    <t>THT74011HGYNK7Z</t>
  </si>
  <si>
    <t>ETU13</t>
  </si>
  <si>
    <t>ธารา TARA TARA</t>
  </si>
  <si>
    <t>ภูธารา 23 ถนน คสล. บ้านโข้ง หมู่ที่ 10  โทรเบอร์สำรอง 0802955121 บ้านเลขที่87 · บ้านโข้ง/ Ban Khong
อู่ทอง/ U Thongสุพรรณบุรี/ Suphanburi
72160</t>
  </si>
  <si>
    <t>660859639999</t>
  </si>
  <si>
    <t>11/02/2025 20:12</t>
  </si>
  <si>
    <t>LEXPU0456808285</t>
  </si>
  <si>
    <t>ETU12</t>
  </si>
  <si>
    <t>บ***ันทร์ ง***งัด   3** ม** ต***ตุทอง อ***อทอง จ***บุรี 2***0</t>
  </si>
  <si>
    <t>11/02/2025 20:03</t>
  </si>
  <si>
    <t>THT20091HH2V06Z</t>
  </si>
  <si>
    <t>11/02/2025 20:04</t>
  </si>
  <si>
    <t>ETU11</t>
  </si>
  <si>
    <t>สุชาดา​ มโนรถประดิษฐ</t>
  </si>
  <si>
    <t>115/141 ซ.ประสานมิตร8
ม.8 ต.เขารูปช้าง
อ.เมือง จ.สงขลา 90000</t>
  </si>
  <si>
    <t>0993154994</t>
  </si>
  <si>
    <t>11/02/2025 19:54</t>
  </si>
  <si>
    <t>JB174723595TH</t>
  </si>
  <si>
    <t>11/02/2025 19:57</t>
  </si>
  <si>
    <t>ETU10</t>
  </si>
  <si>
    <t>บ******ร</t>
  </si>
  <si>
    <t>******ะทุ่ม  อำเภอทัพทัน ตำบลหนองกระทุ่ม อำเภอทัพทัน จังหวัดอุทัยธานี 61120</t>
  </si>
  <si>
    <t>11/02/2025 19:45</t>
  </si>
  <si>
    <t>TH256012285635R</t>
  </si>
  <si>
    <t>ETU9</t>
  </si>
  <si>
    <t>ธ******ง</t>
  </si>
  <si>
    <t>******อนคา, อำเภออู่ทอง ตำบลดอนคา อำเภออู่ทอง จังหวัดสุพรรณบุรี 72160</t>
  </si>
  <si>
    <t>11/02/2025 19:36</t>
  </si>
  <si>
    <t>TH14096UWRCR7H</t>
  </si>
  <si>
    <t>ETU8</t>
  </si>
  <si>
    <t>พิมพ์พร    เชื้อพนม</t>
  </si>
  <si>
    <t>53 /62  มบ  เดอะแพลนท์  รังสิต-คลองสี่ ถ.รังสิต-นครนายก · คลองสี่/ Khlong Si
คลองหลวง/ Khlong Luangปทุมธานี/ Pathum Thani
12120</t>
  </si>
  <si>
    <t>660878620218</t>
  </si>
  <si>
    <t>11/02/2025 19:30</t>
  </si>
  <si>
    <t>LEXDO0127467021</t>
  </si>
  <si>
    <t>ETU7</t>
  </si>
  <si>
    <t>อุทุมพร สอนสุภาพ</t>
  </si>
  <si>
    <t>นาวัง-นาด้วง 210/3 ม.7 ต.วังปลาป้อม
นาวัง/ Na Wangหนองบัวลำภู/ Nongbua Lamphu
39170</t>
  </si>
  <si>
    <t>660610312563</t>
  </si>
  <si>
    <t>11/02/2025 19:25</t>
  </si>
  <si>
    <t>TH36066UVXAS4D</t>
  </si>
  <si>
    <t>ETU6</t>
  </si>
  <si>
    <t>เ***จริน อ***ร์วัน</t>
  </si>
  <si>
    <t>11/02/2025 19:19</t>
  </si>
  <si>
    <t>THT07011HHES64Z</t>
  </si>
  <si>
    <t>ETU5</t>
  </si>
  <si>
    <t>อาซีซ๊ะ บินอีตำ</t>
  </si>
  <si>
    <t xml:space="preserve"> 85/16 ถ.สถิตยุติธรรม ต.พิมาน อ.เมือง จ.สตูล  91000</t>
  </si>
  <si>
    <t>0800368329</t>
  </si>
  <si>
    <t>11/02/2025 18:58</t>
  </si>
  <si>
    <t>JA166887969TH</t>
  </si>
  <si>
    <t>ETU4</t>
  </si>
  <si>
    <t>11/02/2025 18:43</t>
  </si>
  <si>
    <t>JB174722003TH</t>
  </si>
  <si>
    <t>11/02/2025 18:46</t>
  </si>
  <si>
    <t>ETU3</t>
  </si>
  <si>
    <t>แ***ินทร์ เ***ดประทุม</t>
  </si>
  <si>
    <t>11/02/2025 18:08</t>
  </si>
  <si>
    <t>THT20081HH08S7Z</t>
  </si>
  <si>
    <t>11/02/2025 18:10</t>
  </si>
  <si>
    <t>ETU2</t>
  </si>
  <si>
    <t>t***yarat j***lee</t>
  </si>
  <si>
    <t>11/02/2025 17:59</t>
  </si>
  <si>
    <t>THT31221HHFZ58Z</t>
  </si>
  <si>
    <t>ETU1</t>
  </si>
  <si>
    <t>******.สวนแตง ตำบลสวนแตง อำเภอเมืองสุพรรณบุรี จังหวัดสุพรรณบุรี 72210</t>
  </si>
  <si>
    <t>72210</t>
  </si>
  <si>
    <t>TH14016UVZ9E2Q</t>
  </si>
  <si>
    <t>11/02/2025 17:39</t>
  </si>
  <si>
    <t>ETU0</t>
  </si>
  <si>
    <t>ณัฐชานันท์  รัตนภภาพันธุ์</t>
  </si>
  <si>
    <t>78/118 หมู่บ้านหรรษา ซอย3
หนองค้างพลู หนองแขม 
กทม  10160</t>
  </si>
  <si>
    <t>0955467900</t>
  </si>
  <si>
    <t>11/02/2025 17:29</t>
  </si>
  <si>
    <t>JA166887955TH</t>
  </si>
  <si>
    <t>ETT99</t>
  </si>
  <si>
    <t>11/02/2025 17:28</t>
  </si>
  <si>
    <t>JA166887941TH</t>
  </si>
  <si>
    <t>ETT98</t>
  </si>
  <si>
    <t>คุณธนปภัสร์ วิบูลชัยริทธิ์</t>
  </si>
  <si>
    <t xml:space="preserve">645/7  สุขุมวิท50  ซอยสวัสดี4
แขวงพระขโนง เขตคลองเตย กรุงเทพ 10260 
</t>
  </si>
  <si>
    <t>0885615093</t>
  </si>
  <si>
    <t>11/02/2025 17:22</t>
  </si>
  <si>
    <t>JA166887938TH</t>
  </si>
  <si>
    <t>ETT97</t>
  </si>
  <si>
    <t>ป***งค์ ค***่</t>
  </si>
  <si>
    <t>11/02/2025 17:16</t>
  </si>
  <si>
    <t>THT60071HGJ4V3Z</t>
  </si>
  <si>
    <t>11/02/2025 17:15</t>
  </si>
  <si>
    <t>ETT96</t>
  </si>
  <si>
    <t>11/02/2025 16:29</t>
  </si>
  <si>
    <t>TH52016UWXK58A</t>
  </si>
  <si>
    <t>ETT95</t>
  </si>
  <si>
    <t>CJ Eureasia ธิดา ออ</t>
  </si>
  <si>
    <t>528/17 · มะขามหย่ง/ Makham Yong
เมืองชลบุรี/ Mueang Chon Buriชลบุรี/ Chonburi
20000</t>
  </si>
  <si>
    <t>11/02/2025 16:24</t>
  </si>
  <si>
    <t>ETT94</t>
  </si>
  <si>
    <t>K***d</t>
  </si>
  <si>
    <t>11/02/2025 15:34</t>
  </si>
  <si>
    <t>THT15011HGXAD3Z</t>
  </si>
  <si>
    <t>ETT93</t>
  </si>
  <si>
    <t>ว***รัตน์ ค***ม่วง</t>
  </si>
  <si>
    <t>11/02/2025 15:29</t>
  </si>
  <si>
    <t>THT13031HHHFG4Z</t>
  </si>
  <si>
    <t>ETT92</t>
  </si>
  <si>
    <t>จ***รัตน์ แ***โหมดตาด</t>
  </si>
  <si>
    <t>11/02/2025 15:25</t>
  </si>
  <si>
    <t>***ไม่รับฝอยทองนะคะ !!!***</t>
  </si>
  <si>
    <t>THT15031HGZJB3Z</t>
  </si>
  <si>
    <t>ETT91</t>
  </si>
  <si>
    <t>11/02/2025 15:21</t>
  </si>
  <si>
    <t>LEXPU0456808980</t>
  </si>
  <si>
    <t>ETT90</t>
  </si>
  <si>
    <t>ย***น  จ***ก</t>
  </si>
  <si>
    <t>11/02/2025 15:20</t>
  </si>
  <si>
    <t>THT20081HH0007Z</t>
  </si>
  <si>
    <t>ETT89</t>
  </si>
  <si>
    <t>ธ*** ส***ทธิ์</t>
  </si>
  <si>
    <t>THT60061HHHAE8Z</t>
  </si>
  <si>
    <t>ETT88</t>
  </si>
  <si>
    <t>ห******ย</t>
  </si>
  <si>
    <t>******ยงกลาง, อำเภอเชียงกลาง ตำบลเชียงกลาง อำเภอเชียงกลาง จังหวัดน่าน 55160</t>
  </si>
  <si>
    <t>55160</t>
  </si>
  <si>
    <t>11/02/2025 15:18</t>
  </si>
  <si>
    <t>TH2552898615857</t>
  </si>
  <si>
    <t>ETT87</t>
  </si>
  <si>
    <t>ว***ดี ว***เมือง</t>
  </si>
  <si>
    <t>11/02/2025 15:17</t>
  </si>
  <si>
    <t>THT02011HH0BE5Z</t>
  </si>
  <si>
    <t>ETT86</t>
  </si>
  <si>
    <t>อ***เดือน ท***ราญชื่น</t>
  </si>
  <si>
    <t>11/02/2025 15:12</t>
  </si>
  <si>
    <t>เนยนม+มะพร้าวน้ำหอม</t>
  </si>
  <si>
    <t>THT20041HGZ2E3Z</t>
  </si>
  <si>
    <t>ETT85</t>
  </si>
  <si>
    <t>ป***ร ม***ป้อมพงษ์</t>
  </si>
  <si>
    <t>THT62031HHGSW4Z</t>
  </si>
  <si>
    <t>ETT84</t>
  </si>
  <si>
    <t>JA166799249TH</t>
  </si>
  <si>
    <t>ETT83</t>
  </si>
  <si>
    <t>น***ุณยนุช ท***คำ</t>
  </si>
  <si>
    <t>11/02/2025 15:09</t>
  </si>
  <si>
    <t>THT20041HHGSJ0Z</t>
  </si>
  <si>
    <t>ETT82</t>
  </si>
  <si>
    <t>พ***ะ ม***มอญ</t>
  </si>
  <si>
    <t>11/02/2025 15:08</t>
  </si>
  <si>
    <t>THT11011HHHGC6Z</t>
  </si>
  <si>
    <t>ETT81</t>
  </si>
  <si>
    <t>ธ***์สร</t>
  </si>
  <si>
    <t>11/02/2025 15:07</t>
  </si>
  <si>
    <t>THT21061HHHK04Z</t>
  </si>
  <si>
    <t>ETT80</t>
  </si>
  <si>
    <t>อ***า ว***เลขา</t>
  </si>
  <si>
    <t>THT67011HGZFU7Z</t>
  </si>
  <si>
    <t>ETT79</t>
  </si>
  <si>
    <t xml:space="preserve"> ท่านออก ญา</t>
  </si>
  <si>
    <t>บ.รุ่งทรัพย์ลิสซิ่ง จำกัด
30 ถ้า.เทวาพิบาล ต.ในเมือง
อ.เมืองร้อยเอ็ด จ.ร้อยเอ็ด  45000</t>
  </si>
  <si>
    <t>45000</t>
  </si>
  <si>
    <t>0810552919</t>
  </si>
  <si>
    <t>11/02/2025 15:02</t>
  </si>
  <si>
    <t>JB174723573TH</t>
  </si>
  <si>
    <t>11/02/2025 15:03</t>
  </si>
  <si>
    <t>ETT78</t>
  </si>
  <si>
    <t>ว*****ณ</t>
  </si>
  <si>
    <t>******่ 1, ตำบล ในเมือง, อำเภอบ้านไผ่ ตำบลในเมือง อำเภอบ้านไผ่ จังหวัดขอนแก่น 40110</t>
  </si>
  <si>
    <t>40110</t>
  </si>
  <si>
    <t>94</t>
  </si>
  <si>
    <t>11/02/2025 15:32</t>
  </si>
  <si>
    <t>TH252586446950N</t>
  </si>
  <si>
    <t>ETT77</t>
  </si>
  <si>
    <t>ต***ซ โ***วน</t>
  </si>
  <si>
    <t>11/02/2025 15:01</t>
  </si>
  <si>
    <t>THT01301HHFW48Z</t>
  </si>
  <si>
    <t>ETT76</t>
  </si>
  <si>
    <t>ถ***พรรณ บ***ธ</t>
  </si>
  <si>
    <t>11/02/2025 15:00</t>
  </si>
  <si>
    <t>THT20041HH0C71Z</t>
  </si>
  <si>
    <t>ETT74</t>
  </si>
  <si>
    <t>ไสว อินทร์กอง</t>
  </si>
  <si>
    <t>22/6  ม.9
ซ.นวลทอง24
ต.สวนหลวง
อ.กระทุ่มแบน
จ.สมุทรสาคร
 74110</t>
  </si>
  <si>
    <t>0991167789</t>
  </si>
  <si>
    <t>11/02/2025 14:07</t>
  </si>
  <si>
    <t>JB174723542TH</t>
  </si>
  <si>
    <t>ETT75</t>
  </si>
  <si>
    <t>ป***า ท***า</t>
  </si>
  <si>
    <t>ตำบล บึงกาฬ</t>
  </si>
  <si>
    <t>THT35011HGZ2M3Z</t>
  </si>
  <si>
    <t>ETT73</t>
  </si>
  <si>
    <t>เกศสินี  พิริยนนทกุล</t>
  </si>
  <si>
    <t>133  ม.1  ต.ท้องลำเจียก  อ.เชียรใหญ่ จ.นครศรีธรรมราช  80190
082-2231703 80190</t>
  </si>
  <si>
    <t>0822231703</t>
  </si>
  <si>
    <t>09/02/2025 15:48</t>
  </si>
  <si>
    <t>JB174723613TH</t>
  </si>
  <si>
    <t>11/02/2025 14:58</t>
  </si>
  <si>
    <t>ETT72</t>
  </si>
  <si>
    <t>11/02/2025 14:57</t>
  </si>
  <si>
    <t>ไม่รับรสชาติฝอยทอง****!!!</t>
  </si>
  <si>
    <t>THT41011HHGZ04Z</t>
  </si>
  <si>
    <t>11/02/2025 14:56</t>
  </si>
  <si>
    <t>ETT71</t>
  </si>
  <si>
    <t>อ***วรรณ ฝ***ิจ</t>
  </si>
  <si>
    <t>THT03041HGZR66Z</t>
  </si>
  <si>
    <t>ETT70</t>
  </si>
  <si>
    <t>ศ***ุธ ไ***าศ</t>
  </si>
  <si>
    <t>THT03021HGY3A7Z</t>
  </si>
  <si>
    <t>ETT69</t>
  </si>
  <si>
    <t>น** ห***ุณ พ***าพนม</t>
  </si>
  <si>
    <t>11/02/2025 14:53</t>
  </si>
  <si>
    <t>ไม่รับรสชาติกาแฟ***!!!</t>
  </si>
  <si>
    <t>THT38091HGH5S9Z</t>
  </si>
  <si>
    <t>ETT68</t>
  </si>
  <si>
    <t>******รา ตำบลโคกพุทรา อำเภอโพธิ์ทอง จังหวัดอ่างทอง 14120</t>
  </si>
  <si>
    <t>11/02/2025 15:22</t>
  </si>
  <si>
    <t>TH06046UVZ042I</t>
  </si>
  <si>
    <t>11/02/2025 14:52</t>
  </si>
  <si>
    <t>ETT67</t>
  </si>
  <si>
    <t>ศ** ว***ะนาวพิทักษ์</t>
  </si>
  <si>
    <t>THT01391HHJ1S6Z</t>
  </si>
  <si>
    <t>ETT65</t>
  </si>
  <si>
    <t>อ*** ต***ูลสิริพันธุ์</t>
  </si>
  <si>
    <t>11/02/2025 14:51</t>
  </si>
  <si>
    <t>THT01051HGEYY3Z</t>
  </si>
  <si>
    <t>ETT64</t>
  </si>
  <si>
    <t>ธ***นก</t>
  </si>
  <si>
    <t>THT21061HHFA10Z</t>
  </si>
  <si>
    <t>ETT63</t>
  </si>
  <si>
    <t>ว***ิภา ภ***วผา</t>
  </si>
  <si>
    <t>THT41011HHH652Z</t>
  </si>
  <si>
    <t>ETT62</t>
  </si>
  <si>
    <t>ส***ิง แ***ิเศษ</t>
  </si>
  <si>
    <t>THT56011HGYE39Z</t>
  </si>
  <si>
    <t>ETT61</t>
  </si>
  <si>
    <t>ข***ฐา เ***กเย็น</t>
  </si>
  <si>
    <t>11/02/2025 14:48</t>
  </si>
  <si>
    <t>THT20011HGYHU3Z</t>
  </si>
  <si>
    <t>11/02/2025 14:47</t>
  </si>
  <si>
    <t>ETT60</t>
  </si>
  <si>
    <t>ศ***ิริ เ***ะคุ</t>
  </si>
  <si>
    <t>THT68041HHJ232Z</t>
  </si>
  <si>
    <t>ETT59</t>
  </si>
  <si>
    <t>จ***วัล จ***ภาโส</t>
  </si>
  <si>
    <t>11/02/2025 14:46</t>
  </si>
  <si>
    <t>THT71131HHGJ46Z</t>
  </si>
  <si>
    <t>ETT58</t>
  </si>
  <si>
    <t>ส***จ เ***ยมสำอางค์</t>
  </si>
  <si>
    <t>THT15041HH32J8Z</t>
  </si>
  <si>
    <t>ETT57</t>
  </si>
  <si>
    <t>เ***เรด</t>
  </si>
  <si>
    <t>THT01081HGZWX3Z</t>
  </si>
  <si>
    <t>ETT56</t>
  </si>
  <si>
    <t>THT68021HGJUM3Z</t>
  </si>
  <si>
    <t>ETT55</t>
  </si>
  <si>
    <t>น***า ซ***เส้ง</t>
  </si>
  <si>
    <t>THT40041HH3RT2Z</t>
  </si>
  <si>
    <t>ETT54</t>
  </si>
  <si>
    <t>ก***ฎานันต์ ท***ลาง</t>
  </si>
  <si>
    <t>THT27141HGZUH1Z</t>
  </si>
  <si>
    <t>ETT53</t>
  </si>
  <si>
    <t>ก***าดา เ***นแก้ว</t>
  </si>
  <si>
    <t>ไม่เอากาแฟค่ะ</t>
  </si>
  <si>
    <t>THT47141HGZNW3Z</t>
  </si>
  <si>
    <t>ETT52</t>
  </si>
  <si>
    <t>ส***กร. ต***กุลประเสริฐ</t>
  </si>
  <si>
    <t>THT03041HHF6W8Z</t>
  </si>
  <si>
    <t>ETT51</t>
  </si>
  <si>
    <t>ร***นมในท์สุจินต์ ส***ต</t>
  </si>
  <si>
    <t>11/02/2025 14:45</t>
  </si>
  <si>
    <t>THT68021HH2QU8Z</t>
  </si>
  <si>
    <t>ETT50</t>
  </si>
  <si>
    <t>ว***พรรณ</t>
  </si>
  <si>
    <t>THT01261HH0JY7Z</t>
  </si>
  <si>
    <t>ETT47</t>
  </si>
  <si>
    <t>น***าวสุนทรี ค***ใจกล้า</t>
  </si>
  <si>
    <t>11/02/2025 14:42</t>
  </si>
  <si>
    <t>THT01481HGHTS9Z</t>
  </si>
  <si>
    <t>ETT46</t>
  </si>
  <si>
    <t>ว***ทร  ค***ี</t>
  </si>
  <si>
    <t>เทศบาลนครอุดรธานี</t>
  </si>
  <si>
    <t>THT38011HHFUC0Z</t>
  </si>
  <si>
    <t>ETT45</t>
  </si>
  <si>
    <t>ก***นา  ส***รณ</t>
  </si>
  <si>
    <t>THT04061HH0T31Z</t>
  </si>
  <si>
    <t>ETT44</t>
  </si>
  <si>
    <t>บ***า เ***ประเสริฐ</t>
  </si>
  <si>
    <t>11/02/2025 14:41</t>
  </si>
  <si>
    <t>THT01121HH0NG5Z</t>
  </si>
  <si>
    <t>ETT43</t>
  </si>
  <si>
    <t>เ***ลักษณ์</t>
  </si>
  <si>
    <t>THT12031HHHYK0Z</t>
  </si>
  <si>
    <t>ETT42</t>
  </si>
  <si>
    <t>ว***ชลี พ***สูงวงษ์</t>
  </si>
  <si>
    <t>11/02/2025 14:40</t>
  </si>
  <si>
    <t>THT04021HGXEN9Z</t>
  </si>
  <si>
    <t>ETT41</t>
  </si>
  <si>
    <t>ว***า บ***ารีย์โรจน์</t>
  </si>
  <si>
    <t>THT19071HHF8Z2Z</t>
  </si>
  <si>
    <t>ETT40</t>
  </si>
  <si>
    <t>ล***ย   พ***ช่าง</t>
  </si>
  <si>
    <t>THT67011HH2WP0Z</t>
  </si>
  <si>
    <t>ETT39</t>
  </si>
  <si>
    <t>อ***รา ส***า</t>
  </si>
  <si>
    <t>THT28101HHG0S2Z</t>
  </si>
  <si>
    <t>ETT38</t>
  </si>
  <si>
    <t>ส***นดา พ***น้ำเค็ม</t>
  </si>
  <si>
    <t>THT01281HGESF1Z</t>
  </si>
  <si>
    <t>ETT37</t>
  </si>
  <si>
    <t>จ***า เ***แก้ว</t>
  </si>
  <si>
    <t>Chon Buri</t>
  </si>
  <si>
    <t>THT20041HGJ1F5Z</t>
  </si>
  <si>
    <t>ETT36</t>
  </si>
  <si>
    <t>ล***ง จ***ร์ทรง</t>
  </si>
  <si>
    <t>11/02/2025 14:39</t>
  </si>
  <si>
    <t>THT31011HH2S14Z</t>
  </si>
  <si>
    <t>ETT35</t>
  </si>
  <si>
    <t>ล*** เ***รากาล</t>
  </si>
  <si>
    <t>THT71141HH2MU8Z</t>
  </si>
  <si>
    <t>ETT34</t>
  </si>
  <si>
    <t>E** E**</t>
  </si>
  <si>
    <t>11/02/2025 14:38</t>
  </si>
  <si>
    <t>THT03031HH35S4Z</t>
  </si>
  <si>
    <t>ETT33</t>
  </si>
  <si>
    <t>เ***ใจ</t>
  </si>
  <si>
    <t>11/02/2025 14:37</t>
  </si>
  <si>
    <t>THT22091HHHA54Z</t>
  </si>
  <si>
    <t>ETT32</t>
  </si>
  <si>
    <t>แ***่วย  ค***้ย</t>
  </si>
  <si>
    <t>THT51071HGXX65Z</t>
  </si>
  <si>
    <t>ETT31</t>
  </si>
  <si>
    <t>แ***น่อย น*</t>
  </si>
  <si>
    <t>11/02/2025 14:35</t>
  </si>
  <si>
    <t>THT02041HHFXW0Z</t>
  </si>
  <si>
    <t>11/02/2025 14:34</t>
  </si>
  <si>
    <t>ETT30</t>
  </si>
  <si>
    <t>ศ***  โ***สุข</t>
  </si>
  <si>
    <t>THT01361HH3WU6Z</t>
  </si>
  <si>
    <t>ETT29</t>
  </si>
  <si>
    <t>ศ***ลักษณ์​แซ่​เจีย​</t>
  </si>
  <si>
    <t>THT01151HHHRB4Z</t>
  </si>
  <si>
    <t>ETT28</t>
  </si>
  <si>
    <t>อ***ญา ต***ี</t>
  </si>
  <si>
    <t>THT71111HH6QJ8Z</t>
  </si>
  <si>
    <t>ETT27</t>
  </si>
  <si>
    <t>ว***วัฒน์ แ***ใย</t>
  </si>
  <si>
    <t>11/02/2025 14:33</t>
  </si>
  <si>
    <t>THT61081HGJZQ5Z</t>
  </si>
  <si>
    <t>ETT24</t>
  </si>
  <si>
    <t>ศ***นทร์ทิพย์    8***่7   ต  ท***่อ  อ  เ***ง  จ  พ***ตร</t>
  </si>
  <si>
    <t>11/02/2025 14:30</t>
  </si>
  <si>
    <t>ไม่รับรสชาติเผือกและกล้วยหอม ****</t>
  </si>
  <si>
    <t>THT62011HH2078Z</t>
  </si>
  <si>
    <t>ETT23</t>
  </si>
  <si>
    <t>จ***า  อ***หวาน</t>
  </si>
  <si>
    <t>11/02/2025 14:29</t>
  </si>
  <si>
    <t>THT26051HGXZ31Z</t>
  </si>
  <si>
    <t>ETT22</t>
  </si>
  <si>
    <t>เ***ิรา ธ***สง่า</t>
  </si>
  <si>
    <t>ไม่เอารสกาแฟนะคะ</t>
  </si>
  <si>
    <t>THT07091HGZS53Z</t>
  </si>
  <si>
    <t>ETT21</t>
  </si>
  <si>
    <t>ส***ญญา เ***ญรักษ์</t>
  </si>
  <si>
    <t>ไม่รับกล้วยหอม เผือก</t>
  </si>
  <si>
    <t>THT01171HHGJ44Z</t>
  </si>
  <si>
    <t>ETT20</t>
  </si>
  <si>
    <t>ว***ิษา ช***สง</t>
  </si>
  <si>
    <t>11/02/2025 14:28</t>
  </si>
  <si>
    <t>THT64131HGYUK3Z</t>
  </si>
  <si>
    <t>ETT19</t>
  </si>
  <si>
    <t>ส***ตรี  ร***เรือง</t>
  </si>
  <si>
    <t>THT44171HHG4H6Z</t>
  </si>
  <si>
    <t>ETT18</t>
  </si>
  <si>
    <t>ก***าทิพย์</t>
  </si>
  <si>
    <t>11/02/2025 14:27</t>
  </si>
  <si>
    <t>ไม่รับรสชาติกาแฟนะคะ ****</t>
  </si>
  <si>
    <t>THT59071HH37H6Z</t>
  </si>
  <si>
    <t>ETT17</t>
  </si>
  <si>
    <t>ส***ดา ท***์อุทัย</t>
  </si>
  <si>
    <t>11/02/2025 14:26</t>
  </si>
  <si>
    <t>THT02031HGY9J7Z</t>
  </si>
  <si>
    <t>ETT16</t>
  </si>
  <si>
    <t>ค***ิน</t>
  </si>
  <si>
    <t>THT01331HGZ0M5Z</t>
  </si>
  <si>
    <t>ETT15</t>
  </si>
  <si>
    <t>ม***ี  โ***สกุลสุข</t>
  </si>
  <si>
    <t>Nonthaburi</t>
  </si>
  <si>
    <t>THT03021HH3YD2Z</t>
  </si>
  <si>
    <t>ETT14</t>
  </si>
  <si>
    <t>ว***า เ***ญกุล</t>
  </si>
  <si>
    <t>11/02/2025 14:24</t>
  </si>
  <si>
    <t>THT15071HH8688Z</t>
  </si>
  <si>
    <t>ETT13</t>
  </si>
  <si>
    <t>น***ิยา</t>
  </si>
  <si>
    <t>11/02/2025 14:23</t>
  </si>
  <si>
    <t>THT17031HGYW79Z</t>
  </si>
  <si>
    <t>ETT12</t>
  </si>
  <si>
    <t>ท***นันท์ ท***นตร</t>
  </si>
  <si>
    <t>เทศบาลนครสกลนคร</t>
  </si>
  <si>
    <t>11/02/2025 14:21</t>
  </si>
  <si>
    <t>THT44181HHGPR8Z</t>
  </si>
  <si>
    <t>11/02/2025 14:25</t>
  </si>
  <si>
    <t>ETT10</t>
  </si>
  <si>
    <t>ธ***พร ช***ณี</t>
  </si>
  <si>
    <t>11/02/2025 14:20</t>
  </si>
  <si>
    <t>THT71041HGZTH4Z</t>
  </si>
  <si>
    <t>ETT9</t>
  </si>
  <si>
    <t>อ***  น***ยเพ็ชร</t>
  </si>
  <si>
    <t>THT01051HHGY40Z</t>
  </si>
  <si>
    <t>ETT8</t>
  </si>
  <si>
    <t>N**</t>
  </si>
  <si>
    <t>THT01191HHF380Z</t>
  </si>
  <si>
    <t>ETT7</t>
  </si>
  <si>
    <t>ส***รณภา ส***ยนต์</t>
  </si>
  <si>
    <t>THT45051HGYCG9Z</t>
  </si>
  <si>
    <t>ETT6</t>
  </si>
  <si>
    <t>ส***พร ช***จินตโสภณ</t>
  </si>
  <si>
    <t>THT15011HGYBV9Z</t>
  </si>
  <si>
    <t>ETT4</t>
  </si>
  <si>
    <t>ช***ัส  เ***ศรี</t>
  </si>
  <si>
    <t>11/02/2025 14:19</t>
  </si>
  <si>
    <t>THT01061HGYB61Z</t>
  </si>
  <si>
    <t>ETT3</t>
  </si>
  <si>
    <t>ศ***สนันทน์ น***กุลวงศ์</t>
  </si>
  <si>
    <t>ไม่รับรสกล้วยหอม !!</t>
  </si>
  <si>
    <t>THT47071HH21U2Z</t>
  </si>
  <si>
    <t>ETT2</t>
  </si>
  <si>
    <t>พ**</t>
  </si>
  <si>
    <t>11/02/2025 14:17</t>
  </si>
  <si>
    <t>THT05011HGYQ97Z</t>
  </si>
  <si>
    <t>ETT1</t>
  </si>
  <si>
    <t>น***รณ์</t>
  </si>
  <si>
    <t>11/02/2025 14:16</t>
  </si>
  <si>
    <t>THT01221HH6T38Z</t>
  </si>
  <si>
    <t>ETT0</t>
  </si>
  <si>
    <t>ช***มา ก***นภักดิ์</t>
  </si>
  <si>
    <t>11/02/2025 14:15</t>
  </si>
  <si>
    <t>ส่งพัสดุเวลา 8.30-16.30 น. เท่านั้น หากส่งไม่ทันให้มาส่งวันถัดไปนะคะ</t>
  </si>
  <si>
    <t>ETS99</t>
  </si>
  <si>
    <t>ส***พร ร***ัทร์</t>
  </si>
  <si>
    <t>THT04021HHG2V2Z</t>
  </si>
  <si>
    <t>ETS98</t>
  </si>
  <si>
    <t>ห**</t>
  </si>
  <si>
    <t>11/02/2025 14:13</t>
  </si>
  <si>
    <t>THT02031HH0VT1Z</t>
  </si>
  <si>
    <t>ETS97</t>
  </si>
  <si>
    <t>อ***ร ต***สุขศิริจิตร</t>
  </si>
  <si>
    <t>THT01021HGYT41Z</t>
  </si>
  <si>
    <t>ETS96</t>
  </si>
  <si>
    <t>ก***ณัฐ ว***ฝั้น</t>
  </si>
  <si>
    <t>11/02/2025 14:12</t>
  </si>
  <si>
    <t>THT48011HGYRP3Z</t>
  </si>
  <si>
    <t>ETS95</t>
  </si>
  <si>
    <t>จ***ธิดา  จ***รมณี</t>
  </si>
  <si>
    <t>THT32031HGY6P9Z</t>
  </si>
  <si>
    <t>ETS93</t>
  </si>
  <si>
    <t>ณ***์ธัญศา ศ***รุณ</t>
  </si>
  <si>
    <t>THT01461HHGSD6Z</t>
  </si>
  <si>
    <t>11/02/2025 14:22</t>
  </si>
  <si>
    <t>ETS92</t>
  </si>
  <si>
    <t>ก*** อ***ระ</t>
  </si>
  <si>
    <t>11/02/2025 14:11</t>
  </si>
  <si>
    <t>THT13081HHG3R0Z</t>
  </si>
  <si>
    <t>ETS91</t>
  </si>
  <si>
    <t>ว***สินี แ***รี</t>
  </si>
  <si>
    <t>THT56031HH3ZJ4Z</t>
  </si>
  <si>
    <t>ETS90</t>
  </si>
  <si>
    <t>แ***า ไ***่วย</t>
  </si>
  <si>
    <t>THT32051HGK4E1Z</t>
  </si>
  <si>
    <t>ETS89</t>
  </si>
  <si>
    <t>ค** ต*  ส***ำสุด</t>
  </si>
  <si>
    <t>THT61021HHFCN0Z</t>
  </si>
  <si>
    <t>ETS88</t>
  </si>
  <si>
    <t>น***พรวัน ข***งกลาง</t>
  </si>
  <si>
    <t>THT27091HH2DJ4Z</t>
  </si>
  <si>
    <t>ETS87</t>
  </si>
  <si>
    <t>ท***ีย์ ศ***ุข</t>
  </si>
  <si>
    <t>11/02/2025 14:08</t>
  </si>
  <si>
    <t>THT01441HH0UW3Z</t>
  </si>
  <si>
    <t>ETS86</t>
  </si>
  <si>
    <t>ก***    เ***อสาวะถี</t>
  </si>
  <si>
    <t>THT66081HHJ6M6Z</t>
  </si>
  <si>
    <t>ETS85</t>
  </si>
  <si>
    <t>อ***ณา ต***พัฒนา</t>
  </si>
  <si>
    <t>THT37011HHGQX8Z</t>
  </si>
  <si>
    <t>ETS84</t>
  </si>
  <si>
    <t>ม***ค์</t>
  </si>
  <si>
    <t>THT21011HHGPF8Z</t>
  </si>
  <si>
    <t>ETS83</t>
  </si>
  <si>
    <t>TH01276UW2JR7B</t>
  </si>
  <si>
    <t>ETS79</t>
  </si>
  <si>
    <t>อ***า ม***เสนาะ</t>
  </si>
  <si>
    <t>11/02/2025 14:02</t>
  </si>
  <si>
    <t>THT14041HHJ5F6Z</t>
  </si>
  <si>
    <t>ETS76</t>
  </si>
  <si>
    <t>พ***าพร น***ำ</t>
  </si>
  <si>
    <t>11/02/2025 13:59</t>
  </si>
  <si>
    <t>THT01231HHGM00Z</t>
  </si>
  <si>
    <t>11/02/2025 14:00</t>
  </si>
  <si>
    <t>ETS75</t>
  </si>
  <si>
    <t>u***7245181622344</t>
  </si>
  <si>
    <t>THT02051HH3516Z</t>
  </si>
  <si>
    <t>ETS74</t>
  </si>
  <si>
    <t>น***ทิพย์</t>
  </si>
  <si>
    <t>11/02/2025 13:57</t>
  </si>
  <si>
    <t>THT51031HH02W5Z</t>
  </si>
  <si>
    <t>11/02/2025 13:58</t>
  </si>
  <si>
    <t>ETS73</t>
  </si>
  <si>
    <t>คุณจักรวุฒิ บุญช่วยคุ้ม</t>
  </si>
  <si>
    <t xml:space="preserve"> 66 ถ.ไมตรีจิตต์ แขวงป้อมปราบฯ
เขตป้อมปราบฯ 
กรุงเทพมหานคร 10100</t>
  </si>
  <si>
    <t>09/02/2025 17:02</t>
  </si>
  <si>
    <t>keadum555@gmail.com</t>
  </si>
  <si>
    <t>JB174677278TH</t>
  </si>
  <si>
    <t>11/02/2025 13:51</t>
  </si>
  <si>
    <t>ETS71</t>
  </si>
  <si>
    <t>ศ***ญา เ***ญสุข</t>
  </si>
  <si>
    <t>11/02/2025 13:50</t>
  </si>
  <si>
    <t>THT01081HH2EG4Z</t>
  </si>
  <si>
    <t>ETS69</t>
  </si>
  <si>
    <t>นงนุชย์.ลุนมาตย์</t>
  </si>
  <si>
    <t>21ม.12บ้านหัวช้าง
ต.ยางน้อย
อ.โกสุมพิสัย
จ.มหาสราคาม 44140</t>
  </si>
  <si>
    <t>44140</t>
  </si>
  <si>
    <t>0653439370</t>
  </si>
  <si>
    <t>11/02/2025 13:45</t>
  </si>
  <si>
    <t>JA166799235TH</t>
  </si>
  <si>
    <t>ETS68</t>
  </si>
  <si>
    <t>ป******ล</t>
  </si>
  <si>
    <t>******องนาท ตำบลเมืองนาท อำเภอขามสะแกแสง จังหวัดนครราชสีมา 30290</t>
  </si>
  <si>
    <t>30290</t>
  </si>
  <si>
    <t>TH27116UW2DB1C</t>
  </si>
  <si>
    <t>11/02/2025 13:44</t>
  </si>
  <si>
    <t>ETS67</t>
  </si>
  <si>
    <t>11/02/2025 13:42</t>
  </si>
  <si>
    <t>THT01171HHFY44Z</t>
  </si>
  <si>
    <t>11/02/2025 13:43</t>
  </si>
  <si>
    <t>ETS66</t>
  </si>
  <si>
    <t>ส***ักดิ์   โ***กรานต์</t>
  </si>
  <si>
    <t>11/02/2025 13:37</t>
  </si>
  <si>
    <t>THT15051HH2HB8Z</t>
  </si>
  <si>
    <t>ETS65</t>
  </si>
  <si>
    <t>t***oi</t>
  </si>
  <si>
    <t>THT02011HH0S49Z</t>
  </si>
  <si>
    <t>ETS64</t>
  </si>
  <si>
    <t>อ***ตญา ไ***โมสร</t>
  </si>
  <si>
    <t>11/02/2025 13:34</t>
  </si>
  <si>
    <t>THT05041HGXP43Z</t>
  </si>
  <si>
    <t>11/02/2025 13:35</t>
  </si>
  <si>
    <t>ETS63</t>
  </si>
  <si>
    <t>อ***รก ส***ุภมาตร</t>
  </si>
  <si>
    <t>11/02/2025 18:02</t>
  </si>
  <si>
    <t>THT16021HGNWR5Z</t>
  </si>
  <si>
    <t>11/02/2025 13:16</t>
  </si>
  <si>
    <t>ETS62</t>
  </si>
  <si>
    <t>อ***พร บ***เวียงพันธ์</t>
  </si>
  <si>
    <t>11/02/2025 13:07</t>
  </si>
  <si>
    <t>THT37011HGHNN1Z</t>
  </si>
  <si>
    <t>ETS61</t>
  </si>
  <si>
    <t>ชุมพล อาษานาม</t>
  </si>
  <si>
    <t>63หมุ่ที่2วัดโพธิ์ศรีสร้างคอม ต.สร้างคอม อ.สร้างคอม จ.อุดรธานี ระหัสไปรสณีย์41260 · สร้างคอม/ Sang Khom
สร้างคอม/ Sang Khomอุดรธานี/ Udon Thani
41260</t>
  </si>
  <si>
    <t>41260</t>
  </si>
  <si>
    <t>660813308192</t>
  </si>
  <si>
    <t>11/02/2025 13:05</t>
  </si>
  <si>
    <t>TH38156UVXHX3A</t>
  </si>
  <si>
    <t>ETS60</t>
  </si>
  <si>
    <t>น***ช ป***ิษฐ์โยธา</t>
  </si>
  <si>
    <t>11/02/2025 13:01</t>
  </si>
  <si>
    <t>THT12011HGNZS9Z</t>
  </si>
  <si>
    <t>ETS59</t>
  </si>
  <si>
    <t>11/02/2025 12:51</t>
  </si>
  <si>
    <t>THT57031HHEF08Z</t>
  </si>
  <si>
    <t>11/02/2025 12:50</t>
  </si>
  <si>
    <t>ETS58</t>
  </si>
  <si>
    <t>จิรัฐติกาล รักษาทรัพย์</t>
  </si>
  <si>
    <t>57/146 ม5
ต พันท้าย
อเมือง
จ สมุทสาครู
 74000</t>
  </si>
  <si>
    <t>0822340683</t>
  </si>
  <si>
    <t>11/02/2025 12:41</t>
  </si>
  <si>
    <t>JA166799221TH</t>
  </si>
  <si>
    <t>ETS57</t>
  </si>
  <si>
    <t>ร***า ต***ลห์</t>
  </si>
  <si>
    <t>11/02/2025 12:39</t>
  </si>
  <si>
    <t>THT37081HH0MB9Z</t>
  </si>
  <si>
    <t>ETS56</t>
  </si>
  <si>
    <t>ส***  ก***นวงษ์</t>
  </si>
  <si>
    <t>11/02/2025 12:33</t>
  </si>
  <si>
    <t>THT01211HHHXB8Z</t>
  </si>
  <si>
    <t>ETS55</t>
  </si>
  <si>
    <t>เ***รตน์  ค***ักษ์</t>
  </si>
  <si>
    <t>11/02/2025 12:32</t>
  </si>
  <si>
    <t>THT04021HHJ1Q8Z</t>
  </si>
  <si>
    <t>ETS54</t>
  </si>
  <si>
    <t>ค******ฐ</t>
  </si>
  <si>
    <t>******7, หนองหลวง, อำเภอลานกระบือ ตำบลหนองหลวง อำเภอลานกระบือ จังหวัดกำแพงเพชร 62170</t>
  </si>
  <si>
    <t>62170</t>
  </si>
  <si>
    <t>11/02/2025 13:00</t>
  </si>
  <si>
    <t>TH253788750413H</t>
  </si>
  <si>
    <t>11/02/2025 12:29</t>
  </si>
  <si>
    <t>ETS53</t>
  </si>
  <si>
    <t>11/02/2025 12:58</t>
  </si>
  <si>
    <t>TH253642499745N</t>
  </si>
  <si>
    <t>11/02/2025 12:28</t>
  </si>
  <si>
    <t>ETS52</t>
  </si>
  <si>
    <t>จินตนา สมานมิตร</t>
  </si>
  <si>
    <t>ปั๊มน้ำมัน PT 12 ลำไทร 15/8 หมู่ 10 ลำลูกกาปทุมธานี   12150</t>
  </si>
  <si>
    <t>0842367371</t>
  </si>
  <si>
    <t>11/02/2025 12:25</t>
  </si>
  <si>
    <t>JA166799218TH</t>
  </si>
  <si>
    <t>ETS51</t>
  </si>
  <si>
    <t>ธันยพร ทองรุ่งงาม</t>
  </si>
  <si>
    <t>202 ซอยพระรามที่2ซอย28แยก32
แขวงจอมทองเขตจอมทอง
กรุงเทพฯ
 10150</t>
  </si>
  <si>
    <t>0890663361</t>
  </si>
  <si>
    <t>11/02/2025 12:22</t>
  </si>
  <si>
    <t>JA166799204TH</t>
  </si>
  <si>
    <t>ETS50</t>
  </si>
  <si>
    <t>พจณีย์ รังคะวัตร์</t>
  </si>
  <si>
    <t>89/9ม.9ต.ทับกวาง อ.แก่งคอย จ.สระบุรี  18260</t>
  </si>
  <si>
    <t>18260</t>
  </si>
  <si>
    <t>0617890099</t>
  </si>
  <si>
    <t>11/02/2025 12:21</t>
  </si>
  <si>
    <t>JA166799195TH</t>
  </si>
  <si>
    <t>ETS49</t>
  </si>
  <si>
    <t>นายวัชระ ท้วมเทียบ</t>
  </si>
  <si>
    <t>ร้านขายต้นไม้ 796ม.2 ต.ในเมือง อ.เมือง จ.หนองคาย 43000</t>
  </si>
  <si>
    <t>43000</t>
  </si>
  <si>
    <t>0986425125</t>
  </si>
  <si>
    <t>11/02/2025 12:20</t>
  </si>
  <si>
    <t>JA166799181TH</t>
  </si>
  <si>
    <t>ETS48</t>
  </si>
  <si>
    <t>100/38หมู่1 ซอยบางศรีเมือง อ.เมือง จ.นนทบุรี 11000</t>
  </si>
  <si>
    <t>11/02/2025 12:15</t>
  </si>
  <si>
    <t>JA166799178TH</t>
  </si>
  <si>
    <t>11/02/2025 12:16</t>
  </si>
  <si>
    <t>ETS47</t>
  </si>
  <si>
    <t>ค***ิไล ป***ิ้ม</t>
  </si>
  <si>
    <t>11/02/2025 12:14</t>
  </si>
  <si>
    <t>THT33091HH2JH2Z</t>
  </si>
  <si>
    <t>11/02/2025 12:13</t>
  </si>
  <si>
    <t>ETS46</t>
  </si>
  <si>
    <t xml:space="preserve">ลักขณา  เจริญพานิชสันติ  </t>
  </si>
  <si>
    <t>26/5 หมู่ 3 ถนนคลองเก้า แขวงคลองสิบ  เขตหนองจอก  กรุงเทพมหานคร ( 10530</t>
  </si>
  <si>
    <t>10530</t>
  </si>
  <si>
    <t>0855052685</t>
  </si>
  <si>
    <t>11/02/2025 10:55</t>
  </si>
  <si>
    <t>JB174723556TH</t>
  </si>
  <si>
    <t>ETS45</t>
  </si>
  <si>
    <t>ช******จ</t>
  </si>
  <si>
    <t>******หมู่ที่ 10 ตำบลบางพลวง อำเภอบ้านสร้าง จังหวัดปราจีนบุรี 25150</t>
  </si>
  <si>
    <t>25150</t>
  </si>
  <si>
    <t>48</t>
  </si>
  <si>
    <t>TH259502127351W</t>
  </si>
  <si>
    <t>11/02/2025 11:58</t>
  </si>
  <si>
    <t>ETS44</t>
  </si>
  <si>
    <t>11/02/2025 11:45</t>
  </si>
  <si>
    <t>THT02011HGZ7J7Z</t>
  </si>
  <si>
    <t>ETS43</t>
  </si>
  <si>
    <t>11/02/2025 10:46</t>
  </si>
  <si>
    <t>THT31101HHEDJ6Z</t>
  </si>
  <si>
    <t>11/02/2025 10:47</t>
  </si>
  <si>
    <t>ETS42</t>
  </si>
  <si>
    <t>อ*** ว***ทา</t>
  </si>
  <si>
    <t>11/02/2025 10:33</t>
  </si>
  <si>
    <t>THT47151HGP1M9Z</t>
  </si>
  <si>
    <t>11/02/2025 10:32</t>
  </si>
  <si>
    <t>ETS41</t>
  </si>
  <si>
    <t>11/02/2025 10:39</t>
  </si>
  <si>
    <t>TH253793313917J</t>
  </si>
  <si>
    <t>11/02/2025 10:08</t>
  </si>
  <si>
    <t>ETS40</t>
  </si>
  <si>
    <t>******ำเภอลอง. จังหวัดแพร่.เบอร์บ้าน 054581023 ตำบลบ้านปิน อำเภอลอง จังหวัดแพร่ 54150</t>
  </si>
  <si>
    <t>54150</t>
  </si>
  <si>
    <t>11/02/2025 09:59</t>
  </si>
  <si>
    <t>TH255136434257L</t>
  </si>
  <si>
    <t>ETS39</t>
  </si>
  <si>
    <t>แ** อ***รณ เ***สุขจันทร์</t>
  </si>
  <si>
    <t>11/02/2025 09:58</t>
  </si>
  <si>
    <t>THT20041HGX785Z</t>
  </si>
  <si>
    <t>ETS38</t>
  </si>
  <si>
    <t>ส***ตรา  ก***รงค์</t>
  </si>
  <si>
    <t>11/02/2025 09:50</t>
  </si>
  <si>
    <t>THT65011HFWYF7Z</t>
  </si>
  <si>
    <t>11/02/2025 09:51</t>
  </si>
  <si>
    <t>ETS37</t>
  </si>
  <si>
    <t>11/02/2025 09:49</t>
  </si>
  <si>
    <t>THT65011HGE9R8Z</t>
  </si>
  <si>
    <t>ETS36</t>
  </si>
  <si>
    <t>เ***ส  เ***อุดม</t>
  </si>
  <si>
    <t>11/02/2025 09:31</t>
  </si>
  <si>
    <t>THT01201HGX199Z</t>
  </si>
  <si>
    <t>ETS35</t>
  </si>
  <si>
    <t>สุจิตรา ภูมิอินทร์</t>
  </si>
  <si>
    <t>19/1ม.3 ต.ลำเลียง
กระบุรี/ Kra Buriระนอง/ Ranong
85110</t>
  </si>
  <si>
    <t>85110</t>
  </si>
  <si>
    <t>660813760774</t>
  </si>
  <si>
    <t>11/02/2025 09:25</t>
  </si>
  <si>
    <t>TH69046UVXM50E</t>
  </si>
  <si>
    <t>ETS34</t>
  </si>
  <si>
    <t>อ***รา ป***คะ</t>
  </si>
  <si>
    <t>11/02/2025 09:22</t>
  </si>
  <si>
    <t>THT37121HH0629Z</t>
  </si>
  <si>
    <t>ETS33</t>
  </si>
  <si>
    <t>- 19/1ม.3ต.ลำเลียง อ.กระบุรี จ.ระนอง
กระบุรี/ Kra Buriระนอง/ Ranong
85110</t>
  </si>
  <si>
    <t>11/02/2025 09:19</t>
  </si>
  <si>
    <t>TH69046UVXDK0E</t>
  </si>
  <si>
    <t>ETS32</t>
  </si>
  <si>
    <t>11/02/2025 09:15</t>
  </si>
  <si>
    <t>THT27071HGH2M9Z</t>
  </si>
  <si>
    <t>ETS31</t>
  </si>
  <si>
    <t>11/02/2025 09:24</t>
  </si>
  <si>
    <t>ฉันชอบฝอยทอง</t>
  </si>
  <si>
    <t>THT20061HH0KR5Z</t>
  </si>
  <si>
    <t>11/02/2025 09:08</t>
  </si>
  <si>
    <t>ETS29</t>
  </si>
  <si>
    <t>น***กร บ***น้ำรัก</t>
  </si>
  <si>
    <t>11/02/2025 09:03</t>
  </si>
  <si>
    <t>THT28061HGHQZ5Z</t>
  </si>
  <si>
    <t>11/02/2025 09:02</t>
  </si>
  <si>
    <t>ETS28</t>
  </si>
  <si>
    <t>น***เจนจีรา พ***กิจประเสริฐ์</t>
  </si>
  <si>
    <t>11/02/2025 08:34</t>
  </si>
  <si>
    <t>THT01111HHGKY8Z</t>
  </si>
  <si>
    <t>ETS27</t>
  </si>
  <si>
    <t>จ***ร์เพ็ญ เ***รภิบาล</t>
  </si>
  <si>
    <t>11/02/2025 08:31</t>
  </si>
  <si>
    <t>THT01441HGHEK7Z</t>
  </si>
  <si>
    <t>ETS26</t>
  </si>
  <si>
    <t>จ***ร์เพ็ญ ส***รณคาม</t>
  </si>
  <si>
    <t>11/02/2025 08:17</t>
  </si>
  <si>
    <t>THT38141HHGJN0Z</t>
  </si>
  <si>
    <t>ETS25</t>
  </si>
  <si>
    <t>11/02/2025 07:13</t>
  </si>
  <si>
    <t>THT34011HDEGQ0Z</t>
  </si>
  <si>
    <t>11/02/2025 07:16</t>
  </si>
  <si>
    <t>ETS24</t>
  </si>
  <si>
    <t>11/02/2025 07:11</t>
  </si>
  <si>
    <t>755118097812</t>
  </si>
  <si>
    <t>11/02/2025 07:14</t>
  </si>
  <si>
    <t>วรรณวนัช เบเกอรี่ ขนมเค้ก เบาหวิว ขนาด 300 กรัม  คละรสให้ จำนวน 1กล่อง</t>
  </si>
  <si>
    <t>ETS23</t>
  </si>
  <si>
    <t>11/02/2025 05:36</t>
  </si>
  <si>
    <t>LEXDO0127355917</t>
  </si>
  <si>
    <t>ETS22</t>
  </si>
  <si>
    <t>คุณ ลำใย ฉาบสูงเนิน</t>
  </si>
  <si>
    <t>21/13  ม.3  ต.บางนอน · บางนอน/ Bang Non
เมืองระนอง/ Mueang Ranongระนอง/ Ranong
85000</t>
  </si>
  <si>
    <t>660966426168</t>
  </si>
  <si>
    <t>11/02/2025 03:56</t>
  </si>
  <si>
    <t>TH69016UPSF95F</t>
  </si>
  <si>
    <t>ETS20</t>
  </si>
  <si>
    <t>******า จ.กาญจนบุรี ตำบลท่ามะกา อำเภอท่ามะกา จังหวัดกาญจนบุรี 71120</t>
  </si>
  <si>
    <t>11/02/2025 03:06</t>
  </si>
  <si>
    <t>TH253131704125W</t>
  </si>
  <si>
    <t>11/02/2025 01:57</t>
  </si>
  <si>
    <t>ETS19</t>
  </si>
  <si>
    <t>******ห้ จ.สระบุรี ตำบลงิ้วงาม อำเภอเสาไห้ จังหวัดสระบุรี 18160</t>
  </si>
  <si>
    <t>18160</t>
  </si>
  <si>
    <t>11/02/2025 01:29</t>
  </si>
  <si>
    <t>TH253170207306W</t>
  </si>
  <si>
    <t>ETS18</t>
  </si>
  <si>
    <t>ณ*** อ***ูลธนาการ</t>
  </si>
  <si>
    <t>11/02/2025 00:19</t>
  </si>
  <si>
    <t>THT16011HDGDH6Z</t>
  </si>
  <si>
    <t>11/02/2025 00:26</t>
  </si>
  <si>
    <t>ETS17</t>
  </si>
  <si>
    <t>ป******ร</t>
  </si>
  <si>
    <t>******ดซอยเป็นโรงเรียน) แขวงสะพานสอง เขตวังทองหลาง จังหวัดกรุงเทพมหานคร 10310</t>
  </si>
  <si>
    <t>11/02/2025 00:23</t>
  </si>
  <si>
    <t>TH01416US1M83D</t>
  </si>
  <si>
    <t>ETV39</t>
  </si>
  <si>
    <t>น******ิ</t>
  </si>
  <si>
    <t>******าทราย ตำบลนาทราย อำเภอเมืองนครศรีธรรมราช จังหวัดนครศรีธรรมราช 80280</t>
  </si>
  <si>
    <t>80280</t>
  </si>
  <si>
    <t>12/02/2025 23:41</t>
  </si>
  <si>
    <t>12/02/2025 23:35</t>
  </si>
  <si>
    <t>ETV38</t>
  </si>
  <si>
    <t>ตริยาพร โพธิ์ผา</t>
  </si>
  <si>
    <t>บ้านเลข ที่ 99 หมู่ 3 หมู่บ้านใหม่คำเจริญ
เมืองสระแก้ว/ Mueang Sa Kaeoสระแก้ว/ Sa Kaeo
27000</t>
  </si>
  <si>
    <t>27000</t>
  </si>
  <si>
    <t>660849832121</t>
  </si>
  <si>
    <t>12/02/2025 22:54</t>
  </si>
  <si>
    <t>ชิฟฟ่อนรวมรสกล่องใหญ่ 8 ชิ้น ไม่มีไส้ (เก็บไว้ได้ 20 วัน)</t>
  </si>
  <si>
    <t>ETV37</t>
  </si>
  <si>
    <t>อ*****า</t>
  </si>
  <si>
    <t>******บลช่องแคบ, หมู่13 ตำบลช่องแคบ อำเภอพบพระ จังหวัดตาก 63160</t>
  </si>
  <si>
    <t>63160</t>
  </si>
  <si>
    <t>12/02/2025 23:03</t>
  </si>
  <si>
    <t>12/02/2025 22:33</t>
  </si>
  <si>
    <t>ETV36</t>
  </si>
  <si>
    <t>อ******า</t>
  </si>
  <si>
    <t>******ที่ 17/4-5 หมู่บ้านรื่นฤดี 7, ถนน หทัยราษฎร์ แขวงบางชัน เขตคลองสามวา จังหวัดกรุงเทพมหานคร 10510</t>
  </si>
  <si>
    <t>12/02/2025 22:32</t>
  </si>
  <si>
    <t>ETV35</t>
  </si>
  <si>
    <t>12/02/2025 23:01</t>
  </si>
  <si>
    <t>12/02/2025 22:31</t>
  </si>
  <si>
    <t>ETV34</t>
  </si>
  <si>
    <t>12/02/2025 23:00</t>
  </si>
  <si>
    <t>12/02/2025 22:30</t>
  </si>
  <si>
    <t>ETV33</t>
  </si>
  <si>
    <t>12/02/2025 22:59</t>
  </si>
  <si>
    <t>12/02/2025 22:29</t>
  </si>
  <si>
    <t>ETV32</t>
  </si>
  <si>
    <t>12/02/2025 22:24</t>
  </si>
  <si>
    <t>ETV31</t>
  </si>
  <si>
    <t>คุณวันดี  ไขข้างพูล</t>
  </si>
  <si>
    <t>อาคารโพธิ์ทอง ทาวเวอร์  ห้อง 208/178 ซ. แจ้งวัฒนะ 6 ถ.แจ้งวัฒนะ วางไว้ รปพ.   ล่างตึกได้คะ · ตลาดบางเขน/ Talat Bang Khen
หลักสี่/ Lak Siกรุงเทพมหานคร/ Bangkok
10210</t>
  </si>
  <si>
    <t>660944599290</t>
  </si>
  <si>
    <t>12/02/2025 22:12</t>
  </si>
  <si>
    <t>ครีมฮอร์น ครีมฮอร์นเนยสด 1 กล่อง 6 ชิ้น ครีมฮอร์นแบรนด์วรรณวนัช สินค้าเก็บได้ 10 วัน ขนม ดังในtiktiok</t>
  </si>
  <si>
    <t>ETV30</t>
  </si>
  <si>
    <t>น***ุชาติ ศ***วล</t>
  </si>
  <si>
    <t>12/02/2025 22:10</t>
  </si>
  <si>
    <t>ETV28</t>
  </si>
  <si>
    <t>******ย ตำบลแม่กลอง อำเภอเมืองสมุทรสงคราม จังหวัดสมุทรสงคราม 75000</t>
  </si>
  <si>
    <t>13/02/2025 06:43</t>
  </si>
  <si>
    <t>12/02/2025 21:45</t>
  </si>
  <si>
    <t>ETV27</t>
  </si>
  <si>
    <t>12/02/2025 21:41</t>
  </si>
  <si>
    <t>12/02/2025 21:02</t>
  </si>
  <si>
    <t>ETV26</t>
  </si>
  <si>
    <t>****** หมู่ที่ 7, ซอย วัดศรีวารีน้อย, ถนน บางนา-ตราด, ตำบลบางโฉลง, อำเภอบางพลี ตำบลบางโฉลง อำเภอบางพลี จังหวัดสมุทรปราการ 10540</t>
  </si>
  <si>
    <t>12/02/2025 21:29</t>
  </si>
  <si>
    <t>12/02/2025 20:59</t>
  </si>
  <si>
    <t>ETV25</t>
  </si>
  <si>
    <t>******ุรศักดิ์, อำเภอศรีราชา ตำบลสุรศักดิ์ อำเภอศรีราชา จังหวัดชลบุรี 20110</t>
  </si>
  <si>
    <t>20110</t>
  </si>
  <si>
    <t>12/02/2025 20:28</t>
  </si>
  <si>
    <t>TH20076V02XB8B1</t>
  </si>
  <si>
    <t>12/02/2025 20:27</t>
  </si>
  <si>
    <t>ETV24</t>
  </si>
  <si>
    <t>นริศรา อู่ช่างบรรณ</t>
  </si>
  <si>
    <t>อู่ช่างบรรณสุราษฎร์, 80/8 หมู่ที่ 3 ถนน เลี่ยงเมือง · มะขามเตี้ย/ Makham Tia
เมืองสุราษฎร์ธานี/ Mueang Surat Thaniสุราษฎร์ธานี/ Surat Thani
84000</t>
  </si>
  <si>
    <t>660929286716</t>
  </si>
  <si>
    <t>12/02/2025 19:37</t>
  </si>
  <si>
    <t>ETV23</t>
  </si>
  <si>
    <t>อ***ญญา ส***ชัย</t>
  </si>
  <si>
    <t>12/02/2025 19:36</t>
  </si>
  <si>
    <t>ETV22</t>
  </si>
  <si>
    <t>อ***รัตน์  ส***ี</t>
  </si>
  <si>
    <t>12/02/2025 19:30</t>
  </si>
  <si>
    <t>ETV21</t>
  </si>
  <si>
    <t>ป***ตา</t>
  </si>
  <si>
    <t>12/02/2025 19:19</t>
  </si>
  <si>
    <t>ETV20</t>
  </si>
  <si>
    <t>น***าวญานิศา อ***ร์อำคา</t>
  </si>
  <si>
    <t>12/02/2025 18:20</t>
  </si>
  <si>
    <t>ETV19</t>
  </si>
  <si>
    <t>น***้าง​เ​สว​ต​วัน​</t>
  </si>
  <si>
    <t>12/02/2025 18:01</t>
  </si>
  <si>
    <t>12/02/2025 18:02</t>
  </si>
  <si>
    <t>ETV17</t>
  </si>
  <si>
    <t>วราภรณ์ รัฐกุล</t>
  </si>
  <si>
    <t>399/68 หมู่บ้าน ปาจรีย์ ถ.ราชพฤกษ์ ม.1 ตำบลหนองควาย อำเภอหางดง จังหวัดเชียงใหม่ 50230</t>
  </si>
  <si>
    <t>50230</t>
  </si>
  <si>
    <t>0812894781</t>
  </si>
  <si>
    <t>12/02/2025 16:35</t>
  </si>
  <si>
    <t>12/02/2025 17:44</t>
  </si>
  <si>
    <t>ETV18</t>
  </si>
  <si>
    <t xml:space="preserve">สุเมธ </t>
  </si>
  <si>
    <t>ฝากส่งให้แอ้ดอ่าวใหญ่  2/3 ม.3 ต.เกาะกูด อ.เกาะกูด จ.ตราด  23000</t>
  </si>
  <si>
    <t>0929949327</t>
  </si>
  <si>
    <t>12/02/2025 16:45</t>
  </si>
  <si>
    <t>12/02/2025 17:35</t>
  </si>
  <si>
    <t>12/02/2025 17:27</t>
  </si>
  <si>
    <t>ETV16</t>
  </si>
  <si>
    <t>บรรณสรณ์  ไวยสุภีร์</t>
  </si>
  <si>
    <t>91/7 ม.4 ซ.อโยธยา4/7
ต.ไผ่ลิง
อ.เมือง
จ.อยุธยา 13000</t>
  </si>
  <si>
    <t>0890260179</t>
  </si>
  <si>
    <t>12/02/2025 16:30</t>
  </si>
  <si>
    <t>12/02/2025 17:25</t>
  </si>
  <si>
    <t>ETV15</t>
  </si>
  <si>
    <t>นางนวลจันทร์ เกลียวทอง</t>
  </si>
  <si>
    <t>40 ซ.โดนไข2 ต.ในเมือง อ.เมือง จ.สุรินทร์ 32000</t>
  </si>
  <si>
    <t>0850253928</t>
  </si>
  <si>
    <t>12/02/2025 17:13</t>
  </si>
  <si>
    <t>12/02/2025 17:23</t>
  </si>
  <si>
    <t>ETV14</t>
  </si>
  <si>
    <t>ประไพพร</t>
  </si>
  <si>
    <t>บจก.บลูแอนด์ไวท์โลจิสติก(ชาลชลาที่7) 133 ม.1 ต.บางเตย อ.สามพราน จ.นครปฐม 73210</t>
  </si>
  <si>
    <t>0640379325</t>
  </si>
  <si>
    <t>12/02/2025 17:22</t>
  </si>
  <si>
    <t>ETV13</t>
  </si>
  <si>
    <t>ธ***ลัย ส***มา</t>
  </si>
  <si>
    <t>12/02/2025 17:11</t>
  </si>
  <si>
    <t>ETV12</t>
  </si>
  <si>
    <t>12/02/2025 17:07</t>
  </si>
  <si>
    <t>12/02/2025 17:08</t>
  </si>
  <si>
    <t>ETV11</t>
  </si>
  <si>
    <t>ว***า</t>
  </si>
  <si>
    <t>******นา ตำบลจอมบึง, อำเภอจอมบึง ตำบลจอมบึง อำเภอจอมบึง จังหวัดราชบุรี 70150</t>
  </si>
  <si>
    <t>12/02/2025 16:43</t>
  </si>
  <si>
    <t>ETV10</t>
  </si>
  <si>
    <t>น*** ย***ดี</t>
  </si>
  <si>
    <t>12/02/2025 16:18</t>
  </si>
  <si>
    <t>12/02/2025 16:19</t>
  </si>
  <si>
    <t>ETV9</t>
  </si>
  <si>
    <t>ณ***านต์ ม***พานิช</t>
  </si>
  <si>
    <t>12/02/2025 16:08</t>
  </si>
  <si>
    <t>*** เค้กเบาหวิวไม่รับรสชาติกาแฟ ***</t>
  </si>
  <si>
    <t>12/02/2025 16:07</t>
  </si>
  <si>
    <t>ETV8</t>
  </si>
  <si>
    <t>ETV7</t>
  </si>
  <si>
    <t>มีนาศิณี เจริญ</t>
  </si>
  <si>
    <t>122/64 ซอยรามอินทรา60 หมู่บ้านชื่นกมลนิเวศน์5
รามอินทรา
คันนายาว
กทม.
Thailand 10230</t>
  </si>
  <si>
    <t>66819884980</t>
  </si>
  <si>
    <t>12/02/2025 15:49</t>
  </si>
  <si>
    <t>ETV6</t>
  </si>
  <si>
    <t>ป***า เ***นรังษี</t>
  </si>
  <si>
    <t>12/02/2025 15:47</t>
  </si>
  <si>
    <t>ETV5</t>
  </si>
  <si>
    <t>12/02/2025 15:45</t>
  </si>
  <si>
    <t>ETV4</t>
  </si>
  <si>
    <t>ชื่อ ชมภู นุชเกษม</t>
  </si>
  <si>
    <t>ที่อยู่จัดส่ง
ที่อยู่ 131..ซ..01.กาญจนาภิเษก..11/1..แยก..1 แขวงคันนายาว เขตคันนายาว กรุงเทพ  10230</t>
  </si>
  <si>
    <t>0896843103</t>
  </si>
  <si>
    <t>12/02/2025 15:44</t>
  </si>
  <si>
    <t>ETV3</t>
  </si>
  <si>
    <t>คุณภาวิณี ยอดบริบูรณ์</t>
  </si>
  <si>
    <t>164 หมู่ 2 ต.ปากน้ำประแส
อ. แกลง จ.ระยอง
 21170</t>
  </si>
  <si>
    <t>21170</t>
  </si>
  <si>
    <t>0860748135</t>
  </si>
  <si>
    <t>12/02/2025 15:43</t>
  </si>
  <si>
    <t>ETV2</t>
  </si>
  <si>
    <t>u***6000121480418</t>
  </si>
  <si>
    <t>12/02/2025 15:42</t>
  </si>
  <si>
    <t>ETV1</t>
  </si>
  <si>
    <t>ครูเจริญ วรรณศิริ</t>
  </si>
  <si>
    <t>23/3 ม.3 ต.หนองดินแดง
หนองดินแดง
อ.เมือง
นครปฐม
Thailand 73000</t>
  </si>
  <si>
    <t>0819811082</t>
  </si>
  <si>
    <t>12/02/2025 14:45</t>
  </si>
  <si>
    <t>12/02/2025 15:41</t>
  </si>
  <si>
    <t>ETV0</t>
  </si>
  <si>
    <t>จิราภรณ์ พิยะ</t>
  </si>
  <si>
    <t>35/13 ม.1 ห้อง9 ตรงข้าม มบ.รัชธานี8
บางพลี/ Bang Phliสมุทรปราการ/ Samut Prakan
10540</t>
  </si>
  <si>
    <t>660882444171</t>
  </si>
  <si>
    <t>12/02/2025 15:40</t>
  </si>
  <si>
    <t>LEXPU0457120701</t>
  </si>
  <si>
    <t>ETU99</t>
  </si>
  <si>
    <t>12/02/2025 15:39</t>
  </si>
  <si>
    <t>ETU98</t>
  </si>
  <si>
    <t xml:space="preserve">มาลินี  </t>
  </si>
  <si>
    <t>88/147
กาญจนาภิเษก  บางคูเวียง
บางกรวย  นนทบุรี
 11130</t>
  </si>
  <si>
    <t>0923133919</t>
  </si>
  <si>
    <t>ETU97</t>
  </si>
  <si>
    <t>M******ะ</t>
  </si>
  <si>
    <t>******างเซเว่น) ตำบลพิมาย อำเภอปรางค์กู่ จังหวัดศรีสะเกษ 33170</t>
  </si>
  <si>
    <t>33170</t>
  </si>
  <si>
    <t>12/02/2025 15:54</t>
  </si>
  <si>
    <t>12/02/2025 15:35</t>
  </si>
  <si>
    <t>ETU96</t>
  </si>
  <si>
    <t xml:space="preserve">O****** </t>
  </si>
  <si>
    <t>******2 แขวงวังทองหลาง แขวงวังทองหลาง เขตวังทองหลาง จังหวัดกรุงเทพมหานคร 10310</t>
  </si>
  <si>
    <t>12/02/2025 15:32</t>
  </si>
  <si>
    <t>ETU95</t>
  </si>
  <si>
    <t>******าว, อำเภอบางบาล ตำบลพระขาว อำเภอบางบาล จังหวัดพระนครศรีอยุธยา 13250</t>
  </si>
  <si>
    <t>12/02/2025 15:27</t>
  </si>
  <si>
    <t>12/02/2025 15:26</t>
  </si>
  <si>
    <t>ETU93</t>
  </si>
  <si>
    <t>ส***พร แ***บับพา</t>
  </si>
  <si>
    <t>12/02/2025 15:18</t>
  </si>
  <si>
    <t>กาแฟ มะพร้าว เนยนม</t>
  </si>
  <si>
    <t>12/02/2025 15:17</t>
  </si>
  <si>
    <t>ETU92</t>
  </si>
  <si>
    <t>ส***ตรี  ส***รณรักษ์</t>
  </si>
  <si>
    <t>12/02/2025 15:15</t>
  </si>
  <si>
    <t>ETU91</t>
  </si>
  <si>
    <t>ส*** ส***ู</t>
  </si>
  <si>
    <t>12/02/2025 15:13</t>
  </si>
  <si>
    <t>ETU90</t>
  </si>
  <si>
    <t>12/02/2025 15:11</t>
  </si>
  <si>
    <t>12/02/2025 15:12</t>
  </si>
  <si>
    <t>ETU89</t>
  </si>
  <si>
    <t>น***ดา</t>
  </si>
  <si>
    <t>12/02/2025 15:09</t>
  </si>
  <si>
    <t>ETU88</t>
  </si>
  <si>
    <t>อ***ญา เ***สภา</t>
  </si>
  <si>
    <t>ETU87</t>
  </si>
  <si>
    <t>อ***รณ ศ***กำเนิด</t>
  </si>
  <si>
    <t>12/02/2025 15:08</t>
  </si>
  <si>
    <t>ETU86</t>
  </si>
  <si>
    <t>ต***</t>
  </si>
  <si>
    <t>ETU85</t>
  </si>
  <si>
    <t>ส***ตตรา บ***่วย</t>
  </si>
  <si>
    <t>12/02/2025 15:05</t>
  </si>
  <si>
    <t>ETU84</t>
  </si>
  <si>
    <t>ศ***ระภา   โ***</t>
  </si>
  <si>
    <t>12/02/2025 15:02</t>
  </si>
  <si>
    <t>ETU83</t>
  </si>
  <si>
    <t>12/02/2025 14:47</t>
  </si>
  <si>
    <t>ETU82</t>
  </si>
  <si>
    <t>ส***ก จ***ร์โอ</t>
  </si>
  <si>
    <t>12/02/2025 14:43</t>
  </si>
  <si>
    <t>12/02/2025 14:41</t>
  </si>
  <si>
    <t>ETU81</t>
  </si>
  <si>
    <t>พรทิพา คงคลัง</t>
  </si>
  <si>
    <t>524/2หมู่11 บ้านป่ากล้วยเหนือ ต.สันทราย อ.เมือง จ.เชียงราย 57000</t>
  </si>
  <si>
    <t>0835645300</t>
  </si>
  <si>
    <t>12/02/2025 13:40</t>
  </si>
  <si>
    <t>ETU80</t>
  </si>
  <si>
    <t>บ***ง ร***ทศ</t>
  </si>
  <si>
    <t>12/02/2025 13:19</t>
  </si>
  <si>
    <t>ETU79</t>
  </si>
  <si>
    <t>12/02/2025 13:12</t>
  </si>
  <si>
    <t>ETU78</t>
  </si>
  <si>
    <t>ชัยยุทธ</t>
  </si>
  <si>
    <t>111 สังฆกิจบูรณะอำเภอนางรองตำบลนางรองจังหวัดบุรีรัมย์ 31110</t>
  </si>
  <si>
    <t>0626141292</t>
  </si>
  <si>
    <t>12/02/2025 13:11</t>
  </si>
  <si>
    <t>ETU77</t>
  </si>
  <si>
    <t>แ******a</t>
  </si>
  <si>
    <t>******ู่ 9 ตำบลสัตหีบ อำเภอสัตหีบ จังหวัดชลบุรี 20180896281307 ตำบลสัตหีบ อำเภอสัตหีบ จังหวัดชลบุรี 20180</t>
  </si>
  <si>
    <t>12/02/2025 13:10</t>
  </si>
  <si>
    <t>12/02/2025 13:09</t>
  </si>
  <si>
    <t>ETU76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</si>
  <si>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</si>
  <si>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</si>
  <si>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ETU75</t>
  </si>
  <si>
    <t>ว***ร แ***ยน</t>
  </si>
  <si>
    <t>12/02/2025 12:57</t>
  </si>
  <si>
    <t>ETU74</t>
  </si>
  <si>
    <t>คุณหน่อย</t>
  </si>
  <si>
    <t xml:space="preserve">9 &amp;nbsp;ถนนจันทน์ 49 &amp;nbsp;(ร้านขนส่งแฟลช) 
แขวงวัดพระยาไกร &amp;nbsp; &amp;nbsp;
เขตบางคอแหลม &amp;nbsp; &amp;nbsp; 
กทม &amp;nbsp; 10120
</t>
  </si>
  <si>
    <t>0806236936</t>
  </si>
  <si>
    <t>12/02/2025 11:24</t>
  </si>
  <si>
    <t>12/02/2025 12:34</t>
  </si>
  <si>
    <t>ETU73</t>
  </si>
  <si>
    <t>นางสาวปราณี เทพณรงค์</t>
  </si>
  <si>
    <t xml:space="preserve">  33/2 หมู่6
ต ม่วงเตี้ย อวิเศษชัยชาญ
จ อ่างทอง 
 14110</t>
  </si>
  <si>
    <t>0922375453</t>
  </si>
  <si>
    <t>12/02/2025 12:31</t>
  </si>
  <si>
    <t>ETU72</t>
  </si>
  <si>
    <t>12/02/2025 12:30</t>
  </si>
  <si>
    <t>ETU71</t>
  </si>
  <si>
    <t xml:space="preserve">กรรณภัทร มุณี </t>
  </si>
  <si>
    <t>120/3 หมู่2 ต.ลำไพล อ.เทพา จ.สงขลา 90260</t>
  </si>
  <si>
    <t>90260</t>
  </si>
  <si>
    <t>0807139897</t>
  </si>
  <si>
    <t>12/02/2025 12:29</t>
  </si>
  <si>
    <t>ETU70</t>
  </si>
  <si>
    <t>12/02/2025 12:28</t>
  </si>
  <si>
    <t>ETU69</t>
  </si>
  <si>
    <t>Wantana Jantanakon</t>
  </si>
  <si>
    <t>692โรงเรียนวัดรัฎาธิฐาน
คลองชักพระ
ตลิ่งชัน
กรุงเทพฯ
Thailand 10170</t>
  </si>
  <si>
    <t>66996092272</t>
  </si>
  <si>
    <t>ETU68</t>
  </si>
  <si>
    <t xml:space="preserve">สุวิน พญาราช </t>
  </si>
  <si>
    <t>194/80  หมู่6 หมู่บ้านโพธิบัลลังก์ (ซอย6)
ต. ในเมือง อ.เมือง 
จ.ขอนแก่น 40000</t>
  </si>
  <si>
    <t>0874912497</t>
  </si>
  <si>
    <t>12/02/2025 11:12</t>
  </si>
  <si>
    <t>12/02/2025 12:27</t>
  </si>
  <si>
    <t>ETU67</t>
  </si>
  <si>
    <t>อิสราภรณ์ พิศสุวรรณ์</t>
  </si>
  <si>
    <t>10/1 ชอย41 ถ.เพชรเกษม ต.หาดใหญ่ อ.หาดใหญ่  จ.สงขลา 90110</t>
  </si>
  <si>
    <t>0805420027</t>
  </si>
  <si>
    <t>12/02/2025 08:42</t>
  </si>
  <si>
    <t>12/02/2025 12:25</t>
  </si>
  <si>
    <t>ETU66</t>
  </si>
  <si>
    <t>พ***พะเยา​ เ***ปลั่ง</t>
  </si>
  <si>
    <t>12/02/2025 11:59</t>
  </si>
  <si>
    <t>ETU65</t>
  </si>
  <si>
    <t>ส******ส</t>
  </si>
  <si>
    <t>******ู่7 นิคมอุตสาหกรรมอมตะนคร ตำบลดอนหัวฬ่อ ตำบลดอนหัวฬ่อ อำเภอเมืองชลบุรี จังหวัดชลบุรี 20000</t>
  </si>
  <si>
    <t>12/02/2025 11:20</t>
  </si>
  <si>
    <t>ETU64</t>
  </si>
  <si>
    <t>******ทาวน์3 ต.บึง อ.ศรีราชา จ.ชลบุรี 20230 ตำบลบึง อำเภอศรีราชา จังหวัดชลบุรี 20230</t>
  </si>
  <si>
    <t>12/02/2025 11:14</t>
  </si>
  <si>
    <t>ETU62</t>
  </si>
  <si>
    <t>น******)</t>
  </si>
  <si>
    <t>****** 788, หมู่ที่ 2, ตำบล เมืองนะ, อำเภอเชียงดาว ตำบลเมืองนะ อำเภอเชียงดาว จังหวัดเชียงใหม่ 50170</t>
  </si>
  <si>
    <t>50170</t>
  </si>
  <si>
    <t>12/02/2025 11:15</t>
  </si>
  <si>
    <t>12/02/2025 10:46</t>
  </si>
  <si>
    <t>ETU60</t>
  </si>
  <si>
    <t>ส***ัย เ***มสาสน์รัตน์</t>
  </si>
  <si>
    <t>12/02/2025 09:48</t>
  </si>
  <si>
    <t>ETU59</t>
  </si>
  <si>
    <t>น***ำรง ว***ลพนา</t>
  </si>
  <si>
    <t>12/02/2025 09:47</t>
  </si>
  <si>
    <t>ETU58</t>
  </si>
  <si>
    <t>ค***าญ</t>
  </si>
  <si>
    <t>12/02/2025 09:36</t>
  </si>
  <si>
    <t>ETU57</t>
  </si>
  <si>
    <t>ร้านพันธ์โมบาย</t>
  </si>
  <si>
    <t>บ้าน 218มู่11
พิบูลย์รักษ์/ Phi Boon Rakอุดรธานี/ Udon Thani
41130</t>
  </si>
  <si>
    <t>41130</t>
  </si>
  <si>
    <t>660883109423</t>
  </si>
  <si>
    <t>ETU56</t>
  </si>
  <si>
    <t>น***เสาวณี จ***ุรส</t>
  </si>
  <si>
    <t>12/02/2025 08:54</t>
  </si>
  <si>
    <t>ETU55</t>
  </si>
  <si>
    <t>ส***ย ส***ิศิริมงคล</t>
  </si>
  <si>
    <t>12/02/2025 08:40</t>
  </si>
  <si>
    <t>ETU54</t>
  </si>
  <si>
    <t>R***hadaporn B*</t>
  </si>
  <si>
    <t>Prachuap Khiri Khan</t>
  </si>
  <si>
    <t>12/02/2025 08:39</t>
  </si>
  <si>
    <t>ETU52</t>
  </si>
  <si>
    <t>น***มปอง ศ***ระเสริฐ</t>
  </si>
  <si>
    <t>12/02/2025 08:25</t>
  </si>
  <si>
    <t>ETU50</t>
  </si>
  <si>
    <t>ก***นธ์ จ***ทอง</t>
  </si>
  <si>
    <t>12/02/2025 08:11</t>
  </si>
  <si>
    <t>ไม่เอาเค็กกล้วยหอมนะ</t>
  </si>
  <si>
    <t>ETU49</t>
  </si>
  <si>
    <t>ส***อร จ***ร์ลิลา</t>
  </si>
  <si>
    <t>12/02/2025 08:08</t>
  </si>
  <si>
    <t>ETU48</t>
  </si>
  <si>
    <t>แ***วัญ เ***วิไล</t>
  </si>
  <si>
    <t>12/02/2025 08:07</t>
  </si>
  <si>
    <t>ETU47</t>
  </si>
  <si>
    <t>ว***ดา พ***พฤกษา</t>
  </si>
  <si>
    <t>12/02/2025 07:54</t>
  </si>
  <si>
    <t>ETU46</t>
  </si>
  <si>
    <t>ศ***นาถ ส***คม</t>
  </si>
  <si>
    <t>ETU45</t>
  </si>
  <si>
    <t>******าดี อำเภอเมืองสมุทรสาคร จังหวัดสมุทรสาคร 74000</t>
  </si>
  <si>
    <t>12/02/2025 08:23</t>
  </si>
  <si>
    <t>12/02/2025 07:53</t>
  </si>
  <si>
    <t>ETU44</t>
  </si>
  <si>
    <t>ช***กมล เ***ยญธีรศักดิ์</t>
  </si>
  <si>
    <t>Nakhon Ratchasima</t>
  </si>
  <si>
    <t>12/02/2025 07:52</t>
  </si>
  <si>
    <t>ETU42</t>
  </si>
  <si>
    <t>น***นดร  พ***ระสาท</t>
  </si>
  <si>
    <t>12/02/2025 07:51</t>
  </si>
  <si>
    <t>ETU41</t>
  </si>
  <si>
    <t>ETU40</t>
  </si>
  <si>
    <t>12/02/2025 07:50</t>
  </si>
  <si>
    <t>ETU39</t>
  </si>
  <si>
    <t>ส***ฑา  ศ***ูมิ</t>
  </si>
  <si>
    <t>เอารสอะไรก้อค่ะ</t>
  </si>
  <si>
    <t>ETU38</t>
  </si>
  <si>
    <t>ป******ช</t>
  </si>
  <si>
    <t>******Lake Khaoyai, Rural Road NMA.3052, ตำบล โป่งตาลอง ตำบลโป่งตาลอง อำเภอปากช่อง จังหวัดนครราชสีมา 30450</t>
  </si>
  <si>
    <t>30450</t>
  </si>
  <si>
    <t>61</t>
  </si>
  <si>
    <t>12/02/2025 07:47</t>
  </si>
  <si>
    <t>ETU37</t>
  </si>
  <si>
    <t>น***063</t>
  </si>
  <si>
    <t>12/02/2025 07:44</t>
  </si>
  <si>
    <t>ETU36</t>
  </si>
  <si>
    <t>12/02/2025 07:45</t>
  </si>
  <si>
    <t>ETU35</t>
  </si>
  <si>
    <t>จ***</t>
  </si>
  <si>
    <t>12/02/2025 07:42</t>
  </si>
  <si>
    <t>12/02/2025 07:41</t>
  </si>
  <si>
    <t>ETU34</t>
  </si>
  <si>
    <t>ส***า...</t>
  </si>
  <si>
    <t>12/02/2025 07:39</t>
  </si>
  <si>
    <t>ETU33</t>
  </si>
  <si>
    <t>ม***ร  ร***าติ</t>
  </si>
  <si>
    <t>12/02/2025 07:38</t>
  </si>
  <si>
    <t>ETU32</t>
  </si>
  <si>
    <t>ร***าภรณ์ พ***์ชมภู</t>
  </si>
  <si>
    <t>ETU30</t>
  </si>
  <si>
    <t>อ***ณ์  น***ทศ</t>
  </si>
  <si>
    <t>12/02/2025 07:13</t>
  </si>
  <si>
    <t>ลูกตาล ฝอยทอง เผือก มะพร้าว</t>
  </si>
  <si>
    <t>THT20011HGH7U9Z</t>
  </si>
  <si>
    <t>ETU29</t>
  </si>
  <si>
    <t>12/02/2025 07:09</t>
  </si>
  <si>
    <t>ขอมะพร้าวน้ำหอม2 กล่อง และกล้วยหอม1 กล่องค่ะ</t>
  </si>
  <si>
    <t>THT15071HHHP52Z</t>
  </si>
  <si>
    <t>12/02/2025 07:10</t>
  </si>
  <si>
    <t>ETU28</t>
  </si>
  <si>
    <t>12/02/2025 07:02</t>
  </si>
  <si>
    <t>TH2590318266521</t>
  </si>
  <si>
    <t>ETU27</t>
  </si>
  <si>
    <t>ศ***ระภา ศ***พร</t>
  </si>
  <si>
    <t>12/02/2025 07:01</t>
  </si>
  <si>
    <t>รสฝอยทอง</t>
  </si>
  <si>
    <t>THT32011HH36Y4Z</t>
  </si>
  <si>
    <t>ETU26</t>
  </si>
  <si>
    <t>ป***า ศ***พชรแก้ว</t>
  </si>
  <si>
    <t>12/02/2025 06:54</t>
  </si>
  <si>
    <t>THT64141HH0865Z</t>
  </si>
  <si>
    <t>ETU25</t>
  </si>
  <si>
    <t>12/02/2025 06:52</t>
  </si>
  <si>
    <t>THT03041HH2AN0Z</t>
  </si>
  <si>
    <t>ETU24</t>
  </si>
  <si>
    <t>พ******ญ</t>
  </si>
  <si>
    <t>******4, ตำบลเชียงเครือ, อำเภอเมืองสกลนคร ตำบลเชียงเครือ อำเภอเมืองสกลนคร จังหวัดสกลนคร 47000</t>
  </si>
  <si>
    <t>12/02/2025 02:15</t>
  </si>
  <si>
    <t>TH2568603793276</t>
  </si>
  <si>
    <t>ETU23</t>
  </si>
  <si>
    <t>ฤ***ชัย ช***อียด</t>
  </si>
  <si>
    <t>12/02/2025 01:47</t>
  </si>
  <si>
    <t>THT64181HHF1V4Z</t>
  </si>
  <si>
    <t>ETU22</t>
  </si>
  <si>
    <t>ต******ี</t>
  </si>
  <si>
    <t>******เมือง, อำเภอเกาะสมุย ตำบลหน้าเมือง อำเภอเกาะสมุย จังหวัดสุราษฎร์ธานี 84140</t>
  </si>
  <si>
    <t>12/02/2025 00:24</t>
  </si>
  <si>
    <t>TH252426592086F</t>
  </si>
  <si>
    <t>ETW56</t>
  </si>
  <si>
    <t>13/02/2025 22:40</t>
  </si>
  <si>
    <t>ETW55</t>
  </si>
  <si>
    <t>13/02/2025 22:30</t>
  </si>
  <si>
    <t>13/02/2025 22:29</t>
  </si>
  <si>
    <t>ETW54</t>
  </si>
  <si>
    <t>ค***ิถุนา ร***พคา</t>
  </si>
  <si>
    <t>13/02/2025 20:47</t>
  </si>
  <si>
    <t>ETW53</t>
  </si>
  <si>
    <t>******าน บ้านสันต้นธง, ตำบลต้นธง, อำเภอเมืองลำพูน ตำบลต้นธง อำเภอเมืองลำพูน จังหวัดลำพูน 51000</t>
  </si>
  <si>
    <t>81</t>
  </si>
  <si>
    <t>13/02/2025 20:56</t>
  </si>
  <si>
    <t>13/02/2025 20:26</t>
  </si>
  <si>
    <t>ETW52</t>
  </si>
  <si>
    <t>ก******ว</t>
  </si>
  <si>
    <t>****** นนทนาคร หมู่บ้าน อรวรรณคันทรี ตำบลในเมือง อำเภอเมืองชัยภูมิ จังหวัดชัยภูมิ 36000</t>
  </si>
  <si>
    <t>13/02/2025 20:02</t>
  </si>
  <si>
    <t>13/02/2025 19:32</t>
  </si>
  <si>
    <t>ETW51</t>
  </si>
  <si>
    <t>****** เพชรเกษม, แขวงบางแคเหนือ, เขตบางแค แขวงบางแคเหนือ เขตบางแค จังหวัดกรุงเทพมหานคร 10160</t>
  </si>
  <si>
    <t>13/02/2025 19:31</t>
  </si>
  <si>
    <t>ETW50</t>
  </si>
  <si>
    <t>คุณเรณู สงเคราะห์</t>
  </si>
  <si>
    <t>93/1 หมู่ 1 ต.มหาพราหมณ์ อ.บางบาล จ.พระนครศรีอยุธยา
บางบาล/ Bang Banพระนครศรีอยุธยา/ Phra Nakhon Si Ayutthaya
13250</t>
  </si>
  <si>
    <t>660814342509</t>
  </si>
  <si>
    <t>13/02/2025 18:54</t>
  </si>
  <si>
    <t>ETW49</t>
  </si>
  <si>
    <t>ผุสดี คงแก้ว</t>
  </si>
  <si>
    <t xml:space="preserve"> (ก้อง-ตาน้ำยางสด)
ที่อยู่27 ม.8 ต.สมอทอง 
อ.ท่าชนะ จ.สุราษฎร์ธานี 
 84170</t>
  </si>
  <si>
    <t>84170</t>
  </si>
  <si>
    <t>0987418695</t>
  </si>
  <si>
    <t>13/02/2025 18:47</t>
  </si>
  <si>
    <t>13/02/2025 18:50</t>
  </si>
  <si>
    <t>ETW48</t>
  </si>
  <si>
    <t xml:space="preserve">ณัฐนิชา ดิษฐรัตน์ </t>
  </si>
  <si>
    <t>358/1 ถ.ไทยชนะ ต.เชียงเงิน
อ.เมือง จ.ตาก 
 63000</t>
  </si>
  <si>
    <t>0819620873</t>
  </si>
  <si>
    <t>13/02/2025 18:45</t>
  </si>
  <si>
    <t>ETW47</t>
  </si>
  <si>
    <t>กฤติมา เบญจกุลกฤตยา</t>
  </si>
  <si>
    <t>1734/82 ม.8  หมู่บ้านเบญจพล ซ. สำโรงเหนือ2
ต.สำโรงเหนือ อ.เมือง จ.สมุทรปราการ 
 10270</t>
  </si>
  <si>
    <t>0831988594</t>
  </si>
  <si>
    <t>13/02/2025 18:19</t>
  </si>
  <si>
    <t>ETW46</t>
  </si>
  <si>
    <t>รวิพร อรุณสว่าง</t>
  </si>
  <si>
    <t>ธีรดล เพลส152/30
ในเมือง
เมือง
นครราชสีมา
Thailand 30000</t>
  </si>
  <si>
    <t>0838711882</t>
  </si>
  <si>
    <t>13/02/2025 18:17</t>
  </si>
  <si>
    <t>ETW45</t>
  </si>
  <si>
    <t>เบญจรัตน์</t>
  </si>
  <si>
    <t>234ม.บัานฟ้าลากูน ทฮ.ซ.22
รังสิตนครนายก44/1
ต.ประชาธิปัตย์
อ.ธัญบุรี
จ.ปทุมธานี
 12130</t>
  </si>
  <si>
    <t>0831314019</t>
  </si>
  <si>
    <t>13/02/2025 18:16</t>
  </si>
  <si>
    <t>ETW44</t>
  </si>
  <si>
    <t>Supin Luewongopas</t>
  </si>
  <si>
    <t>16 จันทน์ 32 แยก4 แขวง ทุ่งวัดดอน เขต สาทร
ทุ่งวัดดอน
สาทร, กทม  10120</t>
  </si>
  <si>
    <t>0812783530</t>
  </si>
  <si>
    <t>13/02/2025 16:07</t>
  </si>
  <si>
    <t>13/02/2025 18:14</t>
  </si>
  <si>
    <t>ETW43</t>
  </si>
  <si>
    <t>******รามคำแหง 154 แขวงสะพานสูง แขวงราษฎร์พัฒนา เขตสะพานสูง จังหวัดกรุงเทพมหานคร 10240</t>
  </si>
  <si>
    <t>13/02/2025 18:12</t>
  </si>
  <si>
    <t>13/02/2025 18:11</t>
  </si>
  <si>
    <t>ETW42</t>
  </si>
  <si>
    <t>บัวลอย พิชัย</t>
  </si>
  <si>
    <t>121/8 หมู่3 · คลองปูน/ Khlong Pun
แกลง/ Klaengระยอง/ Rayong
21170</t>
  </si>
  <si>
    <t>660968732090</t>
  </si>
  <si>
    <t>13/02/2025 18:08</t>
  </si>
  <si>
    <t>ETW41</t>
  </si>
  <si>
    <t>อ******)</t>
  </si>
  <si>
    <t>******ชัย จ.นครราชสีมา ตำบลเกษมทรัพย์ อำเภอปักธงชัย จังหวัดนครราชสีมา 30150</t>
  </si>
  <si>
    <t>13/02/2025 15:58</t>
  </si>
  <si>
    <t>ETW40</t>
  </si>
  <si>
    <t>ก***ารัตน์ ภ***าน</t>
  </si>
  <si>
    <t>13/02/2025 15:50</t>
  </si>
  <si>
    <t>ETW39</t>
  </si>
  <si>
    <t>อ***า ฮ***ำ</t>
  </si>
  <si>
    <t>13/02/2025 15:47</t>
  </si>
  <si>
    <t>มะพร้าวน้ำหอม1 เผือกมะพร้าวอ่อน1 ตาลหอม1 เนยนม1 กาแฟ2</t>
  </si>
  <si>
    <t>ETW38</t>
  </si>
  <si>
    <t xml:space="preserve">ห***ภัทร </t>
  </si>
  <si>
    <t>13/02/2025 15:42</t>
  </si>
  <si>
    <t>ETW36</t>
  </si>
  <si>
    <t>พ***าดา อ***ยทัศน์</t>
  </si>
  <si>
    <t>13/02/2025 15:22</t>
  </si>
  <si>
    <t>ETW35</t>
  </si>
  <si>
    <t>13/02/2025 15:18</t>
  </si>
  <si>
    <t>ETW34</t>
  </si>
  <si>
    <t>13/02/2025 15:15</t>
  </si>
  <si>
    <t>ETW33</t>
  </si>
  <si>
    <t>น***พร</t>
  </si>
  <si>
    <t>13/02/2025 15:14</t>
  </si>
  <si>
    <t>13/02/2025 15:13</t>
  </si>
  <si>
    <t>ETW31</t>
  </si>
  <si>
    <t>ส***งคนา ก***ะ</t>
  </si>
  <si>
    <t>13/02/2025 15:01</t>
  </si>
  <si>
    <t>13/02/2025 14:59</t>
  </si>
  <si>
    <t>ETW30</t>
  </si>
  <si>
    <t>ก******์</t>
  </si>
  <si>
    <t>******ินทรา 58, แขวงคันนายาว, เขตคันนายาว แขวงคันนายาว เขตคันนายาว จังหวัดกรุงเทพมหานคร 10230</t>
  </si>
  <si>
    <t>13/02/2025 15:26</t>
  </si>
  <si>
    <t>13/02/2025 14:56</t>
  </si>
  <si>
    <t>ETW29</t>
  </si>
  <si>
    <t>13/02/2025 14:41</t>
  </si>
  <si>
    <t>ETW28</t>
  </si>
  <si>
    <t>พ***ี ภ***ิริวัฒน์</t>
  </si>
  <si>
    <t>13/02/2025 14:36</t>
  </si>
  <si>
    <t>ETW27</t>
  </si>
  <si>
    <t>เ***รงค์ ผ***ชน์</t>
  </si>
  <si>
    <t>13/02/2025 14:35</t>
  </si>
  <si>
    <t>ETW26</t>
  </si>
  <si>
    <t>ช*** ห***ทอง</t>
  </si>
  <si>
    <t>ETW25</t>
  </si>
  <si>
    <t>น***พลิน  ม***ุวาท</t>
  </si>
  <si>
    <t>13/02/2025 14:34</t>
  </si>
  <si>
    <t>ETW24</t>
  </si>
  <si>
    <t>Aomam Sukunya</t>
  </si>
  <si>
    <t>959/77 ม.5 scวิลเลจวังแขยง  ต.ปลวกแดง
ปลวกแดง
ปลวกแดง, ระยอง 
 21140</t>
  </si>
  <si>
    <t>0843477161</t>
  </si>
  <si>
    <t>13/02/2025 14:30</t>
  </si>
  <si>
    <t>ETW23</t>
  </si>
  <si>
    <t>ส***ญญา</t>
  </si>
  <si>
    <t>13/02/2025 14:32</t>
  </si>
  <si>
    <t>ETW21</t>
  </si>
  <si>
    <t>เ***รินทร์.  เ***กผ่อง</t>
  </si>
  <si>
    <t>13/02/2025 14:21</t>
  </si>
  <si>
    <t>ETW20</t>
  </si>
  <si>
    <t>ว***นี ห***ญพงษ์ 9* ม*** ต***รกศรีราชา อ***รคบุรี จ***ยนาท 1***0</t>
  </si>
  <si>
    <t>ETW19</t>
  </si>
  <si>
    <t>ร***า ส***า</t>
  </si>
  <si>
    <t>13/02/2025 14:20</t>
  </si>
  <si>
    <t>ETW18</t>
  </si>
  <si>
    <t>13/02/2025 14:12</t>
  </si>
  <si>
    <t>13/02/2025 14:17</t>
  </si>
  <si>
    <t>ETW17</t>
  </si>
  <si>
    <t>ส***ด</t>
  </si>
  <si>
    <t>13/02/2025 14:11</t>
  </si>
  <si>
    <t>ETW16</t>
  </si>
  <si>
    <t>น***นิท จ***ทอง</t>
  </si>
  <si>
    <t>13/02/2025 14:16</t>
  </si>
  <si>
    <t>ETW15</t>
  </si>
  <si>
    <t>แม่ดี  สุทธิแสน</t>
  </si>
  <si>
    <t>69 หมู่ 2 ต  จอมพระ
อ  ท่าวังผา  จ  น่าน
 55140</t>
  </si>
  <si>
    <t>55140</t>
  </si>
  <si>
    <t>0930910575</t>
  </si>
  <si>
    <t>13/02/2025 08:44</t>
  </si>
  <si>
    <t>ETW12</t>
  </si>
  <si>
    <t>13/02/2025 14:08</t>
  </si>
  <si>
    <t>มะพร้าว ฝอยทอง</t>
  </si>
  <si>
    <t>13/02/2025 14:15</t>
  </si>
  <si>
    <t>ETW11</t>
  </si>
  <si>
    <t>ศ***วรรณ ส***</t>
  </si>
  <si>
    <t>ETW10</t>
  </si>
  <si>
    <t>ส***ิพงศ์ ภ***ีไทย</t>
  </si>
  <si>
    <t>13/02/2025 14:14</t>
  </si>
  <si>
    <t>ETW9</t>
  </si>
  <si>
    <t>ฉ** แ***จินดา</t>
  </si>
  <si>
    <t>13/02/2025 14:06</t>
  </si>
  <si>
    <t>ETW8</t>
  </si>
  <si>
    <t>ส่งคุณศิริรัตน์ ไพจันทร์</t>
  </si>
  <si>
    <t>ตลาดนานาเจริญคลองสอง
23/7 หมู่ 6  ต.คูคต
อ.ลำลูกกา  จ. ปทุมธานี
ร้านดาว กาแฟสดไร่ช่อลดา
ร้านอยู่ด้านหน้าตลาดที่จอดรถมอเตอร์ไซร์ ( ร้านสีเขียว) 12130</t>
  </si>
  <si>
    <t>0865436024</t>
  </si>
  <si>
    <t>13/02/2025 14:05</t>
  </si>
  <si>
    <t>ETW7</t>
  </si>
  <si>
    <t>ด******ี</t>
  </si>
  <si>
    <t>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</t>
  </si>
  <si>
    <t>50100</t>
  </si>
  <si>
    <t>13/02/2025 14:01</t>
  </si>
  <si>
    <t>ETW6</t>
  </si>
  <si>
    <t>13/02/2025 13:45</t>
  </si>
  <si>
    <t>13/02/2025 13:56</t>
  </si>
  <si>
    <t>ETW4</t>
  </si>
  <si>
    <t>น.ส.บุศรินทร์ ทองขาว</t>
  </si>
  <si>
    <t>24/14ตึก22บ้านเอื้ออาทรคู้บอน27แขวงท่าแร้ง เขตบางเขน กทม. 10220</t>
  </si>
  <si>
    <t>0987490425</t>
  </si>
  <si>
    <t>13/02/2025 12:11</t>
  </si>
  <si>
    <t>13/02/2025 13:42</t>
  </si>
  <si>
    <t>ETW3</t>
  </si>
  <si>
    <t xml:space="preserve"> นภัสร ชัยวัฒนโพธิ์แก้ว</t>
  </si>
  <si>
    <t>355 หมู่9 บ้านหนองใหญ่ ติดบ้านไร่บันดาลสุข ต.บ้านไร่ อ.เทพสถิต จ.ชัยภูมิ 36230</t>
  </si>
  <si>
    <t>36230</t>
  </si>
  <si>
    <t>0892748326</t>
  </si>
  <si>
    <t>13/02/2025 13:37</t>
  </si>
  <si>
    <t>13/02/2025 13:41</t>
  </si>
  <si>
    <t>ETW2</t>
  </si>
  <si>
    <t>ถนอมจิตร มหาพุทธินันท์</t>
  </si>
  <si>
    <t>1 บ้านดงพอง
ศิลา
เมือง, ขอนแก่น 40000</t>
  </si>
  <si>
    <t>0947592303</t>
  </si>
  <si>
    <t>13/02/2025 13:24</t>
  </si>
  <si>
    <t>ETW1</t>
  </si>
  <si>
    <t>ส***ย ส***ล</t>
  </si>
  <si>
    <t>13/02/2025 13:23</t>
  </si>
  <si>
    <t>ETW0</t>
  </si>
  <si>
    <t>ป***ีป ศ***มรา  ,***ไว้ร้านข้าวยำแหนม ช***ทาง2</t>
  </si>
  <si>
    <t>13/02/2025 13:22</t>
  </si>
  <si>
    <t>ETV99</t>
  </si>
  <si>
    <t>ห***า ส***แสง</t>
  </si>
  <si>
    <t>13/02/2025 13:21</t>
  </si>
  <si>
    <t>ETV98</t>
  </si>
  <si>
    <t>นัฐพล แสงโสดา</t>
  </si>
  <si>
    <t>7/72 หอพักทองธานี ต.คานหาม อ.อุทัย จ.อยุธยา ห้อง506 ตึก1 13210</t>
  </si>
  <si>
    <t>13210</t>
  </si>
  <si>
    <t>0639034987</t>
  </si>
  <si>
    <t>13/02/2025 11:25</t>
  </si>
  <si>
    <t>13/02/2025 13:20</t>
  </si>
  <si>
    <t>ETV96</t>
  </si>
  <si>
    <t>น***่อน ป***าคิด</t>
  </si>
  <si>
    <t>13/02/2025 13:16</t>
  </si>
  <si>
    <t>ETV95</t>
  </si>
  <si>
    <t>ฮ***ลั้ง โ***พูนตระกูล</t>
  </si>
  <si>
    <t>13/02/2025 13:11</t>
  </si>
  <si>
    <t>ETV85</t>
  </si>
  <si>
    <t>พรพรรณ บุญยงค์</t>
  </si>
  <si>
    <t>49/1หมู่12 ต.คูคต อ.ลําลูกกา จ.ปทุมธานี 12130</t>
  </si>
  <si>
    <t>0847340628</t>
  </si>
  <si>
    <t>13/02/2025 12:59</t>
  </si>
  <si>
    <t>ETV94</t>
  </si>
  <si>
    <t>น.ส.จินดา  ปอพานิชกรณ์</t>
  </si>
  <si>
    <t>ส่ง
2/60 ม.5 ต.ท่ามะขาม อ.เมือง จ.กาญจนบุรี 71000</t>
  </si>
  <si>
    <t>0813501040</t>
  </si>
  <si>
    <t>13/02/2025 10:58</t>
  </si>
  <si>
    <t>13/02/2025 13:09</t>
  </si>
  <si>
    <t>ETV93</t>
  </si>
  <si>
    <t>13/02/2025 13:08</t>
  </si>
  <si>
    <t>ETV92</t>
  </si>
  <si>
    <t>ร******ม</t>
  </si>
  <si>
    <t>******มราฐ ตำบลเขมราฐ อำเภอเขมราฐ จังหวัดอุบลราชธานี 34170</t>
  </si>
  <si>
    <t>34170</t>
  </si>
  <si>
    <t>13/02/2025 13:07</t>
  </si>
  <si>
    <t>ETV91</t>
  </si>
  <si>
    <t>อนุรักษ์  นิ่มฟัก</t>
  </si>
  <si>
    <t>สำนักทะเบียนท้องถิ่นเทศบาลนครพิษณุโลก
เลขที่ 1299 ถนนบรมไตรโลกนาถ 2
ต.ในเมือง
อ.เมืองพิษณุโลก
จ.พิษณุโลก
 65000</t>
  </si>
  <si>
    <t>0897051388</t>
  </si>
  <si>
    <t>13/02/2025 13:05</t>
  </si>
  <si>
    <t>ETV90</t>
  </si>
  <si>
    <t>ส***ยทิพย์ ก***ำรุงพรชัย</t>
  </si>
  <si>
    <t>13/02/2025 13:04</t>
  </si>
  <si>
    <t>ETV89</t>
  </si>
  <si>
    <t>นางนํ้าค้างศรีเพชร</t>
  </si>
  <si>
    <t>74/24ม.1ต.บ้านฉาง
อ.บ้านฉางจ.ระยอง 21130</t>
  </si>
  <si>
    <t>0802149874</t>
  </si>
  <si>
    <t>ETV88</t>
  </si>
  <si>
    <t>คุณโสภณ กสิวัฒนา</t>
  </si>
  <si>
    <t>155/17บางกรวยไทรน้อย13(สาเก)ต.บางกรวยอ.บางกรวยจ.นนทบุรี 11130</t>
  </si>
  <si>
    <t>0836971384</t>
  </si>
  <si>
    <t>13/02/2025 10:06</t>
  </si>
  <si>
    <t>13/02/2025 13:02</t>
  </si>
  <si>
    <t>ETV87</t>
  </si>
  <si>
    <t>13/02/2025 13:01</t>
  </si>
  <si>
    <t>ETV86</t>
  </si>
  <si>
    <t xml:space="preserve">​ธ​มกร​ นาค​รินทร์​ </t>
  </si>
  <si>
    <t>ร้านตัดผมธุบาเบอร์ 577/3 หมู่ 7 ถ.ศรีบุญลือ ต.กำแพง อ.อุทุมพรพิสัย จ.ศรีสะเกษ 33120</t>
  </si>
  <si>
    <t>33120</t>
  </si>
  <si>
    <t>0654893138</t>
  </si>
  <si>
    <t>13/02/2025 13:00</t>
  </si>
  <si>
    <t>ETV84</t>
  </si>
  <si>
    <t>SroyThong Yordruen</t>
  </si>
  <si>
    <t>ช้าย4วัดพุตะเคียน
ร้านน่าวัด
บ.ท่าเสา อ.ไทรโยค
1
กาญจนบุรี
Thailand 71150</t>
  </si>
  <si>
    <t>66865533773</t>
  </si>
  <si>
    <t>13/02/2025 12:57</t>
  </si>
  <si>
    <t>ETV83</t>
  </si>
  <si>
    <t>ปวรรัตน์. ทรัพย์สอน</t>
  </si>
  <si>
    <t>24/3 ม5 ต.ท่าข้าม
อ.บางปะกง
จ.ฉะเชิงเทรา 24130</t>
  </si>
  <si>
    <t>24130</t>
  </si>
  <si>
    <t>0945690425</t>
  </si>
  <si>
    <t>13/02/2025 08:29</t>
  </si>
  <si>
    <t>13/02/2025 12:56</t>
  </si>
  <si>
    <t>ETV82</t>
  </si>
  <si>
    <t>ว***นทร์​ ม***ราญราษฎร์</t>
  </si>
  <si>
    <t>13/02/2025 12:55</t>
  </si>
  <si>
    <t>ETV81</t>
  </si>
  <si>
    <t>ประสาน เอี้ยวสุวรรณ</t>
  </si>
  <si>
    <t>73/112ม.9ต.คลองหนึ่งอ.คลองหลวงจ.ปทุมธานี 12120</t>
  </si>
  <si>
    <t>0949956420</t>
  </si>
  <si>
    <t>13/02/2025 12:53</t>
  </si>
  <si>
    <t>ETV80</t>
  </si>
  <si>
    <t xml:space="preserve">จีระนันท์ </t>
  </si>
  <si>
    <t>376 หมู่7 ร.ร แม่ลาววิทยาคมตําบลดงมะดะ อ.แม่ลาว จ.เชียงราย  57250</t>
  </si>
  <si>
    <t>57250</t>
  </si>
  <si>
    <t>0813791886</t>
  </si>
  <si>
    <t>13/02/2025 12:44</t>
  </si>
  <si>
    <t>13/02/2025 12:50</t>
  </si>
  <si>
    <t>ETV79</t>
  </si>
  <si>
    <t>ETV78</t>
  </si>
  <si>
    <t>******บ้านเพิง อำเภอปากพนัง จังหวัดนครศรีธรรมราช 80140</t>
  </si>
  <si>
    <t>80140</t>
  </si>
  <si>
    <t>13/02/2025 13:19</t>
  </si>
  <si>
    <t>13/02/2025 12:49</t>
  </si>
  <si>
    <t>ETV77</t>
  </si>
  <si>
    <t>ชนิตา   อ่อนไชย</t>
  </si>
  <si>
    <t>129ม 7ดอยคำ
ต พระบาทวังตวง
อ แม่พริก
จ ลำปาง
 52180</t>
  </si>
  <si>
    <t>52180</t>
  </si>
  <si>
    <t>0645216585</t>
  </si>
  <si>
    <t>ETV76</t>
  </si>
  <si>
    <t>น******ู</t>
  </si>
  <si>
    <t>******ลนาคู, อำเภอนาคู ตำบลนาคู อำเภอนาคู จังหวัดกาฬสินธุ์ 46160</t>
  </si>
  <si>
    <t>13/02/2025 12:46</t>
  </si>
  <si>
    <t>ETV75</t>
  </si>
  <si>
    <t>13/02/2025 12:42</t>
  </si>
  <si>
    <t>ETV74</t>
  </si>
  <si>
    <t xml:space="preserve">ส่งถึง นภัทรศร เลือดนักรบเดอะวัน </t>
  </si>
  <si>
    <t>เพ็ทมาร์ท(สาขา-เชียงใหม่) *ร้านอาหารสัตว์(ป้ายสีแดง) เลขที่ 3 ถ.มหาโชค ต.ช้างเผือก อ.เมือง จ.เชียงใหม่ 
 50300</t>
  </si>
  <si>
    <t>0863808892</t>
  </si>
  <si>
    <t>13/02/2025 12:38</t>
  </si>
  <si>
    <t>ETV73</t>
  </si>
  <si>
    <t>สุพรรณจันทร์ตระกูล</t>
  </si>
  <si>
    <t xml:space="preserve"> 267 บ้านเอกลักษณ์ซอย 1 ตำบลในเมืองอำเภอบ้านไผ่จังหวัดขอนแก่น   40110</t>
  </si>
  <si>
    <t>0937783686</t>
  </si>
  <si>
    <t>13/02/2025 12:35</t>
  </si>
  <si>
    <t>ETV72</t>
  </si>
  <si>
    <t>เรณู อิ่มอ้น</t>
  </si>
  <si>
    <t>96
ซอยฉิมพลี11แยกซอยรวมญาติ
ฉิมพลี
ตลิ่งชัน
กรุงเทพ
Thailand 10170</t>
  </si>
  <si>
    <t>66851772382</t>
  </si>
  <si>
    <t>13/02/2025 12:34</t>
  </si>
  <si>
    <t>ETV71</t>
  </si>
  <si>
    <t>ไขแสง หงษ์สกุล</t>
  </si>
  <si>
    <t>34 ถ.เหมือนแกะ ซ.1 ต.นาสาร อ.บ้านนาสาร จ.สุราษฎร์ธานี  84120</t>
  </si>
  <si>
    <t>84120</t>
  </si>
  <si>
    <t>0923870633</t>
  </si>
  <si>
    <t>13/02/2025 22:14</t>
  </si>
  <si>
    <t>13/02/2025 12:32</t>
  </si>
  <si>
    <t>ETV70</t>
  </si>
  <si>
    <t>จ***รัสม์</t>
  </si>
  <si>
    <t>13/02/2025 12:28</t>
  </si>
  <si>
    <t>ETV69</t>
  </si>
  <si>
    <t>โสภี</t>
  </si>
  <si>
    <t>ร้านอาหารจีจี้ 53ถ.นิเวศพิศาล ต.จองคํา อ.เมือง จ.แม่ฮ่องสอน 58000</t>
  </si>
  <si>
    <t>58000</t>
  </si>
  <si>
    <t>0644626436</t>
  </si>
  <si>
    <t>13/02/2025 11:59</t>
  </si>
  <si>
    <t>13/02/2025 12:25</t>
  </si>
  <si>
    <t>ETV68</t>
  </si>
  <si>
    <t>ก*** ผ***งิน</t>
  </si>
  <si>
    <t>ETV67</t>
  </si>
  <si>
    <t>นา</t>
  </si>
  <si>
    <t>94/42 หมู่ 11 หมู่บ้านสิวารัตน์ 9 ซอย 35 ตำบล บางบัวทอง อำเภอ บางบัวทอง จ.นนทบุรี 11110</t>
  </si>
  <si>
    <t>0830102490</t>
  </si>
  <si>
    <t>13/02/2025 19:41</t>
  </si>
  <si>
    <t>13/02/2025 12:24</t>
  </si>
  <si>
    <t>ETV66</t>
  </si>
  <si>
    <t>13/02/2025 12:14</t>
  </si>
  <si>
    <t>13/02/2025 12:13</t>
  </si>
  <si>
    <t>ETV65</t>
  </si>
  <si>
    <t>บ***หลือ  ศ***ำมูล</t>
  </si>
  <si>
    <t>13/02/2025 12:08</t>
  </si>
  <si>
    <t>13/02/2025 12:09</t>
  </si>
  <si>
    <t>ETV64</t>
  </si>
  <si>
    <t>ก***ยา  เ***ิริ</t>
  </si>
  <si>
    <t>13/02/2025 12:00</t>
  </si>
  <si>
    <t>ETV63</t>
  </si>
  <si>
    <t>เ***์</t>
  </si>
  <si>
    <t>13/02/2025 11:04</t>
  </si>
  <si>
    <t>ETV62</t>
  </si>
  <si>
    <t>ช***ุพงษ์ อ***ศรี</t>
  </si>
  <si>
    <t>13/02/2025 10:44</t>
  </si>
  <si>
    <t>ETV61</t>
  </si>
  <si>
    <t>ปรีชา ศรีสุวรรณนิเวศ</t>
  </si>
  <si>
    <t xml:space="preserve">
ที่อยู่ 424/2 ซอยเจริญกรุง 85 แยก 6-5 ถนนเจริญกรุง แขวงวัดพระยาไกร เขตบางคอแหลม กรุงเทพฯ 10120
</t>
  </si>
  <si>
    <t>0905514177</t>
  </si>
  <si>
    <t>13/02/2025 10:23</t>
  </si>
  <si>
    <t>ไม่เอาเผือก</t>
  </si>
  <si>
    <t>ETV60</t>
  </si>
  <si>
    <t>13/02/2025 10:21</t>
  </si>
  <si>
    <t>ETV59</t>
  </si>
  <si>
    <t>13/02/2025 10:18</t>
  </si>
  <si>
    <t>13/02/2025 10:19</t>
  </si>
  <si>
    <t>ETV58</t>
  </si>
  <si>
    <t>เปิ้ล</t>
  </si>
  <si>
    <t>บ่อตกปลามานพ 159 ม6 ต.สันผักหวาน
หางดง/ Hang Dongเชียงใหม่/ Chiang Mai
50230</t>
  </si>
  <si>
    <t>660896340517</t>
  </si>
  <si>
    <t>13/02/2025 10:16</t>
  </si>
  <si>
    <t>ETV57</t>
  </si>
  <si>
    <t>แ***วา</t>
  </si>
  <si>
    <t>13/02/2025 10:10</t>
  </si>
  <si>
    <t>ETV56</t>
  </si>
  <si>
    <t>ว***า เ***อจาด</t>
  </si>
  <si>
    <t>13/02/2025 10:07</t>
  </si>
  <si>
    <t>ว******ำ</t>
  </si>
  <si>
    <t>******ที่ 16/349￼หมู่บ้านพัทยากรีนวิลล์) ตำบลหนองปรือ อำเภอบางละมุง จังหวัดชลบุรี 20150</t>
  </si>
  <si>
    <t>ETV55</t>
  </si>
  <si>
    <t>แ*** ผ***นทร์</t>
  </si>
  <si>
    <t>13/02/2025 10:02</t>
  </si>
  <si>
    <t>ETV54</t>
  </si>
  <si>
    <t>ป***พ แ***่าง</t>
  </si>
  <si>
    <t>13/02/2025 09:49</t>
  </si>
  <si>
    <t>ETV53</t>
  </si>
  <si>
    <t>น****ณ</t>
  </si>
  <si>
    <t>******ามศาลาวัดมาระวิชัย) ตำบลกระนวน อำเภอซำสูง จังหวัดขอนแก่น 40170</t>
  </si>
  <si>
    <t>13/02/2025 09:50</t>
  </si>
  <si>
    <t>13/02/2025 09:48</t>
  </si>
  <si>
    <t>13/02/2025 09:47</t>
  </si>
  <si>
    <t>ETV52</t>
  </si>
  <si>
    <t>K******)</t>
  </si>
  <si>
    <t>******บลในเมือง อำเภอเมืองพิษณุโลก จังหวัดพิษณุโลก 65000</t>
  </si>
  <si>
    <t>13/02/2025 09:46</t>
  </si>
  <si>
    <t>ETV50</t>
  </si>
  <si>
    <t>น** ม***ยา พ***พ็ชร์</t>
  </si>
  <si>
    <t>13/02/2025 09:24</t>
  </si>
  <si>
    <t>ETV48</t>
  </si>
  <si>
    <t>ดาว</t>
  </si>
  <si>
    <t>บ้านเลขที่ 24 หมู่ที่ 2 ตำบลทัพหลวง
หนองหญ้าไซ/ Nong Ya Saiสุพรรณบุรี/ Suphanburi
72240</t>
  </si>
  <si>
    <t>13/02/2025 09:18</t>
  </si>
  <si>
    <t>13/02/2025 09:16</t>
  </si>
  <si>
    <t>ETV47</t>
  </si>
  <si>
    <t>ร******​</t>
  </si>
  <si>
    <t>******งรอง 15 ตำบลสาริกา อำเภอเมืองนครนายก จังหวัดนครนายก 26000</t>
  </si>
  <si>
    <t>13/02/2025 09:38</t>
  </si>
  <si>
    <t>13/02/2025 09:08</t>
  </si>
  <si>
    <t>ETV46</t>
  </si>
  <si>
    <t>ว***พ็ญ อ***ำ</t>
  </si>
  <si>
    <t>13/02/2025 08:56</t>
  </si>
  <si>
    <t>ETV45</t>
  </si>
  <si>
    <t>13/02/2025 08:49</t>
  </si>
  <si>
    <t>13/02/2025 08:50</t>
  </si>
  <si>
    <t>ETV44</t>
  </si>
  <si>
    <t>13/02/2025 08:01</t>
  </si>
  <si>
    <t>ETV43</t>
  </si>
  <si>
    <t>13/02/2025 07:15</t>
  </si>
  <si>
    <t>THT20081HKGJZ3Z</t>
  </si>
  <si>
    <t>ETV41</t>
  </si>
  <si>
    <t>ภ******ะ</t>
  </si>
  <si>
    <t>******มิตรภาพ ตำบลปากเพรียว ตำบลปากเพรียว อำเภอเมืองสระบุรี จังหวัดสระบุรี 18000</t>
  </si>
  <si>
    <t>18000</t>
  </si>
  <si>
    <t>13/02/2025 00:10</t>
  </si>
  <si>
    <t>TH10016V09BK4A</t>
  </si>
  <si>
    <t>ETV40</t>
  </si>
  <si>
    <t>13/02/2025 00:02</t>
  </si>
  <si>
    <t>THT07011HMBXS3Z</t>
  </si>
  <si>
    <t>13/02/2025 00:05</t>
  </si>
  <si>
    <t>ETX89</t>
  </si>
  <si>
    <t>******งอรุณอมรินทร์ เขตบางกอกน้อย จังหวัดกรุงเทพมหานคร 10700</t>
  </si>
  <si>
    <t>15/02/2025 00:07</t>
  </si>
  <si>
    <t>TH250042013242R</t>
  </si>
  <si>
    <t>14/02/2025 23:50</t>
  </si>
  <si>
    <t>ETX88</t>
  </si>
  <si>
    <t>14/02/2025 23:38</t>
  </si>
  <si>
    <t>ของแถมไม่เอาครีมฮอลนะคะ</t>
  </si>
  <si>
    <t>THT01481HT24T4Z</t>
  </si>
  <si>
    <t>14/02/2025 23:39</t>
  </si>
  <si>
    <t>ETX87</t>
  </si>
  <si>
    <t>ก***ล แ***อียด</t>
  </si>
  <si>
    <t>14/02/2025 23:24</t>
  </si>
  <si>
    <t>THT71141HS8J39Z</t>
  </si>
  <si>
    <t>14/02/2025 23:25</t>
  </si>
  <si>
    <t>ETX86</t>
  </si>
  <si>
    <t>14/02/2025 23:07</t>
  </si>
  <si>
    <t>TH252768466839S</t>
  </si>
  <si>
    <t>14/02/2025 22:58</t>
  </si>
  <si>
    <t>ETX85</t>
  </si>
  <si>
    <t>ช******ศ</t>
  </si>
  <si>
    <t>******ะเกด ตำบลการะเกด อำเภอเชียรใหญ่ จังหวัดนครศรีธรรมราช 80190</t>
  </si>
  <si>
    <t>14/02/2025 22:38</t>
  </si>
  <si>
    <t>TH255580438439O</t>
  </si>
  <si>
    <t>ETX84</t>
  </si>
  <si>
    <t>****** ต.ดอนหัวฬ่อ ตำบลดอนหัวฬ่อ อำเภอเมืองชลบุรี จังหวัดชลบุรี 20000</t>
  </si>
  <si>
    <t>14/02/2025 22:19</t>
  </si>
  <si>
    <t>TH2551754068977</t>
  </si>
  <si>
    <t>ETX83</t>
  </si>
  <si>
    <t>พ******ง</t>
  </si>
  <si>
    <t>******บ้าน บ้านโคกสว่าง, ตำบลมะเกลือใหม่, อำเภอสูงเนิน ตำบลมะเกลือใหม่ อำเภอสูงเนิน จังหวัดนครราชสีมา 30170</t>
  </si>
  <si>
    <t>14/02/2025 21:39</t>
  </si>
  <si>
    <t>TH259427865763W</t>
  </si>
  <si>
    <t>14/02/2025 21:38</t>
  </si>
  <si>
    <t>ETX82</t>
  </si>
  <si>
    <t>อดิศร ยะด้วง</t>
  </si>
  <si>
    <t>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
บางใหญ่/ Bang Yaiนนทบุรี/ Nonthaburi
11140</t>
  </si>
  <si>
    <t>660886038232</t>
  </si>
  <si>
    <t>14/02/2025 21:16</t>
  </si>
  <si>
    <t>LEXPU0457806967</t>
  </si>
  <si>
    <t>ETX81</t>
  </si>
  <si>
    <t>ส***สตรา ย***ระโทก</t>
  </si>
  <si>
    <t>14/02/2025 20:48</t>
  </si>
  <si>
    <t>THT27021HT1CA8Z</t>
  </si>
  <si>
    <t>ETX80</t>
  </si>
  <si>
    <t>******ลโยธะกา อำเภอบางน้ำเปรี้ยว จังหวัดฉะเชิงเทรา 24150</t>
  </si>
  <si>
    <t>24150</t>
  </si>
  <si>
    <t>14/02/2025 20:54</t>
  </si>
  <si>
    <t>TH256599038483U</t>
  </si>
  <si>
    <t>14/02/2025 20:35</t>
  </si>
  <si>
    <t>ETX79</t>
  </si>
  <si>
    <t>นิภา มานะศรี</t>
  </si>
  <si>
    <t>58 หมู่16 บ้านโนนเจริญ · โคกสว่าง/ Khok Sawang
พนมไพร/ Phanom Phraiร้อยเอ็ด/ Roi Et
45140</t>
  </si>
  <si>
    <t>660871245949</t>
  </si>
  <si>
    <t>14/02/2025 20:36</t>
  </si>
  <si>
    <t>TH42066V927C1G</t>
  </si>
  <si>
    <t>14/02/2025 20:32</t>
  </si>
  <si>
    <t>ETX78</t>
  </si>
  <si>
    <t>14/02/2025 20:08</t>
  </si>
  <si>
    <t>THT02031HSG9E3Z</t>
  </si>
  <si>
    <t>ETX77</t>
  </si>
  <si>
    <t>14/02/2025 20:02</t>
  </si>
  <si>
    <t>THT06031HSF8Q1Z</t>
  </si>
  <si>
    <t>ETX75</t>
  </si>
  <si>
    <t>พ******ย</t>
  </si>
  <si>
    <t>******6, ถนน สามเสน, แขวง บางขุนพรหม, เขตพระนคร แขวงบางขุนพรหม เขตพระนคร จังหวัดกรุงเทพมหานคร 10200</t>
  </si>
  <si>
    <t>10200</t>
  </si>
  <si>
    <t>14/02/2025 17:35</t>
  </si>
  <si>
    <t>TH258821631505E</t>
  </si>
  <si>
    <t>14/02/2025 17:34</t>
  </si>
  <si>
    <t>ETX73</t>
  </si>
  <si>
    <t xml:space="preserve">พรรณพิมล ทิพย์เนตร์ </t>
  </si>
  <si>
    <t>451/2 หมู่3 ต.หนองชาก อ.บ้านบึง จ.ชลบุรี 20170</t>
  </si>
  <si>
    <t>0949987785</t>
  </si>
  <si>
    <t>JB175084863TH</t>
  </si>
  <si>
    <t>14/02/2025 17:05</t>
  </si>
  <si>
    <t>ETX72</t>
  </si>
  <si>
    <t>******.เคหะร่มเกล้า37 แขวงคลองสองต้นนุ่น แขวงคลองสองต้นนุ่น เขตลาดกระบัง จังหวัดกรุงเทพมหานคร 10520</t>
  </si>
  <si>
    <t>14/02/2025 16:58</t>
  </si>
  <si>
    <t>TH259514525673R</t>
  </si>
  <si>
    <t>14/02/2025 16:57</t>
  </si>
  <si>
    <t>ETX71</t>
  </si>
  <si>
    <t>LEK. Srun GekHorng</t>
  </si>
  <si>
    <t>จุดผ่านแดนบ้านเขาดิน.ม8 ต.ตลาดคลองหาด.อ.คลองหาด.จังหวัดสระแก้ว ห้อง411 อาคาร.ก.27260(068555354) · คลองหาด/ Khlong Hat
คลองหาด/ Khlong Hatสระแก้ว/ Sa Kaeo
27260</t>
  </si>
  <si>
    <t>27260</t>
  </si>
  <si>
    <t>660824780787</t>
  </si>
  <si>
    <t>14/02/2025 16:50</t>
  </si>
  <si>
    <t>TH26026V9FGR5A</t>
  </si>
  <si>
    <t>ETX70</t>
  </si>
  <si>
    <t>ค***อล</t>
  </si>
  <si>
    <t>THT01211HSGVV5Z</t>
  </si>
  <si>
    <t>ETX69</t>
  </si>
  <si>
    <t>ม***วาระโก</t>
  </si>
  <si>
    <t>14/02/2025 16:43</t>
  </si>
  <si>
    <t>THT33011HSH0G5Z</t>
  </si>
  <si>
    <t>ETX68</t>
  </si>
  <si>
    <t>ว***า พ***ประดับ</t>
  </si>
  <si>
    <t>14/02/2025 16:33</t>
  </si>
  <si>
    <t>THT56021HSGY83Z</t>
  </si>
  <si>
    <t>14/02/2025 16:34</t>
  </si>
  <si>
    <t>ETX67</t>
  </si>
  <si>
    <t>ที่อยู่: 116
ถ.เลี่ยงเมืองนนทบุรี
ต.ตลาดขวัญ 
อ.เมือง นนทบุรี  
(ร้านกาแฟสด)  11000</t>
  </si>
  <si>
    <t>14/02/2025 16:17</t>
  </si>
  <si>
    <t>เคลมชิฟฟ่อนไม่มีไส้กล่องใหญ่ 3 กล่อง เนื่องจากคีย์ออเดอร์ผิดรายการ</t>
  </si>
  <si>
    <t>JB175084850TH</t>
  </si>
  <si>
    <t>ETX66</t>
  </si>
  <si>
    <t>ว***ักษณ์ น***ามปี</t>
  </si>
  <si>
    <t>14/02/2025 16:09</t>
  </si>
  <si>
    <t>THT64011HSUAN2Z</t>
  </si>
  <si>
    <t>ETX65</t>
  </si>
  <si>
    <t>14/02/2025 16:10</t>
  </si>
  <si>
    <t>JA167840755TH</t>
  </si>
  <si>
    <t>14/02/2025 16:08</t>
  </si>
  <si>
    <t>ETX64</t>
  </si>
  <si>
    <t xml:space="preserve">ลัดดาวัลย์ฟักเงิน </t>
  </si>
  <si>
    <t>346 ซอย 12 ถนนพหลโยธิน 87 ตำบลประชาธิปัตย์อำเภอธัญบุรีจังหวัดปทุมธานี 12130</t>
  </si>
  <si>
    <t>0870836510</t>
  </si>
  <si>
    <t>14/02/2025 15:33</t>
  </si>
  <si>
    <t>JB175084846TH</t>
  </si>
  <si>
    <t>14/02/2025 16:05</t>
  </si>
  <si>
    <t>ETX63</t>
  </si>
  <si>
    <t>.พิชัยรัตน์.</t>
  </si>
  <si>
    <t>ไล่กสิกรรม.หบ พฤกษาวิลล์..27/255.ถ.สามวา.เฃตมีนบุรี.แฃว.มีนบุรี..ก.ท.ม.... 10510</t>
  </si>
  <si>
    <t>0851360738</t>
  </si>
  <si>
    <t>14/02/2025 08:51</t>
  </si>
  <si>
    <t>JB175084832TH</t>
  </si>
  <si>
    <t>14/02/2025 16:03</t>
  </si>
  <si>
    <t>ETX62</t>
  </si>
  <si>
    <t>14/02/2025 16:31</t>
  </si>
  <si>
    <t>TH252910359165D</t>
  </si>
  <si>
    <t>14/02/2025 16:01</t>
  </si>
  <si>
    <t>ETX61</t>
  </si>
  <si>
    <t>พรณัฐ กิตติสารวัณโณ</t>
  </si>
  <si>
    <t>41ม.4ต.โสธรอ.เมืองจ.ฉะเชิงเทรา24000 · โสธร/ Sothon
เมืองฉะเชิงเทรา/ Mueang Chachoengsaoฉะเชิงเทรา/ Chachoengsao
24000</t>
  </si>
  <si>
    <t>660908101845</t>
  </si>
  <si>
    <t>14/02/2025 16:04</t>
  </si>
  <si>
    <t>LEXPU0457868126</t>
  </si>
  <si>
    <t>ETX60</t>
  </si>
  <si>
    <t>จ***ธิป โ***ธาตุ</t>
  </si>
  <si>
    <t>14/02/2025 16:00</t>
  </si>
  <si>
    <t>755229718854</t>
  </si>
  <si>
    <t>ETX59</t>
  </si>
  <si>
    <t>พัสวี จินตนา</t>
  </si>
  <si>
    <t>88/513 มบ.เฟื่องฟ้า12 ม.8 ซ.มังกร นาคดี ถ.เทพารักษ์
เทพารักษ์
เมือง, สมุทรปราการ 10270</t>
  </si>
  <si>
    <t>0890046033</t>
  </si>
  <si>
    <t>14/02/2025 14:35</t>
  </si>
  <si>
    <t>JB175084829TH</t>
  </si>
  <si>
    <t>14/02/2025 15:58</t>
  </si>
  <si>
    <t>ETX58</t>
  </si>
  <si>
    <t>ตุ๊ก รุ่งเรือง</t>
  </si>
  <si>
    <t>26/2ม12
ต.ยกกระบัตร
อ.บ้านแพ้ว
จ.สมุทรสาคร 74120</t>
  </si>
  <si>
    <t>0877542830</t>
  </si>
  <si>
    <t>14/02/2025 15:55</t>
  </si>
  <si>
    <t>JA167840747TH</t>
  </si>
  <si>
    <t>ETX57</t>
  </si>
  <si>
    <t>ฉลวย บัวศรี</t>
  </si>
  <si>
    <t>19/18 หมู่13ต บึงคําพร้อย อําเภอลําลูกกา จังหวัดปทุมธานี 12150</t>
  </si>
  <si>
    <t>0983670325</t>
  </si>
  <si>
    <t>14/02/2025 15:49</t>
  </si>
  <si>
    <t>JA167840733TH</t>
  </si>
  <si>
    <t>14/02/2025 15:48</t>
  </si>
  <si>
    <t>ETX56</t>
  </si>
  <si>
    <t>บริษัทสหการน้ำตาลชลบุรีจำกัด(ฝ่ายบุคคล)
612 ม.5 ต.หนอวไผ่แก้ว อ.บ้านบึง จ.ชลบุรี 20220</t>
  </si>
  <si>
    <t>14/02/2025 12:12</t>
  </si>
  <si>
    <t>JB175084815TH</t>
  </si>
  <si>
    <t>14/02/2025 15:45</t>
  </si>
  <si>
    <t>ETX55</t>
  </si>
  <si>
    <t>คุณดิลก  ลำพาย</t>
  </si>
  <si>
    <t>66 ม.4 ต.เทอดไทย
อ.ทุ่งเขาหลวง จ.ร้อยเอ็ด 45170</t>
  </si>
  <si>
    <t>45170</t>
  </si>
  <si>
    <t>0807614872</t>
  </si>
  <si>
    <t>JB175084801TH</t>
  </si>
  <si>
    <t>14/02/2025 15:42</t>
  </si>
  <si>
    <t>ETX53</t>
  </si>
  <si>
    <t>ธัญว์รัตน์ จันทร์ศรี</t>
  </si>
  <si>
    <t>86/13ม.11ซ.ช่อแก้ว1 ก.ม.27
ถ.พหลโยธิน64
คูคต ลำลูกกา
ปทุมธานี 
เก็บเงินปลายทาง 12130</t>
  </si>
  <si>
    <t>0649341791</t>
  </si>
  <si>
    <t>14/02/2025 15:39</t>
  </si>
  <si>
    <t>JA167840720TH</t>
  </si>
  <si>
    <t>ETX52</t>
  </si>
  <si>
    <t>คุณ สุจริต พร้อมวงศ์</t>
  </si>
  <si>
    <t>748 ซ.จรัลสนิทวงศ์ 44
แขวงบางยี่ขัน เขตบางพลัด
กรุงเทพฯ 10700</t>
  </si>
  <si>
    <t>0972583291</t>
  </si>
  <si>
    <t>14/02/2025 11:43</t>
  </si>
  <si>
    <t>JB175084792TH</t>
  </si>
  <si>
    <t>14/02/2025 15:29</t>
  </si>
  <si>
    <t>ETX51</t>
  </si>
  <si>
    <t xml:space="preserve">ณิชานี ฉุนฉลาด </t>
  </si>
  <si>
    <t>110/241 ห้าดาวคอนโด ถ.ประดิพัทธ์ แขวงสามเสนใน 
เขตพญาไท กทม. 10400</t>
  </si>
  <si>
    <t>0957463765</t>
  </si>
  <si>
    <t>14/02/2025 11:45</t>
  </si>
  <si>
    <t>JB175084789TH</t>
  </si>
  <si>
    <t>14/02/2025 15:28</t>
  </si>
  <si>
    <t>ETX50</t>
  </si>
  <si>
    <t>ว***ช อ***ทรัพย์</t>
  </si>
  <si>
    <t>14/02/2025 15:26</t>
  </si>
  <si>
    <t>THT05101HSUQ90Z</t>
  </si>
  <si>
    <t>ETX49</t>
  </si>
  <si>
    <t>อารีวรรณ สังขปานันท์</t>
  </si>
  <si>
    <t>120/36ซ.เอนกพัฒนา ต.ลาดใหญ่ อ.เมืองจ.สมุทรสงคราม 75000</t>
  </si>
  <si>
    <t>0815865148</t>
  </si>
  <si>
    <t>14/02/2025 15:25</t>
  </si>
  <si>
    <t>JA167840716TH</t>
  </si>
  <si>
    <t>14/02/2025 15:24</t>
  </si>
  <si>
    <t>ETX48</t>
  </si>
  <si>
    <t>ร***ิยา อ***ทรัพย์</t>
  </si>
  <si>
    <t>14/02/2025 15:22</t>
  </si>
  <si>
    <t>THT05101HSV018Z</t>
  </si>
  <si>
    <t>ETX47</t>
  </si>
  <si>
    <t>ศรัณรัฎ คำถนอม</t>
  </si>
  <si>
    <t>19/26หมู่11
ซอยปีกไม้3
ตำบลบ้านใหม่
อำเภอบางใหญ่
นนทบุรี 11140</t>
  </si>
  <si>
    <t>0819142624</t>
  </si>
  <si>
    <t>14/02/2025 11:23</t>
  </si>
  <si>
    <t>JB175084775TH</t>
  </si>
  <si>
    <t>ETX46</t>
  </si>
  <si>
    <t>ชนิดา ไชยาคำ</t>
  </si>
  <si>
    <t>96 หมู่บ้านรุ่งกิจวิลล่า 11 ซอยร่มเกล้า 32 แขวงคลองสามประเวศ เขตลาดกระบัง กทม 10520</t>
  </si>
  <si>
    <t>0955455837</t>
  </si>
  <si>
    <t>14/02/2025 11:22</t>
  </si>
  <si>
    <t>JB175084761TH</t>
  </si>
  <si>
    <t>14/02/2025 15:20</t>
  </si>
  <si>
    <t>ETX45</t>
  </si>
  <si>
    <t>วิไลลักษณ์ ชาวเนื้อดี</t>
  </si>
  <si>
    <t>272 ม.7 ต.บางพลับอ.สองพี่น้องจ.สุพรรณบุรี 72110</t>
  </si>
  <si>
    <t>0984601598</t>
  </si>
  <si>
    <t>14/02/2025 15:19</t>
  </si>
  <si>
    <t>JA167840702TH</t>
  </si>
  <si>
    <t>14/02/2025 15:18</t>
  </si>
  <si>
    <t>ETX44</t>
  </si>
  <si>
    <t>ชญาน์ทิพย์  หนูยิ้มซ้าย</t>
  </si>
  <si>
    <t>83/9  ม.6 ต.นาจอมเทียน  อ.สัตหีบ  จ.ชลบุรี 20250</t>
  </si>
  <si>
    <t>20250</t>
  </si>
  <si>
    <t>0984366974</t>
  </si>
  <si>
    <t>14/02/2025 15:17</t>
  </si>
  <si>
    <t>JA167840693TH</t>
  </si>
  <si>
    <t>ETX43</t>
  </si>
  <si>
    <t>อ***ร์ทิรา    จ***ร์สงค์</t>
  </si>
  <si>
    <t>14/02/2025 15:15</t>
  </si>
  <si>
    <t>THT19051HT1PH8Z</t>
  </si>
  <si>
    <t>ETX42</t>
  </si>
  <si>
    <t>พรนภัสร์ (สินค้าเป็นเค้ก)</t>
  </si>
  <si>
    <t>เลขที่ 107/164 ม.4 หมู่บ้านเอกลดาซอย4 ต.บางรักพัฒนา อ.บางบัวทอง จ.นนทบุรี 11110</t>
  </si>
  <si>
    <t>0616545478</t>
  </si>
  <si>
    <t>14/02/2025 09:24</t>
  </si>
  <si>
    <t>JB175084758TH</t>
  </si>
  <si>
    <t>14/02/2025 15:14</t>
  </si>
  <si>
    <t>ETX41</t>
  </si>
  <si>
    <t>ธ***ร ป***ะการ</t>
  </si>
  <si>
    <t>14/02/2025 15:10</t>
  </si>
  <si>
    <t>THT53011HS96G7Z</t>
  </si>
  <si>
    <t>ETX40</t>
  </si>
  <si>
    <t>ส******ข</t>
  </si>
  <si>
    <t>******าร แขวง/เขต สวนหลวง กทม 10250 แขวงสวนหลวง เขตสวนหลวง จังหวัดกรุงเทพมหานคร 10250</t>
  </si>
  <si>
    <t>14/02/2025 15:09</t>
  </si>
  <si>
    <t>TH2515524548752</t>
  </si>
  <si>
    <t>ETX39</t>
  </si>
  <si>
    <t>JA167840680TH</t>
  </si>
  <si>
    <t>ETX38</t>
  </si>
  <si>
    <t>ส***ธิดา อ***นทร์</t>
  </si>
  <si>
    <t>14/02/2025 15:08</t>
  </si>
  <si>
    <t>THT47061HSTFY2Z</t>
  </si>
  <si>
    <t>ETX37</t>
  </si>
  <si>
    <t>ด******ำ</t>
  </si>
  <si>
    <t>******บง อำเภอภูซาง จังหวัดพะเยา 56110</t>
  </si>
  <si>
    <t>56110</t>
  </si>
  <si>
    <t>14/02/2025 15:07</t>
  </si>
  <si>
    <t>TH256467908420L</t>
  </si>
  <si>
    <t>14/02/2025 15:06</t>
  </si>
  <si>
    <t>ETX36</t>
  </si>
  <si>
    <t>อัญชลี  สวัสดิ์ไทร</t>
  </si>
  <si>
    <t>141/33  หมู่บ้านศาลายา 2หมู่  1
ตำบลศาลายา  อำเภอพุทธมณฑล
จังหวัดนครปฐม 73170</t>
  </si>
  <si>
    <t>73170</t>
  </si>
  <si>
    <t>0939323185</t>
  </si>
  <si>
    <t>14/02/2025 09:37</t>
  </si>
  <si>
    <t>JB175084744TH</t>
  </si>
  <si>
    <t>ETX34</t>
  </si>
  <si>
    <t>อ***า อ***นธ์</t>
  </si>
  <si>
    <t>14/02/2025 15:02</t>
  </si>
  <si>
    <t>THT04061HSE405Z</t>
  </si>
  <si>
    <t>ETX33</t>
  </si>
  <si>
    <t>น***เยาว ์ น***ล</t>
  </si>
  <si>
    <t>14/02/2025 15:01</t>
  </si>
  <si>
    <t>THT54011HS8ZR9Z</t>
  </si>
  <si>
    <t>ETX32</t>
  </si>
  <si>
    <t>14/02/2025 09:19</t>
  </si>
  <si>
    <t>JB175084735TH</t>
  </si>
  <si>
    <t>14/02/2025 15:00</t>
  </si>
  <si>
    <t>ETX31</t>
  </si>
  <si>
    <t>14/02/2025 14:58</t>
  </si>
  <si>
    <t>JA167840676TH</t>
  </si>
  <si>
    <t>ETX30</t>
  </si>
  <si>
    <t>วีรนาถ  วัฒนศรี</t>
  </si>
  <si>
    <t>2/278  ม.สรัลพร  ซ.6
เพชรเกษม81  หนองแขม  กทม  10160</t>
  </si>
  <si>
    <t>0956957751</t>
  </si>
  <si>
    <t>14/02/2025 09:02</t>
  </si>
  <si>
    <t>JB175084727TH</t>
  </si>
  <si>
    <t>14/02/2025 14:56</t>
  </si>
  <si>
    <t>ETX29</t>
  </si>
  <si>
    <t xml:space="preserve">เสาวรส จัดพล </t>
  </si>
  <si>
    <t>เลขที่187 ม.1 ต.ดงกระทงยาม อ.ศรีมหาโพธิ์ จ.ปราจีนบุรี 25140</t>
  </si>
  <si>
    <t>25140</t>
  </si>
  <si>
    <t>0868990477</t>
  </si>
  <si>
    <t>14/02/2025 09:13</t>
  </si>
  <si>
    <t>JB175084713TH</t>
  </si>
  <si>
    <t>14/02/2025 14:49</t>
  </si>
  <si>
    <t>ETX28</t>
  </si>
  <si>
    <t>ช***ทร์ทิพย์ บ***ี</t>
  </si>
  <si>
    <t>14/02/2025 14:47</t>
  </si>
  <si>
    <t>THT11041HSGPS5Z</t>
  </si>
  <si>
    <t>ETX27</t>
  </si>
  <si>
    <t>ทองใบ.  วาจาสุจริต</t>
  </si>
  <si>
    <t>73/1หมู่1  ต.นางหลง  อ.ชะอวด  จ.นครศรีธรรมราช. 80180</t>
  </si>
  <si>
    <t>80180</t>
  </si>
  <si>
    <t>0975492072</t>
  </si>
  <si>
    <t>14/02/2025 14:46</t>
  </si>
  <si>
    <t>JA167840662TH</t>
  </si>
  <si>
    <t>ETX26</t>
  </si>
  <si>
    <t xml:space="preserve">นาถฤดี ศิริเพ็ง </t>
  </si>
  <si>
    <t>1/395 หมู่บ้านการ์เด้นโฮมวิลเลจ ถนนพหลโยธิน หมู่17 คูคต ลำลูกกา ปทุมธานี 12130</t>
  </si>
  <si>
    <t>0918702818</t>
  </si>
  <si>
    <t>14/02/2025 14:44</t>
  </si>
  <si>
    <t>JA167840659TH</t>
  </si>
  <si>
    <t>ETX25</t>
  </si>
  <si>
    <t>สุมาลีอุดมลาภ</t>
  </si>
  <si>
    <t>78หมู่7บ.โนนแคน
ต.สร้างถ่อน้อย
อ.หัวตะพาน
จ.อำนาจเจริญ 37240</t>
  </si>
  <si>
    <t>37240</t>
  </si>
  <si>
    <t>0963709441</t>
  </si>
  <si>
    <t>14/02/2025 14:36</t>
  </si>
  <si>
    <t>JA167840645TH</t>
  </si>
  <si>
    <t>ETX24</t>
  </si>
  <si>
    <t>ค******ร</t>
  </si>
  <si>
    <t>****** ตำบลวังสามัคคี อำเภอโพนทอง จังหวัดร้อยเอ็ด 45110</t>
  </si>
  <si>
    <t>45110</t>
  </si>
  <si>
    <t>TH251478481898Q</t>
  </si>
  <si>
    <t>ETX22</t>
  </si>
  <si>
    <t>******พฤกษ์ แขวงบางหว้า เขตภาษีเจริญ จังหวัดกรุงเทพมหานคร 10160</t>
  </si>
  <si>
    <t>05</t>
  </si>
  <si>
    <t>14/02/2025 14:33</t>
  </si>
  <si>
    <t>TH257383826825M</t>
  </si>
  <si>
    <t>ETX21</t>
  </si>
  <si>
    <t>เ***นภา ไ***ุรินทร์</t>
  </si>
  <si>
    <t>14/02/2025 14:32</t>
  </si>
  <si>
    <t>THT73041HSUVQ6Z</t>
  </si>
  <si>
    <t>ETX20</t>
  </si>
  <si>
    <t>******งบางบำหรุ แขวงบางพลัด เขตบางพลัด จังหวัดกรุงเทพมหานคร 10700</t>
  </si>
  <si>
    <t>TH250908733670F</t>
  </si>
  <si>
    <t>ETX19</t>
  </si>
  <si>
    <t>ศรีสุมล พาทีทิน</t>
  </si>
  <si>
    <t>26/110 ถ.สุขสมบูรณ์
ต.ประจวบ อ.เมือง
จ.ประจวบ  77000</t>
  </si>
  <si>
    <t>0916085844</t>
  </si>
  <si>
    <t>14/02/2025 08:49</t>
  </si>
  <si>
    <t>JB175084700TH</t>
  </si>
  <si>
    <t>14/02/2025 14:31</t>
  </si>
  <si>
    <t>ETX17</t>
  </si>
  <si>
    <t>ม******ู</t>
  </si>
  <si>
    <t>******งปู ตำบลบางปู อำเภอเมืองสมุทรปราการ จังหวัดสมุทรปราการ 10280</t>
  </si>
  <si>
    <t>14/02/2025 14:30</t>
  </si>
  <si>
    <t>TH254630360775L</t>
  </si>
  <si>
    <t>14/02/2025 14:29</t>
  </si>
  <si>
    <t>ETX15</t>
  </si>
  <si>
    <t>เนาวรัตน์ เหมือนเพชร</t>
  </si>
  <si>
    <t>79/4 ม.2 ต.หาดเจ้าสำราญ อ.เมือง จ.เพชรบุรี 76100</t>
  </si>
  <si>
    <t>76100</t>
  </si>
  <si>
    <t>0861789826</t>
  </si>
  <si>
    <t>14/02/2025 14:24</t>
  </si>
  <si>
    <t>JA167840631TH</t>
  </si>
  <si>
    <t>ETX14</t>
  </si>
  <si>
    <t>จินตนา</t>
  </si>
  <si>
    <t>ซอยสมเด็จพระปิ่นเกล้า2ถนนพระปิ่นเกล้าแขวงบางยี่ขันเขตบางพลัดกรุงเทพฯ 10700</t>
  </si>
  <si>
    <t>0654581568</t>
  </si>
  <si>
    <t>14/02/2025 14:22</t>
  </si>
  <si>
    <t>JA167840628TH</t>
  </si>
  <si>
    <t>ETX13</t>
  </si>
  <si>
    <t>เ*** ว***อินทร์</t>
  </si>
  <si>
    <t>14/02/2025 14:21</t>
  </si>
  <si>
    <t>THT20071HSV748Z</t>
  </si>
  <si>
    <t>ETX11</t>
  </si>
  <si>
    <t>14/02/2025 14:19</t>
  </si>
  <si>
    <t>755207231855</t>
  </si>
  <si>
    <t>ETX10</t>
  </si>
  <si>
    <t>ปรินดา ศรีเดช</t>
  </si>
  <si>
    <t>49/1 หมู่3 ต.คลองแม่ลาย
อ.เมือง จ.กำแพงเพชร, ต.คลองแม่ลาย
, กำแพงเพชร  62000</t>
  </si>
  <si>
    <t>62000</t>
  </si>
  <si>
    <t>0926962683</t>
  </si>
  <si>
    <t>14/02/2025 08:38</t>
  </si>
  <si>
    <t>JB175084695TH</t>
  </si>
  <si>
    <t>14/02/2025 14:17</t>
  </si>
  <si>
    <t>ETX8</t>
  </si>
  <si>
    <t>ป***ัดดา อ***</t>
  </si>
  <si>
    <t>14/02/2025 14:12</t>
  </si>
  <si>
    <t>THT20101HSA8P9Z</t>
  </si>
  <si>
    <t>14/02/2025 14:15</t>
  </si>
  <si>
    <t>ETX7</t>
  </si>
  <si>
    <t>ท***กสร ไ***ุรัตน์</t>
  </si>
  <si>
    <t>THT71031HS86A9Z</t>
  </si>
  <si>
    <t>ETX4</t>
  </si>
  <si>
    <t>คุณกุญศิริ เกษตรง ผึ้ง</t>
  </si>
  <si>
    <t>1817/165 ซ.สาธุประดิษฐ์ 57 แยก 17 แขวงบางโพงพาง เขตยานนาวา กรุงเทพ 10120</t>
  </si>
  <si>
    <t>0895038284</t>
  </si>
  <si>
    <t>14/02/2025 08:16</t>
  </si>
  <si>
    <t>JB175084687TH</t>
  </si>
  <si>
    <t>ETX3</t>
  </si>
  <si>
    <t>คุณวราภรณ์  กาศโอสถ</t>
  </si>
  <si>
    <t>195/1  ม.6  ต.แม่ยางตาล
อ.ร้องกวาง จ.แพร่ 54140</t>
  </si>
  <si>
    <t>54140</t>
  </si>
  <si>
    <t>0822777036</t>
  </si>
  <si>
    <t>14/02/2025 14:11</t>
  </si>
  <si>
    <t>JA167840614TH</t>
  </si>
  <si>
    <t>14/02/2025 14:10</t>
  </si>
  <si>
    <t>ETX2</t>
  </si>
  <si>
    <t>สุภาภรณ์ เขตสยาม</t>
  </si>
  <si>
    <t>32หมู่2 .ต.บางพลวง. อ.บ้านสร้าง. จ.ปราจีนบุรี 25150</t>
  </si>
  <si>
    <t>0878052485</t>
  </si>
  <si>
    <t>13/02/2025 22:48</t>
  </si>
  <si>
    <t>JB175084673TH</t>
  </si>
  <si>
    <t>14/02/2025 14:08</t>
  </si>
  <si>
    <t>ETX1</t>
  </si>
  <si>
    <t xml:space="preserve">คุณ ศรีสุมล ชูเชิด </t>
  </si>
  <si>
    <t>94/488 ม.ชัยพฤกษ์ ซอย B16 
ถนนคู้บอน แขวงบางชัน เขตคลองสามวา กรุงเทพ 10510</t>
  </si>
  <si>
    <t>0892203570</t>
  </si>
  <si>
    <t>14/02/2025 14:06</t>
  </si>
  <si>
    <t>JA167840605TH</t>
  </si>
  <si>
    <t>14/02/2025 14:05</t>
  </si>
  <si>
    <t>ETX0</t>
  </si>
  <si>
    <t>บ***ำ</t>
  </si>
  <si>
    <t>******ต.พระบาท ตำบลพระบาท อำเภอเมืองลำปาง จังหวัดลำปาง 52220</t>
  </si>
  <si>
    <t>52220</t>
  </si>
  <si>
    <t>TH253995034726S</t>
  </si>
  <si>
    <t>14/02/2025 14:03</t>
  </si>
  <si>
    <t>ETW99</t>
  </si>
  <si>
    <t>Kikky Vicki</t>
  </si>
  <si>
    <t>40/56 ร้านฉัตรพรไพศาลรัถการคอมเพล็ก ถ.รัถการต.หาดใหญ่ อ.หาดใหญ่
จ.สงขลา 90110</t>
  </si>
  <si>
    <t>0863939194</t>
  </si>
  <si>
    <t>14/02/2025 13:40</t>
  </si>
  <si>
    <t>JB175084660TH</t>
  </si>
  <si>
    <t>14/02/2025 13:42</t>
  </si>
  <si>
    <t>ETW98</t>
  </si>
  <si>
    <t>คุณพิมล  รวมไมตรี</t>
  </si>
  <si>
    <t>ส่ง  ที่อยู่
หมู่บ้านการุณรังษี 
340/95  ถนนสวรรค์วิถี
ต. ปากน้ำโพ  อ. เมือง
จ. นครสวรรค์ 60000</t>
  </si>
  <si>
    <t>0812835137</t>
  </si>
  <si>
    <t>14/02/2025 13:38</t>
  </si>
  <si>
    <t>JA167840591TH</t>
  </si>
  <si>
    <t>ETW97</t>
  </si>
  <si>
    <t>จิราพร สำราญรัตน์</t>
  </si>
  <si>
    <t>ที่อยู่
32/4 หมู่1 ชุมชนวัดพิชัย ถ.เสรีไทย แขวงคลองกุ่ม เขตบึงกุ่ม กทม. 10240</t>
  </si>
  <si>
    <t>0875118613</t>
  </si>
  <si>
    <t>14/02/2025 13:26</t>
  </si>
  <si>
    <t>JA167840588TH</t>
  </si>
  <si>
    <t>14/02/2025 13:25</t>
  </si>
  <si>
    <t>ETW96</t>
  </si>
  <si>
    <t>นางบุญเลย รักษาทรัพย์</t>
  </si>
  <si>
    <t>4 ม3
ตำบล ดอนดึง
อำเภอ บ้านหมี่
จังหวัด ลพบุรี
 15110</t>
  </si>
  <si>
    <t>13/02/2025 19:21</t>
  </si>
  <si>
    <t>JB175084656TH</t>
  </si>
  <si>
    <t>14/02/2025 13:20</t>
  </si>
  <si>
    <t>ETW95</t>
  </si>
  <si>
    <t>ว***า พ***ด้วง</t>
  </si>
  <si>
    <t>14/02/2025 13:17</t>
  </si>
  <si>
    <t>THT64121HSDP65Z</t>
  </si>
  <si>
    <t>14/02/2025 13:18</t>
  </si>
  <si>
    <t>ETW94</t>
  </si>
  <si>
    <t>อรทัย แซ่เจีย</t>
  </si>
  <si>
    <t>44ม.5 · วังกะทะ/ Wang Katha
ปากช่อง/ Pak Chongนครราชสีมา/ Nakhon Ratchasima
30130</t>
  </si>
  <si>
    <t>660806149941</t>
  </si>
  <si>
    <t>LEXPU0457806654</t>
  </si>
  <si>
    <t>ETW93</t>
  </si>
  <si>
    <t>ศ***วาพร  ค***ารมี</t>
  </si>
  <si>
    <t>จังหวัดนนทบุรี</t>
  </si>
  <si>
    <t>14/02/2025 12:21</t>
  </si>
  <si>
    <t>THT03011HSX288Z</t>
  </si>
  <si>
    <t>ETW91</t>
  </si>
  <si>
    <t>14/02/2025 12:13</t>
  </si>
  <si>
    <t>THT62011HSCC89Z</t>
  </si>
  <si>
    <t>14/02/2025 12:14</t>
  </si>
  <si>
    <t>ETW88</t>
  </si>
  <si>
    <t>บ***ารยา</t>
  </si>
  <si>
    <t>14/02/2025 12:05</t>
  </si>
  <si>
    <t>THT01161HSBW31Z</t>
  </si>
  <si>
    <t>14/02/2025 12:03</t>
  </si>
  <si>
    <t>ETW87</t>
  </si>
  <si>
    <t>อูษณีย์ สนธิเณร</t>
  </si>
  <si>
    <t>349/17 ม.3
โพธิ์พระยา
เมืองฯ, สุพรรณบุรี 72000</t>
  </si>
  <si>
    <t>0615420992</t>
  </si>
  <si>
    <t>14/02/2025 11:48</t>
  </si>
  <si>
    <t>JB175084642TH</t>
  </si>
  <si>
    <t>14/02/2025 11:55</t>
  </si>
  <si>
    <t>ETW86</t>
  </si>
  <si>
    <t>ภาคภูมิ ทองพฤกษา</t>
  </si>
  <si>
    <t>ร้านอาหารสวีท ตรงข้ามโรงเรียน ญ.ว.﻿ 462 ถ.เพชรเกษม · หาดใหญ่/ Hat Yai
หาดใหญ่/ Hat Yaiสงขลา/ Songkhla
90110</t>
  </si>
  <si>
    <t>660956328795</t>
  </si>
  <si>
    <t>14/02/2025 11:54</t>
  </si>
  <si>
    <t>LEXDO0127720681</t>
  </si>
  <si>
    <t>ETW85</t>
  </si>
  <si>
    <t>นูรไซดา.  หะยีซิดิ</t>
  </si>
  <si>
    <t>ห้อง2.  ห้องแถวสีฟ้า หลังตลาดนัดข้างปั๊มบ.ต.ท.  · หนองพลับ/ Nong Phlap
หัวหิน/ Hua Hinประจวบคีรีขันธ์/ Prachuap Khiri Khan
77110</t>
  </si>
  <si>
    <t>660822088128</t>
  </si>
  <si>
    <t>14/02/2025 11:28</t>
  </si>
  <si>
    <t>LEXDO0127720142</t>
  </si>
  <si>
    <t>ETW84</t>
  </si>
  <si>
    <t>ก***ส บ***ุทธิ์</t>
  </si>
  <si>
    <t>14/02/2025 11:12</t>
  </si>
  <si>
    <t>THT14091HSYR96Z</t>
  </si>
  <si>
    <t>ETW83</t>
  </si>
  <si>
    <t>14/02/2025 10:56</t>
  </si>
  <si>
    <t>TH252298816232F</t>
  </si>
  <si>
    <t>ETW82</t>
  </si>
  <si>
    <t>14/02/2025 10:44</t>
  </si>
  <si>
    <t>TH2550325943195</t>
  </si>
  <si>
    <t>14/02/2025 10:43</t>
  </si>
  <si>
    <t>ETW81</t>
  </si>
  <si>
    <t>******บลธาตุทอง อำเภอภูเขียว จังหวัดชัยภูมิ 36110</t>
  </si>
  <si>
    <t>14/02/2025 11:04</t>
  </si>
  <si>
    <t>TH2595265622226</t>
  </si>
  <si>
    <t>14/02/2025 10:34</t>
  </si>
  <si>
    <t>ETW80</t>
  </si>
  <si>
    <t>14/02/2025 10:23</t>
  </si>
  <si>
    <t>THT27211HSWHM2Z</t>
  </si>
  <si>
    <t>ETW79</t>
  </si>
  <si>
    <t>เ***ี น***ดี</t>
  </si>
  <si>
    <t>THT32011HSX6P2Z</t>
  </si>
  <si>
    <t>14/02/2025 10:22</t>
  </si>
  <si>
    <t>ETW78</t>
  </si>
  <si>
    <t>******บก อ.เมือง จ.นครราชสีมา ตำบลหนองจะบก อำเภอเมืองนครราชสีมา จังหวัดนครราชสีมา 30000</t>
  </si>
  <si>
    <t>14/02/2025 10:19</t>
  </si>
  <si>
    <t>TH2535034820083</t>
  </si>
  <si>
    <t>14/02/2025 10:18</t>
  </si>
  <si>
    <t>ETW77</t>
  </si>
  <si>
    <t>ร***์ติญา ท***้อ</t>
  </si>
  <si>
    <t>14/02/2025 10:11</t>
  </si>
  <si>
    <t>THT01141HT3RN2Z</t>
  </si>
  <si>
    <t>ETW76</t>
  </si>
  <si>
    <t>ส***ศ   โ***อย</t>
  </si>
  <si>
    <t>14/02/2025 10:10</t>
  </si>
  <si>
    <t>THT03021HSGK49Z</t>
  </si>
  <si>
    <t>ETW75</t>
  </si>
  <si>
    <t>14/02/2025 10:03</t>
  </si>
  <si>
    <t>THT70031HSWN88Z</t>
  </si>
  <si>
    <t>ETW74</t>
  </si>
  <si>
    <t>14/02/2025 09:57</t>
  </si>
  <si>
    <t>THT03041HSE2Q7Z</t>
  </si>
  <si>
    <t>ETW73</t>
  </si>
  <si>
    <t>คุณจำลอง  แดงประเสริฐ จาก Khanittha</t>
  </si>
  <si>
    <t>เลขที่ 29 ม.13 ต.แม่สิน อ.ศรีสัชนาลัย จ.สุโขทัย 64130</t>
  </si>
  <si>
    <t>64130</t>
  </si>
  <si>
    <t>0952359547</t>
  </si>
  <si>
    <t>13/02/2025 19:03</t>
  </si>
  <si>
    <t>JB175084639TH</t>
  </si>
  <si>
    <t>14/02/2025 09:51</t>
  </si>
  <si>
    <t>ETW72</t>
  </si>
  <si>
    <t>ศิริวรรณ  มีมูซอ</t>
  </si>
  <si>
    <t>17/26 ซ.เสรีไทย21 ถ.เสรีไทย แขวง.คลองกุ่ม เขต.บึงกุ่ม กทม 10240</t>
  </si>
  <si>
    <t>0841231823</t>
  </si>
  <si>
    <t>13/02/2025 19:23</t>
  </si>
  <si>
    <t>JB175084625TH</t>
  </si>
  <si>
    <t>14/02/2025 09:45</t>
  </si>
  <si>
    <t>ขนมปังปอนด์ 1 แถว 20 แผ่น เก็บได้ 10 วัน แผ่นนุ่ม</t>
  </si>
  <si>
    <t>ETW71</t>
  </si>
  <si>
    <t>ปรัศญา สิงห์โต</t>
  </si>
  <si>
    <t>209 หมู่1 ตำบล ไผ่ขอดอน อำเภอเมืองพิษณุโลก · ไผ่ขอดอน/ Phai Kho Don
เมืองพิษณุโลก/ Mueang Phitsanulokพิษณุโลก/ Phitsanulok
65000</t>
  </si>
  <si>
    <t>660839042969</t>
  </si>
  <si>
    <t>14/02/2025 09:39</t>
  </si>
  <si>
    <t>LEXDO0127721863</t>
  </si>
  <si>
    <t>14/02/2025 09:38</t>
  </si>
  <si>
    <t>ETW70</t>
  </si>
  <si>
    <t>14/02/2025 09:58</t>
  </si>
  <si>
    <t>TH254904858135T</t>
  </si>
  <si>
    <t>14/02/2025 09:28</t>
  </si>
  <si>
    <t>ETW69</t>
  </si>
  <si>
    <t>TH257558488155F</t>
  </si>
  <si>
    <t>14/02/2025 09:09</t>
  </si>
  <si>
    <t>ETW68</t>
  </si>
  <si>
    <t>******ัตว์น้ำจืดอ่างทอง, อำเภอไชโย ตำบลชัยฤทธิ์ อำเภอไชโย จังหวัดอ่างทอง 14140</t>
  </si>
  <si>
    <t>TH255791936396I</t>
  </si>
  <si>
    <t>ETW67</t>
  </si>
  <si>
    <t>14/02/2025 08:53</t>
  </si>
  <si>
    <t>THT63111HSE1E5Z</t>
  </si>
  <si>
    <t>ETW66</t>
  </si>
  <si>
    <t>****** - ลาดกระบัง  แขวง ลาดกระบัง แขวงลาดกระบัง เขตลาดกระบัง จังหวัดกรุงเทพมหานคร 10520</t>
  </si>
  <si>
    <t>14/02/2025 08:50</t>
  </si>
  <si>
    <t>TH251843451516U</t>
  </si>
  <si>
    <t>ETW65</t>
  </si>
  <si>
    <t>ก***า  อ***จุดพันธ์</t>
  </si>
  <si>
    <t>14/02/2025 08:46</t>
  </si>
  <si>
    <t>THT01471HSG6A3Z</t>
  </si>
  <si>
    <t>ETW64</t>
  </si>
  <si>
    <t>ส***กดิ์  พ***ิสิทธิ</t>
  </si>
  <si>
    <t>14/02/2025 08:44</t>
  </si>
  <si>
    <t>THT27011HT1FN2Z</t>
  </si>
  <si>
    <t>14/02/2025 08:45</t>
  </si>
  <si>
    <t>ETW63</t>
  </si>
  <si>
    <t>เ***อวัลย์  ป***ค์เมือง</t>
  </si>
  <si>
    <t>14/02/2025 07:25</t>
  </si>
  <si>
    <t>THT03031HQ0P24Z</t>
  </si>
  <si>
    <t>ETW62</t>
  </si>
  <si>
    <t>ห******)</t>
  </si>
  <si>
    <t>******ุมชนขนมถ้วย ประตูสีเขียวขวามือ) แขวงบางซื่อ เขตบางซื่อ จังหวัดกรุงเทพมหานคร 10800</t>
  </si>
  <si>
    <t>14/02/2025 02:22</t>
  </si>
  <si>
    <t>TH251141964480Z</t>
  </si>
  <si>
    <t>14/02/2025 02:21</t>
  </si>
  <si>
    <t>ETW61</t>
  </si>
  <si>
    <t>14/02/2025 01:40</t>
  </si>
  <si>
    <t>THT19071HPMMS3Z</t>
  </si>
  <si>
    <t>ETW60</t>
  </si>
  <si>
    <t>14/02/2025 00:55</t>
  </si>
  <si>
    <t>TH254773798239T</t>
  </si>
  <si>
    <t>พายสับปะรด แบบกล่อง 4 ชิ้น วรรณวนัช (เก็บไว้ได้ 60 วัน)</t>
  </si>
  <si>
    <t>ETW59</t>
  </si>
  <si>
    <t>ศตคุณ  ไตรธรรม</t>
  </si>
  <si>
    <t>53/154 พิบูลย์คอนโดวิลล์ ซ.กรุงเทพ-นนท์44 ตึก 4 ชั้น 8 · วงศ์สว่าง/ Wong Sawang
บางซื่อ/ Bang Sueกรุงเทพมหานคร/ Bangkok
10800</t>
  </si>
  <si>
    <t>660813504018</t>
  </si>
  <si>
    <t>14/02/2025 00:42</t>
  </si>
  <si>
    <t>LEXPU0457450963</t>
  </si>
  <si>
    <t>ETW58</t>
  </si>
  <si>
    <t>14/02/2025 00:24</t>
  </si>
  <si>
    <t>THT54081HQ36G0Z</t>
  </si>
  <si>
    <t>14/02/2025 00:25</t>
  </si>
  <si>
    <t>ETW57</t>
  </si>
  <si>
    <t>นิพนธ์ รัตนมูล</t>
  </si>
  <si>
    <t>245 ซ.ร่มเย็น หมู่ 1 ต.หนองบอน
บ่อไร่/ Bo Raiตราด/ Trat
23140</t>
  </si>
  <si>
    <t>23140</t>
  </si>
  <si>
    <t>660999377258</t>
  </si>
  <si>
    <t>14/02/2025 00:21</t>
  </si>
  <si>
    <t>TH23046V4WAS6D</t>
  </si>
  <si>
    <t>ขนมชิฟฟ่อน ไม่มีไส้รวมรส กล่องเล็ก 4 ชิ้น (เก็บไว้ได้ 20 วัน)</t>
  </si>
  <si>
    <t>ETZ54</t>
  </si>
  <si>
    <t>15/02/2025 23:50</t>
  </si>
  <si>
    <t>ETZ53</t>
  </si>
  <si>
    <t>******หนองไม้แดง ตำบลหนองไม้แดง อำเภอเมืองชลบุรี จังหวัดชลบุรี 20000</t>
  </si>
  <si>
    <t>15/02/2025 23:33</t>
  </si>
  <si>
    <t>15/02/2025 23:03</t>
  </si>
  <si>
    <t>ETZ52</t>
  </si>
  <si>
    <t>ร่งฤดี โพธิ์จะวัฒน์</t>
  </si>
  <si>
    <t>1133/8 หมู่4 ถนนประจักษ์ · ในเมือง/ Nai Mueang
เมืองหนองคาย/ Mueang Nong Khaiหนองคาย/ Nong Khai
43000</t>
  </si>
  <si>
    <t>660629399486</t>
  </si>
  <si>
    <t>15/02/2025 22:43</t>
  </si>
  <si>
    <t>ETZ51</t>
  </si>
  <si>
    <t>เพ็ญศิริ รอดสำราญ</t>
  </si>
  <si>
    <t>88/237 หมู่ 8 · บางแขม/ Bang Khaem
เมืองนครปฐม/ Mueang Nakhon Pathomนครปฐม/ Nakhon Pathom
73000</t>
  </si>
  <si>
    <t>660865120829</t>
  </si>
  <si>
    <t>15/02/2025 22:38</t>
  </si>
  <si>
    <t>ETZ50</t>
  </si>
  <si>
    <t>พ****ย</t>
  </si>
  <si>
    <t>******นัดวันพุธ ตำบลตะขบ อำเภอปักธงชัย จังหวัดนครราชสีมา 30150</t>
  </si>
  <si>
    <t>15/02/2025 22:33</t>
  </si>
  <si>
    <t>ETZ49</t>
  </si>
  <si>
    <t>15/02/2025 22:28</t>
  </si>
  <si>
    <t>ETZ48</t>
  </si>
  <si>
    <t>ณ***ร  เ***สิน</t>
  </si>
  <si>
    <t>15/02/2025 22:27</t>
  </si>
  <si>
    <t>ETZ47</t>
  </si>
  <si>
    <t>บ***ิริ ไ***ลฑิล</t>
  </si>
  <si>
    <t>15/02/2025 22:22</t>
  </si>
  <si>
    <t>15/02/2025 22:21</t>
  </si>
  <si>
    <t>ETZ46</t>
  </si>
  <si>
    <t>พรพิมล เพ็งศรี</t>
  </si>
  <si>
    <t>อบต.เพ็ญ ม.17 · เพ็ญ/ Phen
เพ็ญ/ Phenอุดรธานี/ Udon Thani
41150</t>
  </si>
  <si>
    <t>41150</t>
  </si>
  <si>
    <t>660933971627</t>
  </si>
  <si>
    <t>15/02/2025 22:20</t>
  </si>
  <si>
    <t>ETZ45</t>
  </si>
  <si>
    <t>ทิพา พวงมาลัย</t>
  </si>
  <si>
    <t>995 หมู่บ้านรามอินทรานิเวศน์ ซ.รามอินทรา67 ถ.รามอินทรา ขว.ท่าแร้ง
บางเขน/ Bang Khenกรุงเทพมหานคร/ Bangkok
10230</t>
  </si>
  <si>
    <t>660894907242</t>
  </si>
  <si>
    <t>15/02/2025 22:16</t>
  </si>
  <si>
    <t>15/02/2025 22:15</t>
  </si>
  <si>
    <t>ETZ44</t>
  </si>
  <si>
    <t>สิริเพ็ญสีม่วง</t>
  </si>
  <si>
    <t>100/359 หมู่บ้านแลนวิลล่า
บางบัวทอง/ Bang Bua Thongนนทบุรี/ Nonthaburi
11110</t>
  </si>
  <si>
    <t>660645528389</t>
  </si>
  <si>
    <t>15/02/2025 22:10</t>
  </si>
  <si>
    <t>ETZ43</t>
  </si>
  <si>
    <t>******วทอง ตำบลบางบัวทอง อำเภอบางบัวทอง จังหวัดนนทบุรี 11110</t>
  </si>
  <si>
    <t>15/02/2025 22:05</t>
  </si>
  <si>
    <t>ETZ42</t>
  </si>
  <si>
    <t>****** ตำบลรังกาใหญ่ อำเภอพิมาย จังหวัดนครราชสีมา 30110</t>
  </si>
  <si>
    <t>15/02/2025 21:48</t>
  </si>
  <si>
    <t>15/02/2025 21:47</t>
  </si>
  <si>
    <t>ETZ41</t>
  </si>
  <si>
    <t>ร******์</t>
  </si>
  <si>
    <t>******โพธิ์ศรี, ตำบล โนนเพ็ก, อำเภอพยุห์ ตำบลโนนเพ็ก อำเภอพยุห์ จังหวัดศรีสะเกษ 33230</t>
  </si>
  <si>
    <t>33230</t>
  </si>
  <si>
    <t>15/02/2025 21:45</t>
  </si>
  <si>
    <t>ETZ40</t>
  </si>
  <si>
    <t>ก******ย</t>
  </si>
  <si>
    <t>******อ ตำบลสร้างก่อ อำเภอกุดจับ จังหวัดอุดรธานี 41250</t>
  </si>
  <si>
    <t>41250</t>
  </si>
  <si>
    <t>15/02/2025 21:43</t>
  </si>
  <si>
    <t>15/02/2025 21:42</t>
  </si>
  <si>
    <t>ETZ39</t>
  </si>
  <si>
    <t>ณัฐณิชา โพธาเจริญ</t>
  </si>
  <si>
    <t>30/1 ซ.5 ม.8 · อุโมงค์/ Umong
เมืองลำพูน/ Mueang Lamphunลำพูน/ Lamphun
51150</t>
  </si>
  <si>
    <t>51150</t>
  </si>
  <si>
    <t>660992241695</t>
  </si>
  <si>
    <t>15/02/2025 21:30</t>
  </si>
  <si>
    <t>ETZ38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</si>
  <si>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</si>
  <si>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</si>
  <si>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</si>
  <si>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15/02/2025 21:28</t>
  </si>
  <si>
    <t>ETZ37</t>
  </si>
  <si>
    <t>15/02/2025 21:26</t>
  </si>
  <si>
    <t>ETZ36</t>
  </si>
  <si>
    <t>สุปราการ รินทร์จ้อย</t>
  </si>
  <si>
    <t>บ้านแม่เตาะ · เชียงดาว/ Chiang Dao
เชียงดาว/ Chiang Daoเชียงใหม่/ Chiang Mai
50170</t>
  </si>
  <si>
    <t>660628544124</t>
  </si>
  <si>
    <t>15/02/2025 21:25</t>
  </si>
  <si>
    <t>ETZ35</t>
  </si>
  <si>
    <t>จุฑามาศ  ไทยเหนือ</t>
  </si>
  <si>
    <t>โรงเรียนบ้านอีกุด หมู่ 13 · กุสุมาลย์/ Kusuman
กุสุมาลย์/ Kusumanสกลนคร/ Sakon Nakhon
47210</t>
  </si>
  <si>
    <t>47210</t>
  </si>
  <si>
    <t>660648316051</t>
  </si>
  <si>
    <t>15/02/2025 21:24</t>
  </si>
  <si>
    <t>ETZ34</t>
  </si>
  <si>
    <t>15/02/2025 21:19</t>
  </si>
  <si>
    <t>ETZ33</t>
  </si>
  <si>
    <t>ชุลีพร โคตรเวียง</t>
  </si>
  <si>
    <t>222หมู่4บ้านหนองโพน · กุดขอนแก่น/ Kut Khon Kaen
ภูเวียง/ Phu Wiangขอนแก่น/ Khon Kaen
40150</t>
  </si>
  <si>
    <t>40150</t>
  </si>
  <si>
    <t>660621511577</t>
  </si>
  <si>
    <t>15/02/2025 21:16</t>
  </si>
  <si>
    <t>ETZ32</t>
  </si>
  <si>
    <t>มัลลิกา อึงบวรตระกูล</t>
  </si>
  <si>
    <t>64/6 ม.เสนานิเวศน์1ซอย122/1ถ.เสนานิคม1
ลาดพร้าว/ Lad Phrawกรุงเทพมหานคร/ Bangkok
10230</t>
  </si>
  <si>
    <t>660950095417</t>
  </si>
  <si>
    <t>15/02/2025 21:13</t>
  </si>
  <si>
    <t>ETZ31</t>
  </si>
  <si>
    <t>นางสาวสายชู  ถนอมธีระนันท์</t>
  </si>
  <si>
    <t>44 ม.12 ต.วังหว้า  อ.แกลง  จ.ระยอง 21110
แกลง/ Klaengระยอง/ Rayong
21110</t>
  </si>
  <si>
    <t>660805454235</t>
  </si>
  <si>
    <t>15/02/2025 20:47</t>
  </si>
  <si>
    <t>15/02/2025 20:46</t>
  </si>
  <si>
    <t>ETZ30</t>
  </si>
  <si>
    <t>โชติกา  ลาภเจริญดิษกุล</t>
  </si>
  <si>
    <t>65/16  ซ.ภูมิจิตร ถ.พระราม4  พระโขนง คลองเตย
คลองเตย/ Khlong Toeiกรุงเทพมหานคร/ Bangkok
10110</t>
  </si>
  <si>
    <t>660870953647</t>
  </si>
  <si>
    <t>15/02/2025 20:37</t>
  </si>
  <si>
    <t>ETZ29</t>
  </si>
  <si>
    <t>จันทร์เพ็ญ  พุทธภิญโญ</t>
  </si>
  <si>
    <t>2/149 พฤกษาวิลล์ 48 ซอยวัดเวฬุวนาราม 32 ถนนวัดเวฬุวนาราม · ดอนเมือง/ Don Mueang
ดอนเมือง/ Don Mueangกรุงเทพมหานคร/ Bangkok
10210</t>
  </si>
  <si>
    <t>660816276984</t>
  </si>
  <si>
    <t>15/02/2025 20:35</t>
  </si>
  <si>
    <t>ETZ28</t>
  </si>
  <si>
    <t>สุรีย์  สุนทราวิรัตน์</t>
  </si>
  <si>
    <t>7   ซอยเจริญนคร  74  ถ  เจรืญนคร
ธนบุรี/ Thon Buriกรุงเทพมหานคร/ Bangkok
10600</t>
  </si>
  <si>
    <t>660625845435</t>
  </si>
  <si>
    <t>15/02/2025 20:29</t>
  </si>
  <si>
    <t>ETZ27</t>
  </si>
  <si>
    <t>บัวขาว</t>
  </si>
  <si>
    <t>บ้านสิมารักษ์ 22 ม.3 · เขาค้อ/ Khao Kho
เขาค้อ/ Khao Khoเพชรบูรณ์/ Phetchabun
67270</t>
  </si>
  <si>
    <t>660917481259</t>
  </si>
  <si>
    <t>15/02/2025 20:28</t>
  </si>
  <si>
    <t>ETZ26</t>
  </si>
  <si>
    <t>จันทร์แรม จันทรเหลือง</t>
  </si>
  <si>
    <t>198  หมู่5. บ้านนาชุมคำ ต.นิคมสร้างตนเองลำโดมน้อย
สิรินธร/ Sirindhornอุบลราชธานี/ Ubon Ratchathani
34350</t>
  </si>
  <si>
    <t>660863038514</t>
  </si>
  <si>
    <t>15/02/2025 19:56</t>
  </si>
  <si>
    <t>ETZ25</t>
  </si>
  <si>
    <t>M** w***aya T***gvaew</t>
  </si>
  <si>
    <t>15/02/2025 19:55</t>
  </si>
  <si>
    <t>ETZ24</t>
  </si>
  <si>
    <t>ส***รัตน์ ด***วัสดิ์</t>
  </si>
  <si>
    <t>15/02/2025 19:42</t>
  </si>
  <si>
    <t>ETZ23</t>
  </si>
  <si>
    <t>รังสิมา</t>
  </si>
  <si>
    <t>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
ลาดกระบัง/ Lat Krabangกรุงเทพมหานคร/ Bangkok
10520</t>
  </si>
  <si>
    <t>660858076139</t>
  </si>
  <si>
    <t>15/02/2025 19:30</t>
  </si>
  <si>
    <t>ETZ22</t>
  </si>
  <si>
    <t>Phatsarat keanjan</t>
  </si>
  <si>
    <t>1 ถนนเฉลิมพระเกียรติ ร.9 ซอย 6 แยก 3 แขวงหนองบอน เขตประเวศ (ร้านแต่งรถสีดำ)TypeS
ประเวศ/ Prawetกรุงเทพมหานคร/ Bangkok
10250</t>
  </si>
  <si>
    <t>660848775454</t>
  </si>
  <si>
    <t>15/02/2025 19:28</t>
  </si>
  <si>
    <t>ETZ21</t>
  </si>
  <si>
    <t>ยายน้อย (กิมเอง)</t>
  </si>
  <si>
    <t>60/398 ม.5 (พฤกษา4 ซอย 45) · ลานตากฟ้า/ Lan Tak Fa
นครชัยศรี/ Nakhon Chai Siนครปฐม/ Nakhon Pathom
73120</t>
  </si>
  <si>
    <t>660861371735</t>
  </si>
  <si>
    <t>ETZ20</t>
  </si>
  <si>
    <t>อ***า ส***ง</t>
  </si>
  <si>
    <t>15/02/2025 19:14</t>
  </si>
  <si>
    <t>ETZ19</t>
  </si>
  <si>
    <t>15/02/2025 19:10</t>
  </si>
  <si>
    <t>15/02/2025 18:59</t>
  </si>
  <si>
    <t>ETZ18</t>
  </si>
  <si>
    <t>คุณสุดใจ  เฟื่องเดช</t>
  </si>
  <si>
    <t>เลขที่  153  หมู่ 1  ต.บางโขมด  อ.บ้านหมอ จ.สระบุรี · บางโขมด/ Bang Khamot
บ้านหมอ/ Ban Moสระบุรี/ Saraburi
18130</t>
  </si>
  <si>
    <t>18130</t>
  </si>
  <si>
    <t>660896114304</t>
  </si>
  <si>
    <t>15/02/2025 18:51</t>
  </si>
  <si>
    <t>ETZ17</t>
  </si>
  <si>
    <t>นส.เสาวณีย์  เหมือนสุวรรณ์</t>
  </si>
  <si>
    <t>83 ซอยลาดกระบัง 24 แขวงลาดกระบัง เขตลาดกระบัง
ลาดกระบัง/ Lat Krabangกรุงเทพมหานคร/ Bangkok
10520</t>
  </si>
  <si>
    <t>660899622359</t>
  </si>
  <si>
    <t>15/02/2025 18:30</t>
  </si>
  <si>
    <t>15/02/2025 18:29</t>
  </si>
  <si>
    <t>ETZ16</t>
  </si>
  <si>
    <t>15/02/2025 18:27</t>
  </si>
  <si>
    <t>ETZ15</t>
  </si>
  <si>
    <t>15/02/2025 18:25</t>
  </si>
  <si>
    <t>ETZ14</t>
  </si>
  <si>
    <t>ณ***พล</t>
  </si>
  <si>
    <t>15/02/2025 16:56</t>
  </si>
  <si>
    <t>ETZ13</t>
  </si>
  <si>
    <t>ร้านที่7</t>
  </si>
  <si>
    <t>15/02/2025 16:37</t>
  </si>
  <si>
    <t>ชิฟฟ่อน สอดไส้แยม กล่องใหญ่ 1กล่อง มี6ชิ้น เก็บได้ 15วัน สินค้าผลิตสดใหม่ทุกวัน วรรณวนัช</t>
  </si>
  <si>
    <t>ETZ12</t>
  </si>
  <si>
    <t>15/02/2025 16:36</t>
  </si>
  <si>
    <t>ETZ11</t>
  </si>
  <si>
    <t>ละมัยภรณ์  เกิดแก้ว</t>
  </si>
  <si>
    <t>58/1 ซอย10หมู่ 2 ต.ท่าวังตาล
สารภี/ Saraphiเชียงใหม่/ Chiang Mai
50140</t>
  </si>
  <si>
    <t>660814721295</t>
  </si>
  <si>
    <t>15/02/2025 16:34</t>
  </si>
  <si>
    <t>ETZ10</t>
  </si>
  <si>
    <t>******คลองขุด อำเภอเมือง จังหวัดสตูล 91000 เบอร์โทร 093-575-1808 ตำบลคลองขุด อำเภอเมืองสตูล จังหวัดสตูล 91000</t>
  </si>
  <si>
    <t>ETZ9</t>
  </si>
  <si>
    <t>ณ***ิดาภร อ***บุญสุ</t>
  </si>
  <si>
    <t>15/02/2025 16:30</t>
  </si>
  <si>
    <t>ETZ8</t>
  </si>
  <si>
    <t>สุเมธ มโนธรรม</t>
  </si>
  <si>
    <t>ฝากส่งให้แอ้ดอ่าวใหญ่  2/3 ม.3 ต.เกาะกูด อ.เกาะกูด จ.ตราด 23000</t>
  </si>
  <si>
    <t>15/02/2025 16:12</t>
  </si>
  <si>
    <t>15/02/2025 16:23</t>
  </si>
  <si>
    <t>ETZ7</t>
  </si>
  <si>
    <t>ม***ชลี ต***ูล</t>
  </si>
  <si>
    <t>15/02/2025 16:17</t>
  </si>
  <si>
    <t>ETZ6</t>
  </si>
  <si>
    <t>******โพ ตำบลปากน้ำโพ อำเภอเมืองนครสวรรค์ จังหวัดนครสวรรค์ 60000</t>
  </si>
  <si>
    <t>15/02/2025 16:13</t>
  </si>
  <si>
    <t>ETZ4</t>
  </si>
  <si>
    <t>ศ***ัย โ***ร</t>
  </si>
  <si>
    <t>15/02/2025 15:46</t>
  </si>
  <si>
    <t>เค้กเบาหวิว เลือกเป็นเค้กเผือกมะพร้าว</t>
  </si>
  <si>
    <t>ETZ3</t>
  </si>
  <si>
    <t>พรพรัตน์ เลิศคอนสาร จอย</t>
  </si>
  <si>
    <t>40มบ.แจรน .5 ต.ตาอ็อง อ.เมืองสุรินทร์ จ.สุรินทร์ 32000 40 ม.5 · ตาอ็อง/ Ta Ong
เมืองสุรินทร์/ Mueang Surinสุรินทร์/ Surin
32000</t>
  </si>
  <si>
    <t>660930201485</t>
  </si>
  <si>
    <t>15/02/2025 15:44</t>
  </si>
  <si>
    <t>ETZ2</t>
  </si>
  <si>
    <t>คุณวัลย์ โรงอาหารกลาง</t>
  </si>
  <si>
    <t>โรงอาหารกลาง ร้านคุณวัลย์ 107 ม.เกษตรศาสตร์กำแพงเเสน ต.กำแพงเเสน อ.กำแพงแสน จ.นครปฐม 73140</t>
  </si>
  <si>
    <t>0955429695</t>
  </si>
  <si>
    <t>15/02/2025 15:25</t>
  </si>
  <si>
    <t>15/02/2025 15:43</t>
  </si>
  <si>
    <t>ETZ1</t>
  </si>
  <si>
    <t>83หมู่6 ต.อู่ทอง อ.อู่ทอง จ.สุพรรณบุรี 72160</t>
  </si>
  <si>
    <t>15/02/2025 14:22</t>
  </si>
  <si>
    <t>15/02/2025 15:40</t>
  </si>
  <si>
    <t>ETZ0</t>
  </si>
  <si>
    <t>นางรุ่ง โสสุด</t>
  </si>
  <si>
    <t>261หมู่12บ้านมะหร
เสลภูมิ/ Selaphumร้อยเอ็ด/ Roi Et
45120</t>
  </si>
  <si>
    <t>45120</t>
  </si>
  <si>
    <t>660934708185</t>
  </si>
  <si>
    <t>15/02/2025 15:29</t>
  </si>
  <si>
    <t>ETY99</t>
  </si>
  <si>
    <t>พ.อ.หญิง ขนิษฐา แก้วกัลยา</t>
  </si>
  <si>
    <t>6 ซอยข้าง ร.พ.ค่ายประจักษ์ศิลปาคม ถนนทหาร ตำบลหมากแข้ง · หนองขอนกว้าง/ Nong Khon Kwang
เมืองอุดรธานี/ Mueang Udon Thaniอุดรธานี/ Udon Thani
41000</t>
  </si>
  <si>
    <t>660815745062</t>
  </si>
  <si>
    <t>15/02/2025 15:26</t>
  </si>
  <si>
    <t>ETY97</t>
  </si>
  <si>
    <t>15/02/2025 15:19</t>
  </si>
  <si>
    <t>รสเนยนม2ค่ะ</t>
  </si>
  <si>
    <t>ETY96</t>
  </si>
  <si>
    <t>******ถนน แฮปปี้แลนด์ สาย1, แขวง คลองจั่น, เขตบางกะปิ แขวงคลองจั่น เขตบางกะปิ จังหวัดกรุงเทพมหานคร 10240</t>
  </si>
  <si>
    <t>15/02/2025 15:11</t>
  </si>
  <si>
    <t>ETY95</t>
  </si>
  <si>
    <t>ทิพวรรณ นกพัฒน์</t>
  </si>
  <si>
    <t>1 หมู่ 8 ซอยประชาอุทิศ 15 เขตราษฎร์บูรณะ กทมฺ                                            ราษฎร์บูรณะ
ราษฎร์บูรณะ/ Rat Buranaกรุงเทพมหานคร/ Bangkok
10140</t>
  </si>
  <si>
    <t>660979515353</t>
  </si>
  <si>
    <t>15/02/2025 15:09</t>
  </si>
  <si>
    <t>ETY94</t>
  </si>
  <si>
    <t>16/02/2025 00:10</t>
  </si>
  <si>
    <t>15/02/2025 14:57</t>
  </si>
  <si>
    <t>ETY93</t>
  </si>
  <si>
    <t>สกุณา แสนสีแก้ว</t>
  </si>
  <si>
    <t>36 อาคารไทยสิน  ซอยพัฒนาการ64  ถนนพัฒนาการ · ประเวศ/ Prawet
ประเวศ/ Prawetกรุงเทพมหานคร/ Bangkok
10250</t>
  </si>
  <si>
    <t>660831480007</t>
  </si>
  <si>
    <t>ETY92</t>
  </si>
  <si>
    <t>ค** น***รธน์  ม***กิตติพัชร์</t>
  </si>
  <si>
    <t>15/02/2025 14:56</t>
  </si>
  <si>
    <t>15/02/2025 14:55</t>
  </si>
  <si>
    <t>ETY91</t>
  </si>
  <si>
    <t>t**</t>
  </si>
  <si>
    <t>ETY90</t>
  </si>
  <si>
    <t>คุณจรี ชูกิจการรุ่ง</t>
  </si>
  <si>
    <t>121/2หมู่.9.ซ. เกษตร6
ต.หนองลู อ.สังขละบุรี
จ.กาญจนบุรี 71240</t>
  </si>
  <si>
    <t>71240</t>
  </si>
  <si>
    <t>082298436</t>
  </si>
  <si>
    <t>15/02/2025 14:36</t>
  </si>
  <si>
    <t>15/02/2025 14:46</t>
  </si>
  <si>
    <t>15/02/2025 14:44</t>
  </si>
  <si>
    <t>ETY89</t>
  </si>
  <si>
    <t>ณ***ัตน์ แ***ดช</t>
  </si>
  <si>
    <t>15/02/2025 14:12</t>
  </si>
  <si>
    <t>15/02/2025 14:15</t>
  </si>
  <si>
    <t>ETY88</t>
  </si>
  <si>
    <t>15/02/2025 14:14</t>
  </si>
  <si>
    <t>ETY87</t>
  </si>
  <si>
    <t>37 ม.7 ซ.พรุเตียว ปากทางเข้าซอยมีศูนย์ ตรอ. สีชมพู ต.นาเหรง อ.นบพิตำ จ.นครศรีธรรมราช 80160 · นาเหรง/ Na Reng
นบพิตำ/ Nopphitamนครศรีธรรมราช/ Nakhon Si Thammarat
80160</t>
  </si>
  <si>
    <t>ETY86</t>
  </si>
  <si>
    <t>อัจฉรา พลฤทธิ์</t>
  </si>
  <si>
    <t>52 หมู่ที่ 11
ต.บ้านโปร่ง อ.ศรีธาตุ
จ.อุดรธานี, 41230</t>
  </si>
  <si>
    <t>41230</t>
  </si>
  <si>
    <t>0849316825</t>
  </si>
  <si>
    <t>ETY85</t>
  </si>
  <si>
    <t>รัชนี​ วรรณ​สุข​</t>
  </si>
  <si>
    <t>92ซอยอุดมสุข30
บางนา/ Bang Naกรุงเทพมหานคร/ Bangkok
10260</t>
  </si>
  <si>
    <t>660947918391</t>
  </si>
  <si>
    <t>15/02/2025 14:07</t>
  </si>
  <si>
    <t>ETY84</t>
  </si>
  <si>
    <t>ร.ต.สานนท์ แดนทอง</t>
  </si>
  <si>
    <t>99/178ม.3หมู่บ้านกมลเพชร ซ.9/1
สัตหีบ/ Sattahipชลบุรี/ Chonburi
20180</t>
  </si>
  <si>
    <t>660806050523</t>
  </si>
  <si>
    <t>15/02/2025 13:54</t>
  </si>
  <si>
    <t>15/02/2025 13:52</t>
  </si>
  <si>
    <t>ETY83</t>
  </si>
  <si>
    <t>วีรศักดิ์ สากระจาย</t>
  </si>
  <si>
    <t>113 ม 8 ต.โพนงาม อ.เดชอุดม
เดชอุดม/ Det Udomอุบลราชธานี/ Ubon Ratchathani
34160</t>
  </si>
  <si>
    <t>660929695950</t>
  </si>
  <si>
    <t>ETY82</t>
  </si>
  <si>
    <t>พิมพ์เมืองโคตร</t>
  </si>
  <si>
    <t>บ้านนาโพธิ์น้อย หมู่7 · นาโพธิ์/ Na Pho
กุสุมาลย์/ Kusumanสกลนคร/ Sakon Nakhon
47210</t>
  </si>
  <si>
    <t>660614277105</t>
  </si>
  <si>
    <t>15/02/2025 13:49</t>
  </si>
  <si>
    <t>ETY80</t>
  </si>
  <si>
    <t>15/02/2025 13:31</t>
  </si>
  <si>
    <t>ETY77</t>
  </si>
  <si>
    <t>15/02/2025 13:07</t>
  </si>
  <si>
    <t>ETY76</t>
  </si>
  <si>
    <t>นัยน์ปพร  กระจกเหลี่ยม</t>
  </si>
  <si>
    <t>74/2 หมู่3 ต.ศรีกะอาง อ.บ้านนา จ.นครนายก 26110
บ้านนา/ Ban Naนครนายก/ Nakhon Nayok
26110</t>
  </si>
  <si>
    <t>660814213231</t>
  </si>
  <si>
    <t>15/02/2025 13:03</t>
  </si>
  <si>
    <t>ETY75</t>
  </si>
  <si>
    <t>ปรียากร ไชยศรี</t>
  </si>
  <si>
    <t>155  หมู่ 2 บ้านดง ต.บ้านดง · บ้านดง/ Ban Dong
อุบลรัตน์/ Ubolratanaขอนแก่น/ Khon Kaen
40250</t>
  </si>
  <si>
    <t>40250</t>
  </si>
  <si>
    <t>660863728808</t>
  </si>
  <si>
    <t>15/02/2025 12:58</t>
  </si>
  <si>
    <t>ETY74</t>
  </si>
  <si>
    <t>******รแอ่น ตำบลภารแอ่น อำเภอพยัคฆภูมิพิสัย จังหวัดมหาสารคาม 44110</t>
  </si>
  <si>
    <t>44110</t>
  </si>
  <si>
    <t>15/02/2025 12:54</t>
  </si>
  <si>
    <t>ETY73</t>
  </si>
  <si>
    <t>15/02/2025 12:50</t>
  </si>
  <si>
    <t>ETY72</t>
  </si>
  <si>
    <t>ไพบูลย์ คําปรีดา(พ่อจ่อย)</t>
  </si>
  <si>
    <t>1/1ม.7
บ้านดอนเกล็ดโรงงานพลาสติก
ต.ยางหล่อ.
อ.ศรีบุญเรือง
จ.หนองบัวลําภู
/
ส่งสินค้าวันไหนค่ะ 39180</t>
  </si>
  <si>
    <t>39180</t>
  </si>
  <si>
    <t>0979706722</t>
  </si>
  <si>
    <t>15/02/2025 12:25</t>
  </si>
  <si>
    <t>15/02/2025 12:45</t>
  </si>
  <si>
    <t>ETY71</t>
  </si>
  <si>
    <t>พรชนก ทองจันทร์</t>
  </si>
  <si>
    <t>53/414 ม.พฤกษา20 ชุมชนฟ้าครามนคร ต.คูคต อ.ลำลูกกา จ.ปทุมธานี  12130</t>
  </si>
  <si>
    <t>0632373074</t>
  </si>
  <si>
    <t>15/02/2025 12:42</t>
  </si>
  <si>
    <t>15/02/2025 12:41</t>
  </si>
  <si>
    <t>ETY70</t>
  </si>
  <si>
    <t>ปั๊มน้ำมัน PT 12 ลำไทร 15/8 หมู่ 10 ลำลูกกาปทุมธานี 12150</t>
  </si>
  <si>
    <t>15/02/2025 12:38</t>
  </si>
  <si>
    <t>รบกวนช่วยเขียนหน้ากล่องด้วยค่ะว่าเป็นขนม</t>
  </si>
  <si>
    <t>ETY69</t>
  </si>
  <si>
    <t>15/02/2025 12:37</t>
  </si>
  <si>
    <t>ETY68</t>
  </si>
  <si>
    <t>รุ่งเจริญ ผางแพ่ง</t>
  </si>
  <si>
    <t>141/84 ซ 14 บ้านพูนสุข · บางโฉลง/ Bang Chalong
บางพลี/ Bang Phliสมุทรปราการ/ Samut Prakan
10540</t>
  </si>
  <si>
    <t>660972472739</t>
  </si>
  <si>
    <t>ETY67</t>
  </si>
  <si>
    <t>N*** s*** y**</t>
  </si>
  <si>
    <t>15/02/2025 12:12</t>
  </si>
  <si>
    <t>ETY64</t>
  </si>
  <si>
    <t>น** ไ***ัลย์ ด***ตรศรี</t>
  </si>
  <si>
    <t>ตำบล กาฬสินธุ์</t>
  </si>
  <si>
    <t>15/02/2025 12:00</t>
  </si>
  <si>
    <t>15/02/2025 11:59</t>
  </si>
  <si>
    <t>ETY63</t>
  </si>
  <si>
    <t>คุณวิทวัส ศรีชนะ</t>
  </si>
  <si>
    <t>หอพักบายพาสแมนชั่น 49/11 · หนองไม้แดง/ Nong Mai Daeng
เมืองชลบุรี/ Mueang Chon Buriชลบุรี/ Chonburi
20000</t>
  </si>
  <si>
    <t>660890266362</t>
  </si>
  <si>
    <t>15/02/2025 11:43</t>
  </si>
  <si>
    <t>ETY62</t>
  </si>
  <si>
    <t>เดชา  ไวยหงษ์</t>
  </si>
  <si>
    <t>123/1 หมู3 ต.ดอนแตง อ.ขานุวรลักษบุรี
ขาณุวรลักษบุรี/ Khanu Woralaksaburiกำแพงเพชร/ Kamphaeng Phet
62140</t>
  </si>
  <si>
    <t>62140</t>
  </si>
  <si>
    <t>660882957968</t>
  </si>
  <si>
    <t>15/02/2025 11:39</t>
  </si>
  <si>
    <t>ETY61</t>
  </si>
  <si>
    <t>A***aya m**</t>
  </si>
  <si>
    <t>15/02/2025 11:38</t>
  </si>
  <si>
    <t>ETY59</t>
  </si>
  <si>
    <t>ด***นตร เ***ขุนทด</t>
  </si>
  <si>
    <t>15/02/2025 11:34</t>
  </si>
  <si>
    <t>ETY58</t>
  </si>
  <si>
    <t>สุพินดา</t>
  </si>
  <si>
    <t>197 ม.1 ต.บ้านคําสร้อย อ.นิคมคําสร้อย จ.มุกดาหาร 49130</t>
  </si>
  <si>
    <t>49130</t>
  </si>
  <si>
    <t>0624580592</t>
  </si>
  <si>
    <t>15/02/2025 11:21</t>
  </si>
  <si>
    <t>15/02/2025 11:31</t>
  </si>
  <si>
    <t>ETY57</t>
  </si>
  <si>
    <t>D***ee W***wong</t>
  </si>
  <si>
    <t>ETY56</t>
  </si>
  <si>
    <t>ลักษณ์ลาวัลย์   ผาอินทร์</t>
  </si>
  <si>
    <t>110 ม. 4
ต.บะฮี
อ.พรรณานิคม
จ.สกลนคร 47130</t>
  </si>
  <si>
    <t>47130</t>
  </si>
  <si>
    <t>0818783909</t>
  </si>
  <si>
    <t>15/02/2025 11:27</t>
  </si>
  <si>
    <t>15/02/2025 11:28</t>
  </si>
  <si>
    <t>ETY55</t>
  </si>
  <si>
    <t>ชื่อ รุ่งทิวา สุขเหล็ก</t>
  </si>
  <si>
    <t xml:space="preserve">117 หมู่5 ต.หัวทะเล อ.บำเหน็จณรงค์ จ.ชัยภูมิ 32260
</t>
  </si>
  <si>
    <t>32260</t>
  </si>
  <si>
    <t>0962752437</t>
  </si>
  <si>
    <t>15/02/2025 11:24</t>
  </si>
  <si>
    <t>15/02/2025 11:25</t>
  </si>
  <si>
    <t>ETY53</t>
  </si>
  <si>
    <t>ภาณุมาศ ฤกษ์งาม</t>
  </si>
  <si>
    <t>บ้านเลขที่ 65/105 หมู่ที่2 · บ้านบ่อ/ Ban Bo
เมืองสมุทรสาคร/ Mueang Samut Sakhonสมุทรสาคร/ Samut Sakhon
74000</t>
  </si>
  <si>
    <t>660900976850</t>
  </si>
  <si>
    <t>15/02/2025 11:19</t>
  </si>
  <si>
    <t>15/02/2025 11:18</t>
  </si>
  <si>
    <t>ETY52</t>
  </si>
  <si>
    <t>พรวิภา ติวชัยภูมิ</t>
  </si>
  <si>
    <t>64ม.5 · ห้วยไร่/ Huai Rai
คอนสวรรค์/ Khon Sawanชัยภูมิ/ Chaiyaphum
36140</t>
  </si>
  <si>
    <t>660993787127</t>
  </si>
  <si>
    <t>15/02/2025 11:17</t>
  </si>
  <si>
    <t>ETY51</t>
  </si>
  <si>
    <t>จิ​ระ​พร ​เทพ​ยศ</t>
  </si>
  <si>
    <t>77/3 ม.3 ต.แม่เหียะ อ.เมือง จ.เชียงใหม่ 50100</t>
  </si>
  <si>
    <t>0635933586</t>
  </si>
  <si>
    <t>15/02/2025 11:01</t>
  </si>
  <si>
    <t>ETY49</t>
  </si>
  <si>
    <t>ประจวบ สีฟุ้ง</t>
  </si>
  <si>
    <t>19 หมู่ 3 · ในเมือง/ Nai Mueang
เมืองชัยนาท/ Mueang Chai Natชัยนาท/ Chainat
17000</t>
  </si>
  <si>
    <t>660861286829</t>
  </si>
  <si>
    <t>15/02/2025 10:58</t>
  </si>
  <si>
    <t>ETY48</t>
  </si>
  <si>
    <t>ทัศนีย์ อาจวิชัย</t>
  </si>
  <si>
    <t>141/2 หมู่13 ต.ช้างซ้าย อ.พระพรหม ซ.ชลประทาน8 · ช้างซ้าย/ Chang Sai
พระพรหม/ Phra Phromนครศรีธรรมราช/ Nakhon Si Thammarat
80000</t>
  </si>
  <si>
    <t>660956989668</t>
  </si>
  <si>
    <t>15/02/2025 10:53</t>
  </si>
  <si>
    <t>ETY47</t>
  </si>
  <si>
    <t>ร้านพี่ออล&amp;น้องเเอล</t>
  </si>
  <si>
    <t>68 หมู่7 ต.เข็กน้อย อ.เขาค้อ จ.เพชรบูรณ์ 67280</t>
  </si>
  <si>
    <t>0845785898</t>
  </si>
  <si>
    <t>15/02/2025 10:47</t>
  </si>
  <si>
    <t>15/02/2025 10:46</t>
  </si>
  <si>
    <t>ETY46</t>
  </si>
  <si>
    <t>กัลยา ทองสงฆ์(จี๊ดโบราณ)</t>
  </si>
  <si>
    <t>388หมู่7ต.ธรรมามูล
อ.เมืองชัยนาท
จ.ชัยนาท 17000</t>
  </si>
  <si>
    <t>0834952253</t>
  </si>
  <si>
    <t>15/02/2025 10:13</t>
  </si>
  <si>
    <t>15/02/2025 10:42</t>
  </si>
  <si>
    <t>ETY45</t>
  </si>
  <si>
    <t>Thomas Septelici</t>
  </si>
  <si>
    <t>Alley 2 Rachakarun Park Residence room 305 · บางยี่ขัน/ Bang Yi Khan
บางพลัด/ Bang Phlatกรุงเทพมหานคร/ Bangkok
10700</t>
  </si>
  <si>
    <t>15/02/2025 10:35</t>
  </si>
  <si>
    <t>ETY44</t>
  </si>
  <si>
    <t>ส*** แ***นตรี</t>
  </si>
  <si>
    <t>15/02/2025 10:33</t>
  </si>
  <si>
    <t>15/02/2025 10:32</t>
  </si>
  <si>
    <t>ชิฟฟ่อนสอดไส้6ชิ้น รวมรส กล่องใหญ่ ไส้อร่อย แป้งนุ่ม เก็บได้ 15 วัน วรรณวนัช</t>
  </si>
  <si>
    <t>ETY43</t>
  </si>
  <si>
    <t>อรอนงค์  บัวอาจ</t>
  </si>
  <si>
    <t>348 ม.2 บ้านผึ้ง ต.บ้านผึ้ง อ.เมือง
เมืองนครพนม/ Mueng Nakornpanomนครพนม/ Nakhon Phanom
48000</t>
  </si>
  <si>
    <t>660956527949</t>
  </si>
  <si>
    <t>15/02/2025 10:31</t>
  </si>
  <si>
    <t>ETY42</t>
  </si>
  <si>
    <t xml:space="preserve">คนึงนิจ กุ้ยอ่อน </t>
  </si>
  <si>
    <t>หมู่บ้านเจริญค้าหัวโป่ง หมู่ 15 139/93 ซอย 10 ปากแรต บ้านโป่ง ราชบุรี  70110</t>
  </si>
  <si>
    <t>0852636861</t>
  </si>
  <si>
    <t>15/02/2025 10:15</t>
  </si>
  <si>
    <t>15/02/2025 10:29</t>
  </si>
  <si>
    <t>ETY40</t>
  </si>
  <si>
    <t>ห***ทิพย์ ป***ีปวณิช</t>
  </si>
  <si>
    <t>15/02/2025 10:22</t>
  </si>
  <si>
    <t>ETY39</t>
  </si>
  <si>
    <t>******หทัยราษฎร์  แขวงมีนบุรี แขวงมีนบุรี เขตมีนบุรี จังหวัดกรุงเทพมหานคร 10510</t>
  </si>
  <si>
    <t>15/02/2025 10:40</t>
  </si>
  <si>
    <t>15/02/2025 10:10</t>
  </si>
  <si>
    <t>ETY38</t>
  </si>
  <si>
    <t>คุณกัลยา     สีม่วงคำ</t>
  </si>
  <si>
    <t>259  ถนนสาย4  หมู่4
ต.สามเงา  อ.สามเงา  จ.ตาก 63130</t>
  </si>
  <si>
    <t>63130</t>
  </si>
  <si>
    <t>0989108878</t>
  </si>
  <si>
    <t>15/02/2025 10:07</t>
  </si>
  <si>
    <t>15/02/2025 10:08</t>
  </si>
  <si>
    <t>ETY37</t>
  </si>
  <si>
    <t>15/02/2025 10:34</t>
  </si>
  <si>
    <t>15/02/2025 10:04</t>
  </si>
  <si>
    <t>ETY36</t>
  </si>
  <si>
    <t>15/02/2025 10:30</t>
  </si>
  <si>
    <t>15/02/2025 10:00</t>
  </si>
  <si>
    <t>ETY35</t>
  </si>
  <si>
    <t>น***าวธนิษฐา  ว***ทธะยา</t>
  </si>
  <si>
    <t>15/02/2025 09:57</t>
  </si>
  <si>
    <t>ETY34</t>
  </si>
  <si>
    <t>นายเกียรติคณิต วัฒนานุกูลชัย</t>
  </si>
  <si>
    <t>73 หมู่1 ซ.พลูหลวง 6 (เข้าซอย 50เมตร อยู่ซ้ายมือ) ถ.สมภารคง ต.พิหารแดง
เมืองสุพรรณบุรี/ Mueang Suphan Buriสุพรรณบุรี/ Suphanburi
72000</t>
  </si>
  <si>
    <t>660879874757</t>
  </si>
  <si>
    <t>15/02/2025 09:53</t>
  </si>
  <si>
    <t>ETY33</t>
  </si>
  <si>
    <t>ก***ิยา  จ***ร์หง่อม</t>
  </si>
  <si>
    <t>15/02/2025 09:51</t>
  </si>
  <si>
    <t>ETY32</t>
  </si>
  <si>
    <t>15/02/2025 09:50</t>
  </si>
  <si>
    <t>ETY31</t>
  </si>
  <si>
    <t>สุรีพร  โสภารักษ์</t>
  </si>
  <si>
    <t>181 ถ.บ้านบึง-แกลง ต.บ้านบึง อ.บ้านบึง จ.ชลบุรี ร้านก๋วยเตี๋ยวเรือ · บ้านบึง/ Ban Bueng
บ้านบึง/ Ban Buengชลบุรี/ Chonburi
20170</t>
  </si>
  <si>
    <t>660925566057</t>
  </si>
  <si>
    <t>15/02/2025 09:43</t>
  </si>
  <si>
    <t>ETY30</t>
  </si>
  <si>
    <t>ชไมพร ทิณบุตร</t>
  </si>
  <si>
    <t>128หมู่9 · บ้านยา/ Ban Ya
หนองหาน/ Nong Hanอุดรธานี/ Udon Thani
41320</t>
  </si>
  <si>
    <t>41320</t>
  </si>
  <si>
    <t>660954290636</t>
  </si>
  <si>
    <t>15/02/2025 09:19</t>
  </si>
  <si>
    <t>15/02/2025 09:18</t>
  </si>
  <si>
    <t>ETY29</t>
  </si>
  <si>
    <t>คุณตุ๊ก</t>
  </si>
  <si>
    <t>84/18 ลาดพร้าว 83
แขวงคลองเจ้าคุณสิงห์ เขตวังทองหลาง 
กทม.  10310</t>
  </si>
  <si>
    <t>0830680034</t>
  </si>
  <si>
    <t>15/02/2025 09:17</t>
  </si>
  <si>
    <t>15/02/2025 09:16</t>
  </si>
  <si>
    <t>ETY28</t>
  </si>
  <si>
    <t>ฐิติวรรณ. คนบุญ</t>
  </si>
  <si>
    <t>103/1 หมู่ 2 บ้านวังยาง  ต.ผาจุก
เมืองอุตรดิตถ์/ Mueang Uttaraditอุตรดิตถ์/ Uttaradit
53000</t>
  </si>
  <si>
    <t>53000</t>
  </si>
  <si>
    <t>660899068654</t>
  </si>
  <si>
    <t>15/02/2025 09:12</t>
  </si>
  <si>
    <t>ETY27</t>
  </si>
  <si>
    <t>15/02/2025 08:04</t>
  </si>
  <si>
    <t>15/02/2025 09:09</t>
  </si>
  <si>
    <t>ETY26</t>
  </si>
  <si>
    <t>อิทธิฤทธิ์ ภูมิเลศ</t>
  </si>
  <si>
    <t>51/3 บริษัท ศูนย์บริการเหล็กสยาม ถ.ปู่เจ้าสมิงพราย ต.บางหญ้าแพรก อ.พระประแดง จ.สมุทรปราการ  10130</t>
  </si>
  <si>
    <t>0800474689</t>
  </si>
  <si>
    <t>15/02/2025 07:54</t>
  </si>
  <si>
    <t>15/02/2025 09:05</t>
  </si>
  <si>
    <t>ETY25</t>
  </si>
  <si>
    <t xml:space="preserve">สุพัดสอน โกประพันธ์ </t>
  </si>
  <si>
    <t>ชุมชนร่วมเกื้อทวีวัฒนา 25 4/41 แยก 7-6 เขตแขวงทวีวัฒนา  10170</t>
  </si>
  <si>
    <t>0818938363</t>
  </si>
  <si>
    <t>15/02/2025 09:01</t>
  </si>
  <si>
    <t>ETY24</t>
  </si>
  <si>
    <t>14/02/2025 19:09</t>
  </si>
  <si>
    <t>15/02/2025 08:59</t>
  </si>
  <si>
    <t>ETY23</t>
  </si>
  <si>
    <t>ส******น</t>
  </si>
  <si>
    <t>******้องถิ่น, ตำบล วิชิต, อำเภอเมืองภูเก็ต ตำบลวิชิต อำเภอเมืองภูเก็ต จังหวัดภูเก็ต 83000</t>
  </si>
  <si>
    <t>83000</t>
  </si>
  <si>
    <t>15/02/2025 08:58</t>
  </si>
  <si>
    <t>ETY22</t>
  </si>
  <si>
    <t>15/02/2025 08:53</t>
  </si>
  <si>
    <t>ETY21</t>
  </si>
  <si>
    <t>15/02/2025 08:46</t>
  </si>
  <si>
    <t>15/02/2025 08:45</t>
  </si>
  <si>
    <t>ETY20</t>
  </si>
  <si>
    <t>อ้อมเนตร  พันสำอาง</t>
  </si>
  <si>
    <t>ก๋วยเตี๋ยวเรือคำมี
112หมู่5 บ.โคกท่า
ต.หนองตูม อ.เมือง
จ.ขอนแก่น 40000</t>
  </si>
  <si>
    <t>0933738891</t>
  </si>
  <si>
    <t>15/02/2025 08:43</t>
  </si>
  <si>
    <t>ETY19</t>
  </si>
  <si>
    <t>จรุงจิตร์..หลีไมล์</t>
  </si>
  <si>
    <t>202.ม.3.ต.หงาว.อ.เมีอง.จ.ระนอง.. 85000</t>
  </si>
  <si>
    <t>0621804425</t>
  </si>
  <si>
    <t>15/02/2025 08:40</t>
  </si>
  <si>
    <t>15/02/2025 08:39</t>
  </si>
  <si>
    <t>ETY18</t>
  </si>
  <si>
    <t>นุ๊กนิค</t>
  </si>
  <si>
    <t>70 หมู่ 5   บ้านสะอาดไชยศรี ตำบลสะอาดไชยศรี  อำดอนจาน จ.กาฬสินธุ์ · ดอนจาน/ Don Chan
ดอนจาน/ Don Chanกาฬสินธุ์/ Kalasin
46000</t>
  </si>
  <si>
    <t>46000</t>
  </si>
  <si>
    <t>660862240496</t>
  </si>
  <si>
    <t>15/02/2025 08:31</t>
  </si>
  <si>
    <t>ETY17</t>
  </si>
  <si>
    <t>ท***พร  ว***พานิช</t>
  </si>
  <si>
    <t>15/02/2025 08:29</t>
  </si>
  <si>
    <t>ETY15</t>
  </si>
  <si>
    <t>อ***ร แ***นรา</t>
  </si>
  <si>
    <t>15/02/2025 08:17</t>
  </si>
  <si>
    <t>ETY14</t>
  </si>
  <si>
    <t>นายวัลลภยมนา</t>
  </si>
  <si>
    <t>โรงน้ำแข็งแพรว 35 ม.1ต.พยุห์อ.พยุห์จ.ศรีสะเกษ
พยุห์/ Phayuศรีสะเกษ/ Sisaket
33230</t>
  </si>
  <si>
    <t>660979801956</t>
  </si>
  <si>
    <t>15/02/2025 08:14</t>
  </si>
  <si>
    <t>ETY13</t>
  </si>
  <si>
    <t>สุธินี​ โปร่งจันทึก</t>
  </si>
  <si>
    <t>25/3 ม.10 บ้านไทรงาม ต.ท่าหมื่นราม
วังทอง/ Wang Thongพิษณุโลก/ Phitsanulok
65130</t>
  </si>
  <si>
    <t>65130</t>
  </si>
  <si>
    <t>660928578274</t>
  </si>
  <si>
    <t>15/02/2025 08:16</t>
  </si>
  <si>
    <t>15/02/2025 08:12</t>
  </si>
  <si>
    <t>ETY12</t>
  </si>
  <si>
    <t>ศ******ร</t>
  </si>
  <si>
    <t>******ม-ท่าอุเทน ต.หนองแสง ตำบลหนองแสง อำเภอเมืองนครพนม จังหวัดนครพนม 48000</t>
  </si>
  <si>
    <t>15/02/2025 08:09</t>
  </si>
  <si>
    <t>15/02/2025 08:08</t>
  </si>
  <si>
    <t>ETY11</t>
  </si>
  <si>
    <t>ดวงพร ประสานศรี</t>
  </si>
  <si>
    <t>282 ม.1 ซ.ลาภอนันต์ (ก.ม.1) ถ.พัฒนา บ้านจั่น ต.บ้านจั่น
เมืองอุดรธานี/ Mueang Udon Thaniอุดรธานี/ Udon Thani
41000</t>
  </si>
  <si>
    <t>660879474445</t>
  </si>
  <si>
    <t>15/02/2025 07:51</t>
  </si>
  <si>
    <t>ETY10</t>
  </si>
  <si>
    <t>เบญจา  ผาสุขกาย</t>
  </si>
  <si>
    <t>198/8 หมู่ 1  ตำบลหนองโสน
เมืองเพชรบุรี/ Mueang Phetchaburiเพชรบุรี/ Phetchaburi
76000</t>
  </si>
  <si>
    <t>76000</t>
  </si>
  <si>
    <t>660973405147</t>
  </si>
  <si>
    <t>15/02/2025 07:25</t>
  </si>
  <si>
    <t>ETY9</t>
  </si>
  <si>
    <t>คุณมณี เผชิญมหาโยธิน</t>
  </si>
  <si>
    <t>53/26 มบ.สุนันทา หมู่ 3 ถ.กิจมณี ต.บางหญ้าแพรก อ.เมือง
เมืองสมุทรสาคร/ Mueang Samut Sakhonสมุทรสาคร/ Samut Sakhon
74000</t>
  </si>
  <si>
    <t>660851404262</t>
  </si>
  <si>
    <t>15/02/2025 07:09</t>
  </si>
  <si>
    <t>LEXDO0127709752</t>
  </si>
  <si>
    <t>ETY8</t>
  </si>
  <si>
    <t>15/02/2025 06:32</t>
  </si>
  <si>
    <t>LEXDO0127721990</t>
  </si>
  <si>
    <t>ETY7</t>
  </si>
  <si>
    <t>พัชรี  บุญทิพย์</t>
  </si>
  <si>
    <t>70ม.3 ต.แจระแม
เมืองอุบลราชธานี/ Mueang Ubon Ratchathaniอุบลราชธานี/ Ubon Ratchathani
34000</t>
  </si>
  <si>
    <t>660827549718</t>
  </si>
  <si>
    <t>15/02/2025 06:31</t>
  </si>
  <si>
    <t>LEXDO0127717244</t>
  </si>
  <si>
    <t>15/02/2025 06:30</t>
  </si>
  <si>
    <t>ETY6</t>
  </si>
  <si>
    <t>15/02/2025 06:12</t>
  </si>
  <si>
    <t>LEXPU0457862310</t>
  </si>
  <si>
    <t>ETY5</t>
  </si>
  <si>
    <t>ทองที เวียงนนท์</t>
  </si>
  <si>
    <t>25หมู่1 ต.เขวาทุ่ง อ.ธวัชบุรี จ.ร่อยเอ็ด
ธวัชบุรี/ Thawat Buriร้อยเอ็ด/ Roi Et
45170</t>
  </si>
  <si>
    <t>660618688833</t>
  </si>
  <si>
    <t>LEXDO0127715996</t>
  </si>
  <si>
    <t>ETY4</t>
  </si>
  <si>
    <t>ธนิษฐา   กันสุข</t>
  </si>
  <si>
    <t>ม. 10บ้านใหม่มงคล ต. แม่เมาะอ. แม่เมาะ 186 ซอย13 · แม่เมาะ/ Mae Mo
แม่เมาะ/ Mae Moลำปาง/ Lampang
52220</t>
  </si>
  <si>
    <t>660806544256</t>
  </si>
  <si>
    <t>15/02/2025 05:57</t>
  </si>
  <si>
    <t>TH49026V9G2E3D</t>
  </si>
  <si>
    <t>ETY3</t>
  </si>
  <si>
    <t>นนท์ จิลากาหงษ์</t>
  </si>
  <si>
    <t>114 ม.6 ต.บ้านคา · บ้านคา/ Ban Kha
บ้านคา/ Ban Khaราชบุรี/ Ratchaburi
70180</t>
  </si>
  <si>
    <t>70180</t>
  </si>
  <si>
    <t>660923871011</t>
  </si>
  <si>
    <t>TH12096V8VD08A</t>
  </si>
  <si>
    <t>15/02/2025 05:56</t>
  </si>
  <si>
    <t>ETY2</t>
  </si>
  <si>
    <t>เวณิกา บัวประทุม</t>
  </si>
  <si>
    <t>135/7 ม.7 · ศาลเจ้าไก่ต่อ/ San Chao Kai to
ลาดยาว/ Lat Yaoนครสวรรค์/ Nakhon Sawan
60150</t>
  </si>
  <si>
    <t>60150</t>
  </si>
  <si>
    <t>660872002267</t>
  </si>
  <si>
    <t>TH56116V8VKM9K</t>
  </si>
  <si>
    <t>15/02/2025 05:55</t>
  </si>
  <si>
    <t>ETY1</t>
  </si>
  <si>
    <t>TH56116V8VS90K</t>
  </si>
  <si>
    <t>15/02/2025 05:54</t>
  </si>
  <si>
    <t>ETY0</t>
  </si>
  <si>
    <t>15/02/2025 05:03</t>
  </si>
  <si>
    <t>TH54056V9FTW8G</t>
  </si>
  <si>
    <t>ETX99</t>
  </si>
  <si>
    <t>เ***จวรรณ ส***ำ</t>
  </si>
  <si>
    <t>15/02/2025 03:43</t>
  </si>
  <si>
    <t>THT07081HSGHP3Z</t>
  </si>
  <si>
    <t>ETX98</t>
  </si>
  <si>
    <t>ชินทัต ตันตราวงศ์</t>
  </si>
  <si>
    <t>60/121 หมู่บ้านพฤกษา41 ซ.18 ซ.วัดพระนอน ถ.กาญจนาภิเษก ต.บ้านใหม่
บางใหญ่/ Bang Yaiนนทบุรี/ Nonthaburi
11140</t>
  </si>
  <si>
    <t>660815722202</t>
  </si>
  <si>
    <t>15/02/2025 02:00</t>
  </si>
  <si>
    <t>LEXDO0127717532</t>
  </si>
  <si>
    <t>ETX97</t>
  </si>
  <si>
    <t>15/02/2025 01:54</t>
  </si>
  <si>
    <t>LEXPU0457862710</t>
  </si>
  <si>
    <t>ETX96</t>
  </si>
  <si>
    <t>พิทยา เหวรารักษ์</t>
  </si>
  <si>
    <t>49 ม.14 บ้านแม่แก้วรุ่งเรือง
พาน/ Phanเชียงราย/ Chiang Rai
57120</t>
  </si>
  <si>
    <t>660858899789</t>
  </si>
  <si>
    <t>15/02/2025 01:35</t>
  </si>
  <si>
    <t>TH54056V9AUV7B</t>
  </si>
  <si>
    <t>ETX95</t>
  </si>
  <si>
    <t>15/02/2025 01:18</t>
  </si>
  <si>
    <t>LEXPU0457827180</t>
  </si>
  <si>
    <t>ETX94</t>
  </si>
  <si>
    <t>15/02/2025 01:00</t>
  </si>
  <si>
    <t>LEXDO0127715932</t>
  </si>
  <si>
    <t>ETX93</t>
  </si>
  <si>
    <t>นายชัยโรจน์ ฉายะจินดาวงศ์</t>
  </si>
  <si>
    <t>หมู่บ้านกรีนปาร์คโฮม 1/78 ถนนพุทธมณฑลสายสี่ · กระทุ่มล้ม/ Krathum Lom
สามพราน/ Sam Phranนครปฐม/ Nakhon Pathom
73220</t>
  </si>
  <si>
    <t>73220</t>
  </si>
  <si>
    <t>660854881414</t>
  </si>
  <si>
    <t>15/02/2025 00:33</t>
  </si>
  <si>
    <t>LEXDO0127716492</t>
  </si>
  <si>
    <t>15/02/2025 00:31</t>
  </si>
  <si>
    <t>ETX92</t>
  </si>
  <si>
    <t>15/02/2025 00:24</t>
  </si>
  <si>
    <t>LEXDO0127711797</t>
  </si>
  <si>
    <t>ETX91</t>
  </si>
  <si>
    <t>LEXDO0127716173</t>
  </si>
  <si>
    <t>ETX90</t>
  </si>
  <si>
    <t>สราญรัตน์ ประทุมทิพย์</t>
  </si>
  <si>
    <t>1/93 อาคารร่วมทุนทอง1 ถ.สุขุมวิท ต.สำโรงเหนือ
เมืองสมุทรปราการ/ Mueang Samut Prakanสมุทรปราการ/ Samut Prakan
10270</t>
  </si>
  <si>
    <t>660948516452</t>
  </si>
  <si>
    <t>15/02/2025 00:23</t>
  </si>
  <si>
    <t>LEXDO0127715613</t>
  </si>
  <si>
    <t>EUB30</t>
  </si>
  <si>
    <t>ณภัสนันท์ สิริชนนจิรากุล</t>
  </si>
  <si>
    <t>หมู่บ้านโกลเด้นทาวน์สุขาภิบาล 5 79/59 ซอย 4 · ออเงิน/ O Ngoen
สายไหม/ Sai Maiกรุงเทพมหานคร/ Bangkok
10220</t>
  </si>
  <si>
    <t>660891484600</t>
  </si>
  <si>
    <t>16/02/2025 23:42</t>
  </si>
  <si>
    <t>EUB29</t>
  </si>
  <si>
    <t>น้ำค้าง แย้มทอง</t>
  </si>
  <si>
    <t>34 ม.2 ต.หนองโสน
สามง่าม/ Sam Ngamพิจิตร/ Phichit
66140</t>
  </si>
  <si>
    <t>66140</t>
  </si>
  <si>
    <t>660805103885</t>
  </si>
  <si>
    <t>16/02/2025 23:29</t>
  </si>
  <si>
    <t>EUB28</t>
  </si>
  <si>
    <t>ว***วิชญ์</t>
  </si>
  <si>
    <t>16/02/2025 23:21</t>
  </si>
  <si>
    <t>EUB27</t>
  </si>
  <si>
    <t>16/02/2025 23:34</t>
  </si>
  <si>
    <t>16/02/2025 23:04</t>
  </si>
  <si>
    <t>EUB26</t>
  </si>
  <si>
    <t>16/02/2025 23:31</t>
  </si>
  <si>
    <t>16/02/2025 23:01</t>
  </si>
  <si>
    <t>EUB25</t>
  </si>
  <si>
    <t>16/02/2025 22:59</t>
  </si>
  <si>
    <t>EUB24</t>
  </si>
  <si>
    <t>16/02/2025 23:27</t>
  </si>
  <si>
    <t>16/02/2025 22:57</t>
  </si>
  <si>
    <t>EUB23</t>
  </si>
  <si>
    <t>เกรียงศักดิ์  เพ็งสะและ</t>
  </si>
  <si>
    <t>126/230ซอยรามอินทรา40แยก8 ถนนรามอินทรา แขวงนวลจันทร์ เขตบึงกุ่ม กรุงเทพ10240
บึงกุ่ม/ Bueng Kumกรุงเทพมหานคร/ Bangkok
10240</t>
  </si>
  <si>
    <t>660813713856</t>
  </si>
  <si>
    <t>16/02/2025 22:37</t>
  </si>
  <si>
    <t>EUB22</t>
  </si>
  <si>
    <t>ชุติมน สั่งยัง</t>
  </si>
  <si>
    <t>211/3 ถนน สระแก้ว ตำบล พระปฐมเจดีย์  อำเภอเมือง จังหวัดนครปฐม ร้านตัดผมชาย
เมืองนครปฐม/ Mueang Nakhon Pathomนครปฐม/ Nakhon Pathom
73000</t>
  </si>
  <si>
    <t>660917080971</t>
  </si>
  <si>
    <t>16/02/2025 22:35</t>
  </si>
  <si>
    <t>EUB21</t>
  </si>
  <si>
    <t>ศุภรดา</t>
  </si>
  <si>
    <t>117/1ม6 · ท้ายเหมือง/ Thai Mueang
ท้ายเหมือง/ Thai Mueangพังงา/ Phang Nga
82120</t>
  </si>
  <si>
    <t>82120</t>
  </si>
  <si>
    <t>660979641252</t>
  </si>
  <si>
    <t>16/02/2025 21:50</t>
  </si>
  <si>
    <t>EUB20</t>
  </si>
  <si>
    <t>เมวรินทร์ พาสมัย</t>
  </si>
  <si>
    <t>1 3 8 หมู่ 10 ต.น้ำชุน · น้ำชุน/ Nam Chun
หล่มสัก/ Lom Sakเพชรบูรณ์/ Phetchabun
67110</t>
  </si>
  <si>
    <t>660902510771</t>
  </si>
  <si>
    <t>16/02/2025 21:48</t>
  </si>
  <si>
    <t>EUB19</t>
  </si>
  <si>
    <t>******อ่อนนุช แขวง/เขต ประเวศ กรุงเทพมหานคร 10250 แขวงประเวศ เขตประเวศ จังหวัดกรุงเทพมหานคร 10250</t>
  </si>
  <si>
    <t>16/02/2025 22:00</t>
  </si>
  <si>
    <t>16/02/2025 21:30</t>
  </si>
  <si>
    <t>EUB17</t>
  </si>
  <si>
    <t>กมลพรรณ รัตนหาร</t>
  </si>
  <si>
    <t>54 ถ.พัทลุง ต.บ่อยาง -
เมืองสงขลา/ Mueang Songkhlaสงขลา/ Songkhla
90000</t>
  </si>
  <si>
    <t>660954388620</t>
  </si>
  <si>
    <t>16/02/2025 20:45</t>
  </si>
  <si>
    <t>16/02/2025 20:43</t>
  </si>
  <si>
    <t>EUB16</t>
  </si>
  <si>
    <t>ศ******ี</t>
  </si>
  <si>
    <t>******ลไทรย้อย อำเภอเนินมะปราง จังหวัดพิษณุโลก 65190</t>
  </si>
  <si>
    <t>65190</t>
  </si>
  <si>
    <t>16/02/2025 20:53</t>
  </si>
  <si>
    <t>16/02/2025 20:23</t>
  </si>
  <si>
    <t>EUB15</t>
  </si>
  <si>
    <t>ท***รรณ ม***อน</t>
  </si>
  <si>
    <t>16/02/2025 20:21</t>
  </si>
  <si>
    <t>16/02/2025 20:20</t>
  </si>
  <si>
    <t>EUB14</t>
  </si>
  <si>
    <t>ชุติมา องค์พาพัฒน์</t>
  </si>
  <si>
    <t>40/3 ถนนเทศบาล 12 ต.วารินชำราบ
วารินชำราบ/ Warin Chamrapอุบลราชธานี/ Ubon Ratchathani
34190</t>
  </si>
  <si>
    <t>660819993757</t>
  </si>
  <si>
    <t>16/02/2025 20:16</t>
  </si>
  <si>
    <t>EUB13</t>
  </si>
  <si>
    <t>คุณพวงเพชรเจริญศรี</t>
  </si>
  <si>
    <t>30 ม5 ตคุ้งนํ้าวน อเมือง จราชบุรี 70000</t>
  </si>
  <si>
    <t>0944272926</t>
  </si>
  <si>
    <t>16/02/2025 19:53</t>
  </si>
  <si>
    <t>EUB12</t>
  </si>
  <si>
    <t>ส***มล เ***พันธ์</t>
  </si>
  <si>
    <t>16/02/2025 19:37</t>
  </si>
  <si>
    <t>EUB11</t>
  </si>
  <si>
    <t>ว***รัตน์ บ***าก</t>
  </si>
  <si>
    <t>16/02/2025 19:28</t>
  </si>
  <si>
    <t>เอารสฝอยทองกับเนยนมค่ะ</t>
  </si>
  <si>
    <t>16/02/2025 19:27</t>
  </si>
  <si>
    <t>EUB9</t>
  </si>
  <si>
    <t>ม*** น***อ่อน</t>
  </si>
  <si>
    <t>16/02/2025 19:13</t>
  </si>
  <si>
    <t>EUB8</t>
  </si>
  <si>
    <t>16/02/2025 19:03</t>
  </si>
  <si>
    <t>EUB7</t>
  </si>
  <si>
    <t>อ***พร  ข***ฒนะกุล</t>
  </si>
  <si>
    <t>16/02/2025 18:59</t>
  </si>
  <si>
    <t>เค้กเบาหวิวรสมะพร้าว1 รสใบเตย 1</t>
  </si>
  <si>
    <t>16/02/2025 18:57</t>
  </si>
  <si>
    <t>EUB6</t>
  </si>
  <si>
    <t>ฐ***รีย์  ค***ี</t>
  </si>
  <si>
    <t>เอากาแฟ,กล้วยหอมค่ะ</t>
  </si>
  <si>
    <t>EUB5</t>
  </si>
  <si>
    <t>16/02/2025 19:18</t>
  </si>
  <si>
    <t>16/02/2025 18:49</t>
  </si>
  <si>
    <t>EUB4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</si>
  <si>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</si>
  <si>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</si>
  <si>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16/02/2025 18:44</t>
  </si>
  <si>
    <t>EUB3</t>
  </si>
  <si>
    <t>16/02/2025 18:43</t>
  </si>
  <si>
    <t>EUB2</t>
  </si>
  <si>
    <t>สลาม๊ะ โต๊ะขวัญ</t>
  </si>
  <si>
    <t>73 หมู่ 4 ตำบล ปริก
สะเดา/ Sadaoสงขลา/ Songkhla
90120</t>
  </si>
  <si>
    <t>90120</t>
  </si>
  <si>
    <t>660908677192</t>
  </si>
  <si>
    <t>16/02/2025 18:17</t>
  </si>
  <si>
    <t>EUB1</t>
  </si>
  <si>
    <t>ว***นา  แ***ก้ว</t>
  </si>
  <si>
    <t>16/02/2025 18:14</t>
  </si>
  <si>
    <t>EUB0</t>
  </si>
  <si>
    <t>เวนุกา บัวระบัต</t>
  </si>
  <si>
    <t>45 หมู่ 1 · หนองกุง/ Nong Kung
นาเชือก/ Na Chueakมหาสารคาม/ Maha Sarakham
44170</t>
  </si>
  <si>
    <t>44170</t>
  </si>
  <si>
    <t>660928711688</t>
  </si>
  <si>
    <t>16/02/2025 18:10</t>
  </si>
  <si>
    <t>16/02/2025 18:09</t>
  </si>
  <si>
    <t>EUA99</t>
  </si>
  <si>
    <t>******รี ตำบลหนองบัว ตำบลหนองบัว อำเภอหนองกุงศรี จังหวัดกาฬสินธุ์ 46220</t>
  </si>
  <si>
    <t>46220</t>
  </si>
  <si>
    <t>16/02/2025 17:56</t>
  </si>
  <si>
    <t>16/02/2025 17:55</t>
  </si>
  <si>
    <t>EUA98</t>
  </si>
  <si>
    <t>******สวงหา, อำเภอแสวงหา ตำบลแสวงหา อำเภอแสวงหา จังหวัดอ่างทอง 14150</t>
  </si>
  <si>
    <t>14150</t>
  </si>
  <si>
    <t>16/02/2025 18:19</t>
  </si>
  <si>
    <t>16/02/2025 17:49</t>
  </si>
  <si>
    <t>EUA97</t>
  </si>
  <si>
    <t>วีณา จันทร์สอน</t>
  </si>
  <si>
    <t>139/4หมู่2ต.หัวรอ (บ้านรถสไลด์รถยก) · หัวรอ/ Hua Ro
เมืองพิษณุโลก/ Mueang Phitsanulokพิษณุโลก/ Phitsanulok
65000</t>
  </si>
  <si>
    <t>660815155226</t>
  </si>
  <si>
    <t>16/02/2025 17:26</t>
  </si>
  <si>
    <t>EUA96</t>
  </si>
  <si>
    <t>น***มบูรณ์ พ***พน</t>
  </si>
  <si>
    <t>EUA95</t>
  </si>
  <si>
    <t>นายกุลพิสิฐ  สายทอง</t>
  </si>
  <si>
    <t>3899/11 หมู่ 3 ม.ธัญญวิลเลจ · สำโรงเหนือ/ Samrong Nuea
เมืองสมุทรปราการ/ Mueang Samut Prakanสมุทรปราการ/ Samut Prakan
10270</t>
  </si>
  <si>
    <t>660817344916</t>
  </si>
  <si>
    <t>16/02/2025 17:20</t>
  </si>
  <si>
    <t>EUA94</t>
  </si>
  <si>
    <t>น***ช ป***ตังโข</t>
  </si>
  <si>
    <t>16/02/2025 17:05</t>
  </si>
  <si>
    <t>16/02/2025 17:06</t>
  </si>
  <si>
    <t>EUA93</t>
  </si>
  <si>
    <t>สุวรรณา     มูลากูล</t>
  </si>
  <si>
    <t>170/43 ถนนจักกะพาก  ตำบลปากน้ำ
เมืองสมุทรปราการ/ Mueang Samut Prakanสมุทรปราการ/ Samut Prakan
10270</t>
  </si>
  <si>
    <t>660843612534</t>
  </si>
  <si>
    <t>16/02/2025 17:03</t>
  </si>
  <si>
    <t>EUA92</t>
  </si>
  <si>
    <t>วิรอร ธาราพรรค์</t>
  </si>
  <si>
    <t>อาคารสวางคนิเวศ (ป้อม 1ห้อง 2105) เลขที่ 888/1 ม.2 ถ.สุขุมวิท
ท้ายบ้าน
เมือง, สมุทรปราการ  10280</t>
  </si>
  <si>
    <t>0817931523</t>
  </si>
  <si>
    <t>16/02/2025 16:10</t>
  </si>
  <si>
    <t>16/02/2025 16:50</t>
  </si>
  <si>
    <t>EUA91</t>
  </si>
  <si>
    <t>******1, หมู่ที่ 6, ตำบลท้ายน้ำ, อำเภอโพทะเล ตำบลท้ายน้ำ อำเภอโพทะเล จังหวัดพิจิตร 66130</t>
  </si>
  <si>
    <t>66130</t>
  </si>
  <si>
    <t>16/02/2025 16:34</t>
  </si>
  <si>
    <t>16/02/2025 16:04</t>
  </si>
  <si>
    <t>EUA90</t>
  </si>
  <si>
    <t>ศ***งศ์ ส***ธมาน</t>
  </si>
  <si>
    <t>16/02/2025 15:51</t>
  </si>
  <si>
    <t>16/02/2025 15:52</t>
  </si>
  <si>
    <t>EUA89</t>
  </si>
  <si>
    <t>จ***ียร</t>
  </si>
  <si>
    <t>16/02/2025 15:43</t>
  </si>
  <si>
    <t>EUA87</t>
  </si>
  <si>
    <t>น***ร ศ***วงค์</t>
  </si>
  <si>
    <t>16/02/2025 15:35</t>
  </si>
  <si>
    <t>EUA85</t>
  </si>
  <si>
    <t>วิจิตร.วิจยาภรณ์</t>
  </si>
  <si>
    <t>199/4 หมู่ 7 ซอย 16 ตำบลพานทองอำเภอพานทองจังหวัดชลบุรี 20160</t>
  </si>
  <si>
    <t>0969682186</t>
  </si>
  <si>
    <t>16/02/2025 15:22</t>
  </si>
  <si>
    <t>EUA84</t>
  </si>
  <si>
    <t>สมบูรณ์  เทคนิค</t>
  </si>
  <si>
    <t>82/54  ถ.สุราษฎร์-นาสาร ม.6 ต.มะขามเตี้ย
เมืองสุราษฎร์ธานี/ Mueang Surat Thaniสุราษฎร์ธานี/ Surat Thani
84000</t>
  </si>
  <si>
    <t>660924747674</t>
  </si>
  <si>
    <t>16/02/2025 15:21</t>
  </si>
  <si>
    <t>EUA83</t>
  </si>
  <si>
    <t>EUA81</t>
  </si>
  <si>
    <t>นางบุญสม หว่านเงิน</t>
  </si>
  <si>
    <t>87/1 หมู่ 4 ซอยมหาสุข ต.บางพึ่ง อ.บ้านหมี่ จ.ลพบุรี 
 15180</t>
  </si>
  <si>
    <t>0958450616</t>
  </si>
  <si>
    <t>16/02/2025 15:15</t>
  </si>
  <si>
    <t>EUA80</t>
  </si>
  <si>
    <t>นายสมศักดิ์ ผ่องสว่าง</t>
  </si>
  <si>
    <t>คอนโดลุมพินีนครอินทร์ (ห้อง 94/423)
เลขที่ 92 ถนนนครอินทร์ ตำบลตลาดขวัญ อำเภอเมืองนนทบุรี
จังหวัดนนทบุรี 11000</t>
  </si>
  <si>
    <t>0824899791</t>
  </si>
  <si>
    <t>16/02/2025 15:20</t>
  </si>
  <si>
    <t>EUA79</t>
  </si>
  <si>
    <t>16/02/2025 15:19</t>
  </si>
  <si>
    <t>EUA78</t>
  </si>
  <si>
    <t>ทัศยา ประทุมสวัสดิ์</t>
  </si>
  <si>
    <t>81/64 ม.12
หมู่บ้านหนองตารส
ต.ตะพง
จ.ระยอง
Thailand
 21000</t>
  </si>
  <si>
    <t>0610611689</t>
  </si>
  <si>
    <t>EUA77</t>
  </si>
  <si>
    <t>ก***ิภา น***้อย</t>
  </si>
  <si>
    <t>16/02/2025 15:18</t>
  </si>
  <si>
    <t>EUA76</t>
  </si>
  <si>
    <t>16/02/2025 15:14</t>
  </si>
  <si>
    <t>EUA75</t>
  </si>
  <si>
    <t>อ***ตยา  ศ***วงษ์เสรี</t>
  </si>
  <si>
    <t>16/02/2025 15:12</t>
  </si>
  <si>
    <t>EUA74</t>
  </si>
  <si>
    <t>16/02/2025 15:11</t>
  </si>
  <si>
    <t>EUA73</t>
  </si>
  <si>
    <t>16/02/2025 15:09</t>
  </si>
  <si>
    <t>16/02/2025 15:08</t>
  </si>
  <si>
    <t>EUA72</t>
  </si>
  <si>
    <t>16/02/2025 15:27</t>
  </si>
  <si>
    <t>16/02/2025 14:57</t>
  </si>
  <si>
    <t>EUA71</t>
  </si>
  <si>
    <t>พ***์ญาดา</t>
  </si>
  <si>
    <t>16/02/2025 14:45</t>
  </si>
  <si>
    <t>EUA70</t>
  </si>
  <si>
    <t>พ***พร ส***ศ</t>
  </si>
  <si>
    <t>16/02/2025 14:39</t>
  </si>
  <si>
    <t>EUA69</t>
  </si>
  <si>
    <t>ส***ิณ ไ***า</t>
  </si>
  <si>
    <t>16/02/2025 14:38</t>
  </si>
  <si>
    <t>EUA68</t>
  </si>
  <si>
    <t>พ***ุข ช***คม</t>
  </si>
  <si>
    <t>16/02/2025 14:37</t>
  </si>
  <si>
    <t>EUA67</t>
  </si>
  <si>
    <t>16/02/2025 14:35</t>
  </si>
  <si>
    <t>EUA65</t>
  </si>
  <si>
    <t>นาย อริยะเมธี แก้วจันทร์</t>
  </si>
  <si>
    <t>95/1 ม.10 ต.ไม้เรียง อ.ฉวาง จำหน่าย.นครศรีธรรมราช 80260
ฉวาง/ Chawangนครศรีธรรมราช/ Nakhon Si Thammarat
80260</t>
  </si>
  <si>
    <t>80260</t>
  </si>
  <si>
    <t>660981135390</t>
  </si>
  <si>
    <t>16/02/2025 14:26</t>
  </si>
  <si>
    <t>EUA64</t>
  </si>
  <si>
    <t>ช***นะ ย***ยง</t>
  </si>
  <si>
    <t>16/02/2025 14:27</t>
  </si>
  <si>
    <t>16/02/2025 14:25</t>
  </si>
  <si>
    <t>EUA61</t>
  </si>
  <si>
    <t>ว***นิภา ใ***</t>
  </si>
  <si>
    <t>16/02/2025 14:16</t>
  </si>
  <si>
    <t>EUA60</t>
  </si>
  <si>
    <t>น******ศ</t>
  </si>
  <si>
    <t>******่าพรวน ตำบลเหล่าพรวน อำเภอเมืองอำนาจเจริญ จังหวัดอำนาจเจริญ 37000</t>
  </si>
  <si>
    <t>37000</t>
  </si>
  <si>
    <t>16/02/2025 14:08</t>
  </si>
  <si>
    <t>EUA59</t>
  </si>
  <si>
    <t>ก*</t>
  </si>
  <si>
    <t>******ลนากลาง อำเภอสูงเนิน จังหวัดนครราชสีมา 30380</t>
  </si>
  <si>
    <t>30380</t>
  </si>
  <si>
    <t>16/02/2025 13:55</t>
  </si>
  <si>
    <t>16/02/2025 13:54</t>
  </si>
  <si>
    <t>EUA58</t>
  </si>
  <si>
    <t>16/02/2025 13:50</t>
  </si>
  <si>
    <t>EUA56</t>
  </si>
  <si>
    <t>16/02/2025 13:46</t>
  </si>
  <si>
    <t>ขอฝอยทอง มะพร้าวหรือเผือก</t>
  </si>
  <si>
    <t>EUA55</t>
  </si>
  <si>
    <t>เสน่หา</t>
  </si>
  <si>
    <t>989/259 ซ.12ท้ายซอย บางปูวิลล่า2 · ท้ายบ้านใหม่/ Thai Ban Mai
เมืองสมุทรปราการ/ Mueang Samut Prakanสมุทรปราการ/ Samut Prakan
10280</t>
  </si>
  <si>
    <t>660827223050</t>
  </si>
  <si>
    <t>16/02/2025 13:37</t>
  </si>
  <si>
    <t>16/02/2025 13:38</t>
  </si>
  <si>
    <t>EUA54</t>
  </si>
  <si>
    <t>จเร เพ็งพิน</t>
  </si>
  <si>
    <t>512ม.14ต.จรเข้สามพัน อ.อุ่ทอง จ.สุพรรณบุรี 72160
อู่ทอง/ U Thongสุพรรณบุรี/ Suphanburi
72160</t>
  </si>
  <si>
    <t>660622976840</t>
  </si>
  <si>
    <t>16/02/2025 13:24</t>
  </si>
  <si>
    <t>EUA53</t>
  </si>
  <si>
    <t>บูม</t>
  </si>
  <si>
    <t>บ.โคก.20 ม.6ต.นามาลา.อ.นาแห้ว.จ.เลย · นาแห้ว/ Na Haeo
นาแห้ว/ Na Haeoเลย/ Loei
42170</t>
  </si>
  <si>
    <t>42170</t>
  </si>
  <si>
    <t>660971181435</t>
  </si>
  <si>
    <t>16/02/2025 13:22</t>
  </si>
  <si>
    <t>EUA52</t>
  </si>
  <si>
    <t>16/02/2025 13:19</t>
  </si>
  <si>
    <t>EUA51</t>
  </si>
  <si>
    <t>ส** น***เจริญ</t>
  </si>
  <si>
    <t>16/02/2025 13:17</t>
  </si>
  <si>
    <t>EUA50</t>
  </si>
  <si>
    <t>นาย ไตรเทพ โพธิ์ทอง</t>
  </si>
  <si>
    <t>46หมู่3 บ้านใหม่ · จอมพระ/ Chom Phra
ท่าวังผา/ Tha Wang Phaน่าน/ Nan
55140</t>
  </si>
  <si>
    <t>660989098431</t>
  </si>
  <si>
    <t>16/02/2025 13:10</t>
  </si>
  <si>
    <t>EUA49</t>
  </si>
  <si>
    <t>16/02/2025 13:05</t>
  </si>
  <si>
    <t>EUA48</t>
  </si>
  <si>
    <t>ช******)</t>
  </si>
  <si>
    <t>******แจ้ง, อำเภอโกสุมพิสัย ตำบลยางท่าแจ้ง อำเภอโกสุมพิสัย จังหวัดมหาสารคาม 44140</t>
  </si>
  <si>
    <t>16/02/2025 13:02</t>
  </si>
  <si>
    <t>16/02/2025 13:01</t>
  </si>
  <si>
    <t>EUA46</t>
  </si>
  <si>
    <t>469ม.1ต.ไชยมงคล
อ.เมืองจ.นครราชสีมา 30000</t>
  </si>
  <si>
    <t>16/02/2025 12:50</t>
  </si>
  <si>
    <t>16/02/2025 12:51</t>
  </si>
  <si>
    <t>EUA45</t>
  </si>
  <si>
    <t>Waw Boongthong</t>
  </si>
  <si>
    <t>154หมู่4
วานรนิวาส
สกลนคร 47120</t>
  </si>
  <si>
    <t>0846514809</t>
  </si>
  <si>
    <t>16/02/2025 12:46</t>
  </si>
  <si>
    <t>EUA44</t>
  </si>
  <si>
    <t>อุไรพร  ทานา</t>
  </si>
  <si>
    <t>64/15 ม.5 ต.บบ้านนา อ.จะนะ จ..สงขลา  90130</t>
  </si>
  <si>
    <t>0808726360</t>
  </si>
  <si>
    <t>16/02/2025 12:41</t>
  </si>
  <si>
    <t>EUA43</t>
  </si>
  <si>
    <t>นิชานันท์ ธันย์กิตตินัน</t>
  </si>
  <si>
    <t xml:space="preserve">124/477 หมู่ 3 ถ.เลียบหาดละไม ต.มะเร็ต อ.เกาะสมุย จ.สุราษฏร์ธานี 
84310 
</t>
  </si>
  <si>
    <t>84310</t>
  </si>
  <si>
    <t>0627588505</t>
  </si>
  <si>
    <t>13/02/2025 11:27</t>
  </si>
  <si>
    <t>ส่งอินเตอร์ 17/2/68</t>
  </si>
  <si>
    <t>16/02/2025 12:39</t>
  </si>
  <si>
    <t>EUA42</t>
  </si>
  <si>
    <t>16/02/2025 12:38</t>
  </si>
  <si>
    <t>EUA41</t>
  </si>
  <si>
    <t>16/02/2025 13:08</t>
  </si>
  <si>
    <t>EUA40</t>
  </si>
  <si>
    <t>ปา​ณิ​สรา ​สาด​ศรี</t>
  </si>
  <si>
    <t>4หมู่4บ้านหนองนกเขียน ต.ร่อร่มเกล้า จ.มุกดาหาร 49130</t>
  </si>
  <si>
    <t>0982690890</t>
  </si>
  <si>
    <t>16/02/2025 12:32</t>
  </si>
  <si>
    <t>EUA39</t>
  </si>
  <si>
    <t>16/02/2025 12:26</t>
  </si>
  <si>
    <t>EUA38</t>
  </si>
  <si>
    <t>วงจันทร์  นามวงษ์</t>
  </si>
  <si>
    <t>4/7หมู่4 ต.วันยาว อ.ขลุง จ.จันทบุรี 22110</t>
  </si>
  <si>
    <t>22110</t>
  </si>
  <si>
    <t>0929320224</t>
  </si>
  <si>
    <t>15/02/2025 12:27</t>
  </si>
  <si>
    <t>16/02/2025 12:25</t>
  </si>
  <si>
    <t>EUA37</t>
  </si>
  <si>
    <t>สุพิศ. ศรีมนตรี.</t>
  </si>
  <si>
    <t>ที่อยู่
16 ม.2 บ้านดอนหัน ต.กุดใส้จ่อ อ.กันทรวิชัย จ.มหาสารคาม 44150</t>
  </si>
  <si>
    <t>44150</t>
  </si>
  <si>
    <t>0845248008</t>
  </si>
  <si>
    <t>16/02/2025 12:22</t>
  </si>
  <si>
    <t>16/02/2025 12:23</t>
  </si>
  <si>
    <t>EUA36</t>
  </si>
  <si>
    <t xml:space="preserve">ธัญทิพย์ พรโชติพิสุทธิ์ </t>
  </si>
  <si>
    <t>29/86 หมู่ 3 หมู่บ้านเจ้าพระยารัตนาธิเบศร์  ต. บางเลน อ. บางใหญ่ จ. นนทบุรี โทร  081 6260529, 11140</t>
  </si>
  <si>
    <t>0811709072</t>
  </si>
  <si>
    <t>16/02/2025 12:20</t>
  </si>
  <si>
    <t>EUA35</t>
  </si>
  <si>
    <t>บำรุง  บัวดิษ</t>
  </si>
  <si>
    <t>11 ม 1 ต กง อ กงไกรลาศ จ สุโขทัย 64170</t>
  </si>
  <si>
    <t>64170</t>
  </si>
  <si>
    <t>0875625560</t>
  </si>
  <si>
    <t>16/02/2025 12:16</t>
  </si>
  <si>
    <t>EUA34</t>
  </si>
  <si>
    <t>อัญชลีพร</t>
  </si>
  <si>
    <t>220/1 ม.6 หนองเต่า กล้าแกล่ง 220/1 · หนองเต่า/ Nong Tao
เก้าเลี้ยว/ Kao Liaoนครสวรรค์/ Nakhon Sawan
60230</t>
  </si>
  <si>
    <t>60230</t>
  </si>
  <si>
    <t>660614878285</t>
  </si>
  <si>
    <t>16/02/2025 12:17</t>
  </si>
  <si>
    <t>EUA32</t>
  </si>
  <si>
    <t>16/02/2025 11:53</t>
  </si>
  <si>
    <t>EUA31</t>
  </si>
  <si>
    <t>******ัญสนิทวงศ์ แขวงบางบำหรุ เขตบางพลัด จังหวัดกรุงเทพมหานคร 10700</t>
  </si>
  <si>
    <t>16/02/2025 12:15</t>
  </si>
  <si>
    <t>16/02/2025 11:45</t>
  </si>
  <si>
    <t>EUA29</t>
  </si>
  <si>
    <t>ธ***าภัทร์ ศ***ุญเรืองไชย</t>
  </si>
  <si>
    <t>16/02/2025 11:39</t>
  </si>
  <si>
    <t>EUA28</t>
  </si>
  <si>
    <t>******, อำเภอทองแสนขัน จ.อุตรดิตถ์ ตำบลบ่อทอง อำเภอทองแสนขัน จังหวัดอุตรดิตถ์ 53230</t>
  </si>
  <si>
    <t>53230</t>
  </si>
  <si>
    <t>16/02/2025 12:06</t>
  </si>
  <si>
    <t>16/02/2025 11:36</t>
  </si>
  <si>
    <t>EUA27</t>
  </si>
  <si>
    <t>กฤชณรงค์ มด นพวิชัย</t>
  </si>
  <si>
    <t>595 ซอย เพชรบุรี 11 ถ. เพชรบุรี แขวงราชเทวี 10400 595 ซอย เพชรบุรี 11 ถ. เพชรบุรี แขวงราชเทวี, 10400
ราชเทวี/ Ratchathewiกรุงเทพมหานคร/ Bangkok
10400</t>
  </si>
  <si>
    <t>660642427914</t>
  </si>
  <si>
    <t>16/02/2025 11:27</t>
  </si>
  <si>
    <t>EUA26</t>
  </si>
  <si>
    <t>ค******า</t>
  </si>
  <si>
    <t>******ขวงพระโขนงเหนือ เขตวัฒนา จังหวัดกรุงเทพมหานคร 10110</t>
  </si>
  <si>
    <t>16/02/2025 11:25</t>
  </si>
  <si>
    <t>EUA25</t>
  </si>
  <si>
    <t>16/02/2025 11:15</t>
  </si>
  <si>
    <t>เนยนม  2 ชิ้น   เผือก 2ชิ้น</t>
  </si>
  <si>
    <t>EUA24</t>
  </si>
  <si>
    <t>16/02/2025 14:00</t>
  </si>
  <si>
    <t>EUA23</t>
  </si>
  <si>
    <t>พันธ์พิลา ชาระวัน</t>
  </si>
  <si>
    <t>บ้านเลขที่ 9 หมู่ 7 ต.ชุมตาบง
ชุมตาบง/ Chum Ta Bongนครสวรรค์/ Nakhon Sawan
60150</t>
  </si>
  <si>
    <t>660809858477</t>
  </si>
  <si>
    <t>16/02/2025 11:09</t>
  </si>
  <si>
    <t>EUA22</t>
  </si>
  <si>
    <t>ณ***ภัทร  ส***ิงห์</t>
  </si>
  <si>
    <t>16/02/2025 11:03</t>
  </si>
  <si>
    <t>ไม่เอาหน้าฝอยทองนะคะ</t>
  </si>
  <si>
    <t>EUA21</t>
  </si>
  <si>
    <t>ฉลอง  อ่วมอ่าง</t>
  </si>
  <si>
    <t>73 หมู่2 ต.ธรรมศาลา
เมืองนครปฐม/ Mueang Nakhon Pathomนครปฐม/ Nakhon Pathom
73000</t>
  </si>
  <si>
    <t>660868015727</t>
  </si>
  <si>
    <t>16/02/2025 11:02</t>
  </si>
  <si>
    <t>EUA20</t>
  </si>
  <si>
    <t>ค***นิตย์ แ***ก้ว</t>
  </si>
  <si>
    <t>16/02/2025 10:59</t>
  </si>
  <si>
    <t>เค้ก ขอเป็นกาแฟกับเผือกนะคะขอบคุณค่ะ</t>
  </si>
  <si>
    <t>EUA19</t>
  </si>
  <si>
    <t>ยุณีวรรณ เทียนเต้ง</t>
  </si>
  <si>
    <t>91ม.9 บ้านนาสีนวล ต.หนองแปน
เจริญศิลป์/ Charoen Sinสกลนคร/ Sakon Nakhon
47290</t>
  </si>
  <si>
    <t>47290</t>
  </si>
  <si>
    <t>660879399690</t>
  </si>
  <si>
    <t>16/02/2025 10:58</t>
  </si>
  <si>
    <t>16/02/2025 10:57</t>
  </si>
  <si>
    <t>EUA18</t>
  </si>
  <si>
    <t>ว***ิดา เ***ยวกัน</t>
  </si>
  <si>
    <t>16/02/2025 10:55</t>
  </si>
  <si>
    <t>EUA17</t>
  </si>
  <si>
    <t>ชานน พึ่งสม</t>
  </si>
  <si>
    <t>หมู่บ้านถนนทอง 231 ม.20 ต.เมืองเก่า
กบินทร์บุรี/ Kabin Buriปราจีนบุรี/ Prachin Buri
25110</t>
  </si>
  <si>
    <t>660929986021</t>
  </si>
  <si>
    <t>16/02/2025 10:48</t>
  </si>
  <si>
    <t>EUA16</t>
  </si>
  <si>
    <t>B******P</t>
  </si>
  <si>
    <t>******นแดง (คอนโด  A-Space ตึกE) แขวงดินแดง เขตดินแดง จังหวัดกรุงเทพมหานคร 10400</t>
  </si>
  <si>
    <t>16/02/2025 10:41</t>
  </si>
  <si>
    <t>EUA15</t>
  </si>
  <si>
    <t>ห***งฤทัย เ***พาด</t>
  </si>
  <si>
    <t>16/02/2025 10:40</t>
  </si>
  <si>
    <t>EUA14</t>
  </si>
  <si>
    <t>16/02/2025 10:32</t>
  </si>
  <si>
    <t>EUA13</t>
  </si>
  <si>
    <t>พ***พย์ ส***ลิศ</t>
  </si>
  <si>
    <t>16/02/2025 10:30</t>
  </si>
  <si>
    <t>EUA12</t>
  </si>
  <si>
    <t>ส*** เ***โสภา</t>
  </si>
  <si>
    <t>EUA11</t>
  </si>
  <si>
    <t>16/02/2025 10:28</t>
  </si>
  <si>
    <t>EUA10</t>
  </si>
  <si>
    <t>ว***ะ ต*** เ***กอ่อน</t>
  </si>
  <si>
    <t>16/02/2025 10:27</t>
  </si>
  <si>
    <t>📌📌รับรส มะพร้าวกับเนยนม📌📌</t>
  </si>
  <si>
    <t>EUA9</t>
  </si>
  <si>
    <t>EUA7</t>
  </si>
  <si>
    <t>16/02/2025 10:18</t>
  </si>
  <si>
    <t>EUA6</t>
  </si>
  <si>
    <t>บรรเจิด   ภู่ระหงษ์</t>
  </si>
  <si>
    <t>74ม.9 · ดงขี้เหล็ก/ Dong Khilek
เมืองปราจีนบุรี/ Mueang Prachin Buriปราจีนบุรี/ Prachin Buri
25000</t>
  </si>
  <si>
    <t>660982012691</t>
  </si>
  <si>
    <t>16/02/2025 10:17</t>
  </si>
  <si>
    <t>EUA5</t>
  </si>
  <si>
    <t>EUA4</t>
  </si>
  <si>
    <t>ส***ย ภ***แพทย์</t>
  </si>
  <si>
    <t>16/02/2025 10:11</t>
  </si>
  <si>
    <t>EUA3</t>
  </si>
  <si>
    <t>เ***ร์</t>
  </si>
  <si>
    <t>16/02/2025 10:03</t>
  </si>
  <si>
    <t>EUA2</t>
  </si>
  <si>
    <t>คุณ​ นุสราวดี​ ศรีทองพิมพ์</t>
  </si>
  <si>
    <t>62  ซ.สำเภา ถ.บางแค
บางแค/ Bang Khaeกรุงเทพมหานคร/ Bangkok
10160</t>
  </si>
  <si>
    <t>660898904113</t>
  </si>
  <si>
    <t>16/02/2025 09:52</t>
  </si>
  <si>
    <t>EUA1</t>
  </si>
  <si>
    <t>16/02/2025 09:50</t>
  </si>
  <si>
    <t>EUA0</t>
  </si>
  <si>
    <t>จ***ร์ฉาย  เ***สุขสมาน</t>
  </si>
  <si>
    <t>16/02/2025 09:49</t>
  </si>
  <si>
    <t>ETZ99</t>
  </si>
  <si>
    <t>ส***ญญา ช***ย</t>
  </si>
  <si>
    <t>16/02/2025 09:48</t>
  </si>
  <si>
    <t>ETZ98</t>
  </si>
  <si>
    <t>ทิพสะดา ลัดลอย</t>
  </si>
  <si>
    <t>สุขุมวิท 85/55 หมู่ที่ 4 หมู่บ้านบุญศิริ  · บางเมืองใหม่/ Bang Mueang Mai
เมืองสมุทรปราการ/ Mueang Samut Prakanสมุทรปราการ/ Samut Prakan
10270</t>
  </si>
  <si>
    <t>660817434551</t>
  </si>
  <si>
    <t>16/02/2025 09:56</t>
  </si>
  <si>
    <t>ETZ97</t>
  </si>
  <si>
    <t>สุรีย์</t>
  </si>
  <si>
    <t>เลขที่8 (ซอยรับจอดรถ) ถ.ราชพฤกษ์1 · ปากคลองภาษีเจริญ/ Pak Khlong Phasi Charoen
ภาษีเจริญ/ Phasi Charoenกรุงเทพมหานคร/ Bangkok
10160</t>
  </si>
  <si>
    <t>660846615521</t>
  </si>
  <si>
    <t>16/02/2025 09:41</t>
  </si>
  <si>
    <t>ETZ96</t>
  </si>
  <si>
    <t>ป***ิมพรรณ ห***รัส</t>
  </si>
  <si>
    <t>16/02/2025 09:34</t>
  </si>
  <si>
    <t>ETZ95</t>
  </si>
  <si>
    <t>ส***ัย เ***ลาภ</t>
  </si>
  <si>
    <t>16/02/2025 09:30</t>
  </si>
  <si>
    <t>ETZ94</t>
  </si>
  <si>
    <t>16/02/2025 09:26</t>
  </si>
  <si>
    <t>16/02/2025 09:27</t>
  </si>
  <si>
    <t>ETZ93</t>
  </si>
  <si>
    <t>16/02/2025 09:25</t>
  </si>
  <si>
    <t>ขอฝอยทอง2กล่องนะคะ ไม่เอากาแฟนะคะ</t>
  </si>
  <si>
    <t>ETZ92</t>
  </si>
  <si>
    <t>16/02/2025 09:24</t>
  </si>
  <si>
    <t>ไม่เอารสกาแฟคะไม่ทานกาแฟ</t>
  </si>
  <si>
    <t>ETZ90</t>
  </si>
  <si>
    <t>ว***พร ไ***ํารงค์</t>
  </si>
  <si>
    <t>16/02/2025 09:22</t>
  </si>
  <si>
    <t>📌📌ไม่รับกาแฟ📌📌</t>
  </si>
  <si>
    <t>ETZ89</t>
  </si>
  <si>
    <t>16/02/2025 09:14</t>
  </si>
  <si>
    <t>ETZ88</t>
  </si>
  <si>
    <t>ณ***รี แ***</t>
  </si>
  <si>
    <t>16/02/2025 09:13</t>
  </si>
  <si>
    <t>ETZ87</t>
  </si>
  <si>
    <t>ม***ย  ศ***วนิช</t>
  </si>
  <si>
    <t>16/02/2025 09:09</t>
  </si>
  <si>
    <t>ETZ86</t>
  </si>
  <si>
    <t>******ภาชี, อำเภอภาชี ตำบลภาชี อำเภอภาชี จังหวัดพระนครศรีอยุธยา 13140</t>
  </si>
  <si>
    <t>13140</t>
  </si>
  <si>
    <t>16/02/2025 09:04</t>
  </si>
  <si>
    <t>16/02/2025 09:03</t>
  </si>
  <si>
    <t>ETZ85</t>
  </si>
  <si>
    <t>คุณ ชาตรี นาห่อม</t>
  </si>
  <si>
    <t>86 หมู่ 1 · แนงมุด/ Naeng Mut
กาบเชิง/ Kap Choengสุรินทร์/ Surin
32210</t>
  </si>
  <si>
    <t>32210</t>
  </si>
  <si>
    <t>660916699585</t>
  </si>
  <si>
    <t>16/02/2025 08:55</t>
  </si>
  <si>
    <t>ETZ84</t>
  </si>
  <si>
    <t>นางพรพรรณ  บุญยงค์</t>
  </si>
  <si>
    <t>----- 49/1 หมู่ 12 ต.คูคต
ลำลูกกา/ Lam Luk Kaปทุมธานี/ Pathum Thani
12130</t>
  </si>
  <si>
    <t>660847340628</t>
  </si>
  <si>
    <t>16/02/2025 08:46</t>
  </si>
  <si>
    <t>ETZ83</t>
  </si>
  <si>
    <t>16/02/2025 08:42</t>
  </si>
  <si>
    <t>ETZ82</t>
  </si>
  <si>
    <t>โ******ม</t>
  </si>
  <si>
    <t>******ยยิ้มแสบ,ตำบล นิคมกระเสียว ตำบลนิคมกระเสียว อำเภอด่านช้าง จังหวัดสุพรรณบุรี 72180</t>
  </si>
  <si>
    <t>72180</t>
  </si>
  <si>
    <t>16/02/2025 09:10</t>
  </si>
  <si>
    <t>16/02/2025 08:40</t>
  </si>
  <si>
    <t>ETZ81</t>
  </si>
  <si>
    <t>ETZ80</t>
  </si>
  <si>
    <t>เ***ฤดี​ ไ***ธานี​</t>
  </si>
  <si>
    <t>16/02/2025 08:34</t>
  </si>
  <si>
    <t>16/02/2025 08:35</t>
  </si>
  <si>
    <t>ETZ79</t>
  </si>
  <si>
    <t>16/02/2025 08:33</t>
  </si>
  <si>
    <t>ฝอยทองคะ8กล่อง</t>
  </si>
  <si>
    <t>ETZ78</t>
  </si>
  <si>
    <t>ช***่</t>
  </si>
  <si>
    <t>16/02/2025 08:32</t>
  </si>
  <si>
    <t>ETZ77</t>
  </si>
  <si>
    <t>ร***าพร   แ***จิตร</t>
  </si>
  <si>
    <t>16/02/2025 08:22</t>
  </si>
  <si>
    <t>16/02/2025 08:21</t>
  </si>
  <si>
    <t>ETZ76</t>
  </si>
  <si>
    <t>16/02/2025 08:17</t>
  </si>
  <si>
    <t>ETZ75</t>
  </si>
  <si>
    <t>ช***ล  อ***นิล</t>
  </si>
  <si>
    <t>16/02/2025 08:15</t>
  </si>
  <si>
    <t>ETZ74</t>
  </si>
  <si>
    <t>16/02/2025 08:13</t>
  </si>
  <si>
    <t>ETZ72</t>
  </si>
  <si>
    <t>น***อรวรรณ ป***ิตชัยวัฒนา</t>
  </si>
  <si>
    <t>16/02/2025 08:07</t>
  </si>
  <si>
    <t>16/02/2025 08:08</t>
  </si>
  <si>
    <t>ETZ71</t>
  </si>
  <si>
    <t>ค******ย</t>
  </si>
  <si>
    <t>******ตำบลโนนสมบูรณ์ อำเภอเขาสวนกวาง จังหวัดขอนแก่น 40280</t>
  </si>
  <si>
    <t>40280</t>
  </si>
  <si>
    <t>16/02/2025 07:41</t>
  </si>
  <si>
    <t>ETZ70</t>
  </si>
  <si>
    <t>จิราภรณ์ คงเหลือง</t>
  </si>
  <si>
    <t>ตลาดเชุมชนดั้งเดิมลานสกา. ต.กำโลน. อ.ลานสกา
ลานสกา/ Lan Sakaนครศรีธรรมราช/ Nakhon Si Thammarat
80230</t>
  </si>
  <si>
    <t>80230</t>
  </si>
  <si>
    <t>660982679832</t>
  </si>
  <si>
    <t>16/02/2025 07:34</t>
  </si>
  <si>
    <t>ETZ68</t>
  </si>
  <si>
    <t>16/02/2025 07:23</t>
  </si>
  <si>
    <t>16/02/2025 07:22</t>
  </si>
  <si>
    <t>ETZ67</t>
  </si>
  <si>
    <t>16/02/2025 07:17</t>
  </si>
  <si>
    <t>ETZ66</t>
  </si>
  <si>
    <t>16/02/2025 06:31</t>
  </si>
  <si>
    <t>TH44086VDWUG3J</t>
  </si>
  <si>
    <t>ETZ65</t>
  </si>
  <si>
    <t>นางอุ่น แสนหอม</t>
  </si>
  <si>
    <t>บ้านคลองเค็ม 14 หมู่ 6 ต.หนองเลิง
เมืองบึงกาฬ/ Bueng Kanบึงกาฬ/ Bueng Kan
38000</t>
  </si>
  <si>
    <t>660992833042</t>
  </si>
  <si>
    <t>16/02/2025 06:21</t>
  </si>
  <si>
    <t>ETZ63</t>
  </si>
  <si>
    <t>16/02/2025 06:48</t>
  </si>
  <si>
    <t>TH252250253017F</t>
  </si>
  <si>
    <t>16/02/2025 06:15</t>
  </si>
  <si>
    <t>ETZ61</t>
  </si>
  <si>
    <t>ม***ี ร***ปากหม้อชายเดี่ยว</t>
  </si>
  <si>
    <t>16/02/2025 03:22</t>
  </si>
  <si>
    <t>THT46011HVWP72Z</t>
  </si>
  <si>
    <t>16/02/2025 03:20</t>
  </si>
  <si>
    <t>ETZ60</t>
  </si>
  <si>
    <t>มณีรัตน์ พากเพียร</t>
  </si>
  <si>
    <t>บ.Humming Hair salon จำกัด พลาซ่าชั้น 1 เลขที่ 88/1 ซ.สุขุมวิท 55 ซ.ทองหล่อตึกเอท ซอย 8 · คลองตันเหนือ/ Khlong Tan Nuea
วัฒนา/ Vadhanaกรุงเทพมหานคร/ Bangkok
10110</t>
  </si>
  <si>
    <t>660953768567</t>
  </si>
  <si>
    <t>16/02/2025 02:36</t>
  </si>
  <si>
    <t>LEXDO0127796727</t>
  </si>
  <si>
    <t>ETZ59</t>
  </si>
  <si>
    <t>ป******ิ</t>
  </si>
  <si>
    <t>****** 2341/1, หมู่ที่ 6, ถนนเทพารักษ์ ตำบลเทพารักษ์ อำเภอเมืองสมุทรปราการ จังหวัดสมุทรปราการ 10270</t>
  </si>
  <si>
    <t>16/02/2025 01:34</t>
  </si>
  <si>
    <t>TH2516142983578</t>
  </si>
  <si>
    <t>ETZ58</t>
  </si>
  <si>
    <t>16/02/2025 00:39</t>
  </si>
  <si>
    <t>LEXPU0458160864</t>
  </si>
  <si>
    <t>16/02/2025 00:38</t>
  </si>
  <si>
    <t>ETZ57</t>
  </si>
  <si>
    <t>นันท์นิชา ศรีนุตะโรจน์</t>
  </si>
  <si>
    <t>153/341ประชาอุทิศ89/1ประชาอุทิศทุ่งครุทุ่งครุ
ทุ่งครุ/ Thung Khruกรุงเทพมหานคร/ Bangkok
10140</t>
  </si>
  <si>
    <t>660846814660</t>
  </si>
  <si>
    <t>16/02/2025 00:25</t>
  </si>
  <si>
    <t>TH01126VDUQW8A2</t>
  </si>
  <si>
    <t>ETZ56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</si>
  <si>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</si>
  <si>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</si>
  <si>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660898444642</t>
  </si>
  <si>
    <t>16/02/2025 00:22</t>
  </si>
  <si>
    <t>LEXDO0127795971</t>
  </si>
  <si>
    <t>ETZ55</t>
  </si>
  <si>
    <t>16/02/2025 00:21</t>
  </si>
  <si>
    <t>TH255913074031D</t>
  </si>
  <si>
    <t>EUC37</t>
  </si>
  <si>
    <t>ม******์</t>
  </si>
  <si>
    <t>******ัสดุที่นิติเท่านั้น) ซ.อ่อนนุช 55/1 ถ.สุขุมวิท 77 แขวงประเวศ เขตประเวศ จังหวัดกรุงเทพมหานคร 10250</t>
  </si>
  <si>
    <t>17/02/2025 23:17</t>
  </si>
  <si>
    <t>EUC36</t>
  </si>
  <si>
    <t>17/02/2025 22:44</t>
  </si>
  <si>
    <t>EUC35</t>
  </si>
  <si>
    <t>คุณมานัส เหรา</t>
  </si>
  <si>
    <t>ซอยข้างวัดเจริญธรรม 50 ม..5 · เจริญธรรม/ Charoen Tham
วิหารแดง/ Wihan Daengสระบุรี/ Saraburi
18150</t>
  </si>
  <si>
    <t>18150</t>
  </si>
  <si>
    <t>660839322214</t>
  </si>
  <si>
    <t>17/02/2025 22:21</t>
  </si>
  <si>
    <t>17/02/2025 22:17</t>
  </si>
  <si>
    <t>EUC34</t>
  </si>
  <si>
    <t>ป***ญา ล***ุฒ</t>
  </si>
  <si>
    <t>17/02/2025 21:44</t>
  </si>
  <si>
    <t>EUC33</t>
  </si>
  <si>
    <t>สุวรรณ ศึกษาการ</t>
  </si>
  <si>
    <t>565 ม.1 ซ. สุดใจ 5 ต.บ้านเลื่อม · บ้านเลื่อม/ Ban Lueam
เมืองอุดรธานี/ Mueang Udon Thaniอุดรธานี/ Udon Thani
41000</t>
  </si>
  <si>
    <t>660872153792</t>
  </si>
  <si>
    <t>EUC32</t>
  </si>
  <si>
    <t>สายฝน คนกล้า</t>
  </si>
  <si>
    <t>120/1พีอาร์เพลส ราชปรารภซอย5 · ถนนพญาไท/ Thanon Phaya Thai
ราชเทวี/ Ratchathewiกรุงเทพมหานคร/ Bangkok
10400</t>
  </si>
  <si>
    <t>660656361625</t>
  </si>
  <si>
    <t>17/02/2025 21:25</t>
  </si>
  <si>
    <t>17/02/2025 21:24</t>
  </si>
  <si>
    <t>EUC31</t>
  </si>
  <si>
    <t>ธนินท์รัฐ รัถยาสวรรค์ภัช</t>
  </si>
  <si>
    <t>456 ม.1ท่าตะโกพัฒนา ต.ท่าตะโก · ท่าตะโก/ Tha Tako
ท่าตะโก/ Tha Takoนครสวรรค์/ Nakhon Sawan
60160</t>
  </si>
  <si>
    <t>60160</t>
  </si>
  <si>
    <t>660808362232</t>
  </si>
  <si>
    <t>17/02/2025 21:02</t>
  </si>
  <si>
    <t>EUC30</t>
  </si>
  <si>
    <t>17/02/2025 20:57</t>
  </si>
  <si>
    <t>EUC29</t>
  </si>
  <si>
    <t>กานดา  เปิ้นสมุทร</t>
  </si>
  <si>
    <t>43 ซอยบางพรม34 แขวงบางพรม
ตลิ่งชัน/ Taling Chanกรุงเทพมหานคร/ Bangkok
10170</t>
  </si>
  <si>
    <t>660614157622</t>
  </si>
  <si>
    <t>17/02/2025 22:16</t>
  </si>
  <si>
    <t>17/02/2025 20:56</t>
  </si>
  <si>
    <t>EUC28</t>
  </si>
  <si>
    <t>17/02/2025 20:54</t>
  </si>
  <si>
    <t>EUC27</t>
  </si>
  <si>
    <t>แ***า</t>
  </si>
  <si>
    <t>17/02/2025 20:38</t>
  </si>
  <si>
    <t>EUC26</t>
  </si>
  <si>
    <t>นาง สวิต สุทธิศักดิ์</t>
  </si>
  <si>
    <t>บ้านเลขที่ 86 อ้อเหนือ หมู่ 14 ต.กำปัง อ.โนนไทย
โนนไทย/ Non Thaiนครราชสีมา/ Nakhon Ratchasima
30220</t>
  </si>
  <si>
    <t>30220</t>
  </si>
  <si>
    <t>660872544686</t>
  </si>
  <si>
    <t>17/02/2025 20:21</t>
  </si>
  <si>
    <t>17/02/2025 20:22</t>
  </si>
  <si>
    <t>EUC25</t>
  </si>
  <si>
    <t>น***าวมนทิรา  ท**</t>
  </si>
  <si>
    <t>17/02/2025 20:18</t>
  </si>
  <si>
    <t>17/02/2025 20:19</t>
  </si>
  <si>
    <t>EUC24</t>
  </si>
  <si>
    <t>m*** i***rapron</t>
  </si>
  <si>
    <t>17/02/2025 19:06</t>
  </si>
  <si>
    <t>EUC23</t>
  </si>
  <si>
    <t>******เลขที่308 หน้ารร.ดาหลำ ตำบลเขาขาว อำเภอละงู จังหวัดสตูล 91110</t>
  </si>
  <si>
    <t>91110</t>
  </si>
  <si>
    <t>17/02/2025 19:30</t>
  </si>
  <si>
    <t>17/02/2025 18:59</t>
  </si>
  <si>
    <t>EUC22</t>
  </si>
  <si>
    <t>ก***์ฤทัย เ***อนศรี</t>
  </si>
  <si>
    <t>17/02/2025 18:45</t>
  </si>
  <si>
    <t>EUC21</t>
  </si>
  <si>
    <t>ส***กา ธ***วงค์</t>
  </si>
  <si>
    <t>17/02/2025 18:36</t>
  </si>
  <si>
    <t>EUC20</t>
  </si>
  <si>
    <t>l***n</t>
  </si>
  <si>
    <t>17/02/2025 18:17</t>
  </si>
  <si>
    <t>EUC19</t>
  </si>
  <si>
    <t>17/02/2025 18:10</t>
  </si>
  <si>
    <t>EUC18</t>
  </si>
  <si>
    <t>วารุณี พลังวชิรา</t>
  </si>
  <si>
    <t>18 ซอยท่าดินแดง6 ถนน ท่าดินแดง ตำบล คลองสาน อำเภอคลองสาน จ.กรุงเทพ(กลางซอยขวามือ) ประตูเขียว 10600</t>
  </si>
  <si>
    <t>0909898258</t>
  </si>
  <si>
    <t>17/02/2025 17:40</t>
  </si>
  <si>
    <t>17/02/2025 18:09</t>
  </si>
  <si>
    <t>EUC17</t>
  </si>
  <si>
    <t>ศรีวรรณ-สาเกิด</t>
  </si>
  <si>
    <t>ร้านอาหารครัวแม่ศรี
ชักพระ
ปากซอย10
ตลิ่งชัน
ก.ท.ม 10170</t>
  </si>
  <si>
    <t>0948958813</t>
  </si>
  <si>
    <t>17/02/2025 18:08</t>
  </si>
  <si>
    <t>EUC16</t>
  </si>
  <si>
    <t>ช***ชิตา น***จ</t>
  </si>
  <si>
    <t>17/02/2025 18:05</t>
  </si>
  <si>
    <t>17/02/2025 18:04</t>
  </si>
  <si>
    <t>EUC15</t>
  </si>
  <si>
    <t>ร***า ศ***ิ์โสภิณ</t>
  </si>
  <si>
    <t>17/02/2025 17:52</t>
  </si>
  <si>
    <t>EUC14</t>
  </si>
  <si>
    <t>น** ส***ฒน์ น***นาวัฒน์</t>
  </si>
  <si>
    <t>17/02/2025 17:50</t>
  </si>
  <si>
    <t>EUC13</t>
  </si>
  <si>
    <t>******พระบาท อ.ท่าอุเทน ตำบลเวินพระบาท อำเภอท่าอุเทน จังหวัดนครพนม 48120</t>
  </si>
  <si>
    <t>17/02/2025 18:15</t>
  </si>
  <si>
    <t>17/02/2025 17:45</t>
  </si>
  <si>
    <t>EUC12</t>
  </si>
  <si>
    <t>ป***ิตานิลนัน</t>
  </si>
  <si>
    <t>17/02/2025 17:44</t>
  </si>
  <si>
    <t>EUC11</t>
  </si>
  <si>
    <t>ณ***ิศา ส***ล</t>
  </si>
  <si>
    <t>17/02/2025 17:41</t>
  </si>
  <si>
    <t>EUC10</t>
  </si>
  <si>
    <t>ช***ุมพร เ***สุวรรณ</t>
  </si>
  <si>
    <t>17/02/2025 17:20</t>
  </si>
  <si>
    <t>EUC9</t>
  </si>
  <si>
    <t>ไพเราะ  ประเสริฐวงศ์</t>
  </si>
  <si>
    <t>12/107  หมู่ 4  ProudX2  ซ.แจ้งวัฒนะ-ปากเกร็ด 19  ถ.แจ้งวัฒนะ  ต.คลองเกลือ
ปากเกร็ด/ Pak Kretนนทบุรี/ Nonthaburi
11120</t>
  </si>
  <si>
    <t>660838500019</t>
  </si>
  <si>
    <t>17/02/2025 17:19</t>
  </si>
  <si>
    <t>EUC8</t>
  </si>
  <si>
    <t>17/02/2025 17:16</t>
  </si>
  <si>
    <t>EUC7</t>
  </si>
  <si>
    <t>T******n</t>
  </si>
  <si>
    <t>******อำเภอเมืองนนทบุรี นนทบุรี 11000 ประเทศไทย ตำบลท่าทราย อำเภอเมืองนนทบุรี จังหวัดนนทบุรี 11000</t>
  </si>
  <si>
    <t>17/02/2025 17:09</t>
  </si>
  <si>
    <t>17/02/2025 17:08</t>
  </si>
  <si>
    <t>EUC6</t>
  </si>
  <si>
    <t>อุไร ช่างแย้ม</t>
  </si>
  <si>
    <t>211/70 หมู่ 6 ตำบลสันโป่ง
เชียงใหม่
Thailand 50180</t>
  </si>
  <si>
    <t>50180</t>
  </si>
  <si>
    <t>0898505958</t>
  </si>
  <si>
    <t>17/02/2025 16:56</t>
  </si>
  <si>
    <t>EUC5</t>
  </si>
  <si>
    <t>อุบลรัตน์เส็งประชา</t>
  </si>
  <si>
    <t>.13หมุ4.ตวัดสำโรงอนครชัยศรีจนครปฐม.ซ.กำนันเอก.. 73120</t>
  </si>
  <si>
    <t>17/02/2025 15:30</t>
  </si>
  <si>
    <t>17/02/2025 16:55</t>
  </si>
  <si>
    <t>EUC4</t>
  </si>
  <si>
    <t>17/02/2025 16:54</t>
  </si>
  <si>
    <t>EUC3</t>
  </si>
  <si>
    <t>เ***ญมั่นคงการยาง พ***พย์</t>
  </si>
  <si>
    <t>17/02/2025 16:51</t>
  </si>
  <si>
    <t>EUC2</t>
  </si>
  <si>
    <t>ว***ี ห***เพ็ชร์</t>
  </si>
  <si>
    <t>17/02/2025 16:28</t>
  </si>
  <si>
    <t>EUC0</t>
  </si>
  <si>
    <t>ศรีวรรณ บัวทอง</t>
  </si>
  <si>
    <t>420 ม.1 ต.ชะมาย
ทุ่งสง/ Thung Songนครศรีธรรมราช/ Nakhon Si Thammarat
80110</t>
  </si>
  <si>
    <t>80110</t>
  </si>
  <si>
    <t>17/02/2025 16:20</t>
  </si>
  <si>
    <t>EUB99</t>
  </si>
  <si>
    <t>ร***น อ***งคำ</t>
  </si>
  <si>
    <t>17/02/2025 16:16</t>
  </si>
  <si>
    <t>EUB98</t>
  </si>
  <si>
    <t>อ***ัตน์ เ***งยศ</t>
  </si>
  <si>
    <t>17/02/2025 16:12</t>
  </si>
  <si>
    <t>17/02/2025 16:13</t>
  </si>
  <si>
    <t>EUB95</t>
  </si>
  <si>
    <t>เ***ล</t>
  </si>
  <si>
    <t>17/02/2025 15:55</t>
  </si>
  <si>
    <t>EUB94</t>
  </si>
  <si>
    <t>สมศรี สามเพชรเจริญ</t>
  </si>
  <si>
    <t>43/4 หมู่ 1 ตำบลถนนขาด อ.เมือง จ.นครปฐม
เมืองนครปฐม/ Mueang Nakhon Pathomนครปฐม/ Nakhon Pathom
73000</t>
  </si>
  <si>
    <t>660895348992</t>
  </si>
  <si>
    <t>EUB93</t>
  </si>
  <si>
    <t>อัมพา มะปรางหวาน</t>
  </si>
  <si>
    <t>98/16ม.เปี่ยมสุข7ถ.ลำท่าแดง ต.ศาลาแดง อ.เมือง จ.อ่างทอง 14000</t>
  </si>
  <si>
    <t>14000</t>
  </si>
  <si>
    <t>0819473243</t>
  </si>
  <si>
    <t>17/02/2025 08:23</t>
  </si>
  <si>
    <t>17/02/2025 15:27</t>
  </si>
  <si>
    <t>EUB92</t>
  </si>
  <si>
    <t>นางวราภรณ์ จัดดี</t>
  </si>
  <si>
    <t xml:space="preserve">307/68 หมู่บ้านสิริมงคล6
(ซอยในหมู่บ้านซอย6)
ต.แจระแม อ.เมือง
จ.อุบลราชธานี 34000
</t>
  </si>
  <si>
    <t>0895782274</t>
  </si>
  <si>
    <t>17/02/2025 15:08</t>
  </si>
  <si>
    <t>17/02/2025 15:26</t>
  </si>
  <si>
    <t>EUB91</t>
  </si>
  <si>
    <t>เ******า</t>
  </si>
  <si>
    <t>****** ตำบลควนธานี อำเภอกันตัง จังหวัดตรัง 92110</t>
  </si>
  <si>
    <t>92110</t>
  </si>
  <si>
    <t>17/02/2025 15:40</t>
  </si>
  <si>
    <t>17/02/2025 15:10</t>
  </si>
  <si>
    <t>EUB90</t>
  </si>
  <si>
    <t>ร***ยาพร  ก***านศุภพันธ์</t>
  </si>
  <si>
    <t>17/02/2025 15:05</t>
  </si>
  <si>
    <t>EUB89</t>
  </si>
  <si>
    <t>สายพิณฐ์ โลกา</t>
  </si>
  <si>
    <t>บ.ต้น-สายปลายน้ำกรุ๊ป จำกัด
24/2 ม.5 ถนนประชาสำราญ
ซอยประชาสำราญ 1 
แขวงคลองสิบสอง 
เขตหนองจอก กทม. 10530</t>
  </si>
  <si>
    <t>0634425549</t>
  </si>
  <si>
    <t>17/02/2025 14:48</t>
  </si>
  <si>
    <t>EUB88</t>
  </si>
  <si>
    <t>วอดก้า</t>
  </si>
  <si>
    <t>232/21 หมู่ 1 ซอย 6 บ้านหลังสีฟ้า
ตำบลแม่น้ำ อำเภอเกาะสมุย
จังหวัดสุราษฎร์ธานี 84330</t>
  </si>
  <si>
    <t>0872884028</t>
  </si>
  <si>
    <t>17/02/2025 14:02</t>
  </si>
  <si>
    <t>17/02/2025 15:03</t>
  </si>
  <si>
    <t>EUB87</t>
  </si>
  <si>
    <t>******ต อ.เมือง จ.แพร่ ตำบลป่าแมต อำเภอเมืองแพร่ จังหวัดแพร่ 54000</t>
  </si>
  <si>
    <t>17/02/2025 14:56</t>
  </si>
  <si>
    <t>EUB86</t>
  </si>
  <si>
    <t>ส***นตนากองแป้น</t>
  </si>
  <si>
    <t>17/02/2025 14:44</t>
  </si>
  <si>
    <t>EUB85</t>
  </si>
  <si>
    <t>ผ***าศ พ***ต</t>
  </si>
  <si>
    <t>17/02/2025 14:39</t>
  </si>
  <si>
    <t>EUB84</t>
  </si>
  <si>
    <t>ข***หทัย เ***ยววิไลกุลวัฒน์</t>
  </si>
  <si>
    <t>17/02/2025 14:32</t>
  </si>
  <si>
    <t>EUB83</t>
  </si>
  <si>
    <t>คุณลำธาล ศรีงาม</t>
  </si>
  <si>
    <t>51หมู่2 ตำบลป่าเด็ง
แก่งกระจาน/ Kaeng Krachanเพชรบุรี/ Phetchaburi
76170</t>
  </si>
  <si>
    <t>76170</t>
  </si>
  <si>
    <t>660982603008</t>
  </si>
  <si>
    <t>17/02/2025 14:30</t>
  </si>
  <si>
    <t>EUB82</t>
  </si>
  <si>
    <t>17/02/2025 13:58</t>
  </si>
  <si>
    <t>EUB81</t>
  </si>
  <si>
    <t>นาย บวร มณีโชติ</t>
  </si>
  <si>
    <t>157/27 หมู่ 6 ซอยอำนวยสุข 5
ถนนเพชรเกษม ต.เขาน้อย
อ.ปราณบุรี จ.ประจวบฯ 
โทร. 77120</t>
  </si>
  <si>
    <t>0894132260</t>
  </si>
  <si>
    <t>17/02/2025 12:59</t>
  </si>
  <si>
    <t>17/02/2025 13:57</t>
  </si>
  <si>
    <t>EUB80</t>
  </si>
  <si>
    <t>น***พร ศ***นตรี</t>
  </si>
  <si>
    <t>17/02/2025 13:49</t>
  </si>
  <si>
    <t>17/02/2025 13:50</t>
  </si>
  <si>
    <t>EUB79</t>
  </si>
  <si>
    <t>โสภา ฟอวดวงตา</t>
  </si>
  <si>
    <t>94บ้านแซว หมู่6 ตำบล ลำดวน · กระสัง/ Krasang
กระสัง/ Krasangบุรีรัมย์/ Buriram
31160</t>
  </si>
  <si>
    <t>31160</t>
  </si>
  <si>
    <t>660988873251</t>
  </si>
  <si>
    <t>17/02/2025 13:47</t>
  </si>
  <si>
    <t>EUB77</t>
  </si>
  <si>
    <t>จิตรา  วิชัยดิษฐ</t>
  </si>
  <si>
    <t>79/3 หมู่1 ต.ชลคราม
ดอนสัก/ Don Sakสุราษฎร์ธานี/ Surat Thani
84160</t>
  </si>
  <si>
    <t>660826902022</t>
  </si>
  <si>
    <t>17/02/2025 13:29</t>
  </si>
  <si>
    <t>EUB78</t>
  </si>
  <si>
    <t>ส***น ช***โชติ</t>
  </si>
  <si>
    <t>17/02/2025 13:28</t>
  </si>
  <si>
    <t>17/02/2025 13:27</t>
  </si>
  <si>
    <t>EUB76</t>
  </si>
  <si>
    <t>วรัญญา แก้​วเ​คนมา​</t>
  </si>
  <si>
    <t>72/1 ห้อง4(หลังแรกขวามือ)ซ.เซเว่นแยกรพ.มงกุฎระยอง ถ.มาบยา ต.มาบตาพุด
เมืองระยอง/ Mueang Rayongระยอง/ Rayong
21150</t>
  </si>
  <si>
    <t>21150</t>
  </si>
  <si>
    <t>660983267589</t>
  </si>
  <si>
    <t>17/02/2025 13:21</t>
  </si>
  <si>
    <t>EUB75</t>
  </si>
  <si>
    <t>******ุขุมวิท แขวงพระโขนง แขวงพระโขนง เขตคลองเตย จังหวัดกรุงเทพมหานคร 10110</t>
  </si>
  <si>
    <t>17/02/2025 13:48</t>
  </si>
  <si>
    <t>17/02/2025 13:14</t>
  </si>
  <si>
    <t>EUB74</t>
  </si>
  <si>
    <t>17/02/2025 12:28</t>
  </si>
  <si>
    <t>เอาเค้กตาลหอมทั้ง4กล่องคะ</t>
  </si>
  <si>
    <t>17/02/2025 13:10</t>
  </si>
  <si>
    <t>EUB73</t>
  </si>
  <si>
    <t>17/02/2025 12:54</t>
  </si>
  <si>
    <t>17/02/2025 12:56</t>
  </si>
  <si>
    <t>17/02/2025 12:55</t>
  </si>
  <si>
    <t>EUB72</t>
  </si>
  <si>
    <t>ปุญญพัฒน์ ฉายสุวรรณ</t>
  </si>
  <si>
    <t>62/8 ลาดพร้าว87 ถนน ลาดพร้าว แขวง คลองเจ้าคุณสิงห์ เขตวังทองหลาง กรุงเทพมหานคร
วังทองหลาง/ Wang Thonglangกรุงเทพมหานคร/ Bangkok
10310</t>
  </si>
  <si>
    <t>660815139905</t>
  </si>
  <si>
    <t>17/02/2025 12:46</t>
  </si>
  <si>
    <t>EUB71</t>
  </si>
  <si>
    <t>17/02/2025 12:18</t>
  </si>
  <si>
    <t>ท๊อฟฟี่ถั่ว (ทอฟฟี่กล่อง(กล่อง 12 เม็ด))</t>
  </si>
  <si>
    <t>EUB70</t>
  </si>
  <si>
    <t>ผู้รับ คุณ ประสบภรณ์ ฮอลบูร์ค</t>
  </si>
  <si>
    <t>ร้านขายนกซาฟารีเพ้ทเชียงใหม่
(กาดคำเที่ยง) ต.ป่าตัน อ.เมือง เชียงใหม่  50300</t>
  </si>
  <si>
    <t>0897909911</t>
  </si>
  <si>
    <t>17/02/2025 12:17</t>
  </si>
  <si>
    <t>EUB69</t>
  </si>
  <si>
    <t>****** แขวงบางชัน เขตคลองสามวา กรุงเทพมหานคร10510 แขวงบางชัน เขตคลองสามวา จังหวัดกรุงเทพมหานคร 10510</t>
  </si>
  <si>
    <t>18/02/2025 05:18</t>
  </si>
  <si>
    <t>17/02/2025 12:07</t>
  </si>
  <si>
    <t>EUB67</t>
  </si>
  <si>
    <t>******ำบลคลองศก อำเภอพนม จังหวัดสุราษฎร์ธานี 84250</t>
  </si>
  <si>
    <t>17/02/2025 12:22</t>
  </si>
  <si>
    <t>17/02/2025 11:52</t>
  </si>
  <si>
    <t>EUB66</t>
  </si>
  <si>
    <t>EUB64</t>
  </si>
  <si>
    <t>17/02/2025 11:50</t>
  </si>
  <si>
    <t>ไม่เอารสกาแฟนะคะ ทานกาแฟไม่ได้</t>
  </si>
  <si>
    <t>EUB63</t>
  </si>
  <si>
    <t>ตาล ตาล</t>
  </si>
  <si>
    <t>89 หมู่4 ร้านค้าโต๊ะสนุ๊กห้วยกรด 89 ม.4 โทร096615655 · ดอนรวก/ Don Ruak
ดอนตูม/ Don Tumนครปฐม/ Nakhon Pathom
73150</t>
  </si>
  <si>
    <t>660957744312</t>
  </si>
  <si>
    <t>17/02/2025 11:47</t>
  </si>
  <si>
    <t>EUB62</t>
  </si>
  <si>
    <t>17/02/2025 11:43</t>
  </si>
  <si>
    <t>เค้กกาแฟ1   เค้กเนยสด1</t>
  </si>
  <si>
    <t>EUB61</t>
  </si>
  <si>
    <t>ล******ย</t>
  </si>
  <si>
    <t>******ง จ.นครราชสีมา ตำบลในเมือง อำเภอเมืองนครราชสีมา จังหวัดนครราชสีมา 30000</t>
  </si>
  <si>
    <t>17/02/2025 11:00</t>
  </si>
  <si>
    <t>EUB60</t>
  </si>
  <si>
    <t>ส***ตถา</t>
  </si>
  <si>
    <t>17/02/2025 10:44</t>
  </si>
  <si>
    <t>เค้กรับกาแฟกับมะพร้าวเผาค่ะถ้าไม่มีเอามะพร้าวอ่อนค่ะ</t>
  </si>
  <si>
    <t>EUB59</t>
  </si>
  <si>
    <t>อ***มา อ***คง</t>
  </si>
  <si>
    <t>17/02/2025 10:36</t>
  </si>
  <si>
    <t>EUB58</t>
  </si>
  <si>
    <t>K***ล</t>
  </si>
  <si>
    <t>******ง จ.มหาสารคาม ตำบลตลาด อำเภอเมืองมหาสารคาม จังหวัดมหาสารคาม 44000</t>
  </si>
  <si>
    <t>17/02/2025 10:53</t>
  </si>
  <si>
    <t>17/02/2025 10:27</t>
  </si>
  <si>
    <t>EUB57</t>
  </si>
  <si>
    <t>17/02/2025 10:49</t>
  </si>
  <si>
    <t>17/02/2025 10:19</t>
  </si>
  <si>
    <t>EUB56</t>
  </si>
  <si>
    <t>จันทรา  หนูนุรักษ์</t>
  </si>
  <si>
    <t>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
พระสมุทรเจดีย์/ Phra Samut Chediสมุทรปราการ/ Samut Prakan
10290</t>
  </si>
  <si>
    <t>660959590014</t>
  </si>
  <si>
    <t>17/02/2025 10:14</t>
  </si>
  <si>
    <t>EUB55</t>
  </si>
  <si>
    <t>ส***สรีญา​ ใ***้ว</t>
  </si>
  <si>
    <t>17/02/2025 10:13</t>
  </si>
  <si>
    <t>ขอฝอยทอง2กล่อง ที่เหลือคละมา  ไม่เอากาแฟนะไม่กินกาแฟคะ</t>
  </si>
  <si>
    <t>EUB54</t>
  </si>
  <si>
    <t>กัญทิมา สุขศิริมัช</t>
  </si>
  <si>
    <t>10/2 ถ.ทางไผ่ 2
ต.เชิงเนิน อ.เมือง
จ.ระยอง 
  2100 21000</t>
  </si>
  <si>
    <t>0616415662</t>
  </si>
  <si>
    <t>17/02/2025 09:24</t>
  </si>
  <si>
    <t>17/02/2025 10:09</t>
  </si>
  <si>
    <t>EUB53</t>
  </si>
  <si>
    <t>น***สภณ เ***่ยมมุกดา</t>
  </si>
  <si>
    <t>17/02/2025 10:07</t>
  </si>
  <si>
    <t>EUB52</t>
  </si>
  <si>
    <t>ณัฐรดา จันทวงค์</t>
  </si>
  <si>
    <t>21/1 ซ.หลักเมือง ถ.หลักเมือง
เมืองเพชรบูรณ์/ Mueang Phetchabunเพชรบูรณ์/ Phetchabun
67000</t>
  </si>
  <si>
    <t>67000</t>
  </si>
  <si>
    <t>660988263936</t>
  </si>
  <si>
    <t>17/02/2025 09:58</t>
  </si>
  <si>
    <t>EUB51</t>
  </si>
  <si>
    <t>อุ๊</t>
  </si>
  <si>
    <t>เข้าซอยโรงแรมเจเจเจอโรงแรมซ้ายมือบ้านหลังเดียวสีม่วงหลังใหญ่ 301/34ม.1ต.เขาน้อยอ.ปราณฯจ.ประจวบฯ77120 · เขาน้อย/ Khao Noi
ปราณบุรี/ Pran Buriประจวบคีรีขันธ์/ Prachuap Khiri Khan
77120</t>
  </si>
  <si>
    <t>660811411834</t>
  </si>
  <si>
    <t>17/02/2025 09:57</t>
  </si>
  <si>
    <t>EUB50</t>
  </si>
  <si>
    <t>******ำเภอ วังทอง วังทอง ตำบลวังทอง อำเภอวังทอง จังหวัดพิษณุโลก 65130</t>
  </si>
  <si>
    <t>17/02/2025 10:24</t>
  </si>
  <si>
    <t>17/02/2025 09:54</t>
  </si>
  <si>
    <t>EUB49</t>
  </si>
  <si>
    <t>ฐ***ิยา</t>
  </si>
  <si>
    <t>17/02/2025 09:46</t>
  </si>
  <si>
    <t>17/02/2025 09:44</t>
  </si>
  <si>
    <t>EUB47</t>
  </si>
  <si>
    <t>17/02/2025 09:04</t>
  </si>
  <si>
    <t>EUB46</t>
  </si>
  <si>
    <t>วิลาพรรณ วรรณกิจ</t>
  </si>
  <si>
    <t>551/5-7 ร้านขายของฝาก  ถนนมิตรภาพ  ตำบลในเมือง  อำเภอเมือง  จังหวัดนครราชสีมา  30000
เมืองนครราชสีมา/ Mueng Nakorn Ratchasimaนครราชสีมา/ Nakhon Ratchasima
30000</t>
  </si>
  <si>
    <t>660617722530</t>
  </si>
  <si>
    <t>17/02/2025 08:58</t>
  </si>
  <si>
    <t>EUB45</t>
  </si>
  <si>
    <t>มาณวิกา นิ่มตลุง</t>
  </si>
  <si>
    <t>106  หมู่ 1 ต.งิ้วราย · งิ้วราย/ Phan Ngio Rai
เมืองลพบุรี/ Mueang Lop Buriลพบุรี/ Lopburi
15000</t>
  </si>
  <si>
    <t>660944736033</t>
  </si>
  <si>
    <t>17/02/2025 08:54</t>
  </si>
  <si>
    <t>EUB44</t>
  </si>
  <si>
    <t>******ไผ่ใหญ่, ตำบลหนองโสน, อำเภอสามง่าม ตำบลหนองโสน อำเภอสามง่าม จังหวัดพิจิตร 66140</t>
  </si>
  <si>
    <t>17/02/2025 08:52</t>
  </si>
  <si>
    <t>17/02/2025 08:51</t>
  </si>
  <si>
    <t>EUB43</t>
  </si>
  <si>
    <t>17/02/2025 07:48</t>
  </si>
  <si>
    <t>17/02/2025 07:18</t>
  </si>
  <si>
    <t>EUB42</t>
  </si>
  <si>
    <t>ช***ัย แ***ุทัย</t>
  </si>
  <si>
    <t>17/02/2025 06:12</t>
  </si>
  <si>
    <t>755398880202</t>
  </si>
  <si>
    <t>EUB41</t>
  </si>
  <si>
    <t>******9 ม.6, ตำบล กำแพงเพชร, อำเภอรัตภูมิ ตำบลกำแพงเพชร อำเภอรัตภูมิ จังหวัดสงขลา 90180</t>
  </si>
  <si>
    <t>17/02/2025 05:15</t>
  </si>
  <si>
    <t>TH257741585187H</t>
  </si>
  <si>
    <t>EUB40</t>
  </si>
  <si>
    <t>น******ึ</t>
  </si>
  <si>
    <t>******ิ์กลาง, อำเภอโขงเจียม ตำบลนาโพธิ์กลาง อำเภอโขงเจียม จังหวัดอุบลราชธานี 34220</t>
  </si>
  <si>
    <t>34220</t>
  </si>
  <si>
    <t>17/02/2025 04:44</t>
  </si>
  <si>
    <t>TH2587385901638</t>
  </si>
  <si>
    <t>17/02/2025 04:23</t>
  </si>
  <si>
    <t>EUB39</t>
  </si>
  <si>
    <t>ค******่</t>
  </si>
  <si>
    <t>******6 ตำบลบ้านแดง อำเภอตระการพืชผล ตำบลบ้านแดง อำเภอตระการพืชผล จังหวัดอุบลราชธานี 34130</t>
  </si>
  <si>
    <t>34130</t>
  </si>
  <si>
    <t>17/02/2025 04:18</t>
  </si>
  <si>
    <t>TH31106VJAMB8V</t>
  </si>
  <si>
    <t>EUB38</t>
  </si>
  <si>
    <t>ณ******ม</t>
  </si>
  <si>
    <t>******ตำบลท่าคอย อำเภอท่ายาง จังหวัดเพชรบุรี 76130</t>
  </si>
  <si>
    <t>17/02/2025 04:24</t>
  </si>
  <si>
    <t>TH258180842894I</t>
  </si>
  <si>
    <t>17/02/2025 03:51</t>
  </si>
  <si>
    <t>EUB37</t>
  </si>
  <si>
    <t>ป***อบ</t>
  </si>
  <si>
    <t>17/02/2025 03:20</t>
  </si>
  <si>
    <t>THT33091HYA437Z</t>
  </si>
  <si>
    <t>EUB36</t>
  </si>
  <si>
    <t>กัญญาพัชร บุญปถัมภ์</t>
  </si>
  <si>
    <t>- 49/1 ม.11 ต.บางระจัน อ.ค่ายบางระจัน จ.สิงห์บุรี
ค่ายบางระจัน/ Khai Bang Rachanสิงห์บุรี/ Sing Buri
16150</t>
  </si>
  <si>
    <t>16150</t>
  </si>
  <si>
    <t>660925424761</t>
  </si>
  <si>
    <t>17/02/2025 02:46</t>
  </si>
  <si>
    <t>LEXPU0458638643</t>
  </si>
  <si>
    <t>EUB35</t>
  </si>
  <si>
    <t>นรัญ  นรเศรษฐ์</t>
  </si>
  <si>
    <t>18/23-24 · เจ้าเจ็ด/ Chao Chet
เสนา/ Senaพระนครศรีอยุธยา/ Phra Nakhon Si Ayutthaya
13110</t>
  </si>
  <si>
    <t>13110</t>
  </si>
  <si>
    <t>660898089450</t>
  </si>
  <si>
    <t>17/02/2025 02:23</t>
  </si>
  <si>
    <t>LEXPU0458580633</t>
  </si>
  <si>
    <t>EUB34</t>
  </si>
  <si>
    <t>ศ***ิมล ส***์ธะนะ</t>
  </si>
  <si>
    <t>17/02/2025 01:02</t>
  </si>
  <si>
    <t>755377173246</t>
  </si>
  <si>
    <t>EUB33</t>
  </si>
  <si>
    <t>ภ******น</t>
  </si>
  <si>
    <t>******กขวง, อำเภอทองแสนขัน ตำบลผักขวง อำเภอทองแสนขัน จังหวัดอุตรดิตถ์ 53230</t>
  </si>
  <si>
    <t>17/02/2025 01:04</t>
  </si>
  <si>
    <t>TH50096VJ61Y2A</t>
  </si>
  <si>
    <t>17/02/2025 00:33</t>
  </si>
  <si>
    <t>EUB32</t>
  </si>
  <si>
    <t>นุจรีภรณ์  อันทามา</t>
  </si>
  <si>
    <t>22 หมู่ 5 ต.ภารแอ่น · ภารแอ่น/ Phan Aen
พยัคฆภูมิพิสัย/ Phayakkhaphum Phisaiมหาสารคาม/ Maha Sarakham
44110</t>
  </si>
  <si>
    <t>660630128187</t>
  </si>
  <si>
    <t>17/02/2025 00:22</t>
  </si>
  <si>
    <t>TH41086VHV890N</t>
  </si>
  <si>
    <t>EUB31</t>
  </si>
  <si>
    <t>17/02/2025 00:20</t>
  </si>
  <si>
    <t>TH253458714995A</t>
  </si>
  <si>
    <t>EUD69</t>
  </si>
  <si>
    <t>ว***ินทร่สมบุรณ่</t>
  </si>
  <si>
    <t>18/02/2025 23:37</t>
  </si>
  <si>
    <t>EUD67</t>
  </si>
  <si>
    <t>18/02/2025 23:07</t>
  </si>
  <si>
    <t>EUD66</t>
  </si>
  <si>
    <t>อภิรดี  ภูมิไชยา</t>
  </si>
  <si>
    <t>26/1 หมู่ 1 ต.ลำเลียง (หน้าโรงเรียนบ้านลำเลียง)
กระบุรี/ Kra Buriระนอง/ Ranong
85110</t>
  </si>
  <si>
    <t>660652614265</t>
  </si>
  <si>
    <t>18/02/2025 23:03</t>
  </si>
  <si>
    <t>EUD65</t>
  </si>
  <si>
    <t>ปริศนา.  โทแก้ว</t>
  </si>
  <si>
    <t>132หมู่2 บ้านลุมพุก - ซอยประตูโขงที่2หลังที่4ซ้ายมือ · นาตาล/ Na Tan
นาตาล/ Na Tanอุบลราชธานี/ Ubon Ratchathani
34170</t>
  </si>
  <si>
    <t>660817030940</t>
  </si>
  <si>
    <t>EUD64</t>
  </si>
  <si>
    <t>ม**ว</t>
  </si>
  <si>
    <t>******องบึงมอ, ตำบล เชียงเพ็ง, อำเภอกุดจับ ตำบลเชียงเพ็ง อำเภอกุดจับ จังหวัดอุดรธานี 41250</t>
  </si>
  <si>
    <t>18/02/2025 22:53</t>
  </si>
  <si>
    <t>18/02/2025 22:23</t>
  </si>
  <si>
    <t>EUD63</t>
  </si>
  <si>
    <t>สรายุทธ ปานรอด</t>
  </si>
  <si>
    <t>28 ม.5  ถ.บางนา- ตราด บ. ธนบุรีประกอบรถยนต์ · ท่าข้าม/ Tha Kham
บางปะกง/ Bang Pakongฉะเชิงเทรา/ Chachoengsao
24130</t>
  </si>
  <si>
    <t>660972721733</t>
  </si>
  <si>
    <t>18/02/2025 22:07</t>
  </si>
  <si>
    <t>EUD62</t>
  </si>
  <si>
    <t>ว***รัตน์ ย***วา</t>
  </si>
  <si>
    <t>18/02/2025 21:57</t>
  </si>
  <si>
    <t>18/02/2025 21:58</t>
  </si>
  <si>
    <t>EUD61</t>
  </si>
  <si>
    <t>เ***นพิศ  ศ***ล</t>
  </si>
  <si>
    <t>18/02/2025 21:28</t>
  </si>
  <si>
    <t>EUD60</t>
  </si>
  <si>
    <t>จ******ะ</t>
  </si>
  <si>
    <t>******ำบลเลยวังไสย์  อ.ภูหลวง ตำบลเลยวังไสย์ อำเภอภูหลวง จังหวัดเลย 42230</t>
  </si>
  <si>
    <t>42230</t>
  </si>
  <si>
    <t>18/02/2025 21:34</t>
  </si>
  <si>
    <t>18/02/2025 21:05</t>
  </si>
  <si>
    <t>EUD59</t>
  </si>
  <si>
    <t>คุณวะณี พันธ์เพชร</t>
  </si>
  <si>
    <t>48 หมู่ 1 บ้านคำโพนสูง ตำบลกกโพธิ์ อำเภอหนองพอกจังหวัดร้อยเอ็ด 
 45210</t>
  </si>
  <si>
    <t>45210</t>
  </si>
  <si>
    <t>0627094577</t>
  </si>
  <si>
    <t>18/02/2025 19:50</t>
  </si>
  <si>
    <t>18/02/2025 20:56</t>
  </si>
  <si>
    <t>EUD58</t>
  </si>
  <si>
    <t>คุณรำไพ ภูถาวร</t>
  </si>
  <si>
    <t>456/1 ซ.โคกเวียงอุทิศ 22 ถ.อนรรฆนาค ต.กาฬสินธุ์ 
อ.เมืองกาฬสินธุ์ 
จ.กาฬสินธุ์ 
 46000</t>
  </si>
  <si>
    <t>0894081754</t>
  </si>
  <si>
    <t>18/02/2025 20:55</t>
  </si>
  <si>
    <t>EUD57</t>
  </si>
  <si>
    <t>เจ้นาง</t>
  </si>
  <si>
    <t>ร้านสิทธฺ์มอเตอร์ 90หมู่4 บ.นาหัวรัตน์ ต.สระนกแก้ว อ.โพนทอง จ.ร้อยเอ็ด 45110</t>
  </si>
  <si>
    <t>0636159287</t>
  </si>
  <si>
    <t>18/02/2025 20:53</t>
  </si>
  <si>
    <t>EUD56</t>
  </si>
  <si>
    <t>วัชรี ลีรุ่งสีทอง</t>
  </si>
  <si>
    <t>เลขที่ 70
ซ.เพชรเกษม 4
ต.วัดท่าพระ
อ.บางกอกใหญ่
กรุงเทพฯ 
 10600</t>
  </si>
  <si>
    <t>0815795799</t>
  </si>
  <si>
    <t>18/02/2025 20:51</t>
  </si>
  <si>
    <t>EUD55</t>
  </si>
  <si>
    <t>K***e</t>
  </si>
  <si>
    <t>18/02/2025 20:47</t>
  </si>
  <si>
    <t>EUD52</t>
  </si>
  <si>
    <t>ต**ม</t>
  </si>
  <si>
    <t>******ลม-ตาลหมัน 15 ซอย เวียงวัง 1 ตำบลหนองปรือ อำเภอบางละมุง จังหวัดชลบุรี 20260</t>
  </si>
  <si>
    <t>20260</t>
  </si>
  <si>
    <t>20</t>
  </si>
  <si>
    <t>18/02/2025 19:51</t>
  </si>
  <si>
    <t>18/02/2025 19:49</t>
  </si>
  <si>
    <t>EUD51</t>
  </si>
  <si>
    <t>******มหานาค  เขตป้อมปราบ   กทม  10100 แขวงคลองมหานาค เขตป้อมปราบศัตรูพ่าย จังหวัดกรุงเทพมหานคร 10100</t>
  </si>
  <si>
    <t>18/02/2025 20:17</t>
  </si>
  <si>
    <t>18/02/2025 19:47</t>
  </si>
  <si>
    <t>EUD50</t>
  </si>
  <si>
    <t>****** 28 ทวีวัฒนา ศาลาธรรมสพน์ กทม. 10170 แขวงศาลาธรรมสพน์ เขตทวีวัฒนา จังหวัดกรุงเทพมหานคร 10170</t>
  </si>
  <si>
    <t>18/02/2025 19:00</t>
  </si>
  <si>
    <t>EUD49</t>
  </si>
  <si>
    <t>นางสำรี ยาโน</t>
  </si>
  <si>
    <t>1หมู่4 บ้านหนองบัว
ต.ขุมเงิน อ.เมือง จ.ยโสธร 
 35000</t>
  </si>
  <si>
    <t>35000</t>
  </si>
  <si>
    <t>0931104549</t>
  </si>
  <si>
    <t>18/02/2025 18:08</t>
  </si>
  <si>
    <t>18/02/2025 18:22</t>
  </si>
  <si>
    <t>EUD48</t>
  </si>
  <si>
    <t>นายเชษฐ ภควัตโสภณ</t>
  </si>
  <si>
    <t>ร้านข้าวต้ม ช่งเซ้ง ถนนตรอกวัดม่วง ตำบลในเมือง อำเภอเมือง
เมืองนครราชสีมา/ Mueng Nakorn Ratchasimaนครราชสีมา/ Nakhon Ratchasima
30000</t>
  </si>
  <si>
    <t>660803336336</t>
  </si>
  <si>
    <t>18/02/2025 18:15</t>
  </si>
  <si>
    <t>EUD47</t>
  </si>
  <si>
    <t>ป***าพร ศ***วัญแก้ว</t>
  </si>
  <si>
    <t>18/02/2025 18:10</t>
  </si>
  <si>
    <t>EUD46</t>
  </si>
  <si>
    <t>18/02/2025 18:05</t>
  </si>
  <si>
    <t>EUD45</t>
  </si>
  <si>
    <t>ว***ววิภารววิภววิภารัตววิภววิภารววิภววิภารัตน์</t>
  </si>
  <si>
    <t>18/02/2025 17:00</t>
  </si>
  <si>
    <t>18/02/2025 17:01</t>
  </si>
  <si>
    <t>EUD44</t>
  </si>
  <si>
    <t>น***า โ***์บังลังก์</t>
  </si>
  <si>
    <t>18/02/2025 16:51</t>
  </si>
  <si>
    <t>EUD43</t>
  </si>
  <si>
    <t>******ฒ่า ตำบล ศรีดอนมูล ตำบลศรีดอนมูล อำเภอเชียงแสน จังหวัดเชียงราย 57150</t>
  </si>
  <si>
    <t>18/02/2025 16:40</t>
  </si>
  <si>
    <t>EUD42</t>
  </si>
  <si>
    <t>ส***ัว เ***นเงิน</t>
  </si>
  <si>
    <t>18/02/2025 16:34</t>
  </si>
  <si>
    <t>18/02/2025 16:35</t>
  </si>
  <si>
    <t>EUD41</t>
  </si>
  <si>
    <t>หมู่บ้านเจริญค้าหัวโป่ง หมู่ 15 139/93 ซอย 10 ปากแรต บ้านโป่ง ราชบุรี 70110</t>
  </si>
  <si>
    <t>18/02/2025 16:16</t>
  </si>
  <si>
    <t>EUD40</t>
  </si>
  <si>
    <t>สุนันทาวตะกูลสิน</t>
  </si>
  <si>
    <t xml:space="preserve"> 93ม.7ต.ท่าโรงอ.วิเชียรบุรีจ.เพชรบูรณ์ 67130</t>
  </si>
  <si>
    <t>67130</t>
  </si>
  <si>
    <t>0859214824</t>
  </si>
  <si>
    <t>18/02/2025 16:33</t>
  </si>
  <si>
    <t>EUD37</t>
  </si>
  <si>
    <t>18/02/2025 16:02</t>
  </si>
  <si>
    <t>EUD36</t>
  </si>
  <si>
    <t>จินตนา กานิล  (ร้านค้าแม่เก๋พานิชย์)</t>
  </si>
  <si>
    <t>122 หมู่8  บ้านทุ่งหนองใหญ่ ต.ช่องเม็ก · ช่องเม็ก/ Chong Mek
สิรินธร/ Sirindhornอุบลราชธานี/ Ubon Ratchathani
34350</t>
  </si>
  <si>
    <t>660969516639</t>
  </si>
  <si>
    <t>EUD33</t>
  </si>
  <si>
    <t>18/02/2025 16:25</t>
  </si>
  <si>
    <t>18/02/2025 15:55</t>
  </si>
  <si>
    <t>EUD32</t>
  </si>
  <si>
    <t>18/02/2025 16:20</t>
  </si>
  <si>
    <t>18/02/2025 15:50</t>
  </si>
  <si>
    <t>EUD31</t>
  </si>
  <si>
    <t>18/02/2025 15:46</t>
  </si>
  <si>
    <t>EUD30</t>
  </si>
  <si>
    <t>18/02/2025 15:41</t>
  </si>
  <si>
    <t>EUD29</t>
  </si>
  <si>
    <t>อ***ลาภ  อ***ละมุน</t>
  </si>
  <si>
    <t>18/02/2025 15:40</t>
  </si>
  <si>
    <t>EUD28</t>
  </si>
  <si>
    <t>ธ***า ม***ไทย</t>
  </si>
  <si>
    <t>18/02/2025 15:01</t>
  </si>
  <si>
    <t>EUD27</t>
  </si>
  <si>
    <t>ณิชาภา เล้าเจริญ</t>
  </si>
  <si>
    <t>25/1 หมู่7 ซอยรางยอ2
ตำบลลำพยา
เมืองนครปฐม, นครปฐม  73000</t>
  </si>
  <si>
    <t>0854039193</t>
  </si>
  <si>
    <t>18/02/2025 14:55</t>
  </si>
  <si>
    <t>18/02/2025 14:57</t>
  </si>
  <si>
    <t>EUD26</t>
  </si>
  <si>
    <t>ล***ณา  บ***ประภาพงศ์</t>
  </si>
  <si>
    <t>18/02/2025 14:53</t>
  </si>
  <si>
    <t>EUD25</t>
  </si>
  <si>
    <t>p***</t>
  </si>
  <si>
    <t>18/02/2025 14:48</t>
  </si>
  <si>
    <t>EUD24</t>
  </si>
  <si>
    <t>18/02/2025 14:47</t>
  </si>
  <si>
    <t>EUD23</t>
  </si>
  <si>
    <t>18/02/2025 14:46</t>
  </si>
  <si>
    <t>EUD22</t>
  </si>
  <si>
    <t>18/02/2025 14:45</t>
  </si>
  <si>
    <t>EUD21</t>
  </si>
  <si>
    <t>รับครับ ส่ง ธานินทร์ อารยชน</t>
  </si>
  <si>
    <t>139/77 ธารวิณเพลส ซ.ประชาสงเคราะห์ 33 ถ.ประชาสงเคราะห์ ดินแดง กทม. 10400</t>
  </si>
  <si>
    <t>0616235409</t>
  </si>
  <si>
    <t>18/02/2025 14:35</t>
  </si>
  <si>
    <t>EUD20</t>
  </si>
  <si>
    <t>นางสาวศุภมาศ  ชีพจำเป็น</t>
  </si>
  <si>
    <t xml:space="preserve"> บ้านเลขที่ 25 ซ.เสริมสุวรรณ ต.มาบตาพุด อ.เมือง จ.ระยอง (หลังหมุ่บ้าน นลินตา ) โทร  21150</t>
  </si>
  <si>
    <t>0654014248</t>
  </si>
  <si>
    <t>18/02/2025 14:32</t>
  </si>
  <si>
    <t>18/02/2025 14:33</t>
  </si>
  <si>
    <t>EUD19</t>
  </si>
  <si>
    <t>ต***เม้ง พ***รันร์</t>
  </si>
  <si>
    <t>18/02/2025 14:22</t>
  </si>
  <si>
    <t>EUD18</t>
  </si>
  <si>
    <t>ว***ตร ช***ุทร</t>
  </si>
  <si>
    <t>18/02/2025 14:19</t>
  </si>
  <si>
    <t>EUD17</t>
  </si>
  <si>
    <t>น***่อศักดิ์ ห***ี</t>
  </si>
  <si>
    <t>18/02/2025 14:17</t>
  </si>
  <si>
    <t>EUD16</t>
  </si>
  <si>
    <t>EUD15</t>
  </si>
  <si>
    <t>18/02/2025 14:09</t>
  </si>
  <si>
    <t>18/02/2025 14:14</t>
  </si>
  <si>
    <t>EUD13</t>
  </si>
  <si>
    <t>ล***า ส***</t>
  </si>
  <si>
    <t>18/02/2025 14:02</t>
  </si>
  <si>
    <t>18/02/2025 14:01</t>
  </si>
  <si>
    <t>EUD12</t>
  </si>
  <si>
    <t>บ***ีม</t>
  </si>
  <si>
    <t>18/02/2025 14:00</t>
  </si>
  <si>
    <t>รบกวนขอไม่รับรสกาแฟนะคะ ขอบคุณมากๆเลยค่ะ</t>
  </si>
  <si>
    <t>EUD11</t>
  </si>
  <si>
    <t>18/02/2025 13:57</t>
  </si>
  <si>
    <t>EUD10</t>
  </si>
  <si>
    <t>จารุณี เรืองชาญ</t>
  </si>
  <si>
    <t>5/30ถ.วงค์คำพา
ต.มุกดาหาร อ.เมือง
จ.มุกดาหาร 49000</t>
  </si>
  <si>
    <t>49000</t>
  </si>
  <si>
    <t>0858036172</t>
  </si>
  <si>
    <t>18/02/2025 13:51</t>
  </si>
  <si>
    <t>EUD9</t>
  </si>
  <si>
    <t>เ***ยบ</t>
  </si>
  <si>
    <t>18/02/2025 13:47</t>
  </si>
  <si>
    <t>18/02/2025 13:48</t>
  </si>
  <si>
    <t>EUD8</t>
  </si>
  <si>
    <t>EUD7</t>
  </si>
  <si>
    <t>18/02/2025 13:46</t>
  </si>
  <si>
    <t>EUD6</t>
  </si>
  <si>
    <t>EUD5</t>
  </si>
  <si>
    <t>ห***รัตน์ ค***</t>
  </si>
  <si>
    <t>18/02/2025 13:39</t>
  </si>
  <si>
    <t>EUD4</t>
  </si>
  <si>
    <t>18/02/2025 13:38</t>
  </si>
  <si>
    <t>EUD3</t>
  </si>
  <si>
    <t>ศ***วทประสิทธิ์  บ***่งธรรม</t>
  </si>
  <si>
    <t>EUD1</t>
  </si>
  <si>
    <t>18/02/2025 13:32</t>
  </si>
  <si>
    <t>EUD0</t>
  </si>
  <si>
    <t>18/02/2025 13:28</t>
  </si>
  <si>
    <t>EUC99</t>
  </si>
  <si>
    <t>18/02/2025 13:24</t>
  </si>
  <si>
    <t>EUC97</t>
  </si>
  <si>
    <t>18/02/2025 13:18</t>
  </si>
  <si>
    <t>EUC96</t>
  </si>
  <si>
    <t>เ***ภรณ์ พ***ชมภู</t>
  </si>
  <si>
    <t>18/02/2025 13:16</t>
  </si>
  <si>
    <t>EUC95</t>
  </si>
  <si>
    <t xml:space="preserve">นายเอกชัย สธิพร </t>
  </si>
  <si>
    <t>เลขที่ 61, หมู่ที่ 4, ตำบล ดอนกำยาน, อำเภอเมืองสุพรรณบุรี ตำบลดอนกำยาน อำเภอเมืองสุพรรณบุรี จังหวัดสุพรรณบุรี 
 72000</t>
  </si>
  <si>
    <t>0923239368</t>
  </si>
  <si>
    <t>18/02/2025 13:14</t>
  </si>
  <si>
    <t>18/02/2025 13:13</t>
  </si>
  <si>
    <t>EUC94</t>
  </si>
  <si>
    <t>EUC93</t>
  </si>
  <si>
    <t>18/02/2025 13:12</t>
  </si>
  <si>
    <t>EUC91</t>
  </si>
  <si>
    <t>น.ส ภาณุมาส ศรีมาพักร์</t>
  </si>
  <si>
    <t>75/2หมู่1 ต.ขามใหญ่ อ.เมือง จ.อุบลราชธานี 34000</t>
  </si>
  <si>
    <t>0984822846</t>
  </si>
  <si>
    <t>18/02/2025 13:11</t>
  </si>
  <si>
    <t>EUC90</t>
  </si>
  <si>
    <t>I******B</t>
  </si>
  <si>
    <t>******ำกัด, เลขที่ 336/11, หมู่ที่ หมู 7, อำเภอเมืองพิษณุโลก ตำบลท่าโพธิ์ อำเภอเมืองพิษณุโลก จังหวัดพิษณุโลก 65000</t>
  </si>
  <si>
    <t>18/02/2025 13:09</t>
  </si>
  <si>
    <t>EUC89</t>
  </si>
  <si>
    <t>น***พณิตา เ***นทอง</t>
  </si>
  <si>
    <t>18/02/2025 13:04</t>
  </si>
  <si>
    <t>18/02/2025 13:05</t>
  </si>
  <si>
    <t>EUC88</t>
  </si>
  <si>
    <t>EUC87</t>
  </si>
  <si>
    <t>หัวหน้าตุ๊ก</t>
  </si>
  <si>
    <t>292  หมู่ 9 หอประเสริฐ ห้อง161/9 · โชคชัย/ Chok Chai
โชคชัย/ Chok Chaiนครราชสีมา/ Nakhon Ratchasima
30190</t>
  </si>
  <si>
    <t>660833716784</t>
  </si>
  <si>
    <t>18/02/2025 13:02</t>
  </si>
  <si>
    <t>EUC84</t>
  </si>
  <si>
    <t>ร***นท์ แ***ุวรรณ</t>
  </si>
  <si>
    <t>18/02/2025 12:57</t>
  </si>
  <si>
    <t>EUC83</t>
  </si>
  <si>
    <t>ฐ***ดา</t>
  </si>
  <si>
    <t>18/02/2025 12:52</t>
  </si>
  <si>
    <t>EUC82</t>
  </si>
  <si>
    <t>น***มลทิพย์  แ***กระโทก</t>
  </si>
  <si>
    <t>18/02/2025 12:51</t>
  </si>
  <si>
    <t>EUC81</t>
  </si>
  <si>
    <t>ส***ตร ส***ลี</t>
  </si>
  <si>
    <t>18/02/2025 12:49</t>
  </si>
  <si>
    <t>EUC80</t>
  </si>
  <si>
    <t>18/02/2025 12:47</t>
  </si>
  <si>
    <t>EUC79</t>
  </si>
  <si>
    <t>ส***ญญา บ***ชาวน์</t>
  </si>
  <si>
    <t>18/02/2025 12:46</t>
  </si>
  <si>
    <t>EUC77</t>
  </si>
  <si>
    <t>18/02/2025 12:44</t>
  </si>
  <si>
    <t>EUC76</t>
  </si>
  <si>
    <t>18/02/2025 12:37</t>
  </si>
  <si>
    <t>EUC74</t>
  </si>
  <si>
    <t>18/02/2025 12:36</t>
  </si>
  <si>
    <t>EUC70</t>
  </si>
  <si>
    <t>อ***ห์พร จ***ระกูลพานิช</t>
  </si>
  <si>
    <t>18/02/2025 12:27</t>
  </si>
  <si>
    <t>ขอกาแฟ ใบเตย อีกอันอะไรก็ได้ค่ะ</t>
  </si>
  <si>
    <t>EUC68</t>
  </si>
  <si>
    <t>18/02/2025 12:26</t>
  </si>
  <si>
    <t>EUC67</t>
  </si>
  <si>
    <t>เ*** พ***ย</t>
  </si>
  <si>
    <t>18/02/2025 12:23</t>
  </si>
  <si>
    <t>18/02/2025 12:24</t>
  </si>
  <si>
    <t>EUC66</t>
  </si>
  <si>
    <t>วรวิทย์</t>
  </si>
  <si>
    <t>21\1หมู่3ตำบลช้างน้อย อำเภอ บางไทร อยุธยา · ช้างน้อย/ Chang Noi
บางไทร/ Bang Saiพระนครศรีอยุธยา/ Phra Nakhon Si Ayutthaya
13190</t>
  </si>
  <si>
    <t>13190</t>
  </si>
  <si>
    <t>660968606403</t>
  </si>
  <si>
    <t>18/02/2025 12:22</t>
  </si>
  <si>
    <t>EUC64</t>
  </si>
  <si>
    <t>แ******ล</t>
  </si>
  <si>
    <t>******วง จ.ปทุมธานี ตำบลคลองสี่ อำเภอคลองหลวง จังหวัดปทุมธานี 12120</t>
  </si>
  <si>
    <t>18/02/2025 11:54</t>
  </si>
  <si>
    <t>18/02/2025 11:53</t>
  </si>
  <si>
    <t>EUC63</t>
  </si>
  <si>
    <t>ณ***ชญา  ก***ิกุลโสภณ</t>
  </si>
  <si>
    <t>18/02/2025 11:37</t>
  </si>
  <si>
    <t>EUC62</t>
  </si>
  <si>
    <t>จัดส่ง คุณโบว์</t>
  </si>
  <si>
    <t>บ้านเลขที่19 หมู่3 ต.คำพราน อ.วังม่วง จ.สระบุรี 18220</t>
  </si>
  <si>
    <t>18220</t>
  </si>
  <si>
    <t>0625836493</t>
  </si>
  <si>
    <t>18/02/2025 11:13</t>
  </si>
  <si>
    <t>EUC61</t>
  </si>
  <si>
    <t>224/2 หมู่ 13 ต.โชคชัย อ.โชคชัย
จ.นครราชสีมา 30190</t>
  </si>
  <si>
    <t>18/02/2025 11:00</t>
  </si>
  <si>
    <t>ถ้ากาแฟหมดคละรสได้</t>
  </si>
  <si>
    <t>EUC60</t>
  </si>
  <si>
    <t>Sukanya Khamprakaikul</t>
  </si>
  <si>
    <t>11 หมู่7 บ้านน้อยหัวคู
ขมิ้น
สกลนคร
 47220</t>
  </si>
  <si>
    <t>47220</t>
  </si>
  <si>
    <t>0815565454</t>
  </si>
  <si>
    <t>18/02/2025 10:57</t>
  </si>
  <si>
    <t>EUC59</t>
  </si>
  <si>
    <t>รุ่งระวี เตียวลักษณ์</t>
  </si>
  <si>
    <t>270/15  ม.8  ซ.ประโยชน์
ต.คลองกิ่ว
อ.บ้านบึง
จ.ชลบุรี 20220</t>
  </si>
  <si>
    <t>0898323716</t>
  </si>
  <si>
    <t>17/02/2025 20:50</t>
  </si>
  <si>
    <t>18/02/2025 10:55</t>
  </si>
  <si>
    <t>EUC57</t>
  </si>
  <si>
    <t>นายชลธี สุคนธบารมี</t>
  </si>
  <si>
    <t>107/9 ฃ.วัดดงมูลเหล็ก ต.บ้านช่างหล่อ อ.บางกอกน้อย ถ.อิสรภาพ39 กรุงเทพ
บ้านช่างหล่อ
บางกอกน้อย 10700</t>
  </si>
  <si>
    <t>0812939321</t>
  </si>
  <si>
    <t>16/02/2025 19:04</t>
  </si>
  <si>
    <t>18/02/2025 10:52</t>
  </si>
  <si>
    <t>EUC56</t>
  </si>
  <si>
    <t>นายสำรวย นวลจันทร์ตรา (จิไก่)</t>
  </si>
  <si>
    <t>50หมู่ 9
ต.หนองสามวัง
อ.หนองเสือ
จ.ปทุมธานี 12170</t>
  </si>
  <si>
    <t>12170</t>
  </si>
  <si>
    <t>0895836899</t>
  </si>
  <si>
    <t>17/02/2025 20:16</t>
  </si>
  <si>
    <t>18/02/2025 10:48</t>
  </si>
  <si>
    <t>EUC55</t>
  </si>
  <si>
    <t>อมรรัตน์  รัตนะ</t>
  </si>
  <si>
    <t>268 หมู่ 4
ท่าตูม
ศรีมหาโพธิ์, ปราจีนบุรี 
 25140</t>
  </si>
  <si>
    <t>0927015849</t>
  </si>
  <si>
    <t>17/02/2025 21:34</t>
  </si>
  <si>
    <t>18/02/2025 10:41</t>
  </si>
  <si>
    <t>EUC54</t>
  </si>
  <si>
    <t>17/02/2025 23:50</t>
  </si>
  <si>
    <t>18/02/2025 10:40</t>
  </si>
  <si>
    <t>EUC53</t>
  </si>
  <si>
    <t xml:space="preserve"> รุ้งตะวัน </t>
  </si>
  <si>
    <t>ที่อยู่: 54/124 หมู่บ้าน ศุภลัย ปาล์มสปริง เทพารักษ์ หมู่ที่2 ซ. 8 ต.บาง
ปลา อ.บางพลี จ.สมุทรปราการ 10540</t>
  </si>
  <si>
    <t>0815734683</t>
  </si>
  <si>
    <t>18/02/2025 10:27</t>
  </si>
  <si>
    <t>18/02/2025 10:37</t>
  </si>
  <si>
    <t>EUC52</t>
  </si>
  <si>
    <t>นายโต้ง นาคทั่ง</t>
  </si>
  <si>
    <t>U-Nine Apartment
5/30 ถ.คลองเทียน ซ.1 ต.ชะอำ อ.ชะอำ จ.เพชรบุรี  76120</t>
  </si>
  <si>
    <t>76120</t>
  </si>
  <si>
    <t>0858084106</t>
  </si>
  <si>
    <t>18/02/2025 10:29</t>
  </si>
  <si>
    <t>18/02/2025 10:36</t>
  </si>
  <si>
    <t>EUC50</t>
  </si>
  <si>
    <t>เสาวภา​ ช่วยชาติ</t>
  </si>
  <si>
    <t>30/1 ม.6 ต.กำพวน
สุขสำราญ/ Suk Samranระนอง/ Ranong
85120</t>
  </si>
  <si>
    <t>660986785404</t>
  </si>
  <si>
    <t>18/02/2025 09:31</t>
  </si>
  <si>
    <t>EUC49</t>
  </si>
  <si>
    <t>อ***รรณ ศ***่าไฮ</t>
  </si>
  <si>
    <t>18/02/2025 09:10</t>
  </si>
  <si>
    <t>EUC47</t>
  </si>
  <si>
    <t>ป***ทือง ว*</t>
  </si>
  <si>
    <t>18/02/2025 05:40</t>
  </si>
  <si>
    <t>755386262466</t>
  </si>
  <si>
    <t>EUC46</t>
  </si>
  <si>
    <t>เลขที่ 199 หมู่ 4 ตำบลบ้านสร้าง อำเภอบางปะอิน
บางปะอิน/ Bang Pa-inพระนครศรีอยุธยา/ Phra Nakhon Si Ayutthaya
13170</t>
  </si>
  <si>
    <t>18/02/2025 05:15</t>
  </si>
  <si>
    <t>LEXDO0127981257</t>
  </si>
  <si>
    <t>EUC45</t>
  </si>
  <si>
    <t>นาย สันติภาพ ลายลักษณ์</t>
  </si>
  <si>
    <t>56/7 ซอย 2 ถนน ปทุมลาดหลุมแก้ว หมู่บ้าน เพชรปทุม · บางปรอก/ Bang Prok
เมืองปทุมธานี/ Mueang Pathum Thaniปทุมธานี/ Pathum Thani
12000</t>
  </si>
  <si>
    <t>660648505497</t>
  </si>
  <si>
    <t>LEXDO0127980605</t>
  </si>
  <si>
    <t>18/02/2025 05:14</t>
  </si>
  <si>
    <t>EUC44</t>
  </si>
  <si>
    <t>****** ตำบลแสมสาร อำเภอสัตหีบ จังหวัดชลบุรี 20180</t>
  </si>
  <si>
    <t>18/02/2025 03:09</t>
  </si>
  <si>
    <t>TH2513170825055</t>
  </si>
  <si>
    <t>18/02/2025 03:08</t>
  </si>
  <si>
    <t>EUC43</t>
  </si>
  <si>
    <t>ม****์</t>
  </si>
  <si>
    <t>******นนสุขสวัสดิ์ 70 ตำบลบางครุ อำเภอพระประแดง จังหวัดสมุทรปราการ 10130</t>
  </si>
  <si>
    <t>18/02/2025 03:07</t>
  </si>
  <si>
    <t>TH02046VPU380D</t>
  </si>
  <si>
    <t>18/02/2025 03:06</t>
  </si>
  <si>
    <t>EUC41</t>
  </si>
  <si>
    <t>18/02/2025 02:06</t>
  </si>
  <si>
    <t>TH255614827571F</t>
  </si>
  <si>
    <t>EUC40</t>
  </si>
  <si>
    <t>ส***ิพงษ์ เ***ือ</t>
  </si>
  <si>
    <t>18/02/2025 01:28</t>
  </si>
  <si>
    <t>755376165401</t>
  </si>
  <si>
    <t>18/02/2025 01:30</t>
  </si>
  <si>
    <t>EUC39</t>
  </si>
  <si>
    <t>18/02/2025 01:06</t>
  </si>
  <si>
    <t>LEXPU0458991336</t>
  </si>
  <si>
    <t>EUC38</t>
  </si>
  <si>
    <t>ด***ัก พ***อน</t>
  </si>
  <si>
    <t>18/02/2025 00:23</t>
  </si>
  <si>
    <t>THT27011J0V4P7Z</t>
  </si>
  <si>
    <t>18/02/2025 00:25</t>
  </si>
  <si>
    <t>EUF10</t>
  </si>
  <si>
    <t>19/02/2025 23:16</t>
  </si>
  <si>
    <t>19/02/2025 23:17</t>
  </si>
  <si>
    <t>EUF8</t>
  </si>
  <si>
    <t>ป******ำ</t>
  </si>
  <si>
    <t>******ธิ์มูล, ตำบล คำน้ำแซบ, ตำบลคำน้ำแซบ อำเภอวารินชำราบ จังหวัดอุบลราชธานี 34190</t>
  </si>
  <si>
    <t>19/02/2025 23:40</t>
  </si>
  <si>
    <t>19/02/2025 23:10</t>
  </si>
  <si>
    <t>EUF7</t>
  </si>
  <si>
    <t>อ***าพร..อยู่บำรุง</t>
  </si>
  <si>
    <t>19/02/2025 23:05</t>
  </si>
  <si>
    <t>EUF6</t>
  </si>
  <si>
    <t>19/02/2025 22:55</t>
  </si>
  <si>
    <t>EUF5</t>
  </si>
  <si>
    <t>ป***าภรณ์ ล***ูง</t>
  </si>
  <si>
    <t>19/02/2025 22:34</t>
  </si>
  <si>
    <t>EUF3</t>
  </si>
  <si>
    <t>******ลวังมหากร ตำบลวังมหากร อำเภอท่าตะโก จังหวัดนครสวรรค์ 60160</t>
  </si>
  <si>
    <t>19/02/2025 22:33</t>
  </si>
  <si>
    <t>19/02/2025 22:03</t>
  </si>
  <si>
    <t>EUF2</t>
  </si>
  <si>
    <t>ย***  ก***ริงไพร</t>
  </si>
  <si>
    <t>19/02/2025 20:52</t>
  </si>
  <si>
    <t>EUF1</t>
  </si>
  <si>
    <t>******ลวงโดด, อำเภอบางบาล ตำบลบางหลวงโดด อำเภอบางบาล จังหวัดพระนครศรีอยุธยา 13250</t>
  </si>
  <si>
    <t>19/02/2025 20:42</t>
  </si>
  <si>
    <t>EUF0</t>
  </si>
  <si>
    <t>ยงยุทธ แสนเภา</t>
  </si>
  <si>
    <t>ที่ทำการไปรษณีย์วิเชียรบุรี · ท่าโรง/ Tha Rong
วิเชียรบุรี/ Wichian Buriเพชรบูรณ์/ Phetchabun
67130</t>
  </si>
  <si>
    <t>660800582310</t>
  </si>
  <si>
    <t>19/02/2025 20:28</t>
  </si>
  <si>
    <t>EUE99</t>
  </si>
  <si>
    <t>พ******ี</t>
  </si>
  <si>
    <t>******แยก14(รื่นรมย์) หัวหมาก แขวงหัวหมาก เขตบางกะปิ จังหวัดกรุงเทพมหานคร 10240</t>
  </si>
  <si>
    <t>19/02/2025 20:04</t>
  </si>
  <si>
    <t>19/02/2025 20:03</t>
  </si>
  <si>
    <t>EUE98</t>
  </si>
  <si>
    <t>ศ***รรณ ค***ออ</t>
  </si>
  <si>
    <t>19/02/2025 20:00</t>
  </si>
  <si>
    <t>EUE97</t>
  </si>
  <si>
    <t>19/02/2025 19:27</t>
  </si>
  <si>
    <t>EUE96</t>
  </si>
  <si>
    <t>19/02/2025 19:26</t>
  </si>
  <si>
    <t>EUE95</t>
  </si>
  <si>
    <t>ม****ี</t>
  </si>
  <si>
    <t>******จ.ประจวบคีรีขันธ์ 77110 ตำบลหนองแก อำเภอหัวหิน จังหวัดประจวบคีรีขันธ์ 77110</t>
  </si>
  <si>
    <t>19/02/2025 19:01</t>
  </si>
  <si>
    <t>EUE93</t>
  </si>
  <si>
    <t>บุศรัณย์ เพิ่มสุวรรณ</t>
  </si>
  <si>
    <t>74/29 ถนน รองเมือง
แขวง วังใหม่ เขตปทุมวัน
กทม. 10330</t>
  </si>
  <si>
    <t>0617548128</t>
  </si>
  <si>
    <t>19/02/2025 18:16</t>
  </si>
  <si>
    <t>19/02/2025 18:19</t>
  </si>
  <si>
    <t>EUE94</t>
  </si>
  <si>
    <t>19/02/2025 18:18</t>
  </si>
  <si>
    <t>EUE92</t>
  </si>
  <si>
    <t>นางกรรณิการ์   โชติพูล</t>
  </si>
  <si>
    <t>โรงเรียนสามขาสว่างวิทย์
ต.สามขา  อ.กุฉินารายณ์
จ.กาฬสินธุ์ 46110</t>
  </si>
  <si>
    <t>0811835009</t>
  </si>
  <si>
    <t>19/02/2025 18:15</t>
  </si>
  <si>
    <t>EUE91</t>
  </si>
  <si>
    <t>ม******ร</t>
  </si>
  <si>
    <t>****** ตำบลสร้างนกทา อำเภอเมืองอำนาจเจริญ จังหวัดอำนาจเจริญ 37000</t>
  </si>
  <si>
    <t>19/02/2025 18:08</t>
  </si>
  <si>
    <t>EUE89</t>
  </si>
  <si>
    <t>บ***ง ธ***เวช</t>
  </si>
  <si>
    <t>19/02/2025 17:59</t>
  </si>
  <si>
    <t>EUE88</t>
  </si>
  <si>
    <t>ส***รณี ร***วัชรากร</t>
  </si>
  <si>
    <t>19/02/2025 17:53</t>
  </si>
  <si>
    <t>EUE87</t>
  </si>
  <si>
    <t>ร***าภรณ์  ม***้ทรัพย์</t>
  </si>
  <si>
    <t>19/02/2025 17:49</t>
  </si>
  <si>
    <t>EUE86</t>
  </si>
  <si>
    <t>พ******ม</t>
  </si>
  <si>
    <t>****** ต.บางใหญ่ ตำบลบางใหญ่ อำเภอบางใหญ่ จังหวัดนนทบุรี 11140</t>
  </si>
  <si>
    <t>19/02/2025 17:42</t>
  </si>
  <si>
    <t>EUE85</t>
  </si>
  <si>
    <t>แ***สาวถ้ำ</t>
  </si>
  <si>
    <t>19/02/2025 17:39</t>
  </si>
  <si>
    <t>EUE84</t>
  </si>
  <si>
    <t>EUE83</t>
  </si>
  <si>
    <t>โ***้</t>
  </si>
  <si>
    <t>19/02/2025 17:33</t>
  </si>
  <si>
    <t>EUE82</t>
  </si>
  <si>
    <t>ช***ินรีวิว</t>
  </si>
  <si>
    <t>19/02/2025 17:32</t>
  </si>
  <si>
    <t>EUE81</t>
  </si>
  <si>
    <t>Y** P***haraporn</t>
  </si>
  <si>
    <t>EUE79</t>
  </si>
  <si>
    <t>อัมพวรรณ นักเกิด</t>
  </si>
  <si>
    <t>วงศาโรจน์ 177/1 · อุทัยใหม่/ Uthai Mai
เมืองอุทัยธานี/ Mueang Uthai Thaniอุทัยธานี/ Uthai Thani
61000</t>
  </si>
  <si>
    <t>61000</t>
  </si>
  <si>
    <t>660841494058</t>
  </si>
  <si>
    <t>19/02/2025 17:21</t>
  </si>
  <si>
    <t>EUE77</t>
  </si>
  <si>
    <t>เจริญรัตน์ลิ้มถาวร</t>
  </si>
  <si>
    <t>2ม.6ตำบ่นบ่อเวฟุ
ขลุง/ Khlungจันทบุรี/ Chanthaburi
22150</t>
  </si>
  <si>
    <t>22150</t>
  </si>
  <si>
    <t>660637428412</t>
  </si>
  <si>
    <t>19/02/2025 17:12</t>
  </si>
  <si>
    <t>EUE76</t>
  </si>
  <si>
    <t>19/02/2025 16:50</t>
  </si>
  <si>
    <t>EUE75</t>
  </si>
  <si>
    <t>นนท์นภัทร ทิพย์ตำแย</t>
  </si>
  <si>
    <t>179
ม.2
ต.บ้านขาม
อ.น้ำพอง
จ.ขอนแก่น
Thailand
โน้ตสำหรับการจัดส่ง:
อยู่ด้านหลัง ธ.ธกส 40140</t>
  </si>
  <si>
    <t>40140</t>
  </si>
  <si>
    <t>0845339189</t>
  </si>
  <si>
    <t>19/02/2025 16:38</t>
  </si>
  <si>
    <t>19/02/2025 16:48</t>
  </si>
  <si>
    <t>EUE74</t>
  </si>
  <si>
    <t>ว***า ม***ธรรมไพบูลย์</t>
  </si>
  <si>
    <t>19/02/2025 16:36</t>
  </si>
  <si>
    <t>EUE73</t>
  </si>
  <si>
    <t>19/02/2025 16:14</t>
  </si>
  <si>
    <t>EUE72</t>
  </si>
  <si>
    <t>ท***กา บ***กิน</t>
  </si>
  <si>
    <t>19/02/2025 16:10</t>
  </si>
  <si>
    <t>EUE71</t>
  </si>
  <si>
    <t>19/02/2025 16:01</t>
  </si>
  <si>
    <t>EUE70</t>
  </si>
  <si>
    <t>ณัชชา อินทะจักร</t>
  </si>
  <si>
    <t>153หมู่4บ้านทุ่งกล้วย
ต.ทุ่งกล้วย.อ.ภูซาง
จ.พะเยา
 56110</t>
  </si>
  <si>
    <t>0952823949</t>
  </si>
  <si>
    <t>19/02/2025 15:59</t>
  </si>
  <si>
    <t>EUE69</t>
  </si>
  <si>
    <t>EUE68</t>
  </si>
  <si>
    <t>19/02/2025 09:46</t>
  </si>
  <si>
    <t>19/02/2025 15:57</t>
  </si>
  <si>
    <t>EUE67</t>
  </si>
  <si>
    <t>พุทธชาติ คุณากรกีรติ</t>
  </si>
  <si>
    <t>203 ตรอกขจรพานิช
ต.หน้าเมือง อ.เมือง
จ.ปราจีนบุรี 25000</t>
  </si>
  <si>
    <t>0625022633</t>
  </si>
  <si>
    <t>19/02/2025 13:00</t>
  </si>
  <si>
    <t>19/02/2025 15:56</t>
  </si>
  <si>
    <t>EUE66</t>
  </si>
  <si>
    <t>ชนาภัทร</t>
  </si>
  <si>
    <t>ม.พฤกษา82    597/420
ต.ในคลองบางปลากด
อ.พระสมุทรเจดีย์
สมุทรปราการ 
 10290</t>
  </si>
  <si>
    <t>0958641502</t>
  </si>
  <si>
    <t>19/02/2025 11:21</t>
  </si>
  <si>
    <t>19/02/2025 15:54</t>
  </si>
  <si>
    <t>EUE65</t>
  </si>
  <si>
    <t>ศราวุฒิ</t>
  </si>
  <si>
    <t>บจก.ไทยยังเคมีคอล 993 ม.2 นิคมอุตสาหกรรมบางปู ซอย1 c/1 ถ.สุขุมวิท ต.บางปูใหม่ อ.เมือง สมุทรปราการ 10280</t>
  </si>
  <si>
    <t>0863765934</t>
  </si>
  <si>
    <t>19/02/2025 14:53</t>
  </si>
  <si>
    <t>19/02/2025 15:50</t>
  </si>
  <si>
    <t>EUE64</t>
  </si>
  <si>
    <t>นางสาว กัญญาณัฐ กัญวราภรณ์</t>
  </si>
  <si>
    <t>ที่อยุ่115/16 บ้านพักชั้นนายพัน
มท17ต.ลาดหญ้า อ.เมือง
จ.กาญจนบุรี 71190</t>
  </si>
  <si>
    <t>0655496120</t>
  </si>
  <si>
    <t>19/02/2025 15:49</t>
  </si>
  <si>
    <t>EUE63</t>
  </si>
  <si>
    <t>******แขวง บางแคเหนือ แขวงบางแคเหนือ เขตบางแค จังหวัดกรุงเทพมหานคร 10160</t>
  </si>
  <si>
    <t>19/02/2025 16:00</t>
  </si>
  <si>
    <t>19/02/2025 15:30</t>
  </si>
  <si>
    <t>EUE62</t>
  </si>
  <si>
    <t>19/02/2025 15:14</t>
  </si>
  <si>
    <t>EUE61</t>
  </si>
  <si>
    <t>19/02/2025 15:11</t>
  </si>
  <si>
    <t>EUE60</t>
  </si>
  <si>
    <t>ปราณี พ่วงประสงค์</t>
  </si>
  <si>
    <t>4/350 หมู่ 3 ซอยคลองหลวง21 ต.คลองหนึ่ง
คลองหลวง/ Khlong Luangปทุมธานี/ Pathum Thani
12120</t>
  </si>
  <si>
    <t>660896660628</t>
  </si>
  <si>
    <t>19/02/2025 15:10</t>
  </si>
  <si>
    <t>EUE59</t>
  </si>
  <si>
    <t>EUE58</t>
  </si>
  <si>
    <t>ป***รณ์ ป***พันธ์</t>
  </si>
  <si>
    <t>19/02/2025 14:40</t>
  </si>
  <si>
    <t>EUE57</t>
  </si>
  <si>
    <t>19/02/2025 14:39</t>
  </si>
  <si>
    <t>EUE56</t>
  </si>
  <si>
    <t>ป******2</t>
  </si>
  <si>
    <t>******สวนพลู, อำเภอพระนครศรีอยุธยา ตำบลกะมัง อำเภอพระนครศรีอยุธยา จังหวัดพระนครศรีอยุธยา 13000</t>
  </si>
  <si>
    <t>19/02/2025 15:07</t>
  </si>
  <si>
    <t>19/02/2025 14:37</t>
  </si>
  <si>
    <t>EUE55</t>
  </si>
  <si>
    <t>19/02/2025 14:31</t>
  </si>
  <si>
    <t>EUE54</t>
  </si>
  <si>
    <t>แ*** ฟ***ง</t>
  </si>
  <si>
    <t>19/02/2025 14:23</t>
  </si>
  <si>
    <t>EUE53</t>
  </si>
  <si>
    <t>ก***ร ส***ทัตสุนทร</t>
  </si>
  <si>
    <t>19/02/2025 14:21</t>
  </si>
  <si>
    <t>EUE50</t>
  </si>
  <si>
    <t>นาตยา​ ประดับทอง</t>
  </si>
  <si>
    <t>19 หมู่ 7  ชุมชนต้นไม้ใหญ่ บ้านเกาะกลาง · สามง่าม/ Sam Ngam
ดอนตูม/ Don Tumนครปฐม/ Nakhon Pathom
73150</t>
  </si>
  <si>
    <t>660888101051</t>
  </si>
  <si>
    <t>19/02/2025 13:54</t>
  </si>
  <si>
    <t>EUE49</t>
  </si>
  <si>
    <t>ส***่ พ***ุ์น้อย</t>
  </si>
  <si>
    <t>19/02/2025 13:53</t>
  </si>
  <si>
    <t>EUE48</t>
  </si>
  <si>
    <t>o***ri</t>
  </si>
  <si>
    <t>19/02/2025 13:40</t>
  </si>
  <si>
    <t>EUE47</t>
  </si>
  <si>
    <t>19/02/2025 13:37</t>
  </si>
  <si>
    <t>EUE46</t>
  </si>
  <si>
    <t>น***กาญจน์   ก***ิริกิตินันท์</t>
  </si>
  <si>
    <t>19/02/2025 13:20</t>
  </si>
  <si>
    <t>EUE45</t>
  </si>
  <si>
    <t>ส***วรรณ.ทองจำรูญ</t>
  </si>
  <si>
    <t>19/02/2025 13:12</t>
  </si>
  <si>
    <t>EUE44</t>
  </si>
  <si>
    <t>กฤษณะ น่าบัณฑิต</t>
  </si>
  <si>
    <t xml:space="preserve">889/156 หมู่ 9 หมู่บ้าน สยามนิเวศน์2 
ซ 18 ต.ในคลองบางปลากด อ.พระสมุทรเจดีย์ จ.สมุทรปราการ 10290
</t>
  </si>
  <si>
    <t>0838821905</t>
  </si>
  <si>
    <t>19/02/2025 10:22</t>
  </si>
  <si>
    <t>19/02/2025 12:53</t>
  </si>
  <si>
    <t>EUE42</t>
  </si>
  <si>
    <t>ศ***ล ก***นสุข</t>
  </si>
  <si>
    <t>19/02/2025 12:29</t>
  </si>
  <si>
    <t>THT16011J4T1S0Z</t>
  </si>
  <si>
    <t>EUE41</t>
  </si>
  <si>
    <t>THT74041J4TV02Z</t>
  </si>
  <si>
    <t>19/02/2025 12:26</t>
  </si>
  <si>
    <t>EUE39</t>
  </si>
  <si>
    <t>พ******ณ</t>
  </si>
  <si>
    <t>******โยธิน 30 ถ.พหลโยธิน แขวงจันทรเกษม แขวงจันทรเกษม เขตจตุจักร จังหวัดกรุงเทพมหานคร 10900</t>
  </si>
  <si>
    <t>19/02/2025 12:15</t>
  </si>
  <si>
    <t>TH254333292515F</t>
  </si>
  <si>
    <t>19/02/2025 12:14</t>
  </si>
  <si>
    <t>EUE38</t>
  </si>
  <si>
    <t>เซฟ</t>
  </si>
  <si>
    <t>บ้านเลขที่82/18 ซอยถนอมจิต เทศบาลดำริ 11 หน้าซอยมีป้ายโรงเเรมสวีท · รอบเมือง/ Rop Mueang
เมืองปราจีนบุรี/ Mueang Prachin Buriปราจีนบุรี/ Prachin Buri
25000</t>
  </si>
  <si>
    <t>660646273843</t>
  </si>
  <si>
    <t>19/02/2025 12:03</t>
  </si>
  <si>
    <t>LEXPU0459458405</t>
  </si>
  <si>
    <t>EUE37</t>
  </si>
  <si>
    <t>น*** แ***าม</t>
  </si>
  <si>
    <t>19/02/2025 11:56</t>
  </si>
  <si>
    <t>THT20071J46Z57Z</t>
  </si>
  <si>
    <t>EUE36</t>
  </si>
  <si>
    <t>755394665745</t>
  </si>
  <si>
    <t>19/02/2025 11:55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</si>
  <si>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</si>
  <si>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</si>
  <si>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EUE35</t>
  </si>
  <si>
    <t>19/02/2025 11:44</t>
  </si>
  <si>
    <t>19/02/2025 11:52</t>
  </si>
  <si>
    <t>EUE34</t>
  </si>
  <si>
    <t>THT56031J4TNW0Z</t>
  </si>
  <si>
    <t>EUE33</t>
  </si>
  <si>
    <t>บริษัทหรรษธรเฟอร์นิเจอร์แอนด์บิ้วอินจำกัด</t>
  </si>
  <si>
    <t>คลองสอง 20/17 ซอยแก้วบาง หมู่ที่ 1 ตำบลคลองสอง
คลองหลวง/ Khlong Luangปทุมธานี/ Pathum Thani
12120</t>
  </si>
  <si>
    <t>660816233219</t>
  </si>
  <si>
    <t>19/02/2025 11:48</t>
  </si>
  <si>
    <t>LEXDO0128107662</t>
  </si>
  <si>
    <t>EUE32</t>
  </si>
  <si>
    <t>19/02/2025 12:18</t>
  </si>
  <si>
    <t>TH2518984236088</t>
  </si>
  <si>
    <t>EUE31</t>
  </si>
  <si>
    <t>THT20071J4TFR0Z</t>
  </si>
  <si>
    <t>EUE30</t>
  </si>
  <si>
    <t>ต***ุคนธ์ แ***ุข</t>
  </si>
  <si>
    <t>19/02/2025 11:47</t>
  </si>
  <si>
    <t>THT20081J47BG5Z</t>
  </si>
  <si>
    <t>EUE29</t>
  </si>
  <si>
    <t>อาทิตา วรรณจรุง</t>
  </si>
  <si>
    <t>8/6หมู่7
พลายวาส
กาญจนดิษฐ์
จ.สุราษฯ 84160</t>
  </si>
  <si>
    <t>0949717049</t>
  </si>
  <si>
    <t>EUE28</t>
  </si>
  <si>
    <t>มนัส คำษาวงษ์</t>
  </si>
  <si>
    <t>99 โรงเรียนปลูกจิต ซอยปลูกจิต ถนนพระรามสี่ แขวงลุมพินี
เขตปทุมวัน กรุงเทพ 10330</t>
  </si>
  <si>
    <t>0621645235</t>
  </si>
  <si>
    <t>19/02/2025 11:41</t>
  </si>
  <si>
    <t>เบาหวิวใหญ่เอาฝอยทอง</t>
  </si>
  <si>
    <t>19/02/2025 11:42</t>
  </si>
  <si>
    <t>EUE27</t>
  </si>
  <si>
    <t>กรวิภา จงสาครสิน</t>
  </si>
  <si>
    <t>212/31หมู่3 หมู่บ้านรสิกา
ถนนบางพลี-ตำหรุ
ตำบลแพรกษาใหม่
อำเภอเมือง
จังหวัดสมุทรปราการ 10280</t>
  </si>
  <si>
    <t>0816322970</t>
  </si>
  <si>
    <t>19/02/2025 11:38</t>
  </si>
  <si>
    <t>19/02/2025 11:39</t>
  </si>
  <si>
    <t>EUE26</t>
  </si>
  <si>
    <t>ร***ข้าวมันไก่</t>
  </si>
  <si>
    <t>19/02/2025 11:37</t>
  </si>
  <si>
    <t>THT07041J46DW9Z</t>
  </si>
  <si>
    <t>EUE25</t>
  </si>
  <si>
    <t>ปิยะรัตน์ พรหมปฏิมา</t>
  </si>
  <si>
    <t>199/54 ซอย 8
หมู่ที่ 9
ถนน  พุทธมณฑลสายสี่
ตำบล กระทุ้มล้ม
อำเภอ สามพราน
จ.  นครปฐม 73200</t>
  </si>
  <si>
    <t>73200</t>
  </si>
  <si>
    <t>0958675957</t>
  </si>
  <si>
    <t>19/02/2025 11:36</t>
  </si>
  <si>
    <t>EUE24</t>
  </si>
  <si>
    <t>****** ซอย 3, ตำบลท่าจีน, อำเภอเมืองสมุทรสาคร ตำบลท่าจีน อำเภอเมืองสมุทรสาคร จังหวัดสมุทรสาคร 74000</t>
  </si>
  <si>
    <t>19/02/2025 11:32</t>
  </si>
  <si>
    <t>TH255936955344F</t>
  </si>
  <si>
    <t>EUE23</t>
  </si>
  <si>
    <t>กาญจนาวดี  คงแก้ว</t>
  </si>
  <si>
    <t>99/32ม.3 ดินทอง  ต.นาทวี
อ.นาทวี  จ.สงขลา 90160</t>
  </si>
  <si>
    <t>90160</t>
  </si>
  <si>
    <t>0984958518</t>
  </si>
  <si>
    <t>19/02/2025 10:43</t>
  </si>
  <si>
    <t>19/02/2025 11:31</t>
  </si>
  <si>
    <t>EUE22</t>
  </si>
  <si>
    <t>19/02/2025 11:29</t>
  </si>
  <si>
    <t>THT05061J47DH5Z</t>
  </si>
  <si>
    <t>19/02/2025 11:30</t>
  </si>
  <si>
    <t>EUE21</t>
  </si>
  <si>
    <t>คุณแม่</t>
  </si>
  <si>
    <t>สำนักงานเขตราชเทวี
ถนนพญาไท. แขวงทุ่งพญาไท
เขตราขเทวี  กรุงเทพ 10400</t>
  </si>
  <si>
    <t>0946679111</t>
  </si>
  <si>
    <t>19/02/2025 10:34</t>
  </si>
  <si>
    <t>19/02/2025 11:28</t>
  </si>
  <si>
    <t>EUE20</t>
  </si>
  <si>
    <t>W******r</t>
  </si>
  <si>
    <t>****** ตำบลตำหนักธรรม อำเภอหนองม่วงไข่ จังหวัดแพร่ 54170</t>
  </si>
  <si>
    <t>54170</t>
  </si>
  <si>
    <t>19/02/2025 11:58</t>
  </si>
  <si>
    <t>TH51086VW5XV9E</t>
  </si>
  <si>
    <t>EUE19</t>
  </si>
  <si>
    <t>ธันยวีร์ พิพัฒนรัชต์</t>
  </si>
  <si>
    <t>57/15 หมู่บ้านอิ่มอัมพร3 ซ.ราชพฤกษ์8 แยก11 แขวงบางเชือกหนัง · บางเชือกหนัง/ Bang Chueak Nang
ตลิ่งชัน/ Taling Chanกรุงเทพมหานคร/ Bangkok
10170</t>
  </si>
  <si>
    <t>660972416364</t>
  </si>
  <si>
    <t>LEXPU0459458428</t>
  </si>
  <si>
    <t>EUE18</t>
  </si>
  <si>
    <t>วาริน มากเรืองศรี</t>
  </si>
  <si>
    <t>48/471ม.1ซ.คลองหลวง3 ต.คลองหนึ่ง อ.คลองหลวง จ.ปทุมธานี 12120</t>
  </si>
  <si>
    <t>0843542402</t>
  </si>
  <si>
    <t>19/02/2025 09:59</t>
  </si>
  <si>
    <t>19/02/2025 11:25</t>
  </si>
  <si>
    <t>EUE17</t>
  </si>
  <si>
    <t>19/02/2025 11:24</t>
  </si>
  <si>
    <t>THT05061J4TUC4Z</t>
  </si>
  <si>
    <t>EUE15</t>
  </si>
  <si>
    <t>19/02/2025 09:27</t>
  </si>
  <si>
    <t>19/02/2025 11:23</t>
  </si>
  <si>
    <t>EUE14</t>
  </si>
  <si>
    <t>น*** อ***นธ์  จ***ร์เขียว</t>
  </si>
  <si>
    <t>19/02/2025 11:22</t>
  </si>
  <si>
    <t>THT56151J471C9Z</t>
  </si>
  <si>
    <t>EUE13</t>
  </si>
  <si>
    <t>Revadee Saengchot</t>
  </si>
  <si>
    <t>222/1ซ.รุ่งเรือง
ถ.สุขสวัสดิ์
แขวง/เขตราษฎร์บูรณะ
กรุงเทพฯ
(ครัวพี่กุ้ง) 10140</t>
  </si>
  <si>
    <t>0814137719</t>
  </si>
  <si>
    <t>19/02/2025 09:15</t>
  </si>
  <si>
    <t>EUE12</t>
  </si>
  <si>
    <t>19/02/2025 11:14</t>
  </si>
  <si>
    <t>THT50071J472D3Z</t>
  </si>
  <si>
    <t>EUE11</t>
  </si>
  <si>
    <t>P*****t</t>
  </si>
  <si>
    <t>******ตลาดกระบัง กทม. 10520  โทร.0801063012 (แผนกคลัง ส่งได้ทุกวัน) แขวงคลองสองต้นนุ่น เขตลาดกระบัง จังหวัดกรุงเทพมหานคร 10520</t>
  </si>
  <si>
    <t>19/02/2025 11:13</t>
  </si>
  <si>
    <t>TH255797037737Z</t>
  </si>
  <si>
    <t>EUE10</t>
  </si>
  <si>
    <t>Ple Chairat chairat</t>
  </si>
  <si>
    <t>157/17 หมู่21
ร้านลาบคำปิง หลังธนาคารออมสิน
ต.บ้านเพชร
อ.บำเหน็จณรงค์
จ.ชัยภูมิ 36160</t>
  </si>
  <si>
    <t>36160</t>
  </si>
  <si>
    <t>0616459247</t>
  </si>
  <si>
    <t>19/02/2025 08:56</t>
  </si>
  <si>
    <t>19/02/2025 11:09</t>
  </si>
  <si>
    <t>19/02/2025 11:08</t>
  </si>
  <si>
    <t>EUE9</t>
  </si>
  <si>
    <t>ป*** เ***รเกลี้ยง</t>
  </si>
  <si>
    <t>**สั่งให้ยายไม่เอารสกาแฟนะค่ะขอบคุณมากค่ะ</t>
  </si>
  <si>
    <t>THT64011J474W9Z</t>
  </si>
  <si>
    <t>19/02/2025 11:07</t>
  </si>
  <si>
    <t>EUE8</t>
  </si>
  <si>
    <t>TH13056VW54F0F</t>
  </si>
  <si>
    <t>19/02/2025 11:06</t>
  </si>
  <si>
    <t>EUE7</t>
  </si>
  <si>
    <t>Phatcharee Nampa</t>
  </si>
  <si>
    <t>บ้านเลขที่ 172 หมู่ 3 ซอย 6
ตำบลสามเงา
อำเภอสามเงา
จังหวัดตาก 63130</t>
  </si>
  <si>
    <t>0815966694</t>
  </si>
  <si>
    <t>19/02/2025 11:05</t>
  </si>
  <si>
    <t>EUE6</t>
  </si>
  <si>
    <t xml:space="preserve">ยิ่ง​ลักษณ์​  เศรษฐกิจ​ </t>
  </si>
  <si>
    <t>216/150ม.12
ต.ทุ่งสุขลา
อ.ศรีราชา
จ.ศรีราชา 20230</t>
  </si>
  <si>
    <t>0831698689</t>
  </si>
  <si>
    <t>19/02/2025 11:00</t>
  </si>
  <si>
    <t>รับรสชาติใดก็ได้ที่ไม่ใช่เนยนม</t>
  </si>
  <si>
    <t>19/02/2025 11:01</t>
  </si>
  <si>
    <t>EUE5</t>
  </si>
  <si>
    <t>ปุณณภา  ตันหล้า</t>
  </si>
  <si>
    <t xml:space="preserve"> 69/3หมู่6บ้านแม่คาวโตน ตสันกลาง อพาน จ เชียงราย 57120</t>
  </si>
  <si>
    <t>0835659366</t>
  </si>
  <si>
    <t>19/02/2025 10:55</t>
  </si>
  <si>
    <t>EUE4</t>
  </si>
  <si>
    <t xml:space="preserve">ศรินทร์ธร สุทัศนีย์ (ชมพู่) </t>
  </si>
  <si>
    <t>ร้านนวดกินนรี
ลาดพร้าว80แยก22
แขวงวังทองหลางเขตวังทองหลางกรุงเทพฯ 10310</t>
  </si>
  <si>
    <t>0882525200</t>
  </si>
  <si>
    <t>19/02/2025 08:25</t>
  </si>
  <si>
    <t>19/02/2025 10:51</t>
  </si>
  <si>
    <t>EUE3</t>
  </si>
  <si>
    <t>TH2561955309951</t>
  </si>
  <si>
    <t>EUE2</t>
  </si>
  <si>
    <t>19/02/2025 08:15</t>
  </si>
  <si>
    <t>19/02/2025 10:48</t>
  </si>
  <si>
    <t>EUE1</t>
  </si>
  <si>
    <t>ปาริชาติ จันทร์นุ่ม</t>
  </si>
  <si>
    <t>255/1 สุขสวัสดิ์ 1 ซอย 11 ตำบลพระบาท อำเภอเมืองลำปาง จังหวัดลําปาง 25000</t>
  </si>
  <si>
    <t>0879163181</t>
  </si>
  <si>
    <t>19/02/2025 10:45</t>
  </si>
  <si>
    <t>19/02/2025 10:46</t>
  </si>
  <si>
    <t>EUE0</t>
  </si>
  <si>
    <t>นิติพง นามจันทร์</t>
  </si>
  <si>
    <t>58/21 ม.3ต.ตาขัน อ.บ้านค่าย จ.ระยอง 21120</t>
  </si>
  <si>
    <t>21120</t>
  </si>
  <si>
    <t>0660731385</t>
  </si>
  <si>
    <t>19/02/2025 10:41</t>
  </si>
  <si>
    <t>19/02/2025 10:42</t>
  </si>
  <si>
    <t>EUD99</t>
  </si>
  <si>
    <t>ก***่าย</t>
  </si>
  <si>
    <t>19/02/2025 10:40</t>
  </si>
  <si>
    <t>THT02011J4T3T8Z</t>
  </si>
  <si>
    <t>EUD98</t>
  </si>
  <si>
    <t>น*** โ***ะน้อย</t>
  </si>
  <si>
    <t>19/02/2025 10:39</t>
  </si>
  <si>
    <t>THT27141J46FN9Z</t>
  </si>
  <si>
    <t>EUD97</t>
  </si>
  <si>
    <t>ทัศญา คำทอน</t>
  </si>
  <si>
    <t>3 ม.12 บ.นาสมบูรณ์ 
ต.ดอนสมบูรณ์
อ.ยางตลาด
จ.กาฬสินธุ์ 46120</t>
  </si>
  <si>
    <t>46120</t>
  </si>
  <si>
    <t>0930732926</t>
  </si>
  <si>
    <t>18/02/2025 20:54</t>
  </si>
  <si>
    <t>19/02/2025 10:36</t>
  </si>
  <si>
    <t>EUD96</t>
  </si>
  <si>
    <t>19/02/2025 10:29</t>
  </si>
  <si>
    <t>LEXDO0128107587</t>
  </si>
  <si>
    <t>EUD95</t>
  </si>
  <si>
    <t>กุลนิฐมหาราช</t>
  </si>
  <si>
    <t>20/2เทศบาล1ซ3ปากเพียวเมืองสระบุรี 18000</t>
  </si>
  <si>
    <t>0802087598</t>
  </si>
  <si>
    <t>19/02/2025 10:27</t>
  </si>
  <si>
    <t>19/02/2025 10:28</t>
  </si>
  <si>
    <t>EUD94</t>
  </si>
  <si>
    <t>อ***ธิดา แ***์รังษี ห***</t>
  </si>
  <si>
    <t>19/02/2025 10:20</t>
  </si>
  <si>
    <t>THT22031J4TT56Z</t>
  </si>
  <si>
    <t>EUD93</t>
  </si>
  <si>
    <t>อ***ตย์ แ***ว่าง</t>
  </si>
  <si>
    <t>19/02/2025 10:16</t>
  </si>
  <si>
    <t>THT57081J46JZ1Z</t>
  </si>
  <si>
    <t>EUD92</t>
  </si>
  <si>
    <t>ธ***รัตน์ ส***ินดา</t>
  </si>
  <si>
    <t xml:space="preserve">ทานกาแฟไม่ได้ค่ะ </t>
  </si>
  <si>
    <t>THT28061J47679Z</t>
  </si>
  <si>
    <t>EUD91</t>
  </si>
  <si>
    <t>ช***าภัค แ***์รังษี</t>
  </si>
  <si>
    <t>19/02/2025 10:13</t>
  </si>
  <si>
    <t>THT31131J4TC18Z</t>
  </si>
  <si>
    <t>EUD90</t>
  </si>
  <si>
    <t>น** ส***าล ก***ตถ์นาม</t>
  </si>
  <si>
    <t>THT29021J473M7Z</t>
  </si>
  <si>
    <t>EUD89</t>
  </si>
  <si>
    <t>ส***ตศรา พ***รหม</t>
  </si>
  <si>
    <t>19/02/2025 09:53</t>
  </si>
  <si>
    <t>ฝอยทอง2 เนยนม2</t>
  </si>
  <si>
    <t>THT05031J4TKR8Z</t>
  </si>
  <si>
    <t>EUD88</t>
  </si>
  <si>
    <t>******ง/เขต จอมทองจ.กรุงเทพฯ แขวงจอมทอง เขตจอมทอง จังหวัดกรุงเทพมหานคร 10150</t>
  </si>
  <si>
    <t>19/02/2025 10:17</t>
  </si>
  <si>
    <t>TH256533493406V</t>
  </si>
  <si>
    <t>19/02/2025 09:47</t>
  </si>
  <si>
    <t>EUD87</t>
  </si>
  <si>
    <t>19/02/2025 09:44</t>
  </si>
  <si>
    <t>THT22091J46ET3Z</t>
  </si>
  <si>
    <t>EUD86</t>
  </si>
  <si>
    <t>ส***ลี พ***พ็ชร</t>
  </si>
  <si>
    <t>19/02/2025 09:26</t>
  </si>
  <si>
    <t>THT01151J47781Z</t>
  </si>
  <si>
    <t>EUD85</t>
  </si>
  <si>
    <t>ข***ดาว</t>
  </si>
  <si>
    <t>19/02/2025 09:23</t>
  </si>
  <si>
    <t>THT03011J4T0R4Z</t>
  </si>
  <si>
    <t>EUD83</t>
  </si>
  <si>
    <t>19/02/2025 08:28</t>
  </si>
  <si>
    <t>THT12071J46G17Z</t>
  </si>
  <si>
    <t>EUD80</t>
  </si>
  <si>
    <t>เอกอนันต์ กล้ากฤษ</t>
  </si>
  <si>
    <t>122/1หมู่8 ต.บางเจ้าฉ่า · บางเจ้าฉ่า/ Bang Chao Cha
โพธิ์ทอง/ Pho Thongอ่างทอง/ Ang Thong
14120</t>
  </si>
  <si>
    <t>660897919339</t>
  </si>
  <si>
    <t>19/02/2025 07:41</t>
  </si>
  <si>
    <t>LEXDO0128107600</t>
  </si>
  <si>
    <t>EUD79</t>
  </si>
  <si>
    <t>น***</t>
  </si>
  <si>
    <t>19/02/2025 06:44</t>
  </si>
  <si>
    <t>THT40051J3J987Z</t>
  </si>
  <si>
    <t>EUD78</t>
  </si>
  <si>
    <t>19/02/2025 06:53</t>
  </si>
  <si>
    <t>TH2573021215817</t>
  </si>
  <si>
    <t>19/02/2025 06:23</t>
  </si>
  <si>
    <t>EUD77</t>
  </si>
  <si>
    <t>19/02/2025 06:50</t>
  </si>
  <si>
    <t>TH255071521506J</t>
  </si>
  <si>
    <t>19/02/2025 06:20</t>
  </si>
  <si>
    <t>EUD76</t>
  </si>
  <si>
    <t>ซอยมารวย 85 ม.3  · ท่าเจ้าสนุก/ Tha Chao Sanuk
ท่าเรือ/ Tha Rueaพระนครศรีอยุธยา/ Phra Nakhon Si Ayutthaya
13130</t>
  </si>
  <si>
    <t>19/02/2025 06:18</t>
  </si>
  <si>
    <t>LEXDO0128083624</t>
  </si>
  <si>
    <t>EUD75</t>
  </si>
  <si>
    <t>เ***ยว</t>
  </si>
  <si>
    <t>19/02/2025 05:49</t>
  </si>
  <si>
    <t>THT01481J45NG6Z</t>
  </si>
  <si>
    <t>EUD74</t>
  </si>
  <si>
    <t>เชิดศักดิ์​ สืบ​โหร​</t>
  </si>
  <si>
    <t>76/2ม.7ต.เขารูปช้าง
เมืองสงขลา/ Mueang Songkhlaสงขลา/ Songkhla
90000</t>
  </si>
  <si>
    <t>660902146555</t>
  </si>
  <si>
    <t>19/02/2025 05:33</t>
  </si>
  <si>
    <t>LEXPU0459388916</t>
  </si>
  <si>
    <t>EUD73</t>
  </si>
  <si>
    <t>19/02/2025 04:30</t>
  </si>
  <si>
    <t>LEXDO0128090357</t>
  </si>
  <si>
    <t>EUD72</t>
  </si>
  <si>
    <t>19/02/2025 04:19</t>
  </si>
  <si>
    <t>LEXDO0128090427</t>
  </si>
  <si>
    <t>EUD71</t>
  </si>
  <si>
    <t>ข******ม</t>
  </si>
  <si>
    <t>******ง 504 86/1 หมู่ 5 ถ.แจ้งวัฒนะ ต.ปากเกร็ด อ.ปากเกร็ด นนทบุรี ตำบลปากเกร็ด อำเภอปากเกร็ด จังหวัดนนทบุรี 11120</t>
  </si>
  <si>
    <t>19/02/2025 00:44</t>
  </si>
  <si>
    <t>TH03066VV8XD2A</t>
  </si>
  <si>
    <t>EUD70</t>
  </si>
  <si>
    <t>ธ******ม</t>
  </si>
  <si>
    <t>****** ตำบลวังตะกอ อำเภอหลังสวน จังหวัดชุมพร 86110</t>
  </si>
  <si>
    <t>19/02/2025 00:40</t>
  </si>
  <si>
    <t>TH254090421431Z</t>
  </si>
  <si>
    <t>19/02/2025 00:22</t>
  </si>
  <si>
    <t>EUH0</t>
  </si>
  <si>
    <t>ส***ย์ พ***วี</t>
  </si>
  <si>
    <t>20/02/2025 23:57</t>
  </si>
  <si>
    <t>EUG99</t>
  </si>
  <si>
    <t>20/02/2025 23:41</t>
  </si>
  <si>
    <t>EUG98</t>
  </si>
  <si>
    <t>กวิศรา ( คุณ แจง )</t>
  </si>
  <si>
    <t>Ayothaya Riverside Hotel 91/1 หมู่ 10 ตำบล กะมัง อำเภอ พระนครศรีอยุธยา · กะมัง/ Kamang
พระนครศรีอยุธยา/ Phra Nakhon Si Ayutthayaพระนครศรีอยุธยา/ Phra Nakhon Si Ayutthaya
13000</t>
  </si>
  <si>
    <t>660859244145</t>
  </si>
  <si>
    <t>20/02/2025 23:29</t>
  </si>
  <si>
    <t>EUG96</t>
  </si>
  <si>
    <t>บี</t>
  </si>
  <si>
    <t>Ps home  เหล่านาดี 4 ซ.7 ม.8 889/189 · เมืองเก่า/ Mueang Kao
เมืองขอนแก่น/ Mueang Khon Kaenขอนแก่น/ Khon Kaen
40000</t>
  </si>
  <si>
    <t>660951467392</t>
  </si>
  <si>
    <t>20/02/2025 23:03</t>
  </si>
  <si>
    <t>EUG95</t>
  </si>
  <si>
    <t>น***ัทยา แ***ขุนจิตร</t>
  </si>
  <si>
    <t>20/02/2025 22:58</t>
  </si>
  <si>
    <t>20/02/2025 22:59</t>
  </si>
  <si>
    <t>EUG93</t>
  </si>
  <si>
    <t>จ**บ</t>
  </si>
  <si>
    <t>******ุง 20 แขวงตลาดน้อย แขวงตลาดน้อย เขตสัมพันธวงศ์ จังหวัดกรุงเทพมหานคร 10100</t>
  </si>
  <si>
    <t>20/02/2025 22:35</t>
  </si>
  <si>
    <t>EUG92</t>
  </si>
  <si>
    <t>อำไพ  โนนวิเศษ</t>
  </si>
  <si>
    <t>11 หมู่ 10   ต.บ่อทอง  อำเภอหนองม่วง  จังหวัดลพบุรี  15170 · บ่อทอง/ Bo Thong
หนองม่วง/ Nong Muangลพบุรี/ Lopburi
15170</t>
  </si>
  <si>
    <t>15170</t>
  </si>
  <si>
    <t>660836078305</t>
  </si>
  <si>
    <t>20/02/2025 22:29</t>
  </si>
  <si>
    <t>20/02/2025 22:28</t>
  </si>
  <si>
    <t>EUG91</t>
  </si>
  <si>
    <t>ณ***ิดา ศ***ุด</t>
  </si>
  <si>
    <t>20/02/2025 22:15</t>
  </si>
  <si>
    <t>EUG90</t>
  </si>
  <si>
    <t>20/02/2025 22:10</t>
  </si>
  <si>
    <t>EUG89</t>
  </si>
  <si>
    <t>******ำเภออ่าวลึก   เคอรี่บัดดี้ ตรงข้ามร้านมุ้ยบิวตี้ ตำบลอ่าวลึกเหนือ อำเภออ่าวลึก จังหวัดกระบี่ 81110</t>
  </si>
  <si>
    <t>81110</t>
  </si>
  <si>
    <t>20/02/2025 22:33</t>
  </si>
  <si>
    <t>20/02/2025 22:02</t>
  </si>
  <si>
    <t>EUG88</t>
  </si>
  <si>
    <t>******่ 6, ตำบล หัวทุ่ง ตำบลหัวทุ่ง อำเภอพล จังหวัดขอนแก่น 40120</t>
  </si>
  <si>
    <t>40120</t>
  </si>
  <si>
    <t>20/02/2025 21:51</t>
  </si>
  <si>
    <t>EUG87</t>
  </si>
  <si>
    <t>บุญญารัศมิ์  ถิรศักดิ์ธนา</t>
  </si>
  <si>
    <t>228  ซอยอ่อนนุช 17 แยก16
สวนหลวง/ Suan Luangกรุงเทพมหานคร/ Bangkok
10250</t>
  </si>
  <si>
    <t>660988566698</t>
  </si>
  <si>
    <t>20/02/2025 21:39</t>
  </si>
  <si>
    <t>EUG86</t>
  </si>
  <si>
    <t>จิรัชญา อบอุ่น</t>
  </si>
  <si>
    <t>186/2 หมู่5 · ดอนขุนห้วย/ Don Khun Huai
ชะอำ/ Cha-amเพชรบุรี/ Phetchaburi
76120</t>
  </si>
  <si>
    <t>660808693978</t>
  </si>
  <si>
    <t>20/02/2025 21:36</t>
  </si>
  <si>
    <t>EUG85</t>
  </si>
  <si>
    <t>20/02/2025 21:25</t>
  </si>
  <si>
    <t>EUG84</t>
  </si>
  <si>
    <t>ม****า</t>
  </si>
  <si>
    <t>******็ก, อำเภอเมืองปราจีนบุรี ตำบลดงขี้เหล็ก อำเภอเมืองปราจีนบุรี จังหวัดปราจีนบุรี 25000</t>
  </si>
  <si>
    <t>20/02/2025 21:17</t>
  </si>
  <si>
    <t>EUG83</t>
  </si>
  <si>
    <t>******ตำบลหนองเป็ด ตำบลหนองเป็ด อำเภอเมืองยโสธร จังหวัดยโสธร 35000</t>
  </si>
  <si>
    <t>17</t>
  </si>
  <si>
    <t>20/02/2025 21:16</t>
  </si>
  <si>
    <t>EUG82</t>
  </si>
  <si>
    <t>ก******ี</t>
  </si>
  <si>
    <t>****** ในเมือง, อำเภอบ้านไผ่ ตำบลในเมือง อำเภอบ้านไผ่ จังหวัดขอนแก่น 40110</t>
  </si>
  <si>
    <t>20/02/2025 21:37</t>
  </si>
  <si>
    <t>20/02/2025 21:14</t>
  </si>
  <si>
    <t>EUG81</t>
  </si>
  <si>
    <t>189/96 ม.5 · หนองขาม/ Nong Kham
ศรีราชา/ Si Rachaชลบุรี/ Chonburi
20230</t>
  </si>
  <si>
    <t>20/02/2025 20:52</t>
  </si>
  <si>
    <t>EUG80</t>
  </si>
  <si>
    <t>ห***หนิง</t>
  </si>
  <si>
    <t>20/02/2025 20:49</t>
  </si>
  <si>
    <t>EUG79</t>
  </si>
  <si>
    <t xml:space="preserve">วีรจิต  สร้อยสังวาลย์   </t>
  </si>
  <si>
    <t>5/9-11-12   ต.บางสมัคร   อ.บางปะกง   จ.ฉะเชิงเทรา 24180</t>
  </si>
  <si>
    <t>0615898481</t>
  </si>
  <si>
    <t>20/02/2025 17:49</t>
  </si>
  <si>
    <t>EUG78</t>
  </si>
  <si>
    <t>20/02/2025 19:27</t>
  </si>
  <si>
    <t>20/02/2025 20:47</t>
  </si>
  <si>
    <t>EUG77</t>
  </si>
  <si>
    <t>แม่ชีสมสวาท</t>
  </si>
  <si>
    <t>วัดเขาใหญ่ญาณสัมปันโน ตำบลโป่งตาลอง · ปากช่อง/ Pak Chong
ปากช่อง/ Pak Chongนครราชสีมา/ Nakhon Ratchasima
30130</t>
  </si>
  <si>
    <t>660818039969</t>
  </si>
  <si>
    <t>20/02/2025 20:40</t>
  </si>
  <si>
    <t>EUG76</t>
  </si>
  <si>
    <t>น** ท***ดื่อ</t>
  </si>
  <si>
    <t>20/02/2025 20:36</t>
  </si>
  <si>
    <t>20/02/2025 20:35</t>
  </si>
  <si>
    <t>EUG75</t>
  </si>
  <si>
    <t>20/02/2025 20:34</t>
  </si>
  <si>
    <t>EUG74</t>
  </si>
  <si>
    <t>จูน</t>
  </si>
  <si>
    <t>45/1 ถ.สุทธิสารวินิจฉัย สามเสนใน พญาไท บ้านสีเขียวถัดจากร้านข้าวมันไก่สีเหลือง4ห้อง · สามเสนใน/ Sam Sen Nai
พญาไท/ Phaya Thaiกรุงเทพมหานคร/ Bangkok
10400</t>
  </si>
  <si>
    <t>660869890176</t>
  </si>
  <si>
    <t>20/02/2025 20:33</t>
  </si>
  <si>
    <t>EUG73</t>
  </si>
  <si>
    <t>Prasit ไม่ต้องโทรแจ้ง ฝาก รปภ เลย</t>
  </si>
  <si>
    <t>คอนโดปภาดา(Pabhada) 111/63 ถนน ปั้น สีลม
บางรัก/ Bang Rakกรุงเทพมหานคร/ Bangkok
10500</t>
  </si>
  <si>
    <t>10500</t>
  </si>
  <si>
    <t>660879448683</t>
  </si>
  <si>
    <t>20/02/2025 20:31</t>
  </si>
  <si>
    <t>EUG72</t>
  </si>
  <si>
    <t>นลินนิภา</t>
  </si>
  <si>
    <t>148ซอยสุขุมวิท79ถนนสุขุมวิท · พระโขนงเหนือ/ Phra Khanong Nuea
วัฒนา/ Vadhanaกรุงเทพมหานคร/ Bangkok
10260</t>
  </si>
  <si>
    <t>660941900924</t>
  </si>
  <si>
    <t>20/02/2025 20:30</t>
  </si>
  <si>
    <t>EUG71</t>
  </si>
  <si>
    <t>แอนจ้า วางไว้เลย</t>
  </si>
  <si>
    <t>สำนักจัดการทรัพยากรป่าไม้ที่8 (นครราชสีมา) เลขที่ 551 ม.7 ถ.ราชสีมา-ปักธงชัย · ปรุใหญ่/ Pru Yai
เมืองนครราชสีมา/ Mueng Nakorn Ratchasimaนครราชสีมา/ Nakhon Ratchasima
30000</t>
  </si>
  <si>
    <t>20/02/2025 20:26</t>
  </si>
  <si>
    <t>EUG69</t>
  </si>
  <si>
    <t>อมราภรณ์ ปากวิเศษ</t>
  </si>
  <si>
    <t>บ้านเลขที่11หมู่1 ตำบลไชยวาน
ไชยวาน/ Chai Wanอุดรธานี/ Udon Thani
41290</t>
  </si>
  <si>
    <t>41290</t>
  </si>
  <si>
    <t>660610701016</t>
  </si>
  <si>
    <t>20/02/2025 20:25</t>
  </si>
  <si>
    <t>EUG66</t>
  </si>
  <si>
    <t>พ***ักษณ์</t>
  </si>
  <si>
    <t>20/02/2025 20:03</t>
  </si>
  <si>
    <t>EUG65</t>
  </si>
  <si>
    <t>ธ***ชา ญ***</t>
  </si>
  <si>
    <t>20/02/2025 19:58</t>
  </si>
  <si>
    <t>EUG64</t>
  </si>
  <si>
    <t>******่น้อง ตำบลสองพี่น้อง อำเภอสองพี่น้อง จังหวัดสุพรรณบุรี 72110</t>
  </si>
  <si>
    <t>21/02/2025 07:53</t>
  </si>
  <si>
    <t>20/02/2025 19:36</t>
  </si>
  <si>
    <t>EUG63</t>
  </si>
  <si>
    <t>ศิริวรรณ อัคนิวรรณ</t>
  </si>
  <si>
    <t>109/74 เสนาวิลล่า ถ.พระยาสุเรนทร์ ซ.35 แขวงบางชัน กทม. 10510
คลองสามวา/ Klong Sam Waกรุงเทพมหานคร/ Bangkok
10510</t>
  </si>
  <si>
    <t>660869022011</t>
  </si>
  <si>
    <t>20/02/2025 19:22</t>
  </si>
  <si>
    <t>EUG62</t>
  </si>
  <si>
    <t>ธ******ิ</t>
  </si>
  <si>
    <t>******.ท่าใหม่ จ.จันทบุรี ตำบลท่าใหม่ อำเภอท่าใหม่ จังหวัดจันทบุรี 22120</t>
  </si>
  <si>
    <t>20/02/2025 19:45</t>
  </si>
  <si>
    <t>20/02/2025 19:15</t>
  </si>
  <si>
    <t>EUG61</t>
  </si>
  <si>
    <t>20/02/2025 19:11</t>
  </si>
  <si>
    <t>EUG60</t>
  </si>
  <si>
    <t>20/02/2025 18:52</t>
  </si>
  <si>
    <t>EUG59</t>
  </si>
  <si>
    <t>20/02/2025 18:30</t>
  </si>
  <si>
    <t>EUG58</t>
  </si>
  <si>
    <t>20/02/2025 18:28</t>
  </si>
  <si>
    <t>EUG57</t>
  </si>
  <si>
    <t>******.คลองพระยาบันลือ ตำบลคลองพระยาบันลือ อำเภอลาดบัวหลวง จังหวัดพระนครศรีอยุธยา 13230</t>
  </si>
  <si>
    <t>13230</t>
  </si>
  <si>
    <t>20/02/2025 18:49</t>
  </si>
  <si>
    <t>20/02/2025 18:19</t>
  </si>
  <si>
    <t>EUG56</t>
  </si>
  <si>
    <t>พิมพ์ชนก มะลิลา</t>
  </si>
  <si>
    <t>หมู่4/188ตำบลฝั่งแดง · ฝั่งแดง/ Fang Daeng
นากลาง/ Na Klangหนองบัวลำภู/ Nongbua Lamphu
39170</t>
  </si>
  <si>
    <t>660831792360</t>
  </si>
  <si>
    <t>20/02/2025 18:12</t>
  </si>
  <si>
    <t>EUG55</t>
  </si>
  <si>
    <t>นาย ชนะ อุ่มแสง</t>
  </si>
  <si>
    <t>88/210 หมู่บ้าน โกลเด้น ทาวน์ ม.3 ต.บ้านกรด
บางปะอิน/ Bang Pa-inพระนครศรีอยุธยา/ Phra Nakhon Si Ayutthaya
13160</t>
  </si>
  <si>
    <t>660633956543</t>
  </si>
  <si>
    <t>20/02/2025 18:06</t>
  </si>
  <si>
    <t>EUG54</t>
  </si>
  <si>
    <t>20/02/2025 18:05</t>
  </si>
  <si>
    <t>EUG53</t>
  </si>
  <si>
    <t>ป******ส</t>
  </si>
  <si>
    <t>******ลเจ้าท่า อำเภอกมลาไสย จังหวัดกาฬสินธุ์ 46130</t>
  </si>
  <si>
    <t>46130</t>
  </si>
  <si>
    <t>20/02/2025 17:54</t>
  </si>
  <si>
    <t>EUG52</t>
  </si>
  <si>
    <t>20/02/2025 17:31</t>
  </si>
  <si>
    <t>EUG51</t>
  </si>
  <si>
    <t>น้ำทิพย์​ ลีวิสุทธิกุล</t>
  </si>
  <si>
    <t>168ถ.ลำพูน-ลี้ หมู่11ต.เหล่ายาว อ.บ้านโฮ่ง จ.ลำพูน 51130 · เหล่ายาว/ Lao Yao
บ้านโฮ่ง/ Ban Hongลำพูน/ Lamphun
51130</t>
  </si>
  <si>
    <t>51130</t>
  </si>
  <si>
    <t>660865309876</t>
  </si>
  <si>
    <t>20/02/2025 17:29</t>
  </si>
  <si>
    <t>EUG50</t>
  </si>
  <si>
    <t>นางน้ำทิพย์ รอดดอน</t>
  </si>
  <si>
    <t>ที่อยู่- 555/4 ม.3 หมู่บ้านสืบสิริแกรนด์วิลล์หมื่นไวย ถ.หมื่นไวย ต.หมื่นไวย อ.เมือง จ.นครราชสีมา รหัส30000 · หมื่นไวย/ Muen Wai
เมืองนครราชสีมา/ Mueng Nakorn Ratchasimaนครราชสีมา/ Nakhon Ratchasima
30000</t>
  </si>
  <si>
    <t>660865854499</t>
  </si>
  <si>
    <t>20/02/2025 17:21</t>
  </si>
  <si>
    <t>EUG48</t>
  </si>
  <si>
    <t>ส*** ม***ละ</t>
  </si>
  <si>
    <t>20/02/2025 17:16</t>
  </si>
  <si>
    <t>EUG47</t>
  </si>
  <si>
    <t>20/02/2025 17:14</t>
  </si>
  <si>
    <t>EUG46</t>
  </si>
  <si>
    <t>20/02/2025 17:12</t>
  </si>
  <si>
    <t>EUG45</t>
  </si>
  <si>
    <t>K*.</t>
  </si>
  <si>
    <t>******ลพิมาย อำเภอปรางค์กู่ จังหวัดศรีสะเกษ 33170</t>
  </si>
  <si>
    <t>20/02/2025 17:06</t>
  </si>
  <si>
    <t>EUG44</t>
  </si>
  <si>
    <t>ศ***กิตติ์      ภ***โชติชัยกุล</t>
  </si>
  <si>
    <t>20/02/2025 17:04</t>
  </si>
  <si>
    <t>EUG43</t>
  </si>
  <si>
    <t>20/02/2025 16:57</t>
  </si>
  <si>
    <t>EUG42</t>
  </si>
  <si>
    <t>ณัฐวัฒน์ แสงเดช</t>
  </si>
  <si>
    <t>บ้านโคกกระเเซ หมู่8/214 · ถ้ำเจริญ/ Tham Charoen
โซ่พิสัย/ So Phisaiบึงกาฬ/ Bueng Kan
38170</t>
  </si>
  <si>
    <t>38170</t>
  </si>
  <si>
    <t>660635760570</t>
  </si>
  <si>
    <t>20/02/2025 16:43</t>
  </si>
  <si>
    <t>EUG41</t>
  </si>
  <si>
    <t>20/02/2025 16:41</t>
  </si>
  <si>
    <t>EUG40</t>
  </si>
  <si>
    <t xml:space="preserve">ประไพศรี ศักดิ์สมบูรณ์ </t>
  </si>
  <si>
    <t>52 ม.5 ต.ท่าราบ
อ.เมือง จ.ราชบุรี 
 70000</t>
  </si>
  <si>
    <t>0615422493</t>
  </si>
  <si>
    <t>20/02/2025 16:40</t>
  </si>
  <si>
    <t>EUG39</t>
  </si>
  <si>
    <t>ฝอยทอง 5 กล่องล้วนเลย</t>
  </si>
  <si>
    <t>EUG38</t>
  </si>
  <si>
    <t xml:space="preserve">สุภมาส สารรักษ์ </t>
  </si>
  <si>
    <t>ที่อยู่ บริษัท เจม ยี จำกัด 42 ถ.คู้บอน แขวงบางชัน เขตคลองสามวา กรุงเทพฯ  10510</t>
  </si>
  <si>
    <t>0808021722</t>
  </si>
  <si>
    <t>20/02/2025 16:39</t>
  </si>
  <si>
    <t>EUG37</t>
  </si>
  <si>
    <t>น.ส.อรอนงค์  ไชยศร</t>
  </si>
  <si>
    <t xml:space="preserve">1943/3 &amp;nbsp;ม.3.ต.นาโพธิ์ &amp;nbsp;อ.ทุ่งสง จ.นครศรีธรรมราช 80110
</t>
  </si>
  <si>
    <t>0856410094</t>
  </si>
  <si>
    <t>20/02/2025 16:36</t>
  </si>
  <si>
    <t>เคลม ออเดอร์เส้น เนื่องจากไม่ได้ส่งของไปพร้อมเส้น</t>
  </si>
  <si>
    <t>EUG36</t>
  </si>
  <si>
    <t>ก***านันท์  ป***าพัทธ์สุดี</t>
  </si>
  <si>
    <t>20/02/2025 16:27</t>
  </si>
  <si>
    <t>EUG35</t>
  </si>
  <si>
    <t>20/02/2025 16:21</t>
  </si>
  <si>
    <t>EUG33</t>
  </si>
  <si>
    <t>นางแสงจันทร์   หันธิรัง</t>
  </si>
  <si>
    <t>346 หมู่5บ้านสี่แยกสมเด็จ · สมเด็จ/ Somdet
สมเด็จ/ Somdetกาฬสินธุ์/ Kalasin
46150</t>
  </si>
  <si>
    <t>660611786870</t>
  </si>
  <si>
    <t>20/02/2025 16:07</t>
  </si>
  <si>
    <t>EUG32</t>
  </si>
  <si>
    <t>น***อียด</t>
  </si>
  <si>
    <t>ตราด</t>
  </si>
  <si>
    <t>20/02/2025 15:38</t>
  </si>
  <si>
    <t>20/02/2025 15:37</t>
  </si>
  <si>
    <t>EUG31</t>
  </si>
  <si>
    <t>นิราชา เพชรชู</t>
  </si>
  <si>
    <t>567 ม.14 · แม่กาษา/ Mae Kasa
แม่สอด/ Mae Sotตาก/ Tak
63110</t>
  </si>
  <si>
    <t>660909099699</t>
  </si>
  <si>
    <t>20/02/2025 15:34</t>
  </si>
  <si>
    <t>EUG30</t>
  </si>
  <si>
    <t>p***sri</t>
  </si>
  <si>
    <t>20/02/2025 15:31</t>
  </si>
  <si>
    <t>EUG29</t>
  </si>
  <si>
    <t>20/02/2025 15:26</t>
  </si>
  <si>
    <t>EUG28</t>
  </si>
  <si>
    <t>**********</t>
  </si>
  <si>
    <t>วัดเวฬุวนาราม 8 ซ.วัดเวฬุวนาราม 9 (ตรอ.) · ดอนเมือง/ Don Mueang
ดอนเมือง/ Don Mueangกรุงเทพมหานคร/ Bangkok
10210</t>
  </si>
  <si>
    <t>660863993214</t>
  </si>
  <si>
    <t>20/02/2025 15:21</t>
  </si>
  <si>
    <t>EUG27</t>
  </si>
  <si>
    <t>20/02/2025 15:47</t>
  </si>
  <si>
    <t>20/02/2025 15:17</t>
  </si>
  <si>
    <t>EUG26</t>
  </si>
  <si>
    <t>20/02/2025 15:14</t>
  </si>
  <si>
    <t>EUG25</t>
  </si>
  <si>
    <t>น.ส.สุณี  โพธิ์ใจ</t>
  </si>
  <si>
    <t>41/1 หมู่.9 บ้านหนองแว่น · บ่อยาง/ Bo Yang
สว่างอารมณ์/ Sawang Aromอุทัยธานี/ Uthai Thani
61150</t>
  </si>
  <si>
    <t>660862148105</t>
  </si>
  <si>
    <t>20/02/2025 15:13</t>
  </si>
  <si>
    <t>EUG24</t>
  </si>
  <si>
    <t>น.ส อรสา บุญรักษา</t>
  </si>
  <si>
    <t>259/1 ม.10 ต.ทุ่งพระยา
สนามชัยเขต/ Sanam Chai Khetฉะเชิงเทรา/ Chachoengsao
24160</t>
  </si>
  <si>
    <t>24160</t>
  </si>
  <si>
    <t>660928587811</t>
  </si>
  <si>
    <t>20/02/2025 15:04</t>
  </si>
  <si>
    <t>EUG23</t>
  </si>
  <si>
    <t>จารุพรรณ  สุปรียาภรณ์</t>
  </si>
  <si>
    <t>ร้านค้าพี่เดือน หมู่ 7   ตำบลสวนหลวง  อำเภออัมพวา
อัมพวา/ Amphawaสมุทรสงคราม/ Samut Songkhram
75110</t>
  </si>
  <si>
    <t>75110</t>
  </si>
  <si>
    <t>660890346461</t>
  </si>
  <si>
    <t>EUG22</t>
  </si>
  <si>
    <t>ป***พร น***พงศ์ แ***ีอุ้ย</t>
  </si>
  <si>
    <t>20/02/2025 14:50</t>
  </si>
  <si>
    <t>EUG21</t>
  </si>
  <si>
    <t>20/02/2025 14:48</t>
  </si>
  <si>
    <t>EUG20</t>
  </si>
  <si>
    <t>เ***อวรรณ ฉ***เงิน</t>
  </si>
  <si>
    <t>20/02/2025 14:46</t>
  </si>
  <si>
    <t>EUG19</t>
  </si>
  <si>
    <t>20/02/2025 14:40</t>
  </si>
  <si>
    <t>EUG18</t>
  </si>
  <si>
    <t>อินทิรา  สิทธิโรจน์</t>
  </si>
  <si>
    <t xml:space="preserve">   40  ม.12  ต.บางมะพร้าว  อ.หลังสวน  จ.ชุมพร  
 86150</t>
  </si>
  <si>
    <t>86150</t>
  </si>
  <si>
    <t>0819002065</t>
  </si>
  <si>
    <t>20/02/2025 14:19</t>
  </si>
  <si>
    <t>20/02/2025 14:31</t>
  </si>
  <si>
    <t>EUG17</t>
  </si>
  <si>
    <t>สายรุ้ง  ทรงชน</t>
  </si>
  <si>
    <t>74/2 ม.6 ต.ท่าด้วง
อ.หนองไผ่
จ.เพชรบูรณ์ 67140</t>
  </si>
  <si>
    <t>67140</t>
  </si>
  <si>
    <t>0986405367</t>
  </si>
  <si>
    <t>EUG16</t>
  </si>
  <si>
    <t>20/02/2025 14:26</t>
  </si>
  <si>
    <t>EUG15</t>
  </si>
  <si>
    <t>สุนีย์ รัตนบุรี</t>
  </si>
  <si>
    <t>148 หมู่ 1 (บ้านวังหีบ) ซอยหนองปู 1 ตำบลนาหลวง
ทุ่งสง/ Thung Songนครศรีธรรมราช/ Nakhon Si Thammarat
80110</t>
  </si>
  <si>
    <t>EUG13</t>
  </si>
  <si>
    <t>ป***าภรณ์ พ***อม</t>
  </si>
  <si>
    <t>20/02/2025 14:01</t>
  </si>
  <si>
    <t>EUG12</t>
  </si>
  <si>
    <t>น.ส สาลินีย์ กิ้วภาวัน</t>
  </si>
  <si>
    <t xml:space="preserve">178/18 บ้านโนนนาคำ ต.คำบ่อ อ.วาริชภูมิ จ.สกลนคร
รหัสไปรษณีย์47150
</t>
  </si>
  <si>
    <t>47150</t>
  </si>
  <si>
    <t>0621836819</t>
  </si>
  <si>
    <t>20/02/2025 13:48</t>
  </si>
  <si>
    <t>EUG11</t>
  </si>
  <si>
    <t>มนัส พูนบางยุง</t>
  </si>
  <si>
    <t>49 ม.3 ต.บางเลน อ.บางเลน
จ.นครปฐม 
 73130</t>
  </si>
  <si>
    <t>73130</t>
  </si>
  <si>
    <t>0819785823</t>
  </si>
  <si>
    <t>20/02/2025 12:51</t>
  </si>
  <si>
    <t>20/02/2025 13:44</t>
  </si>
  <si>
    <t>EUG10</t>
  </si>
  <si>
    <t xml:space="preserve">สุนิสา ปักษิณ </t>
  </si>
  <si>
    <t>423 ม.4
ต.หนองพลับ อ.หัวหิน
จ.ประจวบฯ 
 77110</t>
  </si>
  <si>
    <t>0879908896</t>
  </si>
  <si>
    <t>20/02/2025 13:43</t>
  </si>
  <si>
    <t>EUG9</t>
  </si>
  <si>
    <t>ฉันทนา</t>
  </si>
  <si>
    <t>323 ม.12 ต.ข่วงเปา อ.จอมทอง จ.เชียงใหม่  50160</t>
  </si>
  <si>
    <t>0844802215</t>
  </si>
  <si>
    <t>19/02/2025 20:56</t>
  </si>
  <si>
    <t>20/02/2025 13:40</t>
  </si>
  <si>
    <t>EUG8</t>
  </si>
  <si>
    <t>******. บางขัน ตำบลบางขัน อำเภอบางขัน จังหวัดนครศรีธรรมราช 80360</t>
  </si>
  <si>
    <t>80360</t>
  </si>
  <si>
    <t>20/02/2025 14:10</t>
  </si>
  <si>
    <t>20/02/2025 13:38</t>
  </si>
  <si>
    <t>EUG7</t>
  </si>
  <si>
    <t>ดวงเดือน</t>
  </si>
  <si>
    <t>229 ม.9 ต.พงษ์ประศาสน์ อ.บางสะพาน
บางสะพาน/ Bang Saphanประจวบคีรีขันธ์/ Prachuap Khiri Khan
77140</t>
  </si>
  <si>
    <t>77140</t>
  </si>
  <si>
    <t>660932493379</t>
  </si>
  <si>
    <t>20/02/2025 13:27</t>
  </si>
  <si>
    <t>20/02/2025 13:26</t>
  </si>
  <si>
    <t>EUG6</t>
  </si>
  <si>
    <t>รวินท์   เที่ยงธรรม</t>
  </si>
  <si>
    <t>48/63 ร้านกาลาแมไก่แจ้ ร้านค้าข้างวิหารพระมงคลบพิตร · ประตูชัย/ Pratu Chai
พระนครศรีอยุธยา/ Phra Nakhon Si Ayutthayaพระนครศรีอยุธยา/ Phra Nakhon Si Ayutthaya
13000</t>
  </si>
  <si>
    <t>660819484926</t>
  </si>
  <si>
    <t>20/02/2025 13:19</t>
  </si>
  <si>
    <t>LEXDO0128199534</t>
  </si>
  <si>
    <t>EUG5</t>
  </si>
  <si>
    <t>แวว คงราศรี</t>
  </si>
  <si>
    <t>109/234 ซอยเฉลิมพระเกียรติร9.ซ.23 แขวงหนองบอน เขตประเวศ กรุงเทพ 10250 นิรันดร์คอรโดตึกดี ชั้น 8
ประเวศ/ Prawetกรุงเทพมหานคร/ Bangkok
10250</t>
  </si>
  <si>
    <t>660958492946</t>
  </si>
  <si>
    <t>20/02/2025 13:00</t>
  </si>
  <si>
    <t>LEXDO0128201148</t>
  </si>
  <si>
    <t>EUG4</t>
  </si>
  <si>
    <t>ช***ิต  ว***ศิริ</t>
  </si>
  <si>
    <t>20/02/2025 12:58</t>
  </si>
  <si>
    <t>THT44031J7AAF4Z</t>
  </si>
  <si>
    <t>EUG3</t>
  </si>
  <si>
    <t>20/02/2025 12:55</t>
  </si>
  <si>
    <t>755366678916</t>
  </si>
  <si>
    <t>EUG2</t>
  </si>
  <si>
    <t>ก***ิมา อ***แจ้ง</t>
  </si>
  <si>
    <t>THT04011J6PQP1Z</t>
  </si>
  <si>
    <t>EUG1</t>
  </si>
  <si>
    <t>น***ันติ น***ป้น</t>
  </si>
  <si>
    <t>20/02/2025 12:49</t>
  </si>
  <si>
    <t>THT04061J7A906Z</t>
  </si>
  <si>
    <t>EUG0</t>
  </si>
  <si>
    <t>ณทิพย์หทัย ผลเกิด</t>
  </si>
  <si>
    <t>594/21 ถ.กาญจนวนิช ต.บ้านพรุ อ.หาดใหญ่ จ.สงขลา
หาดใหญ่/ Hat Yaiสงขลา/ Songkhla
90250</t>
  </si>
  <si>
    <t>90250</t>
  </si>
  <si>
    <t>660980535905</t>
  </si>
  <si>
    <t>20/02/2025 12:37</t>
  </si>
  <si>
    <t>LEXPU0459827322</t>
  </si>
  <si>
    <t>EUF99</t>
  </si>
  <si>
    <t>20/02/2025 12:35</t>
  </si>
  <si>
    <t>LEXDO0128200096</t>
  </si>
  <si>
    <t>EUF98</t>
  </si>
  <si>
    <t>จ๋า บ่อพลอย</t>
  </si>
  <si>
    <t>หนองบ่อ บ้านเลขที่19 หมู่ 6 หนองบ่อ · หนองบ่อ/ Nong Bo
สองพี่น้อง/ Song Phi Nongสุพรรณบุรี/ Suphanburi
71170</t>
  </si>
  <si>
    <t>71170</t>
  </si>
  <si>
    <t>660811961269</t>
  </si>
  <si>
    <t>20/02/2025 12:32</t>
  </si>
  <si>
    <t>LEXDO0128199645</t>
  </si>
  <si>
    <t>20/02/2025 12:31</t>
  </si>
  <si>
    <t>EUF97</t>
  </si>
  <si>
    <t>ด******ล</t>
  </si>
  <si>
    <t>******บ้านเนินดินแดง) หมู่2 ต.ธาตุทอง ตำบลธาตุทอง อำเภอบ่อทอง จังหวัดชลบุรี 20270</t>
  </si>
  <si>
    <t>20/02/2025 12:30</t>
  </si>
  <si>
    <t>TH254332171248Q</t>
  </si>
  <si>
    <t>EUF96</t>
  </si>
  <si>
    <t>20/02/2025 12:29</t>
  </si>
  <si>
    <t>THT01481J6QGU5Z</t>
  </si>
  <si>
    <t>EUF95</t>
  </si>
  <si>
    <t>******ย 4 หมู่ 12 ตำบลสันกำแพง ตำบลสันกำแพง อำเภอสันกำแพง จังหวัดเชียงใหม่ 50130</t>
  </si>
  <si>
    <t>20/02/2025 12:19</t>
  </si>
  <si>
    <t>TH252807344134P</t>
  </si>
  <si>
    <t>EUF94</t>
  </si>
  <si>
    <t>ป***าม</t>
  </si>
  <si>
    <t>20/02/2025 12:13</t>
  </si>
  <si>
    <t>THT04051J6QP35Z</t>
  </si>
  <si>
    <t>EUF93</t>
  </si>
  <si>
    <t>ว******ญ</t>
  </si>
  <si>
    <t>******ำบลมหาชัย, อำเภอเมืองสมุทรสาคร ตำบลมหาชัย อำเภอเมืองสมุทรสาคร จังหวัดสมุทรสาคร 74000</t>
  </si>
  <si>
    <t>20/02/2025 12:38</t>
  </si>
  <si>
    <t>TH257383379708U</t>
  </si>
  <si>
    <t>20/02/2025 12:08</t>
  </si>
  <si>
    <t>EUF92</t>
  </si>
  <si>
    <t>EUF91</t>
  </si>
  <si>
    <t>20/02/2025 12:06</t>
  </si>
  <si>
    <t>THT16011J7B764Z</t>
  </si>
  <si>
    <t>EUF90</t>
  </si>
  <si>
    <t>รุ่งนภา​  มั่งน้อย</t>
  </si>
  <si>
    <t>90หมู่10 ต บางแพ
บางแพ/ Bang Phaeราชบุรี/ Ratchaburi
70160</t>
  </si>
  <si>
    <t>70160</t>
  </si>
  <si>
    <t>660972589185</t>
  </si>
  <si>
    <t>20/02/2025 12:04</t>
  </si>
  <si>
    <t>LEXDO0128201219</t>
  </si>
  <si>
    <t>EUF89</t>
  </si>
  <si>
    <t>20/02/2025 11:56</t>
  </si>
  <si>
    <t>THT67031J6PWN1Z</t>
  </si>
  <si>
    <t>EUF88</t>
  </si>
  <si>
    <t>20/02/2025 11:50</t>
  </si>
  <si>
    <t>THT07011J6PXV5Z</t>
  </si>
  <si>
    <t>EUF86</t>
  </si>
  <si>
    <t>20/02/2025 11:33</t>
  </si>
  <si>
    <t>LEXDO0128201039</t>
  </si>
  <si>
    <t>EUF85</t>
  </si>
  <si>
    <t>น.ส.ลักษณาวดี สมบัติ</t>
  </si>
  <si>
    <t>347 ม.6 (บ้านสีฟ้าหน้าวัดชัยมงคล)ต.ประโคนชัย -
ประโคนชัย/ Prakhon Chaiบุรีรัมย์/ Buriram
31140</t>
  </si>
  <si>
    <t>31140</t>
  </si>
  <si>
    <t>660925511936</t>
  </si>
  <si>
    <t>TH28076W0TBQ5A</t>
  </si>
  <si>
    <t>EUF84</t>
  </si>
  <si>
    <t>น*** ส***ตรา บ***ะรังษี</t>
  </si>
  <si>
    <t>20/02/2025 11:29</t>
  </si>
  <si>
    <t>THT11041J7ABZ2Z</t>
  </si>
  <si>
    <t>20/02/2025 11:30</t>
  </si>
  <si>
    <t>EUF83</t>
  </si>
  <si>
    <t>ภ***ิท</t>
  </si>
  <si>
    <t>THT41091J6PRU1Z</t>
  </si>
  <si>
    <t>EUF82</t>
  </si>
  <si>
    <t>20/02/2025 11:28</t>
  </si>
  <si>
    <t>TH44026W0Y6N2A</t>
  </si>
  <si>
    <t>EUF81</t>
  </si>
  <si>
    <t>พ***เศรษฐ พ***เศรษฐ</t>
  </si>
  <si>
    <t>20/02/2025 11:26</t>
  </si>
  <si>
    <t>THT37121J7A8E2Z</t>
  </si>
  <si>
    <t>EUF80</t>
  </si>
  <si>
    <t>******้องที่7 ถนนสนามบิน ต.อรัญญิก อ.เมือง จ.พิษณุโลก ตำบลอรัญญิก อำเภอเมืองพิษณุโลก จังหวัดพิษณุโลก 65000</t>
  </si>
  <si>
    <t>20/02/2025 11:24</t>
  </si>
  <si>
    <t>TH254243598289Q</t>
  </si>
  <si>
    <t>EUF79</t>
  </si>
  <si>
    <t>20/02/2025 11:23</t>
  </si>
  <si>
    <t>TH253472300092E</t>
  </si>
  <si>
    <t>EUF78</t>
  </si>
  <si>
    <t>ป***ชาติ ท***์วงศ์</t>
  </si>
  <si>
    <t>20/02/2025 11:05</t>
  </si>
  <si>
    <t>THT47011J7B3W0Z</t>
  </si>
  <si>
    <t>EUF77</t>
  </si>
  <si>
    <t>20/02/2025 10:55</t>
  </si>
  <si>
    <t>LEXDO0128201333</t>
  </si>
  <si>
    <t>EUF76</t>
  </si>
  <si>
    <t>20/02/2025 10:47</t>
  </si>
  <si>
    <t>LEXDO0128201243</t>
  </si>
  <si>
    <t>EUF75</t>
  </si>
  <si>
    <t>นิภา นูแป</t>
  </si>
  <si>
    <t>บิ๊กซี บ้านบึง, 181 ถนน ชลบุรี-บ้านบึง · บ้านบึง/ Ban Bueng
บ้านบึง/ Ban Buengชลบุรี/ Chonburi
20170</t>
  </si>
  <si>
    <t>660970293339</t>
  </si>
  <si>
    <t>20/02/2025 10:46</t>
  </si>
  <si>
    <t>LEXDO0128200761</t>
  </si>
  <si>
    <t>EUF74</t>
  </si>
  <si>
    <t>K***ima S***mak</t>
  </si>
  <si>
    <t>20/02/2025 10:41</t>
  </si>
  <si>
    <t>EUF72</t>
  </si>
  <si>
    <t>ไ***นทร์ อ***ล้า</t>
  </si>
  <si>
    <t>20/02/2025 10:38</t>
  </si>
  <si>
    <t>THT01231J6QJ93Z</t>
  </si>
  <si>
    <t>EUF71</t>
  </si>
  <si>
    <t>****** ตำบลธรรมศาลา อำเภอเมืองนครปฐม จังหวัดนครปฐม 73000</t>
  </si>
  <si>
    <t>20/02/2025 10:37</t>
  </si>
  <si>
    <t>TH255533066970B</t>
  </si>
  <si>
    <t>20/02/2025 10:36</t>
  </si>
  <si>
    <t>EUF70</t>
  </si>
  <si>
    <t>20/02/2025 10:30</t>
  </si>
  <si>
    <t>EUF69</t>
  </si>
  <si>
    <t>20/02/2025 10:28</t>
  </si>
  <si>
    <t>LEXPU0459829468</t>
  </si>
  <si>
    <t>EUF68</t>
  </si>
  <si>
    <t>20/02/2025 10:01</t>
  </si>
  <si>
    <t>LEXPU0459829495</t>
  </si>
  <si>
    <t>EUF67</t>
  </si>
  <si>
    <t>คนึง  จันทนะวรรธนะ</t>
  </si>
  <si>
    <t>161 หมู่  11   · วังลึก/ Wang Luek
สามชุก/ Sam Chukสุพรรณบุรี/ Suphanburi
72130</t>
  </si>
  <si>
    <t>72130</t>
  </si>
  <si>
    <t>660968504848</t>
  </si>
  <si>
    <t>20/02/2025 09:59</t>
  </si>
  <si>
    <t>LEXDO0128201158</t>
  </si>
  <si>
    <t>20/02/2025 09:58</t>
  </si>
  <si>
    <t>EUF66</t>
  </si>
  <si>
    <t>ท***ี จ***ร์คำภา</t>
  </si>
  <si>
    <t>20/02/2025 09:49</t>
  </si>
  <si>
    <t>THT26051J7AY06Z</t>
  </si>
  <si>
    <t>EUF65</t>
  </si>
  <si>
    <t>ส***ิน ก***นทอง</t>
  </si>
  <si>
    <t>20/02/2025 09:48</t>
  </si>
  <si>
    <t>THT18061J6QMM1Z</t>
  </si>
  <si>
    <t>EUF64</t>
  </si>
  <si>
    <t>20/02/2025 09:44</t>
  </si>
  <si>
    <t>TH47166W0XSB5D</t>
  </si>
  <si>
    <t>EUF63</t>
  </si>
  <si>
    <t>คุณศิริวรรณ  (ไก่)</t>
  </si>
  <si>
    <t>1748  ม.6 ซอยบุญประคอง ถนนสุขุมวิท
ตำบลท้ายบ้าน
อำเภอเมือง
จังหวัดสมุทรปราการ 10280</t>
  </si>
  <si>
    <t>0888877469</t>
  </si>
  <si>
    <t>EUF61</t>
  </si>
  <si>
    <t>ภ*****า</t>
  </si>
  <si>
    <t>****** แขวงแสมดำ เขตบางขุนเทียน จังหวัดกรุงเทพมหานคร 10150</t>
  </si>
  <si>
    <t>20/02/2025 09:35</t>
  </si>
  <si>
    <t>TH01176W0W106B3</t>
  </si>
  <si>
    <t>EUF60</t>
  </si>
  <si>
    <t>ภัทรา คงชาตรี</t>
  </si>
  <si>
    <t>110 ม.6 ต.คลองจินดา
สามพราน/ Sam Phranนครปฐม/ Nakhon Pathom
73110</t>
  </si>
  <si>
    <t>660854264762</t>
  </si>
  <si>
    <t>20/02/2025 09:34</t>
  </si>
  <si>
    <t>LEXDO0128200893</t>
  </si>
  <si>
    <t>EUF59</t>
  </si>
  <si>
    <t>คูณทรัพย์อาพาทเม้น 90/141หมู19 ตึก7
คลองหลวง/ Khlong Luangปทุมธานี/ Pathum Thani
12120</t>
  </si>
  <si>
    <t>LEXDO0128199159</t>
  </si>
  <si>
    <t>20/02/2025 09:32</t>
  </si>
  <si>
    <t>EUF58</t>
  </si>
  <si>
    <t>เกศรินทร์  คงชาตรี</t>
  </si>
  <si>
    <t>115 ม.4 ต.บางใหญ่
บางปลาม้า/ Bang Pla Maสุพรรณบุรี/ Suphanburi
72150</t>
  </si>
  <si>
    <t>72150</t>
  </si>
  <si>
    <t>660838065408</t>
  </si>
  <si>
    <t>20/02/2025 09:30</t>
  </si>
  <si>
    <t>LEXDO0128199357</t>
  </si>
  <si>
    <t>EUF57</t>
  </si>
  <si>
    <t>20/02/2025 09:22</t>
  </si>
  <si>
    <t>20/02/2025 09:27</t>
  </si>
  <si>
    <t>EUF56</t>
  </si>
  <si>
    <t>20/02/2025 09:19</t>
  </si>
  <si>
    <t>THT01231J6PBS9Z</t>
  </si>
  <si>
    <t>EUF55</t>
  </si>
  <si>
    <t>Thip Pornporm</t>
  </si>
  <si>
    <t>87/11 ม.5 ต.สวนหลวง อ.กระทุ่มแบน จ.สมุทรสาคร  74110</t>
  </si>
  <si>
    <t>0659835653</t>
  </si>
  <si>
    <t>20/02/2025 09:13</t>
  </si>
  <si>
    <t>EUF54</t>
  </si>
  <si>
    <t>นงนุช.  ศิระศุภนิมิต</t>
  </si>
  <si>
    <t>224.  ม.6.  ต.ไม้งาม
เมืองตาก/ Mueang Takตาก/ Tak
63000</t>
  </si>
  <si>
    <t>660817851275</t>
  </si>
  <si>
    <t>20/02/2025 08:47</t>
  </si>
  <si>
    <t>TH59016W0T6Z7F</t>
  </si>
  <si>
    <t>EUF53</t>
  </si>
  <si>
    <t>ท***ีย์ ท***กุล</t>
  </si>
  <si>
    <t>20/02/2025 08:46</t>
  </si>
  <si>
    <t>THT03011J7AZ86Z</t>
  </si>
  <si>
    <t>EUF52</t>
  </si>
  <si>
    <t>ปริยดา  แสนเขื่่อน</t>
  </si>
  <si>
    <t>78 หมู่7 ซอย9 หอดวงพล ต.เชียงรากน้อย อ.บางปะอิน · เชียงรากน้อย/ Chiang Rak Noi
บางปะอิน/ Bang Pa-inพระนครศรีอยุธยา/ Phra Nakhon Si Ayutthaya
13180</t>
  </si>
  <si>
    <t>660624607440</t>
  </si>
  <si>
    <t>20/02/2025 08:44</t>
  </si>
  <si>
    <t>LEXPU0459829615</t>
  </si>
  <si>
    <t>EUF50</t>
  </si>
  <si>
    <t>ธนวุฒิชัย พิเคราะห์</t>
  </si>
  <si>
    <t>หมู่ 2  บ้านเลขที่ 266 · ลำปำ/ Lampam
เมืองพัทลุง/ Mueang Phatthalungพัทลุง/ Phatthalung
93000</t>
  </si>
  <si>
    <t>660835067611</t>
  </si>
  <si>
    <t>20/02/2025 08:31</t>
  </si>
  <si>
    <t>LEXPU0459827306</t>
  </si>
  <si>
    <t>20/02/2025 08:30</t>
  </si>
  <si>
    <t>EUF49</t>
  </si>
  <si>
    <t>ห******ส</t>
  </si>
  <si>
    <t>******.ทะเลชุบศร, อำเภอเมืองลพบุรี ตำบลทะเลชุบศร อำเภอเมืองลพบุรี จังหวัดลพบุรี 15000</t>
  </si>
  <si>
    <t>20/02/2025 08:57</t>
  </si>
  <si>
    <t>TH2531069863347</t>
  </si>
  <si>
    <t>20/02/2025 08:27</t>
  </si>
  <si>
    <t>EUF48</t>
  </si>
  <si>
    <t>ณ******ำ</t>
  </si>
  <si>
    <t>******ราษฎร์บูรณะ4 แขวงบางปะกอก เขตราษฎร์บูรณะ จังหวัดกรุงเทพมหานคร 10140</t>
  </si>
  <si>
    <t>20/02/2025 08:28</t>
  </si>
  <si>
    <t>TH254297001361M</t>
  </si>
  <si>
    <t>EUF47</t>
  </si>
  <si>
    <t>win zaw</t>
  </si>
  <si>
    <t>1111/2หมู่ 1 หมู่บัานไทบประกัน ดําบลบางเสาธง อําเภอบาเสาธงจังหวัดสมุทรปราการ 10540 · บางเสาธง/ Bang Sao Thong
บางเสาธง/ Bang Sao Thongสมุทรปราการ/ Samut Prakan
10570</t>
  </si>
  <si>
    <t>660944855933</t>
  </si>
  <si>
    <t>20/02/2025 08:18</t>
  </si>
  <si>
    <t>LEXDO0128200075</t>
  </si>
  <si>
    <t>EUF45</t>
  </si>
  <si>
    <t>ย***นา ศ***ิลาศ</t>
  </si>
  <si>
    <t>20/02/2025 13:57</t>
  </si>
  <si>
    <t>20/02/2025 08:13</t>
  </si>
  <si>
    <t>EUF44</t>
  </si>
  <si>
    <t>20/02/2025 08:01</t>
  </si>
  <si>
    <t>LEXDO0128200965</t>
  </si>
  <si>
    <t>EUF43</t>
  </si>
  <si>
    <t>ปริศนา พุกสุริย์วงศ์</t>
  </si>
  <si>
    <t>26/1 หมู่4ต.สัมปทวน อ.นครชัยศรี จ.นครปฐม
นครชัยศรี/ Nakhon Chai Siนครปฐม/ Nakhon Pathom
73120</t>
  </si>
  <si>
    <t>660823590383</t>
  </si>
  <si>
    <t>20/02/2025 07:57</t>
  </si>
  <si>
    <t>LEXDO0128201025</t>
  </si>
  <si>
    <t>EUF41</t>
  </si>
  <si>
    <t>น้ำทิพย์ (ร้านเจ๊อ้อย)</t>
  </si>
  <si>
    <t>45 ม.4 · หนองโสน/ Nong Sano
เมืองเพชรบุรี/ Mueang Phetchaburiเพชรบุรี/ Phetchaburi
76000</t>
  </si>
  <si>
    <t>660939528875</t>
  </si>
  <si>
    <t>20/02/2025 07:29</t>
  </si>
  <si>
    <t>LEXDO0128200859</t>
  </si>
  <si>
    <t>EUF40</t>
  </si>
  <si>
    <t>20/02/2025 07:23</t>
  </si>
  <si>
    <t>LEXDO0128165502</t>
  </si>
  <si>
    <t>20/02/2025 07:21</t>
  </si>
  <si>
    <t>EUF39</t>
  </si>
  <si>
    <t>ว่านนภา  ขะพินิจ</t>
  </si>
  <si>
    <t>สำนักงานเกษตรอำเภอนาด้วง  68  ม.6
นาด้วง/ Na Duangเลย/ Loei
42210</t>
  </si>
  <si>
    <t>42210</t>
  </si>
  <si>
    <t>660878639848</t>
  </si>
  <si>
    <t>20/02/2025 06:47</t>
  </si>
  <si>
    <t>TH39026VZ0XE3A</t>
  </si>
  <si>
    <t>EUF38</t>
  </si>
  <si>
    <t>พรพิมล  เพ็งศรี</t>
  </si>
  <si>
    <t>องค์การบริหารส่วนตำบลเพ็ญ  ม.17
เพ็ญ/ Phenอุดรธานี/ Udon Thani
41150</t>
  </si>
  <si>
    <t>20/02/2025 06:43</t>
  </si>
  <si>
    <t>TH38146VZ9793A</t>
  </si>
  <si>
    <t>EUF37</t>
  </si>
  <si>
    <t>มาลิษา ขวัญชัย</t>
  </si>
  <si>
    <t>100 ม.6 (สี่แยกตะเคียนงามร้านก๋วยเตี๋ยว)ต.โพธิ์ทอง · โพธิ์ทอง/ Pho Thong
ปางศิลาทอง/ Pang Sila Thongกำแพงเพชร/ Kamphaeng Phet
62120</t>
  </si>
  <si>
    <t>62120</t>
  </si>
  <si>
    <t>660968367934</t>
  </si>
  <si>
    <t>20/02/2025 06:39</t>
  </si>
  <si>
    <t>TH58096VZNUK6A</t>
  </si>
  <si>
    <t>EUF36</t>
  </si>
  <si>
    <t>นิษฐ์ชลีย์ จินดาสุทธิกุล</t>
  </si>
  <si>
    <t>ครูสุเทพ 51 ม.1แปดธันวา ต.ท่าตะโก อ.ท่าตะโก · ท่าตะโก/ Tha Tako
ท่าตะโก/ Tha Takoนครสวรรค์/ Nakhon Sawan
60160</t>
  </si>
  <si>
    <t>660956265615</t>
  </si>
  <si>
    <t>20/02/2025 06:28</t>
  </si>
  <si>
    <t>TH56086VZ19G3A</t>
  </si>
  <si>
    <t>EUF35</t>
  </si>
  <si>
    <t>20/02/2025 06:27</t>
  </si>
  <si>
    <t>TH56086VZ1CV1A</t>
  </si>
  <si>
    <t>EUF34</t>
  </si>
  <si>
    <t>20/02/2025 06:22</t>
  </si>
  <si>
    <t>TH56086VZ1WP7A</t>
  </si>
  <si>
    <t>EUF32</t>
  </si>
  <si>
    <t>20/02/2025 05:32</t>
  </si>
  <si>
    <t>LEXDO0128164966</t>
  </si>
  <si>
    <t>EUF31</t>
  </si>
  <si>
    <t>กนกวรรณ ชาวบางงาม</t>
  </si>
  <si>
    <t>53/1 ม. 5 ต.วังน้ำซับ
ศรีประจันต์/ Si Prachanสุพรรณบุรี/ Suphanburi
72140</t>
  </si>
  <si>
    <t>660867983942</t>
  </si>
  <si>
    <t>20/02/2025 05:17</t>
  </si>
  <si>
    <t>TH14056VZ90E3H</t>
  </si>
  <si>
    <t>EUF30</t>
  </si>
  <si>
    <t>คุณละออง</t>
  </si>
  <si>
    <t>25 / 7 Moo 14  Soi Iyara23 · คลองสอง/ Khlong Song
คลองหลวง/ Khlong Luangปทุมธานี/ Pathum Thani
12120</t>
  </si>
  <si>
    <t>660954749564</t>
  </si>
  <si>
    <t>20/02/2025 03:47</t>
  </si>
  <si>
    <t>LEXPU0459691762</t>
  </si>
  <si>
    <t>EUF29</t>
  </si>
  <si>
    <t>20/02/2025 02:49</t>
  </si>
  <si>
    <t>LEXDO0128161457</t>
  </si>
  <si>
    <t>EUF28</t>
  </si>
  <si>
    <t>น***  ว***าช</t>
  </si>
  <si>
    <t>20/02/2025 02:22</t>
  </si>
  <si>
    <t>755370916963</t>
  </si>
  <si>
    <t>EUF27</t>
  </si>
  <si>
    <t>นางณี แสงมุข</t>
  </si>
  <si>
    <t>บ้านเลขที่ 31 หมู่ที่ 17 บ้านโนนอุดม ต.เชียงหวาง อ.เพ็ญ
เพ็ญ/ Phenอุดรธานี/ Udon Thani
41150</t>
  </si>
  <si>
    <t>660973074759</t>
  </si>
  <si>
    <t>20/02/2025 02:09</t>
  </si>
  <si>
    <t>TH38146VZ94Z9D</t>
  </si>
  <si>
    <t>20/02/2025 02:08</t>
  </si>
  <si>
    <t>EUF26</t>
  </si>
  <si>
    <t>ชิตพล พงษ์ศิริ</t>
  </si>
  <si>
    <t>11 หมู่ที่ 2 บ้านท่ากระยาง1 · ทะเลชุบศร/ Thale Chup Son
เมืองลพบุรี/ Mueang Lop Buriลพบุรี/ Lopburi
15000</t>
  </si>
  <si>
    <t>660918786250</t>
  </si>
  <si>
    <t>20/02/2025 02:05</t>
  </si>
  <si>
    <t>LEXPU0459716081</t>
  </si>
  <si>
    <t>EUF25</t>
  </si>
  <si>
    <t>นางสาวสมใจ อยู่หนู</t>
  </si>
  <si>
    <t>811/1 ถ.เทศบาล 5
ท่าเรือ/ Tha Rueaพระนครศรีอยุธยา/ Phra Nakhon Si Ayutthaya
13130</t>
  </si>
  <si>
    <t>660861274647</t>
  </si>
  <si>
    <t>20/02/2025 01:49</t>
  </si>
  <si>
    <t>LEXDO0128159551</t>
  </si>
  <si>
    <t>EUF23</t>
  </si>
  <si>
    <t>20/02/2025 01:44</t>
  </si>
  <si>
    <t>THT46011J6X430Z</t>
  </si>
  <si>
    <t>20/02/2025 01:43</t>
  </si>
  <si>
    <t>EUF22</t>
  </si>
  <si>
    <t>Kannika M</t>
  </si>
  <si>
    <t>189/191 หมู่ที่ 3 มบ.พฤกษา 56 (ซ.7) · ในคลองบางปลากด/ Nai Khlong Bang Pla Kot
พระสมุทรเจดีย์/ Phra Samut Chediสมุทรปราการ/ Samut Prakan
10290</t>
  </si>
  <si>
    <t>660894554107</t>
  </si>
  <si>
    <t>20/02/2025 01:16</t>
  </si>
  <si>
    <t>LEXDO0128160240</t>
  </si>
  <si>
    <t>EUF21</t>
  </si>
  <si>
    <t>นุ อะไหล่แต่งรถบรรทุก</t>
  </si>
  <si>
    <t>91 ม.2 · ไชโย/ Chaiyo
ไชโย/ Chaiyoอ่างทอง/ Ang Thong
14140</t>
  </si>
  <si>
    <t>660634129831</t>
  </si>
  <si>
    <t>20/02/2025 00:57</t>
  </si>
  <si>
    <t>LEXPU0459693817</t>
  </si>
  <si>
    <t>EUF20</t>
  </si>
  <si>
    <t>สมร  น้อยเจริญ</t>
  </si>
  <si>
    <t>33  ซ.เพชรเกษม 79 แยก 19 · หนองแขม/ Nong Khaem
หนองแขม/ Nong Khaemกรุงเทพมหานคร/ Bangkok
10160</t>
  </si>
  <si>
    <t>660868005645</t>
  </si>
  <si>
    <t>20/02/2025 00:54</t>
  </si>
  <si>
    <t>LEXDO0128161751</t>
  </si>
  <si>
    <t>EUF19</t>
  </si>
  <si>
    <t>ว***พร  แ***ีท่า</t>
  </si>
  <si>
    <t>20/02/2025 00:52</t>
  </si>
  <si>
    <t>755368222906</t>
  </si>
  <si>
    <t>EUF18</t>
  </si>
  <si>
    <t>สิริโสภา แซ่คู</t>
  </si>
  <si>
    <t>428/1 ซ.เพชรเกษม48 แยก4-7 แขวงบางด้วน
ภาษีเจริญ/ Phasi Charoenกรุงเทพมหานคร/ Bangkok
10160</t>
  </si>
  <si>
    <t>660875574308</t>
  </si>
  <si>
    <t>20/02/2025 00:45</t>
  </si>
  <si>
    <t>LEXDO0128164823</t>
  </si>
  <si>
    <t>EUF17</t>
  </si>
  <si>
    <t>ลัดดา พิริยธนาลัย</t>
  </si>
  <si>
    <t>242/18 ม.ศุภลักษณ์ ซอยวิภาวดีรังสิต 82 ถ.วิภา · ดอนเมือง/ Don Mueang
ดอนเมือง/ Don Mueangกรุงเทพมหานคร/ Bangkok
10210</t>
  </si>
  <si>
    <t>660851340120</t>
  </si>
  <si>
    <t>20/02/2025 00:31</t>
  </si>
  <si>
    <t>LEXDO0128166116</t>
  </si>
  <si>
    <t>EUF16</t>
  </si>
  <si>
    <t>Tattananun Thaiprasert</t>
  </si>
  <si>
    <t>หมู่บ้าน มณฑาทิพย์ 5 บ้านเลขที่ 88/369 · วังเย็น/ Wang Yen
เมืองนครปฐม/ Mueang Nakhon Pathomนครปฐม/ Nakhon Pathom
73000</t>
  </si>
  <si>
    <t>660646263938</t>
  </si>
  <si>
    <t>20/02/2025 00:27</t>
  </si>
  <si>
    <t>LEXDO0128161400</t>
  </si>
  <si>
    <t>EUF15</t>
  </si>
  <si>
    <t>กนกวรรณ  ศุภสิริโรจน์</t>
  </si>
  <si>
    <t>โรงเรียนวัฒนาวิทยาลัย
67ถ.สุขุมวิท19  ต.คลองเตยเหนือ อ.วัฒนา กทม.
วัฒนา/ Vadhanaกรุงเทพมหานคร/ Bangkok
10110</t>
  </si>
  <si>
    <t>660840070755</t>
  </si>
  <si>
    <t>20/02/2025 00:16</t>
  </si>
  <si>
    <t>LEXDO0128158629</t>
  </si>
  <si>
    <t>EUF14</t>
  </si>
  <si>
    <t>ลัดดา นิวาตนิรัติศัย</t>
  </si>
  <si>
    <t>415 หมู่3 บ้านดอนปอแดง ต.โคกสะอาด อ.เมือง
เมืองอุดรธานี/ Mueang Udon Thaniอุดรธานี/ Udon Thani
41000</t>
  </si>
  <si>
    <t>660846050451</t>
  </si>
  <si>
    <t>LEXDO0128166011</t>
  </si>
  <si>
    <t>EUF13</t>
  </si>
  <si>
    <t>พ่อเปี๊ยก นุ้ย</t>
  </si>
  <si>
    <t>85 ซ.แหลมมะเกลือ-ไผ่กุ่ม5 ม.5 ต.ลำลูกบัว บ้านเรือนตรงทางโค้งมีคอกวัว · ลำลูกบัว/ Lam Luk Bua
ดอนตูม/ Don Tumนครปฐม/ Nakhon Pathom
73150</t>
  </si>
  <si>
    <t>20/02/2025 00:14</t>
  </si>
  <si>
    <t>LEXDO0128165611</t>
  </si>
  <si>
    <t>EUF12</t>
  </si>
  <si>
    <t>Por Por</t>
  </si>
  <si>
    <t>ส่งต่อAC20 149 ม.10 · หนองกอมเกาะ/ Nong Kom Ko
เมืองหนองคาย/ Mueang Nong Khaiหนองคาย/ Nong Khai
43000</t>
  </si>
  <si>
    <t>660968641763</t>
  </si>
  <si>
    <t>20/02/2025 00:07</t>
  </si>
  <si>
    <t>LEXDO0128166473</t>
  </si>
  <si>
    <t>EUF11</t>
  </si>
  <si>
    <t>เ***ิรา ร***าน</t>
  </si>
  <si>
    <t>20/02/2025 00:03</t>
  </si>
  <si>
    <t>THT69011J6TJ08Z</t>
  </si>
  <si>
    <t>EUI81</t>
  </si>
  <si>
    <t>****** ซอย 5, ตำบล ในเมือง, อำเภอเมืองบุรีรัมย์ ตำบลในเมือง อำเภอเมืองบุรีรัมย์ จังหวัดบุรีรัมย์ 31000</t>
  </si>
  <si>
    <t>31000</t>
  </si>
  <si>
    <t>21/02/2025 23:39</t>
  </si>
  <si>
    <t>TH255574752281H</t>
  </si>
  <si>
    <t>21/02/2025 23:38</t>
  </si>
  <si>
    <t>EUI80</t>
  </si>
  <si>
    <t>21/02/2025 23:21</t>
  </si>
  <si>
    <t>TH259557227779U</t>
  </si>
  <si>
    <t>21/02/2025 23:20</t>
  </si>
  <si>
    <t>EUI79</t>
  </si>
  <si>
    <t>989/259 ซ.12 หมู่บ้านบางปูวิลล่า2  หมู่7 ซ.เทศบาลบางปู59 ต.ท้ายบ้านใหม่
เมืองสมุทรปราการ/ Mueang Samut Prakanสมุทรปราการ/ Samut Prakan
10280</t>
  </si>
  <si>
    <t>LEXDO0128344878</t>
  </si>
  <si>
    <t>EUI78</t>
  </si>
  <si>
    <t>เ***มศรี ศ***าม</t>
  </si>
  <si>
    <t>21/02/2025 23:19</t>
  </si>
  <si>
    <t>755419669362</t>
  </si>
  <si>
    <t>EUI77</t>
  </si>
  <si>
    <t>เสน่หา ชวนธนานนท์</t>
  </si>
  <si>
    <t>989/259 ม7 ม.บางปูวิลล่า2 ซ.เทศบาลบางปู59ต.ท้ายบ้านใหม่
เมืองสมุทรปราการ/ Mueang Samut Prakanสมุทรปราการ/ Samut Prakan
10280</t>
  </si>
  <si>
    <t>21/02/2025 23:18</t>
  </si>
  <si>
    <t>LEXDO0128344332</t>
  </si>
  <si>
    <t>EUI76</t>
  </si>
  <si>
    <t>ธนัท อยรังสฤษฏ์กุล</t>
  </si>
  <si>
    <t>79/89 หมู่บ้าน หรรษา ซอยเพชรเกษม  81/6 แขวงหนองค้างพลู เขตหนองแขม กทม. 10160
หนองแขม/ Nong Khaemกรุงเทพมหานคร/ Bangkok
10160</t>
  </si>
  <si>
    <t>660870834436</t>
  </si>
  <si>
    <t>LEXDO0128343254</t>
  </si>
  <si>
    <t>EUI75</t>
  </si>
  <si>
    <t>เสาวนีย์ อนันต์วิไลเลขา</t>
  </si>
  <si>
    <t>22 ซอยประชาอุทิศ 65 ถ.ประชาอุทิศ · บางมด/ Bang Mot
ทุ่งครุ/ Thung Khruกรุงเทพมหานคร/ Bangkok
10140</t>
  </si>
  <si>
    <t>660969406957</t>
  </si>
  <si>
    <t>21/02/2025 22:53</t>
  </si>
  <si>
    <t>LEXDO0128346400</t>
  </si>
  <si>
    <t>EUI74</t>
  </si>
  <si>
    <t>อ*ย</t>
  </si>
  <si>
    <t>******์ร้านทาโกะยากิ) ตำบลห้วยแร้ง อำเภอเมืองตราด จังหวัดตราด 23000</t>
  </si>
  <si>
    <t>TH255320612997R</t>
  </si>
  <si>
    <t>21/02/2025 22:48</t>
  </si>
  <si>
    <t>EUI73</t>
  </si>
  <si>
    <t>ภ******ล</t>
  </si>
  <si>
    <t>******ธานี  ม. 3. ต. หัวเตย. อ. พุนพิน ตำบลหัวเตย อำเภอพุนพิน จังหวัดสุราษฎร์ธานี 84130</t>
  </si>
  <si>
    <t>84130</t>
  </si>
  <si>
    <t>21/02/2025 22:44</t>
  </si>
  <si>
    <t>TH252642623023O</t>
  </si>
  <si>
    <t>21/02/2025 22:43</t>
  </si>
  <si>
    <t>EUI70</t>
  </si>
  <si>
    <t>ปนัดดา  ธนานันท์</t>
  </si>
  <si>
    <t>111/228 ม.5 ซอย7 ต.บางเดื่อ อ.เมืองปทุมธานี
เมืองปทุมธานี/ Mueang Pathum Thaniปทุมธานี/ Pathum Thani
12000</t>
  </si>
  <si>
    <t>660849821072</t>
  </si>
  <si>
    <t>21/02/2025 22:11</t>
  </si>
  <si>
    <t>LEXDO0128344573</t>
  </si>
  <si>
    <t>EUI69</t>
  </si>
  <si>
    <t>21/02/2025 21:55</t>
  </si>
  <si>
    <t>LEXPU0460444114</t>
  </si>
  <si>
    <t>EUI68</t>
  </si>
  <si>
    <t>ด***นิตย์ภาไล ท***ิจวัฒนา</t>
  </si>
  <si>
    <t>21/02/2025 21:43</t>
  </si>
  <si>
    <t>755460165316</t>
  </si>
  <si>
    <t>EUI67</t>
  </si>
  <si>
    <t>แ***ตา ว***ครุฑ</t>
  </si>
  <si>
    <t>THT05141JBKCM2Z</t>
  </si>
  <si>
    <t>EUI66</t>
  </si>
  <si>
    <t>21/02/2025 21:42</t>
  </si>
  <si>
    <t>TH05066W7RGV6B</t>
  </si>
  <si>
    <t>EUI65</t>
  </si>
  <si>
    <t>คุณวรรณภา จงทรัพย์อนันต์</t>
  </si>
  <si>
    <t>326/33 ชั้น 4 คอนโดเดอะคริส 2 ซ.อินทามระ 45 · รัชดาภิเษก/ Ratchadaphisek
ดินแดง/ Din Daengกรุงเทพมหานคร/ Bangkok
10400</t>
  </si>
  <si>
    <t>660814424897</t>
  </si>
  <si>
    <t>21/02/2025 21:39</t>
  </si>
  <si>
    <t>LEXDO0128343908</t>
  </si>
  <si>
    <t>EUI64</t>
  </si>
  <si>
    <t>21/02/2025 21:37</t>
  </si>
  <si>
    <t>LEXDO0128344090</t>
  </si>
  <si>
    <t>EUI63</t>
  </si>
  <si>
    <t>ว***ย เ***สทร</t>
  </si>
  <si>
    <t>21/02/2025 21:19</t>
  </si>
  <si>
    <t>755405565316</t>
  </si>
  <si>
    <t>EUI62</t>
  </si>
  <si>
    <t>21/02/2025 20:58</t>
  </si>
  <si>
    <t>LEXDO0128345279</t>
  </si>
  <si>
    <t>EUI61</t>
  </si>
  <si>
    <t>น***าตรี ต***ชูชาติ</t>
  </si>
  <si>
    <t>21/02/2025 20:33</t>
  </si>
  <si>
    <t>THT47141JAZM53Z</t>
  </si>
  <si>
    <t>EUI60</t>
  </si>
  <si>
    <t>ฝ* ฝ*</t>
  </si>
  <si>
    <t>21/02/2025 20:06</t>
  </si>
  <si>
    <t>THT68041JBGGH4Z</t>
  </si>
  <si>
    <t>EUI59</t>
  </si>
  <si>
    <t>21/02/2025 20:20</t>
  </si>
  <si>
    <t>TH257663840223U</t>
  </si>
  <si>
    <t>21/02/2025 19:50</t>
  </si>
  <si>
    <t>EUI58</t>
  </si>
  <si>
    <t>21/02/2025 20:18</t>
  </si>
  <si>
    <t>TH258075823261F</t>
  </si>
  <si>
    <t>21/02/2025 19:48</t>
  </si>
  <si>
    <t>EUI57</t>
  </si>
  <si>
    <t>จอยแว่นตา</t>
  </si>
  <si>
    <t>40ม.ต.ตาอ็อง
เมืองสุรินทร์/ Mueang Surinสุรินทร์/ Surin
32000</t>
  </si>
  <si>
    <t>21/02/2025 19:39</t>
  </si>
  <si>
    <t>LEXDO0128345701</t>
  </si>
  <si>
    <t>EUI56</t>
  </si>
  <si>
    <t>ภาสินี ติยะบุญ</t>
  </si>
  <si>
    <t>เพชรวัฒนะ เรสซิเดนท์ Petchwattana Resident ห้อง V401 เลขที่210 หมู่5 ซ.แจ้งวัฒนะ ปากเกร็ด13 · ปากเกร็ด/ Pak Kret
ปากเกร็ด/ Pak Kretนนทบุรี/ Nonthaburi
11120</t>
  </si>
  <si>
    <t>660951347947</t>
  </si>
  <si>
    <t>21/02/2025 19:35</t>
  </si>
  <si>
    <t>LEXDO0128343646</t>
  </si>
  <si>
    <t>EUI55</t>
  </si>
  <si>
    <t>******702 ตึกE หมู่12 ต.หนองปรือ ตำบลหนองปรือ อำเภอบางละมุง จังหวัดชลบุรี 20150</t>
  </si>
  <si>
    <t>21/02/2025 19:24</t>
  </si>
  <si>
    <t>TH252436722649Y</t>
  </si>
  <si>
    <t>21/02/2025 19:22</t>
  </si>
  <si>
    <t>EUI54</t>
  </si>
  <si>
    <t>ล******่</t>
  </si>
  <si>
    <t>******ยนาท 17140 (ตรงข้ามเทศบาลตำบลโพงาม) ตำบลโพงาม อำเภอสรรคบุรี จังหวัดชัยนาท 17140</t>
  </si>
  <si>
    <t>17140</t>
  </si>
  <si>
    <t>21/02/2025 19:14</t>
  </si>
  <si>
    <t>TH2522902480703</t>
  </si>
  <si>
    <t>ทาร์ตสัปรด1กล่องมี4ชิ้น วรรณวนัชเบเกอรี่</t>
  </si>
  <si>
    <t>EUI53</t>
  </si>
  <si>
    <t>ป***ันธ์พงศ์​</t>
  </si>
  <si>
    <t>21/02/2025 18:48</t>
  </si>
  <si>
    <t>755451275390</t>
  </si>
  <si>
    <t>EUI52</t>
  </si>
  <si>
    <t>21/02/2025 18:44</t>
  </si>
  <si>
    <t>LEXDO0128345893</t>
  </si>
  <si>
    <t>21/02/2025 18:43</t>
  </si>
  <si>
    <t>EUI51</t>
  </si>
  <si>
    <t>21/02/2025 18:40</t>
  </si>
  <si>
    <t>TH56156W7XQW6A</t>
  </si>
  <si>
    <t>EUI50</t>
  </si>
  <si>
    <t>NC กรุณาฝากพัสดุไว้ที่ประตู</t>
  </si>
  <si>
    <t>อาคารลภัสคอร์ท 29 2 ถนน ดอนจั่น · สันกลาง/ San Klang
สันกำแพง/ San Kamphaengเชียงใหม่/ Chiang Mai
50130</t>
  </si>
  <si>
    <t>660980368069</t>
  </si>
  <si>
    <t>21/02/2025 18:39</t>
  </si>
  <si>
    <t>LEXDO0128345610</t>
  </si>
  <si>
    <t>EUI49</t>
  </si>
  <si>
    <t>******มังกร หน้าบ้าน) ตำบลแหลมบัว อำเภอนครชัยศรี จังหวัดนครปฐม 73120</t>
  </si>
  <si>
    <t>21/02/2025 18:34</t>
  </si>
  <si>
    <t>TH2536344373187</t>
  </si>
  <si>
    <t>21/02/2025 18:33</t>
  </si>
  <si>
    <t>EUI48</t>
  </si>
  <si>
    <t>LEXDO0128346648</t>
  </si>
  <si>
    <t>EUI47</t>
  </si>
  <si>
    <t>21/02/2025 18:28</t>
  </si>
  <si>
    <t>LEXDO0128345501</t>
  </si>
  <si>
    <t>EUI46</t>
  </si>
  <si>
    <t>ฤทัยวรรณ สุขอรุณยืนยง</t>
  </si>
  <si>
    <t>37/273 ม.6 ซ.สุขสมภพ7 ต.เกาะขวาง อ.เมือง จ.จันทบุรี 2200
เมืองจันทบุรี/ Mueang Chanthaburiจันทบุรี/ Chanthaburi
22000</t>
  </si>
  <si>
    <t>660926487389</t>
  </si>
  <si>
    <t>21/02/2025 18:20</t>
  </si>
  <si>
    <t>LEXDO0128344801</t>
  </si>
  <si>
    <t>21/02/2025 18:19</t>
  </si>
  <si>
    <t>EUI45</t>
  </si>
  <si>
    <t>ส***กดิ์​ เ***​อินทร์​</t>
  </si>
  <si>
    <t>21/02/2025 18:12</t>
  </si>
  <si>
    <t>THT18051JBMQJ6Z</t>
  </si>
  <si>
    <t>EUI44</t>
  </si>
  <si>
    <t>อ*** พ***ุวรรณ์</t>
  </si>
  <si>
    <t>21/02/2025 18:03</t>
  </si>
  <si>
    <t>THT01011JAZCE1Z</t>
  </si>
  <si>
    <t>EUI43</t>
  </si>
  <si>
    <t>พระอุกฤษ</t>
  </si>
  <si>
    <t>พุทธสถานพรหมรังสี(ห้วยพลู) · ห้วยเขย่ง/ Huai Khayeng
ทองผาภูมิ/ Thong Pha Phumกาญจนบุรี/ Kanchanaburi
71180</t>
  </si>
  <si>
    <t>71180</t>
  </si>
  <si>
    <t>660647759202</t>
  </si>
  <si>
    <t>21/02/2025 17:37</t>
  </si>
  <si>
    <t>TH13026W7XKK5F</t>
  </si>
  <si>
    <t>EUI42</t>
  </si>
  <si>
    <t>******, ซอย 10, ถนน รังสิต-นครนายก, ตำบลบึงยี่โถ, อำเภอธัญบุรี ตำบลบึงยี่โถ อำเภอธัญบุรี จังหวัดปทุมธานี 12130</t>
  </si>
  <si>
    <t>21/02/2025 18:06</t>
  </si>
  <si>
    <t>TH252199468016H</t>
  </si>
  <si>
    <t>21/02/2025 17:36</t>
  </si>
  <si>
    <t>EUI41</t>
  </si>
  <si>
    <t>มิญกา</t>
  </si>
  <si>
    <t>103 ถนน สามชัย · หาดใหญ่/ Hat Yai
หาดใหญ่/ Hat Yaiสงขลา/ Songkhla
90110</t>
  </si>
  <si>
    <t>660818961388</t>
  </si>
  <si>
    <t>21/02/2025 17:26</t>
  </si>
  <si>
    <t>LEXPU0460420472</t>
  </si>
  <si>
    <t>EUI40</t>
  </si>
  <si>
    <t>ว***ศิริ ล***รัตน์</t>
  </si>
  <si>
    <t>21/02/2025 17:25</t>
  </si>
  <si>
    <t>755493165372</t>
  </si>
  <si>
    <t>EUI39</t>
  </si>
  <si>
    <t>ศ***พรรรร.</t>
  </si>
  <si>
    <t>21/02/2025 17:22</t>
  </si>
  <si>
    <t>THT10091JAUQ89Z</t>
  </si>
  <si>
    <t>EUI38</t>
  </si>
  <si>
    <t>******บางยี่เรือ แขวงบางยี่เรือ เขตธนบุรี จังหวัดกรุงเทพมหานคร 10600</t>
  </si>
  <si>
    <t>21/02/2025 17:42</t>
  </si>
  <si>
    <t>TH259809703148Z</t>
  </si>
  <si>
    <t>21/02/2025 17:21</t>
  </si>
  <si>
    <t>EUI37</t>
  </si>
  <si>
    <t>21/02/2025 17:07</t>
  </si>
  <si>
    <t>TH256824442022S</t>
  </si>
  <si>
    <t>21/02/2025 17:06</t>
  </si>
  <si>
    <t>EUI36</t>
  </si>
  <si>
    <t>ปัทมา อนุชาติสันติ</t>
  </si>
  <si>
    <t>80/159หมู่4หมู่บ้าน เอ-ซี4เฮ้า
ลาดสวาย ลำลูกกา ปทุมธานี, ลาดสวาย
ลำลูกกา, ปทุมธานี  12150</t>
  </si>
  <si>
    <t>0636589446</t>
  </si>
  <si>
    <t>21/02/2025 12:20</t>
  </si>
  <si>
    <t>JB175871264TH</t>
  </si>
  <si>
    <t>21/02/2025 16:39</t>
  </si>
  <si>
    <t>EUI35</t>
  </si>
  <si>
    <t>21/02/2025 16:38</t>
  </si>
  <si>
    <t>755467862391</t>
  </si>
  <si>
    <t>EUI34</t>
  </si>
  <si>
    <t>21/02/2025 16:28</t>
  </si>
  <si>
    <t>LEXDO0128346024</t>
  </si>
  <si>
    <t>EUI29</t>
  </si>
  <si>
    <t>14/02/2025 08:04</t>
  </si>
  <si>
    <t>JB175871278TH</t>
  </si>
  <si>
    <t>21/02/2025 15:38</t>
  </si>
  <si>
    <t>EUI28</t>
  </si>
  <si>
    <t>ชัยวัฒน์  เทนอิสระ</t>
  </si>
  <si>
    <t>โรงเรียนบ้านหนองแซงแสงอรุณ
บ้านหนองแซง
โนนทอง
ขอนแก่น
40330 40330</t>
  </si>
  <si>
    <t>40330</t>
  </si>
  <si>
    <t>0898622470</t>
  </si>
  <si>
    <t>21/02/2025 11:43</t>
  </si>
  <si>
    <t>JB175871281TH</t>
  </si>
  <si>
    <t>21/02/2025 15:29</t>
  </si>
  <si>
    <t>EUI27</t>
  </si>
  <si>
    <t>21/02/2025 15:26</t>
  </si>
  <si>
    <t>JA170191698TH</t>
  </si>
  <si>
    <t>EUI26</t>
  </si>
  <si>
    <t>21/02/2025 15:25</t>
  </si>
  <si>
    <t>THT13041JBNWY6Z</t>
  </si>
  <si>
    <t>EUI25</t>
  </si>
  <si>
    <t xml:space="preserve">ที่อยู่ พัชรี โสมา </t>
  </si>
  <si>
    <t>149 ม.1 ต.เนินหอม อ.เมือง จ.ปราจีนบุรี 25230</t>
  </si>
  <si>
    <t>25230</t>
  </si>
  <si>
    <t>0922566877</t>
  </si>
  <si>
    <t>21/02/2025 15:14</t>
  </si>
  <si>
    <t>JB175871295TH</t>
  </si>
  <si>
    <t>21/02/2025 15:21</t>
  </si>
  <si>
    <t>EUI24</t>
  </si>
  <si>
    <t>นางสาวอรพิน เหล่ามาลา</t>
  </si>
  <si>
    <t>เรือนจำจังหวัดสระบุรี 2 พหลโยธิน ต.ปากเพรียว (ส่งบริเวณป้อมด้านหน้า)
เมืองสระบุรี/ Mueang Saraburiสระบุรี/ Saraburi
18000</t>
  </si>
  <si>
    <t>660642900778</t>
  </si>
  <si>
    <t>21/02/2025 15:17</t>
  </si>
  <si>
    <t>LEXDO0128344501</t>
  </si>
  <si>
    <t>EUI23</t>
  </si>
  <si>
    <t xml:space="preserve">วิลาวรรณ  เตรียมกรม </t>
  </si>
  <si>
    <t>หมู่4  37/465 ซ.2/1  ถ.เลียบคลองสาม ต.คลองสาม อ.คลองหลวง จ.ปทุมธานี 12120</t>
  </si>
  <si>
    <t>0826832592</t>
  </si>
  <si>
    <t>JA170191707TH</t>
  </si>
  <si>
    <t>21/02/2025 15:13</t>
  </si>
  <si>
    <t>EUI22</t>
  </si>
  <si>
    <t>21/02/2025 13:56</t>
  </si>
  <si>
    <t>JB175872035TH</t>
  </si>
  <si>
    <t>21/02/2025 15:11</t>
  </si>
  <si>
    <t>EUI21</t>
  </si>
  <si>
    <t>ณัฐ​พร​</t>
  </si>
  <si>
    <t xml:space="preserve">  
949/7 ม.8 บ.แสงทองเวียงใต้ (หลังแขกข้าวมันไก่)  ต.เวียงใต้  อ.ปาย จ.แม่ฮ่องสอน   58130</t>
  </si>
  <si>
    <t>58130</t>
  </si>
  <si>
    <t>0656589775</t>
  </si>
  <si>
    <t>21/02/2025 15:09</t>
  </si>
  <si>
    <t>JA170191786TH</t>
  </si>
  <si>
    <t>21/02/2025 15:08</t>
  </si>
  <si>
    <t>EUI20</t>
  </si>
  <si>
    <t>21/02/2025 15:00</t>
  </si>
  <si>
    <t>LEXDO0128347175</t>
  </si>
  <si>
    <t>EUI19</t>
  </si>
  <si>
    <t>พิศมัย หนูทอง</t>
  </si>
  <si>
    <t>993/331 ม.6 หมู่บ้านเจทาวน์ สุขุมวิท-แพรกษา ซ.17 ต...แพรกษา
เมืองสมุทรปราการ/ Mueang Samut Prakanสมุทรปราการ/ Samut Prakan
10280</t>
  </si>
  <si>
    <t>660918042567</t>
  </si>
  <si>
    <t>LEXDO0128346191</t>
  </si>
  <si>
    <t>EUI18</t>
  </si>
  <si>
    <t>เ*** พ***า</t>
  </si>
  <si>
    <t>21/02/2025 14:57</t>
  </si>
  <si>
    <t>THT31011JBNJU6Z</t>
  </si>
  <si>
    <t>EUI17</t>
  </si>
  <si>
    <t>น*** ส***ด  ท***าย</t>
  </si>
  <si>
    <t>21/02/2025 14:52</t>
  </si>
  <si>
    <t>THT45051JBK6U2Z</t>
  </si>
  <si>
    <t>EUI16</t>
  </si>
  <si>
    <t>ไมตรี</t>
  </si>
  <si>
    <t>32/1 ม.3 ต..ป่ามะม่วง · ป่ามะม่วง/ Pa Mamuang
เมืองตาก/ Mueang Takตาก/ Tak
63000</t>
  </si>
  <si>
    <t>660639916809</t>
  </si>
  <si>
    <t>21/02/2025 14:50</t>
  </si>
  <si>
    <t>TH59016W7YW08K</t>
  </si>
  <si>
    <t>21/02/2025 14:46</t>
  </si>
  <si>
    <t>EUI15</t>
  </si>
  <si>
    <t>ย*** ว***น้าบ้านได้เลยค่ะไม่ต้องโทร</t>
  </si>
  <si>
    <t>21/02/2025 14:43</t>
  </si>
  <si>
    <t>THT27211JBC6T6Z</t>
  </si>
  <si>
    <t>EUI13</t>
  </si>
  <si>
    <t>ณ***ันท์</t>
  </si>
  <si>
    <t>21/02/2025 14:32</t>
  </si>
  <si>
    <t>THT07041JARVW5Z</t>
  </si>
  <si>
    <t>21/02/2025 14:30</t>
  </si>
  <si>
    <t>EUI12</t>
  </si>
  <si>
    <t xml:space="preserve">จ***รา </t>
  </si>
  <si>
    <t>21/02/2025 14:29</t>
  </si>
  <si>
    <t>THT10131JBCEM0Z</t>
  </si>
  <si>
    <t>EUI11</t>
  </si>
  <si>
    <t>น***าวเบญจพร จ***์ลี</t>
  </si>
  <si>
    <t>THT11011JBNUM8Z</t>
  </si>
  <si>
    <t>21/02/2025 14:28</t>
  </si>
  <si>
    <t>EUI10</t>
  </si>
  <si>
    <t>ภัทรพล สิตานนท์</t>
  </si>
  <si>
    <t>43/4ถ.เทศบาล1 · ตะพานหิน/ Taphan Hin
ตะพานหิน/ Taphan Hinพิจิตร/ Phichit
66110</t>
  </si>
  <si>
    <t>66110</t>
  </si>
  <si>
    <t>660808950807</t>
  </si>
  <si>
    <t>21/02/2025 14:27</t>
  </si>
  <si>
    <t>TH62046W801D2A</t>
  </si>
  <si>
    <t>EUI8</t>
  </si>
  <si>
    <t>ศุภางค์ มหาศรานนท์</t>
  </si>
  <si>
    <t>128 หมู่ที่ 8 ต.บางเจ้าฉ่า อ.โพธิ์ทอง · บางเจ้าฉ่า/ Bang Chao Cha
โพธิ์ทอง/ Pho Thongอ่างทอง/ Ang Thong
14120</t>
  </si>
  <si>
    <t>660800711095</t>
  </si>
  <si>
    <t>22/02/2025 14:21</t>
  </si>
  <si>
    <t>21/02/2025 14:25</t>
  </si>
  <si>
    <t>EUI7</t>
  </si>
  <si>
    <t>กิตติยา  บุญเศษ</t>
  </si>
  <si>
    <t>33 หมู่5 บ้านสร้างแซ่ง ตำบลสร้างแซ่ง  อำเภอยางสีสุราช
ยางสีสุราช/ Yang Sisuratมหาสารคาม/ Maha Sarakham
44210</t>
  </si>
  <si>
    <t>44210</t>
  </si>
  <si>
    <t>660800123859</t>
  </si>
  <si>
    <t>21/02/2025 14:22</t>
  </si>
  <si>
    <t>TH41116W80BR3H</t>
  </si>
  <si>
    <t>EUI6</t>
  </si>
  <si>
    <t>EUI5</t>
  </si>
  <si>
    <t>อ***ย์รัตน์ ป***ียพันธ์</t>
  </si>
  <si>
    <t>21/02/2025 14:11</t>
  </si>
  <si>
    <t>รับเป็นรสกาแฟกับมะพร้าว ถ้าไม่มีเป็นเนยสดกับกาแฟได้</t>
  </si>
  <si>
    <t>THT04021JBC210Z</t>
  </si>
  <si>
    <t>21/02/2025 14:16</t>
  </si>
  <si>
    <t>EUI4</t>
  </si>
  <si>
    <t>21/02/2025 14:04</t>
  </si>
  <si>
    <t>THT32011JBCY44Z</t>
  </si>
  <si>
    <t>21/02/2025 14:06</t>
  </si>
  <si>
    <t>EUI3</t>
  </si>
  <si>
    <t>เ*** แ***ฒ่า</t>
  </si>
  <si>
    <t>21/02/2025 13:52</t>
  </si>
  <si>
    <t>THT47251JBCRV0Z</t>
  </si>
  <si>
    <t>EUI2</t>
  </si>
  <si>
    <t>21/02/2025 13:49</t>
  </si>
  <si>
    <t>THT04061JBBJW2Z</t>
  </si>
  <si>
    <t>21/02/2025 13:48</t>
  </si>
  <si>
    <t>EUI1</t>
  </si>
  <si>
    <t>ธ***ล ง***ปรียบ</t>
  </si>
  <si>
    <t>21/02/2025 13:47</t>
  </si>
  <si>
    <t>THT70071JBB1B0Z</t>
  </si>
  <si>
    <t>EUI0</t>
  </si>
  <si>
    <t>แววตา จิตร์ซื่อ</t>
  </si>
  <si>
    <t>102/218 ชอย3 หูม่บ้านรัตนวาดี
ต.บางรักพัฒนา
อ.บางบัวทอง
จ.นนทบุรี 11110</t>
  </si>
  <si>
    <t>0867815376</t>
  </si>
  <si>
    <t>21/02/2025 13:43</t>
  </si>
  <si>
    <t>JA170191715TH</t>
  </si>
  <si>
    <t>EUH99</t>
  </si>
  <si>
    <t>พ***ี  เ***ดอนไพร</t>
  </si>
  <si>
    <t>21/02/2025 13:41</t>
  </si>
  <si>
    <t>755443169305</t>
  </si>
  <si>
    <t>21/02/2025 13:40</t>
  </si>
  <si>
    <t>EUH98</t>
  </si>
  <si>
    <t>ว***รา ล***นี</t>
  </si>
  <si>
    <t>21/02/2025 13:37</t>
  </si>
  <si>
    <t>THT42011JATUM7Z</t>
  </si>
  <si>
    <t>EUH97</t>
  </si>
  <si>
    <t>คุณเฉลียว จันทร์แดง</t>
  </si>
  <si>
    <t>เลขที่  1  หมู่ 4 
หน้าวัดราษฏร์สมานฉันท์
ต.หนองกระทุ่ม
อ.ปากท่อ
จ.ราชบุรี 70140</t>
  </si>
  <si>
    <t>0644192242</t>
  </si>
  <si>
    <t>21/02/2025 12:21</t>
  </si>
  <si>
    <t>JB175871304TH</t>
  </si>
  <si>
    <t>21/02/2025 13:36</t>
  </si>
  <si>
    <t>EUH96</t>
  </si>
  <si>
    <t>รินจง ขนุนแก้ว</t>
  </si>
  <si>
    <t>463/1 ม. 3 ซ.ฟอกแลนด์
เวียง
เชึยงใหม่
Thailand 50110</t>
  </si>
  <si>
    <t>50110</t>
  </si>
  <si>
    <t>0895540944</t>
  </si>
  <si>
    <t>JA170191724TH</t>
  </si>
  <si>
    <t>21/02/2025 13:35</t>
  </si>
  <si>
    <t>EUH95</t>
  </si>
  <si>
    <t>ค***ารุภรณ์  จ***ร์วิบูลย์</t>
  </si>
  <si>
    <t>21/02/2025 13:33</t>
  </si>
  <si>
    <t>THT02061JAUUS9Z</t>
  </si>
  <si>
    <t>21/02/2025 13:34</t>
  </si>
  <si>
    <t>EUH94</t>
  </si>
  <si>
    <t>น้ำตาล</t>
  </si>
  <si>
    <t>15/3 ม.8 ต.ตาลเดียว อ.แก่งคอย จ.สระบุรี 18110</t>
  </si>
  <si>
    <t>18110</t>
  </si>
  <si>
    <t>0822328358</t>
  </si>
  <si>
    <t>JA170191738TH</t>
  </si>
  <si>
    <t>EUH93</t>
  </si>
  <si>
    <t>******ี่3, ตำบล โคคลาน ตำบลโคคลาน อำเภอตาพระยา จังหวัดสระแก้ว 27180</t>
  </si>
  <si>
    <t>TH2524054425311</t>
  </si>
  <si>
    <t>21/02/2025 13:32</t>
  </si>
  <si>
    <t>EUH92</t>
  </si>
  <si>
    <t>ค**  ท***ักดิ์  ม***ุ่ม</t>
  </si>
  <si>
    <t>21/02/2025 13:31</t>
  </si>
  <si>
    <t>THT21051JBDVS6Z</t>
  </si>
  <si>
    <t>EUH90</t>
  </si>
  <si>
    <t>K.ติ๊ก</t>
  </si>
  <si>
    <t>บ.10/ซ,สังคมสงเคราะห์24
แขวง/ข/ลาดพร้าว
ถ,ลาดพร้าว/ก,ท,ม/
 10310</t>
  </si>
  <si>
    <t>0831222932</t>
  </si>
  <si>
    <t>21/02/2025 13:23</t>
  </si>
  <si>
    <t>JA170191741TH</t>
  </si>
  <si>
    <t>EUH89</t>
  </si>
  <si>
    <t xml:space="preserve">คุณสิริลักษณ์ ที่รักษ์  </t>
  </si>
  <si>
    <t xml:space="preserve"> 34 (30/196)ถ.รามอินทรา35 
แขวงอนุสาวรีย์ เขตบางเขน 
กทม. 10220</t>
  </si>
  <si>
    <t>0868975959</t>
  </si>
  <si>
    <t>21/02/2025 12:52</t>
  </si>
  <si>
    <t>JB175871318TH</t>
  </si>
  <si>
    <t>21/02/2025 13:21</t>
  </si>
  <si>
    <t>EUH88</t>
  </si>
  <si>
    <t>ค***ร</t>
  </si>
  <si>
    <t>21/02/2025 13:20</t>
  </si>
  <si>
    <t>THT10021JAWGW1Z</t>
  </si>
  <si>
    <t>EUH87</t>
  </si>
  <si>
    <t>******บลซับตะเคียน อำเภอชัยบาดาล จังหวัดลพบุรี 15130</t>
  </si>
  <si>
    <t>21/02/2025 13:44</t>
  </si>
  <si>
    <t>TH257613232669I</t>
  </si>
  <si>
    <t>21/02/2025 13:14</t>
  </si>
  <si>
    <t>EUH86</t>
  </si>
  <si>
    <t>พันทิพา  เลิศชลาธาร</t>
  </si>
  <si>
    <t>222/58  หมู่ 8  ต.หนองบัวศาลา  อ.เมือง  จ.นครราชสีมา
เมืองนครราชสีมา/ Mueng Nakorn Ratchasimaนครราชสีมา/ Nakhon Ratchasima
30000</t>
  </si>
  <si>
    <t>660862471063</t>
  </si>
  <si>
    <t>21/02/2025 12:57</t>
  </si>
  <si>
    <t>LEXDO0128288379</t>
  </si>
  <si>
    <t>EUH85</t>
  </si>
  <si>
    <t>21/02/2025 12:44</t>
  </si>
  <si>
    <t>THT05061J93GF3Z</t>
  </si>
  <si>
    <t>EUH84</t>
  </si>
  <si>
    <t>21/02/2025 12:33</t>
  </si>
  <si>
    <t>755414206234</t>
  </si>
  <si>
    <t>EUH83</t>
  </si>
  <si>
    <t>ก***รรณ ส***มน</t>
  </si>
  <si>
    <t>21/02/2025 12:23</t>
  </si>
  <si>
    <t>THT01191J93F97Z</t>
  </si>
  <si>
    <t>EUH82</t>
  </si>
  <si>
    <t>บ***ร  ส***ารุณ</t>
  </si>
  <si>
    <t>21/02/2025 12:19</t>
  </si>
  <si>
    <t>THT04011J93E41Z</t>
  </si>
  <si>
    <t>EUH81</t>
  </si>
  <si>
    <t>น***าวมยุรา บ***ล้า</t>
  </si>
  <si>
    <t>21/02/2025 12:18</t>
  </si>
  <si>
    <t>THT29121J93F11Z</t>
  </si>
  <si>
    <t>EUH80</t>
  </si>
  <si>
    <t>ก***รรณ ด***ิสูตร</t>
  </si>
  <si>
    <t>21/02/2025 12:09</t>
  </si>
  <si>
    <t>THT19071J950M5Z</t>
  </si>
  <si>
    <t>EUH79</t>
  </si>
  <si>
    <t>THT15011J93371Z</t>
  </si>
  <si>
    <t>EUH78</t>
  </si>
  <si>
    <t>******บลวังหลวง อำเภอหนองม่วงไข่ จังหวัดแพร่ 54170</t>
  </si>
  <si>
    <t>21/02/2025 12:07</t>
  </si>
  <si>
    <t>TH51086W55BA5D</t>
  </si>
  <si>
    <t>EUH76</t>
  </si>
  <si>
    <t>ส***ณี พ***ธกุล</t>
  </si>
  <si>
    <t>21/02/2025 12:02</t>
  </si>
  <si>
    <t>THT27091J935U7Z</t>
  </si>
  <si>
    <t>EUH75</t>
  </si>
  <si>
    <t>แ***์ ธ***กิตติ์</t>
  </si>
  <si>
    <t>22/02/2025 11:51</t>
  </si>
  <si>
    <t>21/02/2025 11:54</t>
  </si>
  <si>
    <t>EUH74</t>
  </si>
  <si>
    <t>21/02/2025 12:05</t>
  </si>
  <si>
    <t>LEXDO0128289156</t>
  </si>
  <si>
    <t>21/02/2025 11:48</t>
  </si>
  <si>
    <t>EUH72</t>
  </si>
  <si>
    <t>จันทิมา บุญเต็ม</t>
  </si>
  <si>
    <t>37หมู่2บ.น้ำท่วม ต.สะโน อ.สำโรงทาบ จ.สุรินทร์32170
สำโรงทาบ/ Samrong Thapสุรินทร์/ Surin
32170</t>
  </si>
  <si>
    <t>32170</t>
  </si>
  <si>
    <t>660925305875</t>
  </si>
  <si>
    <t>21/02/2025 11:42</t>
  </si>
  <si>
    <t>TH29126W513A4A</t>
  </si>
  <si>
    <t>EUH71</t>
  </si>
  <si>
    <t>น***นุช ด***ำ</t>
  </si>
  <si>
    <t>21/02/2025 11:39</t>
  </si>
  <si>
    <t>THT39101J9QQP0Z</t>
  </si>
  <si>
    <t>EUH70</t>
  </si>
  <si>
    <t>21/02/2025 11:36</t>
  </si>
  <si>
    <t>ขอไม่ซ้ำรสชาตินะคะ</t>
  </si>
  <si>
    <t>THT15021J9SHR2Z</t>
  </si>
  <si>
    <t>21/02/2025 11:37</t>
  </si>
  <si>
    <t>EUH69</t>
  </si>
  <si>
    <t>ศ***าตย์</t>
  </si>
  <si>
    <t>21/02/2025 11:33</t>
  </si>
  <si>
    <t>THT33051J9QYY2Z</t>
  </si>
  <si>
    <t>EUH68</t>
  </si>
  <si>
    <t>LEXDO0128289987</t>
  </si>
  <si>
    <t>EUH67</t>
  </si>
  <si>
    <t>21/02/2025 11:23</t>
  </si>
  <si>
    <t>TH56156W51QB1A</t>
  </si>
  <si>
    <t>EUH66</t>
  </si>
  <si>
    <t>ร***ปิยะรัตน์ ว***ุก่อสร้าง ร***ลวง</t>
  </si>
  <si>
    <t>21/02/2025 11:18</t>
  </si>
  <si>
    <t>THT47141J93CR5Z</t>
  </si>
  <si>
    <t>EUH65</t>
  </si>
  <si>
    <t>ส** อ***</t>
  </si>
  <si>
    <t>755466190172</t>
  </si>
  <si>
    <t>EUH64</t>
  </si>
  <si>
    <t>21/02/2025 11:16</t>
  </si>
  <si>
    <t>ขอหน้าฝอยทอง 2กล่องนะคะ</t>
  </si>
  <si>
    <t>THT01501J95JJ5Z</t>
  </si>
  <si>
    <t>EUH63</t>
  </si>
  <si>
    <t>21/02/2025 11:14</t>
  </si>
  <si>
    <t>TH44026W538Z4B</t>
  </si>
  <si>
    <t>EUH62</t>
  </si>
  <si>
    <t>21/02/2025 11:08</t>
  </si>
  <si>
    <t>THT01161J9SFW6Z</t>
  </si>
  <si>
    <t>21/02/2025 11:09</t>
  </si>
  <si>
    <t>EUH61</t>
  </si>
  <si>
    <t>ม***วัน ม***ุุงเกิด</t>
  </si>
  <si>
    <t>THT02041J92V39Z</t>
  </si>
  <si>
    <t>EUH60</t>
  </si>
  <si>
    <t>น***านพรัตน์</t>
  </si>
  <si>
    <t>THT01071J9QDD0Z</t>
  </si>
  <si>
    <t>EUH59</t>
  </si>
  <si>
    <t>สุพัตรา เดชนุกูล</t>
  </si>
  <si>
    <t>28หมู่1ต.บ้านใหม่
พระนครศรีอยุธยา/ Phra Nakhon Si Ayutthayaพระนครศรีอยุธยา/ Phra Nakhon Si Ayutthaya
13000</t>
  </si>
  <si>
    <t>660855039356</t>
  </si>
  <si>
    <t>21/02/2025 11:05</t>
  </si>
  <si>
    <t>LEXDO0128288511</t>
  </si>
  <si>
    <t>21/02/2025 11:01</t>
  </si>
  <si>
    <t>EUH58</t>
  </si>
  <si>
    <t>ศ***ล ค***้</t>
  </si>
  <si>
    <t>21/02/2025 10:57</t>
  </si>
  <si>
    <t>THT27021J930W1Z</t>
  </si>
  <si>
    <t>EUH57</t>
  </si>
  <si>
    <t>28 ถ.รังษีเกษม ต.ในเวียง · ในเวียง/ Nai Wiang
เมืองน่าน/ Mueang Nanน่าน/ Nan
55000</t>
  </si>
  <si>
    <t>660618152981</t>
  </si>
  <si>
    <t>21/02/2025 10:47</t>
  </si>
  <si>
    <t>TH52016W57Q12A</t>
  </si>
  <si>
    <t>EUH56</t>
  </si>
  <si>
    <t>น** ว***ประเสริฐ</t>
  </si>
  <si>
    <t>21/02/2025 10:37</t>
  </si>
  <si>
    <t>THT62081J92W75Z</t>
  </si>
  <si>
    <t>EUH55</t>
  </si>
  <si>
    <t>ช***ญา เ***เนอร</t>
  </si>
  <si>
    <t>21/02/2025 10:34</t>
  </si>
  <si>
    <t>755454395172</t>
  </si>
  <si>
    <t>EUH54</t>
  </si>
  <si>
    <t>ว***เพ็ญ ม***อาด</t>
  </si>
  <si>
    <t>21/02/2025 10:27</t>
  </si>
  <si>
    <t>THT07031J9Q8U0Z</t>
  </si>
  <si>
    <t>21/02/2025 10:26</t>
  </si>
  <si>
    <t>EUH53</t>
  </si>
  <si>
    <t>21/02/2025 10:23</t>
  </si>
  <si>
    <t>TH49026W54NB7D</t>
  </si>
  <si>
    <t>EUH52</t>
  </si>
  <si>
    <t>อัญชลี</t>
  </si>
  <si>
    <t>220/1 กล้าแกร่ง · หนองเต่า/ Nong Tao
เก้าเลี้ยว/ Kao Liaoนครสวรรค์/ Nakhon Sawan
60230</t>
  </si>
  <si>
    <t>21/02/2025 10:11</t>
  </si>
  <si>
    <t>TH56066W534S8C</t>
  </si>
  <si>
    <t>EUH51</t>
  </si>
  <si>
    <t>ส***รณ์กระเป๋าทอง</t>
  </si>
  <si>
    <t>21/02/2025 10:08</t>
  </si>
  <si>
    <t>THT07031J9QP16Z</t>
  </si>
  <si>
    <t>EUH50</t>
  </si>
  <si>
    <t>บุญลือ รุจิเศรษฐ</t>
  </si>
  <si>
    <t>10/1 ม.5 ต.ตลาดน้อย · ตลาดน้อย/ Talat Noi
บ้านหมอ/ Ban Moสระบุรี/ Saraburi
18130</t>
  </si>
  <si>
    <t>660841584148</t>
  </si>
  <si>
    <t>21/02/2025 10:03</t>
  </si>
  <si>
    <t>LEXDO0128288279</t>
  </si>
  <si>
    <t>EUH49</t>
  </si>
  <si>
    <t>21/02/2025 10:01</t>
  </si>
  <si>
    <t>TH69046W50ZA1E</t>
  </si>
  <si>
    <t>EUH47</t>
  </si>
  <si>
    <t>21/02/2025 09:57</t>
  </si>
  <si>
    <t>THT37011J937V3Z</t>
  </si>
  <si>
    <t>EUH46</t>
  </si>
  <si>
    <t>วราภรณ์ คงเจริญ</t>
  </si>
  <si>
    <t>188/321 หมู่บ้านชีวาโฮมกรุงเทพ-ปทุม ซอย 4 บางเดื่อ · บางเดื่อ/ Bang Duea
เมืองปทุมธานี/ Mueang Pathum Thaniปทุมธานี/ Pathum Thani
12000</t>
  </si>
  <si>
    <t>660838252254</t>
  </si>
  <si>
    <t>21/02/2025 09:56</t>
  </si>
  <si>
    <t>LEXDO0128288226</t>
  </si>
  <si>
    <t>21/02/2025 09:55</t>
  </si>
  <si>
    <t>EUH44</t>
  </si>
  <si>
    <t>21/02/2025 09:50</t>
  </si>
  <si>
    <t>TH52066W522Y4G</t>
  </si>
  <si>
    <t>EUH43</t>
  </si>
  <si>
    <t>อรุณวรรณ หล้าจางวาง</t>
  </si>
  <si>
    <t>หมวดทางหลวงสังคม
ต.ผาตั้ง อ.สังคม จ.หนองคาย
 43160</t>
  </si>
  <si>
    <t>43160</t>
  </si>
  <si>
    <t>0879858724</t>
  </si>
  <si>
    <t>21/02/2025 09:40</t>
  </si>
  <si>
    <t>JA170191755TH</t>
  </si>
  <si>
    <t>21/02/2025 09:39</t>
  </si>
  <si>
    <t>EUH42</t>
  </si>
  <si>
    <t>21/02/2025 09:33</t>
  </si>
  <si>
    <t>LEXDO0128288418</t>
  </si>
  <si>
    <t>EUH41</t>
  </si>
  <si>
    <t>นิตติยา มีสวัสดิ์</t>
  </si>
  <si>
    <t>111 หมู่5 ต.ห้วยใหญ่
หนองบัว/ Nong Buaนครสวรรค์/ Nakhon Sawan
60110</t>
  </si>
  <si>
    <t>60110</t>
  </si>
  <si>
    <t>660979976598</t>
  </si>
  <si>
    <t>21/02/2025 09:29</t>
  </si>
  <si>
    <t>TH56046W536K2G</t>
  </si>
  <si>
    <t>EUH40</t>
  </si>
  <si>
    <t>ทิพย์วิมล  ช้อยชด</t>
  </si>
  <si>
    <t>1279/636 หมู่ 6 ซ.โนรี19 ต.ท้ายบ้านใหม่ อ.เมืองสมุทรปราการ จ.สมุทรปราการ 10280</t>
  </si>
  <si>
    <t>0865152714</t>
  </si>
  <si>
    <t>21/02/2025 09:12</t>
  </si>
  <si>
    <t>JB175871321TH</t>
  </si>
  <si>
    <t>21/02/2025 09:18</t>
  </si>
  <si>
    <t>EUH38</t>
  </si>
  <si>
    <t>แน่งน้อย ราชปรีชา</t>
  </si>
  <si>
    <t>โรงเรียนวัดดงหมี ต.เนินกุ่่ม อ.บางกระทุ่ม จ.พิษณุโลก 65210</t>
  </si>
  <si>
    <t>65210</t>
  </si>
  <si>
    <t>0896448055</t>
  </si>
  <si>
    <t>21/02/2025 09:15</t>
  </si>
  <si>
    <t>JA170191769TH</t>
  </si>
  <si>
    <t>21/02/2025 09:14</t>
  </si>
  <si>
    <t>EUH37</t>
  </si>
  <si>
    <t>THT01031J9QUT2Z</t>
  </si>
  <si>
    <t>21/02/2025 08:53</t>
  </si>
  <si>
    <t>EUH36</t>
  </si>
  <si>
    <t>21/02/2025 08:52</t>
  </si>
  <si>
    <t>JA170191772TH</t>
  </si>
  <si>
    <t>EUH33</t>
  </si>
  <si>
    <t>ล***</t>
  </si>
  <si>
    <t>21/02/2025 08:34</t>
  </si>
  <si>
    <t>THT38011J92Q99Z</t>
  </si>
  <si>
    <t>21/02/2025 08:31</t>
  </si>
  <si>
    <t>EUH32</t>
  </si>
  <si>
    <t>ว***า  จ***้าย</t>
  </si>
  <si>
    <t>21/02/2025 08:30</t>
  </si>
  <si>
    <t>THT73011J9QGX0Z</t>
  </si>
  <si>
    <t>EUH31</t>
  </si>
  <si>
    <t>21/02/2025 08:29</t>
  </si>
  <si>
    <t>LEXDO0128288526</t>
  </si>
  <si>
    <t>21/02/2025 08:28</t>
  </si>
  <si>
    <t>EUH30</t>
  </si>
  <si>
    <t>ป***ญา ค***นอก</t>
  </si>
  <si>
    <t>21/02/2025 07:58</t>
  </si>
  <si>
    <t>THT27131J9PZZ0Z</t>
  </si>
  <si>
    <t>EUH29</t>
  </si>
  <si>
    <t>ส่งของที่เหลือ</t>
  </si>
  <si>
    <t>JB175871352TH</t>
  </si>
  <si>
    <t>21/02/2025 07:57</t>
  </si>
  <si>
    <t>EUH28</t>
  </si>
  <si>
    <t>21/02/2025 07:55</t>
  </si>
  <si>
    <t>LEXDO0128288313</t>
  </si>
  <si>
    <t>EUH27</t>
  </si>
  <si>
    <t>ปิ่น กลุ่มค้างพลู</t>
  </si>
  <si>
    <t>296/1หมู่6 ซ.ด่านสำโรง42 ต.สำโรงเหนือ อ.เมือง จ
เมืองสมุทรปราการ/ Mueang Samut Prakanสมุทรปราการ/ Samut Prakan
10270</t>
  </si>
  <si>
    <t>660900121809</t>
  </si>
  <si>
    <t>21/02/2025 07:45</t>
  </si>
  <si>
    <t>LEXDO0128288221</t>
  </si>
  <si>
    <t>EUH26</t>
  </si>
  <si>
    <t>พ******า</t>
  </si>
  <si>
    <t>****** 12/9 หมู่ 4 ถ.เทพกระษัตรี ตำบลเกาะแก้ว อำเภอเมืองภูเก็ต จังหวัดภูเก็ต 83000</t>
  </si>
  <si>
    <t>21/02/2025 07:04</t>
  </si>
  <si>
    <t>TH67016W3RER4C</t>
  </si>
  <si>
    <t>EUH25</t>
  </si>
  <si>
    <t>นาย สุชาติ  แก้วสุวรรณ์</t>
  </si>
  <si>
    <t>1/25 หมู่บ้านบูรพาซิตี้ ต.บางวัว
บางปะกง/ Bang Pakongฉะเชิงเทรา/ Chachoengsao
24130</t>
  </si>
  <si>
    <t>660874890111</t>
  </si>
  <si>
    <t>22/02/2025 00:52</t>
  </si>
  <si>
    <t>LEXDO0128339765</t>
  </si>
  <si>
    <t>21/02/2025 06:49</t>
  </si>
  <si>
    <t>EUH24</t>
  </si>
  <si>
    <t>ดุสีดา คำวิไล</t>
  </si>
  <si>
    <t>N 818 ซ.เสรีไท 41  818 ซ.เสรีไท 41 N, 10240, บึงกุ่ม/ Bueng Kum, กรุงเทพมหานคร/ Bangkok.
บึงกุ่ม/ Bueng Kumกรุงเทพมหานคร/ Bangkok
10240</t>
  </si>
  <si>
    <t>660825901949</t>
  </si>
  <si>
    <t>LEXDO0128255718</t>
  </si>
  <si>
    <t>EUH23</t>
  </si>
  <si>
    <t>แ****ฒ</t>
  </si>
  <si>
    <t>******ลุง ต.สระจรเข้ ตำบลสระจรเข้ อำเภอด่านขุนทด จังหวัดนครราชสีมา 30210</t>
  </si>
  <si>
    <t>21/02/2025 06:47</t>
  </si>
  <si>
    <t>TH257154138959L</t>
  </si>
  <si>
    <t>EUH22</t>
  </si>
  <si>
    <t>นนทวุฒิ ชมภู</t>
  </si>
  <si>
    <t>79 หมู่11 สวนนพมาศ · บางปลากด/ Bang Pla Kot
องครักษ์/ Ongkharakนครนายก/ Nakhon Nayok
26120</t>
  </si>
  <si>
    <t>660985767986</t>
  </si>
  <si>
    <t>21/02/2025 06:17</t>
  </si>
  <si>
    <t>LEXDO0128253340</t>
  </si>
  <si>
    <t>EUH21</t>
  </si>
  <si>
    <t>660887763822</t>
  </si>
  <si>
    <t>21/02/2025 06:14</t>
  </si>
  <si>
    <t>LEXDO0128253270</t>
  </si>
  <si>
    <t>EUH20</t>
  </si>
  <si>
    <t>มารุต  ไชโย</t>
  </si>
  <si>
    <t>65/3  หมู่ 24  ต.บ้านกลาง
วังทอง/ Wang Thongพิษณุโลก/ Phitsanulok
65220</t>
  </si>
  <si>
    <t>65220</t>
  </si>
  <si>
    <t>660969465762</t>
  </si>
  <si>
    <t>21/02/2025 05:20</t>
  </si>
  <si>
    <t>TH61086W3HXS8D</t>
  </si>
  <si>
    <t>EUH19</t>
  </si>
  <si>
    <t>ปวีณ์ธิดา ปันอิ่น</t>
  </si>
  <si>
    <t>44/1 หมู่6 ตำบลทุ่งปี๊
แม่วาง/ Mae Wangเชียงใหม่/ Chiang Mai
50360</t>
  </si>
  <si>
    <t>50360</t>
  </si>
  <si>
    <t>660918274571</t>
  </si>
  <si>
    <t>21/02/2025 04:12</t>
  </si>
  <si>
    <t>TH47226W3J4S4A</t>
  </si>
  <si>
    <t>EUH18</t>
  </si>
  <si>
    <t>ศิริลักษณ์ สรรพจักร</t>
  </si>
  <si>
    <t>135/1 ม.5 ต.นาบินหลา อ.เมือง  จ.ตรัง 92000 · ทับเที่ยง/ Thap Thiang
เมืองตรัง/ Mueang Trangตรัง/ Trang
92000</t>
  </si>
  <si>
    <t>660805422687</t>
  </si>
  <si>
    <t>21/02/2025 03:53</t>
  </si>
  <si>
    <t>LEXDO0128252391</t>
  </si>
  <si>
    <t>21/02/2025 03:52</t>
  </si>
  <si>
    <t>EUH17</t>
  </si>
  <si>
    <t>ภ***ภรณ์ พ***่นรัมย์</t>
  </si>
  <si>
    <t>21/02/2025 03:11</t>
  </si>
  <si>
    <t>THT28031J96SY8Z</t>
  </si>
  <si>
    <t>EUH16</t>
  </si>
  <si>
    <t>เมธาวี คาบเมืองพวล</t>
  </si>
  <si>
    <t>บ้านนางพิม 71/3หมู่3 ต.บางขันแตก อ.เมือง จ.สมุทรสงคราม · บางขันแตก/ Bang Khan Taek
เมืองสมุทรสงคราม/ Mueang Samut Songkhramสมุทรสงคราม/ Samut Songkhram
75000</t>
  </si>
  <si>
    <t>660653521965</t>
  </si>
  <si>
    <t>21/02/2025 03:04</t>
  </si>
  <si>
    <t>LEXDO0128252375</t>
  </si>
  <si>
    <t>EUH15</t>
  </si>
  <si>
    <t>21/02/2025 02:51</t>
  </si>
  <si>
    <t>LEXDO0128249445</t>
  </si>
  <si>
    <t>EUH13</t>
  </si>
  <si>
    <t>พยนต์   นวนแตง</t>
  </si>
  <si>
    <t>38/4 ม.6 - · น้ำตาล/ Nam Tan
อินทร์บุรี/ In Buriสิงห์บุรี/ Sing Buri
16110</t>
  </si>
  <si>
    <t>21/02/2025 02:11</t>
  </si>
  <si>
    <t>TH08066W3QJ09G</t>
  </si>
  <si>
    <t>EUH12</t>
  </si>
  <si>
    <t>ณ******น</t>
  </si>
  <si>
    <t>******ย3) ถ.เลียบคลองสอง แขวงบางชัน เขตคลองสามวา จังหวัดกรุงเทพมหานคร 10510</t>
  </si>
  <si>
    <t>21/02/2025 01:59</t>
  </si>
  <si>
    <t>TH254370496289S</t>
  </si>
  <si>
    <t>21/02/2025 01:58</t>
  </si>
  <si>
    <t>EUH11</t>
  </si>
  <si>
    <t>สมพิศ  ไชยบุรี</t>
  </si>
  <si>
    <t>137หมู่4(มณฑา5)ต.บ้านกุ่ม
เมืองเพชรบุรี/ Mueang Phetchaburiเพชรบุรี/ Phetchaburi
76000</t>
  </si>
  <si>
    <t>660964021011</t>
  </si>
  <si>
    <t>21/02/2025 01:51</t>
  </si>
  <si>
    <t>LEXDO0128252157</t>
  </si>
  <si>
    <t>EUH10</t>
  </si>
  <si>
    <t>21/02/2025 01:46</t>
  </si>
  <si>
    <t>LEXDO0128252102</t>
  </si>
  <si>
    <t>EUH9</t>
  </si>
  <si>
    <t>******ำบลเกษมทรัพย์ อำเภอปักธงชัย จังหวัดนครราชสีมา 30150</t>
  </si>
  <si>
    <t>21/02/2025 01:45</t>
  </si>
  <si>
    <t>TH254263092366F</t>
  </si>
  <si>
    <t>EUH8</t>
  </si>
  <si>
    <t>คุณกฤษฎีกา แสนสีแก้ว</t>
  </si>
  <si>
    <t>ศูนย์อาหาร ร.พ.ค่ายประจักษ์ศิลปาคม ร้านจ๊ะจ๋า
เมืองอุดรธานี/ Mueang Udon Thaniอุดรธานี/ Udon Thani
41000</t>
  </si>
  <si>
    <t>660819643724</t>
  </si>
  <si>
    <t>21/02/2025 01:37</t>
  </si>
  <si>
    <t>LEXDO0128258348</t>
  </si>
  <si>
    <t>EUH7</t>
  </si>
  <si>
    <t>จ******ล</t>
  </si>
  <si>
    <t>******นน ห้วยเเก้ว, ตำบล สุเทพ, อำเภอเมืองเชียงใหม่ ตำบลสุเทพ อำเภอเมืองเชียงใหม่ จังหวัดเชียงใหม่ 50200</t>
  </si>
  <si>
    <t>TH255152539283U</t>
  </si>
  <si>
    <t>21/02/2025 01:00</t>
  </si>
  <si>
    <t>EUH6</t>
  </si>
  <si>
    <t>มณีพร พันธ์เจริญ</t>
  </si>
  <si>
    <t>ร้านซ่อมแซมเสื้อผ้า หน้าวัดสำโรง 20/35 ม.8 ถ.บางกรวย ไทรน้อย · บางกรวย/ Bang Kruai
บางกรวย/ Bang Kruaiนนทบุรี/ Nonthaburi
11130</t>
  </si>
  <si>
    <t>660802836663</t>
  </si>
  <si>
    <t>21/02/2025 00:54</t>
  </si>
  <si>
    <t>LEXPU0460120717</t>
  </si>
  <si>
    <t>EUH5</t>
  </si>
  <si>
    <t>36 อาคารไทยสิน พัฒนาการ 64 ถ.พัฒนาการ ข.ประเว,  .
ประเวศ/ Prawetกรุงเทพมหานคร/ Bangkok
10250</t>
  </si>
  <si>
    <t>21/02/2025 00:46</t>
  </si>
  <si>
    <t>LEXDO0128248938</t>
  </si>
  <si>
    <t>EUH4</t>
  </si>
  <si>
    <t>ธ***ชต์ เ***าส</t>
  </si>
  <si>
    <t>21/02/2025 00:44</t>
  </si>
  <si>
    <t>THT01201J8J4A9Z</t>
  </si>
  <si>
    <t>EUH2</t>
  </si>
  <si>
    <t>ณิชากร พันธ์เจริญ</t>
  </si>
  <si>
    <t>168 หมู่2 หมู่บ้านมารินทร์ · ขวัญเมือง/ Khwan Mueang
เสลภูมิ/ Selaphumร้อยเอ็ด/ Roi Et
45120</t>
  </si>
  <si>
    <t>660993514541</t>
  </si>
  <si>
    <t>21/02/2025 00:36</t>
  </si>
  <si>
    <t>TH42106W40296R</t>
  </si>
  <si>
    <t>EUH1</t>
  </si>
  <si>
    <t>สมคิด สว่างแจ้ง</t>
  </si>
  <si>
    <t>72/35 หมู่ 7 ต. วัดจันทร
เมืองพิษณุโลก/ Mueang Phitsanulokพิษณุโลก/ Phitsanulok
65000</t>
  </si>
  <si>
    <t>660655410232</t>
  </si>
  <si>
    <t>21/02/2025 00:19</t>
  </si>
  <si>
    <t>LEXDO0128255322</t>
  </si>
  <si>
    <t>EUJ90</t>
  </si>
  <si>
    <t>22/02/2025 23:55</t>
  </si>
  <si>
    <t>22/02/2025 23:54</t>
  </si>
  <si>
    <t>EUJ89</t>
  </si>
  <si>
    <t>22/02/2025 23:53</t>
  </si>
  <si>
    <t>EUJ88</t>
  </si>
  <si>
    <t>22/02/2025 23:32</t>
  </si>
  <si>
    <t>22/02/2025 23:31</t>
  </si>
  <si>
    <t>EUJ87</t>
  </si>
  <si>
    <t>22/02/2025 23:30</t>
  </si>
  <si>
    <t>22/02/2025 23:29</t>
  </si>
  <si>
    <t>EUJ86</t>
  </si>
  <si>
    <t>ฐานิดา เล็กสุนทร</t>
  </si>
  <si>
    <t>12/323 ซอยหมู่บ้านเขาน้อย ตำบลหัวหิน · หัวหิน
หัวหิน/ Hua Hinประจวบคีรีขันธ์/ Prachuap Khiri Khan
77110</t>
  </si>
  <si>
    <t>660813594903</t>
  </si>
  <si>
    <t>22/02/2025 23:27</t>
  </si>
  <si>
    <t>EUJ85</t>
  </si>
  <si>
    <t>เพ็ญนิภา</t>
  </si>
  <si>
    <t>9/19 หมู่7 ซ.คลองสี่ตอ.42 ตำบลคลองสี่
คลองหลวง/ Khlong Luangปทุมธานี/ Pathum Thani
12120</t>
  </si>
  <si>
    <t>660942328171</t>
  </si>
  <si>
    <t>22/02/2025 22:29</t>
  </si>
  <si>
    <t>EUJ84</t>
  </si>
  <si>
    <t>22/02/2025 22:15</t>
  </si>
  <si>
    <t>EUJ83</t>
  </si>
  <si>
    <t>22/02/2025 22:14</t>
  </si>
  <si>
    <t>EUJ82</t>
  </si>
  <si>
    <t>คุณ ราตรี  นรมาตร</t>
  </si>
  <si>
    <t>152 ม.5 บ.ดอนดู่ · บ้านเต่า/ Ban Tao
บ้านแท่น/ Ban Thaenชัยภูมิ/ Chaiyaphum
36190</t>
  </si>
  <si>
    <t>660610982892</t>
  </si>
  <si>
    <t>22/02/2025 21:54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</si>
  <si>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</si>
  <si>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</si>
  <si>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EUJ81</t>
  </si>
  <si>
    <t>ร***ก อ***ึก</t>
  </si>
  <si>
    <t>22/02/2025 21:50</t>
  </si>
  <si>
    <t>EUJ80</t>
  </si>
  <si>
    <t>นางสมหญิง  รู้เจียมสิน</t>
  </si>
  <si>
    <t>99/637 เสาวลักษณ์ 2 ถ.กาญจนวิถี
เมืองสุราษฎร์ธานี/ Mueang Surat Thaniสุราษฎร์ธานี/ Surat Thani
84000</t>
  </si>
  <si>
    <t>660896483596</t>
  </si>
  <si>
    <t>22/02/2025 21:26</t>
  </si>
  <si>
    <t>EUJ78</t>
  </si>
  <si>
    <t>อนุสร  นากรณ์</t>
  </si>
  <si>
    <t>224 หมู่3 บ้านวังดินเหนียว ต.วังยาง อ.เนินมะปราง จ.พิษณุโลก65190
เนินมะปราง/ Noen Maprangพิษณุโลก/ Phitsanulok
65190</t>
  </si>
  <si>
    <t>660853586220</t>
  </si>
  <si>
    <t>22/02/2025 21:19</t>
  </si>
  <si>
    <t>EUJ77</t>
  </si>
  <si>
    <t>สมลักษณ์ จาบประไพ</t>
  </si>
  <si>
    <t>253/54 หมู่บ้านรุ่งเรือง ถ.เทศบาล4 ต.ปากเพรียว
เมืองสระบุรี/ Mueang Saraburiสระบุรี/ Saraburi
18000</t>
  </si>
  <si>
    <t>660861223263</t>
  </si>
  <si>
    <t>EUJ76</t>
  </si>
  <si>
    <t>ตลาดนัดชุมชนดั้งเดิมลานสกา  ต.กำโลน ร้านพี่กบขายน้ำ
ลานสกา/ Lan Sakaนครศรีธรรมราช/ Nakhon Si Thammarat
80230</t>
  </si>
  <si>
    <t>22/02/2025 20:54</t>
  </si>
  <si>
    <t>EUJ75</t>
  </si>
  <si>
    <t>22/02/2025 20:35</t>
  </si>
  <si>
    <t>EUJ74</t>
  </si>
  <si>
    <t>ใ* ส***ม</t>
  </si>
  <si>
    <t>22/02/2025 19:44</t>
  </si>
  <si>
    <t>EUJ72</t>
  </si>
  <si>
    <t>ส******ำ</t>
  </si>
  <si>
    <t>******่าซาง จ.ลำพูน 51120 ตำบลบ้านเรือน อำเภอป่าซาง จังหวัดลำพูน 51120</t>
  </si>
  <si>
    <t>51120</t>
  </si>
  <si>
    <t>22/02/2025 19:11</t>
  </si>
  <si>
    <t>EUJ70</t>
  </si>
  <si>
    <t>******ถนน การเคหะ-คลองแห, ตำบล คลองแห, อำเภอหาดใหญ่ ตำบลคลองแห อำเภอหาดใหญ่ จังหวัดสงขลา 90110</t>
  </si>
  <si>
    <t>22/02/2025 19:13</t>
  </si>
  <si>
    <t>22/02/2025 18:54</t>
  </si>
  <si>
    <t>EUJ69</t>
  </si>
  <si>
    <t>22/02/2025 18:53</t>
  </si>
  <si>
    <t>EUJ68</t>
  </si>
  <si>
    <t>ไชยา</t>
  </si>
  <si>
    <t>20/2 ม.23 ต.ไผ่เขียว อ.สว่างอารมณ์ จ.อุทัยธานี
สว่างอารมณ์/ Sawang Aromอุทัยธานี/ Uthai Thani
61150</t>
  </si>
  <si>
    <t>660617316598</t>
  </si>
  <si>
    <t>22/02/2025 17:52</t>
  </si>
  <si>
    <t>22/02/2025 17:51</t>
  </si>
  <si>
    <t>EUJ67</t>
  </si>
  <si>
    <t>อ***ยทิพ ก***ูมิ</t>
  </si>
  <si>
    <t>22/02/2025 17:16</t>
  </si>
  <si>
    <t>22/02/2025 17:13</t>
  </si>
  <si>
    <t>EUJ66</t>
  </si>
  <si>
    <t>สมพร สร้อยศรี</t>
  </si>
  <si>
    <t>40 หมู่ 4 ตำบลเกาะเปริด
แหลมสิงห์/ Laem Singจันทบุรี/ Chanthaburi
22130</t>
  </si>
  <si>
    <t>22130</t>
  </si>
  <si>
    <t>660922536777</t>
  </si>
  <si>
    <t>22/02/2025 17:12</t>
  </si>
  <si>
    <t>EUJ65</t>
  </si>
  <si>
    <t>วินัยกระต่ายทอง</t>
  </si>
  <si>
    <t>85ม.1ถนนเลียบบึงฉวาก ตำบลบ้านเชื่ยน · หันคา/ Hankha
หันคา/ Hankhaชัยนาท/ Chainat
17130</t>
  </si>
  <si>
    <t>660931736422</t>
  </si>
  <si>
    <t>22/02/2025 17:11</t>
  </si>
  <si>
    <t>EUJ64</t>
  </si>
  <si>
    <t>มยุรี ถาวรวงศ์</t>
  </si>
  <si>
    <t xml:space="preserve"> 260/14ม.13 ต.จอมบึง อ.จอมบึง จ.ราชบุรี  70150</t>
  </si>
  <si>
    <t>0624455949</t>
  </si>
  <si>
    <t>22/02/2025 16:52</t>
  </si>
  <si>
    <t>EUJ63</t>
  </si>
  <si>
    <t>นุจรีย์  ฉิมสอาด</t>
  </si>
  <si>
    <t>15 ม. 4 วิทยาลัยประมงชุมพรเขตรอุดมศักดิ์  ต. ปากตะโก
ทุ่งตะโก/ Thung Takoชุมพร/ Chumphon
86220</t>
  </si>
  <si>
    <t>660800864829</t>
  </si>
  <si>
    <t>22/02/2025 16:48</t>
  </si>
  <si>
    <t>22/02/2025 16:47</t>
  </si>
  <si>
    <t>EUJ62</t>
  </si>
  <si>
    <t>ณัฏฐินี สุริยวงศ์</t>
  </si>
  <si>
    <t>99/9 หมู่บ้านปิ่นเกล้าการ์เด้น ถนนอรุณอมรินทร์ ซอยสมเด็จพระปิ่นเกล้า 3 แขวงอรุณอมรินทร์
บางกอกน้อย/ Bangkok Noiกรุงเทพมหานคร/ Bangkok
10700</t>
  </si>
  <si>
    <t>660818349895</t>
  </si>
  <si>
    <t>22/02/2025 16:36</t>
  </si>
  <si>
    <t>EUJ61</t>
  </si>
  <si>
    <t>ศุภัคชญา วีรสกุล</t>
  </si>
  <si>
    <t>110/51 มบ.ปาล์มวิลล่า ต.ป่าคลอก
ถลาง/ Thalangภูเก็ต/ Phuket
83110</t>
  </si>
  <si>
    <t>83110</t>
  </si>
  <si>
    <t>660910341127</t>
  </si>
  <si>
    <t>22/02/2025 16:20</t>
  </si>
  <si>
    <t>EUJ60</t>
  </si>
  <si>
    <t>ม*** จ***ร์นิ่ม</t>
  </si>
  <si>
    <t>22/02/2025 16:01</t>
  </si>
  <si>
    <t>EUJ59</t>
  </si>
  <si>
    <t>Wisanee Phimphion</t>
  </si>
  <si>
    <t>18/3ม.1ต.ห้วยด้วน
ดอนตูม/ Don Tumนครปฐม/ Nakhon Pathom
73150</t>
  </si>
  <si>
    <t>660820526442</t>
  </si>
  <si>
    <t>22/02/2025 15:55</t>
  </si>
  <si>
    <t>EUJ58</t>
  </si>
  <si>
    <t>เ***ย์ ต***งค์</t>
  </si>
  <si>
    <t>22/02/2025 15:54</t>
  </si>
  <si>
    <t>EUJ57</t>
  </si>
  <si>
    <t>N***at c***tachit</t>
  </si>
  <si>
    <t>22/02/2025 15:32</t>
  </si>
  <si>
    <t>EUJ56</t>
  </si>
  <si>
    <t>น***าวพิญาดา ล***ษ์</t>
  </si>
  <si>
    <t>22/02/2025 15:24</t>
  </si>
  <si>
    <t>EUJ55</t>
  </si>
  <si>
    <t>22/02/2025 15:49</t>
  </si>
  <si>
    <t>22/02/2025 15:23</t>
  </si>
  <si>
    <t>EUJ53</t>
  </si>
  <si>
    <t>22/02/2025 12:06</t>
  </si>
  <si>
    <t>22/02/2025 15:19</t>
  </si>
  <si>
    <t>EUJ52</t>
  </si>
  <si>
    <t>ณ***วีร์ ส***ดิ์</t>
  </si>
  <si>
    <t>22/02/2025 15:18</t>
  </si>
  <si>
    <t xml:space="preserve">รสอะไรก็ได้แต่ไม่รับรสกาแฟได้มั้ยคะ แพ้กาแฟค่ะ </t>
  </si>
  <si>
    <t>EUJ51</t>
  </si>
  <si>
    <t>สุเมธ</t>
  </si>
  <si>
    <t>17 พุทธมณฑลสายสอง ซอย12
บางไผ่
บางแค
กทม. 10160</t>
  </si>
  <si>
    <t>0852414411</t>
  </si>
  <si>
    <t>22/02/2025 15:13</t>
  </si>
  <si>
    <t>22/02/2025 15:17</t>
  </si>
  <si>
    <t>EUJ50</t>
  </si>
  <si>
    <t>ว***า ผ***่อง</t>
  </si>
  <si>
    <t>22/02/2025 15:15</t>
  </si>
  <si>
    <t>EUJ49</t>
  </si>
  <si>
    <t>ศ***วรรณ เ***ิริ</t>
  </si>
  <si>
    <t>22/02/2025 14:56</t>
  </si>
  <si>
    <t>22/02/2025 14:55</t>
  </si>
  <si>
    <t>EUJ48</t>
  </si>
  <si>
    <t>ภูริตา     จิระประภาสุข</t>
  </si>
  <si>
    <t xml:space="preserve">  427  เสรี6    ซอย9    พระรามเก้าซอย51     สวนหลวง    สวนหลวง    กทม 10250</t>
  </si>
  <si>
    <t>0818449283</t>
  </si>
  <si>
    <t>22/02/2025 14:50</t>
  </si>
  <si>
    <t>EUJ47</t>
  </si>
  <si>
    <t>ศ***ร</t>
  </si>
  <si>
    <t>****** หมู่12 บ้านทำนบพัฒนา ตำบลหนองหอย อำเภอพระทองคำ จังหวัดนครราชสีมา 30220</t>
  </si>
  <si>
    <t>22/02/2025 15:04</t>
  </si>
  <si>
    <t>22/02/2025 14:34</t>
  </si>
  <si>
    <t>EUJ46</t>
  </si>
  <si>
    <t>เ***ุดา ก***ัตน์</t>
  </si>
  <si>
    <t>22/02/2025 14:20</t>
  </si>
  <si>
    <t>EUJ45</t>
  </si>
  <si>
    <t>J***.K</t>
  </si>
  <si>
    <t>22/02/2025 14:17</t>
  </si>
  <si>
    <t>EUJ44</t>
  </si>
  <si>
    <t xml:space="preserve">ธิรดา แย้มยิ้ม </t>
  </si>
  <si>
    <t>62/62 หมู่ 2
ต.บ้านฉาง
อ.เมือง
จ.ปทุมธานี 
 12000</t>
  </si>
  <si>
    <t>0815659595</t>
  </si>
  <si>
    <t>22/02/2025 14:16</t>
  </si>
  <si>
    <t>22/02/2025 14:15</t>
  </si>
  <si>
    <t>EUJ43</t>
  </si>
  <si>
    <t>22/02/2025 14:45</t>
  </si>
  <si>
    <t>EUJ42</t>
  </si>
  <si>
    <t>มนตรี อยู่เกาะ</t>
  </si>
  <si>
    <t>355/50 หมู่ 13 ตำบลจันทึก อำเภอปากช่อง จังหวัดนครราชสีมา
ปากช่อง/ Pak Chongนครราชสีมา/ Nakhon Ratchasima
30130</t>
  </si>
  <si>
    <t>660895830396</t>
  </si>
  <si>
    <t>22/02/2025 14:14</t>
  </si>
  <si>
    <t>EUJ41</t>
  </si>
  <si>
    <t>จิราพรรณ ตั้งเบญจากุล</t>
  </si>
  <si>
    <t>130ซอยหทัยราษฏร์ 39
(ซอยวัดแป้นทอง)
ถนนหทัยราษฎร์
แขวงสามวาตะวันตก
เขตคลองสามวา
กทม  10510</t>
  </si>
  <si>
    <t>0816238294</t>
  </si>
  <si>
    <t>22/02/2025 14:13</t>
  </si>
  <si>
    <t>EUJ40</t>
  </si>
  <si>
    <t>ก***าณี ว***ยดิษฐ</t>
  </si>
  <si>
    <t>22/02/2025 14:08</t>
  </si>
  <si>
    <t>EUJ39</t>
  </si>
  <si>
    <t>22/02/2025 14:06</t>
  </si>
  <si>
    <t>EUJ37</t>
  </si>
  <si>
    <t>22/02/2025 13:57</t>
  </si>
  <si>
    <t>EUJ36</t>
  </si>
  <si>
    <t>ห***งฤทัย  ห***ักษ์</t>
  </si>
  <si>
    <t>22/02/2025 13:54</t>
  </si>
  <si>
    <t>EUJ35</t>
  </si>
  <si>
    <t>น***รัตน์ เ***ก้ว</t>
  </si>
  <si>
    <t>22/02/2025 13:47</t>
  </si>
  <si>
    <t>EUJ34</t>
  </si>
  <si>
    <t>อ***วัลย์ แ***มูล</t>
  </si>
  <si>
    <t>22/02/2025 13:45</t>
  </si>
  <si>
    <t>EUJ33</t>
  </si>
  <si>
    <t>ย***ละ  อ***</t>
  </si>
  <si>
    <t>22/02/2025 13:39</t>
  </si>
  <si>
    <t>22/02/2025 13:38</t>
  </si>
  <si>
    <t>EUJ32</t>
  </si>
  <si>
    <t>พัชดา  แฟรนซัน</t>
  </si>
  <si>
    <t>อยู่แถวป้อมยามแล้วตรงมาเรื่อยๆบ้านที่มีต้นกล้วยเยอะๆ บ้านเลขที่ 105/16 หมู่ 3 หมู่บ้านวังหวายตำบลทุ่งลังอำเภอกาญจนดิษฐ์ · ทุ่งรัง/ Thung Rang
กาญจนดิษฐ์/ Kanchanaditสุราษฎร์ธานี/ Surat Thani
84290</t>
  </si>
  <si>
    <t>84290</t>
  </si>
  <si>
    <t>660840233256</t>
  </si>
  <si>
    <t>22/02/2025 13:34</t>
  </si>
  <si>
    <t>EUJ31</t>
  </si>
  <si>
    <t>ส***ล เ***</t>
  </si>
  <si>
    <t>22/02/2025 13:33</t>
  </si>
  <si>
    <t>EUJ30</t>
  </si>
  <si>
    <t>อรทัย  แก้วหย่อง</t>
  </si>
  <si>
    <t xml:space="preserve"> 383/349 บ้านโชคนานาภัณฑ์ ซอย 1 ถนนนิเวศรัตน์ ตำบลในเมือง อําเภอเมือง จังหวัดชัยภูมิ 36000</t>
  </si>
  <si>
    <t>0810655691</t>
  </si>
  <si>
    <t>22/02/2025 13:12</t>
  </si>
  <si>
    <t>22/02/2025 13:25</t>
  </si>
  <si>
    <t>EUJ29</t>
  </si>
  <si>
    <t>22/02/2025 12:59</t>
  </si>
  <si>
    <t>22/02/2025 13:00</t>
  </si>
  <si>
    <t>EUJ27</t>
  </si>
  <si>
    <t>อ****า</t>
  </si>
  <si>
    <t>******/1 ซอยวัดสุขใจ10 แขวงทรายกองดิน เขตคลองสามวา จังหวัดกรุงเทพมหานคร 10510</t>
  </si>
  <si>
    <t>22/02/2025 12:54</t>
  </si>
  <si>
    <t>EUJ26</t>
  </si>
  <si>
    <t>น***ำพรรณ์ ก***มณี</t>
  </si>
  <si>
    <t>22/02/2025 12:53</t>
  </si>
  <si>
    <t>EUJ25</t>
  </si>
  <si>
    <t>EUJ24</t>
  </si>
  <si>
    <t>ณัฐนิยากรณ์ เชาว์วิจิตรกูล</t>
  </si>
  <si>
    <t>501/24 มบ.ฉัตรณรงค์3 ซ.เปียนนท์ ต.คูคต อ.ลำลูกกา
ลำลูกกา/ Lam Luk Kaปทุมธานี/ Pathum Thani
12130</t>
  </si>
  <si>
    <t>660939628589</t>
  </si>
  <si>
    <t>22/02/2025 12:42</t>
  </si>
  <si>
    <t>EUJ23</t>
  </si>
  <si>
    <t>******สง ตำบลจันทึก อำเภอปากช่อง จังหวัดนครราชสีมา 30130</t>
  </si>
  <si>
    <t>22/02/2025 12:28</t>
  </si>
  <si>
    <t>22/02/2025 11:58</t>
  </si>
  <si>
    <t>EUJ22</t>
  </si>
  <si>
    <t>สุดา  ประสาทกลาง</t>
  </si>
  <si>
    <t>49/119 ม.3ซ. ทานตะวัน(บุญศิริ)
อ.เมือง ต.บางเมือง
จ.สมุทรปราการ 10570</t>
  </si>
  <si>
    <t>0925245528</t>
  </si>
  <si>
    <t>22/02/2025 11:57</t>
  </si>
  <si>
    <t>EUJ21</t>
  </si>
  <si>
    <t>วิไลลักษณ์ ภิงคารวัฒน์</t>
  </si>
  <si>
    <t>เลขที่13 ช. พิบูลสงคราม 14แยก1 ต.ตลาดขวัญ
อ.เมืองนนทบุรี จ.นนทบุรี, 11000</t>
  </si>
  <si>
    <t>0819302304</t>
  </si>
  <si>
    <t>22/02/2025 11:55</t>
  </si>
  <si>
    <t>EUJ20</t>
  </si>
  <si>
    <t>ว***วิสาข์ แ***เดช</t>
  </si>
  <si>
    <t>22/02/2025 11:41</t>
  </si>
  <si>
    <t>22/02/2025 11:42</t>
  </si>
  <si>
    <t>EUJ19</t>
  </si>
  <si>
    <t>22/02/2025 11:14</t>
  </si>
  <si>
    <t>EUJ18</t>
  </si>
  <si>
    <t>******โมงค์, อำเภอเมืองลำพูน ตำบลอุโมงค์ อำเภอเมืองลำพูน จังหวัดลำพูน 51150</t>
  </si>
  <si>
    <t>22/02/2025 11:13</t>
  </si>
  <si>
    <t>EUJ17</t>
  </si>
  <si>
    <t>นาย พิชิต พระปัญญา</t>
  </si>
  <si>
    <t xml:space="preserve"> 479/101 หมู่มี่10 หมู่บ้านทรัพย์สมบูรณ์สุขเจริญ2 ถ. ประชาอุทิศคู่สร้าง ต. ในคลองบางปลากด อ. พระสมุทรเจดีย์ จ. สมุทรปราการ 10290</t>
  </si>
  <si>
    <t>0819855970</t>
  </si>
  <si>
    <t>22/02/2025 10:55</t>
  </si>
  <si>
    <t>22/02/2025 10:54</t>
  </si>
  <si>
    <t>EUJ16</t>
  </si>
  <si>
    <t xml:space="preserve">ครูกุ้งใหญ่ </t>
  </si>
  <si>
    <t>ร.ร.นครนนท์วิทยา3วัดนครอินทร์ 164/1 ม.6 ต.สวนใหญ่ อ.เมือง จ.นนทบุรี 11000</t>
  </si>
  <si>
    <t>0634682808</t>
  </si>
  <si>
    <t>22/02/2025 10:47</t>
  </si>
  <si>
    <t>22/02/2025 10:46</t>
  </si>
  <si>
    <t>EUJ15</t>
  </si>
  <si>
    <t>ว*** ป***ีปฉาย</t>
  </si>
  <si>
    <t>22/02/2025 10:40</t>
  </si>
  <si>
    <t>EUJ14</t>
  </si>
  <si>
    <t>9/45 หมู่ที่14 ต.หนองรี อ.เมืองชลบุรี จ.ชลบุรี · หนองรี/ Nong Ri
เมืองชลบุรี/ Mueang Chon Buriชลบุรี/ Chonburi
20000</t>
  </si>
  <si>
    <t>22/02/2025 10:38</t>
  </si>
  <si>
    <t>EUJ13</t>
  </si>
  <si>
    <t xml:space="preserve">เรวพร </t>
  </si>
  <si>
    <t>114 ม.12 ต.โคกกลอย อ.ตะกั่วทุ่ง จ.พังงา 
 82140</t>
  </si>
  <si>
    <t>82140</t>
  </si>
  <si>
    <t>0890567045</t>
  </si>
  <si>
    <t>22/02/2025 10:34</t>
  </si>
  <si>
    <t>22/02/2025 10:33</t>
  </si>
  <si>
    <t>EUJ12</t>
  </si>
  <si>
    <t>จ***รัตน์ บ***้อย</t>
  </si>
  <si>
    <t>22/02/2025 10:30</t>
  </si>
  <si>
    <t>22/02/2025 10:29</t>
  </si>
  <si>
    <t>EUJ11</t>
  </si>
  <si>
    <t>เปรมชนัน เก่งการค้า</t>
  </si>
  <si>
    <t>องค์การบริหารส่วนตำบลนาวุ้ง
เมืองเพชรบุรี/ Mueang Phetchaburiเพชรบุรี/ Phetchaburi
76000</t>
  </si>
  <si>
    <t>660926041249</t>
  </si>
  <si>
    <t>22/02/2025 10:27</t>
  </si>
  <si>
    <t>EUJ10</t>
  </si>
  <si>
    <t>ลักขณา เปลี่ยนน้อย</t>
  </si>
  <si>
    <t xml:space="preserve"> 11หมู่6 ตฺ บางสะพาน อฺ บางสะพานน้อย จฺประจวบคีรีขันธ์ 77170</t>
  </si>
  <si>
    <t>0861289931</t>
  </si>
  <si>
    <t>22/02/2025 10:09</t>
  </si>
  <si>
    <t>22/02/2025 10:08</t>
  </si>
  <si>
    <t>EUJ9</t>
  </si>
  <si>
    <t>ข***สุดา ส***ะนงค์</t>
  </si>
  <si>
    <t>22/02/2025 10:07</t>
  </si>
  <si>
    <t>22/02/2025 10:06</t>
  </si>
  <si>
    <t>EUJ8</t>
  </si>
  <si>
    <t>คุณจันทร์จิรา ปานมาศ</t>
  </si>
  <si>
    <t>99หมู่2ต.นาเหรง อำเภอนบพิตำ จ.นครศรีธรรมราช 80160</t>
  </si>
  <si>
    <t>0937510766</t>
  </si>
  <si>
    <t>22/02/2025 09:59</t>
  </si>
  <si>
    <t>22/02/2025 09:58</t>
  </si>
  <si>
    <t>EUJ7</t>
  </si>
  <si>
    <t>******ียบคลองภาษีเจริญฝั่งใต้, หนองแขม, เขตหนองแขม แขวงหนองแขม เขตหนองแขม จังหวัดกรุงเทพมหานคร 10160</t>
  </si>
  <si>
    <t>22/02/2025 09:57</t>
  </si>
  <si>
    <t>EUJ6</t>
  </si>
  <si>
    <t xml:space="preserve">อัจฉรา  นิ่มนวล </t>
  </si>
  <si>
    <t>(เที่ยงธรรมฟาร์ม)
151  ม.4  ต.หนองราชวัตร   อ.หนองหญ้าไซ  จ.สุพรรณบุรี
   72240</t>
  </si>
  <si>
    <t>0937503737</t>
  </si>
  <si>
    <t>22/02/2025 09:48</t>
  </si>
  <si>
    <t>22/02/2025 09:53</t>
  </si>
  <si>
    <t>EUJ5</t>
  </si>
  <si>
    <t>สุนีย์ วงแย้ม</t>
  </si>
  <si>
    <t>33/48หมู่บ้านสุขใจวิลเลจซ2รามอินทรา65ถรามอินทราแขวงท่าแร้งเขตบางเขนกรุงเทพฯ
 10230</t>
  </si>
  <si>
    <t>0994301144</t>
  </si>
  <si>
    <t>22/02/2025 09:51</t>
  </si>
  <si>
    <t>EUJ4</t>
  </si>
  <si>
    <t>สิริกร สกุลจตุรพร</t>
  </si>
  <si>
    <t>123/446 ม.ห้วยปราบเมืองทอง 1 ซอย A9 หมู่3 ต.บ่อวิน อ.ศรีราชา
ศรีราชา/ Si Rachaชลบุรี/ Chonburi
20230</t>
  </si>
  <si>
    <t>660943256615</t>
  </si>
  <si>
    <t>22/02/2025 09:50</t>
  </si>
  <si>
    <t>22/02/2025 09:49</t>
  </si>
  <si>
    <t>EUJ3</t>
  </si>
  <si>
    <t>22/02/2025 09:46</t>
  </si>
  <si>
    <t>EUJ1</t>
  </si>
  <si>
    <t>ณัฏฐกานต์</t>
  </si>
  <si>
    <t>82/5 ม.11 82/5 ม.11 ต.ทุ่งหลวง อ.ปากท่อ จ.ราชบุรี 70140 · อ่างหิน/ Ang Hin
ปากท่อ/ Pak Thoราชบุรี/ Ratchaburi
70140</t>
  </si>
  <si>
    <t>660625923882</t>
  </si>
  <si>
    <t>22/02/2025 09:23</t>
  </si>
  <si>
    <t>EUJ0</t>
  </si>
  <si>
    <t>อ***รา ส***วงค์</t>
  </si>
  <si>
    <t>EUI99</t>
  </si>
  <si>
    <t>Janjira June</t>
  </si>
  <si>
    <t>131ม. 3(ออฟฟิต ส.ทองดี)
เจนจิรา เสือเกิด, ต. หน้าพระลาน. อ.เฉลิมพระเกีตร
, สระบุรี 
 18240</t>
  </si>
  <si>
    <t>0839737499</t>
  </si>
  <si>
    <t>22/02/2025 08:53</t>
  </si>
  <si>
    <t>22/02/2025 08:59</t>
  </si>
  <si>
    <t>EUI97</t>
  </si>
  <si>
    <t>R*y</t>
  </si>
  <si>
    <t>******นมะปราง ตำบลเนินมะปราง อำเภอเนินมะปราง จังหวัดพิษณุโลก 65190</t>
  </si>
  <si>
    <t>22/02/2025 08:46</t>
  </si>
  <si>
    <t>22/02/2025 08:45</t>
  </si>
  <si>
    <t>EUI96</t>
  </si>
  <si>
    <t>22/02/2025 08:38</t>
  </si>
  <si>
    <t>EUI95</t>
  </si>
  <si>
    <t>คุณสุมลลักษณ์ เดชพงศานุวัตร</t>
  </si>
  <si>
    <t>ที่อยู่ ร้านพรนิภาการปัก 42 ตำบลในเมือง อำเภอเมืองเพชรบูรณ์ จังหวัดเพชรบูรณ์ 67000</t>
  </si>
  <si>
    <t>0917287549</t>
  </si>
  <si>
    <t>22/02/2025 08:20</t>
  </si>
  <si>
    <t>22/02/2025 08:19</t>
  </si>
  <si>
    <t>EUI94</t>
  </si>
  <si>
    <t>ไพฑูรย์ อ.สุวรรณ</t>
  </si>
  <si>
    <t>100/105 มบ.ธนแลนด์ บ่อฝ้าย ต.หัวหิน อ.หัวหิน จ.ประจวบคีรีขันธ์ 77110</t>
  </si>
  <si>
    <t>0615620417</t>
  </si>
  <si>
    <t>22/02/2025 08:17</t>
  </si>
  <si>
    <t>22/02/2025 08:16</t>
  </si>
  <si>
    <t>EUI93</t>
  </si>
  <si>
    <t>Navaporn Rattanasin</t>
  </si>
  <si>
    <t>8/30 ซอยสวนยาม 9 แยก 3 (อมรพันธ์นคร 8) แขวงคันนายาว เขตคันนายาว กรุงเทพฯ 10230 · คันนายาว/ Khan Na Yao
คันนายาว/ Khan Na Yaoกรุงเทพมหานคร/ Bangkok
10230</t>
  </si>
  <si>
    <t>660816452270</t>
  </si>
  <si>
    <t>22/02/2025 08:01</t>
  </si>
  <si>
    <t>EUI92</t>
  </si>
  <si>
    <t>******หนองแคน, ตำบลสร้างก่อ, อำเภอกุดจับ ตำบลสร้างก่อ อำเภอกุดจับ จังหวัดอุดรธานี 41250</t>
  </si>
  <si>
    <t>22/02/2025 07:56</t>
  </si>
  <si>
    <t>EUI91</t>
  </si>
  <si>
    <t>22/02/2025 07:50</t>
  </si>
  <si>
    <t>EUI89</t>
  </si>
  <si>
    <t>สุณี  สนองกัณฑ์</t>
  </si>
  <si>
    <t>579 หมู่ 4 ตำบลบางปูใหม่อำเภอเมืองจังหวัดสมุทรปราการ xvi
เมืองสมุทรปราการ/ Mueang Samut Prakanสมุทรปราการ/ Samut Prakan
10280</t>
  </si>
  <si>
    <t>660618213433</t>
  </si>
  <si>
    <t>22/02/2025 07:41</t>
  </si>
  <si>
    <t>EUI88</t>
  </si>
  <si>
    <t>คุณสุขใส วรพฤกษ์กิจ</t>
  </si>
  <si>
    <t>59/327 หมู่4 หมู่บ้านฉัตรมณี2 ถ.พุทธมณฑลสาย4 ซ.กระทุ่มล้ม27
สามพราน/ Sam Phranนครปฐม/ Nakhon Pathom
73220</t>
  </si>
  <si>
    <t>660811995078</t>
  </si>
  <si>
    <t>22/02/2025 07:28</t>
  </si>
  <si>
    <t>22/02/2025 07:27</t>
  </si>
  <si>
    <t>EUI87</t>
  </si>
  <si>
    <t>22/02/2025 05:00</t>
  </si>
  <si>
    <t>LEXDO0128338931</t>
  </si>
  <si>
    <t>EUI86</t>
  </si>
  <si>
    <t>ปราญ์ชลี เวทการ</t>
  </si>
  <si>
    <t>608 ซอยปานทิพย์กลาง ถนนวงศ์สว่าง แขวงวงศ์สว่าง
บางซื่อ/ Bang Sueกรุงเทพมหานคร/ Bangkok
10800</t>
  </si>
  <si>
    <t>660649198678</t>
  </si>
  <si>
    <t>22/02/2025 04:24</t>
  </si>
  <si>
    <t>LEXPU0460446369</t>
  </si>
  <si>
    <t>EUI85</t>
  </si>
  <si>
    <t>22/02/2025 04:04</t>
  </si>
  <si>
    <t>THT37011JAW045Z</t>
  </si>
  <si>
    <t>EUI84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</si>
  <si>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</si>
  <si>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</si>
  <si>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</si>
  <si>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LEXDO0128346206</t>
  </si>
  <si>
    <t>EUI83</t>
  </si>
  <si>
    <t>ทรงพล  ขุนดี</t>
  </si>
  <si>
    <t>7 หมู่ 2  ซอย กำนัน ต.บัวงาม
ดำเนินสะดวก/ Damnoen Saduakราชบุรี/ Ratchaburi
70210</t>
  </si>
  <si>
    <t>70210</t>
  </si>
  <si>
    <t>660907582402</t>
  </si>
  <si>
    <t>22/02/2025 00:35</t>
  </si>
  <si>
    <t>LEXDO0128344787</t>
  </si>
  <si>
    <t>EUI82</t>
  </si>
  <si>
    <t>กรกต ศรียานุวัตรกุล</t>
  </si>
  <si>
    <t>85/24 ซอยฉิมพลี 28 ถนนฉิมพลี
ตลิ่งชัน/ Taling Chanกรุงเทพมหานคร/ Bangkok
10170</t>
  </si>
  <si>
    <t>660879197161</t>
  </si>
  <si>
    <t>22/02/2025 12:18</t>
  </si>
  <si>
    <t>22/02/2025 00:33</t>
  </si>
  <si>
    <t>EUL22</t>
  </si>
  <si>
    <t>ด******า</t>
  </si>
  <si>
    <t>******มะโมง, อำเภอหนองมะโมง ตำบลหนองมะโมง อำเภอหนองมะโมง จังหวัดชัยนาท 17120</t>
  </si>
  <si>
    <t>24/02/2025 00:25</t>
  </si>
  <si>
    <t>23/02/2025 23:47</t>
  </si>
  <si>
    <t>EUL21</t>
  </si>
  <si>
    <t>23/02/2025 23:16</t>
  </si>
  <si>
    <t>23/02/2025 22:46</t>
  </si>
  <si>
    <t>EUL20</t>
  </si>
  <si>
    <t>ขจรชล ชูบัว</t>
  </si>
  <si>
    <t>————— 53/3 ม.7 · นาพละ/ Na Phala
เมืองตรัง/ Mueang Trangตรัง/ Trang
92000</t>
  </si>
  <si>
    <t>660997014583</t>
  </si>
  <si>
    <t>23/02/2025 22:09</t>
  </si>
  <si>
    <t>23/02/2025 22:03</t>
  </si>
  <si>
    <t>EUL19</t>
  </si>
  <si>
    <t>******ส่า อ.หนองแซง จ.สระบุรี ตำบลไก่เส่า อำเภอหนองแซง จังหวัดสระบุรี 18170</t>
  </si>
  <si>
    <t>18170</t>
  </si>
  <si>
    <t>23/02/2025 22:30</t>
  </si>
  <si>
    <t>23/02/2025 22:00</t>
  </si>
  <si>
    <t>EUL18</t>
  </si>
  <si>
    <t>กมลชนก  ผลโชติกุล</t>
  </si>
  <si>
    <t>56/7 หมู่ 5ตำบลบางหญ้าแพรก
เมืองสมุทรสาคร/ Mueang Samut Sakhonสมุทรสาคร/ Samut Sakhon
74000</t>
  </si>
  <si>
    <t>660886026904</t>
  </si>
  <si>
    <t>23/02/2025 21:57</t>
  </si>
  <si>
    <t>EUL17</t>
  </si>
  <si>
    <t>******03 ชั้น5, ซอย พระยาประเสริฐ, แขวง พลับพลา แขวงพลับพลา เขตวังทองหลาง จังหวัดกรุงเทพมหานคร 10310</t>
  </si>
  <si>
    <t>EUL16</t>
  </si>
  <si>
    <t>ค***ุ๋ย</t>
  </si>
  <si>
    <t>23/02/2025 21:10</t>
  </si>
  <si>
    <t>23/02/2025 21:14</t>
  </si>
  <si>
    <t>EUL14</t>
  </si>
  <si>
    <t>สุนันท์ มั่นคง</t>
  </si>
  <si>
    <t>ม.บ้านปลายน้ำ 15/2 ม.4 · สระแก้ว/ Sa Kaeo
เมืองสุพรรณบุรี/ Mueang Suphan Buriสุพรรณบุรี/ Suphanburi
72230</t>
  </si>
  <si>
    <t>72230</t>
  </si>
  <si>
    <t>660936752164</t>
  </si>
  <si>
    <t>23/02/2025 19:24</t>
  </si>
  <si>
    <t>EUL13</t>
  </si>
  <si>
    <t>กัลยา หมื่นริน</t>
  </si>
  <si>
    <t>174/67 ม.4 · มะเร็ต/ Maret
เกาะสมุย/ Ko Samuiสุราษฎร์ธานี/ Surat Thani
84310</t>
  </si>
  <si>
    <t>660945264183</t>
  </si>
  <si>
    <t>23/02/2025 19:14</t>
  </si>
  <si>
    <t>EUL12</t>
  </si>
  <si>
    <t>******์, ต.ปากคลองบางปลากด, ตำบลปากคลองบางปลากด อำเภอพระสมุทรเจดีย์ จังหวัดสมุทรปราการ 10290</t>
  </si>
  <si>
    <t>23/02/2025 18:59</t>
  </si>
  <si>
    <t>23/02/2025 18:58</t>
  </si>
  <si>
    <t>EUL11</t>
  </si>
  <si>
    <t>พ***รี บ***าลี</t>
  </si>
  <si>
    <t>23/02/2025 18:40</t>
  </si>
  <si>
    <t>EUL10</t>
  </si>
  <si>
    <t>23/02/2025 19:06</t>
  </si>
  <si>
    <t>23/02/2025 18:36</t>
  </si>
  <si>
    <t>EUL9</t>
  </si>
  <si>
    <t>******่-ลำปาง, ตำบลฟ้าฮ่าม, อำเภอเมืองเชียงใหม่ ชั้น7ตึกAห้อง242/163 ตำบลฟ้าฮ่าม อำเภอเมืองเชียงใหม่ จังหวัดเชียงใหม่ 50000</t>
  </si>
  <si>
    <t>50000</t>
  </si>
  <si>
    <t>23/02/2025 18:35</t>
  </si>
  <si>
    <t>23/02/2025 18:05</t>
  </si>
  <si>
    <t>EUL8</t>
  </si>
  <si>
    <t>น******น</t>
  </si>
  <si>
    <t>****** ต.จันจว้าใต้ ตำบลจันจว้าใต้ อำเภอแม่จัน จังหวัดเชียงราย 57270</t>
  </si>
  <si>
    <t>57270</t>
  </si>
  <si>
    <t>23/02/2025 17:30</t>
  </si>
  <si>
    <t>EUL6</t>
  </si>
  <si>
    <t>น***สุภักษร ห***สุด</t>
  </si>
  <si>
    <t>23/02/2025 16:57</t>
  </si>
  <si>
    <t>EUL4</t>
  </si>
  <si>
    <t>ป***อม</t>
  </si>
  <si>
    <t>23/02/2025 16:19</t>
  </si>
  <si>
    <t>EUL3</t>
  </si>
  <si>
    <t>Kattiyapron Orasoon</t>
  </si>
  <si>
    <t xml:space="preserve">
5หมู่2
ตำบลสะแบง
อำเภอหนองหาน
จังหวัดอุดรธานี 41130</t>
  </si>
  <si>
    <t>0908427527</t>
  </si>
  <si>
    <t>23/02/2025 16:18</t>
  </si>
  <si>
    <t>23/02/2025 16:17</t>
  </si>
  <si>
    <t>EUL2</t>
  </si>
  <si>
    <t>น** ส***ย น***กิดมะดัน</t>
  </si>
  <si>
    <t>23/02/2025 16:14</t>
  </si>
  <si>
    <t>EUL1</t>
  </si>
  <si>
    <t>23/02/2025 16:25</t>
  </si>
  <si>
    <t>23/02/2025 15:55</t>
  </si>
  <si>
    <t>EUL0</t>
  </si>
  <si>
    <t>พนิดา แก้วโกริยะ</t>
  </si>
  <si>
    <t>46/6ม.5ต.ห้วยจรเข้
เมืองนครปฐม/ Mueang Nakhon Pathomนครปฐม/ Nakhon Pathom
73000</t>
  </si>
  <si>
    <t>660911524946</t>
  </si>
  <si>
    <t>23/02/2025 15:48</t>
  </si>
  <si>
    <t>EUK99</t>
  </si>
  <si>
    <t>M** B**</t>
  </si>
  <si>
    <t>23/02/2025 15:39</t>
  </si>
  <si>
    <t>EUK98</t>
  </si>
  <si>
    <t>น** ย***ยศ แ***อหอ</t>
  </si>
  <si>
    <t>23/02/2025 15:30</t>
  </si>
  <si>
    <t>EUK95</t>
  </si>
  <si>
    <t>ช** ศ***าน</t>
  </si>
  <si>
    <t>23/02/2025 15:25</t>
  </si>
  <si>
    <t>EUK94</t>
  </si>
  <si>
    <t>น***าณี แ***ักดี</t>
  </si>
  <si>
    <t>23/02/2025 15:24</t>
  </si>
  <si>
    <t>EUK93</t>
  </si>
  <si>
    <t>ร***ิกร  แ***งสกุล</t>
  </si>
  <si>
    <t>23/02/2025 15:18</t>
  </si>
  <si>
    <t>EUK92</t>
  </si>
  <si>
    <t>ณ***ฤตา เ***ุภา</t>
  </si>
  <si>
    <t>23/02/2025 15:16</t>
  </si>
  <si>
    <t>EUK91</t>
  </si>
  <si>
    <t>น***รัตน์ พ***ศิริเลิศ</t>
  </si>
  <si>
    <t>23/02/2025 15:12</t>
  </si>
  <si>
    <t>EUK90</t>
  </si>
  <si>
    <t>23/02/2025 15:34</t>
  </si>
  <si>
    <t>23/02/2025 15:04</t>
  </si>
  <si>
    <t>EUK89</t>
  </si>
  <si>
    <t>23/02/2025 15:02</t>
  </si>
  <si>
    <t>วรรณวนัช ครีมฮอร์นช็อกโกแลต 1กล่อง6ชิ้น</t>
  </si>
  <si>
    <t>EUK88</t>
  </si>
  <si>
    <t>ก***์วรินทร์ อ***ิต</t>
  </si>
  <si>
    <t>23/02/2025 14:48</t>
  </si>
  <si>
    <t>EUK87</t>
  </si>
  <si>
    <t>ศ***กุล ส***วง</t>
  </si>
  <si>
    <t>23/02/2025 14:47</t>
  </si>
  <si>
    <t>EUK86</t>
  </si>
  <si>
    <t xml:space="preserve">วิภา  อุราราช </t>
  </si>
  <si>
    <t>198/218 ซอยมงคลราชปสาร 10 แยก 2 แขวงปากคลองเขตภาษีเจริญกรุงเทพฯ 
 10160</t>
  </si>
  <si>
    <t>0829649167</t>
  </si>
  <si>
    <t>23/02/2025 14:46</t>
  </si>
  <si>
    <t>23/02/2025 14:41</t>
  </si>
  <si>
    <t>EUK84</t>
  </si>
  <si>
    <t>******บัวใหญ่ ตำบลบัวใหญ่ อำเภอน้ำพอง จังหวัดขอนแก่น 40140</t>
  </si>
  <si>
    <t>36</t>
  </si>
  <si>
    <t>23/02/2025 14:36</t>
  </si>
  <si>
    <t>EUK83</t>
  </si>
  <si>
    <t>C***amas S*</t>
  </si>
  <si>
    <t>23/02/2025 14:31</t>
  </si>
  <si>
    <t>EUK82</t>
  </si>
  <si>
    <t>ก***าญจน์ ค***ือง</t>
  </si>
  <si>
    <t>23/02/2025 14:27</t>
  </si>
  <si>
    <t>EUK81</t>
  </si>
  <si>
    <t>23/02/2025 14:20</t>
  </si>
  <si>
    <t>EUK80</t>
  </si>
  <si>
    <t>ร***ีวรรณ จ***ร์ประเสริฐ</t>
  </si>
  <si>
    <t>23/02/2025 14:13</t>
  </si>
  <si>
    <t>23/02/2025 14:15</t>
  </si>
  <si>
    <t>EUK79</t>
  </si>
  <si>
    <t>คุณคำรบ เขมะรัง(หมู)</t>
  </si>
  <si>
    <t xml:space="preserve">บ้านเลขที่ 56 หมู่ 10
บ้านโนนสวรรค์-สร้างแซ่ง
(บ้านยายเยี่ยมซอยร้านค้า)
ต.สร้างแซ่ง
อ.ยางสีสุราช
จ.มหาสารคาม
44210
</t>
  </si>
  <si>
    <t>0924597464</t>
  </si>
  <si>
    <t>23/02/2025 13:54</t>
  </si>
  <si>
    <t>23/02/2025 14:09</t>
  </si>
  <si>
    <t>EUK78</t>
  </si>
  <si>
    <t>23/02/2025 13:40</t>
  </si>
  <si>
    <t>23/02/2025 13:57</t>
  </si>
  <si>
    <t>EUK77</t>
  </si>
  <si>
    <t>ม******ุ</t>
  </si>
  <si>
    <t>******M&amp;M วางไว้ที่โต๊ะด้านหน้าได้เลยค่ะ) แขวงลาดยาว เขตจตุจักร จังหวัดกรุงเทพมหานคร 10900</t>
  </si>
  <si>
    <t>23/02/2025 13:25</t>
  </si>
  <si>
    <t>23/02/2025 13:24</t>
  </si>
  <si>
    <t>EUK76</t>
  </si>
  <si>
    <t>23/02/2025 13:22</t>
  </si>
  <si>
    <t>EUK75</t>
  </si>
  <si>
    <t>ป***ชาติ บ***ุวรรณ</t>
  </si>
  <si>
    <t>23/02/2025 13:12</t>
  </si>
  <si>
    <t>EUK74</t>
  </si>
  <si>
    <t>สุนิสา นินเกชา</t>
  </si>
  <si>
    <t>313/1 ม.5
โคกยาง
เหนือคลอง, กระบี่ 
 81130</t>
  </si>
  <si>
    <t>0822713439</t>
  </si>
  <si>
    <t>23/02/2025 12:54</t>
  </si>
  <si>
    <t>23/02/2025 13:05</t>
  </si>
  <si>
    <t>EUK73</t>
  </si>
  <si>
    <t>ธ***ราช อ***ย</t>
  </si>
  <si>
    <t>23/02/2025 13:01</t>
  </si>
  <si>
    <t>THT44011JDK0P7Z</t>
  </si>
  <si>
    <t>EUK72</t>
  </si>
  <si>
    <t>ป***าศ ป***สุข</t>
  </si>
  <si>
    <t>23/02/2025 13:00</t>
  </si>
  <si>
    <t>THT10131JDGRS7Z</t>
  </si>
  <si>
    <t>EUK71</t>
  </si>
  <si>
    <t>จุฑารัตน์ เจริญการ</t>
  </si>
  <si>
    <t>18 หมู่ 2 ตำบลหนองบอน
อำเภอเมือง จังหวัดสระแก้ว
เมืองสระแก้ว/ Mueang Sa Kaeoสระแก้ว/ Sa Kaeo
27000</t>
  </si>
  <si>
    <t>660852378656</t>
  </si>
  <si>
    <t>LEXDO0128430237</t>
  </si>
  <si>
    <t>EUK70</t>
  </si>
  <si>
    <t>พสิษฐ์  สังวรณ์</t>
  </si>
  <si>
    <t>150 ถ  เปรมใจราษฎร์ · แสนสุข/ Saen Suk
เมืองชลบุรี/ Mueang Chon Buriชลบุรี/ Chonburi
20130</t>
  </si>
  <si>
    <t>660803766274</t>
  </si>
  <si>
    <t>23/02/2025 12:57</t>
  </si>
  <si>
    <t>LEXPU0460726221</t>
  </si>
  <si>
    <t>EUK69</t>
  </si>
  <si>
    <t>ช***ชา จ***ร์แบบ</t>
  </si>
  <si>
    <t>23/02/2025 12:52</t>
  </si>
  <si>
    <t>เอาหน้าฝอยทองค่ะ</t>
  </si>
  <si>
    <t>THT01101JDHDF9Z</t>
  </si>
  <si>
    <t>EUK67</t>
  </si>
  <si>
    <t>น***าวยุพาพร  แ***ทอง</t>
  </si>
  <si>
    <t>23/02/2025 12:43</t>
  </si>
  <si>
    <t>755434825644</t>
  </si>
  <si>
    <t>EUK66</t>
  </si>
  <si>
    <t>23/02/2025 12:42</t>
  </si>
  <si>
    <t>THT31021JE39U4Z</t>
  </si>
  <si>
    <t>EUK65</t>
  </si>
  <si>
    <t>23/02/2025 12:31</t>
  </si>
  <si>
    <t>EUK64</t>
  </si>
  <si>
    <t xml:space="preserve"> โสภาพรรณ  แสงโชติ</t>
  </si>
  <si>
    <t xml:space="preserve">64/1หมู่3 ต.หนองแม่ไก่ อ.โพธิทอง จ.อ่างทอง
</t>
  </si>
  <si>
    <t>0963934098</t>
  </si>
  <si>
    <t>23/02/2025 12:28</t>
  </si>
  <si>
    <t>23/02/2025 12:27</t>
  </si>
  <si>
    <t>EUK63</t>
  </si>
  <si>
    <t>ณ***ันทน์ เ***งเดช</t>
  </si>
  <si>
    <t>23/02/2025 12:15</t>
  </si>
  <si>
    <t>THT41031JDH389Z</t>
  </si>
  <si>
    <t>23/02/2025 12:16</t>
  </si>
  <si>
    <t>EUK62</t>
  </si>
  <si>
    <t>บ***า ล***ำ</t>
  </si>
  <si>
    <t>23/02/2025 12:12</t>
  </si>
  <si>
    <t>THT02011JDGSF3Z</t>
  </si>
  <si>
    <t>EUK61</t>
  </si>
  <si>
    <t>23/02/2025 12:11</t>
  </si>
  <si>
    <t>THT74081JDKRD9Z</t>
  </si>
  <si>
    <t>EUK60</t>
  </si>
  <si>
    <t>p***chanok S</t>
  </si>
  <si>
    <t>23/02/2025 11:57</t>
  </si>
  <si>
    <t>THT04031JDH4V1Z</t>
  </si>
  <si>
    <t>EUK59</t>
  </si>
  <si>
    <t>23/02/2025 11:56</t>
  </si>
  <si>
    <t>THT38041JE3HS0Z</t>
  </si>
  <si>
    <t>EUK58</t>
  </si>
  <si>
    <t>ธ*** อ***ภา</t>
  </si>
  <si>
    <t>23/02/2025 11:55</t>
  </si>
  <si>
    <t>THT41031JE57K8Z</t>
  </si>
  <si>
    <t>EUK56</t>
  </si>
  <si>
    <t>ช*** ไ***ำ</t>
  </si>
  <si>
    <t>23/02/2025 11:33</t>
  </si>
  <si>
    <t>THT39011JDH811Z</t>
  </si>
  <si>
    <t>EUK55</t>
  </si>
  <si>
    <t>อ***ริยา น***ท</t>
  </si>
  <si>
    <t>23/02/2025 11:30</t>
  </si>
  <si>
    <t>THT41081JDKUE5Z</t>
  </si>
  <si>
    <t>EUK54</t>
  </si>
  <si>
    <t>ร*** ม***ก ต***จันทร์ฉาย</t>
  </si>
  <si>
    <t>THT04021JDJY15Z</t>
  </si>
  <si>
    <t>EUK53</t>
  </si>
  <si>
    <t>น***าวพัชรินทร์ ใ***ญ</t>
  </si>
  <si>
    <t>THT59081JE63C8Z</t>
  </si>
  <si>
    <t>EUK52</t>
  </si>
  <si>
    <t>ห***กุง แ***ง้ว</t>
  </si>
  <si>
    <t>23/02/2025 11:28</t>
  </si>
  <si>
    <t>THT53041JE56S4Z</t>
  </si>
  <si>
    <t>EUK51</t>
  </si>
  <si>
    <t>อรพร..รี่นอารมย์.</t>
  </si>
  <si>
    <t>169หมู่5.ต.หนองไผ่.อ.หนองไผ่..จ.เพชรบรูณ์..
 67140</t>
  </si>
  <si>
    <t>0616027950</t>
  </si>
  <si>
    <t>23/02/2025 11:18</t>
  </si>
  <si>
    <t>23/02/2025 11:17</t>
  </si>
  <si>
    <t>EUK50</t>
  </si>
  <si>
    <t>ส***ดา</t>
  </si>
  <si>
    <t>23/02/2025 11:16</t>
  </si>
  <si>
    <t>THT14101JDHAF9Z</t>
  </si>
  <si>
    <t>EUK49</t>
  </si>
  <si>
    <t>****** ซอย สุขสมศรี, ตำบลลำตาเสา, อำเภอวังน้อย ตำบลลำตาเสา อำเภอวังน้อย จังหวัดพระนครศรีอยุธยา 13170</t>
  </si>
  <si>
    <t>23/02/2025 11:13</t>
  </si>
  <si>
    <t>TH2576197003021</t>
  </si>
  <si>
    <t>23/02/2025 11:12</t>
  </si>
  <si>
    <t>EUK48</t>
  </si>
  <si>
    <t>ฉ***รรณ พ***สง</t>
  </si>
  <si>
    <t>23/02/2025 11:08</t>
  </si>
  <si>
    <t>THT01171JE5RW0Z</t>
  </si>
  <si>
    <t>EUK47</t>
  </si>
  <si>
    <t>ส***พรราชนาม</t>
  </si>
  <si>
    <t>23/02/2025 11:07</t>
  </si>
  <si>
    <t>THT61011JDJPX9Z</t>
  </si>
  <si>
    <t>EUK46</t>
  </si>
  <si>
    <t>ม***ทิพย์ ก***ัศนศิลป์</t>
  </si>
  <si>
    <t>THT20071JE3S24Z</t>
  </si>
  <si>
    <t>EUK43</t>
  </si>
  <si>
    <t>จ**</t>
  </si>
  <si>
    <t>23/02/2025 11:04</t>
  </si>
  <si>
    <t>THT01201JE5C78Z</t>
  </si>
  <si>
    <t>EUK42</t>
  </si>
  <si>
    <t>ป***า  ส***รณะ</t>
  </si>
  <si>
    <t>THT71011JE43D0Z</t>
  </si>
  <si>
    <t>EUK41</t>
  </si>
  <si>
    <t>ด***า เ***ผล</t>
  </si>
  <si>
    <t>THT58011JE52G2Z</t>
  </si>
  <si>
    <t>EUK40</t>
  </si>
  <si>
    <t>ร***ทิพา</t>
  </si>
  <si>
    <t>23/02/2025 11:03</t>
  </si>
  <si>
    <t>THT01161JE3XW4Z</t>
  </si>
  <si>
    <t>EUK39</t>
  </si>
  <si>
    <t>บ***ย็น ค***พง</t>
  </si>
  <si>
    <t>23/02/2025 11:01</t>
  </si>
  <si>
    <t>THT32081JE5184Z</t>
  </si>
  <si>
    <t>23/02/2025 11:02</t>
  </si>
  <si>
    <t>EUK38</t>
  </si>
  <si>
    <t>น***ษวรรณ พ***ยพัฒ</t>
  </si>
  <si>
    <t>23/02/2025 11:00</t>
  </si>
  <si>
    <t>THT04031JDKCG7Z</t>
  </si>
  <si>
    <t>EUK37</t>
  </si>
  <si>
    <t>สำเภา หมั่นวิชา</t>
  </si>
  <si>
    <t xml:space="preserve"> 176/3 ผดุงพาณิชย์ ตำบลในเมือง อำเภอในเมือง จังหวัดร้อยเอ็ด 
 45000</t>
  </si>
  <si>
    <t>0954982851</t>
  </si>
  <si>
    <t>23/02/2025 10:59</t>
  </si>
  <si>
    <t>23/02/2025 10:58</t>
  </si>
  <si>
    <t>EUK36</t>
  </si>
  <si>
    <t>ว*** เ***เนียม</t>
  </si>
  <si>
    <t>23/02/2025 10:56</t>
  </si>
  <si>
    <t>THT50091JDJX91Z</t>
  </si>
  <si>
    <t>EUK35</t>
  </si>
  <si>
    <t>ธ***ฐา</t>
  </si>
  <si>
    <t>23/02/2025 10:49</t>
  </si>
  <si>
    <t>THT61091JE41W2Z</t>
  </si>
  <si>
    <t>EUK34</t>
  </si>
  <si>
    <t xml:space="preserve">ก***าณัฐ </t>
  </si>
  <si>
    <t>23/02/2025 10:48</t>
  </si>
  <si>
    <t>THT33101JDJW39Z</t>
  </si>
  <si>
    <t>EUK33</t>
  </si>
  <si>
    <t>บ** แ***ี้</t>
  </si>
  <si>
    <t>23/02/2025 10:45</t>
  </si>
  <si>
    <t>THT01431JE5AT6Z</t>
  </si>
  <si>
    <t>EUK29</t>
  </si>
  <si>
    <t>S***</t>
  </si>
  <si>
    <t>23/02/2025 10:38</t>
  </si>
  <si>
    <t>THT35031JDHFJ9Z</t>
  </si>
  <si>
    <t>EUK28</t>
  </si>
  <si>
    <t>ป***ิดา พ***กดี</t>
  </si>
  <si>
    <t>23/02/2025 10:37</t>
  </si>
  <si>
    <t>THT36011JE50R4Z</t>
  </si>
  <si>
    <t>1111088</t>
  </si>
  <si>
    <t>ชิฟฟ่อนไม่มีไส้ แบบกล่อง8ชิ้น รวมรส (ส้มล้วน)</t>
  </si>
  <si>
    <t>EUK26</t>
  </si>
  <si>
    <t>คุณ จิราพร</t>
  </si>
  <si>
    <t>1/2 ม.1 ต.ถ้ำ อ.ตะกั่วทุ่ง จ.พังงา 82130</t>
  </si>
  <si>
    <t>0806160366</t>
  </si>
  <si>
    <t>23/02/2025 10:33</t>
  </si>
  <si>
    <t>EUK25</t>
  </si>
  <si>
    <t>THT20051JDHDS1Z</t>
  </si>
  <si>
    <t>EUK24</t>
  </si>
  <si>
    <t>23/02/2025 10:30</t>
  </si>
  <si>
    <t>THT59081JDG117Z</t>
  </si>
  <si>
    <t>EUK22</t>
  </si>
  <si>
    <t>ส***สินี แ***ิทักษ์</t>
  </si>
  <si>
    <t>23/02/2025 10:18</t>
  </si>
  <si>
    <t>THT15061JE3SH6Z</t>
  </si>
  <si>
    <t>EUK21</t>
  </si>
  <si>
    <t>ว***ธร ค***อนเเก้ว</t>
  </si>
  <si>
    <t>23/02/2025 10:17</t>
  </si>
  <si>
    <t>THT50071JE3SV4Z</t>
  </si>
  <si>
    <t>EUK20</t>
  </si>
  <si>
    <t>ส***มา  เ***สุวรรณ</t>
  </si>
  <si>
    <t>23/02/2025 10:16</t>
  </si>
  <si>
    <t>THT74011JE57C0Z</t>
  </si>
  <si>
    <t>EUK19</t>
  </si>
  <si>
    <t>ฐ***มา  ร***เมือง</t>
  </si>
  <si>
    <t>23/02/2025 10:15</t>
  </si>
  <si>
    <t>THT33011JE5B62Z</t>
  </si>
  <si>
    <t>EUK17</t>
  </si>
  <si>
    <t>ว***นันท์ ต***่อน</t>
  </si>
  <si>
    <t>23/02/2025 10:11</t>
  </si>
  <si>
    <t>THT62061JDKBA7Z</t>
  </si>
  <si>
    <t>EUK16</t>
  </si>
  <si>
    <t>ป***ิพย์</t>
  </si>
  <si>
    <t>23/02/2025 10:04</t>
  </si>
  <si>
    <t>THT07041JE4ZN2Z</t>
  </si>
  <si>
    <t>EUK15</t>
  </si>
  <si>
    <t>คุณจิรพงษ์ ดลไสว</t>
  </si>
  <si>
    <t>กองพันทหารม้าที่ 2 
กองพลทหารราบที่ 2
 รักษาพระองค์ ต.บ้านพระ
อ.เมือง จ.ปราจีนบุรี 
 25230</t>
  </si>
  <si>
    <t>0967637113</t>
  </si>
  <si>
    <t>23/02/2025 09:55</t>
  </si>
  <si>
    <t>23/02/2025 10:01</t>
  </si>
  <si>
    <t>EUK14</t>
  </si>
  <si>
    <t>จ***ันธ์ ท***เพชร</t>
  </si>
  <si>
    <t>23/02/2025 10:00</t>
  </si>
  <si>
    <t>THT27211JE53C4Z</t>
  </si>
  <si>
    <t>EUK13</t>
  </si>
  <si>
    <t>จ***วรรณ โ***ัญ</t>
  </si>
  <si>
    <t>23/02/2025 09:59</t>
  </si>
  <si>
    <t>THT27061JE3YN2Z</t>
  </si>
  <si>
    <t>EUK12</t>
  </si>
  <si>
    <t>โ***่ โ***่</t>
  </si>
  <si>
    <t>23/02/2025 09:58</t>
  </si>
  <si>
    <t>THT12031JE5SP6Z</t>
  </si>
  <si>
    <t>EUK11</t>
  </si>
  <si>
    <t>แม่ชีพัชรา  สุนทรารชุน</t>
  </si>
  <si>
    <t>71/1 หมู่ 7 วัดน้อยเจริญธรรม ต.ต้นโพธิ์
เมืองสิงห์บุรี/ Mueang Sing Buriสิงห์บุรี/ Sing Buri
16000</t>
  </si>
  <si>
    <t>16000</t>
  </si>
  <si>
    <t>660852091349</t>
  </si>
  <si>
    <t>23/02/2025 09:53</t>
  </si>
  <si>
    <t>LEXPU0460726579</t>
  </si>
  <si>
    <t>EUK10</t>
  </si>
  <si>
    <t>******.ประทาย จ.นครราชสีมา 30180 ตำบลนางรำ อำเภอประทาย จังหวัดนครราชสีมา 30180</t>
  </si>
  <si>
    <t>30180</t>
  </si>
  <si>
    <t>23/02/2025 09:51</t>
  </si>
  <si>
    <t>TH253393187668V</t>
  </si>
  <si>
    <t>EUK9</t>
  </si>
  <si>
    <t>บ*** ห***้น</t>
  </si>
  <si>
    <t>23/02/2025 09:50</t>
  </si>
  <si>
    <t>THT15041JDKFE9Z</t>
  </si>
  <si>
    <t>EUK8</t>
  </si>
  <si>
    <t>บ***ล</t>
  </si>
  <si>
    <t>EUK5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</si>
  <si>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</si>
  <si>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</si>
  <si>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660868759393</t>
  </si>
  <si>
    <t>23/02/2025 09:49</t>
  </si>
  <si>
    <t>LEXPU0460726567</t>
  </si>
  <si>
    <t>23/02/2025 09:47</t>
  </si>
  <si>
    <t>EUK4</t>
  </si>
  <si>
    <t>23/02/2025 09:41</t>
  </si>
  <si>
    <t>ขอรสกาแฟด้วยนะคะ เอาคละๆกันรสไม่ซ้ำนะคะ ขอบคุณค่ะ</t>
  </si>
  <si>
    <t>THT01051JDJN31Z</t>
  </si>
  <si>
    <t>EUK3</t>
  </si>
  <si>
    <t>ป***อม ป***ามานัง</t>
  </si>
  <si>
    <t>23/02/2025 09:40</t>
  </si>
  <si>
    <t>THT28131JDJQ83Z</t>
  </si>
  <si>
    <t>EUK2</t>
  </si>
  <si>
    <t>23/02/2025 09:36</t>
  </si>
  <si>
    <t>EUK0</t>
  </si>
  <si>
    <t>จ***า  ส***์ทองชัย</t>
  </si>
  <si>
    <t>23/02/2025 09:11</t>
  </si>
  <si>
    <t>THT20011JDJM25Z</t>
  </si>
  <si>
    <t>EUJ99</t>
  </si>
  <si>
    <t>ช***ันท์ น***้อย</t>
  </si>
  <si>
    <t>23/02/2025 09:10</t>
  </si>
  <si>
    <t>THT21061JDH641Z</t>
  </si>
  <si>
    <t>EUJ98</t>
  </si>
  <si>
    <t>****** ซอย เทศบาล7, ตำบลระแหง, อำเภอลาดหลุมแก้ว ตำบลระแหง อำเภอลาดหลุมแก้ว จังหวัดปทุมธานี 12140</t>
  </si>
  <si>
    <t>TH251020473182B</t>
  </si>
  <si>
    <t>23/02/2025 08:41</t>
  </si>
  <si>
    <t>EUJ97</t>
  </si>
  <si>
    <t>พลอยณภัทร จันทวงษ์</t>
  </si>
  <si>
    <t>64-237 มบ.เอกกวิน5 ซ.2 ถ.สังฆสันติสุข แขวงกระทุ่มราย เขตหนองจอก กรุงเทพ 10530</t>
  </si>
  <si>
    <t>0870537543</t>
  </si>
  <si>
    <t>23/02/2025 08:39</t>
  </si>
  <si>
    <t>EUJ96</t>
  </si>
  <si>
    <t>แ***จ ศ***ัย</t>
  </si>
  <si>
    <t>23/02/2025 08:24</t>
  </si>
  <si>
    <t>THT47041JDKV43Z</t>
  </si>
  <si>
    <t>23/02/2025 08:22</t>
  </si>
  <si>
    <t>EUJ94</t>
  </si>
  <si>
    <t>23/02/2025 08:43</t>
  </si>
  <si>
    <t>TH259964184329F</t>
  </si>
  <si>
    <t>23/02/2025 08:13</t>
  </si>
  <si>
    <t>EUJ93</t>
  </si>
  <si>
    <t>25/13  ตำบล หมากแข้ง  
ถนน เพราะนิยม 
อำเภอ เมือง  จังหวัด อุดรธานี 41000</t>
  </si>
  <si>
    <t>22/02/2025 18:11</t>
  </si>
  <si>
    <t>23/02/2025 08:11</t>
  </si>
  <si>
    <t>EUJ92</t>
  </si>
  <si>
    <t>จารุณี ไชยศิริโชติ</t>
  </si>
  <si>
    <t>33/13 ม.2 ต.ท่าช้าง อ.เมือง จ.จันทบุรี 22000</t>
  </si>
  <si>
    <t>0899392058</t>
  </si>
  <si>
    <t>23/02/2025 08:08</t>
  </si>
  <si>
    <t>23/02/2025 08:07</t>
  </si>
  <si>
    <t>EUJ91</t>
  </si>
  <si>
    <t>ค******ี</t>
  </si>
  <si>
    <t>******) ตำบลนาหลวงเสน ตำบลนาหลวงเสน อำเภอทุ่งสง จังหวัดนครศรีธรรมราช 80110</t>
  </si>
  <si>
    <t>67</t>
  </si>
  <si>
    <t>23/02/2025 01:37</t>
  </si>
  <si>
    <t>TH253621280903B</t>
  </si>
  <si>
    <t>EUM44</t>
  </si>
  <si>
    <t>ว***ี อ***รุ่ง</t>
  </si>
  <si>
    <t>24/02/2025 22:26</t>
  </si>
  <si>
    <t>EUM43</t>
  </si>
  <si>
    <t>คุณสุธีร์  ช่างทำร่อง</t>
  </si>
  <si>
    <t>เลขที่155 หมู่8 ตำบลสระแก้ว · สระแก้ว/ Sa Kaeo
บึงสามพัน/ Bueng Sam Phanเพชรบูรณ์/ Phetchabun
67160</t>
  </si>
  <si>
    <t>67160</t>
  </si>
  <si>
    <t>660925454632</t>
  </si>
  <si>
    <t>24/02/2025 21:39</t>
  </si>
  <si>
    <t>EUM42</t>
  </si>
  <si>
    <t>24/02/2025 21:36</t>
  </si>
  <si>
    <t>EUM41</t>
  </si>
  <si>
    <t>น***พร ส***รณจักร์</t>
  </si>
  <si>
    <t>24/02/2025 21:35</t>
  </si>
  <si>
    <t>EUM40</t>
  </si>
  <si>
    <t>นันทวัลย์​  แก้วเกตุมณี</t>
  </si>
  <si>
    <t>99ม.7ต.ดอนตูม อ.บางเล
บางเลน/ Bang Lenนครปฐม/ Nakhon Pathom
73130</t>
  </si>
  <si>
    <t>660836060135</t>
  </si>
  <si>
    <t>24/02/2025 21:32</t>
  </si>
  <si>
    <t>EUM39</t>
  </si>
  <si>
    <t>24/02/2025 21:30</t>
  </si>
  <si>
    <t>EUM38</t>
  </si>
  <si>
    <t>ป๋อ    เเซ่โซ้ง</t>
  </si>
  <si>
    <t>บ้านเเผ่นดินทอง หมู่12
เทิง/ Thoengเชียงราย/ Chiang Rai
57160</t>
  </si>
  <si>
    <t>57160</t>
  </si>
  <si>
    <t>660988375836</t>
  </si>
  <si>
    <t>24/02/2025 21:21</t>
  </si>
  <si>
    <t>EUM37</t>
  </si>
  <si>
    <t>24/02/2025 20:44</t>
  </si>
  <si>
    <t>EUM36</t>
  </si>
  <si>
    <t>พุทธวรรณ กระต่ายทอง</t>
  </si>
  <si>
    <t>นาควิวาส 48 ซอย14แยก1  อาคารเอื้อประชาตึก6 ชั้น2 41/22
ลาดพร้าว/ Lad Phrawกรุงเทพมหานคร/ Bangkok
10230</t>
  </si>
  <si>
    <t>660627934774</t>
  </si>
  <si>
    <t>24/02/2025 20:34</t>
  </si>
  <si>
    <t>24/02/2025 20:33</t>
  </si>
  <si>
    <t>EUM35</t>
  </si>
  <si>
    <t>24/02/2025 20:30</t>
  </si>
  <si>
    <t>EUM34</t>
  </si>
  <si>
    <t>สุวนันท์ ทองเทียบ</t>
  </si>
  <si>
    <t>70/6 ม. 9ต. ท่าขึ้นอ. ท่าศาลา · ท่าขึ้น/ Tha Khuen
ท่าศาลา/ Tha Salaนครศรีธรรมราช/ Nakhon Si Thammarat
80160</t>
  </si>
  <si>
    <t>660824747166</t>
  </si>
  <si>
    <t>24/02/2025 20:05</t>
  </si>
  <si>
    <t>EUM33</t>
  </si>
  <si>
    <t>ด***ก้ว พ***์ทอง</t>
  </si>
  <si>
    <t>EUM31</t>
  </si>
  <si>
    <t>นายสุทิน ศิลปรัศมี</t>
  </si>
  <si>
    <t>10/2หมู่ 1ตำบลสวนขัน  · สวนขัน/ Suan Khan
ช้างกลาง/ Chang Klangนครศรีธรรมราช/ Nakhon Si Thammarat
80250</t>
  </si>
  <si>
    <t>80250</t>
  </si>
  <si>
    <t>660887512647</t>
  </si>
  <si>
    <t>24/02/2025 20:04</t>
  </si>
  <si>
    <t>EUM30</t>
  </si>
  <si>
    <t>24/02/2025 19:46</t>
  </si>
  <si>
    <t>EUM29</t>
  </si>
  <si>
    <t>24/02/2025 19:24</t>
  </si>
  <si>
    <t>EUM27</t>
  </si>
  <si>
    <t>ส***ยากร ท***าต</t>
  </si>
  <si>
    <t>24/02/2025 18:41</t>
  </si>
  <si>
    <t>EUM26</t>
  </si>
  <si>
    <t>ลัดดา นิลน้ำเพชร</t>
  </si>
  <si>
    <t>239/182ลาดพร้าว 87 แยก 5 · คลองเจ้าคุณสิงห์/ Khlong Chao Khun Sing
วังทองหลาง/ Wang Thonglangกรุงเทพมหานคร/ Bangkok
10310</t>
  </si>
  <si>
    <t>660837189057</t>
  </si>
  <si>
    <t>24/02/2025 18:40</t>
  </si>
  <si>
    <t>EUM25</t>
  </si>
  <si>
    <t>24/02/2025 18:23</t>
  </si>
  <si>
    <t>EUM24</t>
  </si>
  <si>
    <t>ท******ร</t>
  </si>
  <si>
    <t>******บล เขือน้ำ ตำบลเขือน้ำ อำเภอบ้านผือ จังหวัดอุดรธานี 41160</t>
  </si>
  <si>
    <t>24/02/2025 18:22</t>
  </si>
  <si>
    <t>EUM23</t>
  </si>
  <si>
    <t>******คูหา, อำเภอสะบ้าย้อย ตำบลคูหา อำเภอสะบ้าย้อย จังหวัดสงขลา 90210</t>
  </si>
  <si>
    <t>90210</t>
  </si>
  <si>
    <t>24/02/2025 18:17</t>
  </si>
  <si>
    <t>EUM22</t>
  </si>
  <si>
    <t>ป***าพร พ***สน</t>
  </si>
  <si>
    <t>24/02/2025 18:08</t>
  </si>
  <si>
    <t>EUM21</t>
  </si>
  <si>
    <t>ก***าดา</t>
  </si>
  <si>
    <t>24/02/2025 17:39</t>
  </si>
  <si>
    <t>คละรส3รส ขอบคุณค่ะ</t>
  </si>
  <si>
    <t>EUM20</t>
  </si>
  <si>
    <t>พรทิพย์ แตงกรด</t>
  </si>
  <si>
    <t>81/2 ม.1 ต.วัดประดู่ อ.เมือง จ.สุราษฎร์ธานี "บ้านไม้ ยกพื้นสูง"
เมืองสุราษฎร์ธานี/ Mueang Surat Thaniสุราษฎร์ธานี/ Surat Thani
84000</t>
  </si>
  <si>
    <t>660808641450</t>
  </si>
  <si>
    <t>25/02/2025 06:47</t>
  </si>
  <si>
    <t>24/02/2025 17:12</t>
  </si>
  <si>
    <t>EUM19</t>
  </si>
  <si>
    <t>คุณรฐานิษฐ์ กล้าหาญนิพิฐ</t>
  </si>
  <si>
    <t>188 ม.11 ต.บ้านค้อ
อ.คำชะอี
จ.มุกดาหาร
 49110</t>
  </si>
  <si>
    <t>49110</t>
  </si>
  <si>
    <t>0648545665</t>
  </si>
  <si>
    <t>24/02/2025 16:53</t>
  </si>
  <si>
    <t>24/02/2025 16:57</t>
  </si>
  <si>
    <t>EUM18</t>
  </si>
  <si>
    <t>24/02/2025 16:48</t>
  </si>
  <si>
    <t>EUM17</t>
  </si>
  <si>
    <t>24/02/2025 16:28</t>
  </si>
  <si>
    <t>24/02/2025 15:58</t>
  </si>
  <si>
    <t>EUM16</t>
  </si>
  <si>
    <t>u***1d00jse997</t>
  </si>
  <si>
    <t>24/02/2025 15:57</t>
  </si>
  <si>
    <t>EUM15</t>
  </si>
  <si>
    <t>******ระภา, แขวงสีกัน, เขตดอนเมือง แขวงสีกัน เขตดอนเมือง จังหวัดกรุงเทพมหานคร 10210</t>
  </si>
  <si>
    <t>24/02/2025 15:44</t>
  </si>
  <si>
    <t>24/02/2025 15:43</t>
  </si>
  <si>
    <t>EUM14</t>
  </si>
  <si>
    <t>คุณวิภา แป้นจันทร์</t>
  </si>
  <si>
    <t>📌ฝาก รปภ.ได้เลยค่ะ
กรมพัฒนาฝีมือแรงงาน (ตึก 10 ชั้น) สำนักงานเลขานุการกรม (กระทรวงแรงงาน)
ถนนมิตรไมตรี
ดินแดง กทม 10400</t>
  </si>
  <si>
    <t>0940150790</t>
  </si>
  <si>
    <t>24/02/2025 11:48</t>
  </si>
  <si>
    <t>24/02/2025 15:39</t>
  </si>
  <si>
    <t>EUM13</t>
  </si>
  <si>
    <t>นราดล หอมเจริญ</t>
  </si>
  <si>
    <t>27/10 หมู่6 ตําบลบางนายสี · บางนายสี/ Bang Nai Si
ตะกั่วป่า/ Takua Paพังงา/ Phang Nga
82110</t>
  </si>
  <si>
    <t>82110</t>
  </si>
  <si>
    <t>660936945712</t>
  </si>
  <si>
    <t>24/02/2025 15:30</t>
  </si>
  <si>
    <t>EUM12</t>
  </si>
  <si>
    <t>จรัสแสง บุญตา</t>
  </si>
  <si>
    <t>53 ถนน เลี่ยงเมือง 88/23 · ธาตุเชิงชุม/ That Choeng Chum
เมืองสกลนคร/ Mueang Sakon Nakhonสกลนคร/ Sakon Nakhon
47000</t>
  </si>
  <si>
    <t>660637435672</t>
  </si>
  <si>
    <t>24/02/2025 15:13</t>
  </si>
  <si>
    <t>EUM11</t>
  </si>
  <si>
    <t>น** บ***า พ***ศรี</t>
  </si>
  <si>
    <t>24/02/2025 15:05</t>
  </si>
  <si>
    <t>EUM10</t>
  </si>
  <si>
    <t>ค** น***ช ห***ะโทก</t>
  </si>
  <si>
    <t>24/02/2025 14:59</t>
  </si>
  <si>
    <t>24/02/2025 14:58</t>
  </si>
  <si>
    <t>EUM9</t>
  </si>
  <si>
    <t>******ก ต.บางรักพัฒนา  อ.บางบัวทอง  จ.นนทบุรี. 11110 ตำบลบางรักพัฒนา อำเภอบางบัวทอง จังหวัดนนทบุรี 11110</t>
  </si>
  <si>
    <t>24/02/2025 14:45</t>
  </si>
  <si>
    <t>EUM8</t>
  </si>
  <si>
    <t>ว***ี</t>
  </si>
  <si>
    <t>******ลา แขวงพลับพลา เขตวังทองหลาง จังหวัดกรุงเทพมหานคร 10310</t>
  </si>
  <si>
    <t>24/02/2025 14:24</t>
  </si>
  <si>
    <t>EUM7</t>
  </si>
  <si>
    <t>ณ***รีย์ ย***สูงเนิน</t>
  </si>
  <si>
    <t>24/02/2025 14:17</t>
  </si>
  <si>
    <t>EUM5</t>
  </si>
  <si>
    <t>น้อย</t>
  </si>
  <si>
    <t>9/141บ้านกลางเมืองชอยลาดปลาเค้า79 ต.อนุสาวรีย์ อ.บางเขน จ.กทม. 10220</t>
  </si>
  <si>
    <t>0623804925</t>
  </si>
  <si>
    <t>24/02/2025 13:34</t>
  </si>
  <si>
    <t>EUM4</t>
  </si>
  <si>
    <t>ดวงภัสสร ห้วยหงษ์ทอง</t>
  </si>
  <si>
    <t>26 ม.8 ต.นาหูกวาง อ.ทับสะแก จ.ประจวบฯ  เบอร์โทร082-1248414 77130</t>
  </si>
  <si>
    <t>77130</t>
  </si>
  <si>
    <t>0988728589</t>
  </si>
  <si>
    <t>24/02/2025 13:26</t>
  </si>
  <si>
    <t>24/02/2025 13:31</t>
  </si>
  <si>
    <t>EUM3</t>
  </si>
  <si>
    <t>ป้าสี่</t>
  </si>
  <si>
    <t>9/165 ม.11 มบ.สวนดอกไม้ ถ.ปินเกล้า-นครชัยศรี ศาลาธรรมสพน์ ทวีวัฒนา กทม 10170</t>
  </si>
  <si>
    <t>0816425179</t>
  </si>
  <si>
    <t>24/02/2025 10:32</t>
  </si>
  <si>
    <t>24/02/2025 13:30</t>
  </si>
  <si>
    <t>EUM2</t>
  </si>
  <si>
    <t>นางนาตยา  พรหมจันทร์</t>
  </si>
  <si>
    <t>118ม.15
ต.ห้วยเม็ก
อ.ห้วยเม็ก
จ.กาฬสินธุ์ 46170</t>
  </si>
  <si>
    <t>0956683639</t>
  </si>
  <si>
    <t>24/02/2025 13:22</t>
  </si>
  <si>
    <t>EUM1</t>
  </si>
  <si>
    <t>ส่งมาที่  มนูญ  เด็ดขาด</t>
  </si>
  <si>
    <t>บ้านเลขที่ 87 ม.12 ต.บ่อแก้ว อ.นาหมื่น จ.น่าน  55180</t>
  </si>
  <si>
    <t>55180</t>
  </si>
  <si>
    <t>0906752287</t>
  </si>
  <si>
    <t>24/02/2025 13:21</t>
  </si>
  <si>
    <t>EUM0</t>
  </si>
  <si>
    <t>******พชรบุรีตัดใหม่, แขวงบางกะปิ, เขตห้วยขวาง แขวงบางกะปิ เขตห้วยขวาง จังหวัดกรุงเทพมหานคร 10310</t>
  </si>
  <si>
    <t>24/02/2025 13:10</t>
  </si>
  <si>
    <t>EUL99</t>
  </si>
  <si>
    <t>ช***า ส***ยันต์</t>
  </si>
  <si>
    <t>24/02/2025 13:08</t>
  </si>
  <si>
    <t>EUL98</t>
  </si>
  <si>
    <t>24/02/2025 13:02</t>
  </si>
  <si>
    <t>24/02/2025 13:03</t>
  </si>
  <si>
    <t>EUL97</t>
  </si>
  <si>
    <t>24/02/2025 13:01</t>
  </si>
  <si>
    <t>EUL96</t>
  </si>
  <si>
    <t>นางวรวรรณ อัตตนาถ</t>
  </si>
  <si>
    <t>88/4 หมู่ 2 ต.บ้านไร่  หมู่บ้านเดอะพราวบายพาสราชบุรี
เมืองราชบุรี/ Mueang Ratchaburiราชบุรี/ Ratchaburi
70000</t>
  </si>
  <si>
    <t>660982701499</t>
  </si>
  <si>
    <t>24/02/2025 12:54</t>
  </si>
  <si>
    <t>LEXDO0128549598</t>
  </si>
  <si>
    <t>24/02/2025 12:53</t>
  </si>
  <si>
    <t>EUL93</t>
  </si>
  <si>
    <t>นิติกาญจน์   รัตน์ธรรมพัฒนา</t>
  </si>
  <si>
    <t xml:space="preserve">สถานที่จัดส่งสินค้า
906/68(138) &amp;nbsp;หรือ 134
หมู่บ้านมหาสินซอย 2
ซอยวชิรธรรมสาธิต &amp;nbsp;26 
ถนนสุขุมวิท 101/1 
แขวงบางนา เขตบางนา
กทม.10260
</t>
  </si>
  <si>
    <t>0863346078</t>
  </si>
  <si>
    <t>24/02/2025 12:50</t>
  </si>
  <si>
    <t>EUL92</t>
  </si>
  <si>
    <t>24/02/2025 12:49</t>
  </si>
  <si>
    <t>EUL91</t>
  </si>
  <si>
    <t>24/02/2025 12:46</t>
  </si>
  <si>
    <t>EUL90</t>
  </si>
  <si>
    <t>น***มีมี่</t>
  </si>
  <si>
    <t>24/02/2025 12:45</t>
  </si>
  <si>
    <t>THT37071JH12T6Z</t>
  </si>
  <si>
    <t>24/02/2025 12:43</t>
  </si>
  <si>
    <t>EUL88</t>
  </si>
  <si>
    <t>24/02/2025 12:26</t>
  </si>
  <si>
    <t>THT32031JH13W0Z</t>
  </si>
  <si>
    <t>EUL86</t>
  </si>
  <si>
    <t>24/02/2025 12:20</t>
  </si>
  <si>
    <t>24/02/2025 12:21</t>
  </si>
  <si>
    <t>EUL85</t>
  </si>
  <si>
    <t>******น อำเภอทุ่งใหญ่ จังหวัดนครศรีธรรมราช 80240</t>
  </si>
  <si>
    <t>EUL84</t>
  </si>
  <si>
    <t>24/02/2025 12:16</t>
  </si>
  <si>
    <t>THT21011JH15G2Z</t>
  </si>
  <si>
    <t>EUL83</t>
  </si>
  <si>
    <t>Darunee Promnoun</t>
  </si>
  <si>
    <t>29ม.1ต.แม่ขรี
จ.พัทลุง
Thailand
 93160</t>
  </si>
  <si>
    <t>0887905962</t>
  </si>
  <si>
    <t>24/02/2025 12:15</t>
  </si>
  <si>
    <t>EUL82</t>
  </si>
  <si>
    <t>นิภารัตน์ หนุนพลกรัง</t>
  </si>
  <si>
    <t>31ม.4 บ.ใผ่ ต.จระเข้หิน อ.ครบุรี จ.นครราชสีมา 30250</t>
  </si>
  <si>
    <t>30250</t>
  </si>
  <si>
    <t>0930124831</t>
  </si>
  <si>
    <t>24/02/2025 12:14</t>
  </si>
  <si>
    <t>EUL81</t>
  </si>
  <si>
    <t>ฟ** เ***์น</t>
  </si>
  <si>
    <t>24/02/2025 12:11</t>
  </si>
  <si>
    <t>EUL79</t>
  </si>
  <si>
    <t>24/02/2025 11:54</t>
  </si>
  <si>
    <t>TH43176WHHF52B</t>
  </si>
  <si>
    <t>EUL78</t>
  </si>
  <si>
    <t>EUL77</t>
  </si>
  <si>
    <t>กระหนกทราย ใจหนักแน่น</t>
  </si>
  <si>
    <t>หมู่บ้านไลฟ์ซิตี้ปาร์ค เฟส 1 ซอย 2 เลขที่  241/216 ตำบลบ่อวิน · บ่อวิน/ Bo Win
ศรีราชา/ Si Rachaชลบุรี/ Chonburi
20230</t>
  </si>
  <si>
    <t>660917699947</t>
  </si>
  <si>
    <t>24/02/2025 11:40</t>
  </si>
  <si>
    <t>LEXPU0461227774</t>
  </si>
  <si>
    <t>EUL76</t>
  </si>
  <si>
    <t>นุ๊ก</t>
  </si>
  <si>
    <t>110 ม.5 · ซับสมบูรณ์/ Sap Sombun
ลำสนธิ/ Lam Sonthiลพบุรี/ Lopburi
15190</t>
  </si>
  <si>
    <t>660828655984</t>
  </si>
  <si>
    <t>TH07106WHGK87B</t>
  </si>
  <si>
    <t>EUL75</t>
  </si>
  <si>
    <t>24/02/2025 11:38</t>
  </si>
  <si>
    <t>TH49026WHK5D5D</t>
  </si>
  <si>
    <t>EUL74</t>
  </si>
  <si>
    <t>ว***ทร ร***รส</t>
  </si>
  <si>
    <t>24/02/2025 11:36</t>
  </si>
  <si>
    <t>24/02/2025 11:37</t>
  </si>
  <si>
    <t>EUL73</t>
  </si>
  <si>
    <t>ศ***าร จ***ุ๊</t>
  </si>
  <si>
    <t>24/02/2025 11:30</t>
  </si>
  <si>
    <t>THT14021JH1C42Z</t>
  </si>
  <si>
    <t>24/02/2025 11:29</t>
  </si>
  <si>
    <t>EUL72</t>
  </si>
  <si>
    <t>น** ณ***ิดาภร อ***บุญสุ</t>
  </si>
  <si>
    <t>24/02/2025 11:21</t>
  </si>
  <si>
    <t>THT44021JGE3N9Z</t>
  </si>
  <si>
    <t>EUL71</t>
  </si>
  <si>
    <t>น* จ***นาถ</t>
  </si>
  <si>
    <t>24/02/2025 11:19</t>
  </si>
  <si>
    <t>755439602945</t>
  </si>
  <si>
    <t>EUL70</t>
  </si>
  <si>
    <t>น.ส.ณัฐพร  สีวิสุทธิ</t>
  </si>
  <si>
    <t>53ม.9 · โป่งน้ำร้อน/ Pong Nam Ron
คลองลาน/ Khlong Lanกำแพงเพชร/ Kamphaeng Phet
62180</t>
  </si>
  <si>
    <t>62180</t>
  </si>
  <si>
    <t>660986807138</t>
  </si>
  <si>
    <t>TH58036WHGZP0B</t>
  </si>
  <si>
    <t>EUL69</t>
  </si>
  <si>
    <t>นายผดุงเกียรติ นิลบุษบานนท์</t>
  </si>
  <si>
    <t>236/323ตึก5ชั้น10พัฒนาการไลฟ์คอมเพล็กฟ์ ซอยพัฒนาการ25 แขวงสวนหลวง · สวนหลวง/ Suan Luang
สวนหลวง/ Suan Luangกรุงเทพมหานคร/ Bangkok
10250</t>
  </si>
  <si>
    <t>660952534305</t>
  </si>
  <si>
    <t>24/02/2025 11:05</t>
  </si>
  <si>
    <t>LEXDO0128548597</t>
  </si>
  <si>
    <t>EUL68</t>
  </si>
  <si>
    <t>ว***รัตน์ ศ***องสุข</t>
  </si>
  <si>
    <t>24/02/2025 10:59</t>
  </si>
  <si>
    <t>THT10131JH16N2Z</t>
  </si>
  <si>
    <t>EUL67</t>
  </si>
  <si>
    <t>M*** Z***</t>
  </si>
  <si>
    <t>24/02/2025 10:57</t>
  </si>
  <si>
    <t>THT04021JGE4T9Z</t>
  </si>
  <si>
    <t>EUL66</t>
  </si>
  <si>
    <t>EUL65</t>
  </si>
  <si>
    <t>ศ***า โ***ุ่ง</t>
  </si>
  <si>
    <t>24/02/2025 10:53</t>
  </si>
  <si>
    <t>24/02/2025 10:54</t>
  </si>
  <si>
    <t>EUL63</t>
  </si>
  <si>
    <t>24/02/2025 10:40</t>
  </si>
  <si>
    <t>TH31066WHNBM2N</t>
  </si>
  <si>
    <t>EUL62</t>
  </si>
  <si>
    <t>นิราชิน ศรีมา</t>
  </si>
  <si>
    <t>530 หมู่ 3  · แม่ข่า/ Mae Kha
ฝาง/ Fangเชียงใหม่/ Chiang Mai
50320</t>
  </si>
  <si>
    <t>50320</t>
  </si>
  <si>
    <t>660884109607</t>
  </si>
  <si>
    <t>TH47096WHGDT0F</t>
  </si>
  <si>
    <t>24/02/2025 10:39</t>
  </si>
  <si>
    <t>EUL61</t>
  </si>
  <si>
    <t>24/02/2025 10:28</t>
  </si>
  <si>
    <t>LEXDO0128551376</t>
  </si>
  <si>
    <t>EUL60</t>
  </si>
  <si>
    <t>บัว นิตยา</t>
  </si>
  <si>
    <t>หมู่บ้านมัณฑนา เลควัชรพล  ถนนสุขาภิบาล5 299/756 · สายไหม/ Sai Mai
สายไหม/ Sai Maiกรุงเทพมหานคร/ Bangkok
10220</t>
  </si>
  <si>
    <t>660999199646</t>
  </si>
  <si>
    <t>24/02/2025 10:27</t>
  </si>
  <si>
    <t>LEXPU0461227441</t>
  </si>
  <si>
    <t>24/02/2025 10:26</t>
  </si>
  <si>
    <t>EUL59</t>
  </si>
  <si>
    <t>ดวงรัตน์​ วงศ์ไวยขจร</t>
  </si>
  <si>
    <t>ตลาดพระวัดราชนัดดาราม ถนนมหาไชย   แขวงบวรนิเวศ
พระนคร/ Phra Nakhonกรุงเทพมหานคร/ Bangkok
10200</t>
  </si>
  <si>
    <t>660897730068</t>
  </si>
  <si>
    <t>24/02/2025 10:22</t>
  </si>
  <si>
    <t>LEXDO0128552001</t>
  </si>
  <si>
    <t>EUL58</t>
  </si>
  <si>
    <t>P***apan</t>
  </si>
  <si>
    <t>24/02/2025 10:21</t>
  </si>
  <si>
    <t>EUL57</t>
  </si>
  <si>
    <t>******ภอเมือง ตำบลบ้านอิฐ อำเภอเมืองอ่างทอง จังหวัดอ่างทอง 14000</t>
  </si>
  <si>
    <t>24/02/2025 10:19</t>
  </si>
  <si>
    <t>TH250260559462A</t>
  </si>
  <si>
    <t>EUL56</t>
  </si>
  <si>
    <t>ชวัลวรรธน์ พัทธณัฐมน</t>
  </si>
  <si>
    <t>9หมู่3 · อมฤต/ Ammarit
ผักไห่/ Phak Haiพระนครศรีอยุธยา/ Phra Nakhon Si Ayutthaya
13120</t>
  </si>
  <si>
    <t>660928297463</t>
  </si>
  <si>
    <t>24/02/2025 10:15</t>
  </si>
  <si>
    <t>LEXDO0128551262</t>
  </si>
  <si>
    <t>24/02/2025 10:14</t>
  </si>
  <si>
    <t>EUL55</t>
  </si>
  <si>
    <t>พ***ี ข***ักดี</t>
  </si>
  <si>
    <t>THT69011JGDZD7Z</t>
  </si>
  <si>
    <t>24/02/2025 10:13</t>
  </si>
  <si>
    <t>EUL54</t>
  </si>
  <si>
    <t>****** ออโต้พาส) ตำบลปลวกแดง อำเภอปลวกแดง จังหวัดระยอง 21140</t>
  </si>
  <si>
    <t>24/02/2025 10:10</t>
  </si>
  <si>
    <t>EUL53</t>
  </si>
  <si>
    <t>ก***ิดา แ***อง</t>
  </si>
  <si>
    <t>EUL52</t>
  </si>
  <si>
    <t>s***9493สุทธิมาน..ปิยะพงษ์ไพบูลย์</t>
  </si>
  <si>
    <t>EUL51</t>
  </si>
  <si>
    <t>24/02/2025 10:08</t>
  </si>
  <si>
    <t>EUL50</t>
  </si>
  <si>
    <t>เล็ก</t>
  </si>
  <si>
    <t>18/2 ซ.ปรีดีพนมยงค์ 2  พระโขนงเหนือ
วัฒนา/ Vadhanaกรุงเทพมหานคร/ Bangkok
10110</t>
  </si>
  <si>
    <t>660829808928</t>
  </si>
  <si>
    <t>24/02/2025 10:07</t>
  </si>
  <si>
    <t>LEXDO0128550033</t>
  </si>
  <si>
    <t>EUL49</t>
  </si>
  <si>
    <t>28/31 ม.2
ทับมา
เมือง, ระยอง 21000</t>
  </si>
  <si>
    <t>24/02/2025 10:00</t>
  </si>
  <si>
    <t>EUL48</t>
  </si>
  <si>
    <t>24/02/2025 10:06</t>
  </si>
  <si>
    <t>24/02/2025 10:05</t>
  </si>
  <si>
    <t>EUL47</t>
  </si>
  <si>
    <t>เ***สภณ  ก***สี</t>
  </si>
  <si>
    <t>24/02/2025 10:02</t>
  </si>
  <si>
    <t>THT20011JGE5R5Z</t>
  </si>
  <si>
    <t>EUL46</t>
  </si>
  <si>
    <t>นาย ณัฐวุฒิ จันทระ</t>
  </si>
  <si>
    <t>45 ม.4 ต.ท่าแค อ.เมือง จ.พัทลุง · ท่าแค/ Tha Khae
เมืองพัทลุง/ Mueang Phatthalungพัทลุง/ Phatthalung
93000</t>
  </si>
  <si>
    <t>660887866185</t>
  </si>
  <si>
    <t>24/02/2025 09:51</t>
  </si>
  <si>
    <t>LEXPU0461233318</t>
  </si>
  <si>
    <t>24/02/2025 09:39</t>
  </si>
  <si>
    <t>EUL45</t>
  </si>
  <si>
    <t>ว***ตย์​ โ***สง</t>
  </si>
  <si>
    <t>EUL44</t>
  </si>
  <si>
    <t>ป***พรุ่งเรือง</t>
  </si>
  <si>
    <t>THT16011JH1BK0Z</t>
  </si>
  <si>
    <t>EUL43</t>
  </si>
  <si>
    <t>46 ม.7 บางศาลา ปากพนัง นครศรีธรรมราช 80140</t>
  </si>
  <si>
    <t>0864712586</t>
  </si>
  <si>
    <t>24/02/2025 09:36</t>
  </si>
  <si>
    <t>24/02/2025 09:35</t>
  </si>
  <si>
    <t>EUL42</t>
  </si>
  <si>
    <t>วิภารัตน์ พิมพ์ศักดิ์</t>
  </si>
  <si>
    <t>17  ม.9 เทศบาลนครอ้อมน้อย อ.กระทุ่มแบน จ.สมุทรสาคร
กระทุ่มแบน/ Krathum Baenสมุทรสาคร/ Samut Sakhon
74130</t>
  </si>
  <si>
    <t>660860104102</t>
  </si>
  <si>
    <t>24/02/2025 09:18</t>
  </si>
  <si>
    <t>LEXDO0128549798</t>
  </si>
  <si>
    <t>EUL41</t>
  </si>
  <si>
    <t>จ***ภรณ์  พ***พ</t>
  </si>
  <si>
    <t>24/02/2025 09:34</t>
  </si>
  <si>
    <t>24/02/2025 09:07</t>
  </si>
  <si>
    <t>EUL40</t>
  </si>
  <si>
    <t>ว***าแก้วสมบูรณ์</t>
  </si>
  <si>
    <t>24/02/2025 09:06</t>
  </si>
  <si>
    <t>EUL39</t>
  </si>
  <si>
    <t>กชนุช ขุนเพชรศรี</t>
  </si>
  <si>
    <t>61/1 ม.5  ต.สนามชัย อ.สทิงพระ จ.สงขลา · สนามชัย/ Sanam Chai
สทิงพระ/ Sathing Phraสงขลา/ Songkhla
90190</t>
  </si>
  <si>
    <t>90190</t>
  </si>
  <si>
    <t>660980132191</t>
  </si>
  <si>
    <t>24/02/2025 08:52</t>
  </si>
  <si>
    <t>TH71026WHGPR7C</t>
  </si>
  <si>
    <t>EUL38</t>
  </si>
  <si>
    <t xml:space="preserve">วิมล </t>
  </si>
  <si>
    <t>30/1 หมู่ 7 ตำบลวังกระโจมอำเภอเมืองจังหวัดนครนายก  ปลายทางค่ะ 26000</t>
  </si>
  <si>
    <t>0659766913</t>
  </si>
  <si>
    <t>EUL37</t>
  </si>
  <si>
    <t>24/02/2025 08:45</t>
  </si>
  <si>
    <t>24/02/2025 08:50</t>
  </si>
  <si>
    <t>EUL36</t>
  </si>
  <si>
    <t>ภาคภูมิ ภิญโญทรัพย์</t>
  </si>
  <si>
    <t>1308/9 ถนนมิตรภาพ ตำบล ในเมือง อำเภอ เมือง
เมืองนครราชสีมา/ Mueng Nakorn Ratchasimaนครราชสีมา/ Nakhon Ratchasima
30000</t>
  </si>
  <si>
    <t>660862598624</t>
  </si>
  <si>
    <t>LEXPU0461227745</t>
  </si>
  <si>
    <t>EUL35</t>
  </si>
  <si>
    <t>24/02/2025 08:47</t>
  </si>
  <si>
    <t>EUL34</t>
  </si>
  <si>
    <t>151ม.2
ซ.ข้างรพ.สต.บ้านขามเหนือ
ต.พลับพลาไชย
อ.อู่ทอง
จ.สุพรรณบุรี 72160</t>
  </si>
  <si>
    <t>24/02/2025 05:41</t>
  </si>
  <si>
    <t>24/02/2025 08:40</t>
  </si>
  <si>
    <t>EUL33</t>
  </si>
  <si>
    <t>เทอดศักดิ์ โพธิ์วันดี</t>
  </si>
  <si>
    <t>บริษัทตรีเพชรอีซูซุเซลส์ จำกัด
88/1-6 ถนนร่มเกล้า แขวงมีนบุรี
เขตมีนบุรี กรุงเทพฯ  10510</t>
  </si>
  <si>
    <t>0879222805</t>
  </si>
  <si>
    <t>24/02/2025 08:17</t>
  </si>
  <si>
    <t>EUL32</t>
  </si>
  <si>
    <t>24/02/2025 06:24</t>
  </si>
  <si>
    <t>LEXDO0128523471</t>
  </si>
  <si>
    <t>EUL31</t>
  </si>
  <si>
    <t>******พระ อ.ศรีราชา จ.ชลบุรี 20110 ตำบลบางพระ อำเภอศรีราชา จังหวัดชลบุรี 20110</t>
  </si>
  <si>
    <t>24/02/2025 06:08</t>
  </si>
  <si>
    <t>TH2519780273532</t>
  </si>
  <si>
    <t>EUL30</t>
  </si>
  <si>
    <t>24/02/2025 06:34</t>
  </si>
  <si>
    <t>TH254109118691C</t>
  </si>
  <si>
    <t>24/02/2025 06:04</t>
  </si>
  <si>
    <t>EUL29</t>
  </si>
  <si>
    <t>กันตณา กุดกันยา</t>
  </si>
  <si>
    <t>60หมู่17 บ้านโพธิ์ทอง-หมากมาย ตำบลหนองเหล็ก · หนองเหล็ก/ Nong Lek
โกสุมพิสัย/ Kosum Phisaiมหาสารคาม/ Maha Sarakham
44140</t>
  </si>
  <si>
    <t>660652461961</t>
  </si>
  <si>
    <t>24/02/2025 04:33</t>
  </si>
  <si>
    <t>TH41036WG92W3G</t>
  </si>
  <si>
    <t>EUL28</t>
  </si>
  <si>
    <t>ธัญพิชชา รักสกุล</t>
  </si>
  <si>
    <t>229/1 หมู่ 14 ต.พญาเย็น บ้านรักสกุล เลยซอยยายฝนถุงทอง บ้านแรกซ้ายมือ
ปากช่อง/ Pak Chongนครราชสีมา/ Nakhon Ratchasima
30320</t>
  </si>
  <si>
    <t>30320</t>
  </si>
  <si>
    <t>660626069889</t>
  </si>
  <si>
    <t>24/02/2025 03:21</t>
  </si>
  <si>
    <t>LEXDO0128522821</t>
  </si>
  <si>
    <t>EUL26</t>
  </si>
  <si>
    <t>24/02/2025 01:09</t>
  </si>
  <si>
    <t>TH37096WG9FC0A</t>
  </si>
  <si>
    <t>EUL25</t>
  </si>
  <si>
    <t>วนิดา สุขเกษม</t>
  </si>
  <si>
    <t>57 หมู่ 2 ถนนเลียบริมคลองเปรม ตำบลหลักหก
เมืองปทุมธานี/ Mueang Pathum Thaniปทุมธานี/ Pathum Thani
12000</t>
  </si>
  <si>
    <t>660659941341</t>
  </si>
  <si>
    <t>24/02/2025 00:38</t>
  </si>
  <si>
    <t>LEXPU0461160626</t>
  </si>
  <si>
    <t>EUL24</t>
  </si>
  <si>
    <t>เพิ่มลักษณ์ ลักษมีเศรษฐ</t>
  </si>
  <si>
    <t>----- 80/1หมู่2 · หนองปลาไหล/ Nong Pla Lai
บางละมุง/ Bang Lamungชลบุรี/ Chonburi
20150</t>
  </si>
  <si>
    <t>660975685052</t>
  </si>
  <si>
    <t>24/02/2025 00:37</t>
  </si>
  <si>
    <t>LEXDO0128523627</t>
  </si>
  <si>
    <t>EUL23</t>
  </si>
  <si>
    <t>******บอน ตำบลบอน ตำบลบอน อำเภอสำโรง จังหวัดอุบลราชธานี 34360</t>
  </si>
  <si>
    <t>TH2580145441803</t>
  </si>
  <si>
    <t>24/02/2025 00:21</t>
  </si>
  <si>
    <t>EUN65</t>
  </si>
  <si>
    <t>******่ที่ 3, บางเสาธง, อำเภอบางเสาธง ตำบลบางเสาธง อำเภอบางเสาธง จังหวัดสมุทรปราการ 10570</t>
  </si>
  <si>
    <t>26/02/2025 00:05</t>
  </si>
  <si>
    <t>25/02/2025 23:47</t>
  </si>
  <si>
    <t>EUN64</t>
  </si>
  <si>
    <t>Aoraja</t>
  </si>
  <si>
    <t>1293/51(บ้านอยู่ด้านหลังร้านขายยา) ซอยวชิรธรรมสาธิต57 แยก33 ถนนสุขุมวิท101/1 · บางจาก/ Bang Chak
พระโขนง/ Prakhanognกรุงเทพมหานคร/ Bangkok
10260</t>
  </si>
  <si>
    <t>660659567885</t>
  </si>
  <si>
    <t>25/02/2025 22:00</t>
  </si>
  <si>
    <t>EUN63</t>
  </si>
  <si>
    <t>******อ, อำเภอเมืองนราธิวาส ตำบลบางปอ อำเภอเมืองนราธิวาส จังหวัดนราธิวาส 96000</t>
  </si>
  <si>
    <t>25/02/2025 21:43</t>
  </si>
  <si>
    <t>EUN62</t>
  </si>
  <si>
    <t>25/02/2025 21:37</t>
  </si>
  <si>
    <t>25/02/2025 21:36</t>
  </si>
  <si>
    <t>EUN61</t>
  </si>
  <si>
    <t>******บางพลีใหญ่ ตำบลบางพลีใหญ่ อำเภอบางพลี จังหวัดสมุทรปราการ 10540</t>
  </si>
  <si>
    <t>25/02/2025 21:40</t>
  </si>
  <si>
    <t>25/02/2025 21:33</t>
  </si>
  <si>
    <t>EUN59</t>
  </si>
  <si>
    <t>หทัยกานต์</t>
  </si>
  <si>
    <t xml:space="preserve">ส่ง
4/34 ซอยอิสรภาพ39 ถนนอิสรภาพ แขวงบ้านช่างหล่อ เขตบางกอกน้อย กรุงเทพฯ 10700
เบอร์ติดต่อ </t>
  </si>
  <si>
    <t>0970194152</t>
  </si>
  <si>
    <t>25/02/2025 20:33</t>
  </si>
  <si>
    <t>EUN58</t>
  </si>
  <si>
    <t xml:space="preserve">นิตยา ทองหล่อ </t>
  </si>
  <si>
    <t>19/49หมู่2 หมู่บ้านชญารมย์วิลเลจ ต.หนองชาก อ.บ้านบึง จ.ชลบุรี 20170</t>
  </si>
  <si>
    <t>0650459581</t>
  </si>
  <si>
    <t>25/02/2025 20:22</t>
  </si>
  <si>
    <t>EUN57</t>
  </si>
  <si>
    <t>ปราณี อาวบี้</t>
  </si>
  <si>
    <t>54ถนน ราชสีมา -ปักธงชัย อำเภอเมือง จังหวัดนครราชสีมา 30000
เมืองนครราชสีมา/ Mueng Nakorn Ratchasimaนครราชสีมา/ Nakhon Ratchasima
30000</t>
  </si>
  <si>
    <t>660818353261</t>
  </si>
  <si>
    <t>25/02/2025 20:19</t>
  </si>
  <si>
    <t>EUN56</t>
  </si>
  <si>
    <t>กี้ Opd.</t>
  </si>
  <si>
    <t>รพ.สุรินทร์รวมแพทย์ หน้า ธกส.
93 ถนนเทศบาล1
ในเมือง
สุรินทร์
Thailand 32000</t>
  </si>
  <si>
    <t>0811169712</t>
  </si>
  <si>
    <t>25/02/2025 20:09</t>
  </si>
  <si>
    <t>25/02/2025 20:16</t>
  </si>
  <si>
    <t>25/02/2025 20:15</t>
  </si>
  <si>
    <t>EUN55</t>
  </si>
  <si>
    <t>******อง จ.ลพบุรี ตำบลตะลุง อำเภอเมืองลพบุรี จังหวัดลพบุรี 15000</t>
  </si>
  <si>
    <t>25/02/2025 20:41</t>
  </si>
  <si>
    <t>25/02/2025 20:07</t>
  </si>
  <si>
    <t>EUN54</t>
  </si>
  <si>
    <t>J***ana2545</t>
  </si>
  <si>
    <t>25/02/2025 19:57</t>
  </si>
  <si>
    <t>25/02/2025 19:56</t>
  </si>
  <si>
    <t>EUN53</t>
  </si>
  <si>
    <t>25/02/2025 19:54</t>
  </si>
  <si>
    <t>EUN52</t>
  </si>
  <si>
    <t>น***สมหญิง ว***ระพันธ์</t>
  </si>
  <si>
    <t>25/02/2025 18:47</t>
  </si>
  <si>
    <t>EUN51</t>
  </si>
  <si>
    <t>นายภูวดิษฐ์  วิชยอัชฌบูรณ์</t>
  </si>
  <si>
    <t>202/3 ม.6 ร้านรักษ์เกษตรเขาดิน ต.ทุ่งควายกิน · ทุ่งควายกิน/ Thung Khwai Kin
แกลง/ Klaengระยอง/ Rayong
21110</t>
  </si>
  <si>
    <t>660949323209</t>
  </si>
  <si>
    <t>25/02/2025 18:29</t>
  </si>
  <si>
    <t>EUN50</t>
  </si>
  <si>
    <t>เพิ่ม​ศักดิ์​  กัน​เขตร</t>
  </si>
  <si>
    <t>164/972ม.ดิเอมเมอรัลพาร์ค2
ต.พิมลราช
อ.บางบัวทอง
จ.นนทบุรี 11110</t>
  </si>
  <si>
    <t>0812993274</t>
  </si>
  <si>
    <t>25/02/2025 17:30</t>
  </si>
  <si>
    <t>EUN49</t>
  </si>
  <si>
    <t>รุ่งนภา กระสายยศ</t>
  </si>
  <si>
    <t>ผู้รับ
ร้านนวดปาล์มปาลิน
90/1ซอยลาดพร้าวซอย1แยก 5 ถนนพหลโยธินแขวงจอมพลเขตจตุจักรกรุงเทพ 10900</t>
  </si>
  <si>
    <t>0612844467</t>
  </si>
  <si>
    <t>25/02/2025 15:38</t>
  </si>
  <si>
    <t>25/02/2025 17:28</t>
  </si>
  <si>
    <t>EUN48</t>
  </si>
  <si>
    <t>ทิพวรรณ</t>
  </si>
  <si>
    <t>92ม1ต ดุสิต อ ถ้ำพรรณรา จ  นครศรีธรรมราช  80260</t>
  </si>
  <si>
    <t>0806947957</t>
  </si>
  <si>
    <t>25/02/2025 16:13</t>
  </si>
  <si>
    <t>25/02/2025 16:49</t>
  </si>
  <si>
    <t>ครีมฮอร์นสูตรใหม่</t>
  </si>
  <si>
    <t>ครีมฮอร์น รสวนิลา จำนวน 1 กล่อง</t>
  </si>
  <si>
    <t>EUN46</t>
  </si>
  <si>
    <t>ส***ญ น***ญาติ</t>
  </si>
  <si>
    <t>25/02/2025 16:33</t>
  </si>
  <si>
    <t>EUN44</t>
  </si>
  <si>
    <t>ว*** ว***มั่น</t>
  </si>
  <si>
    <t>25/02/2025 16:27</t>
  </si>
  <si>
    <t>EUN43</t>
  </si>
  <si>
    <t>ว***วรรณ โ***ัน</t>
  </si>
  <si>
    <t>EUN42</t>
  </si>
  <si>
    <t xml:space="preserve">แฟลตเอื้ออาทร </t>
  </si>
  <si>
    <t>สาขลา ตึก12 ห้อง 245/16 ต.แหลมฟ้าผ่า อ.พระสมุมรเจดีย์ สมุทรปราการ 10290</t>
  </si>
  <si>
    <t>0926293231</t>
  </si>
  <si>
    <t>25/02/2025 16:24</t>
  </si>
  <si>
    <t>EUN41</t>
  </si>
  <si>
    <t>น***าว อ***า ส***ต้</t>
  </si>
  <si>
    <t>25/02/2025 16:22</t>
  </si>
  <si>
    <t>EUN40</t>
  </si>
  <si>
    <t>******ุม ตำบลบัวชุม อำเภอชัยบาดาล จังหวัดลพบุรี 15130</t>
  </si>
  <si>
    <t>25/02/2025 16:21</t>
  </si>
  <si>
    <t>EUN39</t>
  </si>
  <si>
    <t>ส***ิพร ป***ันบาล</t>
  </si>
  <si>
    <t>25/02/2025 16:16</t>
  </si>
  <si>
    <t>EUN38</t>
  </si>
  <si>
    <t>EUN37</t>
  </si>
  <si>
    <t>แ* ห***สาย</t>
  </si>
  <si>
    <t>EUN35</t>
  </si>
  <si>
    <t>25/02/2025 16:09</t>
  </si>
  <si>
    <t>EUN34</t>
  </si>
  <si>
    <t>อ***าวดี อ***หม่</t>
  </si>
  <si>
    <t>25/02/2025 16:07</t>
  </si>
  <si>
    <t>25/02/2025 16:08</t>
  </si>
  <si>
    <t>EUN33</t>
  </si>
  <si>
    <t>660629682552</t>
  </si>
  <si>
    <t>EUN32</t>
  </si>
  <si>
    <t>25/02/2025 16:03</t>
  </si>
  <si>
    <t>EUN31</t>
  </si>
  <si>
    <t>P***anploy</t>
  </si>
  <si>
    <t>25/02/2025 16:02</t>
  </si>
  <si>
    <t>25/02/2025 16:01</t>
  </si>
  <si>
    <t>EUN30</t>
  </si>
  <si>
    <t>ม***โสภาโพธิ์เงิน</t>
  </si>
  <si>
    <t>EUN29</t>
  </si>
  <si>
    <t>25/02/2025 16:00</t>
  </si>
  <si>
    <t>EUN28</t>
  </si>
  <si>
    <t>ก***รรณ เ***องจันทร์</t>
  </si>
  <si>
    <t>25/02/2025 15:45</t>
  </si>
  <si>
    <t>EUN27</t>
  </si>
  <si>
    <t>พ***าภรณ์ ผ***ผา</t>
  </si>
  <si>
    <t>25/02/2025 18:57</t>
  </si>
  <si>
    <t>25/02/2025 15:39</t>
  </si>
  <si>
    <t>EUN26</t>
  </si>
  <si>
    <t>ณัฎฐ์ศศิ จารุพัฒน์ธนภพ</t>
  </si>
  <si>
    <t>104/1 ม.12 ต.บางปลาม้า อ.บางปลาม้า จ.สุพรรณบุรี หมู่บ้านโพธิ์ศรี
บางปลาม้า/ Bang Pla Maสุพรรณบุรี/ Suphanburi
72150</t>
  </si>
  <si>
    <t>660868983993</t>
  </si>
  <si>
    <t>EUN24</t>
  </si>
  <si>
    <t>25/02/2025 15:34</t>
  </si>
  <si>
    <t>EUN23</t>
  </si>
  <si>
    <t>ตุ๊กตา บุญเกิด</t>
  </si>
  <si>
    <t>บริษัทเอคโค่ออโต้พาร์ท   13/1 หมู่ 2 ถนนบางนา- ตราด กม 41 ต.บางวัว อ.บางปะกง จ.ฉะเชิงเทรา    24180</t>
  </si>
  <si>
    <t>0970432647</t>
  </si>
  <si>
    <t>25/02/2025 15:30</t>
  </si>
  <si>
    <t>25/02/2025 15:27</t>
  </si>
  <si>
    <t>25/02/2025 15:26</t>
  </si>
  <si>
    <t>EUN22</t>
  </si>
  <si>
    <t>น***มบัติ เ***รัตน์</t>
  </si>
  <si>
    <t>25/02/2025 15:24</t>
  </si>
  <si>
    <t>EUN21</t>
  </si>
  <si>
    <t>รัตนา  พรมเกษา</t>
  </si>
  <si>
    <t>โรงเรียนบ้านน้ำงาว ต.บ่อ
เมืองน่าน/ Mueang Nanน่าน/ Nan
55000</t>
  </si>
  <si>
    <t>660932616803</t>
  </si>
  <si>
    <t>25/02/2025 15:16</t>
  </si>
  <si>
    <t>EUN20</t>
  </si>
  <si>
    <t>วิภา ตระกูลวงศ์</t>
  </si>
  <si>
    <t>ม.การเคหะ2
88/274ม.3ซอย3
ต.เสม็ดอ.เมือง
จ.ชลบรี
 20000</t>
  </si>
  <si>
    <t>0800704848</t>
  </si>
  <si>
    <t>25/02/2025 15:15</t>
  </si>
  <si>
    <t>EUN19</t>
  </si>
  <si>
    <t>ชื่อเซี่ยมฮั้วแซ่ตั้ง</t>
  </si>
  <si>
    <t>ที่อยู่99/100ถนนติวานนท์ซอยร่วมสุข4ม1ตำบลบ้านใหม่อำเภอเมืองปทุมธานีจังหวัดปทุมธานีโทรเก็บเงินปลายทางจ้า 12000</t>
  </si>
  <si>
    <t>0850636318</t>
  </si>
  <si>
    <t>25/02/2025 15:02</t>
  </si>
  <si>
    <t>EUN18</t>
  </si>
  <si>
    <t>คุณจำเรียง แก้วคำ</t>
  </si>
  <si>
    <t>126 หมู่.15 ต.ดงน้อย.          อ.ราชสาส์น จ.ฉะเชิงเทรา 24120</t>
  </si>
  <si>
    <t>0853950742</t>
  </si>
  <si>
    <t>25/02/2025 14:24</t>
  </si>
  <si>
    <t>25/02/2025 15:01</t>
  </si>
  <si>
    <t>EUN17</t>
  </si>
  <si>
    <t>วิทยา</t>
  </si>
  <si>
    <t>35ม.4ซ.48ต.ตะค่า อ.บางปลาม้า สุพรรณ 72150</t>
  </si>
  <si>
    <t>0624816788</t>
  </si>
  <si>
    <t>25/02/2025 14:02</t>
  </si>
  <si>
    <t>25/02/2025 14:59</t>
  </si>
  <si>
    <t>EUN16</t>
  </si>
  <si>
    <t>25/02/2025 14:57</t>
  </si>
  <si>
    <t>EUN15</t>
  </si>
  <si>
    <t>สมบูรณ์</t>
  </si>
  <si>
    <t>300/33 ถ.ประดิษฐ์มนูธรรม ซ.ประดิษฐ์มนูธรรม 10 แยกสิริมงคล ไม่ต้องเข้าหมู่บ้าน แขวงคลองเจ้าคุณสิงห์ เขตวังทองหลาง กทม. 10310</t>
  </si>
  <si>
    <t>0814885179</t>
  </si>
  <si>
    <t>25/02/2025 13:08</t>
  </si>
  <si>
    <t>25/02/2025 14:55</t>
  </si>
  <si>
    <t>EUN13</t>
  </si>
  <si>
    <t>25/02/2025 14:52</t>
  </si>
  <si>
    <t>EUN10</t>
  </si>
  <si>
    <t>25/02/2025 14:45</t>
  </si>
  <si>
    <t>EUN9</t>
  </si>
  <si>
    <t>ชนินทร์  มาศิริโรจน์</t>
  </si>
  <si>
    <t>(บ้านทหารเรือ-หลังตลาด)  17/50 หมู่ 2 ซ.เอกชัย 23  แขวงบางขุนเทียน
จอมทอง/ Chom Thongกรุงเทพมหานคร/ Bangkok
10150</t>
  </si>
  <si>
    <t>660868947910</t>
  </si>
  <si>
    <t>25/02/2025 14:40</t>
  </si>
  <si>
    <t>EUN8</t>
  </si>
  <si>
    <t>EUN7</t>
  </si>
  <si>
    <t>25/02/2025 14:19</t>
  </si>
  <si>
    <t>EUN5</t>
  </si>
  <si>
    <t>ก*** ธ***รัตน์</t>
  </si>
  <si>
    <t>25/02/2025 14:01</t>
  </si>
  <si>
    <t>EUN4</t>
  </si>
  <si>
    <t>ดารณี​ กานตชาติพิชัย</t>
  </si>
  <si>
    <t>179/68 มบ.กาญจนกนกวิลล์3 ม.3  ต.ท่าวังตาล
สารภี/ Saraphiเชียงใหม่/ Chiang Mai
50140</t>
  </si>
  <si>
    <t>660806229022</t>
  </si>
  <si>
    <t>25/02/2025 14:00</t>
  </si>
  <si>
    <t>EUN3</t>
  </si>
  <si>
    <t>ว***วัลณ์   แ***ุนทด</t>
  </si>
  <si>
    <t>25/02/2025 13:56</t>
  </si>
  <si>
    <t>25/02/2025 13:57</t>
  </si>
  <si>
    <t>EUN2</t>
  </si>
  <si>
    <t>วิชชุดา แก้วมหาวศ์</t>
  </si>
  <si>
    <t>197 หมู่2ต.บัวขาวอ.กฉินารายณ์จ.กาฬสินธุ์46110 · บัวขาว/ Bua Khao
กุฉินารายณ์/ Kuchinaraiกาฬสินธุ์/ Kalasin
46110</t>
  </si>
  <si>
    <t>660864299052</t>
  </si>
  <si>
    <t>25/02/2025 13:45</t>
  </si>
  <si>
    <t>EUN1</t>
  </si>
  <si>
    <t>รัตน์ โพธิสาร</t>
  </si>
  <si>
    <t>123หมู่4ตำบลสระบัว · สระบัว/ Sa Bua
ปทุมรัตต์/ Pathum Ratร้อยเอ็ด/ Roi Et
45190</t>
  </si>
  <si>
    <t>660659160662</t>
  </si>
  <si>
    <t>25/02/2025 13:32</t>
  </si>
  <si>
    <t>EUN0</t>
  </si>
  <si>
    <t>25/02/2025 13:11</t>
  </si>
  <si>
    <t>EUM99</t>
  </si>
  <si>
    <t>ว***ญา พ***กเว</t>
  </si>
  <si>
    <t>25/02/2025 12:54</t>
  </si>
  <si>
    <t>ขอไม่รับรถกาแฟนะค่ะ</t>
  </si>
  <si>
    <t>EUM96</t>
  </si>
  <si>
    <t>ว***ดี จ***ร์พรม</t>
  </si>
  <si>
    <t>25/02/2025 12:48</t>
  </si>
  <si>
    <t>25/02/2025 12:46</t>
  </si>
  <si>
    <t>EUM95</t>
  </si>
  <si>
    <t>ปาริชาติ สราคำ</t>
  </si>
  <si>
    <t>นำส่งหลังวัด · นิคมกระเสียว/ Nikhom Krasiao
ด่านช้าง/ Dan Changสุพรรณบุรี/ Suphanburi
72180</t>
  </si>
  <si>
    <t>660987602182</t>
  </si>
  <si>
    <t>25/02/2025 12:40</t>
  </si>
  <si>
    <t>EUM94</t>
  </si>
  <si>
    <t>พลอยมณีวรรณ  สังวรกี</t>
  </si>
  <si>
    <t>188/60  ซ.กิ่งแก้ว 29 หมู่บ้านสตอรี่ · ราชาเทวะ/ Racha Thewa
บางพลี/ Bang Phliสมุทรปราการ/ Samut Prakan
10540</t>
  </si>
  <si>
    <t>660652194400</t>
  </si>
  <si>
    <t>25/02/2025 12:30</t>
  </si>
  <si>
    <t>EUM93</t>
  </si>
  <si>
    <t>จารี​ พรหม​ทอง</t>
  </si>
  <si>
    <t>31 หมู่ 3 ต.ท่าไร่.. อ.เมือง จ.นครศรีธรรมราช 80000</t>
  </si>
  <si>
    <t>0656878946</t>
  </si>
  <si>
    <t>25/02/2025 12:24</t>
  </si>
  <si>
    <t>EUM92</t>
  </si>
  <si>
    <t>J*</t>
  </si>
  <si>
    <t>******ะพานลอย) ระหว่างซ.ประชาชื่น16,17 ตรงข้ามสะพาน99 แขวงวงศ์สว่าง เขตบางซื่อ จังหวัดกรุงเทพมหานคร 10800</t>
  </si>
  <si>
    <t>25/02/2025 12:20</t>
  </si>
  <si>
    <t>25/02/2025 12:19</t>
  </si>
  <si>
    <t>EUM91</t>
  </si>
  <si>
    <t>ชยพัทธ์ ภัทรพิบูลย์ศิลป์</t>
  </si>
  <si>
    <t>โลตัสสาขากำแพงแสน 9/2 ม.7 ต.ทุ่งกระพังโหม อ.กำแพงแสน จ.นครปฐม · กำแพงแสน/ Kamphaeng Saen
กำแพงแสน/ Kamphaeng Saenนครปฐม/ Nakhon Pathom
73140</t>
  </si>
  <si>
    <t>660979926161</t>
  </si>
  <si>
    <t>25/02/2025 12:10</t>
  </si>
  <si>
    <t>25/02/2025 12:09</t>
  </si>
  <si>
    <t>EUM90</t>
  </si>
  <si>
    <t>ศุภณัฐ  ไทรสงวน</t>
  </si>
  <si>
    <t>38/125 ซอยบ้านบนเขา2 หมู่4 ซอยข้างรร.พม่า ต.คึกคัก · คึกคัก/ Khuekkhak
ตะกั่วป่า/ Takua Paพังงา/ Phang Nga
82220</t>
  </si>
  <si>
    <t>82220</t>
  </si>
  <si>
    <t>660654019396</t>
  </si>
  <si>
    <t>25/02/2025 11:37</t>
  </si>
  <si>
    <t>EUM88</t>
  </si>
  <si>
    <t>25/02/2025 11:21</t>
  </si>
  <si>
    <t>EUM87</t>
  </si>
  <si>
    <t>25/02/2025 11:10</t>
  </si>
  <si>
    <t>EUM86</t>
  </si>
  <si>
    <t>25/02/2025 11:38</t>
  </si>
  <si>
    <t>25/02/2025 11:08</t>
  </si>
  <si>
    <t>EUM85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</si>
  <si>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</si>
  <si>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</si>
  <si>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</si>
  <si>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25/02/2025 11:07</t>
  </si>
  <si>
    <t>EUM84</t>
  </si>
  <si>
    <t>25/02/2025 10:59</t>
  </si>
  <si>
    <t>25/02/2025 10:58</t>
  </si>
  <si>
    <t>EUM83</t>
  </si>
  <si>
    <t>ป******้</t>
  </si>
  <si>
    <t>******ตำบลบรบือ ตำบลบรบือ อำเภอบรบือ จังหวัดมหาสารคาม 44130</t>
  </si>
  <si>
    <t>25/02/2025 10:51</t>
  </si>
  <si>
    <t>25/02/2025 10:49</t>
  </si>
  <si>
    <t>EUM82</t>
  </si>
  <si>
    <t>ญาณิศา</t>
  </si>
  <si>
    <t>37/1 ม8 ต.โพธิ์ทอง อ.ปางศิลาทอง · โพธิ์ทอง/ Pho Thong
ปางศิลาทอง/ Pang Sila Thongกำแพงเพชร/ Kamphaeng Phet
62120</t>
  </si>
  <si>
    <t>660813367579</t>
  </si>
  <si>
    <t>25/02/2025 10:47</t>
  </si>
  <si>
    <t>EUM81</t>
  </si>
  <si>
    <t>25/02/2025 10:39</t>
  </si>
  <si>
    <t>EUM80</t>
  </si>
  <si>
    <t>25/02/2025 10:38</t>
  </si>
  <si>
    <t>EUM79</t>
  </si>
  <si>
    <t>น***าว อ***์  ม***มย์</t>
  </si>
  <si>
    <t>25/02/2025 10:28</t>
  </si>
  <si>
    <t>25/02/2025 10:29</t>
  </si>
  <si>
    <t>EUM78</t>
  </si>
  <si>
    <t>ค** ว***ิสาข์ ส***์ทอง</t>
  </si>
  <si>
    <t>25/02/2025 10:24</t>
  </si>
  <si>
    <t>25/02/2025 10:23</t>
  </si>
  <si>
    <t>EUM77</t>
  </si>
  <si>
    <t>สุภาภรณ์ วรรณยิ่ง</t>
  </si>
  <si>
    <t>โรงเรียนเทศบาล4 วัดประทุมคณาวาส ถ.ไชยพร ต.แม่กลอง อ.เมือง จ.สมุทรสงคราม · แม่กลอง/ Mae Klong
เมืองสมุทรสงคราม/ Mueang Samut Songkhramสมุทรสงคราม/ Samut Songkhram
75000</t>
  </si>
  <si>
    <t>660638856949</t>
  </si>
  <si>
    <t>25/02/2025 10:00</t>
  </si>
  <si>
    <t>EUM74</t>
  </si>
  <si>
    <t>ส* ส***ง</t>
  </si>
  <si>
    <t>25/02/2025 09:58</t>
  </si>
  <si>
    <t>25/02/2025 09:53</t>
  </si>
  <si>
    <t>EUM73</t>
  </si>
  <si>
    <t>ไ***สา ส***ง</t>
  </si>
  <si>
    <t>25/02/2025 09:46</t>
  </si>
  <si>
    <t>EUM72</t>
  </si>
  <si>
    <t>ลานมัน หม่อนไหม</t>
  </si>
  <si>
    <t>209ม.3ต.ปลาบ่าอ.ภูเรือจ.เลย
 42160</t>
  </si>
  <si>
    <t>42160</t>
  </si>
  <si>
    <t>0833562759</t>
  </si>
  <si>
    <t>25/02/2025 09:42</t>
  </si>
  <si>
    <t>25/02/2025 09:41</t>
  </si>
  <si>
    <t>EUM71</t>
  </si>
  <si>
    <t>จุลพงษ์  รวิวัฒ</t>
  </si>
  <si>
    <t>39/87 หมู่11 หมู่บ้านพูนทรัพย์ ต.บ้านป่า อ.แก่งคอย
แก่งคอย/ Kaeng Khoiสระบุรี/ Saraburi
18110</t>
  </si>
  <si>
    <t>660818733573</t>
  </si>
  <si>
    <t>25/02/2025 09:40</t>
  </si>
  <si>
    <t>EUM70</t>
  </si>
  <si>
    <t>จุมพล ปัณวรรณ์</t>
  </si>
  <si>
    <t>3 หมู่11 ตำบลไม้ดัด · ไม้ดัด/ Mai Dat
บางระจัน/ Bang Rachanสิงห์บุรี/ Sing Buri
16130</t>
  </si>
  <si>
    <t>660842310193</t>
  </si>
  <si>
    <t>25/02/2025 09:35</t>
  </si>
  <si>
    <t>EUM69</t>
  </si>
  <si>
    <t>0822984360</t>
  </si>
  <si>
    <t>25/02/2025 09:31</t>
  </si>
  <si>
    <t>25/02/2025 09:34</t>
  </si>
  <si>
    <t>EUM67</t>
  </si>
  <si>
    <t>คุณมนูญ แก่นเพ็ชร</t>
  </si>
  <si>
    <t>45/5 หมู่ 1 ต.ปัถวี 
อ.มะขาม จ.จันทบุรี 
 22150</t>
  </si>
  <si>
    <t>0817821539</t>
  </si>
  <si>
    <t>25/02/2025 09:24</t>
  </si>
  <si>
    <t>25/02/2025 09:25</t>
  </si>
  <si>
    <t>EUM65</t>
  </si>
  <si>
    <t>ประวิชญา สุวรรณไตรย์</t>
  </si>
  <si>
    <t>39/8 บ้านร้อยวา ถนนสุทธิมร
เมืองมุกดาหาร/ Mueang Mukdahanมุกดาหาร/ Mukdahan
49000</t>
  </si>
  <si>
    <t>660830209655</t>
  </si>
  <si>
    <t>25/02/2025 09:04</t>
  </si>
  <si>
    <t>EUM63</t>
  </si>
  <si>
    <t>อำนวย คงเผื่อ</t>
  </si>
  <si>
    <t>43ม.9 บ้านหนองอีย่า ต.ธาตุ
วังหิน/ Wang Hinศรีสะเกษ/ Sisaket
33270</t>
  </si>
  <si>
    <t>660820062627</t>
  </si>
  <si>
    <t>25/02/2025 09:00</t>
  </si>
  <si>
    <t>EUM62</t>
  </si>
  <si>
    <t>อรุณพร รุจินิรันดร์</t>
  </si>
  <si>
    <t>98/28.หมู่บ้านคาซ่าวิลล์ ราขพฤกษ์-แจ้งวัฒนะ ซอย 3 หมู่ 5 ต.บางพลับ
ปากเกร็ด/ Pak Kretนนทบุรี/ Nonthaburi
11120</t>
  </si>
  <si>
    <t>660898181199</t>
  </si>
  <si>
    <t>25/02/2025 09:39</t>
  </si>
  <si>
    <t>25/02/2025 08:57</t>
  </si>
  <si>
    <t>EUM61</t>
  </si>
  <si>
    <t xml:space="preserve">Rosesarin .W </t>
  </si>
  <si>
    <t>AJ Cargo
ตลาดดีมาร์เก็ต ( ขนส่งไทย-เกาหลี)
A8 เลขที่90 ม.8 ต.มาบโป่ง อ.พานทอง จ.ชลบุรี 
 20160</t>
  </si>
  <si>
    <t>0659699519</t>
  </si>
  <si>
    <t>22/02/2025 16:02</t>
  </si>
  <si>
    <t>EUM60</t>
  </si>
  <si>
    <t>25/02/2025 08:56</t>
  </si>
  <si>
    <t>EUM59</t>
  </si>
  <si>
    <t>25/02/2025 08:34</t>
  </si>
  <si>
    <t>คละรสหลากหลาย***เน้นเนยนม</t>
  </si>
  <si>
    <t>25/02/2025 08:33</t>
  </si>
  <si>
    <t>EUM58</t>
  </si>
  <si>
    <t>******พธิ์แทน ตำบลโพธิ์แทน อำเภอองครักษ์ จังหวัดนครนายก 26120</t>
  </si>
  <si>
    <t>25/02/2025 09:01</t>
  </si>
  <si>
    <t>25/02/2025 08:31</t>
  </si>
  <si>
    <t>EUM57</t>
  </si>
  <si>
    <t>ภัทรพร แสงอรุณศิลป์</t>
  </si>
  <si>
    <t>129/799 หมู่บ้านเพอร์เฟคเพลส ซ.เพอร์เฟคเพลส 38 ต.บางรักน้อย · บางรักน้อย/ Bang Rak Noi
เมืองนนทบุรี/ Mueang Nonthaburiนนทบุรี/ Nonthaburi
11000</t>
  </si>
  <si>
    <t>660922525828</t>
  </si>
  <si>
    <t>25/02/2025 08:27</t>
  </si>
  <si>
    <t>EUM56</t>
  </si>
  <si>
    <t>25/02/2025 07:58</t>
  </si>
  <si>
    <t>EUM55</t>
  </si>
  <si>
    <t>อ***ิมา น***ภักดี</t>
  </si>
  <si>
    <t>25/02/2025 07:46</t>
  </si>
  <si>
    <t>EUM54</t>
  </si>
  <si>
    <t>57/1 ซอยเพชรเกษม 19 แยก 4 ถนนเพชรเกษม · ปากคลองภาษีเจริญ/ Pak Khlong Phasi Charoen
ภาษีเจริญ/ Phasi Charoenกรุงเทพมหานคร/ Bangkok
10160</t>
  </si>
  <si>
    <t>660889315540</t>
  </si>
  <si>
    <t>25/02/2025 07:21</t>
  </si>
  <si>
    <t>LEXDO0128601576</t>
  </si>
  <si>
    <t>EUM53</t>
  </si>
  <si>
    <t>จีรพันธ์. ดวงแก้ว</t>
  </si>
  <si>
    <t>คลังแลคตาซอย 323 บ้านหนองยาว, หมู่ 17 ตำบลแม่สูน คลังสินค้าแลคตาซอยฝาง
ฝาง/ Fangเชียงใหม่/ Chiang Mai
50110</t>
  </si>
  <si>
    <t>660841326563</t>
  </si>
  <si>
    <t>TH47096WMFNJ8C</t>
  </si>
  <si>
    <t>EUM52</t>
  </si>
  <si>
    <t>K***m</t>
  </si>
  <si>
    <t>******งตาคต อ.โพธาราม (ซ.ต้นมะพร้าว) ตำบลคลองตาคต อำเภอโพธาราม จังหวัดราชบุรี 70120</t>
  </si>
  <si>
    <t>25/02/2025 07:48</t>
  </si>
  <si>
    <t>25/02/2025 07:18</t>
  </si>
  <si>
    <t>EUM51</t>
  </si>
  <si>
    <t>บุษกร โคจรตระกูล</t>
  </si>
  <si>
    <t>บ้านเลขที่ 79 หมู่ 1 บ้านพิมพ์พัฒนา ตใศรีสมเด็จ
ศรีสมเด็จ/ Si Somdetร้อยเอ็ด/ Roi Et
45000</t>
  </si>
  <si>
    <t>660825185027</t>
  </si>
  <si>
    <t>25/02/2025 07:16</t>
  </si>
  <si>
    <t>LEXDO0128600057</t>
  </si>
  <si>
    <t>EUM50</t>
  </si>
  <si>
    <t>25/02/2025 06:51</t>
  </si>
  <si>
    <t>LEXDO0128599014</t>
  </si>
  <si>
    <t>EUM49</t>
  </si>
  <si>
    <t>คุณทำนอง ทองเจริญ</t>
  </si>
  <si>
    <t>เลขที่ 14/2964 หมู่บ้านบัวทองธานี  · บางบัวทอง/ Bang Bua Thong
บางบัวทอง/ Bang Bua Thongนนทบุรี/ Nonthaburi
11110</t>
  </si>
  <si>
    <t>660936099927</t>
  </si>
  <si>
    <t>25/02/2025 06:34</t>
  </si>
  <si>
    <t>LEXDO0128598547</t>
  </si>
  <si>
    <t>EUM48</t>
  </si>
  <si>
    <t>ศิริพรรณ ไม้หอม</t>
  </si>
  <si>
    <t>329/21 หมู่5 ต.สันผักหวาน
หางดง/ Hang Dongเชียงใหม่/ Chiang Mai
50230</t>
  </si>
  <si>
    <t>660894432093</t>
  </si>
  <si>
    <t>25/02/2025 06:32</t>
  </si>
  <si>
    <t>LEXDO0128598971</t>
  </si>
  <si>
    <t>EUM47</t>
  </si>
  <si>
    <t>คุณกนกอร</t>
  </si>
  <si>
    <t>บ้านเลข ที่ 45/295 ลัลลี่วิลล์ วางไว้เลยคะ · คูคต/ Khu Khot
ลำลูกกา/ Lam Luk Kaปทุมธานี/ Pathum Thani
12130</t>
  </si>
  <si>
    <t>660871422115</t>
  </si>
  <si>
    <t>25/02/2025 05:57</t>
  </si>
  <si>
    <t>LEXDO0128598482</t>
  </si>
  <si>
    <t>25/02/2025 05:54</t>
  </si>
  <si>
    <t>EUM46</t>
  </si>
  <si>
    <t>ล***วดี</t>
  </si>
  <si>
    <t>25/02/2025 02:25</t>
  </si>
  <si>
    <t>THT01051JJ4TV7Z</t>
  </si>
  <si>
    <t>EUP7</t>
  </si>
  <si>
    <t>วันเพ็ญ ก้อนคำ</t>
  </si>
  <si>
    <t>34/129 ม.1 หมู่บ้านสวนทอง ซอย7 ต.คลองสอง อ.คลองหลวง จ.ปทุมธานี 12120
คลองหลวง/ Khlong Luangปทุมธานี/ Pathum Thani
12120</t>
  </si>
  <si>
    <t>660985579706</t>
  </si>
  <si>
    <t>26/02/2025 22:54</t>
  </si>
  <si>
    <t>26/02/2025 22:53</t>
  </si>
  <si>
    <t>EUP6</t>
  </si>
  <si>
    <t>******้านบุญอนันต์), ถนน สรงประภา แขวงดอนเมือง เขตดอนเมือง จังหวัดกรุงเทพมหานคร 10210</t>
  </si>
  <si>
    <t>26/02/2025 23:13</t>
  </si>
  <si>
    <t>26/02/2025 22:43</t>
  </si>
  <si>
    <t>EUP4</t>
  </si>
  <si>
    <t>มนัสชลี ตรีพูล</t>
  </si>
  <si>
    <t>บจก. บางไทร ฟอร์เร้นท์ เลขที่99/9 หมู่1 ต.ช้างใหญ่
บางไทร/ Bang Saiพระนครศรีอยุธยา/ Phra Nakhon Si Ayutthaya
13290</t>
  </si>
  <si>
    <t>13290</t>
  </si>
  <si>
    <t>660827218859</t>
  </si>
  <si>
    <t>26/02/2025 22:30</t>
  </si>
  <si>
    <t>EUP3</t>
  </si>
  <si>
    <t>EUP2</t>
  </si>
  <si>
    <t>กณิร์กา เกียงขุนทด</t>
  </si>
  <si>
    <t>46/75 หมู่บ้านจักรสยาม ม.13 ต.ช่องด่าน
บ่อพลอย/ Bo Phloiกาญจนบุรี/ Kanchanaburi
71160</t>
  </si>
  <si>
    <t>71160</t>
  </si>
  <si>
    <t>660810061994</t>
  </si>
  <si>
    <t>26/02/2025 22:06</t>
  </si>
  <si>
    <t>EUP1</t>
  </si>
  <si>
    <t>26/02/2025 21:31</t>
  </si>
  <si>
    <t>26/02/2025 21:30</t>
  </si>
  <si>
    <t>EUP0</t>
  </si>
  <si>
    <t>บุญเลิศ​ รัศมีธรรมชาติ</t>
  </si>
  <si>
    <t>ไร่เคียงแก่ง 272 หมู่ 2 บ้านวังวน ต.สองพี่น้อว
แก่งกระจาน/ Kaeng Krachanเพชรบุรี/ Phetchaburi
76170</t>
  </si>
  <si>
    <t>660818100354</t>
  </si>
  <si>
    <t>26/02/2025 20:54</t>
  </si>
  <si>
    <t>EUO99</t>
  </si>
  <si>
    <t>26/02/2025 20:45</t>
  </si>
  <si>
    <t>EUO98</t>
  </si>
  <si>
    <t>26/02/2025 20:42</t>
  </si>
  <si>
    <t>EUO97</t>
  </si>
  <si>
    <t xml:space="preserve">อามีนา  บรรทัดจันทร์ </t>
  </si>
  <si>
    <t>บ้านสวยอพาร์ตเม้นท์ เลขที่ 112/4  หมู่ 5 ถ.ติวานนท์ ต.บางกะดี  อ.เมือง  จ.ปทุมธานี 12000</t>
  </si>
  <si>
    <t>0632969378</t>
  </si>
  <si>
    <t>26/02/2025 20:40</t>
  </si>
  <si>
    <t>EUO96</t>
  </si>
  <si>
    <t>ทันเพียร ประเสริฐรัตน์</t>
  </si>
  <si>
    <t>13 ซอย รังสิต-นครนายก 25, · ประชาธิปัตย์/ Prachathipat
ธัญบุรี/ Thanyaburiปทุมธานี/ Pathum Thani
12130</t>
  </si>
  <si>
    <t>660890663389</t>
  </si>
  <si>
    <t>26/02/2025 20:28</t>
  </si>
  <si>
    <t>EUO95</t>
  </si>
  <si>
    <t>อ******ต</t>
  </si>
  <si>
    <t>******1 ตำบลคลองน้อย อำเภอชัยบุรี จังหวัดสุราษฎร์ธานี 84350</t>
  </si>
  <si>
    <t>84350</t>
  </si>
  <si>
    <t>26/02/2025 20:15</t>
  </si>
  <si>
    <t>EUO94</t>
  </si>
  <si>
    <t>ศศิธร ควรพจน์</t>
  </si>
  <si>
    <t>14/1 หมู่ 1 ตำบลขวัญเมือง · บางปะหัน/ Bang Pahan
บางปะหัน/ Bang Pahanพระนครศรีอยุธยา/ Phra Nakhon Si Ayutthaya
13220</t>
  </si>
  <si>
    <t>660898303000</t>
  </si>
  <si>
    <t>26/02/2025 19:45</t>
  </si>
  <si>
    <t>EUO93</t>
  </si>
  <si>
    <t>ธ******ร</t>
  </si>
  <si>
    <t>******คร ต.สวนหลวง อ.กระทุ่มแบน จ.สมุทรสาคร 74110 ตำบลสวนหลวง อำเภอกระทุ่มแบน จังหวัดสมุทรสาคร 74110</t>
  </si>
  <si>
    <t>26/02/2025 19:38</t>
  </si>
  <si>
    <t>26/02/2025 19:08</t>
  </si>
  <si>
    <t>EUO92</t>
  </si>
  <si>
    <t>26/02/2025 18:47</t>
  </si>
  <si>
    <t>EUO91</t>
  </si>
  <si>
    <t>26/02/2025 18:38</t>
  </si>
  <si>
    <t>EUO90</t>
  </si>
  <si>
    <t>Onnicha</t>
  </si>
  <si>
    <t>276 สิริรัตน์แมนชั่น 2 (B402) ซอยนาทอง 3 ถนนรัชดาภิเษก  สิริรัตน์แมนชั่น 2
ดินแดง/ Din Daengกรุงเทพมหานคร/ Bangkok
10400</t>
  </si>
  <si>
    <t>660955191714</t>
  </si>
  <si>
    <t>26/02/2025 18:17</t>
  </si>
  <si>
    <t>EUO89</t>
  </si>
  <si>
    <t>26/02/2025 18:14</t>
  </si>
  <si>
    <t>EUO88</t>
  </si>
  <si>
    <t>26/02/2025 18:02</t>
  </si>
  <si>
    <t>EUO87</t>
  </si>
  <si>
    <t>R******t</t>
  </si>
  <si>
    <t>****** 16/42, ตึก D2, ซอย พัฒนาการ 26, สวนหลวง, เขตสวนหลวง แขวงสวนหลวง เขตสวนหลวง จังหวัดกรุงเทพมหานคร 10250</t>
  </si>
  <si>
    <t>26/02/2025 17:47</t>
  </si>
  <si>
    <t>EUO86</t>
  </si>
  <si>
    <t>ธัญลักษณ์   จงชัยยุทธ์</t>
  </si>
  <si>
    <t xml:space="preserve">ที่อยู่จัดส่ง
18/99-11 ม.อุทัยเลิศวิลล์
ซอยอยู่สุข14 ต.บางเมือง
อ.เมือง จ.สมุทรปราการ 10280 </t>
  </si>
  <si>
    <t>0917923956</t>
  </si>
  <si>
    <t>26/02/2025 17:30</t>
  </si>
  <si>
    <t>26/02/2025 17:37</t>
  </si>
  <si>
    <t>EUO85</t>
  </si>
  <si>
    <t>นาถลัดดา พิกุลศรี</t>
  </si>
  <si>
    <t>47/137 Theplant 
พหลโยธิน-รังสิตหมู่16
ต.คลองหนึ่ง อ.คลองหลวง
จ.ปทุมธานี 12120</t>
  </si>
  <si>
    <t>0623985696</t>
  </si>
  <si>
    <t>26/02/2025 17:36</t>
  </si>
  <si>
    <t>EUO84</t>
  </si>
  <si>
    <t>อนุชิต  คำเหลือง</t>
  </si>
  <si>
    <t>ส่ง
36 ม.1 ต.ดอยงาม
อ.พาน
จ.เชียงราย   57120</t>
  </si>
  <si>
    <t>0900491701</t>
  </si>
  <si>
    <t>26/02/2025 17:35</t>
  </si>
  <si>
    <t>EUO83</t>
  </si>
  <si>
    <t>26/02/2025 17:34</t>
  </si>
  <si>
    <t>EUO82</t>
  </si>
  <si>
    <t>แสงนวล.  บุญตัน</t>
  </si>
  <si>
    <t>ที่อยู่จัดส่งสินค้า
ที่ว่าการอำเภอเชียงของ(กลุ่มงานความมั่นคงอำเภอเชียงของ)
ต.เวียง
อ.เชียงของ
จ.เชียงราย
 57140</t>
  </si>
  <si>
    <t>57140</t>
  </si>
  <si>
    <t>0850397664</t>
  </si>
  <si>
    <t>26/02/2025 17:33</t>
  </si>
  <si>
    <t>EUO81</t>
  </si>
  <si>
    <t xml:space="preserve">สมทรง สรสิริ </t>
  </si>
  <si>
    <t>73/213 หมู่บ้านราชธานี 29/5 ต.คลองหนึ่ง อ.คลองหลวง ปทุมธานี  โทรฯ  12120</t>
  </si>
  <si>
    <t>0967039354</t>
  </si>
  <si>
    <t>26/02/2025 17:32</t>
  </si>
  <si>
    <t>EUO80</t>
  </si>
  <si>
    <t>ส่ง ใหม่</t>
  </si>
  <si>
    <t>371 ม.2 ต.หาดเสี้ยว อ.ศรีสัชนาลัย จ.สุโขทัย 
 64130</t>
  </si>
  <si>
    <t>0966715924</t>
  </si>
  <si>
    <t>26/02/2025 14:39</t>
  </si>
  <si>
    <t>26/02/2025 17:31</t>
  </si>
  <si>
    <t>EUO79</t>
  </si>
  <si>
    <t>พ******น</t>
  </si>
  <si>
    <t>******อน3 ซอย7 แขวงหนองแขม เขตหนองแขม แขวงหนองแขม เขตหนองแขม จังหวัดกรุงเทพมหานคร 10160</t>
  </si>
  <si>
    <t>26/02/2025 17:42</t>
  </si>
  <si>
    <t>26/02/2025 17:12</t>
  </si>
  <si>
    <t>EUO78</t>
  </si>
  <si>
    <t>26/02/2025 17:27</t>
  </si>
  <si>
    <t>26/02/2025 16:57</t>
  </si>
  <si>
    <t>EUO77</t>
  </si>
  <si>
    <t>ค******ว</t>
  </si>
  <si>
    <t>******นหลวง ตำบลสวนหลวง อำเภอเฉลิมพระเกียรติ จังหวัดนครศรีธรรมราช 80190</t>
  </si>
  <si>
    <t>26/02/2025 16:45</t>
  </si>
  <si>
    <t>EUO76</t>
  </si>
  <si>
    <t>26/02/2025 16:33</t>
  </si>
  <si>
    <t>EUO75</t>
  </si>
  <si>
    <t>ห***ญยา ก***ัยภูมิ</t>
  </si>
  <si>
    <t>26/02/2025 16:14</t>
  </si>
  <si>
    <t>EUO73</t>
  </si>
  <si>
    <t>นายสมโชค       สินเจริญ</t>
  </si>
  <si>
    <t>65  หมู่  5     ตำบลแม่สลิด
บ้านตาก/ Ban Takตาก/ Tak
63120</t>
  </si>
  <si>
    <t>63120</t>
  </si>
  <si>
    <t>660847517088</t>
  </si>
  <si>
    <t>26/02/2025 15:11</t>
  </si>
  <si>
    <t>EUO72</t>
  </si>
  <si>
    <t>m***ikarnchaiyawo</t>
  </si>
  <si>
    <t>26/02/2025 14:59</t>
  </si>
  <si>
    <t>EUO71</t>
  </si>
  <si>
    <t>26/02/2025 14:55</t>
  </si>
  <si>
    <t>EUO70</t>
  </si>
  <si>
    <t>******านป้อม อำเภอพระนครศรีอยุธยา จังหวัดพระนครศรีอยุธยา 13000</t>
  </si>
  <si>
    <t>26/02/2025 15:02</t>
  </si>
  <si>
    <t>26/02/2025 14:54</t>
  </si>
  <si>
    <t>EUO66</t>
  </si>
  <si>
    <t>******งห้าง, ตำบล หนองห้าง, อำเภอกุฉินารายณ์ ตำบลหนองห้าง อำเภอกุฉินารายณ์ จังหวัดกาฬสินธุ์ 46110</t>
  </si>
  <si>
    <t>26/02/2025 14:11</t>
  </si>
  <si>
    <t>EUO65</t>
  </si>
  <si>
    <t>******ำบลเมืองลี ตำบลเมืองลี อำเภอนาหมื่น จังหวัดน่าน 55180</t>
  </si>
  <si>
    <t>26/02/2025 13:53</t>
  </si>
  <si>
    <t>26/02/2025 13:52</t>
  </si>
  <si>
    <t>EUO63</t>
  </si>
  <si>
    <t>26/02/2025 13:24</t>
  </si>
  <si>
    <t>EUO61</t>
  </si>
  <si>
    <t>26/02/2025 13:17</t>
  </si>
  <si>
    <t>26/02/2025 13:16</t>
  </si>
  <si>
    <t>EUO60</t>
  </si>
  <si>
    <t>ป***า ท***ิน</t>
  </si>
  <si>
    <t>26/02/2025 13:12</t>
  </si>
  <si>
    <t>EUO59</t>
  </si>
  <si>
    <t>26/02/2025 13:10</t>
  </si>
  <si>
    <t>EUO58</t>
  </si>
  <si>
    <t xml:space="preserve"> กรวิชญ์</t>
  </si>
  <si>
    <t xml:space="preserve"> BR.HOUSE.1055/62.ซ.ปรีดีพนมยงค์45 ถ.สุขมวิท71 เขตวัฒนา แขวงคลองตันเหนือ กทม.  10110</t>
  </si>
  <si>
    <t>0843736559</t>
  </si>
  <si>
    <t>26/02/2025 13:02</t>
  </si>
  <si>
    <t>EUO57</t>
  </si>
  <si>
    <t xml:space="preserve">แม่นาง    เรืองรัตน์ </t>
  </si>
  <si>
    <t>บ้านโคกเลาะ ตรวจ. ตำบลหนองพอก อำเภอหนองพอก จ.ร้อยเอ็ด
 45210</t>
  </si>
  <si>
    <t>0841848263</t>
  </si>
  <si>
    <t>26/02/2025 12:01</t>
  </si>
  <si>
    <t>26/02/2025 12:53</t>
  </si>
  <si>
    <t>EUO56</t>
  </si>
  <si>
    <t>จ*า</t>
  </si>
  <si>
    <t>******ือง อำเภอเมืองสรวง จังหวัดร้อยเอ็ด 45220</t>
  </si>
  <si>
    <t>45220</t>
  </si>
  <si>
    <t>26/02/2025 12:52</t>
  </si>
  <si>
    <t>EUO55</t>
  </si>
  <si>
    <t>จิรัฐชญา ศรีสุราช</t>
  </si>
  <si>
    <t>33ม.5ต.คำตากล้า
อ.คำตากล้าจ.สกลนคร 47250</t>
  </si>
  <si>
    <t>47250</t>
  </si>
  <si>
    <t>0945052121</t>
  </si>
  <si>
    <t>26/02/2025 14:02</t>
  </si>
  <si>
    <t>26/02/2025 12:51</t>
  </si>
  <si>
    <t>EUO54</t>
  </si>
  <si>
    <t>รณชัย พันธุ์สุข</t>
  </si>
  <si>
    <t xml:space="preserve"> 10 ม.8 ต.หนองบ่อ อ.สองพี่น้อง จ.สุพรรณ   72190</t>
  </si>
  <si>
    <t>72190</t>
  </si>
  <si>
    <t>0920966082</t>
  </si>
  <si>
    <t>26/02/2025 12:49</t>
  </si>
  <si>
    <t>EUO53</t>
  </si>
  <si>
    <t>ป***พ ค***่ม</t>
  </si>
  <si>
    <t>26/02/2025 12:47</t>
  </si>
  <si>
    <t>THT07011JNBX61Z</t>
  </si>
  <si>
    <t>EUO51</t>
  </si>
  <si>
    <t>คุณสหพล สายสุวรรณ์(ทนายอารต์)</t>
  </si>
  <si>
    <t>0890834132,
91 ถ.ริมคลองชลประทาน
ซ.มงคลนิเวศน์
ต.บ้านอิฐ
อ.เมืองอ่างทอง
จ.อ่างทอง
Thailand
โน้ตสำหรับการจัดส่ง:
ของฝากจากคุณหมวย 14000</t>
  </si>
  <si>
    <t>0885055264</t>
  </si>
  <si>
    <t>26/02/2025 08:28</t>
  </si>
  <si>
    <t>26/02/2025 12:45</t>
  </si>
  <si>
    <t>EUO50</t>
  </si>
  <si>
    <t>LEXPU0462069145</t>
  </si>
  <si>
    <t>EUO49</t>
  </si>
  <si>
    <t>******์ด รัชดา-รามอินทรา, แขวงคันนายาว แขวงคันนายาว เขตคันนายาว จังหวัดกรุงเทพมหานคร 10230</t>
  </si>
  <si>
    <t>26/02/2025 12:44</t>
  </si>
  <si>
    <t>EUO48</t>
  </si>
  <si>
    <t>พร สุขสันติ์</t>
  </si>
  <si>
    <t>บ้านโนนตาล
77 ม.2, โนนเมือง
  อ.โนนสัง, จ.หนองบัสลำภู 
 39140</t>
  </si>
  <si>
    <t>39140</t>
  </si>
  <si>
    <t>0885481216</t>
  </si>
  <si>
    <t>25/02/2025 22:13</t>
  </si>
  <si>
    <t>26/02/2025 12:43</t>
  </si>
  <si>
    <t>26/02/2025 12:42</t>
  </si>
  <si>
    <t>EUO47</t>
  </si>
  <si>
    <t xml:space="preserve">นวพรรณ อภิชนธิวงศ์ </t>
  </si>
  <si>
    <t>เลขที่ 13 ประชานิเวศน์ 3 ซอย 25/11 ถ.งามวงซ์วาน ต.ท่าทราย อ.เมือง จ.นนทบุรี 11000</t>
  </si>
  <si>
    <t>0897918166</t>
  </si>
  <si>
    <t>26/02/2025 12:41</t>
  </si>
  <si>
    <t>EUO46</t>
  </si>
  <si>
    <t>TH250314081489N</t>
  </si>
  <si>
    <t>EUO45</t>
  </si>
  <si>
    <t>26/02/2025 12:40</t>
  </si>
  <si>
    <t>THT01481JNDC79Z</t>
  </si>
  <si>
    <t>EUO44</t>
  </si>
  <si>
    <t>26/02/2025 12:37</t>
  </si>
  <si>
    <t>THT24051JP05M8Z</t>
  </si>
  <si>
    <t>EUO42</t>
  </si>
  <si>
    <t>บ******า</t>
  </si>
  <si>
    <t>******(เลี่ยงส่งวันหยุด) แขวงทุ่งครุ เขตทุ่งครุ จังหวัดกรุงเทพมหานคร 10140</t>
  </si>
  <si>
    <t>TH2570811621147</t>
  </si>
  <si>
    <t>26/02/2025 12:07</t>
  </si>
  <si>
    <t>EUO41</t>
  </si>
  <si>
    <t>26/02/2025 12:31</t>
  </si>
  <si>
    <t>TH254997826290R</t>
  </si>
  <si>
    <t>EUO38</t>
  </si>
  <si>
    <t>น.ส. จิตรกัญญา แซ่เฮ้อ</t>
  </si>
  <si>
    <t>30หมู่7 · ศรีภูมิ/ Si Phum
ท่าวังผา/ Tha Wang Phaน่าน/ Nan
55140</t>
  </si>
  <si>
    <t>660611858611</t>
  </si>
  <si>
    <t>26/02/2025 11:47</t>
  </si>
  <si>
    <t>TH52066WUM9S1F</t>
  </si>
  <si>
    <t>EUO36</t>
  </si>
  <si>
    <t>26/02/2025 11:41</t>
  </si>
  <si>
    <t>TH251720496753C</t>
  </si>
  <si>
    <t>EUO35</t>
  </si>
  <si>
    <t>ก***กร</t>
  </si>
  <si>
    <t>26/02/2025 11:37</t>
  </si>
  <si>
    <t>THT01431JP1522Z</t>
  </si>
  <si>
    <t>EUO34</t>
  </si>
  <si>
    <t>26/02/2025 11:16</t>
  </si>
  <si>
    <t>THT67011JP0RH4Z</t>
  </si>
  <si>
    <t>26/02/2025 11:17</t>
  </si>
  <si>
    <t>EUO33</t>
  </si>
  <si>
    <t>26/02/2025 11:14</t>
  </si>
  <si>
    <t>LEXDO0128737436</t>
  </si>
  <si>
    <t>EUO32</t>
  </si>
  <si>
    <t>26/02/2025 11:07</t>
  </si>
  <si>
    <t>THT24051JNDG35Z</t>
  </si>
  <si>
    <t>EUO30</t>
  </si>
  <si>
    <t>26/02/2025 11:04</t>
  </si>
  <si>
    <t>THT06041JNBV43Z</t>
  </si>
  <si>
    <t>26/02/2025 11:05</t>
  </si>
  <si>
    <t>EUO29</t>
  </si>
  <si>
    <t>TH47096WUM604F</t>
  </si>
  <si>
    <t>EUO28</t>
  </si>
  <si>
    <t>ม***ิกา บ***ู</t>
  </si>
  <si>
    <t>26/02/2025 10:53</t>
  </si>
  <si>
    <t>THT56111JND181Z</t>
  </si>
  <si>
    <t>EUO27</t>
  </si>
  <si>
    <t>26/02/2025 10:23</t>
  </si>
  <si>
    <t>EUO26</t>
  </si>
  <si>
    <t>26/02/2025 10:43</t>
  </si>
  <si>
    <t>TH01126WV8109A0</t>
  </si>
  <si>
    <t>26/02/2025 10:13</t>
  </si>
  <si>
    <t>EUO25</t>
  </si>
  <si>
    <t>26/02/2025 10:05</t>
  </si>
  <si>
    <t>EUO23</t>
  </si>
  <si>
    <t>ชไมพร พรมสุข</t>
  </si>
  <si>
    <t>64 ม.4 · ตาคง/ Ta Khong
สังขะ/ Sangkhaสุรินทร์/ Surin
32150</t>
  </si>
  <si>
    <t>660807213163</t>
  </si>
  <si>
    <t>26/02/2025 10:00</t>
  </si>
  <si>
    <t>TH29106WUKTP2J</t>
  </si>
  <si>
    <t>EUO22</t>
  </si>
  <si>
    <t>ก***นาง</t>
  </si>
  <si>
    <t>26/02/2025 09:57</t>
  </si>
  <si>
    <t>THT01291JNZUB0Z</t>
  </si>
  <si>
    <t>EUO20</t>
  </si>
  <si>
    <t>ส***วรรณ ส***รณประเสริฐ</t>
  </si>
  <si>
    <t>26/02/2025 09:55</t>
  </si>
  <si>
    <t>THT12061JNCKX5Z</t>
  </si>
  <si>
    <t>EUO19</t>
  </si>
  <si>
    <t>ส*** จ***ร์ทอง</t>
  </si>
  <si>
    <t>26/02/2025 09:54</t>
  </si>
  <si>
    <t>THT47141JP07J4Z</t>
  </si>
  <si>
    <t>EUO17</t>
  </si>
  <si>
    <t>ภ***วดี น***ยราญ</t>
  </si>
  <si>
    <t>26/02/2025 09:52</t>
  </si>
  <si>
    <t>THT45011JP04V4Z</t>
  </si>
  <si>
    <t>EUO16</t>
  </si>
  <si>
    <t>ส***จ  ป***ัยยะโคถา</t>
  </si>
  <si>
    <t>THT01201JNZRW8Z</t>
  </si>
  <si>
    <t>EUO15</t>
  </si>
  <si>
    <t>เ***มาศ ค***ย์</t>
  </si>
  <si>
    <t>THT05011JNZTH0Z</t>
  </si>
  <si>
    <t>EUO14</t>
  </si>
  <si>
    <t>ว***ี ว***องแซง</t>
  </si>
  <si>
    <t>26/02/2025 09:51</t>
  </si>
  <si>
    <t>THT60051JNC4F9Z</t>
  </si>
  <si>
    <t>EUO12</t>
  </si>
  <si>
    <t>26/02/2025 09:46</t>
  </si>
  <si>
    <t>THT01501JP02C4Z</t>
  </si>
  <si>
    <t>EUO11</t>
  </si>
  <si>
    <t>ธ***านต์ ช***ัย</t>
  </si>
  <si>
    <t>THT56131JP0Q10Z</t>
  </si>
  <si>
    <t>EUO10</t>
  </si>
  <si>
    <t>LEXDO0128737853</t>
  </si>
  <si>
    <t>EUO8</t>
  </si>
  <si>
    <t>จ***ุพรรณี ฟ***ระไพ</t>
  </si>
  <si>
    <t>26/02/2025 09:40</t>
  </si>
  <si>
    <t>THT15061JNCWC5Z</t>
  </si>
  <si>
    <t>EUO7</t>
  </si>
  <si>
    <t>ป***ฉัตร  ว***ภา</t>
  </si>
  <si>
    <t>26/02/2025 09:39</t>
  </si>
  <si>
    <t>THT39091JP0KW2Z</t>
  </si>
  <si>
    <t>EUO6</t>
  </si>
  <si>
    <t>เ***นารี น***ังข์</t>
  </si>
  <si>
    <t>26/02/2025 09:38</t>
  </si>
  <si>
    <t>THT70011JNCYR7Z</t>
  </si>
  <si>
    <t>EUO5</t>
  </si>
  <si>
    <t>น***ช  เ***ิลัย</t>
  </si>
  <si>
    <t>26/02/2025 09:35</t>
  </si>
  <si>
    <t>THT50011JP0UA4Z</t>
  </si>
  <si>
    <t>EUO3</t>
  </si>
  <si>
    <t>ด***ดือน ด***ันเทียะ</t>
  </si>
  <si>
    <t>26/02/2025 09:30</t>
  </si>
  <si>
    <t>THT07021JP0UR6Z</t>
  </si>
  <si>
    <t>EUO2</t>
  </si>
  <si>
    <t>ร***า ก***</t>
  </si>
  <si>
    <t>26/02/2025 09:28</t>
  </si>
  <si>
    <t>THT14091JP0GH6Z</t>
  </si>
  <si>
    <t>26/02/2025 09:29</t>
  </si>
  <si>
    <t>EUO1</t>
  </si>
  <si>
    <t>จ***ร์บาน จ***สมศักดิ์</t>
  </si>
  <si>
    <t>26/02/2025 11:03</t>
  </si>
  <si>
    <t>THT54031JP2NN6Z</t>
  </si>
  <si>
    <t>26/02/2025 09:26</t>
  </si>
  <si>
    <t>EUO0</t>
  </si>
  <si>
    <t>พ***รา    แ***ใส</t>
  </si>
  <si>
    <t>THT01161JNC8U5Z</t>
  </si>
  <si>
    <t>EUN99</t>
  </si>
  <si>
    <t>อ***ย เ***วขำ</t>
  </si>
  <si>
    <t>THT31111JNCU73Z</t>
  </si>
  <si>
    <t>EUN97</t>
  </si>
  <si>
    <t>น***วัชชัย ห***ดก</t>
  </si>
  <si>
    <t>THT32011JP0SG4Z</t>
  </si>
  <si>
    <t>EUN96</t>
  </si>
  <si>
    <t>พ***ัย ท***</t>
  </si>
  <si>
    <t>26/02/2025 09:19</t>
  </si>
  <si>
    <t>THT31031JNZST6Z</t>
  </si>
  <si>
    <t>EUN95</t>
  </si>
  <si>
    <t>ว***พัฒ บ***ร้าง</t>
  </si>
  <si>
    <t>THT19061JP2KM0Z</t>
  </si>
  <si>
    <t>EUN94</t>
  </si>
  <si>
    <t>จ***ภรณ์ บ***ูชา</t>
  </si>
  <si>
    <t>26/02/2025 09:15</t>
  </si>
  <si>
    <t>THT01181JP2GD0Z</t>
  </si>
  <si>
    <t>26/02/2025 09:14</t>
  </si>
  <si>
    <t>EUN93</t>
  </si>
  <si>
    <t>ธ***ช เ***าสุขสกุล</t>
  </si>
  <si>
    <t>THT01081JP2HJ0Z</t>
  </si>
  <si>
    <t>EUN92</t>
  </si>
  <si>
    <t>น***ร ย***รีทอง</t>
  </si>
  <si>
    <t>26/02/2025 09:13</t>
  </si>
  <si>
    <t>THT15031JP1058Z</t>
  </si>
  <si>
    <t>EUN91</t>
  </si>
  <si>
    <t>26/02/2025 09:11</t>
  </si>
  <si>
    <t>LEXPU0462069123</t>
  </si>
  <si>
    <t>EUN90</t>
  </si>
  <si>
    <t>น** น*** เ***นขุนทด</t>
  </si>
  <si>
    <t>26/02/2025 09:08</t>
  </si>
  <si>
    <t>THT10021JP0Z90Z</t>
  </si>
  <si>
    <t>EUN89</t>
  </si>
  <si>
    <t>26/02/2025 09:07</t>
  </si>
  <si>
    <t>THT20041JND8V3Z</t>
  </si>
  <si>
    <t>EUN88</t>
  </si>
  <si>
    <t>มน กีรติ</t>
  </si>
  <si>
    <t>8/40 มบ.ศรีปทุม หมู่4 ถ.ปทุม-เสนา - · โคกช้าง/ Khok Chang
บางไทร/ Bang Saiพระนครศรีอยุธยา/ Phra Nakhon Si Ayutthaya
13190</t>
  </si>
  <si>
    <t>660864146939</t>
  </si>
  <si>
    <t>26/02/2025 09:06</t>
  </si>
  <si>
    <t>LEXDO0128737708</t>
  </si>
  <si>
    <t>EUN86</t>
  </si>
  <si>
    <t>เ***าภรณ์</t>
  </si>
  <si>
    <t>26/02/2025 08:57</t>
  </si>
  <si>
    <t>THT37181JND3J9Z</t>
  </si>
  <si>
    <t>EUN85</t>
  </si>
  <si>
    <t>ส***ชชา ค***วงษ์</t>
  </si>
  <si>
    <t>26/02/2025 08:56</t>
  </si>
  <si>
    <t>THT24061JNC789Z</t>
  </si>
  <si>
    <t>EUN84</t>
  </si>
  <si>
    <t>ช*** จ***ิน โ***กัน</t>
  </si>
  <si>
    <t>THT20081JNZWV6Z</t>
  </si>
  <si>
    <t>EUN83</t>
  </si>
  <si>
    <t>พ***ย ห***คำสอน</t>
  </si>
  <si>
    <t>26/02/2025 08:54</t>
  </si>
  <si>
    <t>THT29031JNZYF8Z</t>
  </si>
  <si>
    <t>26/02/2025 08:55</t>
  </si>
  <si>
    <t>EUN82</t>
  </si>
  <si>
    <t>ปัญจพร  ปานพิมพ์</t>
  </si>
  <si>
    <t>30 ม. 2 บ้านโคกสูง  ต.หนองไผ่ อ.ชุมแพ · ชุมแพ/ Chum Phae
ชุมแพ/ Chum Phaeขอนแก่น/ Khon Kaen
40130</t>
  </si>
  <si>
    <t>660910563211</t>
  </si>
  <si>
    <t>26/02/2025 08:32</t>
  </si>
  <si>
    <t>TH37056WUM357F</t>
  </si>
  <si>
    <t>EUN81</t>
  </si>
  <si>
    <t>26/02/2025 09:00</t>
  </si>
  <si>
    <t>TH250379779299S</t>
  </si>
  <si>
    <t>26/02/2025 08:31</t>
  </si>
  <si>
    <t>EUN80</t>
  </si>
  <si>
    <t>26/02/2025 08:59</t>
  </si>
  <si>
    <t>TH2565675580160</t>
  </si>
  <si>
    <t>26/02/2025 08:29</t>
  </si>
  <si>
    <t>EUN79</t>
  </si>
  <si>
    <t>TH2582153046642</t>
  </si>
  <si>
    <t>26/02/2025 08:25</t>
  </si>
  <si>
    <t>EUN78</t>
  </si>
  <si>
    <t>อ***ตา</t>
  </si>
  <si>
    <t>26/02/2025 08:14</t>
  </si>
  <si>
    <t>THT29081JNZK72Z</t>
  </si>
  <si>
    <t>EUN77</t>
  </si>
  <si>
    <t>******ียงตาล, อำเภอห้างฉัตร ตำบลเวียงตาล อำเภอห้างฉัตร จังหวัดลำปาง 52190</t>
  </si>
  <si>
    <t>52190</t>
  </si>
  <si>
    <t>26/02/2025 08:12</t>
  </si>
  <si>
    <t>TH2557691341274</t>
  </si>
  <si>
    <t>26/02/2025 08:11</t>
  </si>
  <si>
    <t>EUN76</t>
  </si>
  <si>
    <t>26/02/2025 08:22</t>
  </si>
  <si>
    <t>TH257082838026E</t>
  </si>
  <si>
    <t>26/02/2025 08:09</t>
  </si>
  <si>
    <t>EUN75</t>
  </si>
  <si>
    <t>TH2593890917458</t>
  </si>
  <si>
    <t>26/02/2025 08:01</t>
  </si>
  <si>
    <t>EUN74</t>
  </si>
  <si>
    <t>TH257702215258P</t>
  </si>
  <si>
    <t>26/02/2025 07:41</t>
  </si>
  <si>
    <t>EUN73</t>
  </si>
  <si>
    <t>อ******ช</t>
  </si>
  <si>
    <t>******สามประเวศ แขวงคลองสามประเวศ เขตลาดกระบัง จังหวัดกรุงเทพมหานคร 10520</t>
  </si>
  <si>
    <t>26/02/2025 07:38</t>
  </si>
  <si>
    <t>TH252718761777I</t>
  </si>
  <si>
    <t>EUN72</t>
  </si>
  <si>
    <t>อภิญญา อ่างสุวรรณ</t>
  </si>
  <si>
    <t>5/131ม.6 ที่ดินทอง4 ซอย4/1 ต.บางเมือง · บางเมือง/ Bang Mueang
เมืองสมุทรปราการ/ Mueang Samut Prakanสมุทรปราการ/ Samut Prakan
10270</t>
  </si>
  <si>
    <t>660981015946</t>
  </si>
  <si>
    <t>26/02/2025 07:19</t>
  </si>
  <si>
    <t>LEXDO0128704658</t>
  </si>
  <si>
    <t>EUN71</t>
  </si>
  <si>
    <t>26/02/2025 05:44</t>
  </si>
  <si>
    <t>THT01231JNDDR4Z</t>
  </si>
  <si>
    <t>EUN70</t>
  </si>
  <si>
    <t>26/02/2025 05:24</t>
  </si>
  <si>
    <t>THT01231JNGME8Z</t>
  </si>
  <si>
    <t>EUN68</t>
  </si>
  <si>
    <t>บ***า ส***ระภา</t>
  </si>
  <si>
    <t>26/02/2025 01:54</t>
  </si>
  <si>
    <t>755534728314</t>
  </si>
  <si>
    <t>EUN67</t>
  </si>
  <si>
    <t>******วลายธงชาติ) ตำบลบางปูใหม่ อำเภอเมืองสมุทรปราการ จังหวัดสมุทรปราการ 10280</t>
  </si>
  <si>
    <t>26/02/2025 00:58</t>
  </si>
  <si>
    <t>TH255297998059S</t>
  </si>
  <si>
    <t>EUN66</t>
  </si>
  <si>
    <t>นางนุจรี วัฒนานุกูลชัย</t>
  </si>
  <si>
    <t>660611920044</t>
  </si>
  <si>
    <t>26/02/2025 00:21</t>
  </si>
  <si>
    <t>LEXDO0128703859</t>
  </si>
  <si>
    <t>EUQ4</t>
  </si>
  <si>
    <t>ธ***ติ ท***ศีลธรรม</t>
  </si>
  <si>
    <t>27/02/2025 22:25</t>
  </si>
  <si>
    <t>THT48031JSGF59Z</t>
  </si>
  <si>
    <t>EUQ3</t>
  </si>
  <si>
    <t>27/02/2025 22:21</t>
  </si>
  <si>
    <t>THT27021JTH5Z4Z</t>
  </si>
  <si>
    <t>EUQ2</t>
  </si>
  <si>
    <t>ประไพ  จิตรเลขากวิน</t>
  </si>
  <si>
    <t>134/38-หมู่ที่1 -บางศรีเมือง17-อ-เมือง-จ-นนทบุรี  · บางศรีเมือง/ Bang Si Mueang
เมืองนนทบุรี/ Mueang Nonthaburiนนทบุรี/ Nonthaburi
11000</t>
  </si>
  <si>
    <t>660922784331</t>
  </si>
  <si>
    <t>27/02/2025 22:03</t>
  </si>
  <si>
    <t>LEXPU0462747436</t>
  </si>
  <si>
    <t>EUQ1</t>
  </si>
  <si>
    <t>แ******า</t>
  </si>
  <si>
    <t>******ซอย สาทร 9, แขวงยานนาวา, เขตสาทร แขวงยานนาวา เขตสาทร จังหวัดกรุงเทพมหานคร 10120</t>
  </si>
  <si>
    <t>27/02/2025 22:02</t>
  </si>
  <si>
    <t>TH258872466976J</t>
  </si>
  <si>
    <t>EUQ0</t>
  </si>
  <si>
    <t>ชาญศักดิ์ ครองสิงห์</t>
  </si>
  <si>
    <t>เลขที่ 4 บ้านหนองสิม หมู่ที่ 9 · โพธิ์หมากแข้ง/ Pho Mak Khaeng
บึงโขงหลง/ Bueng Khong Longบึงกาฬ/ Bueng Kan
38220</t>
  </si>
  <si>
    <t>38220</t>
  </si>
  <si>
    <t>660623965544</t>
  </si>
  <si>
    <t>27/02/2025 21:42</t>
  </si>
  <si>
    <t>TH35046X2Q8Y9D</t>
  </si>
  <si>
    <t>EUP99</t>
  </si>
  <si>
    <t>พ***ารธวัชชัย ย***นู</t>
  </si>
  <si>
    <t>27/02/2025 21:24</t>
  </si>
  <si>
    <t>755593414811</t>
  </si>
  <si>
    <t>27/02/2025 21:27</t>
  </si>
  <si>
    <t>EUP98</t>
  </si>
  <si>
    <t>รุจิกร บุรุษสุจริต</t>
  </si>
  <si>
    <t>บริษัท เอ็ม ซี อะโกร-เคมิคัล จำกัด,  นิคมบางปูซอย 12 บี 581 หมู่4 · แพรกษา/ Phraek Sa
เมืองสมุทรปราการ/ Mueang Samut Prakanสมุทรปราการ/ Samut Prakan
10280</t>
  </si>
  <si>
    <t>660631610593</t>
  </si>
  <si>
    <t>27/02/2025 20:54</t>
  </si>
  <si>
    <t>LEXPU0462751306</t>
  </si>
  <si>
    <t>EUP97</t>
  </si>
  <si>
    <t>******าดกระบัง, แขวงลาดกระบัง, เขตลาดกระบัง แขวงลาดกระบัง เขตลาดกระบัง จังหวัดกรุงเทพมหานคร 10520</t>
  </si>
  <si>
    <t>27/02/2025 20:30</t>
  </si>
  <si>
    <t>TH259115298655Y</t>
  </si>
  <si>
    <t>27/02/2025 20:29</t>
  </si>
  <si>
    <t>EUP96</t>
  </si>
  <si>
    <t>27/02/2025 19:59</t>
  </si>
  <si>
    <t>EUP95</t>
  </si>
  <si>
    <t>LEXPU0462678413</t>
  </si>
  <si>
    <t>EUP94</t>
  </si>
  <si>
    <t>27/02/2025 19:49</t>
  </si>
  <si>
    <t>THT07011JSK7W7Z</t>
  </si>
  <si>
    <t>27/02/2025 19:47</t>
  </si>
  <si>
    <t>EUP93</t>
  </si>
  <si>
    <t>27/02/2025 19:41</t>
  </si>
  <si>
    <t>THT54091JTHMW6Z</t>
  </si>
  <si>
    <t>27/02/2025 19:39</t>
  </si>
  <si>
    <t>EUP92</t>
  </si>
  <si>
    <t>ว*** ท***ี</t>
  </si>
  <si>
    <t>THT14031JT65E2Z</t>
  </si>
  <si>
    <t>EUP91</t>
  </si>
  <si>
    <t>******ทับเที่ยง, อำเภอเมืองตรัง ตำบลทับเที่ยง อำเภอเมืองตรัง จังหวัดตรัง 92000</t>
  </si>
  <si>
    <t>TH2571660129537</t>
  </si>
  <si>
    <t>27/02/2025 19:17</t>
  </si>
  <si>
    <t>EUP90</t>
  </si>
  <si>
    <t>น***ปรียานุช น***ณ</t>
  </si>
  <si>
    <t>27/02/2025 19:06</t>
  </si>
  <si>
    <t>755585807852</t>
  </si>
  <si>
    <t>EUP89</t>
  </si>
  <si>
    <t>ก***ิยา แ***ัวะ</t>
  </si>
  <si>
    <t>27/02/2025 18:50</t>
  </si>
  <si>
    <t>755528707850</t>
  </si>
  <si>
    <t>EUP88</t>
  </si>
  <si>
    <t>27/02/2025 18:40</t>
  </si>
  <si>
    <t>LEXPU0462755157</t>
  </si>
  <si>
    <t>EUP87</t>
  </si>
  <si>
    <t>แ***สาวนีย์ ไ***ูมิ</t>
  </si>
  <si>
    <t>27/02/2025 17:53</t>
  </si>
  <si>
    <t>755512808842</t>
  </si>
  <si>
    <t>27/02/2025 17:49</t>
  </si>
  <si>
    <t>EUP86</t>
  </si>
  <si>
    <t>******บาลนบพิตำ) ถนนเส้นท่าศาลามุ่งหน้ามาโรงเหล็ก ทางเข้าซอยมีสถานที่ตรอ.สีชมพู ตำบลนาเหรง อำเภอนบพิตำ จังหวัดนครศรีธรรมราช 80160</t>
  </si>
  <si>
    <t>27/02/2025 17:34</t>
  </si>
  <si>
    <t>TH250029339060F</t>
  </si>
  <si>
    <t>27/02/2025 17:32</t>
  </si>
  <si>
    <t>EUP83</t>
  </si>
  <si>
    <t>ขนม</t>
  </si>
  <si>
    <t>บ้านโสกแสง 152 หมู่1 · โสกแสง/ Sok Saeng
นาจะหลวย/ Na Chaluaiอุบลราชธานี/ Ubon Ratchathani
34280</t>
  </si>
  <si>
    <t>34280</t>
  </si>
  <si>
    <t>660949567156</t>
  </si>
  <si>
    <t>27/02/2025 17:26</t>
  </si>
  <si>
    <t>EUP82</t>
  </si>
  <si>
    <t>TH31076X27CP4E</t>
  </si>
  <si>
    <t>EUP81</t>
  </si>
  <si>
    <t>จันพิมา หาระชอน</t>
  </si>
  <si>
    <t>90/6 ม.2 ต.ปะตง อ.สอยดาว จ.จันทบุรี 22180</t>
  </si>
  <si>
    <t>0843452162</t>
  </si>
  <si>
    <t>27/02/2025 17:24</t>
  </si>
  <si>
    <t>JB192890042TH</t>
  </si>
  <si>
    <t>27/02/2025 17:25</t>
  </si>
  <si>
    <t>EUP80</t>
  </si>
  <si>
    <t>น*** จ***แสง</t>
  </si>
  <si>
    <t>27/02/2025 17:20</t>
  </si>
  <si>
    <t>THT38101JSKE79Z</t>
  </si>
  <si>
    <t>EUP79</t>
  </si>
  <si>
    <t xml:space="preserve">ลัดดาวัลย์  บังเอิญ </t>
  </si>
  <si>
    <t xml:space="preserve"> 73  ม 3 ต ไพรพัฒนา  อ ภูสิงห์  จะศรีสะเกษ      33140</t>
  </si>
  <si>
    <t>0868650244</t>
  </si>
  <si>
    <t>27/02/2025 11:27</t>
  </si>
  <si>
    <t>ลูกค้าสมัครตัวแทน W1820</t>
  </si>
  <si>
    <t>JB192890039TH</t>
  </si>
  <si>
    <t>27/02/2025 17:16</t>
  </si>
  <si>
    <t>EUP78</t>
  </si>
  <si>
    <t>คุณสายัญ  วงศ์ไม้น้อย</t>
  </si>
  <si>
    <t>เลขที่ 9849/1  หมู่ที่ 2
ตลาดท่าโบสถ์
ตำบล สามง่าม-ท่าโบสถ์
อำเภอ หันคา
จังหวัด ชัยนาท 17160</t>
  </si>
  <si>
    <t>17160</t>
  </si>
  <si>
    <t>0994437556</t>
  </si>
  <si>
    <t>27/02/2025 17:10</t>
  </si>
  <si>
    <t>JB192890025TH</t>
  </si>
  <si>
    <t>27/02/2025 17:14</t>
  </si>
  <si>
    <t>EUP77</t>
  </si>
  <si>
    <t>สงกาญจน์ เข็มเพชร</t>
  </si>
  <si>
    <t>55หมู่18
โนนสวาง
กุดข้าวปุ้น
อุบลราชธานี
Thailand 34270</t>
  </si>
  <si>
    <t>34270</t>
  </si>
  <si>
    <t>66821208722</t>
  </si>
  <si>
    <t>27/02/2025 17:12</t>
  </si>
  <si>
    <t>JA177232905TH</t>
  </si>
  <si>
    <t>EUP76</t>
  </si>
  <si>
    <t>จ***พล  จ***มุข</t>
  </si>
  <si>
    <t>27/02/2025 17:06</t>
  </si>
  <si>
    <t>THT70011JSKRD9Z</t>
  </si>
  <si>
    <t>EUP75</t>
  </si>
  <si>
    <t>ธ*** จ***ิญนุสิต</t>
  </si>
  <si>
    <t>THT71111JTHAA0Z</t>
  </si>
  <si>
    <t>27/02/2025 17:05</t>
  </si>
  <si>
    <t>EUP73</t>
  </si>
  <si>
    <t xml:space="preserve">ม. 10บ้านใหม่มงคล ต. แม่เมาะอ. แม่เมาะ 186 ซอย13 · แม่เมาะ/ Mae Mo, ลำปาง/ Lampang, แม่เมาะ/ Mae Mo, 52220, Thailand
</t>
  </si>
  <si>
    <t>0806544256</t>
  </si>
  <si>
    <t>27/02/2025 16:58</t>
  </si>
  <si>
    <t>เคลม ลาซาด้า ออเดอร์ 984047302466308**สินค้าขึ้นรา**</t>
  </si>
  <si>
    <t>JB192890011TH</t>
  </si>
  <si>
    <t>EUP72</t>
  </si>
  <si>
    <t>พ***พย์  ธ***าภิรมย์</t>
  </si>
  <si>
    <t>27/02/2025 16:46</t>
  </si>
  <si>
    <t>อยากได้ ฝอยทอง และ กล้วยหอมมะพร้าวเผา คะ</t>
  </si>
  <si>
    <t>THT01131JSUTW5Z</t>
  </si>
  <si>
    <t>EUP71</t>
  </si>
  <si>
    <t>น*** ป***นม</t>
  </si>
  <si>
    <t>27/02/2025 16:42</t>
  </si>
  <si>
    <t>THT04011JTGYH6Z</t>
  </si>
  <si>
    <t>EUP70</t>
  </si>
  <si>
    <t>จ***ทร์ทิพย์  ห***ุณ</t>
  </si>
  <si>
    <t>27/02/2025 16:39</t>
  </si>
  <si>
    <t>THT28161JTH1P4Z</t>
  </si>
  <si>
    <t>EUP69</t>
  </si>
  <si>
    <t>น***ันทร์เพ็ญ ท***รรดิษ</t>
  </si>
  <si>
    <t>27/02/2025 16:09</t>
  </si>
  <si>
    <t>755547419804</t>
  </si>
  <si>
    <t>EUP68</t>
  </si>
  <si>
    <t>ช***ชา</t>
  </si>
  <si>
    <t>27/02/2025 16:06</t>
  </si>
  <si>
    <t>THT03041JSXMF5Z</t>
  </si>
  <si>
    <t>EUP67</t>
  </si>
  <si>
    <t>27/02/2025 15:58</t>
  </si>
  <si>
    <t>THT68041JSVBM7Z</t>
  </si>
  <si>
    <t>EUP66</t>
  </si>
  <si>
    <t>บ******ู</t>
  </si>
  <si>
    <t>******แม่ใจ จังหวัดพะเยา ตำบลบ้านเหล่า อำเภอแม่ใจ จังหวัดพะเยา 56130</t>
  </si>
  <si>
    <t>56130</t>
  </si>
  <si>
    <t>27/02/2025 16:13</t>
  </si>
  <si>
    <t>TH254378861786I</t>
  </si>
  <si>
    <t>27/02/2025 15:57</t>
  </si>
  <si>
    <t>EUP65</t>
  </si>
  <si>
    <t>27/02/2025 15:55</t>
  </si>
  <si>
    <t>THT42011JSUDN9Z</t>
  </si>
  <si>
    <t>EUP64</t>
  </si>
  <si>
    <t>27/02/2025 15:37</t>
  </si>
  <si>
    <t>EUP63</t>
  </si>
  <si>
    <t>TH258130851154U</t>
  </si>
  <si>
    <t>27/02/2025 15:25</t>
  </si>
  <si>
    <t>EUP62</t>
  </si>
  <si>
    <t>27/02/2025 15:22</t>
  </si>
  <si>
    <t>EUP61</t>
  </si>
  <si>
    <t>27/02/2025 15:41</t>
  </si>
  <si>
    <t>TH251533121043W</t>
  </si>
  <si>
    <t>27/02/2025 15:11</t>
  </si>
  <si>
    <t>EUP60</t>
  </si>
  <si>
    <t>27/02/2025 15:32</t>
  </si>
  <si>
    <t>TH257546628204U</t>
  </si>
  <si>
    <t>27/02/2025 15:02</t>
  </si>
  <si>
    <t>EUP59</t>
  </si>
  <si>
    <t>ใ***ย ศ***</t>
  </si>
  <si>
    <t>27/02/2025 14:45</t>
  </si>
  <si>
    <t>THT14091JSVAB5Z</t>
  </si>
  <si>
    <t>EUP58</t>
  </si>
  <si>
    <t>27/02/2025 14:44</t>
  </si>
  <si>
    <t>THT73061JTJD06Z</t>
  </si>
  <si>
    <t>EUP56</t>
  </si>
  <si>
    <t>ติ๋ม ชื่นชมบุญ</t>
  </si>
  <si>
    <t>44/1 หมู่ 3 ต.ไชโย อ.ไชโย จ.อ่างทอง · ไชโย/ Chaiyo
ไชโย/ Chaiyoอ่างทอง/ Ang Thong
14140</t>
  </si>
  <si>
    <t>660870075955</t>
  </si>
  <si>
    <t>27/02/2025 14:40</t>
  </si>
  <si>
    <t>LEXPU0462740446</t>
  </si>
  <si>
    <t>EUP55</t>
  </si>
  <si>
    <t>จ******า</t>
  </si>
  <si>
    <t>******ือเมือง ตำบลเหนือเมือง อำเภอเมืองร้อยเอ็ด จังหวัดร้อยเอ็ด 45000</t>
  </si>
  <si>
    <t>27/02/2025 15:05</t>
  </si>
  <si>
    <t>TH2570571064300</t>
  </si>
  <si>
    <t>27/02/2025 14:35</t>
  </si>
  <si>
    <t>EUP53</t>
  </si>
  <si>
    <t>******ช้าง ตำบลด่านช้าง อำเภอด่านช้าง จังหวัดสุพรรณบุรี 72180</t>
  </si>
  <si>
    <t>TH2576946231174</t>
  </si>
  <si>
    <t>27/02/2025 14:26</t>
  </si>
  <si>
    <t>EUP52</t>
  </si>
  <si>
    <t>27/02/2025 14:09</t>
  </si>
  <si>
    <t>THT04061JTHYH2Z</t>
  </si>
  <si>
    <t>27/02/2025 14:23</t>
  </si>
  <si>
    <t>EUP51</t>
  </si>
  <si>
    <t>ส.อ.สุรชัย จันทร์ดาคูณ</t>
  </si>
  <si>
    <t xml:space="preserve"> ร้อย.ทม.ที่ 1 147 พระราม5 เขตดุสิต    10300</t>
  </si>
  <si>
    <t>10300</t>
  </si>
  <si>
    <t>0925437427</t>
  </si>
  <si>
    <t>27/02/2025 14:13</t>
  </si>
  <si>
    <t>JB192890008TH</t>
  </si>
  <si>
    <t>27/02/2025 14:17</t>
  </si>
  <si>
    <t>EUP50</t>
  </si>
  <si>
    <t>สุวิจักขณ์ จันทรปุณณานนท์</t>
  </si>
  <si>
    <t>5/11 อาคาร จัสมิน เรสซิเดนซ์ 4 ห้อง 49 หมู่ที่ 10, ซอย บางปลา 8, ถนน เทพารักษ์
ตำบลบางปลา, อำเภอบางพลี, จังหวัดสมุทรปราการ, 
(จากพี่จิ๊บ)
 10540</t>
  </si>
  <si>
    <t>0961468569</t>
  </si>
  <si>
    <t>27/02/2025 13:12</t>
  </si>
  <si>
    <t>JB192889999TH</t>
  </si>
  <si>
    <t>27/02/2025 14:16</t>
  </si>
  <si>
    <t>EUP49</t>
  </si>
  <si>
    <t>คุณจรัสศรี  แซ่ตัน</t>
  </si>
  <si>
    <t>22/ 7 ซ.ครัวโกวิทย์ 
ถนนศักดิเดช
หมู่ 9 ต.วิชิต
อ.เมือง จ.ภูเก็ต 
 83000</t>
  </si>
  <si>
    <t>0869463744</t>
  </si>
  <si>
    <t>27/02/2025 14:08</t>
  </si>
  <si>
    <t>JB192889985TH</t>
  </si>
  <si>
    <t>27/02/2025 14:14</t>
  </si>
  <si>
    <t>EUP48</t>
  </si>
  <si>
    <t>วราพร หยกจรัสสี</t>
  </si>
  <si>
    <t>575/45 คอนโดศุภาลัยซิตี้โฮม
อาคาร A4
ซ รัชดาภิเษก10 
แขวงห้วยขวาง เขตห้วยขวาง
กทม
 10310</t>
  </si>
  <si>
    <t>0891282882</t>
  </si>
  <si>
    <t>27/02/2025 10:34</t>
  </si>
  <si>
    <t>JB192889971TH</t>
  </si>
  <si>
    <t>EUP46</t>
  </si>
  <si>
    <t>27/02/2025 13:51</t>
  </si>
  <si>
    <t>THT02041JSV5X9Z</t>
  </si>
  <si>
    <t>EUP45</t>
  </si>
  <si>
    <t>******จำปา ตำบลจำปา อำเภอท่าเรือ จังหวัดพระนครศรีอยุธยา 13130</t>
  </si>
  <si>
    <t>27/02/2025 13:39</t>
  </si>
  <si>
    <t>TH256012731044Y</t>
  </si>
  <si>
    <t>EUP44</t>
  </si>
  <si>
    <t>เ******)</t>
  </si>
  <si>
    <t>****** ต.บึงสนั่น อ.ธัญบุรี จ.ปทุมธานี 12110 ตำบลบึงสนั่น อำเภอธัญบุรี จังหวัดปทุมธานี 12110</t>
  </si>
  <si>
    <t>27/02/2025 13:06</t>
  </si>
  <si>
    <t>TH2505833381050</t>
  </si>
  <si>
    <t>EUP43</t>
  </si>
  <si>
    <t>ขวัญ​เนตร​ ศรีเสมอ</t>
  </si>
  <si>
    <t>ถ.ศรีสวัสดิ์ 64/7 · ประโคนชัย/ Prakhon Chai
ประโคนชัย/ Prakhon Chaiบุรีรัมย์/ Buriram
31140</t>
  </si>
  <si>
    <t>660929356920</t>
  </si>
  <si>
    <t>27/02/2025 12:59</t>
  </si>
  <si>
    <t>TH28076X2XWN8A</t>
  </si>
  <si>
    <t>EUP42</t>
  </si>
  <si>
    <t xml:space="preserve"> เจ๊หมวย</t>
  </si>
  <si>
    <t xml:space="preserve">
197 หมู่ 12 ต. เขาชนกัน อ. แม่วงก์ จ.นครสวรรค์ 60150</t>
  </si>
  <si>
    <t>0616474309</t>
  </si>
  <si>
    <t>27/02/2025 12:48</t>
  </si>
  <si>
    <t>ลูกค้าเตี๋ยวเดี่ยวแนบสลีปให้ครับ</t>
  </si>
  <si>
    <t>JB192818480TH</t>
  </si>
  <si>
    <t>27/02/2025 12:47</t>
  </si>
  <si>
    <t>EUP41</t>
  </si>
  <si>
    <t>27/02/2025 12:44</t>
  </si>
  <si>
    <t>755556906683</t>
  </si>
  <si>
    <t>EUP40</t>
  </si>
  <si>
    <t>27/02/2025 12:29</t>
  </si>
  <si>
    <t>LEXPU0462456443</t>
  </si>
  <si>
    <t>EUP39</t>
  </si>
  <si>
    <t>27/02/2025 11:44</t>
  </si>
  <si>
    <t>THT01371JRHU64Z</t>
  </si>
  <si>
    <t>ทาร์ตสับปะรด (ทาร์ตสับปะรดแบบชิ้น)</t>
  </si>
  <si>
    <t>EUP38</t>
  </si>
  <si>
    <t>27/02/2025 11:14</t>
  </si>
  <si>
    <t>**ถ้ามีกาแฟ คละไห้สัก2กล่อง</t>
  </si>
  <si>
    <t>JB192818533TH</t>
  </si>
  <si>
    <t>27/02/2025 11:32</t>
  </si>
  <si>
    <t>EUP37</t>
  </si>
  <si>
    <t>ย่าแอรอนกับอบีเกล</t>
  </si>
  <si>
    <t>1818/126 ม.8 ศุภาลัยพรีโม่ หนองบัวศาลา ต.หนองบัวศาลา อ.เมือง นครราชสีมา 
	โทร  30000</t>
  </si>
  <si>
    <t>0822073926</t>
  </si>
  <si>
    <t>27/02/2025 11:07</t>
  </si>
  <si>
    <t>JB192818547TH</t>
  </si>
  <si>
    <t>27/02/2025 11:20</t>
  </si>
  <si>
    <t>EUP35</t>
  </si>
  <si>
    <t>ส***นทา ข***ษ์</t>
  </si>
  <si>
    <t>27/02/2025 11:02</t>
  </si>
  <si>
    <t>755597412651</t>
  </si>
  <si>
    <t>EUP34</t>
  </si>
  <si>
    <t>ณ***า   จ***ถิตย์</t>
  </si>
  <si>
    <t>27/02/2025 11:00</t>
  </si>
  <si>
    <t>THT07011JQSMR3Z</t>
  </si>
  <si>
    <t>EUP33</t>
  </si>
  <si>
    <t>27/02/2025 10:46</t>
  </si>
  <si>
    <t>TH13026WZ96M7F</t>
  </si>
  <si>
    <t>EUP32</t>
  </si>
  <si>
    <t>27/02/2025 10:31</t>
  </si>
  <si>
    <t>THT01371JQT1M9Z</t>
  </si>
  <si>
    <t>27/02/2025 10:41</t>
  </si>
  <si>
    <t>EUP29</t>
  </si>
  <si>
    <t>27/02/2025 10:05</t>
  </si>
  <si>
    <t>THT20071JQUN37Z</t>
  </si>
  <si>
    <t>EUP28</t>
  </si>
  <si>
    <t>27/02/2025 10:02</t>
  </si>
  <si>
    <t>THT03011JQUU93Z</t>
  </si>
  <si>
    <t>EUP27</t>
  </si>
  <si>
    <t>ศ***ร ต***ิทวีรัตน์</t>
  </si>
  <si>
    <t>27/02/2025 09:55</t>
  </si>
  <si>
    <t>THT65041JRH5N8Z</t>
  </si>
  <si>
    <t>EUP26</t>
  </si>
  <si>
    <t>27/02/2025 09:33</t>
  </si>
  <si>
    <t>THT01371JRHB58Z</t>
  </si>
  <si>
    <t>EUP25</t>
  </si>
  <si>
    <t>LEXDO0128832090</t>
  </si>
  <si>
    <t>27/02/2025 09:32</t>
  </si>
  <si>
    <t>EUP24</t>
  </si>
  <si>
    <t>27/02/2025 09:22</t>
  </si>
  <si>
    <t>THT01281JRF7K8Z</t>
  </si>
  <si>
    <t>EUP23</t>
  </si>
  <si>
    <t>อ***ลี ล***ม่วงนิล</t>
  </si>
  <si>
    <t>27/02/2025 09:36</t>
  </si>
  <si>
    <t>THT15011JRF0Q6Z</t>
  </si>
  <si>
    <t>27/02/2025 08:55</t>
  </si>
  <si>
    <t>EUP22</t>
  </si>
  <si>
    <t>ว***รัตน์  ค***ไพทูลย์</t>
  </si>
  <si>
    <t>27/02/2025 08:53</t>
  </si>
  <si>
    <t>THT41081JRF0A4Z</t>
  </si>
  <si>
    <t>EUP21</t>
  </si>
  <si>
    <t>อ******ะ</t>
  </si>
  <si>
    <t>******ุ่งคล้า ตำบลบุ่งคล้า อำเภอเมืองชัยภูมิ จังหวัดชัยภูมิ 36000</t>
  </si>
  <si>
    <t>27/02/2025 08:51</t>
  </si>
  <si>
    <t>TH258858474586S</t>
  </si>
  <si>
    <t>27/02/2025 08:50</t>
  </si>
  <si>
    <t>EUP20</t>
  </si>
  <si>
    <t>27/02/2025 08:48</t>
  </si>
  <si>
    <t>LEXPU0462455467</t>
  </si>
  <si>
    <t>EUP19</t>
  </si>
  <si>
    <t>พรทิพย์ พัฒคุ้ม</t>
  </si>
  <si>
    <t>26/2 หมู่ 1 ต.นายายอาม อ.นายายอาม จ.จันทบุรี 22160</t>
  </si>
  <si>
    <t>22160</t>
  </si>
  <si>
    <t>0929762699</t>
  </si>
  <si>
    <t>27/02/2025 08:32</t>
  </si>
  <si>
    <t>JA177044615TH</t>
  </si>
  <si>
    <t>EUP18</t>
  </si>
  <si>
    <t>น******ำ</t>
  </si>
  <si>
    <t>******นทุ่งโห้ง ถนนเทิง-เชียงของ ต.เวียง (สอบถามทางโทร 088-698-5746) ตำบลเวียง อำเภอเทิง จังหวัดเชียงราย 57160</t>
  </si>
  <si>
    <t>27/02/2025 07:33</t>
  </si>
  <si>
    <t>TH250167398019T</t>
  </si>
  <si>
    <t>EUP17</t>
  </si>
  <si>
    <t>รัตนา หลีอรัญ​</t>
  </si>
  <si>
    <t>477/6 หมู่2 ตำบลคลองขุด
เมืองสตูล/ Mueang Satunสตูล/ Satun
91000</t>
  </si>
  <si>
    <t>660819690158</t>
  </si>
  <si>
    <t>27/02/2025 06:36</t>
  </si>
  <si>
    <t>TH72016WXYN73B</t>
  </si>
  <si>
    <t>27/02/2025 06:35</t>
  </si>
  <si>
    <t>EUP16</t>
  </si>
  <si>
    <t>27/02/2025 06:26</t>
  </si>
  <si>
    <t>TH27106WY54Z7A</t>
  </si>
  <si>
    <t>27/02/2025 06:25</t>
  </si>
  <si>
    <t>EUP15</t>
  </si>
  <si>
    <t>******ทุ่มแบน จ.สมุทรสาคร ตำบลอ้อมน้อย อำเภอกระทุ่มแบน จังหวัดสมุทรสาคร 74130</t>
  </si>
  <si>
    <t>27/02/2025 06:46</t>
  </si>
  <si>
    <t>TH251467520646K</t>
  </si>
  <si>
    <t>27/02/2025 06:16</t>
  </si>
  <si>
    <t>EUP14</t>
  </si>
  <si>
    <t>ช******ข</t>
  </si>
  <si>
    <t>******คิทามูระ, ตำบล บางพระครู ตำบลบางพระครู อำเภอนครหลวง จังหวัดพระนครศรีอยุธยา 13260</t>
  </si>
  <si>
    <t>13260</t>
  </si>
  <si>
    <t>TH256472967957Z</t>
  </si>
  <si>
    <t>27/02/2025 06:14</t>
  </si>
  <si>
    <t>EUP13</t>
  </si>
  <si>
    <t>ไกรพจน์ ไขแสงสังข์</t>
  </si>
  <si>
    <t>64/238 เอลิสคอนโดฯ อาคารA ถ.ติวานนท์. ซอย14/2 · ตลาดขวัญ/ Talat Khwan
เมืองนนทบุรี/ Mueang Nonthaburiนนทบุรี/ Nonthaburi
11000</t>
  </si>
  <si>
    <t>660960793793</t>
  </si>
  <si>
    <t>27/02/2025 04:41</t>
  </si>
  <si>
    <t>LEXPU0462369920</t>
  </si>
  <si>
    <t>EUP12</t>
  </si>
  <si>
    <t>27/02/2025 03:23</t>
  </si>
  <si>
    <t>LEXDO0128795831</t>
  </si>
  <si>
    <t>EUP11</t>
  </si>
  <si>
    <t>27/02/2025 00:47</t>
  </si>
  <si>
    <t>TH259654110702H</t>
  </si>
  <si>
    <t>27/02/2025 00:26</t>
  </si>
  <si>
    <t>EUP10</t>
  </si>
  <si>
    <t>27/02/2025 00:44</t>
  </si>
  <si>
    <t>TH251004334651S</t>
  </si>
  <si>
    <t>27/02/2025 00:25</t>
  </si>
  <si>
    <t>EUP9</t>
  </si>
  <si>
    <t>27/02/2025 00:42</t>
  </si>
  <si>
    <t>TH256205231769I</t>
  </si>
  <si>
    <t>27/02/2025 00:24</t>
  </si>
  <si>
    <t>EUP8</t>
  </si>
  <si>
    <t>27/02/2025 00:41</t>
  </si>
  <si>
    <t>TH255997794448V</t>
  </si>
  <si>
    <t>EUQ86</t>
  </si>
  <si>
    <t>ต****า</t>
  </si>
  <si>
    <t>******่ยง ตำบลศรีสุข อำเภอกันทรวิชัย จังหวัดมหาสารคาม 44150</t>
  </si>
  <si>
    <t>06</t>
  </si>
  <si>
    <t>01/03/2025 00:25</t>
  </si>
  <si>
    <t>TH2572641886949</t>
  </si>
  <si>
    <t>28/02/2025 23:46</t>
  </si>
  <si>
    <t>EUQ85</t>
  </si>
  <si>
    <t>28/02/2025 23:41</t>
  </si>
  <si>
    <t>TH14106X793N6B</t>
  </si>
  <si>
    <t>EUQ84</t>
  </si>
  <si>
    <t>ก***า แ***ี</t>
  </si>
  <si>
    <t>28/02/2025 23:04</t>
  </si>
  <si>
    <t>THT28011JVVYC8Z</t>
  </si>
  <si>
    <t>EUQ83</t>
  </si>
  <si>
    <t>A*** M** M***</t>
  </si>
  <si>
    <t>28/02/2025 22:53</t>
  </si>
  <si>
    <t>THT01231JVWEQ4Z</t>
  </si>
  <si>
    <t>EUQ81</t>
  </si>
  <si>
    <t>28/02/2025 22:35</t>
  </si>
  <si>
    <t>TH13056X6S3X3F</t>
  </si>
  <si>
    <t>28/02/2025 22:05</t>
  </si>
  <si>
    <t>EUQ80</t>
  </si>
  <si>
    <t>จ******​</t>
  </si>
  <si>
    <t>******ะหว่าง 19-21, แขวงบางนา, เขตบางนา แขวงบางนาเหนือ เขตบางนา จังหวัดกรุงเทพมหานคร 10260</t>
  </si>
  <si>
    <t>28/02/2025 21:05</t>
  </si>
  <si>
    <t>TH01226X78U38B</t>
  </si>
  <si>
    <t>EUQ79</t>
  </si>
  <si>
    <t>ส***ญ พ***ัมฤทธิ์</t>
  </si>
  <si>
    <t>28/02/2025 20:50</t>
  </si>
  <si>
    <t>THT29011JV9531Z</t>
  </si>
  <si>
    <t>EUQ78</t>
  </si>
  <si>
    <t>28/02/2025 19:34</t>
  </si>
  <si>
    <t>THT06031JW32F0Z</t>
  </si>
  <si>
    <t>28/02/2025 19:35</t>
  </si>
  <si>
    <t>EUQ77</t>
  </si>
  <si>
    <t>28/02/2025 20:04</t>
  </si>
  <si>
    <t>TH254727065005O</t>
  </si>
  <si>
    <t>EUQ76</t>
  </si>
  <si>
    <t>28/02/2025 19:33</t>
  </si>
  <si>
    <t>THT06031JVESY5Z</t>
  </si>
  <si>
    <t>EUQ74</t>
  </si>
  <si>
    <t>พ******ุ</t>
  </si>
  <si>
    <t>******าม, ตำบล ซับสีทอง, อำเภอเมืองชัยภูมิ จังหวีดชัยภูมิ ตำบลซับสีทอง อำเภอเมืองชัยภูมิ จังหวัดชัยภูมิ 36240</t>
  </si>
  <si>
    <t>36240</t>
  </si>
  <si>
    <t>28/02/2025 19:28</t>
  </si>
  <si>
    <t>TH250656496592U</t>
  </si>
  <si>
    <t>28/02/2025 18:59</t>
  </si>
  <si>
    <t>EUQ73</t>
  </si>
  <si>
    <t>28/02/2025 19:12</t>
  </si>
  <si>
    <t>TH254269171871E</t>
  </si>
  <si>
    <t>28/02/2025 18:42</t>
  </si>
  <si>
    <t>EUQ71</t>
  </si>
  <si>
    <t>******เกษม อำเภอตระการพืชผล จังหวัดอุบลราชธานี 34130</t>
  </si>
  <si>
    <t>28/02/2025 18:30</t>
  </si>
  <si>
    <t>TH31106X6V2V2C</t>
  </si>
  <si>
    <t>28/02/2025 18:29</t>
  </si>
  <si>
    <t>EUQ70</t>
  </si>
  <si>
    <t>******ตำบลเกาะเปียะ อำเภอย่านตาขาว จังหวัดตรัง 92140</t>
  </si>
  <si>
    <t>92140</t>
  </si>
  <si>
    <t>TH259733129935U</t>
  </si>
  <si>
    <t>28/02/2025 18:28</t>
  </si>
  <si>
    <t>EUQ69</t>
  </si>
  <si>
    <t>28/02/2025 18:11</t>
  </si>
  <si>
    <t>THT01231JVBTV9Z</t>
  </si>
  <si>
    <t>EUQ68</t>
  </si>
  <si>
    <t>******ม.อ.คลองหลวง ปทุมธานี ตำบลคลองสาม อำเภอคลองหลวง จังหวัดปทุมธานี 12120</t>
  </si>
  <si>
    <t>28/02/2025 18:14</t>
  </si>
  <si>
    <t>TH2552129105200</t>
  </si>
  <si>
    <t>28/02/2025 18:05</t>
  </si>
  <si>
    <t>EUQ67</t>
  </si>
  <si>
    <t>ปพิชญา มีมาตร์</t>
  </si>
  <si>
    <t>อำเภอบ้านไผ่ · ยางงาม/ Yang Ngam
หนองไผ่/ Nong Phaiเพชรบูรณ์/ Phetchabun
67220</t>
  </si>
  <si>
    <t>67220</t>
  </si>
  <si>
    <t>660899127351</t>
  </si>
  <si>
    <t>28/02/2025 18:01</t>
  </si>
  <si>
    <t>TH63076X6X3T0G</t>
  </si>
  <si>
    <t>28/02/2025 18:00</t>
  </si>
  <si>
    <t>EUQ66</t>
  </si>
  <si>
    <t>28/02/2025 17:13</t>
  </si>
  <si>
    <t>TH2500451678314</t>
  </si>
  <si>
    <t>28/02/2025 17:00</t>
  </si>
  <si>
    <t>EUQ65</t>
  </si>
  <si>
    <t>28/02/2025 17:09</t>
  </si>
  <si>
    <t>TH259791159038A</t>
  </si>
  <si>
    <t>28/02/2025 16:39</t>
  </si>
  <si>
    <t>EUQ64</t>
  </si>
  <si>
    <t>28/02/2025 16:35</t>
  </si>
  <si>
    <t>LEXDO0128965733</t>
  </si>
  <si>
    <t>EUQ63</t>
  </si>
  <si>
    <t>28/02/2025 16:34</t>
  </si>
  <si>
    <t>EUQ62</t>
  </si>
  <si>
    <t>ว*** ศ***ุญเรืองไชย</t>
  </si>
  <si>
    <t>28/02/2025 16:23</t>
  </si>
  <si>
    <t>THT01201JV9WP1Z</t>
  </si>
  <si>
    <t>EUQ61</t>
  </si>
  <si>
    <t>28/02/2025 16:18</t>
  </si>
  <si>
    <t>LEXDO0128967614</t>
  </si>
  <si>
    <t>EUQ60</t>
  </si>
  <si>
    <t>ส***าวรรธน์ ส***ระเสริฐ</t>
  </si>
  <si>
    <t>28/02/2025 16:11</t>
  </si>
  <si>
    <t>THT59041JW85C6Z</t>
  </si>
  <si>
    <t>EUQ57</t>
  </si>
  <si>
    <t>อารีนาถ สวาทธรรม</t>
  </si>
  <si>
    <t>26ม.1ต.สองคอนอ.แก่งคอยจ.สระบุรี
แก่งคอย/ Kaeng Khoiสระบุรี/ Saraburi
18110</t>
  </si>
  <si>
    <t>660837844076</t>
  </si>
  <si>
    <t>28/02/2025 15:29</t>
  </si>
  <si>
    <t>LEXPU0463027532</t>
  </si>
  <si>
    <t>EUQ56</t>
  </si>
  <si>
    <t>EUQ55</t>
  </si>
  <si>
    <t>28/02/2025 15:23</t>
  </si>
  <si>
    <t>EUQ54</t>
  </si>
  <si>
    <t>ปิยดา ศักดิ์บริบูรณ์</t>
  </si>
  <si>
    <t>68/4ม.6 ต,โคกขาม
เมืองสมุทรสาคร/ Mueang Samut Sakhonสมุทรสาคร/ Samut Sakhon
74000</t>
  </si>
  <si>
    <t>660973295553</t>
  </si>
  <si>
    <t>28/02/2025 15:28</t>
  </si>
  <si>
    <t>LEXPU0463035767</t>
  </si>
  <si>
    <t>EUQ53</t>
  </si>
  <si>
    <t>28/02/2025 15:14</t>
  </si>
  <si>
    <t>TH42126X6RGV0C</t>
  </si>
  <si>
    <t>EUQ52</t>
  </si>
  <si>
    <t>น***้อย ก***นอก</t>
  </si>
  <si>
    <t>28/02/2025 15:09</t>
  </si>
  <si>
    <t>THT27081JVK6M7Z</t>
  </si>
  <si>
    <t>EUQ49</t>
  </si>
  <si>
    <t>วุทธพงษ์ ปริญญาพรกุล</t>
  </si>
  <si>
    <t>ซ.สุขสวัสดิ์ 51/3 ถ.สุขสวัสดิ์ 88/2 หมู่4 ปั๊มบางจาก(ร้านกาแฟอินทนิล)
พระประแดง/ Phra Pradaengสมุทรปราการ/ Samut Prakan
10130</t>
  </si>
  <si>
    <t>660817552297</t>
  </si>
  <si>
    <t>28/02/2025 14:46</t>
  </si>
  <si>
    <t>LEXPU0463056542</t>
  </si>
  <si>
    <t>EUQ48</t>
  </si>
  <si>
    <t>28/02/2025 14:23</t>
  </si>
  <si>
    <t>EUQ47</t>
  </si>
  <si>
    <t>****** ต.บางกุ้ง ตำบลบางกุ้ง อำเภอเมืองสุราษฎร์ธานี จังหวัดสุราษฎร์ธานี 84000</t>
  </si>
  <si>
    <t>28/02/2025 14:17</t>
  </si>
  <si>
    <t>TH2587637943222</t>
  </si>
  <si>
    <t>EUQ46</t>
  </si>
  <si>
    <t>******านเลขที่ 15/143 เข้าซอยพุทธบูชา32 แขวงบางมด เขตทุ่งครุ จังหวัดกรุงเทพมหานคร 10140</t>
  </si>
  <si>
    <t>28/02/2025 13:54</t>
  </si>
  <si>
    <t>TH2508665489826</t>
  </si>
  <si>
    <t>28/02/2025 13:49</t>
  </si>
  <si>
    <t>EUQ45</t>
  </si>
  <si>
    <t>น** ท***ล เ***ุวรรณ์ อ***ม</t>
  </si>
  <si>
    <t>28/02/2025 13:30</t>
  </si>
  <si>
    <t>THT01471JVYX94Z</t>
  </si>
  <si>
    <t>EUQ44</t>
  </si>
  <si>
    <t>******กฉลุย, อำเภอท่าฉาง ตำบลปากฉลุย อำเภอท่าฉาง จังหวัดสุราษฎร์ธานี 84150</t>
  </si>
  <si>
    <t>84150</t>
  </si>
  <si>
    <t>28/02/2025 12:47</t>
  </si>
  <si>
    <t>TH68116X6USF7F</t>
  </si>
  <si>
    <t>EUQ43</t>
  </si>
  <si>
    <t>อนุสรา บุญสม</t>
  </si>
  <si>
    <t>ซ.ก่อนถึงปั้มพีที เลขที่ 10 ม.5 ต.ศิลาลอย อ.สามร้อยยอด จ.ประจวบฯ 77180</t>
  </si>
  <si>
    <t>77180</t>
  </si>
  <si>
    <t>0805322528</t>
  </si>
  <si>
    <t>28/02/2025 11:51</t>
  </si>
  <si>
    <t>JB193010218TH</t>
  </si>
  <si>
    <t>28/02/2025 12:46</t>
  </si>
  <si>
    <t>EUQ42</t>
  </si>
  <si>
    <t>เอมอร วันนา</t>
  </si>
  <si>
    <t>64/2หมุ่1ต.บ้านป่า อ.แก่งคอย จ.สระบุรี 18110</t>
  </si>
  <si>
    <t>0936199839</t>
  </si>
  <si>
    <t>28/02/2025 18:43</t>
  </si>
  <si>
    <t>JA177571090TH</t>
  </si>
  <si>
    <t>28/02/2025 12:44</t>
  </si>
  <si>
    <t>EUQ41</t>
  </si>
  <si>
    <t>พลเทพ    ศาร์ทรัตน์</t>
  </si>
  <si>
    <t>355/70 หมู่ 1 ซอย1ตำบลโพธิ์กลางอำเภอเมืองนครราชสีมา 
 30000</t>
  </si>
  <si>
    <t>0926595095</t>
  </si>
  <si>
    <t>28/02/2025 08:56</t>
  </si>
  <si>
    <t>JB193010221TH</t>
  </si>
  <si>
    <t>28/02/2025 12:43</t>
  </si>
  <si>
    <t>EUQ40</t>
  </si>
  <si>
    <t xml:space="preserve">ดวงเนตร  ถวิลทรัพย์   </t>
  </si>
  <si>
    <t xml:space="preserve">  899  หมู่.5 
   ต.หนองจะบก  อ.เมือง จ.นครราชสีมา   30000</t>
  </si>
  <si>
    <t>0899597566</t>
  </si>
  <si>
    <t>JB193010235TH</t>
  </si>
  <si>
    <t>28/02/2025 12:41</t>
  </si>
  <si>
    <t>EUQ39</t>
  </si>
  <si>
    <t>น***ร บ***ิทธิโกศล</t>
  </si>
  <si>
    <t>28/02/2025 12:34</t>
  </si>
  <si>
    <t>THT18041JVK0Z1Z</t>
  </si>
  <si>
    <t>EUQ38</t>
  </si>
  <si>
    <t>จิรัฐติกาล   รักษาทรัพย์</t>
  </si>
  <si>
    <t>สุภาลัยวิลพระรามสอง
57/146
ม5
ต พันท้ายนรสิง
อเมือง
จสมุทรสาคร
 74000</t>
  </si>
  <si>
    <t>28/02/2025 12:31</t>
  </si>
  <si>
    <t>JA177571109TH</t>
  </si>
  <si>
    <t>EUQ37</t>
  </si>
  <si>
    <t>น******ข</t>
  </si>
  <si>
    <t>******นางบวช อำเภอเดิมบางนางบวช จังหวัดสุพรรณบุรี 72120</t>
  </si>
  <si>
    <t>72120</t>
  </si>
  <si>
    <t>28/02/2025 12:59</t>
  </si>
  <si>
    <t>TH250365625282L</t>
  </si>
  <si>
    <t>28/02/2025 12:29</t>
  </si>
  <si>
    <t>EUQ36</t>
  </si>
  <si>
    <t>27/02/2025 20:32</t>
  </si>
  <si>
    <t>JB193010249TH</t>
  </si>
  <si>
    <t>28/02/2025 12:26</t>
  </si>
  <si>
    <t>EUQ35</t>
  </si>
  <si>
    <t>******ูโต (ทางไปราชภัฎกาญ หลักกม.ที่69) ตำบลแก่งเสี้ยน อำเภอเมืองกาญจนบุรี จังหวัดกาญจนบุรี 71000</t>
  </si>
  <si>
    <t>28/02/2025 12:18</t>
  </si>
  <si>
    <t>TH253247780979X</t>
  </si>
  <si>
    <t>28/02/2025 12:17</t>
  </si>
  <si>
    <t>EUQ34</t>
  </si>
  <si>
    <t>จำ แก่นแท่น</t>
  </si>
  <si>
    <t>33/5ม.1ต.เกาะยอ อ.เมือง จ.สงขลา
เมืองสงขลา/ Mueang Songkhlaสงขลา/ Songkhla
90100</t>
  </si>
  <si>
    <t>90100</t>
  </si>
  <si>
    <t>660986964482</t>
  </si>
  <si>
    <t>28/02/2025 12:09</t>
  </si>
  <si>
    <t>LEXPU0463035183</t>
  </si>
  <si>
    <t>EUQ32</t>
  </si>
  <si>
    <t>เนตรนภา แก้วกุลณะ</t>
  </si>
  <si>
    <t>7/89  ถนนพระร่วง ต.ในเมือง ณัฐวัติอาพาร์ทเม้น(คลินิกรักฟัน) · ในเมือง/ Nai Mueang
เมืองพิษณุโลก/ Mueang Phitsanulokพิษณุโลก/ Phitsanulok
65000</t>
  </si>
  <si>
    <t>660972170568</t>
  </si>
  <si>
    <t>28/02/2025 11:35</t>
  </si>
  <si>
    <t>LEXDO0128968305</t>
  </si>
  <si>
    <t>EUQ31</t>
  </si>
  <si>
    <t>ป***ิทย์</t>
  </si>
  <si>
    <t>28/02/2025 11:27</t>
  </si>
  <si>
    <t>THT50031JV7X15Z</t>
  </si>
  <si>
    <t>EUQ30</t>
  </si>
  <si>
    <t>ฉ***แก้ว ว***ษวงษ์</t>
  </si>
  <si>
    <t>28/02/2025 11:12</t>
  </si>
  <si>
    <t>ขอเป็นรสมะพร้าวนะคะ รสอื่นไม่กิน</t>
  </si>
  <si>
    <t>THT01301JV79K9Z</t>
  </si>
  <si>
    <t>28/02/2025 11:11</t>
  </si>
  <si>
    <t>EUQ29</t>
  </si>
  <si>
    <t>ม** ช***กดี</t>
  </si>
  <si>
    <t>28/02/2025 10:56</t>
  </si>
  <si>
    <t>THT01491JVVQE6Z</t>
  </si>
  <si>
    <t>EUQ28</t>
  </si>
  <si>
    <t>28/02/2025 11:26</t>
  </si>
  <si>
    <t>TH258988762478N</t>
  </si>
  <si>
    <t>EUQ27</t>
  </si>
  <si>
    <t>28/02/2025 10:40</t>
  </si>
  <si>
    <t>JA177571112TH</t>
  </si>
  <si>
    <t>EUQ26</t>
  </si>
  <si>
    <t>28/02/2025 10:27</t>
  </si>
  <si>
    <t>THT31101JW8AT8Z</t>
  </si>
  <si>
    <t>EUQ25</t>
  </si>
  <si>
    <t>28/02/2025 10:24</t>
  </si>
  <si>
    <t>6กล่อง​  ขอเป็นเนยนม  3กล่อง​  ฝอยทอง​ 2    กาแฟ​ 1</t>
  </si>
  <si>
    <t>THT10011JW1WH2Z</t>
  </si>
  <si>
    <t>EUQ24</t>
  </si>
  <si>
    <t>28/02/2025 10:17</t>
  </si>
  <si>
    <t>THT13031JV74Y1Z</t>
  </si>
  <si>
    <t>EUQ23</t>
  </si>
  <si>
    <t>อ***ร ต***ปัญญา</t>
  </si>
  <si>
    <t>28/02/2025 10:12</t>
  </si>
  <si>
    <t>THT49111JVACE7Z</t>
  </si>
  <si>
    <t>28/02/2025 10:11</t>
  </si>
  <si>
    <t>EUQ22</t>
  </si>
  <si>
    <t>******ซอย โพธิ์แก้ว 2, ถนน โพธิ์แก้ว, แขวงคลองจั่น, เขตบางกะปิ แขวงคลองจั่น เขตบางกะปิ จังหวัดกรุงเทพมหานคร 10240</t>
  </si>
  <si>
    <t>28/02/2025 10:35</t>
  </si>
  <si>
    <t>TH258078681584F</t>
  </si>
  <si>
    <t>28/02/2025 10:05</t>
  </si>
  <si>
    <t>EUQ21</t>
  </si>
  <si>
    <t>28/02/2025 10:33</t>
  </si>
  <si>
    <t>TH252128323624E</t>
  </si>
  <si>
    <t>28/02/2025 10:03</t>
  </si>
  <si>
    <t>EUQ20</t>
  </si>
  <si>
    <t>28/02/2025 10:29</t>
  </si>
  <si>
    <t>TH2545202461343</t>
  </si>
  <si>
    <t>28/02/2025 09:59</t>
  </si>
  <si>
    <t>EUQ17</t>
  </si>
  <si>
    <t>28/02/2025 09:24</t>
  </si>
  <si>
    <t>THT54081JW7WH2Z</t>
  </si>
  <si>
    <t>EUQ16</t>
  </si>
  <si>
    <t>******รีขันธ์ 77110 โรงพยาบาลหัวหิน ( เวชกรรมสังคม ) ตำบลหัวหิน อำเภอหัวหิน จังหวัดประจวบคีรีขันธ์ 77110</t>
  </si>
  <si>
    <t>28/02/2025 09:38</t>
  </si>
  <si>
    <t>TH257094580420A</t>
  </si>
  <si>
    <t>28/02/2025 09:08</t>
  </si>
  <si>
    <t>EUQ15</t>
  </si>
  <si>
    <t>ศ******ย</t>
  </si>
  <si>
    <t>******นองแวง, ตำบลท่าพระ, อำเภอเมืองขอนแก่น ตำบลท่าพระ อำเภอเมืองขอนแก่น จังหวัดขอนแก่น 40260</t>
  </si>
  <si>
    <t>40260</t>
  </si>
  <si>
    <t>28/02/2025 08:24</t>
  </si>
  <si>
    <t>TH250583372714Y</t>
  </si>
  <si>
    <t>28/02/2025 08:23</t>
  </si>
  <si>
    <t>EUQ14</t>
  </si>
  <si>
    <t>28/02/2025 07:55</t>
  </si>
  <si>
    <t>LEXPU0463026796</t>
  </si>
  <si>
    <t>EUQ13</t>
  </si>
  <si>
    <t>จ******ย</t>
  </si>
  <si>
    <t>******บ้านใหม่, อำเภอเมืองปทุมธานี ตำบลบ้านใหม่ อำเภอเมืองปทุมธานี จังหวัดปทุมธานี 12000</t>
  </si>
  <si>
    <t>TH257197938108Y</t>
  </si>
  <si>
    <t>28/02/2025 07:54</t>
  </si>
  <si>
    <t>EUQ12</t>
  </si>
  <si>
    <t>องอาจ  หวินสันเทียะ</t>
  </si>
  <si>
    <t>22 หมู่15 บ้านละลมเหนือ ต.พุดซา อ.เมือง  22 หมู่ 15 · พุดซา/ Phutsa
เมืองนครราชสีมา/ Mueng Nakorn Ratchasimaนครราชสีมา/ Nakhon Ratchasima
30000</t>
  </si>
  <si>
    <t>660879129602</t>
  </si>
  <si>
    <t>28/02/2025 07:26</t>
  </si>
  <si>
    <t>LEXPU0462740160</t>
  </si>
  <si>
    <t>EUQ11</t>
  </si>
  <si>
    <t>ก******ต</t>
  </si>
  <si>
    <t>****** อ.ปากพะยูน จ.พัทลุง 93120 ตำบลหารเทา อำเภอปากพะยูน จังหวัดพัทลุง 93120</t>
  </si>
  <si>
    <t>93120</t>
  </si>
  <si>
    <t>28/02/2025 07:18</t>
  </si>
  <si>
    <t>TH256966712100K</t>
  </si>
  <si>
    <t>EUQ10</t>
  </si>
  <si>
    <t>28/02/2025 04:59</t>
  </si>
  <si>
    <t>TH256074764315C</t>
  </si>
  <si>
    <t>28/02/2025 04:29</t>
  </si>
  <si>
    <t>EUQ9</t>
  </si>
  <si>
    <t>โ******น</t>
  </si>
  <si>
    <t>******หิน, อำเภอหัวหิน ตำบลหัวหิน อำเภอหัวหิน จังหวัดประจวบคีรีขันธ์ 77110</t>
  </si>
  <si>
    <t>28/02/2025 01:34</t>
  </si>
  <si>
    <t>TH251150354247I</t>
  </si>
  <si>
    <t>EUQ8</t>
  </si>
  <si>
    <t>28/02/2025 01:40</t>
  </si>
  <si>
    <t>TH14016X2TEZ2Q</t>
  </si>
  <si>
    <t>28/02/2025 01:30</t>
  </si>
  <si>
    <t>EUQ7</t>
  </si>
  <si>
    <t>ธ******ำ</t>
  </si>
  <si>
    <t>******ขือแจ้, อำเภอเมืองลำพูน ตำบลมะเขือแจ้ อำเภอเมืองลำพูน จังหวัดลำพูน 51000</t>
  </si>
  <si>
    <t>28/02/2025 00:32</t>
  </si>
  <si>
    <t>TH250231180228P</t>
  </si>
  <si>
    <t>28/02/2025 00:31</t>
  </si>
  <si>
    <t>EUQ5</t>
  </si>
  <si>
    <t>28/02/2025 00:35</t>
  </si>
  <si>
    <t>TH2508215267697</t>
  </si>
  <si>
    <t>28/02/2025 00:16</t>
  </si>
  <si>
    <t>ยอดโอนเงินคืนลูกค้าออนไลน์</t>
  </si>
  <si>
    <t xml:space="preserve">กำไร </t>
  </si>
  <si>
    <t>ต้นทุนค่าขนส่ง (COD) , (ปณ.)</t>
  </si>
  <si>
    <t xml:space="preserve">ยอดขายออนไลน์ ตามจำนวนชิ้น </t>
  </si>
  <si>
    <t>NO.</t>
  </si>
  <si>
    <t>ราคาต้นทุน / หน่วย</t>
  </si>
  <si>
    <t>รวมต้นทุน</t>
  </si>
  <si>
    <t>ยอดรวม กุมภาพันธ์ 2568</t>
  </si>
  <si>
    <t>ปณ</t>
  </si>
  <si>
    <t>Lazchoice</t>
  </si>
  <si>
    <t>ยอดเส้น</t>
  </si>
  <si>
    <t>Total แพลตฟอร์ม</t>
  </si>
  <si>
    <t>ชิฟฟอนรวมรส 8 ชิ้น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</si>
  <si>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</si>
  <si>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</si>
  <si>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</si>
  <si>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</si>
  <si>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</si>
  <si>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</si>
  <si>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</si>
  <si>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</si>
  <si>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</si>
  <si>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</si>
  <si>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</si>
  <si>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</si>
  <si>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</si>
  <si>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</si>
  <si>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</si>
  <si>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</si>
  <si>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</si>
  <si>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</si>
  <si>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</si>
  <si>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</si>
  <si>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</si>
  <si>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</si>
  <si>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</si>
  <si>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</si>
  <si>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</si>
  <si>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</si>
  <si>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</si>
  <si>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</si>
  <si>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</si>
  <si>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</si>
  <si>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</si>
  <si>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</si>
  <si>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</si>
  <si>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</si>
  <si>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</si>
  <si>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</si>
  <si>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</si>
  <si>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</si>
  <si>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</si>
  <si>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</si>
  <si>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</si>
  <si>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</si>
  <si>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</si>
  <si>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</si>
  <si>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</si>
  <si>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</si>
  <si>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</si>
  <si>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</si>
  <si>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</si>
  <si>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</si>
  <si>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</si>
  <si>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</si>
  <si>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</si>
  <si>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</si>
  <si>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</si>
  <si>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</si>
  <si>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</si>
  <si>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</si>
  <si>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</si>
  <si>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</si>
  <si>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</si>
  <si>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</si>
  <si>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เค้กเบาหวิว รสมะพร้าว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</si>
  <si>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</si>
  <si>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</si>
  <si>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</si>
  <si>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</si>
  <si>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</si>
  <si>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รสตาลหอม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</si>
  <si>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</si>
  <si>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</si>
  <si>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เบาหวิว คละรส 110 กรัม</t>
  </si>
  <si>
    <t>เค้กเบาหวิว รสมะพร้าว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</si>
  <si>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</si>
  <si>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</si>
  <si>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</si>
  <si>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</si>
  <si>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</si>
  <si>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</si>
  <si>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</si>
  <si>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</si>
  <si>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300 กรัม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</si>
  <si>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</si>
  <si>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</si>
  <si>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</si>
  <si>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</si>
  <si>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</si>
  <si>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</si>
  <si>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</si>
  <si>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</si>
  <si>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</si>
  <si>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</si>
  <si>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</si>
  <si>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</si>
  <si>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</si>
  <si>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</si>
  <si>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</si>
  <si>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</si>
  <si>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</si>
  <si>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</si>
  <si>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</si>
  <si>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</si>
  <si>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แซนวิชโบราณ</t>
  </si>
  <si>
    <t>กล่องทาร์ตสับปะรด</t>
  </si>
  <si>
    <t>กล่องเบาหวิว ล</t>
  </si>
  <si>
    <t>กล่องเปี๊ยะ ล</t>
  </si>
  <si>
    <t>รอจาก ฝ่ายบุคคล</t>
  </si>
  <si>
    <t>หักยกเลิกออเดอร์</t>
  </si>
  <si>
    <t>หักค่าใช้จ่ายแพลตฟอร์ม</t>
  </si>
  <si>
    <t>หักยอดส่วนลดผู้ขาย</t>
  </si>
  <si>
    <t>หักค่าใช้จ่ายบริหาร</t>
  </si>
  <si>
    <t>ไม่เกิน10%</t>
  </si>
  <si>
    <t>หักยอดเคลม + ตีกลับ + โอนเงินคืนลูกค้า</t>
  </si>
  <si>
    <t>สรุปต้นทุนออนไลน์เดือน กุมภาพันธ์ 2568</t>
  </si>
  <si>
    <t xml:space="preserve">และหักค่าใช้จ่ายทั้งหมดที่เป็นออเดอร์ในเดือนตั้งแต่ 1-28 ก.พ. 67 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</si>
  <si>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</si>
  <si>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</si>
  <si>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</si>
  <si>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</si>
  <si>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</si>
  <si>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</si>
  <si>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</si>
  <si>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</si>
  <si>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รายการยิง ADS + แคมเปญ เดือนกุมภาพันธ์ 2567</t>
  </si>
  <si>
    <t>** ยอดขาย 838,929.01 ได้ยอดมาจากที่เงินเข้าบริษัท</t>
  </si>
  <si>
    <t>สรุปยอดขายออนไลน์แบบแจกแจงรายละเอียด เดือนกุมภาพันธ์ 2568</t>
  </si>
  <si>
    <t>ลำดับ</t>
  </si>
  <si>
    <t>ช่องทางขาย</t>
  </si>
  <si>
    <t>ชื่อร้าน</t>
  </si>
  <si>
    <t>USERNAME</t>
  </si>
  <si>
    <t>คำสั่งซื้อ</t>
  </si>
  <si>
    <t>ยกเลิกคำสั่งซื้อ</t>
  </si>
  <si>
    <t>คงเหลือยอดสั่งซื้อ</t>
  </si>
  <si>
    <t>ยอดเงินคำสั่งซื้อ</t>
  </si>
  <si>
    <t>ยอดเงินที่ยกเลิก</t>
  </si>
  <si>
    <t>ตรวจสอบยอดยกเลิกสินค้า</t>
  </si>
  <si>
    <t>ส่วนต่าง</t>
  </si>
  <si>
    <t>คงเหลือยอดขายหักยกเลิก</t>
  </si>
  <si>
    <t>ยอดเงินหักค่าใช้จ่ายจากแพลตฟอร์ม</t>
  </si>
  <si>
    <t>ส่วนลดจากผู้ขาย</t>
  </si>
  <si>
    <t>คงเหลือยอดขายหักยกเลิกและค่าใช้จ่าย</t>
  </si>
  <si>
    <t>ค่าปรับน้ำหนักเกิน</t>
  </si>
  <si>
    <t>ยอดได้คืนจากค่าปรับขนส่งน้ำหนักเกิน</t>
  </si>
  <si>
    <t>เหลือยอดที่ยังไม่ได้ค่าปรับคืน</t>
  </si>
  <si>
    <t>ยอดขายหักค่าใช้จ่ายทั้งหมด</t>
  </si>
  <si>
    <t>ยอดที่เก็บมาแล้ว</t>
  </si>
  <si>
    <t>ยอดที่เก็บมาแล้วคิดเป็น %</t>
  </si>
  <si>
    <t>เหลือเก็บเดือนถัดไปที่คำนวณหักยอดจากคงเหลือ และหักจากยอดที่เก็บมาแล้ว</t>
  </si>
  <si>
    <t>เก็บมาได้เพิ่มเติม</t>
  </si>
  <si>
    <t>ยอดที่เก็บมาได้เพิมคิดเป็น %</t>
  </si>
  <si>
    <t>ส่วนต่างรอเข้าอีก</t>
  </si>
  <si>
    <t>จำนวนออเดอร์ที่ยกเลิกเพิ่มเติม</t>
  </si>
  <si>
    <t>ยกเลิกเพิ่มเติม</t>
  </si>
  <si>
    <t>ยอดเงินหักค่าใช้จ่าย</t>
  </si>
  <si>
    <t>สรุปเหลือยอดเก็บเก่าอีก</t>
  </si>
  <si>
    <t>ค่ายิง ADS</t>
  </si>
  <si>
    <t>ค่าปรับน้ำหนักเกินที่ได้คืนยอดเงินแล้ว</t>
  </si>
  <si>
    <t>ส่วนต่าง รอเก็บอีก</t>
  </si>
  <si>
    <t>สรุปยอดขายสุทธิ</t>
  </si>
  <si>
    <t>ได้รับเงินแล้ว</t>
  </si>
  <si>
    <t>LAZADA</t>
  </si>
  <si>
    <t>วรรณวนัช เบเกอรี่</t>
  </si>
  <si>
    <t>cakethebest01@gmail.com</t>
  </si>
  <si>
    <t>ของฝากวรรณวนัช</t>
  </si>
  <si>
    <t>cakewanwanach.lzd@gmail.com</t>
  </si>
  <si>
    <t>วรรณวนัช ชิฟฟ่อน</t>
  </si>
  <si>
    <t>chiffonlazada@gmail.com</t>
  </si>
  <si>
    <t>วรรณวนัช</t>
  </si>
  <si>
    <t>0944831646</t>
  </si>
  <si>
    <t>ชิฟฟ่อน กำแพงแสน</t>
  </si>
  <si>
    <t>chiffonk.kps@gmail.com</t>
  </si>
  <si>
    <t>วรรณวนัช ข องอร่อย</t>
  </si>
  <si>
    <t>cakewanwanach.kps@gmail.com</t>
  </si>
  <si>
    <t>ของฝาก นครปฐม</t>
  </si>
  <si>
    <t>khongfhak.kps@gmail.com</t>
  </si>
  <si>
    <t>วรรณวนัช ไทยแลนด์</t>
  </si>
  <si>
    <t>chiffon.kps@gmail.com</t>
  </si>
  <si>
    <t>ของอร่อยกำแพงแสน</t>
  </si>
  <si>
    <t>kahnomcake.lzd@gmail.com</t>
  </si>
  <si>
    <t>ชิฟฟ่อน เบเกอรี่</t>
  </si>
  <si>
    <t>wanwanachcake@gmail.com</t>
  </si>
  <si>
    <t>SHOPEE</t>
  </si>
  <si>
    <t xml:space="preserve">Shopee 1 </t>
  </si>
  <si>
    <t>Pawaritk.m@gmail.com</t>
  </si>
  <si>
    <t xml:space="preserve">Shopee 2 </t>
  </si>
  <si>
    <t>cakewanwanach</t>
  </si>
  <si>
    <t>TikTok</t>
  </si>
  <si>
    <t>วรรณวนัชเบเกอรี่</t>
  </si>
  <si>
    <t>0642427575</t>
  </si>
  <si>
    <t>0908979644</t>
  </si>
  <si>
    <t>วรรณวนัช โรงงานจำหน่ายโดยตรง</t>
  </si>
  <si>
    <t>0984956830</t>
  </si>
  <si>
    <t>ของฝากวรรณวนัช By:แอดอั้ม</t>
  </si>
  <si>
    <t>0955263914</t>
  </si>
  <si>
    <t>ชิฟฟ่อนเค้กวรรณวนัช</t>
  </si>
  <si>
    <t>0863205926</t>
  </si>
  <si>
    <t>รวม</t>
  </si>
  <si>
    <t>หมายเหตุ : ส่วนต่างเหลือเก็บที่มียอดเกิน ยอดขาด เกิดจาก ค่าใช้จ่ายค่าขนส่งปรับน้ำหนักเกิน</t>
  </si>
  <si>
    <r>
      <rPr>
        <b/>
        <sz val="26"/>
        <color theme="0"/>
        <rFont val="Angsana New"/>
        <family val="1"/>
      </rPr>
      <t>หมายเหตุ :</t>
    </r>
    <r>
      <rPr>
        <b/>
        <sz val="26"/>
        <color rgb="FFFF0000"/>
        <rFont val="Angsana New"/>
        <family val="1"/>
      </rPr>
      <t xml:space="preserve"> ส่วนต่างค่าปรับที่รอได้คืน หักกับส่วนต่างเหลือเก็บ ที่มีขาดเกิน คือ เงินหาย</t>
    </r>
  </si>
  <si>
    <t>สรุปยอดขายจากแพลตฟอร์ม</t>
  </si>
  <si>
    <t>สรุปยอดขาย Facebook , Line นัดรับ</t>
  </si>
  <si>
    <t>สรุปผลงานออนไลน์ทั้งหมด</t>
  </si>
  <si>
    <t>สรุปยอดขายก่อนหักค่าบริหาร</t>
  </si>
  <si>
    <t>คิดเป็นกี่%</t>
  </si>
  <si>
    <t xml:space="preserve">** ยอดขายในเดือนจริง 587,524.70 ได้ยอดมาจากที่ตัดออเดอร์ยกเลิก ตีกลับ </t>
  </si>
  <si>
    <t>เอายอดขายในเดือนจริงหักกับต้นทุน จะได้ขาดทุน -273,854.52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</si>
</sst>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0.0%"/>
  </numFmts>
  <fonts count="40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2"/>
      <color rgb="FFFF0000"/>
      <name val="Angsana New"/>
      <family val="1"/>
    </font>
    <font>
      <b/>
      <sz val="20"/>
      <color theme="1" tint="4.9989318521683403E-2"/>
      <name val="Angsana New"/>
      <family val="1"/>
    </font>
    <font>
      <b/>
      <sz val="16"/>
      <color rgb="FF6600FF"/>
      <name val="Angsana New"/>
      <family val="1"/>
    </font>
    <font>
      <b/>
      <sz val="16"/>
      <color rgb="FF009900"/>
      <name val="Angsana New"/>
      <family val="1"/>
    </font>
    <font>
      <b/>
      <sz val="20"/>
      <color rgb="FF0000FF"/>
      <name val="Angsana New"/>
      <family val="1"/>
    </font>
    <font>
      <b/>
      <sz val="16"/>
      <color theme="1" tint="4.9989318521683403E-2"/>
      <name val="Angsana New"/>
      <family val="1"/>
    </font>
    <font>
      <b/>
      <sz val="16"/>
      <color rgb="FF7030A0"/>
      <name val="Angsana New"/>
      <family val="1"/>
    </font>
    <font>
      <b/>
      <sz val="18"/>
      <color rgb="FF00B050"/>
      <name val="Angsana New"/>
      <family val="1"/>
    </font>
    <font>
      <b/>
      <sz val="18"/>
      <color rgb="FFFF0000"/>
      <name val="Angsana New"/>
      <family val="1"/>
    </font>
    <font>
      <b/>
      <sz val="18"/>
      <color rgb="FF6600FF"/>
      <name val="Angsana New"/>
      <family val="1"/>
    </font>
    <font>
      <b/>
      <sz val="18"/>
      <color rgb="FF009900"/>
      <name val="Angsana New"/>
      <family val="1"/>
    </font>
    <font>
      <b/>
      <sz val="18"/>
      <color theme="1" tint="4.9989318521683403E-2"/>
      <name val="Angsana New"/>
      <family val="1"/>
    </font>
    <font>
      <b/>
      <sz val="18"/>
      <color rgb="FF7030A0"/>
      <name val="Angsana New"/>
      <family val="1"/>
    </font>
    <font>
      <b/>
      <sz val="22"/>
      <color theme="1" tint="4.9989318521683403E-2"/>
      <name val="Angsana New"/>
      <family val="1"/>
    </font>
    <font>
      <sz val="26"/>
      <color theme="1"/>
      <name val="Angsana New"/>
      <family val="1"/>
    </font>
    <font>
      <b/>
      <sz val="26"/>
      <color rgb="FFFF0000"/>
      <name val="Angsana New"/>
      <family val="1"/>
    </font>
    <font>
      <b/>
      <sz val="26"/>
      <color theme="0"/>
      <name val="Angsana New"/>
      <family val="1"/>
    </font>
    <font>
      <b/>
      <sz val="26"/>
      <color theme="1"/>
      <name val="Angsana New"/>
      <family val="1"/>
    </font>
    <font>
      <b/>
      <sz val="26"/>
      <color rgb="FF0000FF"/>
      <name val="Angsana New"/>
      <family val="1"/>
    </font>
    <font>
      <b/>
      <sz val="20"/>
      <color rgb="FFFF0000"/>
      <name val="Angsana New"/>
      <family val="1"/>
    </font>
    <font>
      <sz val="16"/>
      <color rgb="FFFF0000"/>
      <name val="Angsana New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0000"/>
      </bottom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9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7" fillId="0" borderId="0" xfId="1" applyNumberFormat="1" applyFont="1" applyAlignment="1">
      <alignment horizontal="right" vertical="center"/>
    </xf>
    <xf numFmtId="187" fontId="8" fillId="0" borderId="0" xfId="1" applyNumberFormat="1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3" fillId="0" borderId="0" xfId="1" applyFont="1" applyAlignment="1">
      <alignment vertical="center"/>
    </xf>
    <xf numFmtId="43" fontId="6" fillId="3" borderId="0" xfId="1" applyFont="1" applyFill="1" applyAlignment="1">
      <alignment vertical="center"/>
    </xf>
    <xf numFmtId="43" fontId="3" fillId="3" borderId="0" xfId="1" applyFont="1" applyFill="1" applyAlignment="1">
      <alignment vertical="center"/>
    </xf>
    <xf numFmtId="187" fontId="8" fillId="3" borderId="0" xfId="1" applyNumberFormat="1" applyFont="1" applyFill="1" applyAlignment="1">
      <alignment horizontal="right" vertical="center"/>
    </xf>
    <xf numFmtId="187" fontId="6" fillId="3" borderId="0" xfId="1" applyNumberFormat="1" applyFont="1" applyFill="1" applyAlignment="1">
      <alignment horizontal="right" vertical="center"/>
    </xf>
    <xf numFmtId="43" fontId="6" fillId="3" borderId="0" xfId="1" applyFont="1" applyFill="1" applyAlignment="1">
      <alignment horizontal="right" vertical="center"/>
    </xf>
    <xf numFmtId="187" fontId="3" fillId="0" borderId="0" xfId="0" applyNumberFormat="1" applyFont="1" applyAlignment="1">
      <alignment vertical="center"/>
    </xf>
    <xf numFmtId="43" fontId="6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43" fontId="3" fillId="0" borderId="0" xfId="0" applyNumberFormat="1" applyFont="1"/>
    <xf numFmtId="43" fontId="6" fillId="0" borderId="3" xfId="0" applyNumberFormat="1" applyFont="1" applyBorder="1"/>
    <xf numFmtId="43" fontId="6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12" fillId="6" borderId="0" xfId="0" applyFont="1" applyFill="1"/>
    <xf numFmtId="43" fontId="3" fillId="6" borderId="0" xfId="1" applyFont="1" applyFill="1"/>
    <xf numFmtId="0" fontId="3" fillId="6" borderId="0" xfId="0" applyFont="1" applyFill="1"/>
    <xf numFmtId="0" fontId="6" fillId="6" borderId="0" xfId="0" applyFont="1" applyFill="1" applyAlignment="1">
      <alignment horizontal="right"/>
    </xf>
    <xf numFmtId="43" fontId="6" fillId="6" borderId="3" xfId="1" applyFont="1" applyFill="1" applyBorder="1"/>
    <xf numFmtId="0" fontId="6" fillId="6" borderId="0" xfId="0" applyFont="1" applyFill="1"/>
    <xf numFmtId="0" fontId="12" fillId="0" borderId="0" xfId="0" applyFont="1"/>
    <xf numFmtId="43" fontId="3" fillId="0" borderId="0" xfId="1" applyFont="1"/>
    <xf numFmtId="0" fontId="12" fillId="7" borderId="0" xfId="0" applyFont="1" applyFill="1"/>
    <xf numFmtId="43" fontId="3" fillId="7" borderId="0" xfId="1" applyFont="1" applyFill="1"/>
    <xf numFmtId="0" fontId="3" fillId="7" borderId="0" xfId="0" applyFont="1" applyFill="1"/>
    <xf numFmtId="0" fontId="6" fillId="7" borderId="0" xfId="0" applyFont="1" applyFill="1" applyAlignment="1">
      <alignment horizontal="right"/>
    </xf>
    <xf numFmtId="43" fontId="6" fillId="7" borderId="3" xfId="1" applyFont="1" applyFill="1" applyBorder="1"/>
    <xf numFmtId="0" fontId="6" fillId="7" borderId="0" xfId="0" applyFont="1" applyFill="1"/>
    <xf numFmtId="0" fontId="12" fillId="8" borderId="0" xfId="0" applyFont="1" applyFill="1"/>
    <xf numFmtId="43" fontId="3" fillId="8" borderId="0" xfId="1" applyFont="1" applyFill="1"/>
    <xf numFmtId="0" fontId="3" fillId="8" borderId="0" xfId="0" applyFont="1" applyFill="1"/>
    <xf numFmtId="0" fontId="6" fillId="8" borderId="0" xfId="0" applyFont="1" applyFill="1" applyAlignment="1">
      <alignment horizontal="right"/>
    </xf>
    <xf numFmtId="43" fontId="6" fillId="8" borderId="3" xfId="1" applyFont="1" applyFill="1" applyBorder="1"/>
    <xf numFmtId="0" fontId="6" fillId="8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3" fillId="2" borderId="0" xfId="0" applyFont="1" applyFill="1"/>
    <xf numFmtId="9" fontId="13" fillId="2" borderId="0" xfId="2" applyFont="1" applyFill="1"/>
    <xf numFmtId="0" fontId="5" fillId="0" borderId="0" xfId="3" applyFont="1"/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/>
    </xf>
    <xf numFmtId="43" fontId="3" fillId="0" borderId="0" xfId="3" applyNumberFormat="1" applyFont="1" applyAlignment="1">
      <alignment horizontal="center"/>
    </xf>
    <xf numFmtId="187" fontId="12" fillId="2" borderId="4" xfId="4" applyNumberFormat="1" applyFont="1" applyFill="1" applyBorder="1" applyAlignment="1">
      <alignment horizontal="center"/>
    </xf>
    <xf numFmtId="187" fontId="14" fillId="9" borderId="4" xfId="4" applyNumberFormat="1" applyFont="1" applyFill="1" applyBorder="1" applyAlignment="1">
      <alignment horizontal="center"/>
    </xf>
    <xf numFmtId="0" fontId="3" fillId="0" borderId="0" xfId="3" applyFont="1"/>
    <xf numFmtId="0" fontId="6" fillId="0" borderId="0" xfId="3" applyFont="1" applyAlignment="1">
      <alignment horizontal="center"/>
    </xf>
    <xf numFmtId="187" fontId="15" fillId="11" borderId="0" xfId="4" applyNumberFormat="1" applyFont="1" applyFill="1" applyAlignment="1">
      <alignment horizontal="center" vertical="center"/>
    </xf>
    <xf numFmtId="187" fontId="15" fillId="12" borderId="0" xfId="4" applyNumberFormat="1" applyFont="1" applyFill="1" applyAlignment="1">
      <alignment horizontal="center" vertical="center"/>
    </xf>
    <xf numFmtId="187" fontId="15" fillId="13" borderId="0" xfId="4" applyNumberFormat="1" applyFont="1" applyFill="1" applyAlignment="1">
      <alignment horizontal="center" vertical="center"/>
    </xf>
    <xf numFmtId="187" fontId="15" fillId="7" borderId="0" xfId="4" applyNumberFormat="1" applyFont="1" applyFill="1" applyAlignment="1">
      <alignment horizontal="center" vertical="center"/>
    </xf>
    <xf numFmtId="187" fontId="15" fillId="14" borderId="0" xfId="4" applyNumberFormat="1" applyFont="1" applyFill="1" applyAlignment="1">
      <alignment horizontal="center" vertical="center"/>
    </xf>
    <xf numFmtId="187" fontId="15" fillId="15" borderId="0" xfId="4" applyNumberFormat="1" applyFont="1" applyFill="1" applyAlignment="1">
      <alignment horizontal="center" vertical="center"/>
    </xf>
    <xf numFmtId="187" fontId="14" fillId="16" borderId="0" xfId="4" applyNumberFormat="1" applyFont="1" applyFill="1" applyAlignment="1">
      <alignment horizontal="center" vertical="center"/>
    </xf>
    <xf numFmtId="187" fontId="14" fillId="12" borderId="0" xfId="4" applyNumberFormat="1" applyFont="1" applyFill="1" applyAlignment="1">
      <alignment horizontal="center" vertical="center"/>
    </xf>
    <xf numFmtId="0" fontId="12" fillId="0" borderId="0" xfId="3" applyFont="1"/>
    <xf numFmtId="187" fontId="3" fillId="0" borderId="0" xfId="3" applyNumberFormat="1" applyFont="1" applyAlignment="1">
      <alignment horizontal="left"/>
    </xf>
    <xf numFmtId="187" fontId="3" fillId="0" borderId="0" xfId="4" applyNumberFormat="1" applyFont="1"/>
    <xf numFmtId="187" fontId="14" fillId="17" borderId="0" xfId="4" applyNumberFormat="1" applyFont="1" applyFill="1" applyAlignment="1">
      <alignment horizontal="center"/>
    </xf>
    <xf numFmtId="187" fontId="16" fillId="18" borderId="0" xfId="4" applyNumberFormat="1" applyFont="1" applyFill="1" applyAlignment="1">
      <alignment horizontal="center"/>
    </xf>
    <xf numFmtId="187" fontId="3" fillId="0" borderId="0" xfId="4" applyNumberFormat="1" applyFont="1" applyAlignment="1">
      <alignment horizontal="center"/>
    </xf>
    <xf numFmtId="43" fontId="6" fillId="0" borderId="0" xfId="0" applyNumberFormat="1" applyFont="1"/>
    <xf numFmtId="9" fontId="3" fillId="0" borderId="0" xfId="0" applyNumberFormat="1" applyFont="1"/>
    <xf numFmtId="0" fontId="5" fillId="0" borderId="0" xfId="0" applyFont="1"/>
    <xf numFmtId="43" fontId="5" fillId="0" borderId="0" xfId="1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43" fontId="6" fillId="4" borderId="0" xfId="1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43" fontId="6" fillId="0" borderId="4" xfId="1" applyFont="1" applyBorder="1"/>
    <xf numFmtId="0" fontId="18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0" fontId="6" fillId="8" borderId="5" xfId="5" applyFont="1" applyFill="1" applyBorder="1" applyAlignment="1">
      <alignment horizontal="center" vertical="center" wrapText="1"/>
    </xf>
    <xf numFmtId="0" fontId="6" fillId="8" borderId="6" xfId="5" applyFont="1" applyFill="1" applyBorder="1" applyAlignment="1">
      <alignment horizontal="center" vertical="center" wrapText="1"/>
    </xf>
    <xf numFmtId="0" fontId="6" fillId="8" borderId="7" xfId="5" applyFont="1" applyFill="1" applyBorder="1" applyAlignment="1">
      <alignment horizontal="center" vertical="center" wrapText="1"/>
    </xf>
    <xf numFmtId="0" fontId="6" fillId="17" borderId="0" xfId="5" applyFont="1" applyFill="1" applyAlignment="1">
      <alignment horizontal="center" vertical="center" wrapText="1"/>
    </xf>
    <xf numFmtId="0" fontId="6" fillId="18" borderId="0" xfId="5" applyFont="1" applyFill="1" applyAlignment="1">
      <alignment horizontal="center" vertical="center" wrapText="1"/>
    </xf>
    <xf numFmtId="0" fontId="5" fillId="19" borderId="0" xfId="5" applyFont="1" applyFill="1" applyAlignment="1">
      <alignment horizontal="center" vertical="center" wrapText="1"/>
    </xf>
    <xf numFmtId="0" fontId="6" fillId="20" borderId="0" xfId="5" applyFont="1" applyFill="1" applyAlignment="1">
      <alignment horizontal="center" vertical="center" wrapText="1"/>
    </xf>
    <xf numFmtId="0" fontId="6" fillId="16" borderId="0" xfId="5" applyFont="1" applyFill="1" applyAlignment="1">
      <alignment horizontal="center" vertical="center" wrapText="1"/>
    </xf>
    <xf numFmtId="0" fontId="5" fillId="17" borderId="0" xfId="5" applyFont="1" applyFill="1" applyAlignment="1">
      <alignment horizontal="center" vertical="center" wrapText="1"/>
    </xf>
    <xf numFmtId="0" fontId="6" fillId="9" borderId="0" xfId="5" applyFont="1" applyFill="1" applyAlignment="1">
      <alignment horizontal="center" vertical="center" wrapText="1"/>
    </xf>
    <xf numFmtId="0" fontId="19" fillId="3" borderId="0" xfId="5" applyFont="1" applyFill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0" fontId="6" fillId="17" borderId="5" xfId="5" applyFont="1" applyFill="1" applyBorder="1" applyAlignment="1">
      <alignment horizontal="center" vertical="center" wrapText="1"/>
    </xf>
    <xf numFmtId="0" fontId="6" fillId="17" borderId="6" xfId="5" applyFont="1" applyFill="1" applyBorder="1" applyAlignment="1">
      <alignment horizontal="center" vertical="center" wrapText="1"/>
    </xf>
    <xf numFmtId="0" fontId="6" fillId="17" borderId="7" xfId="5" applyFont="1" applyFill="1" applyBorder="1" applyAlignment="1">
      <alignment horizontal="center" vertical="center" wrapText="1"/>
    </xf>
    <xf numFmtId="0" fontId="6" fillId="18" borderId="5" xfId="5" applyFont="1" applyFill="1" applyBorder="1" applyAlignment="1">
      <alignment horizontal="center" vertical="center" wrapText="1"/>
    </xf>
    <xf numFmtId="0" fontId="6" fillId="18" borderId="7" xfId="5" applyFont="1" applyFill="1" applyBorder="1" applyAlignment="1">
      <alignment horizontal="center" vertical="center" wrapText="1"/>
    </xf>
    <xf numFmtId="0" fontId="6" fillId="20" borderId="5" xfId="5" applyFont="1" applyFill="1" applyBorder="1" applyAlignment="1">
      <alignment horizontal="center" vertical="center" wrapText="1"/>
    </xf>
    <xf numFmtId="0" fontId="6" fillId="20" borderId="7" xfId="5" applyFont="1" applyFill="1" applyBorder="1" applyAlignment="1">
      <alignment horizontal="center" vertical="center" wrapText="1"/>
    </xf>
    <xf numFmtId="0" fontId="6" fillId="3" borderId="5" xfId="5" applyFont="1" applyFill="1" applyBorder="1" applyAlignment="1">
      <alignment horizontal="center" vertical="center" wrapText="1"/>
    </xf>
    <xf numFmtId="0" fontId="6" fillId="3" borderId="7" xfId="5" applyFont="1" applyFill="1" applyBorder="1" applyAlignment="1">
      <alignment horizontal="center" vertical="center" wrapText="1"/>
    </xf>
    <xf numFmtId="0" fontId="6" fillId="21" borderId="5" xfId="5" applyFont="1" applyFill="1" applyBorder="1" applyAlignment="1">
      <alignment horizontal="center" vertical="center" wrapText="1"/>
    </xf>
    <xf numFmtId="0" fontId="6" fillId="21" borderId="6" xfId="5" applyFont="1" applyFill="1" applyBorder="1" applyAlignment="1">
      <alignment horizontal="center" vertical="center" wrapText="1"/>
    </xf>
    <xf numFmtId="0" fontId="6" fillId="21" borderId="7" xfId="5" applyFont="1" applyFill="1" applyBorder="1" applyAlignment="1">
      <alignment horizontal="center" vertical="center" wrapText="1"/>
    </xf>
    <xf numFmtId="0" fontId="13" fillId="22" borderId="5" xfId="5" applyFont="1" applyFill="1" applyBorder="1" applyAlignment="1">
      <alignment horizontal="center" vertical="center" wrapText="1"/>
    </xf>
    <xf numFmtId="0" fontId="13" fillId="17" borderId="6" xfId="5" applyFont="1" applyFill="1" applyBorder="1" applyAlignment="1">
      <alignment horizontal="center" vertical="center" wrapText="1"/>
    </xf>
    <xf numFmtId="0" fontId="19" fillId="17" borderId="7" xfId="5" applyFont="1" applyFill="1" applyBorder="1" applyAlignment="1">
      <alignment horizontal="center" vertical="center" wrapText="1"/>
    </xf>
    <xf numFmtId="187" fontId="14" fillId="0" borderId="0" xfId="6" applyNumberFormat="1" applyFont="1" applyAlignment="1">
      <alignment horizontal="center"/>
    </xf>
    <xf numFmtId="187" fontId="16" fillId="0" borderId="0" xfId="6" applyNumberFormat="1" applyFont="1" applyAlignment="1">
      <alignment horizontal="center"/>
    </xf>
    <xf numFmtId="187" fontId="12" fillId="0" borderId="0" xfId="6" applyNumberFormat="1" applyFont="1" applyAlignment="1">
      <alignment horizontal="center"/>
    </xf>
    <xf numFmtId="43" fontId="12" fillId="0" borderId="0" xfId="5" applyNumberFormat="1" applyFont="1" applyAlignment="1">
      <alignment horizontal="center"/>
    </xf>
    <xf numFmtId="43" fontId="16" fillId="0" borderId="0" xfId="5" applyNumberFormat="1" applyFont="1" applyAlignment="1">
      <alignment horizontal="center"/>
    </xf>
    <xf numFmtId="188" fontId="16" fillId="0" borderId="0" xfId="7" applyNumberFormat="1" applyFont="1" applyFill="1" applyAlignment="1">
      <alignment horizontal="center"/>
    </xf>
    <xf numFmtId="43" fontId="16" fillId="0" borderId="0" xfId="7" applyNumberFormat="1" applyFont="1" applyFill="1" applyAlignment="1">
      <alignment horizontal="center"/>
    </xf>
    <xf numFmtId="43" fontId="20" fillId="19" borderId="0" xfId="5" applyNumberFormat="1" applyFont="1" applyFill="1" applyAlignment="1">
      <alignment horizontal="center"/>
    </xf>
    <xf numFmtId="43" fontId="21" fillId="0" borderId="0" xfId="5" applyNumberFormat="1" applyFont="1" applyAlignment="1">
      <alignment horizontal="center"/>
    </xf>
    <xf numFmtId="188" fontId="21" fillId="0" borderId="0" xfId="7" applyNumberFormat="1" applyFont="1" applyFill="1" applyAlignment="1">
      <alignment horizontal="center"/>
    </xf>
    <xf numFmtId="43" fontId="22" fillId="0" borderId="0" xfId="5" applyNumberFormat="1" applyFont="1" applyAlignment="1">
      <alignment horizontal="center"/>
    </xf>
    <xf numFmtId="188" fontId="22" fillId="0" borderId="0" xfId="7" applyNumberFormat="1" applyFont="1" applyAlignment="1">
      <alignment horizontal="center"/>
    </xf>
    <xf numFmtId="43" fontId="5" fillId="19" borderId="0" xfId="7" applyNumberFormat="1" applyFont="1" applyFill="1" applyAlignment="1">
      <alignment horizontal="center"/>
    </xf>
    <xf numFmtId="43" fontId="14" fillId="0" borderId="0" xfId="5" applyNumberFormat="1" applyFont="1" applyAlignment="1">
      <alignment horizontal="center"/>
    </xf>
    <xf numFmtId="188" fontId="14" fillId="0" borderId="0" xfId="7" applyNumberFormat="1" applyFont="1" applyAlignment="1">
      <alignment horizontal="center"/>
    </xf>
    <xf numFmtId="43" fontId="23" fillId="17" borderId="0" xfId="5" applyNumberFormat="1" applyFont="1" applyFill="1" applyAlignment="1">
      <alignment horizontal="center"/>
    </xf>
    <xf numFmtId="9" fontId="14" fillId="17" borderId="0" xfId="7" applyFont="1" applyFill="1" applyAlignment="1">
      <alignment horizontal="center"/>
    </xf>
    <xf numFmtId="9" fontId="14" fillId="0" borderId="0" xfId="7" applyFont="1" applyFill="1" applyAlignment="1">
      <alignment horizontal="center"/>
    </xf>
    <xf numFmtId="9" fontId="22" fillId="0" borderId="0" xfId="7" applyFont="1" applyFill="1" applyAlignment="1">
      <alignment horizontal="center"/>
    </xf>
    <xf numFmtId="43" fontId="24" fillId="0" borderId="0" xfId="7" applyNumberFormat="1" applyFont="1" applyFill="1" applyAlignment="1">
      <alignment horizontal="center"/>
    </xf>
    <xf numFmtId="4" fontId="19" fillId="3" borderId="0" xfId="6" applyNumberFormat="1" applyFont="1" applyFill="1" applyAlignment="1">
      <alignment horizontal="right"/>
    </xf>
    <xf numFmtId="0" fontId="3" fillId="17" borderId="0" xfId="5" applyFont="1" applyFill="1" applyAlignment="1">
      <alignment horizontal="center"/>
    </xf>
    <xf numFmtId="9" fontId="16" fillId="0" borderId="0" xfId="7" applyFont="1" applyAlignment="1">
      <alignment horizontal="center"/>
    </xf>
    <xf numFmtId="9" fontId="14" fillId="0" borderId="0" xfId="7" applyFont="1" applyAlignment="1">
      <alignment horizontal="center"/>
    </xf>
    <xf numFmtId="9" fontId="22" fillId="0" borderId="0" xfId="7" applyFont="1" applyAlignment="1">
      <alignment horizontal="center"/>
    </xf>
    <xf numFmtId="43" fontId="25" fillId="0" borderId="0" xfId="5" applyNumberFormat="1" applyFont="1" applyAlignment="1">
      <alignment horizontal="center"/>
    </xf>
    <xf numFmtId="9" fontId="25" fillId="0" borderId="0" xfId="7" applyFont="1" applyAlignment="1">
      <alignment horizontal="center"/>
    </xf>
    <xf numFmtId="43" fontId="25" fillId="0" borderId="0" xfId="7" applyNumberFormat="1" applyFont="1" applyAlignment="1">
      <alignment horizontal="center"/>
    </xf>
    <xf numFmtId="43" fontId="16" fillId="0" borderId="0" xfId="7" applyNumberFormat="1" applyFont="1" applyAlignment="1">
      <alignment horizontal="center"/>
    </xf>
    <xf numFmtId="43" fontId="13" fillId="22" borderId="0" xfId="5" applyNumberFormat="1" applyFont="1" applyFill="1" applyAlignment="1">
      <alignment horizontal="center"/>
    </xf>
    <xf numFmtId="43" fontId="13" fillId="17" borderId="0" xfId="5" applyNumberFormat="1" applyFont="1" applyFill="1" applyAlignment="1">
      <alignment horizontal="center"/>
    </xf>
    <xf numFmtId="9" fontId="26" fillId="17" borderId="0" xfId="7" applyFont="1" applyFill="1" applyAlignment="1">
      <alignment horizontal="center"/>
    </xf>
    <xf numFmtId="43" fontId="19" fillId="17" borderId="0" xfId="6" applyFont="1" applyFill="1" applyAlignment="1">
      <alignment horizontal="right"/>
    </xf>
    <xf numFmtId="49" fontId="3" fillId="0" borderId="0" xfId="5" applyNumberFormat="1" applyFont="1" applyAlignment="1">
      <alignment horizontal="center"/>
    </xf>
    <xf numFmtId="4" fontId="3" fillId="17" borderId="0" xfId="5" applyNumberFormat="1" applyFont="1" applyFill="1" applyAlignment="1">
      <alignment horizontal="center"/>
    </xf>
    <xf numFmtId="0" fontId="13" fillId="0" borderId="0" xfId="5" applyFont="1" applyAlignment="1">
      <alignment horizontal="right"/>
    </xf>
    <xf numFmtId="187" fontId="8" fillId="0" borderId="3" xfId="6" applyNumberFormat="1" applyFont="1" applyBorder="1" applyAlignment="1">
      <alignment horizontal="center"/>
    </xf>
    <xf numFmtId="187" fontId="27" fillId="0" borderId="3" xfId="6" applyNumberFormat="1" applyFont="1" applyBorder="1" applyAlignment="1">
      <alignment horizontal="center"/>
    </xf>
    <xf numFmtId="187" fontId="6" fillId="0" borderId="3" xfId="6" applyNumberFormat="1" applyFont="1" applyBorder="1" applyAlignment="1">
      <alignment horizontal="center"/>
    </xf>
    <xf numFmtId="43" fontId="6" fillId="0" borderId="3" xfId="5" applyNumberFormat="1" applyFont="1" applyBorder="1" applyAlignment="1">
      <alignment horizontal="center"/>
    </xf>
    <xf numFmtId="43" fontId="27" fillId="0" borderId="3" xfId="5" applyNumberFormat="1" applyFont="1" applyBorder="1" applyAlignment="1">
      <alignment horizontal="center"/>
    </xf>
    <xf numFmtId="9" fontId="27" fillId="0" borderId="3" xfId="7" applyFont="1" applyBorder="1" applyAlignment="1">
      <alignment horizontal="center"/>
    </xf>
    <xf numFmtId="43" fontId="20" fillId="19" borderId="3" xfId="5" applyNumberFormat="1" applyFont="1" applyFill="1" applyBorder="1" applyAlignment="1">
      <alignment horizontal="center"/>
    </xf>
    <xf numFmtId="43" fontId="28" fillId="0" borderId="3" xfId="5" applyNumberFormat="1" applyFont="1" applyBorder="1" applyAlignment="1">
      <alignment horizontal="center"/>
    </xf>
    <xf numFmtId="9" fontId="28" fillId="0" borderId="3" xfId="5" applyNumberFormat="1" applyFont="1" applyBorder="1" applyAlignment="1">
      <alignment horizontal="center"/>
    </xf>
    <xf numFmtId="43" fontId="29" fillId="0" borderId="3" xfId="5" applyNumberFormat="1" applyFont="1" applyBorder="1" applyAlignment="1">
      <alignment horizontal="center"/>
    </xf>
    <xf numFmtId="9" fontId="29" fillId="0" borderId="3" xfId="7" applyFont="1" applyBorder="1" applyAlignment="1">
      <alignment horizontal="center"/>
    </xf>
    <xf numFmtId="43" fontId="5" fillId="19" borderId="3" xfId="5" applyNumberFormat="1" applyFont="1" applyFill="1" applyBorder="1" applyAlignment="1">
      <alignment horizontal="center"/>
    </xf>
    <xf numFmtId="43" fontId="8" fillId="0" borderId="3" xfId="5" applyNumberFormat="1" applyFont="1" applyBorder="1" applyAlignment="1">
      <alignment horizontal="center"/>
    </xf>
    <xf numFmtId="9" fontId="8" fillId="0" borderId="3" xfId="7" applyFont="1" applyBorder="1" applyAlignment="1">
      <alignment horizontal="center"/>
    </xf>
    <xf numFmtId="43" fontId="5" fillId="17" borderId="3" xfId="5" applyNumberFormat="1" applyFont="1" applyFill="1" applyBorder="1" applyAlignment="1">
      <alignment horizontal="center"/>
    </xf>
    <xf numFmtId="9" fontId="14" fillId="17" borderId="3" xfId="7" applyFont="1" applyFill="1" applyBorder="1" applyAlignment="1">
      <alignment horizontal="center"/>
    </xf>
    <xf numFmtId="9" fontId="8" fillId="0" borderId="3" xfId="7" applyFont="1" applyFill="1" applyBorder="1" applyAlignment="1">
      <alignment horizontal="center"/>
    </xf>
    <xf numFmtId="9" fontId="29" fillId="0" borderId="3" xfId="7" applyFont="1" applyFill="1" applyBorder="1" applyAlignment="1">
      <alignment horizontal="center"/>
    </xf>
    <xf numFmtId="43" fontId="30" fillId="0" borderId="3" xfId="5" applyNumberFormat="1" applyFont="1" applyBorder="1" applyAlignment="1">
      <alignment horizontal="center"/>
    </xf>
    <xf numFmtId="43" fontId="19" fillId="3" borderId="3" xfId="5" applyNumberFormat="1" applyFont="1" applyFill="1" applyBorder="1" applyAlignment="1">
      <alignment horizontal="center"/>
    </xf>
    <xf numFmtId="43" fontId="20" fillId="17" borderId="3" xfId="5" applyNumberFormat="1" applyFont="1" applyFill="1" applyBorder="1" applyAlignment="1">
      <alignment horizontal="center"/>
    </xf>
    <xf numFmtId="43" fontId="31" fillId="0" borderId="3" xfId="5" applyNumberFormat="1" applyFont="1" applyBorder="1" applyAlignment="1">
      <alignment horizontal="center"/>
    </xf>
    <xf numFmtId="9" fontId="31" fillId="0" borderId="3" xfId="7" applyFont="1" applyBorder="1" applyAlignment="1">
      <alignment horizontal="center"/>
    </xf>
    <xf numFmtId="43" fontId="32" fillId="22" borderId="3" xfId="5" applyNumberFormat="1" applyFont="1" applyFill="1" applyBorder="1" applyAlignment="1">
      <alignment horizontal="center"/>
    </xf>
    <xf numFmtId="43" fontId="32" fillId="17" borderId="3" xfId="5" applyNumberFormat="1" applyFont="1" applyFill="1" applyBorder="1" applyAlignment="1">
      <alignment horizontal="center"/>
    </xf>
    <xf numFmtId="9" fontId="26" fillId="17" borderId="3" xfId="7" applyFont="1" applyFill="1" applyBorder="1" applyAlignment="1">
      <alignment horizontal="center"/>
    </xf>
    <xf numFmtId="2" fontId="19" fillId="17" borderId="3" xfId="6" applyNumberFormat="1" applyFont="1" applyFill="1" applyBorder="1" applyAlignment="1">
      <alignment horizontal="right"/>
    </xf>
    <xf numFmtId="43" fontId="3" fillId="0" borderId="0" xfId="5" applyNumberFormat="1" applyFont="1" applyAlignment="1">
      <alignment horizontal="center"/>
    </xf>
    <xf numFmtId="0" fontId="33" fillId="0" borderId="0" xfId="5" applyFont="1" applyAlignment="1">
      <alignment horizontal="center"/>
    </xf>
    <xf numFmtId="0" fontId="34" fillId="0" borderId="0" xfId="5" applyFont="1" applyAlignment="1">
      <alignment horizontal="left"/>
    </xf>
    <xf numFmtId="43" fontId="33" fillId="0" borderId="0" xfId="5" applyNumberFormat="1" applyFont="1" applyAlignment="1">
      <alignment horizontal="center"/>
    </xf>
    <xf numFmtId="0" fontId="36" fillId="0" borderId="0" xfId="5" applyFont="1" applyAlignment="1">
      <alignment horizontal="right"/>
    </xf>
    <xf numFmtId="43" fontId="36" fillId="0" borderId="0" xfId="5" applyNumberFormat="1" applyFont="1" applyAlignment="1">
      <alignment horizontal="center"/>
    </xf>
    <xf numFmtId="43" fontId="37" fillId="0" borderId="4" xfId="5" applyNumberFormat="1" applyFont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39" fillId="0" borderId="0" xfId="0" applyFont="1"/>
    <xf numFmtId="0" fontId="12" fillId="13" borderId="0" xfId="0" applyFont="1" applyFill="1"/>
    <xf numFmtId="43" fontId="3" fillId="13" borderId="0" xfId="1" applyFont="1" applyFill="1"/>
    <xf numFmtId="0" fontId="3" fillId="13" borderId="0" xfId="0" applyFont="1" applyFill="1"/>
    <xf numFmtId="0" fontId="6" fillId="13" borderId="0" xfId="0" applyFont="1" applyFill="1" applyAlignment="1">
      <alignment horizontal="right"/>
    </xf>
    <xf numFmtId="43" fontId="6" fillId="13" borderId="3" xfId="1" applyFont="1" applyFill="1" applyBorder="1"/>
    <xf numFmtId="0" fontId="6" fillId="13" borderId="0" xfId="0" applyFont="1" applyFill="1"/>
    <xf numFmtId="43" fontId="3" fillId="13" borderId="3" xfId="1" applyFont="1" applyFill="1" applyBorder="1"/>
    <xf numFmtId="43" fontId="3" fillId="13" borderId="8" xfId="1" applyFont="1" applyFill="1" applyBorder="1"/>
    <xf numFmtId="9" fontId="16" fillId="0" borderId="0" xfId="2" applyFont="1"/>
    <xf numFmtId="14" fontId="6" fillId="4" borderId="0" xfId="4" applyNumberFormat="1" applyFont="1" applyFill="1" applyAlignment="1">
      <alignment horizontal="center"/>
    </xf>
    <xf numFmtId="43" fontId="6" fillId="10" borderId="0" xfId="4" applyFont="1" applyFill="1" applyAlignment="1">
      <alignment horizontal="center"/>
    </xf>
    <xf numFmtId="0" fontId="6" fillId="4" borderId="0" xfId="3" applyFont="1" applyFill="1" applyAlignment="1">
      <alignment horizontal="center" vertical="center"/>
    </xf>
    <xf numFmtId="43" fontId="6" fillId="4" borderId="0" xfId="3" applyNumberFormat="1" applyFont="1" applyFill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3" fontId="6" fillId="4" borderId="0" xfId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8">
    <cellStyle name="จุลภาค" xfId="1" builtinId="3"/>
    <cellStyle name="จุลภาค 2" xfId="4" xr:uid="{4DB5B70C-CE5B-4E8F-B334-F90B53DA4E33}"/>
    <cellStyle name="จุลภาค 3" xfId="6" xr:uid="{57EC1552-21FB-4100-87AC-4A9B3F0A0B80}"/>
    <cellStyle name="ปกติ" xfId="0" builtinId="0"/>
    <cellStyle name="ปกติ 2" xfId="3" xr:uid="{10B54061-0DCE-4CA6-A3DF-5612AFC376DB}"/>
    <cellStyle name="ปกติ 3" xfId="5" xr:uid="{95B79BEE-8B63-4C56-8CC0-83027F8136CA}"/>
    <cellStyle name="เปอร์เซ็นต์" xfId="2" builtinId="5"/>
    <cellStyle name="เปอร์เซ็นต์ 2" xfId="7" xr:uid="{0F687FA8-3C74-48A1-97AF-D3F22E6BF53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pivotCacheDefinition" Target="pivotCache/pivotCacheDefinition5.xml"/><Relationship Id="rId63" Type="http://schemas.openxmlformats.org/officeDocument/2006/relationships/pivotCacheDefinition" Target="pivotCache/pivotCacheDefinition21.xml"/><Relationship Id="rId68" Type="http://schemas.openxmlformats.org/officeDocument/2006/relationships/pivotCacheDefinition" Target="pivotCache/pivotCacheDefinition26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3.xml"/><Relationship Id="rId53" Type="http://schemas.openxmlformats.org/officeDocument/2006/relationships/pivotCacheDefinition" Target="pivotCache/pivotCacheDefinition11.xml"/><Relationship Id="rId58" Type="http://schemas.openxmlformats.org/officeDocument/2006/relationships/pivotCacheDefinition" Target="pivotCache/pivotCacheDefinition16.xml"/><Relationship Id="rId66" Type="http://schemas.openxmlformats.org/officeDocument/2006/relationships/pivotCacheDefinition" Target="pivotCache/pivotCacheDefinition24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1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1.xml"/><Relationship Id="rId48" Type="http://schemas.openxmlformats.org/officeDocument/2006/relationships/pivotCacheDefinition" Target="pivotCache/pivotCacheDefinition6.xml"/><Relationship Id="rId56" Type="http://schemas.openxmlformats.org/officeDocument/2006/relationships/pivotCacheDefinition" Target="pivotCache/pivotCacheDefinition14.xml"/><Relationship Id="rId64" Type="http://schemas.openxmlformats.org/officeDocument/2006/relationships/pivotCacheDefinition" Target="pivotCache/pivotCacheDefinition22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9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4.xml"/><Relationship Id="rId59" Type="http://schemas.openxmlformats.org/officeDocument/2006/relationships/pivotCacheDefinition" Target="pivotCache/pivotCacheDefinition17.xml"/><Relationship Id="rId67" Type="http://schemas.openxmlformats.org/officeDocument/2006/relationships/pivotCacheDefinition" Target="pivotCache/pivotCacheDefinition2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2.xml"/><Relationship Id="rId62" Type="http://schemas.openxmlformats.org/officeDocument/2006/relationships/pivotCacheDefinition" Target="pivotCache/pivotCacheDefinition20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7.xml"/><Relationship Id="rId57" Type="http://schemas.openxmlformats.org/officeDocument/2006/relationships/pivotCacheDefinition" Target="pivotCache/pivotCacheDefinition1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2.xml"/><Relationship Id="rId52" Type="http://schemas.openxmlformats.org/officeDocument/2006/relationships/pivotCacheDefinition" Target="pivotCache/pivotCacheDefinition10.xml"/><Relationship Id="rId60" Type="http://schemas.openxmlformats.org/officeDocument/2006/relationships/pivotCacheDefinition" Target="pivotCache/pivotCacheDefinition18.xml"/><Relationship Id="rId65" Type="http://schemas.openxmlformats.org/officeDocument/2006/relationships/pivotCacheDefinition" Target="pivotCache/pivotCacheDefinition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8.xml"/><Relationship Id="rId55" Type="http://schemas.openxmlformats.org/officeDocument/2006/relationships/pivotCacheDefinition" Target="pivotCache/pivotCacheDefinition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2.&#3618;&#3629;&#3604;&#3586;&#3634;&#3618;&#3629;&#3629;&#3609;&#3652;&#3621;&#3609;&#3660;%20&#3592;&#3635;&#3609;&#3623;&#3609;&#3594;&#3636;&#3657;&#3609;%20&#3649;&#3618;&#3585;&#3605;&#3634;&#3617;&#3649;&#3614;&#3621;&#3605;&#3615;&#3629;&#3619;&#3660;&#3617;&#3649;&#3621;&#3632;&#3618;&#3629;&#3604;&#3648;&#3626;&#3657;&#3609;%20&#3648;&#3604;&#3639;&#3629;&#3609;%20&#3585;.&#3614;.%2068.xlsx" TargetMode="External"/><Relationship Id="rId1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2.&#3618;&#3629;&#3604;&#3586;&#3634;&#3618;&#3629;&#3629;&#3609;&#3652;&#3621;&#3609;&#3660;%20&#3592;&#3635;&#3609;&#3623;&#3609;&#3594;&#3636;&#3657;&#3609;%20&#3649;&#3618;&#3585;&#3605;&#3634;&#3617;&#3649;&#3614;&#3621;&#3605;&#3615;&#3629;&#3619;&#3660;&#3617;&#3649;&#3621;&#3632;&#3618;&#3629;&#3604;&#3648;&#3626;&#3657;&#3609;%20&#3648;&#3604;&#3639;&#3629;&#3609;%20&#3585;.&#3614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ก.พ."/>
      <sheetName val="1ไม่มียอด"/>
      <sheetName val="2ไม่มียอด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</sheetNames>
    <sheetDataSet>
      <sheetData sheetId="0"/>
      <sheetData sheetId="1">
        <row r="1">
          <cell r="C1"/>
          <cell r="D1"/>
          <cell r="E1"/>
          <cell r="F1"/>
          <cell r="G1"/>
          <cell r="H1"/>
          <cell r="I1"/>
          <cell r="J1"/>
          <cell r="K1"/>
        </row>
        <row r="2"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C5"/>
          <cell r="D5"/>
          <cell r="E5"/>
          <cell r="F5"/>
          <cell r="G5"/>
          <cell r="H5"/>
          <cell r="I5"/>
          <cell r="J5"/>
          <cell r="K5"/>
        </row>
        <row r="6">
          <cell r="C6"/>
          <cell r="D6"/>
          <cell r="E6"/>
          <cell r="F6"/>
          <cell r="G6"/>
          <cell r="H6"/>
          <cell r="I6"/>
          <cell r="J6"/>
          <cell r="K6"/>
        </row>
        <row r="7">
          <cell r="C7"/>
          <cell r="D7"/>
          <cell r="E7"/>
          <cell r="F7"/>
          <cell r="G7"/>
          <cell r="H7"/>
          <cell r="I7"/>
          <cell r="J7"/>
          <cell r="K7"/>
        </row>
        <row r="8">
          <cell r="C8"/>
          <cell r="D8"/>
          <cell r="E8"/>
          <cell r="F8"/>
          <cell r="G8"/>
          <cell r="H8"/>
          <cell r="I8"/>
          <cell r="J8"/>
          <cell r="K8"/>
        </row>
        <row r="9">
          <cell r="C9"/>
          <cell r="D9"/>
          <cell r="E9"/>
          <cell r="F9"/>
          <cell r="G9"/>
          <cell r="H9"/>
          <cell r="I9"/>
          <cell r="J9"/>
          <cell r="K9"/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</row>
        <row r="11">
          <cell r="C11"/>
          <cell r="D11"/>
          <cell r="E11"/>
          <cell r="F11"/>
          <cell r="G11"/>
          <cell r="H11"/>
          <cell r="I11"/>
          <cell r="J11"/>
          <cell r="K11"/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</row>
        <row r="15">
          <cell r="C15"/>
          <cell r="D15"/>
          <cell r="E15"/>
          <cell r="F15"/>
          <cell r="G15"/>
          <cell r="H15"/>
          <cell r="I15"/>
          <cell r="J15"/>
          <cell r="K15"/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</row>
        <row r="19">
          <cell r="C19"/>
          <cell r="D19"/>
          <cell r="E19"/>
          <cell r="F19"/>
          <cell r="G19"/>
          <cell r="H19"/>
          <cell r="I19"/>
          <cell r="J19"/>
          <cell r="K19"/>
        </row>
        <row r="20">
          <cell r="C20"/>
          <cell r="D20"/>
          <cell r="E20"/>
          <cell r="F20"/>
          <cell r="G20"/>
          <cell r="H20"/>
          <cell r="I20"/>
          <cell r="J20"/>
          <cell r="K20"/>
        </row>
        <row r="21">
          <cell r="C21"/>
          <cell r="D21"/>
          <cell r="E21"/>
          <cell r="F21"/>
          <cell r="G21"/>
          <cell r="H21"/>
          <cell r="I21"/>
          <cell r="J21"/>
          <cell r="K21"/>
        </row>
        <row r="22">
          <cell r="C22"/>
          <cell r="D22"/>
          <cell r="E22"/>
          <cell r="F22"/>
          <cell r="G22"/>
          <cell r="H22"/>
          <cell r="I22"/>
          <cell r="J22"/>
          <cell r="K22"/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</row>
        <row r="25">
          <cell r="C25"/>
          <cell r="D25"/>
          <cell r="E25"/>
          <cell r="F25"/>
          <cell r="G25"/>
          <cell r="H25"/>
          <cell r="I25"/>
          <cell r="J25"/>
          <cell r="K25"/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</row>
        <row r="35">
          <cell r="C35"/>
          <cell r="D35"/>
          <cell r="E35"/>
          <cell r="F35"/>
          <cell r="G35"/>
          <cell r="H35"/>
          <cell r="I35"/>
          <cell r="J35"/>
          <cell r="K35"/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</row>
        <row r="39">
          <cell r="C39"/>
          <cell r="D39"/>
          <cell r="E39"/>
          <cell r="F39"/>
          <cell r="G39"/>
          <cell r="H39"/>
          <cell r="I39"/>
          <cell r="J39"/>
          <cell r="K39"/>
        </row>
        <row r="40">
          <cell r="C40"/>
          <cell r="D40"/>
          <cell r="E40"/>
          <cell r="F40"/>
          <cell r="G40"/>
          <cell r="H40"/>
          <cell r="I40"/>
          <cell r="J40"/>
          <cell r="K40"/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</row>
        <row r="42">
          <cell r="C42"/>
          <cell r="D42"/>
          <cell r="E42"/>
          <cell r="F42"/>
          <cell r="G42"/>
          <cell r="H42"/>
          <cell r="I42"/>
          <cell r="J42"/>
          <cell r="K42"/>
        </row>
        <row r="43">
          <cell r="C43"/>
          <cell r="D43"/>
          <cell r="E43"/>
          <cell r="F43"/>
          <cell r="G43"/>
          <cell r="H43"/>
          <cell r="I43"/>
          <cell r="J43"/>
          <cell r="K43"/>
        </row>
        <row r="44">
          <cell r="C44"/>
          <cell r="D44"/>
          <cell r="E44"/>
          <cell r="F44"/>
          <cell r="G44"/>
          <cell r="H44"/>
          <cell r="I44"/>
          <cell r="J44"/>
          <cell r="K44"/>
        </row>
        <row r="45">
          <cell r="C45"/>
          <cell r="D45"/>
          <cell r="E45"/>
          <cell r="F45"/>
          <cell r="G45"/>
          <cell r="H45"/>
          <cell r="I45"/>
          <cell r="J45"/>
          <cell r="K45"/>
        </row>
        <row r="46">
          <cell r="C46"/>
          <cell r="D46"/>
          <cell r="E46"/>
          <cell r="F46"/>
          <cell r="G46"/>
          <cell r="H46"/>
          <cell r="I46"/>
          <cell r="J46"/>
          <cell r="K46"/>
        </row>
        <row r="47">
          <cell r="C47"/>
          <cell r="D47"/>
          <cell r="E47"/>
          <cell r="F47"/>
          <cell r="G47"/>
          <cell r="H47"/>
          <cell r="I47"/>
          <cell r="J47"/>
          <cell r="K47"/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/>
        </row>
        <row r="50">
          <cell r="C50"/>
          <cell r="D50"/>
          <cell r="E50"/>
          <cell r="F50"/>
          <cell r="G50"/>
          <cell r="H50"/>
          <cell r="I50"/>
          <cell r="J50"/>
          <cell r="K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</row>
        <row r="54">
          <cell r="C54"/>
          <cell r="D54"/>
          <cell r="E54"/>
          <cell r="F54"/>
          <cell r="G54"/>
          <cell r="H54"/>
          <cell r="I54"/>
          <cell r="J54"/>
          <cell r="K54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</row>
        <row r="56">
          <cell r="C56"/>
          <cell r="D56"/>
          <cell r="E56"/>
          <cell r="F56"/>
          <cell r="G56"/>
          <cell r="H56"/>
          <cell r="I56"/>
          <cell r="J56"/>
          <cell r="K56"/>
        </row>
        <row r="57">
          <cell r="B57"/>
          <cell r="C57"/>
        </row>
        <row r="58">
          <cell r="B58"/>
          <cell r="C58"/>
          <cell r="D58"/>
          <cell r="E58"/>
          <cell r="F58"/>
          <cell r="G58"/>
          <cell r="H58"/>
          <cell r="I58"/>
          <cell r="J58"/>
          <cell r="K58"/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</row>
        <row r="61">
          <cell r="C61"/>
          <cell r="D61"/>
          <cell r="E61"/>
          <cell r="F61"/>
          <cell r="G61"/>
          <cell r="H61"/>
          <cell r="I61"/>
          <cell r="J61"/>
          <cell r="K61"/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</row>
        <row r="63">
          <cell r="C63"/>
          <cell r="D63"/>
          <cell r="E63"/>
          <cell r="F63"/>
          <cell r="G63"/>
          <cell r="H63"/>
          <cell r="I63"/>
          <cell r="J63"/>
          <cell r="K63"/>
        </row>
        <row r="64">
          <cell r="C64"/>
          <cell r="D64"/>
          <cell r="E64"/>
          <cell r="F64"/>
          <cell r="G64"/>
          <cell r="H64"/>
          <cell r="I64"/>
          <cell r="J64"/>
          <cell r="K64"/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</row>
        <row r="66">
          <cell r="C66"/>
          <cell r="D66"/>
          <cell r="E66"/>
          <cell r="F66"/>
          <cell r="G66"/>
          <cell r="H66"/>
          <cell r="I66"/>
          <cell r="J66"/>
          <cell r="K66"/>
        </row>
        <row r="67">
          <cell r="B67"/>
          <cell r="C67"/>
        </row>
        <row r="68">
          <cell r="B68"/>
          <cell r="C68"/>
          <cell r="D68"/>
          <cell r="E68"/>
          <cell r="F68"/>
          <cell r="G68"/>
          <cell r="H68"/>
          <cell r="I68"/>
          <cell r="J68"/>
          <cell r="K68"/>
        </row>
        <row r="69">
          <cell r="C69"/>
          <cell r="D69"/>
          <cell r="E69"/>
          <cell r="F69"/>
          <cell r="G69"/>
          <cell r="H69"/>
          <cell r="I69"/>
          <cell r="J69"/>
          <cell r="K69"/>
        </row>
        <row r="70">
          <cell r="C70"/>
          <cell r="D70"/>
          <cell r="E70"/>
          <cell r="F70"/>
          <cell r="G70"/>
          <cell r="H70"/>
          <cell r="I70"/>
          <cell r="J70"/>
          <cell r="K70"/>
        </row>
        <row r="71">
          <cell r="C71"/>
          <cell r="D71"/>
          <cell r="E71"/>
          <cell r="F71"/>
          <cell r="G71"/>
          <cell r="H71"/>
          <cell r="I71"/>
          <cell r="J71"/>
          <cell r="K71"/>
        </row>
        <row r="72">
          <cell r="B72"/>
          <cell r="C72"/>
          <cell r="D72"/>
          <cell r="E72"/>
          <cell r="F72"/>
          <cell r="G72"/>
          <cell r="H72"/>
          <cell r="I72"/>
          <cell r="J72"/>
          <cell r="K72"/>
        </row>
        <row r="73">
          <cell r="C73"/>
          <cell r="D73"/>
          <cell r="E73"/>
          <cell r="F73"/>
          <cell r="G73"/>
          <cell r="H73"/>
          <cell r="I73"/>
          <cell r="J73"/>
          <cell r="K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</row>
        <row r="75">
          <cell r="C75"/>
          <cell r="D75"/>
          <cell r="E75"/>
          <cell r="F75"/>
          <cell r="G75"/>
          <cell r="H75"/>
          <cell r="I75"/>
          <cell r="J75"/>
          <cell r="K75"/>
        </row>
        <row r="76">
          <cell r="C76"/>
          <cell r="D76"/>
          <cell r="E76"/>
          <cell r="F76"/>
          <cell r="G76"/>
          <cell r="H76"/>
          <cell r="I76"/>
          <cell r="J76"/>
          <cell r="K76"/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/>
          <cell r="D79"/>
          <cell r="E79"/>
          <cell r="F79"/>
          <cell r="G79"/>
          <cell r="H79"/>
          <cell r="I79"/>
          <cell r="J79"/>
          <cell r="K79"/>
        </row>
        <row r="80">
          <cell r="C80"/>
          <cell r="D80"/>
          <cell r="E80"/>
          <cell r="F80"/>
          <cell r="G80"/>
          <cell r="H80"/>
          <cell r="I80"/>
          <cell r="J80"/>
          <cell r="K80"/>
        </row>
        <row r="81">
          <cell r="C81"/>
          <cell r="D81"/>
          <cell r="E81"/>
          <cell r="F81"/>
          <cell r="G81"/>
          <cell r="H81"/>
          <cell r="I81"/>
          <cell r="J81"/>
          <cell r="K81"/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B83"/>
          <cell r="C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/>
          <cell r="D87"/>
          <cell r="E87"/>
          <cell r="F87"/>
          <cell r="G87"/>
          <cell r="H87"/>
          <cell r="I87"/>
          <cell r="J87"/>
          <cell r="K87"/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/>
          <cell r="D89"/>
          <cell r="E89"/>
          <cell r="F89"/>
          <cell r="G89"/>
          <cell r="H89"/>
          <cell r="I89"/>
          <cell r="J89"/>
          <cell r="K89"/>
        </row>
        <row r="90">
          <cell r="C90"/>
          <cell r="D90"/>
          <cell r="E90"/>
          <cell r="F90"/>
          <cell r="G90"/>
          <cell r="H90"/>
          <cell r="I90"/>
          <cell r="J90"/>
          <cell r="K90"/>
        </row>
        <row r="91">
          <cell r="C91"/>
          <cell r="D91"/>
          <cell r="E91"/>
          <cell r="F91"/>
          <cell r="G91"/>
          <cell r="H91"/>
          <cell r="I91"/>
          <cell r="J91"/>
          <cell r="K91"/>
        </row>
        <row r="92">
          <cell r="C92"/>
          <cell r="D92"/>
          <cell r="E92"/>
          <cell r="F92"/>
          <cell r="G92"/>
          <cell r="H92"/>
          <cell r="I92"/>
          <cell r="J92"/>
          <cell r="K92"/>
        </row>
        <row r="93">
          <cell r="C93"/>
          <cell r="D93"/>
          <cell r="E93"/>
          <cell r="F93"/>
          <cell r="G93"/>
          <cell r="H93"/>
          <cell r="I93"/>
          <cell r="J93"/>
          <cell r="K93"/>
        </row>
        <row r="94">
          <cell r="C94"/>
          <cell r="D94"/>
          <cell r="E94"/>
          <cell r="F94"/>
          <cell r="G94"/>
          <cell r="H94"/>
          <cell r="I94"/>
          <cell r="J94"/>
          <cell r="K94"/>
        </row>
        <row r="95">
          <cell r="C95"/>
          <cell r="D95"/>
          <cell r="E95"/>
          <cell r="F95"/>
          <cell r="G95"/>
          <cell r="H95"/>
          <cell r="I95"/>
          <cell r="J95"/>
          <cell r="K95"/>
        </row>
        <row r="96">
          <cell r="C96"/>
          <cell r="D96"/>
          <cell r="E96"/>
          <cell r="F96"/>
          <cell r="G96"/>
          <cell r="H96"/>
          <cell r="I96"/>
          <cell r="J96"/>
          <cell r="K96"/>
        </row>
        <row r="97">
          <cell r="B97"/>
          <cell r="C97"/>
          <cell r="D97"/>
          <cell r="E97"/>
          <cell r="F97"/>
          <cell r="G97"/>
          <cell r="H97"/>
          <cell r="I97"/>
          <cell r="J97"/>
          <cell r="K97"/>
        </row>
        <row r="98">
          <cell r="B98"/>
          <cell r="C98"/>
          <cell r="D98"/>
          <cell r="E98"/>
          <cell r="F98"/>
          <cell r="G98"/>
          <cell r="H98"/>
          <cell r="I98"/>
          <cell r="J98"/>
          <cell r="K98"/>
        </row>
        <row r="99">
          <cell r="B99"/>
          <cell r="C99"/>
          <cell r="D99"/>
          <cell r="E99"/>
          <cell r="F99"/>
          <cell r="G99"/>
          <cell r="H99"/>
          <cell r="I99"/>
          <cell r="J99"/>
          <cell r="K99"/>
        </row>
      </sheetData>
      <sheetData sheetId="2"/>
      <sheetData sheetId="3">
        <row r="1">
          <cell r="B1" t="str">
            <v>ยอดจริง ออนไลน์ วันที่ 3/2/68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E2"/>
          <cell r="F2"/>
        </row>
        <row r="3">
          <cell r="B3"/>
          <cell r="C3"/>
          <cell r="E3"/>
          <cell r="F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16</v>
          </cell>
          <cell r="E7">
            <v>50</v>
          </cell>
          <cell r="F7">
            <v>1</v>
          </cell>
          <cell r="G7">
            <v>32</v>
          </cell>
          <cell r="H7">
            <v>0</v>
          </cell>
          <cell r="I7">
            <v>0</v>
          </cell>
          <cell r="J7">
            <v>32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6</v>
          </cell>
          <cell r="E25">
            <v>12</v>
          </cell>
          <cell r="F25">
            <v>1</v>
          </cell>
          <cell r="G25">
            <v>13</v>
          </cell>
          <cell r="H25">
            <v>0</v>
          </cell>
          <cell r="I25">
            <v>0</v>
          </cell>
          <cell r="J25">
            <v>13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6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6</v>
          </cell>
          <cell r="E69">
            <v>3</v>
          </cell>
          <cell r="F69">
            <v>1</v>
          </cell>
          <cell r="G69">
            <v>26</v>
          </cell>
          <cell r="H69">
            <v>0</v>
          </cell>
          <cell r="I69">
            <v>0</v>
          </cell>
          <cell r="J69">
            <v>26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8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7</v>
          </cell>
          <cell r="E103">
            <v>0</v>
          </cell>
          <cell r="F103">
            <v>0</v>
          </cell>
          <cell r="G103">
            <v>2</v>
          </cell>
          <cell r="H103">
            <v>0</v>
          </cell>
          <cell r="I103">
            <v>0</v>
          </cell>
          <cell r="J103">
            <v>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2</v>
          </cell>
          <cell r="H104">
            <v>0</v>
          </cell>
          <cell r="I104">
            <v>0</v>
          </cell>
          <cell r="J104">
            <v>2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4</v>
          </cell>
          <cell r="E105">
            <v>0</v>
          </cell>
          <cell r="F105">
            <v>0</v>
          </cell>
          <cell r="G105">
            <v>2</v>
          </cell>
          <cell r="H105">
            <v>0</v>
          </cell>
          <cell r="I105">
            <v>0</v>
          </cell>
          <cell r="J105">
            <v>2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7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21</v>
          </cell>
          <cell r="F123">
            <v>0</v>
          </cell>
          <cell r="G123">
            <v>15</v>
          </cell>
          <cell r="H123">
            <v>0</v>
          </cell>
          <cell r="I123">
            <v>0</v>
          </cell>
          <cell r="J123">
            <v>15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14</v>
          </cell>
          <cell r="F124">
            <v>0</v>
          </cell>
          <cell r="G124">
            <v>10</v>
          </cell>
          <cell r="H124">
            <v>0</v>
          </cell>
          <cell r="I124">
            <v>0</v>
          </cell>
          <cell r="J124">
            <v>10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11</v>
          </cell>
          <cell r="F125">
            <v>0</v>
          </cell>
          <cell r="G125">
            <v>9</v>
          </cell>
          <cell r="H125">
            <v>0</v>
          </cell>
          <cell r="I125">
            <v>0</v>
          </cell>
          <cell r="J125">
            <v>9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13</v>
          </cell>
          <cell r="F126">
            <v>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4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1</v>
          </cell>
          <cell r="C137" t="str">
            <v>กล่องทาร์ตสับปะรด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2</v>
          </cell>
          <cell r="C138" t="str">
            <v>กล่องเบาหวิว ล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3</v>
          </cell>
          <cell r="C139" t="str">
            <v>กล่องเปี๊ยะ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/>
          <cell r="C140"/>
          <cell r="D140">
            <v>141</v>
          </cell>
          <cell r="E140">
            <v>130</v>
          </cell>
          <cell r="F140">
            <v>9</v>
          </cell>
          <cell r="G140">
            <v>117</v>
          </cell>
          <cell r="H140">
            <v>0</v>
          </cell>
          <cell r="I140">
            <v>0</v>
          </cell>
          <cell r="J140"/>
          <cell r="K140">
            <v>0</v>
          </cell>
          <cell r="L140">
            <v>0</v>
          </cell>
        </row>
        <row r="141"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</row>
        <row r="142"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C143"/>
          <cell r="D143"/>
          <cell r="E143"/>
          <cell r="F143"/>
          <cell r="G143"/>
        </row>
        <row r="144">
          <cell r="B144" t="str">
            <v>….....................................................................................</v>
          </cell>
          <cell r="C144"/>
          <cell r="D144"/>
          <cell r="E144"/>
          <cell r="F144"/>
          <cell r="G144"/>
          <cell r="H144"/>
          <cell r="I144" t="str">
            <v>….....................................................................................</v>
          </cell>
          <cell r="J144"/>
          <cell r="K144"/>
          <cell r="L144"/>
        </row>
        <row r="145">
          <cell r="B145" t="str">
            <v>ผู้จัดทำ</v>
          </cell>
          <cell r="C145"/>
          <cell r="D145"/>
          <cell r="E145"/>
          <cell r="F145"/>
          <cell r="G145"/>
          <cell r="H145"/>
          <cell r="I145" t="str">
            <v>ผู้รับทราบ</v>
          </cell>
          <cell r="J145"/>
          <cell r="K145"/>
          <cell r="L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</sheetData>
      <sheetData sheetId="4">
        <row r="1">
          <cell r="B1" t="str">
            <v>ยอดจริง ออนไลน์ วันที่ 4/2/68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20</v>
          </cell>
          <cell r="F7">
            <v>20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8</v>
          </cell>
          <cell r="E25">
            <v>2</v>
          </cell>
          <cell r="F25">
            <v>0</v>
          </cell>
          <cell r="G25">
            <v>10</v>
          </cell>
          <cell r="H25">
            <v>0</v>
          </cell>
          <cell r="I25">
            <v>0</v>
          </cell>
          <cell r="J25">
            <v>10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1</v>
          </cell>
          <cell r="F69">
            <v>9</v>
          </cell>
          <cell r="G69">
            <v>7</v>
          </cell>
          <cell r="H69">
            <v>0</v>
          </cell>
          <cell r="I69">
            <v>0</v>
          </cell>
          <cell r="J69">
            <v>7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5</v>
          </cell>
          <cell r="E102">
            <v>1</v>
          </cell>
          <cell r="F102">
            <v>0</v>
          </cell>
          <cell r="G102">
            <v>3</v>
          </cell>
          <cell r="H102">
            <v>0</v>
          </cell>
          <cell r="I102">
            <v>0</v>
          </cell>
          <cell r="J102">
            <v>3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7</v>
          </cell>
          <cell r="E103">
            <v>0</v>
          </cell>
          <cell r="F103">
            <v>0</v>
          </cell>
          <cell r="G103">
            <v>3</v>
          </cell>
          <cell r="H103">
            <v>0</v>
          </cell>
          <cell r="I103">
            <v>0</v>
          </cell>
          <cell r="J103">
            <v>3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3</v>
          </cell>
          <cell r="H104">
            <v>0</v>
          </cell>
          <cell r="I104">
            <v>0</v>
          </cell>
          <cell r="J104">
            <v>3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3</v>
          </cell>
          <cell r="H105">
            <v>0</v>
          </cell>
          <cell r="I105">
            <v>0</v>
          </cell>
          <cell r="J105">
            <v>3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1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6</v>
          </cell>
          <cell r="E110">
            <v>0</v>
          </cell>
          <cell r="F110">
            <v>0</v>
          </cell>
          <cell r="G110">
            <v>2</v>
          </cell>
          <cell r="H110">
            <v>0</v>
          </cell>
          <cell r="I110">
            <v>0</v>
          </cell>
          <cell r="J110">
            <v>2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</v>
          </cell>
          <cell r="F123">
            <v>1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1</v>
          </cell>
          <cell r="F124">
            <v>1</v>
          </cell>
          <cell r="G124">
            <v>4</v>
          </cell>
          <cell r="H124">
            <v>0</v>
          </cell>
          <cell r="I124">
            <v>0</v>
          </cell>
          <cell r="J124">
            <v>4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2</v>
          </cell>
          <cell r="E125">
            <v>0</v>
          </cell>
          <cell r="F125">
            <v>1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11</v>
          </cell>
          <cell r="F126">
            <v>6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40</v>
          </cell>
          <cell r="H137">
            <v>0</v>
          </cell>
          <cell r="I137">
            <v>0</v>
          </cell>
          <cell r="J137">
            <v>40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51</v>
          </cell>
          <cell r="E141">
            <v>37</v>
          </cell>
          <cell r="F141">
            <v>39</v>
          </cell>
          <cell r="G141">
            <v>113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5">
        <row r="1">
          <cell r="B1" t="str">
            <v>ยอดจริง ออนไลน์ วันที่ 5/2/68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86</v>
          </cell>
          <cell r="E7">
            <v>30</v>
          </cell>
          <cell r="F7">
            <v>14</v>
          </cell>
          <cell r="G7">
            <v>10</v>
          </cell>
          <cell r="H7">
            <v>0</v>
          </cell>
          <cell r="I7">
            <v>0</v>
          </cell>
          <cell r="J7">
            <v>10</v>
          </cell>
          <cell r="K7">
            <v>0</v>
          </cell>
          <cell r="L7">
            <v>15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5</v>
          </cell>
          <cell r="E25">
            <v>11</v>
          </cell>
          <cell r="F25">
            <v>7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5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5</v>
          </cell>
          <cell r="E69">
            <v>5</v>
          </cell>
          <cell r="F69">
            <v>1</v>
          </cell>
          <cell r="G69">
            <v>8</v>
          </cell>
          <cell r="H69">
            <v>0</v>
          </cell>
          <cell r="I69">
            <v>0</v>
          </cell>
          <cell r="J69">
            <v>8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3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7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4</v>
          </cell>
          <cell r="E103">
            <v>0</v>
          </cell>
          <cell r="F103">
            <v>0</v>
          </cell>
          <cell r="G103">
            <v>2</v>
          </cell>
          <cell r="H103">
            <v>0</v>
          </cell>
          <cell r="I103">
            <v>0</v>
          </cell>
          <cell r="J103">
            <v>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2</v>
          </cell>
          <cell r="H104">
            <v>0</v>
          </cell>
          <cell r="I104">
            <v>0</v>
          </cell>
          <cell r="J104">
            <v>2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2</v>
          </cell>
          <cell r="H105">
            <v>0</v>
          </cell>
          <cell r="I105">
            <v>0</v>
          </cell>
          <cell r="J105">
            <v>2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1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6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7</v>
          </cell>
          <cell r="F123">
            <v>1</v>
          </cell>
          <cell r="G123">
            <v>2</v>
          </cell>
          <cell r="H123">
            <v>0</v>
          </cell>
          <cell r="I123">
            <v>0</v>
          </cell>
          <cell r="J123">
            <v>2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4</v>
          </cell>
          <cell r="F124">
            <v>2</v>
          </cell>
          <cell r="G124">
            <v>2</v>
          </cell>
          <cell r="H124">
            <v>0</v>
          </cell>
          <cell r="I124">
            <v>0</v>
          </cell>
          <cell r="J124">
            <v>2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5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8</v>
          </cell>
          <cell r="F126">
            <v>3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16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127</v>
          </cell>
          <cell r="E141">
            <v>79</v>
          </cell>
          <cell r="F141">
            <v>29</v>
          </cell>
          <cell r="G141">
            <v>41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71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6">
        <row r="1">
          <cell r="B1" t="str">
            <v>ยอดจริง ออนไลน์ วันที่ 6/2/68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11</v>
          </cell>
          <cell r="E7">
            <v>54</v>
          </cell>
          <cell r="F7">
            <v>1</v>
          </cell>
          <cell r="G7">
            <v>29</v>
          </cell>
          <cell r="H7">
            <v>0</v>
          </cell>
          <cell r="I7">
            <v>0</v>
          </cell>
          <cell r="J7">
            <v>29</v>
          </cell>
          <cell r="K7">
            <v>0</v>
          </cell>
          <cell r="L7">
            <v>10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6</v>
          </cell>
          <cell r="E25">
            <v>3</v>
          </cell>
          <cell r="F25">
            <v>4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30</v>
          </cell>
          <cell r="E26">
            <v>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19</v>
          </cell>
          <cell r="E69">
            <v>3</v>
          </cell>
          <cell r="F69">
            <v>2</v>
          </cell>
          <cell r="G69">
            <v>2</v>
          </cell>
          <cell r="H69">
            <v>0</v>
          </cell>
          <cell r="I69">
            <v>0</v>
          </cell>
          <cell r="J69">
            <v>2</v>
          </cell>
          <cell r="K69">
            <v>0</v>
          </cell>
          <cell r="L69">
            <v>10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8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8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8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32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8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7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7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12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8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2</v>
          </cell>
          <cell r="E102">
            <v>4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13</v>
          </cell>
          <cell r="F123">
            <v>1</v>
          </cell>
          <cell r="G123">
            <v>12</v>
          </cell>
          <cell r="H123">
            <v>0</v>
          </cell>
          <cell r="I123">
            <v>0</v>
          </cell>
          <cell r="J123">
            <v>12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13</v>
          </cell>
          <cell r="F124">
            <v>1</v>
          </cell>
          <cell r="G124">
            <v>5</v>
          </cell>
          <cell r="H124">
            <v>0</v>
          </cell>
          <cell r="I124">
            <v>0</v>
          </cell>
          <cell r="J124">
            <v>5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9</v>
          </cell>
          <cell r="F125">
            <v>1</v>
          </cell>
          <cell r="G125">
            <v>5</v>
          </cell>
          <cell r="H125">
            <v>0</v>
          </cell>
          <cell r="I125">
            <v>0</v>
          </cell>
          <cell r="J125">
            <v>5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28</v>
          </cell>
          <cell r="F126">
            <v>26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</v>
          </cell>
          <cell r="H137">
            <v>0</v>
          </cell>
          <cell r="I137">
            <v>0</v>
          </cell>
          <cell r="J137">
            <v>4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4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202</v>
          </cell>
          <cell r="E141">
            <v>134</v>
          </cell>
          <cell r="F141">
            <v>36</v>
          </cell>
          <cell r="G141">
            <v>60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41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7">
        <row r="1">
          <cell r="B1" t="str">
            <v>ยอดจริง ออนไลน์ วันที่ 7/2/68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103</v>
          </cell>
          <cell r="E7">
            <v>31</v>
          </cell>
          <cell r="F7">
            <v>7</v>
          </cell>
          <cell r="G7">
            <v>11</v>
          </cell>
          <cell r="H7">
            <v>0</v>
          </cell>
          <cell r="I7">
            <v>0</v>
          </cell>
          <cell r="J7">
            <v>11</v>
          </cell>
          <cell r="K7">
            <v>0</v>
          </cell>
          <cell r="L7">
            <v>12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12</v>
          </cell>
          <cell r="F25">
            <v>7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19</v>
          </cell>
          <cell r="E26">
            <v>19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14</v>
          </cell>
          <cell r="F69">
            <v>7</v>
          </cell>
          <cell r="G69">
            <v>13</v>
          </cell>
          <cell r="H69">
            <v>0</v>
          </cell>
          <cell r="I69">
            <v>0</v>
          </cell>
          <cell r="J69">
            <v>13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0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2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0</v>
          </cell>
          <cell r="F91">
            <v>0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0</v>
          </cell>
          <cell r="G92">
            <v>1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7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7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8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3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10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8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9</v>
          </cell>
          <cell r="E123">
            <v>8</v>
          </cell>
          <cell r="F123">
            <v>0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9</v>
          </cell>
          <cell r="E124">
            <v>5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15</v>
          </cell>
          <cell r="E125">
            <v>5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4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5</v>
          </cell>
          <cell r="F135">
            <v>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3</v>
          </cell>
          <cell r="F137">
            <v>0</v>
          </cell>
          <cell r="G137">
            <v>2</v>
          </cell>
          <cell r="H137">
            <v>0</v>
          </cell>
          <cell r="I137">
            <v>0</v>
          </cell>
          <cell r="J137">
            <v>2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286</v>
          </cell>
          <cell r="E141">
            <v>111</v>
          </cell>
          <cell r="F141">
            <v>25</v>
          </cell>
          <cell r="G141">
            <v>43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38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8">
        <row r="1">
          <cell r="B1" t="str">
            <v>ยอดจริง ออนไลน์ วันที่ 8/2/68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93</v>
          </cell>
          <cell r="E7">
            <v>13</v>
          </cell>
          <cell r="F7">
            <v>36</v>
          </cell>
          <cell r="G7">
            <v>35</v>
          </cell>
          <cell r="H7">
            <v>0</v>
          </cell>
          <cell r="I7">
            <v>0</v>
          </cell>
          <cell r="J7">
            <v>35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20</v>
          </cell>
          <cell r="E25">
            <v>6</v>
          </cell>
          <cell r="F25">
            <v>5</v>
          </cell>
          <cell r="G25">
            <v>28</v>
          </cell>
          <cell r="H25">
            <v>0</v>
          </cell>
          <cell r="I25">
            <v>0</v>
          </cell>
          <cell r="J25">
            <v>28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14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8</v>
          </cell>
          <cell r="F69">
            <v>3</v>
          </cell>
          <cell r="G69">
            <v>44</v>
          </cell>
          <cell r="H69">
            <v>0</v>
          </cell>
          <cell r="I69">
            <v>0</v>
          </cell>
          <cell r="J69">
            <v>44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12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10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/>
        </row>
        <row r="91">
          <cell r="B91">
            <v>1112011</v>
          </cell>
          <cell r="C91" t="str">
            <v xml:space="preserve">ฝอยทอง 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8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69</v>
          </cell>
          <cell r="E93">
            <v>0</v>
          </cell>
          <cell r="F93">
            <v>0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/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8</v>
          </cell>
          <cell r="E102">
            <v>9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7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1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6</v>
          </cell>
          <cell r="E123">
            <v>2</v>
          </cell>
          <cell r="F123">
            <v>0</v>
          </cell>
          <cell r="G123">
            <v>1</v>
          </cell>
          <cell r="H123">
            <v>0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11</v>
          </cell>
          <cell r="E124">
            <v>3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7</v>
          </cell>
          <cell r="E125">
            <v>3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2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1</v>
          </cell>
          <cell r="E137">
            <v>0</v>
          </cell>
          <cell r="F137">
            <v>0</v>
          </cell>
          <cell r="G137">
            <v>102</v>
          </cell>
          <cell r="H137">
            <v>0</v>
          </cell>
          <cell r="I137">
            <v>0</v>
          </cell>
          <cell r="J137">
            <v>102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271</v>
          </cell>
          <cell r="E141">
            <v>77</v>
          </cell>
          <cell r="F141">
            <v>45</v>
          </cell>
          <cell r="G141">
            <v>218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9">
        <row r="1">
          <cell r="B1" t="str">
            <v>ยอดจริง ออนไลน์ วันที่ 9/2/2568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16</v>
          </cell>
          <cell r="E7">
            <v>29</v>
          </cell>
          <cell r="F7">
            <v>23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30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15</v>
          </cell>
          <cell r="F25">
            <v>8</v>
          </cell>
          <cell r="G25">
            <v>22</v>
          </cell>
          <cell r="H25">
            <v>0</v>
          </cell>
          <cell r="I25">
            <v>0</v>
          </cell>
          <cell r="J25">
            <v>22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6</v>
          </cell>
          <cell r="E69">
            <v>5</v>
          </cell>
          <cell r="F69">
            <v>1</v>
          </cell>
          <cell r="G69">
            <v>20</v>
          </cell>
          <cell r="H69">
            <v>0</v>
          </cell>
          <cell r="I69">
            <v>0</v>
          </cell>
          <cell r="J69">
            <v>20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0</v>
          </cell>
          <cell r="F87">
            <v>0</v>
          </cell>
          <cell r="G87">
            <v>9</v>
          </cell>
          <cell r="H87">
            <v>0</v>
          </cell>
          <cell r="I87">
            <v>0</v>
          </cell>
          <cell r="J87">
            <v>9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5</v>
          </cell>
          <cell r="H102">
            <v>0</v>
          </cell>
          <cell r="I102">
            <v>0</v>
          </cell>
          <cell r="J102">
            <v>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3</v>
          </cell>
          <cell r="H110">
            <v>0</v>
          </cell>
          <cell r="I110">
            <v>0</v>
          </cell>
          <cell r="J110">
            <v>3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1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10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1</v>
          </cell>
          <cell r="F123">
            <v>0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10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2</v>
          </cell>
          <cell r="E124">
            <v>0</v>
          </cell>
          <cell r="F124">
            <v>0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10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</v>
          </cell>
          <cell r="E125">
            <v>0</v>
          </cell>
          <cell r="F125">
            <v>0</v>
          </cell>
          <cell r="G125">
            <v>16</v>
          </cell>
          <cell r="H125">
            <v>0</v>
          </cell>
          <cell r="I125">
            <v>0</v>
          </cell>
          <cell r="J125">
            <v>16</v>
          </cell>
          <cell r="K125">
            <v>0</v>
          </cell>
          <cell r="L125">
            <v>10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20</v>
          </cell>
          <cell r="F126">
            <v>12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20</v>
          </cell>
          <cell r="H137">
            <v>0</v>
          </cell>
          <cell r="I137">
            <v>0</v>
          </cell>
          <cell r="J137">
            <v>20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59</v>
          </cell>
          <cell r="E141">
            <v>75</v>
          </cell>
          <cell r="F141">
            <v>44</v>
          </cell>
          <cell r="G141">
            <v>157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90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0">
        <row r="1">
          <cell r="B1" t="str">
            <v>ยอดจริง ออนไลน์ วันที่ 13/2/2568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 xml:space="preserve">รวม tt 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</v>
          </cell>
          <cell r="E7">
            <v>11</v>
          </cell>
          <cell r="F7">
            <v>5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11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5</v>
          </cell>
          <cell r="F25">
            <v>1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6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18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7</v>
          </cell>
          <cell r="E69">
            <v>18</v>
          </cell>
          <cell r="F69">
            <v>3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8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4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2</v>
          </cell>
          <cell r="F90">
            <v>2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1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4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0</v>
          </cell>
          <cell r="F102">
            <v>0</v>
          </cell>
          <cell r="G102">
            <v>15</v>
          </cell>
          <cell r="H102">
            <v>0</v>
          </cell>
          <cell r="I102">
            <v>0</v>
          </cell>
          <cell r="J102">
            <v>15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14</v>
          </cell>
          <cell r="H103">
            <v>0</v>
          </cell>
          <cell r="I103">
            <v>0</v>
          </cell>
          <cell r="J103">
            <v>14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14</v>
          </cell>
          <cell r="H104">
            <v>0</v>
          </cell>
          <cell r="I104">
            <v>0</v>
          </cell>
          <cell r="J104">
            <v>14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3</v>
          </cell>
          <cell r="E105">
            <v>0</v>
          </cell>
          <cell r="F105">
            <v>0</v>
          </cell>
          <cell r="G105">
            <v>14</v>
          </cell>
          <cell r="H105">
            <v>0</v>
          </cell>
          <cell r="I105">
            <v>0</v>
          </cell>
          <cell r="J105">
            <v>14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14</v>
          </cell>
          <cell r="H108">
            <v>0</v>
          </cell>
          <cell r="I108">
            <v>0</v>
          </cell>
          <cell r="J108">
            <v>14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14</v>
          </cell>
          <cell r="H109">
            <v>0</v>
          </cell>
          <cell r="I109">
            <v>0</v>
          </cell>
          <cell r="J109">
            <v>14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15</v>
          </cell>
          <cell r="H110">
            <v>0</v>
          </cell>
          <cell r="I110">
            <v>0</v>
          </cell>
          <cell r="J110">
            <v>15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4</v>
          </cell>
          <cell r="F123">
            <v>1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10</v>
          </cell>
          <cell r="E125">
            <v>3</v>
          </cell>
          <cell r="F125">
            <v>0</v>
          </cell>
          <cell r="G125">
            <v>3</v>
          </cell>
          <cell r="H125">
            <v>0</v>
          </cell>
          <cell r="I125">
            <v>0</v>
          </cell>
          <cell r="J125">
            <v>3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6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36</v>
          </cell>
          <cell r="H137">
            <v>0</v>
          </cell>
          <cell r="I137">
            <v>0</v>
          </cell>
          <cell r="J137">
            <v>36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61</v>
          </cell>
          <cell r="E141">
            <v>62</v>
          </cell>
          <cell r="F141">
            <v>20</v>
          </cell>
          <cell r="G141">
            <v>214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49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1">
        <row r="1">
          <cell r="B1" t="str">
            <v>ยอดจริง ออนไลน์ วันที่ 11/2/2568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14</v>
          </cell>
          <cell r="E7">
            <v>15</v>
          </cell>
          <cell r="F7">
            <v>33</v>
          </cell>
          <cell r="G7">
            <v>2</v>
          </cell>
          <cell r="H7">
            <v>0</v>
          </cell>
          <cell r="I7">
            <v>0</v>
          </cell>
          <cell r="J7">
            <v>2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4</v>
          </cell>
          <cell r="E25">
            <v>8</v>
          </cell>
          <cell r="F25">
            <v>9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4</v>
          </cell>
          <cell r="E26">
            <v>4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31</v>
          </cell>
          <cell r="E69">
            <v>2</v>
          </cell>
          <cell r="F69">
            <v>3</v>
          </cell>
          <cell r="G69">
            <v>20</v>
          </cell>
          <cell r="H69">
            <v>0</v>
          </cell>
          <cell r="I69">
            <v>0</v>
          </cell>
          <cell r="J69">
            <v>20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1</v>
          </cell>
          <cell r="F87">
            <v>0</v>
          </cell>
          <cell r="G87">
            <v>6</v>
          </cell>
          <cell r="H87">
            <v>0</v>
          </cell>
          <cell r="I87">
            <v>0</v>
          </cell>
          <cell r="J87">
            <v>6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2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7</v>
          </cell>
          <cell r="F102">
            <v>1</v>
          </cell>
          <cell r="G102">
            <v>19</v>
          </cell>
          <cell r="H102">
            <v>0</v>
          </cell>
          <cell r="I102">
            <v>0</v>
          </cell>
          <cell r="J102">
            <v>19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5</v>
          </cell>
          <cell r="E103">
            <v>1</v>
          </cell>
          <cell r="F103">
            <v>1</v>
          </cell>
          <cell r="G103">
            <v>22</v>
          </cell>
          <cell r="H103">
            <v>0</v>
          </cell>
          <cell r="I103">
            <v>0</v>
          </cell>
          <cell r="J103">
            <v>22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1</v>
          </cell>
          <cell r="F104">
            <v>1</v>
          </cell>
          <cell r="G104">
            <v>18</v>
          </cell>
          <cell r="H104">
            <v>0</v>
          </cell>
          <cell r="I104">
            <v>0</v>
          </cell>
          <cell r="J104">
            <v>18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1</v>
          </cell>
          <cell r="F105">
            <v>0</v>
          </cell>
          <cell r="G105">
            <v>17</v>
          </cell>
          <cell r="H105">
            <v>0</v>
          </cell>
          <cell r="I105">
            <v>0</v>
          </cell>
          <cell r="J105">
            <v>17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8</v>
          </cell>
          <cell r="E109">
            <v>1</v>
          </cell>
          <cell r="F109">
            <v>0</v>
          </cell>
          <cell r="G109">
            <v>17</v>
          </cell>
          <cell r="H109">
            <v>0</v>
          </cell>
          <cell r="I109">
            <v>0</v>
          </cell>
          <cell r="J109">
            <v>17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6</v>
          </cell>
          <cell r="E110">
            <v>1</v>
          </cell>
          <cell r="F110">
            <v>0</v>
          </cell>
          <cell r="G110">
            <v>18</v>
          </cell>
          <cell r="H110">
            <v>0</v>
          </cell>
          <cell r="I110">
            <v>0</v>
          </cell>
          <cell r="J110">
            <v>18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</v>
          </cell>
          <cell r="E114">
            <v>0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2</v>
          </cell>
          <cell r="H116">
            <v>0</v>
          </cell>
          <cell r="I116">
            <v>0</v>
          </cell>
          <cell r="J116">
            <v>2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11</v>
          </cell>
          <cell r="F123">
            <v>0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4</v>
          </cell>
          <cell r="E124">
            <v>10</v>
          </cell>
          <cell r="F124">
            <v>0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4</v>
          </cell>
          <cell r="E125">
            <v>9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9</v>
          </cell>
          <cell r="F126">
            <v>24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3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22</v>
          </cell>
          <cell r="H137">
            <v>0</v>
          </cell>
          <cell r="I137">
            <v>0</v>
          </cell>
          <cell r="J137">
            <v>22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107</v>
          </cell>
          <cell r="E141">
            <v>84</v>
          </cell>
          <cell r="F141">
            <v>75</v>
          </cell>
          <cell r="G141">
            <v>211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12">
        <row r="1">
          <cell r="B1" t="str">
            <v>ยอดจริง ออนไลน์ วันที่ 12/2/2568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18</v>
          </cell>
          <cell r="E7">
            <v>24</v>
          </cell>
          <cell r="F7">
            <v>23</v>
          </cell>
          <cell r="G7">
            <v>22</v>
          </cell>
          <cell r="H7">
            <v>0</v>
          </cell>
          <cell r="I7">
            <v>0</v>
          </cell>
          <cell r="J7">
            <v>22</v>
          </cell>
          <cell r="K7">
            <v>0</v>
          </cell>
          <cell r="L7">
            <v>16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7</v>
          </cell>
          <cell r="F25">
            <v>6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2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5</v>
          </cell>
          <cell r="E69">
            <v>3</v>
          </cell>
          <cell r="F69">
            <v>9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3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1</v>
          </cell>
          <cell r="F91">
            <v>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2</v>
          </cell>
          <cell r="F102">
            <v>0</v>
          </cell>
          <cell r="G102">
            <v>48</v>
          </cell>
          <cell r="H102">
            <v>0</v>
          </cell>
          <cell r="I102">
            <v>0</v>
          </cell>
          <cell r="J102">
            <v>48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52</v>
          </cell>
          <cell r="H103">
            <v>0</v>
          </cell>
          <cell r="I103">
            <v>0</v>
          </cell>
          <cell r="J103">
            <v>52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47</v>
          </cell>
          <cell r="H104">
            <v>0</v>
          </cell>
          <cell r="I104">
            <v>0</v>
          </cell>
          <cell r="J104">
            <v>47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47</v>
          </cell>
          <cell r="H105">
            <v>0</v>
          </cell>
          <cell r="I105">
            <v>0</v>
          </cell>
          <cell r="J105">
            <v>47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48</v>
          </cell>
          <cell r="H108">
            <v>0</v>
          </cell>
          <cell r="I108">
            <v>0</v>
          </cell>
          <cell r="J108">
            <v>48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48</v>
          </cell>
          <cell r="H109">
            <v>0</v>
          </cell>
          <cell r="I109">
            <v>0</v>
          </cell>
          <cell r="J109">
            <v>48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48</v>
          </cell>
          <cell r="H110">
            <v>0</v>
          </cell>
          <cell r="I110">
            <v>0</v>
          </cell>
          <cell r="J110">
            <v>48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4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1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3</v>
          </cell>
          <cell r="F123">
            <v>0</v>
          </cell>
          <cell r="G123">
            <v>10</v>
          </cell>
          <cell r="H123">
            <v>0</v>
          </cell>
          <cell r="I123">
            <v>0</v>
          </cell>
          <cell r="J123">
            <v>10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0</v>
          </cell>
          <cell r="F124">
            <v>0</v>
          </cell>
          <cell r="G124">
            <v>10</v>
          </cell>
          <cell r="H124">
            <v>0</v>
          </cell>
          <cell r="I124">
            <v>0</v>
          </cell>
          <cell r="J124">
            <v>10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5</v>
          </cell>
          <cell r="E125">
            <v>0</v>
          </cell>
          <cell r="F125">
            <v>0</v>
          </cell>
          <cell r="G125">
            <v>7</v>
          </cell>
          <cell r="H125">
            <v>0</v>
          </cell>
          <cell r="I125">
            <v>0</v>
          </cell>
          <cell r="J125">
            <v>7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10</v>
          </cell>
          <cell r="F126">
            <v>5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29</v>
          </cell>
          <cell r="H137">
            <v>0</v>
          </cell>
          <cell r="I137">
            <v>0</v>
          </cell>
          <cell r="J137">
            <v>29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53</v>
          </cell>
          <cell r="E141">
            <v>58</v>
          </cell>
          <cell r="F141">
            <v>55</v>
          </cell>
          <cell r="G141">
            <v>430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57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13">
        <row r="1">
          <cell r="B1" t="str">
            <v>ยอดจริง ออนไลน์ วันที่ 13/2/2568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</v>
          </cell>
          <cell r="E7">
            <v>11</v>
          </cell>
          <cell r="F7">
            <v>5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11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5</v>
          </cell>
          <cell r="F25">
            <v>1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6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18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7</v>
          </cell>
          <cell r="E69">
            <v>18</v>
          </cell>
          <cell r="F69">
            <v>3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8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4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2</v>
          </cell>
          <cell r="F90">
            <v>2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1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4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0</v>
          </cell>
          <cell r="F102">
            <v>0</v>
          </cell>
          <cell r="G102">
            <v>15</v>
          </cell>
          <cell r="H102">
            <v>0</v>
          </cell>
          <cell r="I102">
            <v>0</v>
          </cell>
          <cell r="J102">
            <v>15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14</v>
          </cell>
          <cell r="H103">
            <v>0</v>
          </cell>
          <cell r="I103">
            <v>0</v>
          </cell>
          <cell r="J103">
            <v>14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14</v>
          </cell>
          <cell r="H104">
            <v>0</v>
          </cell>
          <cell r="I104">
            <v>0</v>
          </cell>
          <cell r="J104">
            <v>14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3</v>
          </cell>
          <cell r="E105">
            <v>0</v>
          </cell>
          <cell r="F105">
            <v>0</v>
          </cell>
          <cell r="G105">
            <v>14</v>
          </cell>
          <cell r="H105">
            <v>0</v>
          </cell>
          <cell r="I105">
            <v>0</v>
          </cell>
          <cell r="J105">
            <v>14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14</v>
          </cell>
          <cell r="H108">
            <v>0</v>
          </cell>
          <cell r="I108">
            <v>0</v>
          </cell>
          <cell r="J108">
            <v>14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14</v>
          </cell>
          <cell r="H109">
            <v>0</v>
          </cell>
          <cell r="I109">
            <v>0</v>
          </cell>
          <cell r="J109">
            <v>14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15</v>
          </cell>
          <cell r="H110">
            <v>0</v>
          </cell>
          <cell r="I110">
            <v>0</v>
          </cell>
          <cell r="J110">
            <v>15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4</v>
          </cell>
          <cell r="F123">
            <v>1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10</v>
          </cell>
          <cell r="E125">
            <v>3</v>
          </cell>
          <cell r="F125">
            <v>0</v>
          </cell>
          <cell r="G125">
            <v>3</v>
          </cell>
          <cell r="H125">
            <v>0</v>
          </cell>
          <cell r="I125">
            <v>0</v>
          </cell>
          <cell r="J125">
            <v>3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6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36</v>
          </cell>
          <cell r="H137">
            <v>0</v>
          </cell>
          <cell r="I137">
            <v>0</v>
          </cell>
          <cell r="J137">
            <v>36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61</v>
          </cell>
          <cell r="E141">
            <v>62</v>
          </cell>
          <cell r="F141">
            <v>20</v>
          </cell>
          <cell r="G141">
            <v>214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49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4">
        <row r="1">
          <cell r="B1" t="str">
            <v>ยอดจริง ออนไลน์ วันที่ 14/2/2568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19</v>
          </cell>
          <cell r="E7">
            <v>14</v>
          </cell>
          <cell r="F7">
            <v>6</v>
          </cell>
          <cell r="G7">
            <v>24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5</v>
          </cell>
          <cell r="E25">
            <v>2</v>
          </cell>
          <cell r="F25">
            <v>6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6</v>
          </cell>
          <cell r="F69">
            <v>0</v>
          </cell>
          <cell r="G69">
            <v>26</v>
          </cell>
          <cell r="H69">
            <v>0</v>
          </cell>
          <cell r="I69">
            <v>0</v>
          </cell>
          <cell r="J69">
            <v>26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6</v>
          </cell>
          <cell r="E90">
            <v>1</v>
          </cell>
          <cell r="F90">
            <v>4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0</v>
          </cell>
          <cell r="F91">
            <v>3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7</v>
          </cell>
          <cell r="E92">
            <v>0</v>
          </cell>
          <cell r="F92">
            <v>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4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6</v>
          </cell>
          <cell r="F102">
            <v>0</v>
          </cell>
          <cell r="G102">
            <v>10</v>
          </cell>
          <cell r="H102">
            <v>0</v>
          </cell>
          <cell r="I102">
            <v>0</v>
          </cell>
          <cell r="J102">
            <v>10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0</v>
          </cell>
          <cell r="G103">
            <v>8</v>
          </cell>
          <cell r="H103">
            <v>0</v>
          </cell>
          <cell r="I103">
            <v>0</v>
          </cell>
          <cell r="J103">
            <v>8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10</v>
          </cell>
          <cell r="H104">
            <v>0</v>
          </cell>
          <cell r="I104">
            <v>0</v>
          </cell>
          <cell r="J104">
            <v>10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10</v>
          </cell>
          <cell r="H105">
            <v>0</v>
          </cell>
          <cell r="I105">
            <v>0</v>
          </cell>
          <cell r="J105">
            <v>10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3</v>
          </cell>
          <cell r="E108">
            <v>0</v>
          </cell>
          <cell r="F108">
            <v>0</v>
          </cell>
          <cell r="G108">
            <v>10</v>
          </cell>
          <cell r="H108">
            <v>0</v>
          </cell>
          <cell r="I108">
            <v>0</v>
          </cell>
          <cell r="J108">
            <v>10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10</v>
          </cell>
          <cell r="H109">
            <v>0</v>
          </cell>
          <cell r="I109">
            <v>0</v>
          </cell>
          <cell r="J109">
            <v>10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11</v>
          </cell>
          <cell r="H110">
            <v>0</v>
          </cell>
          <cell r="I110">
            <v>0</v>
          </cell>
          <cell r="J110">
            <v>11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5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5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4</v>
          </cell>
          <cell r="E123">
            <v>7</v>
          </cell>
          <cell r="F123">
            <v>1</v>
          </cell>
          <cell r="G123">
            <v>20</v>
          </cell>
          <cell r="H123">
            <v>0</v>
          </cell>
          <cell r="I123">
            <v>0</v>
          </cell>
          <cell r="J123">
            <v>20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3</v>
          </cell>
          <cell r="E124">
            <v>1</v>
          </cell>
          <cell r="F124">
            <v>1</v>
          </cell>
          <cell r="G124">
            <v>14</v>
          </cell>
          <cell r="H124">
            <v>0</v>
          </cell>
          <cell r="I124">
            <v>0</v>
          </cell>
          <cell r="J124">
            <v>14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15</v>
          </cell>
          <cell r="E125">
            <v>4</v>
          </cell>
          <cell r="F125">
            <v>1</v>
          </cell>
          <cell r="G125">
            <v>11</v>
          </cell>
          <cell r="H125">
            <v>0</v>
          </cell>
          <cell r="I125">
            <v>0</v>
          </cell>
          <cell r="J125">
            <v>11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7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35</v>
          </cell>
          <cell r="H137">
            <v>0</v>
          </cell>
          <cell r="I137">
            <v>0</v>
          </cell>
          <cell r="J137">
            <v>35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97</v>
          </cell>
          <cell r="E141">
            <v>48</v>
          </cell>
          <cell r="F141">
            <v>38</v>
          </cell>
          <cell r="G141">
            <v>204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57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5">
        <row r="1">
          <cell r="B1" t="str">
            <v>ยอดจริง ออนไลน์ วันที่ 15/2/2568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27</v>
          </cell>
          <cell r="E7">
            <v>22</v>
          </cell>
          <cell r="F7">
            <v>43</v>
          </cell>
          <cell r="G7">
            <v>43</v>
          </cell>
          <cell r="H7">
            <v>0</v>
          </cell>
          <cell r="I7">
            <v>0</v>
          </cell>
          <cell r="J7">
            <v>43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6</v>
          </cell>
          <cell r="F25">
            <v>8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6</v>
          </cell>
          <cell r="F69">
            <v>6</v>
          </cell>
          <cell r="G69">
            <v>17</v>
          </cell>
          <cell r="H69">
            <v>0</v>
          </cell>
          <cell r="I69">
            <v>0</v>
          </cell>
          <cell r="J69">
            <v>17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0</v>
          </cell>
          <cell r="F90">
            <v>2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4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2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3</v>
          </cell>
          <cell r="E98">
            <v>0</v>
          </cell>
          <cell r="F98">
            <v>2</v>
          </cell>
          <cell r="G98">
            <v>4</v>
          </cell>
          <cell r="H98">
            <v>0</v>
          </cell>
          <cell r="I98">
            <v>0</v>
          </cell>
          <cell r="J98">
            <v>4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7</v>
          </cell>
          <cell r="E102">
            <v>5</v>
          </cell>
          <cell r="F102">
            <v>0</v>
          </cell>
          <cell r="G102">
            <v>6</v>
          </cell>
          <cell r="H102">
            <v>0</v>
          </cell>
          <cell r="I102">
            <v>0</v>
          </cell>
          <cell r="J102">
            <v>6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11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14</v>
          </cell>
          <cell r="E104">
            <v>0</v>
          </cell>
          <cell r="F104">
            <v>0</v>
          </cell>
          <cell r="G104">
            <v>6</v>
          </cell>
          <cell r="H104">
            <v>0</v>
          </cell>
          <cell r="I104">
            <v>0</v>
          </cell>
          <cell r="J104">
            <v>6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6</v>
          </cell>
          <cell r="E105">
            <v>0</v>
          </cell>
          <cell r="F105">
            <v>0</v>
          </cell>
          <cell r="G105">
            <v>6</v>
          </cell>
          <cell r="H105">
            <v>0</v>
          </cell>
          <cell r="I105">
            <v>0</v>
          </cell>
          <cell r="J105">
            <v>6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5</v>
          </cell>
          <cell r="E108">
            <v>0</v>
          </cell>
          <cell r="F108">
            <v>0</v>
          </cell>
          <cell r="G108">
            <v>6</v>
          </cell>
          <cell r="H108">
            <v>0</v>
          </cell>
          <cell r="I108">
            <v>0</v>
          </cell>
          <cell r="J108">
            <v>6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4</v>
          </cell>
          <cell r="E109">
            <v>0</v>
          </cell>
          <cell r="F109">
            <v>0</v>
          </cell>
          <cell r="G109">
            <v>6</v>
          </cell>
          <cell r="H109">
            <v>0</v>
          </cell>
          <cell r="I109">
            <v>0</v>
          </cell>
          <cell r="J109">
            <v>6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8</v>
          </cell>
          <cell r="H110">
            <v>0</v>
          </cell>
          <cell r="I110">
            <v>0</v>
          </cell>
          <cell r="J110">
            <v>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3</v>
          </cell>
          <cell r="E114">
            <v>0</v>
          </cell>
          <cell r="F114">
            <v>0</v>
          </cell>
          <cell r="G114">
            <v>2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10</v>
          </cell>
          <cell r="E123">
            <v>6</v>
          </cell>
          <cell r="F123">
            <v>7</v>
          </cell>
          <cell r="G123">
            <v>48</v>
          </cell>
          <cell r="H123">
            <v>0</v>
          </cell>
          <cell r="I123">
            <v>0</v>
          </cell>
          <cell r="J123">
            <v>48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7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7</v>
          </cell>
          <cell r="E125">
            <v>5</v>
          </cell>
          <cell r="F125">
            <v>7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16</v>
          </cell>
          <cell r="F126">
            <v>49</v>
          </cell>
          <cell r="G126">
            <v>2</v>
          </cell>
          <cell r="H126">
            <v>0</v>
          </cell>
          <cell r="I126">
            <v>0</v>
          </cell>
          <cell r="J126">
            <v>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128</v>
          </cell>
          <cell r="E141">
            <v>78</v>
          </cell>
          <cell r="F141">
            <v>140</v>
          </cell>
          <cell r="G141">
            <v>174</v>
          </cell>
          <cell r="H141">
            <v>0</v>
          </cell>
          <cell r="I141">
            <v>0</v>
          </cell>
          <cell r="J141">
            <v>174</v>
          </cell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6">
        <row r="1">
          <cell r="B1" t="str">
            <v>ยอดจริง ออนไลน์ วันที่ 16/2/2568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22</v>
          </cell>
          <cell r="E7">
            <v>55</v>
          </cell>
          <cell r="F7">
            <v>154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12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51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2</v>
          </cell>
          <cell r="F26">
            <v>4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17</v>
          </cell>
          <cell r="E69">
            <v>2</v>
          </cell>
          <cell r="F69">
            <v>52</v>
          </cell>
          <cell r="G69">
            <v>4</v>
          </cell>
          <cell r="H69">
            <v>0</v>
          </cell>
          <cell r="I69">
            <v>0</v>
          </cell>
          <cell r="J69">
            <v>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6</v>
          </cell>
          <cell r="F87">
            <v>3</v>
          </cell>
          <cell r="G87">
            <v>3</v>
          </cell>
          <cell r="H87">
            <v>0</v>
          </cell>
          <cell r="I87">
            <v>0</v>
          </cell>
          <cell r="J87">
            <v>3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7</v>
          </cell>
          <cell r="E90">
            <v>1</v>
          </cell>
          <cell r="F90">
            <v>3</v>
          </cell>
          <cell r="G90">
            <v>2</v>
          </cell>
          <cell r="H90">
            <v>0</v>
          </cell>
          <cell r="I90">
            <v>0</v>
          </cell>
          <cell r="J90">
            <v>2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1</v>
          </cell>
          <cell r="F91">
            <v>3</v>
          </cell>
          <cell r="G91">
            <v>2</v>
          </cell>
          <cell r="H91">
            <v>0</v>
          </cell>
          <cell r="I91">
            <v>0</v>
          </cell>
          <cell r="J91">
            <v>2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1</v>
          </cell>
          <cell r="F92">
            <v>3</v>
          </cell>
          <cell r="G92">
            <v>2</v>
          </cell>
          <cell r="H92">
            <v>0</v>
          </cell>
          <cell r="I92">
            <v>0</v>
          </cell>
          <cell r="J92">
            <v>2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3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4</v>
          </cell>
          <cell r="E102">
            <v>5</v>
          </cell>
          <cell r="F102">
            <v>1</v>
          </cell>
          <cell r="G102">
            <v>3</v>
          </cell>
          <cell r="H102">
            <v>0</v>
          </cell>
          <cell r="I102">
            <v>0</v>
          </cell>
          <cell r="J102">
            <v>3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</v>
          </cell>
          <cell r="E103">
            <v>1</v>
          </cell>
          <cell r="F103">
            <v>1</v>
          </cell>
          <cell r="G103">
            <v>3</v>
          </cell>
          <cell r="H103">
            <v>0</v>
          </cell>
          <cell r="I103">
            <v>0</v>
          </cell>
          <cell r="J103">
            <v>3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5</v>
          </cell>
          <cell r="E104">
            <v>1</v>
          </cell>
          <cell r="F104">
            <v>1</v>
          </cell>
          <cell r="G104">
            <v>3</v>
          </cell>
          <cell r="H104">
            <v>0</v>
          </cell>
          <cell r="I104">
            <v>0</v>
          </cell>
          <cell r="J104">
            <v>3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9</v>
          </cell>
          <cell r="E105">
            <v>0</v>
          </cell>
          <cell r="F105">
            <v>0</v>
          </cell>
          <cell r="G105">
            <v>3</v>
          </cell>
          <cell r="H105">
            <v>0</v>
          </cell>
          <cell r="I105">
            <v>0</v>
          </cell>
          <cell r="J105">
            <v>3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3</v>
          </cell>
          <cell r="H110">
            <v>0</v>
          </cell>
          <cell r="I110">
            <v>0</v>
          </cell>
          <cell r="J110">
            <v>3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2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11</v>
          </cell>
          <cell r="E123">
            <v>1</v>
          </cell>
          <cell r="F123">
            <v>0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</v>
          </cell>
          <cell r="F124">
            <v>0</v>
          </cell>
          <cell r="G124">
            <v>2</v>
          </cell>
          <cell r="H124">
            <v>0</v>
          </cell>
          <cell r="I124">
            <v>0</v>
          </cell>
          <cell r="J124">
            <v>2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65</v>
          </cell>
          <cell r="G126">
            <v>12</v>
          </cell>
          <cell r="H126">
            <v>0</v>
          </cell>
          <cell r="I126">
            <v>0</v>
          </cell>
          <cell r="J126">
            <v>12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4</v>
          </cell>
          <cell r="F135">
            <v>1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2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104</v>
          </cell>
          <cell r="E141">
            <v>89</v>
          </cell>
          <cell r="F141">
            <v>347</v>
          </cell>
          <cell r="G141">
            <v>78</v>
          </cell>
          <cell r="H141">
            <v>0</v>
          </cell>
          <cell r="I141">
            <v>0</v>
          </cell>
          <cell r="J141">
            <v>78</v>
          </cell>
          <cell r="K141">
            <v>0</v>
          </cell>
          <cell r="L141">
            <v>12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7">
        <row r="1">
          <cell r="B1" t="str">
            <v>ยอดจริง ออนไลน์ วันที่ 17/2/2568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</v>
          </cell>
          <cell r="E7">
            <v>47</v>
          </cell>
          <cell r="F7">
            <v>62</v>
          </cell>
          <cell r="G7">
            <v>71</v>
          </cell>
          <cell r="H7">
            <v>0</v>
          </cell>
          <cell r="I7">
            <v>0</v>
          </cell>
          <cell r="J7">
            <v>71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181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9</v>
          </cell>
          <cell r="F25">
            <v>13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10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</v>
          </cell>
          <cell r="E69">
            <v>1</v>
          </cell>
          <cell r="F69">
            <v>21</v>
          </cell>
          <cell r="G69">
            <v>4</v>
          </cell>
          <cell r="H69">
            <v>0</v>
          </cell>
          <cell r="I69">
            <v>0</v>
          </cell>
          <cell r="J69">
            <v>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1</v>
          </cell>
          <cell r="F90">
            <v>4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1</v>
          </cell>
          <cell r="F91">
            <v>4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1</v>
          </cell>
          <cell r="F92">
            <v>3</v>
          </cell>
          <cell r="G92">
            <v>1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2</v>
          </cell>
          <cell r="E93">
            <v>0</v>
          </cell>
          <cell r="F93">
            <v>3</v>
          </cell>
          <cell r="G93"/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3</v>
          </cell>
          <cell r="H98">
            <v>0</v>
          </cell>
          <cell r="I98">
            <v>0</v>
          </cell>
          <cell r="J98">
            <v>3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12</v>
          </cell>
          <cell r="F102">
            <v>0</v>
          </cell>
          <cell r="G102">
            <v>17</v>
          </cell>
          <cell r="H102">
            <v>0</v>
          </cell>
          <cell r="I102">
            <v>0</v>
          </cell>
          <cell r="J102">
            <v>17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17</v>
          </cell>
          <cell r="H103">
            <v>0</v>
          </cell>
          <cell r="I103">
            <v>0</v>
          </cell>
          <cell r="J103">
            <v>17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16</v>
          </cell>
          <cell r="H104">
            <v>0</v>
          </cell>
          <cell r="I104">
            <v>0</v>
          </cell>
          <cell r="J104">
            <v>16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16</v>
          </cell>
          <cell r="H105">
            <v>0</v>
          </cell>
          <cell r="I105">
            <v>0</v>
          </cell>
          <cell r="J105">
            <v>16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3</v>
          </cell>
          <cell r="E108">
            <v>0</v>
          </cell>
          <cell r="F108">
            <v>0</v>
          </cell>
          <cell r="G108">
            <v>16</v>
          </cell>
          <cell r="H108">
            <v>0</v>
          </cell>
          <cell r="I108">
            <v>0</v>
          </cell>
          <cell r="J108">
            <v>16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16</v>
          </cell>
          <cell r="H109">
            <v>0</v>
          </cell>
          <cell r="I109">
            <v>0</v>
          </cell>
          <cell r="J109">
            <v>16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2</v>
          </cell>
          <cell r="E110">
            <v>0</v>
          </cell>
          <cell r="F110">
            <v>0</v>
          </cell>
          <cell r="G110">
            <v>16</v>
          </cell>
          <cell r="H110">
            <v>0</v>
          </cell>
          <cell r="I110">
            <v>0</v>
          </cell>
          <cell r="J110">
            <v>16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4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2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4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4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4</v>
          </cell>
          <cell r="E123">
            <v>7</v>
          </cell>
          <cell r="F123">
            <v>9</v>
          </cell>
          <cell r="G123">
            <v>11</v>
          </cell>
          <cell r="H123">
            <v>0</v>
          </cell>
          <cell r="I123">
            <v>0</v>
          </cell>
          <cell r="J123">
            <v>11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13</v>
          </cell>
          <cell r="F124">
            <v>3</v>
          </cell>
          <cell r="G124">
            <v>17</v>
          </cell>
          <cell r="H124">
            <v>0</v>
          </cell>
          <cell r="I124">
            <v>0</v>
          </cell>
          <cell r="J124">
            <v>17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4</v>
          </cell>
          <cell r="F126">
            <v>66</v>
          </cell>
          <cell r="G126">
            <v>5</v>
          </cell>
          <cell r="H126">
            <v>0</v>
          </cell>
          <cell r="I126">
            <v>0</v>
          </cell>
          <cell r="J126">
            <v>5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B141"/>
          <cell r="C141" t="str">
            <v>ทิรามิสุ</v>
          </cell>
          <cell r="D141">
            <v>30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/>
          <cell r="D142">
            <v>71</v>
          </cell>
          <cell r="E142">
            <v>115</v>
          </cell>
          <cell r="F142">
            <v>190</v>
          </cell>
          <cell r="G142">
            <v>236</v>
          </cell>
          <cell r="H142">
            <v>0</v>
          </cell>
          <cell r="I142">
            <v>0</v>
          </cell>
          <cell r="J142"/>
          <cell r="K142">
            <v>0</v>
          </cell>
          <cell r="L142">
            <v>193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</row>
        <row r="145"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</row>
        <row r="146">
          <cell r="B146" t="str">
            <v>….....................................................................................</v>
          </cell>
          <cell r="C146"/>
          <cell r="D146"/>
          <cell r="E146"/>
          <cell r="F146"/>
          <cell r="G146"/>
          <cell r="H146"/>
          <cell r="I146" t="str">
            <v>….....................................................................................</v>
          </cell>
          <cell r="J146"/>
          <cell r="K146"/>
          <cell r="L146"/>
        </row>
        <row r="147">
          <cell r="B147" t="str">
            <v>ผู้จัดทำ</v>
          </cell>
          <cell r="C147"/>
          <cell r="D147"/>
          <cell r="E147"/>
          <cell r="F147"/>
          <cell r="G147"/>
          <cell r="H147"/>
          <cell r="I147" t="str">
            <v>ผู้รับทราบ</v>
          </cell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  <row r="164">
          <cell r="B164"/>
          <cell r="C164"/>
          <cell r="D164"/>
          <cell r="E164"/>
          <cell r="F164"/>
          <cell r="G164"/>
          <cell r="H164"/>
        </row>
      </sheetData>
      <sheetData sheetId="18">
        <row r="1">
          <cell r="B1" t="str">
            <v>ยอดจริง ออนไลน์ วันที่ 18/2/2568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14</v>
          </cell>
          <cell r="F7">
            <v>45</v>
          </cell>
          <cell r="G7">
            <v>30</v>
          </cell>
          <cell r="H7">
            <v>0</v>
          </cell>
          <cell r="I7">
            <v>0</v>
          </cell>
          <cell r="J7">
            <v>30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6</v>
          </cell>
          <cell r="F25">
            <v>6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10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10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10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10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10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10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10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10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10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10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13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9</v>
          </cell>
          <cell r="H87">
            <v>0</v>
          </cell>
          <cell r="I87">
            <v>0</v>
          </cell>
          <cell r="J87">
            <v>9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10</v>
          </cell>
          <cell r="F90">
            <v>4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6</v>
          </cell>
          <cell r="F91">
            <v>4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5</v>
          </cell>
          <cell r="F92">
            <v>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</v>
          </cell>
          <cell r="E93">
            <v>5</v>
          </cell>
          <cell r="F93">
            <v>4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7</v>
          </cell>
          <cell r="H102">
            <v>0</v>
          </cell>
          <cell r="I102">
            <v>0</v>
          </cell>
          <cell r="J102">
            <v>7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8</v>
          </cell>
          <cell r="E103">
            <v>0</v>
          </cell>
          <cell r="F103">
            <v>0</v>
          </cell>
          <cell r="G103">
            <v>7</v>
          </cell>
          <cell r="H103">
            <v>0</v>
          </cell>
          <cell r="I103">
            <v>0</v>
          </cell>
          <cell r="J103">
            <v>7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7</v>
          </cell>
          <cell r="H104">
            <v>0</v>
          </cell>
          <cell r="I104">
            <v>0</v>
          </cell>
          <cell r="J104">
            <v>7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7</v>
          </cell>
          <cell r="H105">
            <v>0</v>
          </cell>
          <cell r="I105">
            <v>0</v>
          </cell>
          <cell r="J105">
            <v>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8</v>
          </cell>
          <cell r="H108">
            <v>0</v>
          </cell>
          <cell r="I108">
            <v>0</v>
          </cell>
          <cell r="J108">
            <v>8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8</v>
          </cell>
          <cell r="H109">
            <v>0</v>
          </cell>
          <cell r="I109">
            <v>0</v>
          </cell>
          <cell r="J109">
            <v>8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8</v>
          </cell>
          <cell r="H110">
            <v>0</v>
          </cell>
          <cell r="I110">
            <v>0</v>
          </cell>
          <cell r="J110">
            <v>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6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4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6</v>
          </cell>
          <cell r="F123">
            <v>5</v>
          </cell>
          <cell r="G123">
            <v>6</v>
          </cell>
          <cell r="H123">
            <v>0</v>
          </cell>
          <cell r="I123">
            <v>0</v>
          </cell>
          <cell r="J123">
            <v>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24</v>
          </cell>
          <cell r="F126">
            <v>41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4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6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146</v>
          </cell>
          <cell r="E141">
            <v>84</v>
          </cell>
          <cell r="F141">
            <v>135</v>
          </cell>
          <cell r="G141">
            <v>103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9">
        <row r="1">
          <cell r="B1" t="str">
            <v>ยอดจริง ออนไลน์ วันที่ 19/2/2568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 xml:space="preserve">รวม tt 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26</v>
          </cell>
          <cell r="E7">
            <v>36</v>
          </cell>
          <cell r="F7">
            <v>21</v>
          </cell>
          <cell r="G7">
            <v>25</v>
          </cell>
          <cell r="H7">
            <v>0</v>
          </cell>
          <cell r="I7">
            <v>0</v>
          </cell>
          <cell r="J7">
            <v>25</v>
          </cell>
          <cell r="K7">
            <v>0</v>
          </cell>
          <cell r="L7">
            <v>83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2</v>
          </cell>
          <cell r="F25">
            <v>3</v>
          </cell>
          <cell r="G25">
            <v>9</v>
          </cell>
          <cell r="H25">
            <v>0</v>
          </cell>
          <cell r="I25">
            <v>0</v>
          </cell>
          <cell r="J25">
            <v>9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10</v>
          </cell>
          <cell r="G69">
            <v>9</v>
          </cell>
          <cell r="H69">
            <v>0</v>
          </cell>
          <cell r="I69">
            <v>0</v>
          </cell>
          <cell r="J69">
            <v>9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15</v>
          </cell>
          <cell r="H87">
            <v>0</v>
          </cell>
          <cell r="I87">
            <v>0</v>
          </cell>
          <cell r="J87">
            <v>15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0</v>
          </cell>
          <cell r="F90">
            <v>1</v>
          </cell>
          <cell r="G90">
            <v>49</v>
          </cell>
          <cell r="H90">
            <v>0</v>
          </cell>
          <cell r="I90">
            <v>0</v>
          </cell>
          <cell r="J90">
            <v>49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4</v>
          </cell>
          <cell r="E91">
            <v>0</v>
          </cell>
          <cell r="F91">
            <v>1</v>
          </cell>
          <cell r="G91">
            <v>49</v>
          </cell>
          <cell r="H91">
            <v>0</v>
          </cell>
          <cell r="I91">
            <v>0</v>
          </cell>
          <cell r="J91">
            <v>49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4</v>
          </cell>
          <cell r="E92">
            <v>0</v>
          </cell>
          <cell r="F92">
            <v>1</v>
          </cell>
          <cell r="G92">
            <v>47</v>
          </cell>
          <cell r="H92">
            <v>0</v>
          </cell>
          <cell r="I92">
            <v>0</v>
          </cell>
          <cell r="J92">
            <v>47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0</v>
          </cell>
          <cell r="G93">
            <v>48</v>
          </cell>
          <cell r="H93">
            <v>0</v>
          </cell>
          <cell r="I93">
            <v>0</v>
          </cell>
          <cell r="J93">
            <v>48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3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5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6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5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2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2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7</v>
          </cell>
          <cell r="E115">
            <v>3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9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13</v>
          </cell>
          <cell r="F123">
            <v>1</v>
          </cell>
          <cell r="G123">
            <v>17</v>
          </cell>
          <cell r="H123">
            <v>0</v>
          </cell>
          <cell r="I123">
            <v>0</v>
          </cell>
          <cell r="J123">
            <v>17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3</v>
          </cell>
          <cell r="H124">
            <v>0</v>
          </cell>
          <cell r="I124">
            <v>0</v>
          </cell>
          <cell r="J124">
            <v>3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37</v>
          </cell>
          <cell r="F126">
            <v>39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8</v>
          </cell>
          <cell r="H137">
            <v>0</v>
          </cell>
          <cell r="I137">
            <v>0</v>
          </cell>
          <cell r="J137">
            <v>8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86</v>
          </cell>
          <cell r="E141">
            <v>112</v>
          </cell>
          <cell r="F141">
            <v>79</v>
          </cell>
          <cell r="G141">
            <v>288</v>
          </cell>
          <cell r="H141">
            <v>0</v>
          </cell>
          <cell r="I141">
            <v>0</v>
          </cell>
          <cell r="J141">
            <v>288</v>
          </cell>
          <cell r="K141">
            <v>0</v>
          </cell>
          <cell r="L141">
            <v>120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0">
        <row r="1">
          <cell r="B1" t="str">
            <v>ยอดจริง ออนไลน์ วันที่ 20/2/2568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52</v>
          </cell>
          <cell r="E7">
            <v>14</v>
          </cell>
          <cell r="F7">
            <v>74</v>
          </cell>
          <cell r="G7">
            <v>15</v>
          </cell>
          <cell r="H7">
            <v>0</v>
          </cell>
          <cell r="I7">
            <v>0</v>
          </cell>
          <cell r="J7">
            <v>15</v>
          </cell>
          <cell r="K7">
            <v>0</v>
          </cell>
          <cell r="L7">
            <v>10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0</v>
          </cell>
          <cell r="F25">
            <v>17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30</v>
          </cell>
          <cell r="E26">
            <v>4</v>
          </cell>
          <cell r="F26">
            <v>0</v>
          </cell>
          <cell r="G26">
            <v>15</v>
          </cell>
          <cell r="H26">
            <v>0</v>
          </cell>
          <cell r="I26">
            <v>0</v>
          </cell>
          <cell r="J26">
            <v>15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0</v>
          </cell>
          <cell r="F69">
            <v>17</v>
          </cell>
          <cell r="G69">
            <v>5</v>
          </cell>
          <cell r="H69">
            <v>0</v>
          </cell>
          <cell r="I69">
            <v>0</v>
          </cell>
          <cell r="J69">
            <v>5</v>
          </cell>
          <cell r="K69">
            <v>0</v>
          </cell>
          <cell r="L69">
            <v>10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18</v>
          </cell>
          <cell r="H87">
            <v>0</v>
          </cell>
          <cell r="I87">
            <v>0</v>
          </cell>
          <cell r="J87">
            <v>18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21</v>
          </cell>
          <cell r="E90">
            <v>1</v>
          </cell>
          <cell r="F90">
            <v>0</v>
          </cell>
          <cell r="G90">
            <v>12</v>
          </cell>
          <cell r="H90">
            <v>0</v>
          </cell>
          <cell r="I90">
            <v>0</v>
          </cell>
          <cell r="J90">
            <v>12</v>
          </cell>
          <cell r="K90">
            <v>0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21</v>
          </cell>
          <cell r="E91">
            <v>1</v>
          </cell>
          <cell r="F91">
            <v>0</v>
          </cell>
          <cell r="G91">
            <v>11</v>
          </cell>
          <cell r="H91">
            <v>0</v>
          </cell>
          <cell r="I91">
            <v>0</v>
          </cell>
          <cell r="J91">
            <v>11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13</v>
          </cell>
          <cell r="E92">
            <v>1</v>
          </cell>
          <cell r="F92">
            <v>0</v>
          </cell>
          <cell r="G92">
            <v>12</v>
          </cell>
          <cell r="H92">
            <v>0</v>
          </cell>
          <cell r="I92">
            <v>0</v>
          </cell>
          <cell r="J92">
            <v>12</v>
          </cell>
          <cell r="K92">
            <v>0</v>
          </cell>
          <cell r="L92">
            <v>2</v>
          </cell>
        </row>
        <row r="93">
          <cell r="B93">
            <v>1112005</v>
          </cell>
          <cell r="C93" t="str">
            <v xml:space="preserve">เนยนม </v>
          </cell>
          <cell r="D93">
            <v>20</v>
          </cell>
          <cell r="E93">
            <v>0</v>
          </cell>
          <cell r="F93">
            <v>0</v>
          </cell>
          <cell r="G93">
            <v>12</v>
          </cell>
          <cell r="H93">
            <v>0</v>
          </cell>
          <cell r="I93">
            <v>0</v>
          </cell>
          <cell r="J93">
            <v>12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3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13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7</v>
          </cell>
          <cell r="E123">
            <v>2</v>
          </cell>
          <cell r="F123">
            <v>0</v>
          </cell>
          <cell r="G123">
            <v>60</v>
          </cell>
          <cell r="H123">
            <v>0</v>
          </cell>
          <cell r="I123">
            <v>0</v>
          </cell>
          <cell r="J123">
            <v>60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41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1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12</v>
          </cell>
          <cell r="H137">
            <v>0</v>
          </cell>
          <cell r="I137">
            <v>0</v>
          </cell>
          <cell r="J137">
            <v>12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201</v>
          </cell>
          <cell r="E141">
            <v>24</v>
          </cell>
          <cell r="F141">
            <v>150</v>
          </cell>
          <cell r="G141">
            <v>172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35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1">
        <row r="1">
          <cell r="B1" t="str">
            <v>ยอดจริง ออนไลน์ วันที่ 21/2/2568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15</v>
          </cell>
          <cell r="F7">
            <v>159</v>
          </cell>
          <cell r="G7">
            <v>17</v>
          </cell>
          <cell r="H7">
            <v>0</v>
          </cell>
          <cell r="I7">
            <v>0</v>
          </cell>
          <cell r="J7">
            <v>17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24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23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1</v>
          </cell>
          <cell r="F90">
            <v>1</v>
          </cell>
          <cell r="G90">
            <v>7</v>
          </cell>
          <cell r="H90">
            <v>0</v>
          </cell>
          <cell r="I90">
            <v>0</v>
          </cell>
          <cell r="J90">
            <v>7</v>
          </cell>
          <cell r="K90">
            <v>0</v>
          </cell>
          <cell r="L90">
            <v>8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4</v>
          </cell>
          <cell r="E91">
            <v>0</v>
          </cell>
          <cell r="F91">
            <v>1</v>
          </cell>
          <cell r="G91">
            <v>6</v>
          </cell>
          <cell r="H91">
            <v>0</v>
          </cell>
          <cell r="I91">
            <v>0</v>
          </cell>
          <cell r="J91">
            <v>6</v>
          </cell>
          <cell r="K91">
            <v>0</v>
          </cell>
          <cell r="L91">
            <v>8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1</v>
          </cell>
          <cell r="G92">
            <v>8</v>
          </cell>
          <cell r="H92">
            <v>0</v>
          </cell>
          <cell r="I92">
            <v>0</v>
          </cell>
          <cell r="J92">
            <v>8</v>
          </cell>
          <cell r="K92">
            <v>0</v>
          </cell>
          <cell r="L92">
            <v>7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0</v>
          </cell>
          <cell r="F93">
            <v>0</v>
          </cell>
          <cell r="G93">
            <v>8</v>
          </cell>
          <cell r="H93">
            <v>0</v>
          </cell>
          <cell r="I93">
            <v>0</v>
          </cell>
          <cell r="J93">
            <v>8</v>
          </cell>
          <cell r="K93">
            <v>0</v>
          </cell>
          <cell r="L93">
            <v>7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7</v>
          </cell>
          <cell r="E115">
            <v>5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5</v>
          </cell>
          <cell r="F116">
            <v>0</v>
          </cell>
          <cell r="G116">
            <v>5</v>
          </cell>
          <cell r="H116">
            <v>0</v>
          </cell>
          <cell r="I116">
            <v>0</v>
          </cell>
          <cell r="J116">
            <v>5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10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</v>
          </cell>
          <cell r="E123">
            <v>4</v>
          </cell>
          <cell r="F123">
            <v>4</v>
          </cell>
          <cell r="G123">
            <v>18</v>
          </cell>
          <cell r="H123">
            <v>0</v>
          </cell>
          <cell r="I123">
            <v>0</v>
          </cell>
          <cell r="J123">
            <v>18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3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9</v>
          </cell>
          <cell r="F126">
            <v>33</v>
          </cell>
          <cell r="G126">
            <v>7</v>
          </cell>
          <cell r="H126">
            <v>0</v>
          </cell>
          <cell r="I126">
            <v>0</v>
          </cell>
          <cell r="J126">
            <v>7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72</v>
          </cell>
          <cell r="E141">
            <v>51</v>
          </cell>
          <cell r="F141">
            <v>256</v>
          </cell>
          <cell r="G141">
            <v>100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2">
        <row r="1">
          <cell r="B1" t="str">
            <v>ยอดจริง ออนไลน์ วันที่ 22/2/2568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81</v>
          </cell>
          <cell r="E7">
            <v>13</v>
          </cell>
          <cell r="F7">
            <v>102</v>
          </cell>
          <cell r="G7">
            <v>7</v>
          </cell>
          <cell r="H7">
            <v>0</v>
          </cell>
          <cell r="I7">
            <v>0</v>
          </cell>
          <cell r="J7">
            <v>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1</v>
          </cell>
          <cell r="F25">
            <v>13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14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4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10</v>
          </cell>
          <cell r="E90">
            <v>1</v>
          </cell>
          <cell r="F90">
            <v>1</v>
          </cell>
          <cell r="G90">
            <v>9</v>
          </cell>
          <cell r="H90">
            <v>0</v>
          </cell>
          <cell r="I90">
            <v>0</v>
          </cell>
          <cell r="J90">
            <v>9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10</v>
          </cell>
          <cell r="E91">
            <v>1</v>
          </cell>
          <cell r="F91">
            <v>1</v>
          </cell>
          <cell r="G91">
            <v>9</v>
          </cell>
          <cell r="H91">
            <v>0</v>
          </cell>
          <cell r="I91">
            <v>0</v>
          </cell>
          <cell r="J91">
            <v>9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10</v>
          </cell>
          <cell r="E92">
            <v>1</v>
          </cell>
          <cell r="F92">
            <v>1</v>
          </cell>
          <cell r="G92">
            <v>10</v>
          </cell>
          <cell r="H92">
            <v>0</v>
          </cell>
          <cell r="I92">
            <v>0</v>
          </cell>
          <cell r="J92">
            <v>10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10</v>
          </cell>
          <cell r="E93">
            <v>0</v>
          </cell>
          <cell r="F93">
            <v>0</v>
          </cell>
          <cell r="G93">
            <v>11</v>
          </cell>
          <cell r="H93">
            <v>0</v>
          </cell>
          <cell r="I93">
            <v>0</v>
          </cell>
          <cell r="J93">
            <v>11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3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6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2</v>
          </cell>
          <cell r="H116">
            <v>0</v>
          </cell>
          <cell r="I116">
            <v>0</v>
          </cell>
          <cell r="J116">
            <v>2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1</v>
          </cell>
          <cell r="F123">
            <v>0</v>
          </cell>
          <cell r="G123">
            <v>37</v>
          </cell>
          <cell r="H123">
            <v>0</v>
          </cell>
          <cell r="I123">
            <v>0</v>
          </cell>
          <cell r="J123">
            <v>37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3</v>
          </cell>
          <cell r="F125">
            <v>0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</v>
          </cell>
          <cell r="F126">
            <v>17</v>
          </cell>
          <cell r="G126">
            <v>4</v>
          </cell>
          <cell r="H126">
            <v>0</v>
          </cell>
          <cell r="I126">
            <v>0</v>
          </cell>
          <cell r="J126">
            <v>4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150</v>
          </cell>
          <cell r="E141">
            <v>39</v>
          </cell>
          <cell r="F141">
            <v>149</v>
          </cell>
          <cell r="G141">
            <v>111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3">
        <row r="1">
          <cell r="B1" t="str">
            <v>ยอดจริง ออนไลน์ วันที่ 23/2/2568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17</v>
          </cell>
          <cell r="E7">
            <v>15</v>
          </cell>
          <cell r="F7">
            <v>82</v>
          </cell>
          <cell r="G7">
            <v>17</v>
          </cell>
          <cell r="H7">
            <v>0</v>
          </cell>
          <cell r="I7">
            <v>0</v>
          </cell>
          <cell r="J7">
            <v>17</v>
          </cell>
          <cell r="K7">
            <v>0</v>
          </cell>
          <cell r="L7">
            <v>48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18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20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</v>
          </cell>
          <cell r="E69">
            <v>3</v>
          </cell>
          <cell r="F69">
            <v>18</v>
          </cell>
          <cell r="G69">
            <v>8</v>
          </cell>
          <cell r="H69">
            <v>0</v>
          </cell>
          <cell r="I69">
            <v>0</v>
          </cell>
          <cell r="J69">
            <v>8</v>
          </cell>
          <cell r="K69">
            <v>0</v>
          </cell>
          <cell r="L69">
            <v>30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17</v>
          </cell>
          <cell r="H87">
            <v>0</v>
          </cell>
          <cell r="I87">
            <v>0</v>
          </cell>
          <cell r="J87">
            <v>17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3</v>
          </cell>
          <cell r="F90">
            <v>3</v>
          </cell>
          <cell r="G90">
            <v>51</v>
          </cell>
          <cell r="H90">
            <v>0</v>
          </cell>
          <cell r="I90">
            <v>0</v>
          </cell>
          <cell r="J90">
            <v>51</v>
          </cell>
          <cell r="K90">
            <v>0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7</v>
          </cell>
          <cell r="E91">
            <v>2</v>
          </cell>
          <cell r="F91">
            <v>3</v>
          </cell>
          <cell r="G91">
            <v>51</v>
          </cell>
          <cell r="H91">
            <v>0</v>
          </cell>
          <cell r="I91">
            <v>0</v>
          </cell>
          <cell r="J91">
            <v>51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0</v>
          </cell>
          <cell r="F92">
            <v>2</v>
          </cell>
          <cell r="G92">
            <v>51</v>
          </cell>
          <cell r="H92">
            <v>0</v>
          </cell>
          <cell r="I92">
            <v>0</v>
          </cell>
          <cell r="J92">
            <v>51</v>
          </cell>
          <cell r="K92">
            <v>0</v>
          </cell>
          <cell r="L92">
            <v>5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1</v>
          </cell>
          <cell r="G93">
            <v>49</v>
          </cell>
          <cell r="H93">
            <v>0</v>
          </cell>
          <cell r="I93">
            <v>0</v>
          </cell>
          <cell r="J93">
            <v>49</v>
          </cell>
          <cell r="K93">
            <v>0</v>
          </cell>
          <cell r="L93">
            <v>5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6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1</v>
          </cell>
          <cell r="F123">
            <v>0</v>
          </cell>
          <cell r="G123">
            <v>36</v>
          </cell>
          <cell r="H123">
            <v>0</v>
          </cell>
          <cell r="I123">
            <v>0</v>
          </cell>
          <cell r="J123">
            <v>36</v>
          </cell>
          <cell r="K123">
            <v>0</v>
          </cell>
          <cell r="L123">
            <v>50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</v>
          </cell>
          <cell r="E125">
            <v>3</v>
          </cell>
          <cell r="F125">
            <v>0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1</v>
          </cell>
          <cell r="E126">
            <v>0</v>
          </cell>
          <cell r="F126">
            <v>9</v>
          </cell>
          <cell r="G126">
            <v>3</v>
          </cell>
          <cell r="H126">
            <v>0</v>
          </cell>
          <cell r="I126">
            <v>0</v>
          </cell>
          <cell r="J126">
            <v>3</v>
          </cell>
          <cell r="K126">
            <v>0</v>
          </cell>
          <cell r="L126">
            <v>20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4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16</v>
          </cell>
          <cell r="H137">
            <v>0</v>
          </cell>
          <cell r="I137">
            <v>0</v>
          </cell>
          <cell r="J137">
            <v>16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65</v>
          </cell>
          <cell r="E141">
            <v>39</v>
          </cell>
          <cell r="F141">
            <v>143</v>
          </cell>
          <cell r="G141">
            <v>319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198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4">
        <row r="1">
          <cell r="B1" t="str">
            <v>ยอดจริง ออนไลน์ วันที่ 24/2/2568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14</v>
          </cell>
          <cell r="E7">
            <v>18</v>
          </cell>
          <cell r="F7">
            <v>32</v>
          </cell>
          <cell r="G7">
            <v>15</v>
          </cell>
          <cell r="H7">
            <v>0</v>
          </cell>
          <cell r="I7">
            <v>0</v>
          </cell>
          <cell r="J7">
            <v>15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3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3</v>
          </cell>
          <cell r="F25">
            <v>9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12</v>
          </cell>
          <cell r="H26">
            <v>0</v>
          </cell>
          <cell r="I26">
            <v>0</v>
          </cell>
          <cell r="J26">
            <v>12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4</v>
          </cell>
          <cell r="G69">
            <v>6</v>
          </cell>
          <cell r="H69">
            <v>0</v>
          </cell>
          <cell r="I69">
            <v>0</v>
          </cell>
          <cell r="J69">
            <v>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1</v>
          </cell>
          <cell r="F90">
            <v>2</v>
          </cell>
          <cell r="G90">
            <v>20</v>
          </cell>
          <cell r="H90">
            <v>0</v>
          </cell>
          <cell r="I90">
            <v>0</v>
          </cell>
          <cell r="J90">
            <v>20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2</v>
          </cell>
          <cell r="F91">
            <v>2</v>
          </cell>
          <cell r="G91">
            <v>22</v>
          </cell>
          <cell r="H91">
            <v>0</v>
          </cell>
          <cell r="I91">
            <v>0</v>
          </cell>
          <cell r="J91">
            <v>22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21</v>
          </cell>
          <cell r="H92">
            <v>0</v>
          </cell>
          <cell r="I92">
            <v>0</v>
          </cell>
          <cell r="J92">
            <v>21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</v>
          </cell>
          <cell r="E93">
            <v>0</v>
          </cell>
          <cell r="F93">
            <v>0</v>
          </cell>
          <cell r="G93">
            <v>14</v>
          </cell>
          <cell r="H93">
            <v>0</v>
          </cell>
          <cell r="I93">
            <v>0</v>
          </cell>
          <cell r="J93">
            <v>14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1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4</v>
          </cell>
          <cell r="E115">
            <v>0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4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2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3</v>
          </cell>
          <cell r="F123">
            <v>0</v>
          </cell>
          <cell r="G123">
            <v>15</v>
          </cell>
          <cell r="H123">
            <v>0</v>
          </cell>
          <cell r="I123">
            <v>0</v>
          </cell>
          <cell r="J123">
            <v>15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2</v>
          </cell>
          <cell r="F125">
            <v>2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21</v>
          </cell>
          <cell r="F126">
            <v>34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4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8</v>
          </cell>
          <cell r="H137">
            <v>0</v>
          </cell>
          <cell r="I137">
            <v>0</v>
          </cell>
          <cell r="J137">
            <v>8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114</v>
          </cell>
          <cell r="E141">
            <v>54</v>
          </cell>
          <cell r="F141">
            <v>96</v>
          </cell>
          <cell r="G141">
            <v>157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5">
        <row r="1">
          <cell r="B1" t="str">
            <v>ยอดจริง ออนไลน์ วันที่ 25/2/2568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</v>
          </cell>
          <cell r="E7">
            <v>13</v>
          </cell>
          <cell r="F7">
            <v>30</v>
          </cell>
          <cell r="G7">
            <v>13</v>
          </cell>
          <cell r="H7">
            <v>0</v>
          </cell>
          <cell r="I7">
            <v>0</v>
          </cell>
          <cell r="J7">
            <v>13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11</v>
          </cell>
          <cell r="E26">
            <v>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12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1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1</v>
          </cell>
          <cell r="F91">
            <v>0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3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9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5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6</v>
          </cell>
          <cell r="E123">
            <v>2</v>
          </cell>
          <cell r="F123">
            <v>0</v>
          </cell>
          <cell r="G123">
            <v>24</v>
          </cell>
          <cell r="H123">
            <v>0</v>
          </cell>
          <cell r="I123">
            <v>0</v>
          </cell>
          <cell r="J123">
            <v>24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28</v>
          </cell>
          <cell r="G126">
            <v>3</v>
          </cell>
          <cell r="H126">
            <v>0</v>
          </cell>
          <cell r="I126">
            <v>0</v>
          </cell>
          <cell r="J126">
            <v>3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</v>
          </cell>
          <cell r="H137">
            <v>0</v>
          </cell>
          <cell r="I137">
            <v>0</v>
          </cell>
          <cell r="J137">
            <v>4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75</v>
          </cell>
          <cell r="E141">
            <v>28</v>
          </cell>
          <cell r="F141">
            <v>70</v>
          </cell>
          <cell r="G141">
            <v>49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16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6">
        <row r="1">
          <cell r="B1" t="str">
            <v>ยอดจริง ออนไลน์ วันที่ 26/2/2568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21</v>
          </cell>
          <cell r="E7">
            <v>88</v>
          </cell>
          <cell r="F7">
            <v>127</v>
          </cell>
          <cell r="G7">
            <v>10</v>
          </cell>
          <cell r="H7">
            <v>0</v>
          </cell>
          <cell r="I7">
            <v>0</v>
          </cell>
          <cell r="J7">
            <v>10</v>
          </cell>
          <cell r="K7">
            <v>0</v>
          </cell>
          <cell r="L7">
            <v>15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8</v>
          </cell>
          <cell r="F25">
            <v>1</v>
          </cell>
          <cell r="G25">
            <v>12</v>
          </cell>
          <cell r="H25">
            <v>0</v>
          </cell>
          <cell r="I25">
            <v>0</v>
          </cell>
          <cell r="J25">
            <v>12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4</v>
          </cell>
          <cell r="F26">
            <v>0</v>
          </cell>
          <cell r="G26">
            <v>12</v>
          </cell>
          <cell r="H26">
            <v>0</v>
          </cell>
          <cell r="I26">
            <v>0</v>
          </cell>
          <cell r="J26">
            <v>12</v>
          </cell>
          <cell r="K26">
            <v>0</v>
          </cell>
          <cell r="L26">
            <v>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12</v>
          </cell>
          <cell r="E69">
            <v>8</v>
          </cell>
          <cell r="F69">
            <v>8</v>
          </cell>
          <cell r="G69">
            <v>9</v>
          </cell>
          <cell r="H69">
            <v>0</v>
          </cell>
          <cell r="I69">
            <v>0</v>
          </cell>
          <cell r="J69">
            <v>9</v>
          </cell>
          <cell r="K69">
            <v>0</v>
          </cell>
          <cell r="L69">
            <v>4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21</v>
          </cell>
          <cell r="H87">
            <v>0</v>
          </cell>
          <cell r="I87">
            <v>0</v>
          </cell>
          <cell r="J87">
            <v>21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21</v>
          </cell>
          <cell r="E90">
            <v>1</v>
          </cell>
          <cell r="F90">
            <v>8</v>
          </cell>
          <cell r="G90">
            <v>11</v>
          </cell>
          <cell r="H90">
            <v>0</v>
          </cell>
          <cell r="I90">
            <v>0</v>
          </cell>
          <cell r="J90">
            <v>11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38</v>
          </cell>
          <cell r="E91">
            <v>2</v>
          </cell>
          <cell r="F91">
            <v>8</v>
          </cell>
          <cell r="G91">
            <v>11</v>
          </cell>
          <cell r="H91">
            <v>0</v>
          </cell>
          <cell r="I91">
            <v>0</v>
          </cell>
          <cell r="J91">
            <v>11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15</v>
          </cell>
          <cell r="E92">
            <v>1</v>
          </cell>
          <cell r="F92">
            <v>7</v>
          </cell>
          <cell r="G92">
            <v>10</v>
          </cell>
          <cell r="H92">
            <v>0</v>
          </cell>
          <cell r="I92">
            <v>0</v>
          </cell>
          <cell r="J92">
            <v>10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14</v>
          </cell>
          <cell r="E93">
            <v>0</v>
          </cell>
          <cell r="F93">
            <v>1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16</v>
          </cell>
          <cell r="E96">
            <v>0</v>
          </cell>
          <cell r="F96">
            <v>6</v>
          </cell>
          <cell r="G96">
            <v>8</v>
          </cell>
          <cell r="H96">
            <v>0</v>
          </cell>
          <cell r="I96">
            <v>0</v>
          </cell>
          <cell r="J96">
            <v>8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1</v>
          </cell>
          <cell r="E97">
            <v>0</v>
          </cell>
          <cell r="F97">
            <v>6</v>
          </cell>
          <cell r="G97">
            <v>6</v>
          </cell>
          <cell r="H97">
            <v>0</v>
          </cell>
          <cell r="I97">
            <v>0</v>
          </cell>
          <cell r="J97">
            <v>6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40</v>
          </cell>
          <cell r="E98">
            <v>0</v>
          </cell>
          <cell r="F98">
            <v>8</v>
          </cell>
          <cell r="G98">
            <v>6</v>
          </cell>
          <cell r="H98">
            <v>0</v>
          </cell>
          <cell r="I98">
            <v>0</v>
          </cell>
          <cell r="J98">
            <v>6</v>
          </cell>
          <cell r="K98">
            <v>0</v>
          </cell>
          <cell r="L98">
            <v>5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1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2</v>
          </cell>
          <cell r="H115">
            <v>0</v>
          </cell>
          <cell r="I115">
            <v>0</v>
          </cell>
          <cell r="J115">
            <v>2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4</v>
          </cell>
          <cell r="H116">
            <v>0</v>
          </cell>
          <cell r="I116">
            <v>0</v>
          </cell>
          <cell r="J116">
            <v>4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50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1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10</v>
          </cell>
          <cell r="E123">
            <v>5</v>
          </cell>
          <cell r="F123">
            <v>3</v>
          </cell>
          <cell r="G123">
            <v>156</v>
          </cell>
          <cell r="H123">
            <v>0</v>
          </cell>
          <cell r="I123">
            <v>0</v>
          </cell>
          <cell r="J123">
            <v>156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73</v>
          </cell>
          <cell r="G126">
            <v>8</v>
          </cell>
          <cell r="H126">
            <v>0</v>
          </cell>
          <cell r="I126">
            <v>0</v>
          </cell>
          <cell r="J126">
            <v>8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196</v>
          </cell>
          <cell r="E141">
            <v>122</v>
          </cell>
          <cell r="F141">
            <v>259</v>
          </cell>
          <cell r="G141">
            <v>291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90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7">
        <row r="1">
          <cell r="B1" t="str">
            <v>ยอดจริง ออนไลน์ วันที่ 27/2/2568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138</v>
          </cell>
          <cell r="E7">
            <v>47</v>
          </cell>
          <cell r="F7">
            <v>35</v>
          </cell>
          <cell r="G7">
            <v>23</v>
          </cell>
          <cell r="H7">
            <v>0</v>
          </cell>
          <cell r="I7">
            <v>0</v>
          </cell>
          <cell r="J7">
            <v>23</v>
          </cell>
          <cell r="K7">
            <v>0</v>
          </cell>
          <cell r="L7">
            <v>20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1</v>
          </cell>
          <cell r="F25">
            <v>6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10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2</v>
          </cell>
          <cell r="E69">
            <v>1</v>
          </cell>
          <cell r="F69">
            <v>0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12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9</v>
          </cell>
          <cell r="F87">
            <v>0</v>
          </cell>
          <cell r="G87">
            <v>37</v>
          </cell>
          <cell r="H87">
            <v>0</v>
          </cell>
          <cell r="I87">
            <v>0</v>
          </cell>
          <cell r="J87">
            <v>37</v>
          </cell>
          <cell r="K87">
            <v>0</v>
          </cell>
          <cell r="L87">
            <v>15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1</v>
          </cell>
          <cell r="F90">
            <v>4</v>
          </cell>
          <cell r="G90">
            <v>5</v>
          </cell>
          <cell r="H90">
            <v>0</v>
          </cell>
          <cell r="I90">
            <v>0</v>
          </cell>
          <cell r="J90">
            <v>5</v>
          </cell>
          <cell r="K90">
            <v>0</v>
          </cell>
          <cell r="L90">
            <v>13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0</v>
          </cell>
          <cell r="F91">
            <v>2</v>
          </cell>
          <cell r="G91">
            <v>5</v>
          </cell>
          <cell r="H91">
            <v>0</v>
          </cell>
          <cell r="I91">
            <v>0</v>
          </cell>
          <cell r="J91">
            <v>5</v>
          </cell>
          <cell r="K91">
            <v>0</v>
          </cell>
          <cell r="L91">
            <v>11</v>
          </cell>
        </row>
        <row r="92">
          <cell r="B92">
            <v>1112003</v>
          </cell>
          <cell r="C92" t="str">
            <v xml:space="preserve">กาแฟ </v>
          </cell>
          <cell r="D92">
            <v>16</v>
          </cell>
          <cell r="E92">
            <v>0</v>
          </cell>
          <cell r="F92">
            <v>2</v>
          </cell>
          <cell r="G92">
            <v>2</v>
          </cell>
          <cell r="H92">
            <v>0</v>
          </cell>
          <cell r="I92">
            <v>0</v>
          </cell>
          <cell r="J92">
            <v>2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1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6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9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25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3</v>
          </cell>
          <cell r="H115">
            <v>0</v>
          </cell>
          <cell r="I115">
            <v>0</v>
          </cell>
          <cell r="J115">
            <v>3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3</v>
          </cell>
          <cell r="H116">
            <v>0</v>
          </cell>
          <cell r="I116">
            <v>0</v>
          </cell>
          <cell r="J116">
            <v>3</v>
          </cell>
          <cell r="K116">
            <v>0</v>
          </cell>
          <cell r="L116">
            <v>10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1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11</v>
          </cell>
          <cell r="E123">
            <v>16</v>
          </cell>
          <cell r="F123">
            <v>26</v>
          </cell>
          <cell r="G123">
            <v>30</v>
          </cell>
          <cell r="H123">
            <v>0</v>
          </cell>
          <cell r="I123">
            <v>0</v>
          </cell>
          <cell r="J123">
            <v>30</v>
          </cell>
          <cell r="K123">
            <v>0</v>
          </cell>
          <cell r="L123">
            <v>7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7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231</v>
          </cell>
          <cell r="E141">
            <v>79</v>
          </cell>
          <cell r="F141">
            <v>93</v>
          </cell>
          <cell r="G141">
            <v>117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235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8">
        <row r="1">
          <cell r="B1" t="str">
            <v>ยอดจริง ออนไลน์ วันที่ 28/2/2568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5</v>
          </cell>
          <cell r="E7">
            <v>26</v>
          </cell>
          <cell r="F7">
            <v>10</v>
          </cell>
          <cell r="G7">
            <v>7</v>
          </cell>
          <cell r="H7">
            <v>0</v>
          </cell>
          <cell r="I7">
            <v>0</v>
          </cell>
          <cell r="J7">
            <v>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6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2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2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2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1</v>
          </cell>
          <cell r="F69">
            <v>0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1</v>
          </cell>
          <cell r="F87">
            <v>0</v>
          </cell>
          <cell r="G87">
            <v>24</v>
          </cell>
          <cell r="H87">
            <v>0</v>
          </cell>
          <cell r="I87">
            <v>0</v>
          </cell>
          <cell r="J87">
            <v>24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5</v>
          </cell>
          <cell r="E90">
            <v>0</v>
          </cell>
          <cell r="F90">
            <v>6</v>
          </cell>
          <cell r="G90">
            <v>4</v>
          </cell>
          <cell r="H90">
            <v>0</v>
          </cell>
          <cell r="I90">
            <v>0</v>
          </cell>
          <cell r="J90">
            <v>4</v>
          </cell>
          <cell r="K90">
            <v>0</v>
          </cell>
          <cell r="L90">
            <v>16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0</v>
          </cell>
          <cell r="F91">
            <v>6</v>
          </cell>
          <cell r="G91">
            <v>4</v>
          </cell>
          <cell r="H91">
            <v>0</v>
          </cell>
          <cell r="I91">
            <v>0</v>
          </cell>
          <cell r="J91">
            <v>4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4</v>
          </cell>
          <cell r="H92">
            <v>0</v>
          </cell>
          <cell r="I92">
            <v>0</v>
          </cell>
          <cell r="J92">
            <v>4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0</v>
          </cell>
          <cell r="G93">
            <v>6</v>
          </cell>
          <cell r="H93">
            <v>0</v>
          </cell>
          <cell r="I93">
            <v>0</v>
          </cell>
          <cell r="J93">
            <v>6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8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4</v>
          </cell>
          <cell r="H97">
            <v>0</v>
          </cell>
          <cell r="I97">
            <v>0</v>
          </cell>
          <cell r="J97">
            <v>4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4</v>
          </cell>
          <cell r="H98">
            <v>0</v>
          </cell>
          <cell r="I98">
            <v>0</v>
          </cell>
          <cell r="J98">
            <v>4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5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5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</v>
          </cell>
          <cell r="E123">
            <v>4</v>
          </cell>
          <cell r="F123">
            <v>1</v>
          </cell>
          <cell r="G123">
            <v>18</v>
          </cell>
          <cell r="H123">
            <v>0</v>
          </cell>
          <cell r="I123">
            <v>0</v>
          </cell>
          <cell r="J123">
            <v>18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</v>
          </cell>
          <cell r="E126">
            <v>25</v>
          </cell>
          <cell r="F126">
            <v>16</v>
          </cell>
          <cell r="G126">
            <v>7</v>
          </cell>
          <cell r="H126">
            <v>0</v>
          </cell>
          <cell r="I126">
            <v>0</v>
          </cell>
          <cell r="J126">
            <v>7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43</v>
          </cell>
          <cell r="E141">
            <v>77</v>
          </cell>
          <cell r="F141">
            <v>45</v>
          </cell>
          <cell r="G141">
            <v>89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27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2.41858888889" createdVersion="8" refreshedVersion="8" minRefreshableVersion="3" recordCount="104" xr:uid="{10D515E1-68D2-4973-85D5-BF5A03891769}">
  <cacheSource type="worksheet">
    <worksheetSource ref="A1:T105" sheet="3"/>
  </cacheSource>
  <cacheFields count="20">
    <cacheField name="รหัสสินค้า" numFmtId="0">
      <sharedItems count="14">
        <s v="1114503"/>
        <s v="1114502"/>
        <s v="1111002"/>
        <s v="1111056"/>
        <s v="1111009"/>
        <s v="1124021"/>
        <s v="1112012"/>
        <s v="1112010"/>
        <s v="1112008"/>
        <s v="0005"/>
        <s v="1114501"/>
        <s v="1112002"/>
        <s v="1112004"/>
        <s v="20052721"/>
      </sharedItems>
    </cacheField>
    <cacheField name="สินค้า" numFmtId="0">
      <sharedItems count="17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ขนมปังแถว 20 แผ่น/แถว"/>
        <s v="เค้กเบาหวิว ใหญ่ 1 กล่องขนาด 300 กรัม (เผือกมะพร้าว)"/>
        <s v="เค้กเบาหวิว ใหญ่ 1 กล่องขนาด 300 กรัม (ฝอยทอง)"/>
        <s v="เค้กเบาหวิว ใหญ่ 1 กล่องขนาด 300 กรัม (มะพร้าว)"/>
        <s v="เค้กเบาหวิว ใหญ่ 1 กล่องขนาด 300 กรัม (คละรส)"/>
        <s v="ครีมฮอร์นไส้เนยสด (ครีมฮอร์น รสวนิลา1กล่อง6ชิ้น)"/>
        <s v="เค้กเบาหวิว ใหญ่ 1 กล่องขนาด 300 กรัม (กาแฟ)"/>
        <s v="เค้กเบาหวิว ใหญ่ 1 กล่องขนาด 300 กรัม (เนยนม)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  <s v="แซนวิชโบราณ 1 ชิ้น"/>
        <s v="ชิฟฟ่อนรวมรส ยอดฮิต 1 กล่องมี 8 ชิ้น มัลเบอรี่ ชีสเค้ก เมล่อน น้ำผึ้ง (main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0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804"/>
    </cacheField>
    <cacheField name="ค่าส่งที่เก็บลูกค้า" numFmtId="0">
      <sharedItems containsSemiMixedTypes="0" containsString="0" containsNumber="1" containsInteg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3.348166435186" createdVersion="8" refreshedVersion="8" minRefreshableVersion="3" recordCount="90" xr:uid="{9680F646-A7A3-48D1-9FED-0D6FEE1EBD46}">
  <cacheSource type="worksheet">
    <worksheetSource ref="A1:T91" sheet="4"/>
  </cacheSource>
  <cacheFields count="20">
    <cacheField name="รหัสสินค้า" numFmtId="0">
      <sharedItems containsMixedTypes="1" containsNumber="1" containsInteger="1" minValue="1112008" maxValue="1112008" count="18">
        <n v="1112008"/>
        <s v="1112008"/>
        <s v="1111056"/>
        <s v="1113170"/>
        <s v="1111002"/>
        <s v="1114501"/>
        <s v="1114502"/>
        <s v="1114503"/>
        <s v="1113172"/>
        <s v="1111009"/>
        <s v="1124021"/>
        <s v="1112002"/>
        <s v="1112004"/>
        <s v="1112012"/>
        <s v="1112010"/>
        <s v="0005"/>
        <s v="1004055"/>
        <s v="1111008"/>
      </sharedItems>
    </cacheField>
    <cacheField name="สินค้า" numFmtId="0">
      <sharedItems count="21">
        <s v="เค้กเบาหวิว ใหญ่ 1 กล่องขนาด 300 กรัม (มะพร้าว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ครีมฮอร์นไส้เนยสด (ครีมฮอร์นรสใบเตย 1กล่อง6ชิ้น)"/>
        <s v="ครีมฮอร์นไส้เนยสด ขนม ดังในtiktok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ขนมปังปอนด์ 1 แถว 20 แผ่น ขนมปังแถว ขนมปัง เก็บได้ 7-10 วัน 11 มิล"/>
        <s v="ครีมฮอร์นไส้เนยสด (ครีมฮอร์นช็อกโกแลต  1กล่อง6ชิ้น)"/>
        <s v="ชิฟฟ่อนไม่มีไส้ แบบกล่อง8ชิ้น รวมรส (รวมรสยอดฮิต)"/>
        <s v="เค้กเบาหวิว ใหญ่ 1 กล่องขนาด 300 กรัม (กาแฟ)"/>
        <s v="เค้กเบาหวิว ใหญ่ 1 กล่องขนาด 300 กรัม (เนยนม)"/>
        <s v="เค้กเบาหวิว ใหญ่ 1 กล่องขนาด 300 กรัม (เผือกมะพร้าว)"/>
        <s v="เค้กเบาหวิว ใหญ่ 1 กล่องขนาด 300 กรัม (ฝอยทอง)"/>
        <s v="เค้กเบาหวิว ใหญ่ 1 กล่องขนาด 300 กรัม (คละรส)"/>
        <s v="ขนมปังแถว 20แผ่น/1แถว หนา 10มิล วรรณวนัช"/>
        <s v="ขนมปังแถว 20 แผ่น/แถว"/>
        <s v="ชิฟฟ่อน รวมรส 1กล่อง4ชิ้น"/>
        <s v="ชิฟฟ่อน สอดไส้แยม ขนาด3 ชิ้น มีรสให้เลือก 7 รส (รวมรส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6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320"/>
    </cacheField>
    <cacheField name="ค่าส่งที่เก็บลูกค้า" numFmtId="0">
      <sharedItems containsSemiMixedTypes="0" containsString="0" containsNumber="1" containsInteg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4.365972453706" createdVersion="8" refreshedVersion="8" minRefreshableVersion="3" recordCount="134" xr:uid="{F8F655D3-9576-4FC2-9FD8-E6928F1B2E48}">
  <cacheSource type="worksheet">
    <worksheetSource ref="A1:T135" sheet="5"/>
  </cacheSource>
  <cacheFields count="20">
    <cacheField name="รหัสสินค้า" numFmtId="0">
      <sharedItems count="31">
        <s v="1111002"/>
        <s v="1111009"/>
        <s v="1111056"/>
        <s v="1124021"/>
        <s v="1114501"/>
        <s v="1114502"/>
        <s v="20052721"/>
        <s v="1112010"/>
        <s v="1114503"/>
        <s v="1113172"/>
        <s v="1004055"/>
        <s v="1113171"/>
        <s v="1111008"/>
        <s v="1112002"/>
        <s v="1112004"/>
        <s v="1112008"/>
        <s v="1112013"/>
        <s v="1112012"/>
        <s v="1112016"/>
        <s v="1111019"/>
        <s v="1111017"/>
        <s v="1111022"/>
        <s v="900006"/>
        <s v="900001"/>
        <s v="900008"/>
        <s v="1112009"/>
        <s v="1112011"/>
        <s v="1113170"/>
        <s v="1112015"/>
        <s v="1112005"/>
        <s v="เศษปัง5โล"/>
      </sharedItems>
    </cacheField>
    <cacheField name="สินค้า" numFmtId="0">
      <sharedItems count="35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ปังแถว 20แผ่น/1แถว หนา 10มิล วรรณวนัช"/>
        <s v="ครีมฮอร์นไส้เนยสด (ครีมฮอร์น รสวนิลา1กล่อง6ชิ้น)"/>
        <s v="ครีมฮอร์นไส้เนยสด (ครีมฮอร์นรสใบเตย 1กล่อง6ชิ้น)"/>
        <s v="แซนวิชโบราณ 1 ชิ้น"/>
        <s v="เค้กเบาหวิว ใหญ่ 1 กล่องขนาด 300 กรัม (ฝอยทอง)"/>
        <s v="ชิฟฟ่อนสอดไส้ แยม 1กล่อง มี6ชิ้น (เก็บได้15วัน)"/>
        <s v="ครีมฮอร์นไส้เนยสด (ครีมฮอร์นช็อกโกแลต  1กล่อง6ชิ้น)"/>
        <s v="ขนมปังแถว 20 แผ่น/แถว"/>
        <s v="ขนมเปี๊ยะ ไส้ทะลัก ขนาด 450 กรัม ไข่แดง 3 ใบ 3 รสให้เลือก (เผือกฝอยทองไข่เค็ม 450 กรัม)"/>
        <s v="ชิฟฟ่อน รวมรส 1กล่อง4ชิ้น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ยอดฮิต)"/>
        <s v="เค้กเบาหวิว ใหญ่ 1 กล่องขนาด 300 กรัม (กาแฟ)"/>
        <s v="เค้กเบาหวิว ใหญ่ 1 กล่องขนาด 300 กรัม (เนยนม)"/>
        <s v="เค้กเบาหวิว ใหญ่ 1 กล่องขนาด 300 กรัม (มะพร้าว)"/>
        <s v="เค้กเบาหวิวเล็ก 1กล่องขนาด 100 กรัม (เผือกมะพร้าว)"/>
        <s v="เค้กเบาหวิว ใหญ่ 1 กล่องขนาด 300 กรัม (เผือกมะพร้าว)"/>
        <s v="เค้กเบาหวิว ใหญ่ 1 กล่องขนาด 300 กรัม (ตาล)"/>
        <s v="ชิฟฟ่อน สอดไส้แยม ขนาด3 ชิ้น มีรสให้เลือก 7 รส (ฝอยทอง)"/>
        <s v="ชิฟฟ่อน สอดไส้แยม ขนาด3 ชิ้น มีรสให้เลือก 7 รส (บลูเบอร์รี่)"/>
        <s v="ชิฟฟ่อน สอดไส้แยม ขนาด3 ชิ้น มีรสให้เลือก 7 รส (สตอเบอรี่)"/>
        <s v="กล่องขนมเปล่า (กล่องเปล่าชิฟไส้ ญ)"/>
        <s v="กล่องขนมเปล่า (กล่องเปล่าเบาหวิว ล)"/>
        <s v="กล่องขนมเปล่า (กล่องเปล่าเปี๊ยะ ญ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ถั่วฝอยทองไข่เค็ม 450 กรัม)"/>
        <s v="ขนมปังปอนด์ 1 แถว 20 แผ่น ขนมปังแถว ขนมปัง เก็บได้ 7-10 วัน 11 มิล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ศษขนมปังปลา5กก.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885"/>
    </cacheField>
    <cacheField name="ค่าส่งที่เก็บลูกค้า" numFmtId="0">
      <sharedItems containsSemiMixedTypes="0" containsString="0" containsNumber="1" containsInteger="1" minValue="0" maxValue="73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5.370052662038" createdVersion="8" refreshedVersion="8" minRefreshableVersion="3" recordCount="240" xr:uid="{DBB5F913-6D35-4F55-BED3-6DCAF7A78A8A}">
  <cacheSource type="worksheet">
    <worksheetSource ref="A1:T241" sheet="6"/>
  </cacheSource>
  <cacheFields count="20">
    <cacheField name="รหัสสินค้า" numFmtId="0">
      <sharedItems count="29">
        <s v="1111009"/>
        <s v="1111056"/>
        <s v="1111002"/>
        <s v="1112008"/>
        <s v="1114501"/>
        <s v="1113170"/>
        <s v="คละ"/>
        <s v="1114503"/>
        <s v="0006"/>
        <s v="1112004"/>
        <s v="1112010"/>
        <s v="เศษปัง5โล"/>
        <s v="0005"/>
        <s v="1112016"/>
        <s v="1112012"/>
        <s v="1112014"/>
        <s v="1112002"/>
        <s v="1114502"/>
        <s v="1113172"/>
        <s v="1112011"/>
        <s v="1112013"/>
        <s v="1112009"/>
        <s v="1200001"/>
        <s v="1111008"/>
        <s v="1004055"/>
        <s v="1113171"/>
        <s v="1124021"/>
        <s v="20052721"/>
        <s v="เศษปัง"/>
      </sharedItems>
    </cacheField>
    <cacheField name="สินค้า" numFmtId="0">
      <sharedItems count="30"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เค้กเบาหวิว ใหญ่ 1 กล่องขนาด 300 กรัม (มะพร้าว)"/>
        <s v="ครีมฮอร์นไส้เนยสด (ครีมฮอร์น รสวนิลา1กล่อง6ชิ้น)"/>
        <s v="ขนมเปี๊ยะ ไส้ทะลัก ขนาด 450 กรัม ไข่แดง 3 ใบ 3 รสให้เลือก (ถั่วฝอยทองไข่เค็ม 450 กรัม)"/>
        <s v="ครีมฮอร์นไส้เนยสด (ครีมฮอร์น คละรส)"/>
        <s v="ครีมฮอร์นไส้เนยสด (ครีมฮอร์นช็อกโกแลต  1กล่อง6ชิ้น)"/>
        <s v="เค้กเบาหวิวเล็ก 1กล่องขนาด 100 กรัม (คละรส)"/>
        <s v="เค้กเบาหวิว ใหญ่ 1 กล่องขนาด 300 กรัม (เนยนม)"/>
        <s v="เค้กเบาหวิว ใหญ่ 1 กล่องขนาด 300 กรัม (ฝอยทอง)"/>
        <s v="เศษขนมปังปลา5กก."/>
        <s v="เค้กเบาหวิว ใหญ่ 1 กล่องขนาด 300 กรัม (คละรส)"/>
        <s v="เค้กเบาหวิว ใหญ่ 1 กล่องขนาด 300 กรัม (ตาล)"/>
        <s v="เค้กเบาหวิว ใหญ่ 1 กล่องขนาด 300 กรัม (เผือกมะพร้าว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กาแฟ)"/>
        <s v="ครีมฮอร์นไส้เนยสด (ครีมฮอร์นรสใบเตย 1กล่อง6ชิ้น)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คอนเฟล็ก"/>
        <s v="ชิฟฟ่อน สอดไส้แยม ขนาด3 ชิ้น มีรสให้เลือก 7 รส (รวมรส)"/>
        <s v="เศษขนมปังปลา ขายเป็นกิโล ราคาถูก"/>
        <s v="ชิฟฟ่อน รวมรส 1กล่อง4ชิ้น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แซนวิชโบราณ 1 ชิ้น"/>
        <s v="เศษขนมปังปลา1กก.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30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7.372230439818" createdVersion="8" refreshedVersion="8" minRefreshableVersion="3" recordCount="356" xr:uid="{A850D3E1-7463-432F-9F8D-18C2BABF88AE}">
  <cacheSource type="worksheet">
    <worksheetSource ref="A1:T357" sheet="7"/>
  </cacheSource>
  <cacheFields count="20">
    <cacheField name="รหัสสินค้า" numFmtId="0">
      <sharedItems count="26">
        <s v="1111008"/>
        <s v="1114501"/>
        <s v="1114503"/>
        <s v="1114502"/>
        <s v="1111002"/>
        <s v="1111009"/>
        <s v="20052721"/>
        <s v="1111056"/>
        <s v="1112005"/>
        <s v="1004055"/>
        <s v="คละของแถม"/>
        <s v="เศษปัง5โล"/>
        <s v="คละ"/>
        <s v="1112008"/>
        <s v="1112010"/>
        <s v="1112004"/>
        <s v="0005"/>
        <s v="0006"/>
        <s v="1112009"/>
        <s v="1112002"/>
        <s v="1112013"/>
        <s v="1113172"/>
        <s v="1113171"/>
        <s v="เศษปัง"/>
        <s v="1112011"/>
        <s v="1113170"/>
      </sharedItems>
    </cacheField>
    <cacheField name="สินค้า" numFmtId="0">
      <sharedItems count="28">
        <s v="ชิฟฟ่อน สอดไส้แยม ขนาด3 ชิ้น มีรสให้เลือก 7 รส (รวมรส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)"/>
        <s v="ชิฟฟ่อนสอดไส้ แยม 1กล่อง มี6ชิ้น (รวมรส)"/>
        <s v="แซนวิชโบราณ 1 ชิ้น"/>
        <s v="ชิฟฟ่อนไม่มีไส้ แบบกล่อง8ชิ้น รวมรส (รวมรสยอดฮิต)"/>
        <s v="เค้กเบาหวิวเล็ก 1กล่องขนาด 100 กรัม (เนยนม)"/>
        <s v="ชิฟฟ่อน รวมรส 1กล่อง4ชิ้น"/>
        <s v="ของแถมสินค้าเซต"/>
        <s v="เศษขนมปังปลา5กก.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 คละรส)"/>
        <s v="เค้กเบาหวิว ใหญ่ 1 กล่องขนาด 300 กรัม (มะพร้าว)"/>
        <s v="เค้กเบาหวิว ใหญ่ 1 กล่องขนาด 300 กรัม (ฝอยทอง)"/>
        <s v="เค้กเบาหวิว ใหญ่ 1 กล่องขนาด 300 กรัม (เนยนม)"/>
        <s v="เค้กเบาหวิว ใหญ่ 1 กล่องขนาด 300 กรัม (คละรส)"/>
        <s v="เค้กเบาหวิวเล็ก 1กล่องขนาด 100 กรัม (คละรส)"/>
        <s v="เค้กเบาหวิวเล็ก 1กล่องขนาด 100 กรัม (มะพร้าว)"/>
        <s v="เค้กเบาหวิว ใหญ่ 1 กล่องขนาด 300 กรัม (กาแฟ)"/>
        <s v="ชิฟฟ่อนสอดไส้ แยม 1กล่อง มี6ชิ้น (เก็บได้15วัน)"/>
        <s v="เค้กเบาหวิวเล็ก 1กล่องขนาด 100 กรัม (เผือกมะพร้าว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1กก.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ถั่วฝอยทองไข่เค็ม 450 กรัม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8" maxValue="155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7.372871296298" createdVersion="8" refreshedVersion="8" minRefreshableVersion="3" recordCount="187" xr:uid="{B003EE91-3627-4A2D-85B7-0EBD15400E73}">
  <cacheSource type="worksheet">
    <worksheetSource ref="A1:T188" sheet="8"/>
  </cacheSource>
  <cacheFields count="20">
    <cacheField name="รหัสสินค้า" numFmtId="0">
      <sharedItems count="23">
        <s v="1111002"/>
        <s v="1113171"/>
        <s v="1113172"/>
        <s v="1111009"/>
        <s v="1111056"/>
        <s v="20052721"/>
        <s v="คละของแถม"/>
        <s v="1004055"/>
        <s v="1113170"/>
        <s v="1124021"/>
        <s v="1112008"/>
        <s v="1112010"/>
        <s v="เศษปัง5โล"/>
        <s v="1114503"/>
        <s v="1114501"/>
        <s v="1112012"/>
        <s v="0005"/>
        <s v="1112005"/>
        <s v="คละ"/>
        <s v="1114502"/>
        <s v="1112002"/>
        <s v="1111008"/>
        <s v="1112004"/>
      </sharedItems>
    </cacheField>
    <cacheField name="สินค้า" numFmtId="0">
      <sharedItems count="27"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แซนวิชโบราณ 1 ชิ้น"/>
        <s v="ของแถมสินค้าเซต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รวมรส 1กล่อง4ชิ้น"/>
        <s v="ขนมเปี๊ยะ ไส้ทะลัก ขนาด 450 กรัม ไข่แดง 3 ใบ 3 รสให้เลือก (ถั่วฝอยทองไข่เค็ม 450 กรัม)"/>
        <s v="ขนมปังแถว 20 แผ่น/แถว"/>
        <s v="เค้กเบาหวิว ใหญ่ 1 กล่องขนาด 300 กรัม (มะพร้าว)"/>
        <s v="เค้กเบาหวิว ใหญ่ 1 กล่องขนาด 300 กรัม (ฝอยทอง)"/>
        <s v="เศษขนมปังปลา5กก."/>
        <s v="ครีมฮอร์นไส้เนยสด (ครีมฮอร์นช็อกโกแลต  1กล่อง6ชิ้น)"/>
        <s v="ครีมฮอร์นไส้เนยสด (ครีมฮอร์น รสวนิลา1กล่อง6ชิ้น)"/>
        <s v="เค้กเบาหวิว ใหญ่ 1 กล่องขนาด 300 กรัม (เผือกมะพร้าว)"/>
        <s v="เค้กเบาหวิว ใหญ่ 1 กล่องขนาด 300 กรัม (คละรส)"/>
        <s v="ชิฟฟ่อนไม่มีไส้ แบบกล่อง8ชิ้น รวมรส"/>
        <s v="เค้กเบาหวิวเล็ก 1กล่องขนาด 100 กรัม (เนยนม)"/>
        <s v="ครีมฮอร์นไส้เนยสด (ครีมฮอร์น คละรส)"/>
        <s v="ครีมฮอร์นไส้เนยสด (ครีมฮอร์นรสใบเตย 1กล่อง6ชิ้น)"/>
        <s v="เค้กเบาหวิว ใหญ่ 1 กล่องขนาด 300 กรัม (กาแฟ)"/>
        <s v="ชิฟฟ่อน สอดไส้แยม ขนาด3 ชิ้น มีรสให้เลือก 7 รส (รวมรส)"/>
        <s v="เค้กเบาหวิว ใหญ่ 1 กล่องขนาด 300 กรัม (เนยนม)"/>
        <s v="ชิฟฟ่อนไม่มีไส้ แบบกล่อง8ชิ้น รวมรส (รวมรสยอดฮิต)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16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83" maxValue="895.9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8.354871875003" createdVersion="8" refreshedVersion="8" minRefreshableVersion="3" recordCount="235" xr:uid="{2AA184EA-1CF7-4F47-8717-39B8E3DC0BA7}">
  <cacheSource type="worksheet">
    <worksheetSource ref="A1:T236" sheet="9"/>
  </cacheSource>
  <cacheFields count="20">
    <cacheField name="รหัสสินค้า" numFmtId="0">
      <sharedItems count="25">
        <s v="1124021"/>
        <s v="1111002"/>
        <s v="1111008"/>
        <s v="คละของแถม"/>
        <s v="1111056"/>
        <s v="0005"/>
        <s v="1112004"/>
        <s v="1112010"/>
        <s v="1112008"/>
        <s v="1113171"/>
        <s v="1113172"/>
        <s v="1111009"/>
        <s v="1112009"/>
        <s v="1004055"/>
        <s v="1112012"/>
        <s v="1112002"/>
        <s v="เศษปัง"/>
        <s v="1200001"/>
        <s v="1111011"/>
        <s v="1100002"/>
        <s v="1112013"/>
        <s v="เศษปัง5โล"/>
        <s v="1114501"/>
        <s v="1114503"/>
        <s v="1114502"/>
      </sharedItems>
    </cacheField>
    <cacheField name="สินค้า" numFmtId="0">
      <sharedItems count="28">
        <s v="ขนมปังแถว 20 แผ่น/แถว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ของแถมสินค้าเซต"/>
        <s v="ชิฟฟ่อนรวมรส ยอดฮิต 1 กล่องมี 8 ชิ้น มัลเบอรี่ ชีสเค้ก เมล่อน น้ำผึ้ง (main)"/>
        <s v="เค้กเบาหวิว ใหญ่ 1 กล่องขนาด 300 กรัม (คละรส)"/>
        <s v="เค้กเบาหวิว ใหญ่ 1 กล่องขนาด 300 กรัม (เนยนม)"/>
        <s v="เค้กเบาหวิว ใหญ่ 1 กล่องขนาด 300 กรัม (ฝอยทอง)"/>
        <s v="เค้กเบาหวิว ใหญ่ 1 กล่องขนาด 300 กรัม (มะพร้าว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เก็บได้15วัน)"/>
        <s v="เค้กเบาหวิวเล็ก 1กล่องขนาด 100 กรัม (มะพร้าว)"/>
        <s v="ชิฟฟ่อน รวมรส 1กล่อง4ชิ้น"/>
        <s v="ชิฟฟ่อนสอดไส้ แยม 1กล่อง มี6ชิ้น (รวมรส)"/>
        <s v="เค้กเบาหวิว ใหญ่ 1 กล่องขนาด 300 กรัม (เผือกมะพร้าว)"/>
        <s v="เค้กเบาหวิว ใหญ่ 1 กล่องขนาด 300 กรัม (กาแฟ)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 ขายเป็นกิโล ราคาถูก"/>
        <s v="คอนเฟล็ก"/>
        <s v="ชิฟฟ่อน สอดไส้แยม ขนาด3 ชิ้น มีรสให้เลือก 7 รส (นมชมพู)"/>
        <s v="ทาร์ตสับปะรด (ทาร์ตสับปะรดกล่อง 4 ชิ้น)"/>
        <s v="เค้กเบาหวิวเล็ก 1กล่องขนาด 100 กรัม (เผือกมะพร้าว)"/>
        <s v="เศษขนมปังปลา5กก.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" maxValue="648"/>
    </cacheField>
    <cacheField name="ค่าส่งที่เก็บลูกค้า" numFmtId="0">
      <sharedItems containsSemiMixedTypes="0" containsString="0" containsNumber="1" containsInteger="1" minValue="0" maxValue="7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1.384494560189" createdVersion="8" refreshedVersion="8" minRefreshableVersion="3" recordCount="171" xr:uid="{3BBB07DB-2B03-436C-9279-F9F2C1797592}">
  <cacheSource type="worksheet">
    <worksheetSource ref="A1:T172" sheet="10"/>
  </cacheSource>
  <cacheFields count="20">
    <cacheField name="รหัสสินค้า" numFmtId="0">
      <sharedItems count="22">
        <s v="1113172"/>
        <s v="1111002"/>
        <s v="1113170"/>
        <s v="เศษปัง5โล"/>
        <s v="1112008"/>
        <s v="1111009"/>
        <s v="1111056"/>
        <s v="0006"/>
        <s v="1114502"/>
        <s v="1114501"/>
        <s v="0005"/>
        <s v="คละของแถม"/>
        <s v="1004055"/>
        <s v="1114503"/>
        <s v="1112010"/>
        <s v="1111008"/>
        <s v="1112012"/>
        <s v="1112002"/>
        <s v="1112005"/>
        <s v="1113171"/>
        <s v="1112014"/>
        <s v="1124021"/>
      </sharedItems>
    </cacheField>
    <cacheField name="สินค้า" numFmtId="0">
      <sharedItems count="26"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เค้กเบาหวิว ใหญ่ 1 กล่องขนาด 3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ยอดฮิต)"/>
        <s v="ครีมฮอร์นไส้เนยสด (ครีมฮอร์น รสวนิลา1กล่อง6ชิ้น)"/>
        <s v="เค้กเบาหวิว ใหญ่ 1 กล่องขนาด 300 กรัม (คละรส)"/>
        <s v="ของแถมสินค้าเซต"/>
        <s v="ชิฟฟ่อน รวมรส 1กล่อง4ชิ้น"/>
        <s v="ครีมฮอร์นไส้เนยสด (ครีมฮอร์นช็อกโกแลต  1กล่อง6ชิ้น)"/>
        <s v="เค้กเบาหวิว ใหญ่ 1 กล่องขนาด 300 กรัม (ฝอยทอง)"/>
        <s v="ชิฟฟ่อน สอดไส้แยม ขนาด3 ชิ้น มีรสให้เลือก 7 รส (รวมรส)"/>
        <s v="เค้กเบาหวิว ใหญ่ 1 กล่องขนาด 300 กรัม (เผือกมะพร้าว)"/>
        <s v="เค้กเบาหวิว ใหญ่ 1 กล่องขนาด 300 กรัม (กาแฟ)"/>
        <s v="เค้กเบาหวิวเล็ก 1กล่องขนาด 100 กรัม (เนยนม)"/>
        <s v="ขนมเปี๊ยะ ไส้ทะลัก ขนาด 450 กรัม ไข่แดง 3 ใบ 3 รสให้เลือก (ฟักถั่วไข่เค็ม 450 กรัม)"/>
        <s v="เค้กเบาหวิว ใหญ่ 1 กล่องขนาด 300 กรัม (กล้วยหอมมะพร้าวเผา)"/>
        <s v="ขนมปังแถว 20 แผ่น/แถว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2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25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1.385098032406" createdVersion="8" refreshedVersion="8" minRefreshableVersion="3" recordCount="301" xr:uid="{56E66B5E-E838-4BC9-BDE8-A9F58F954935}">
  <cacheSource type="worksheet">
    <worksheetSource ref="A1:T302" sheet="11"/>
  </cacheSource>
  <cacheFields count="20">
    <cacheField name="รหัสสินค้า" numFmtId="0">
      <sharedItems count="21">
        <s v="1111002"/>
        <s v="1111009"/>
        <s v="1111056"/>
        <s v="1112010"/>
        <s v="คละของแถม"/>
        <s v="1114501"/>
        <s v="1114503"/>
        <s v="1124021"/>
        <s v="0005"/>
        <s v="1113170"/>
        <s v="1113171"/>
        <s v="1113172"/>
        <s v="1004055"/>
        <s v="1112008"/>
        <s v="20052721"/>
        <s v="0006"/>
        <s v="เศษปัง5โล"/>
        <s v="1111008"/>
        <s v="1114502"/>
        <s v="1112011"/>
        <s v="1112009"/>
      </sharedItems>
    </cacheField>
    <cacheField name="สินค้า" numFmtId="0">
      <sharedItems count="25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 ใหญ่ 1 กล่องขนาด 300 กรัม (ฝอยทอง)"/>
        <s v="ของแถมสินค้าเซต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ขนมปังปอนด์ 1 แถว 20 แผ่น ขนมปังแถว ขนมปัง เก็บได้ 7-10 วัน 11 มิล"/>
        <s v="เค้กเบาหวิว ใหญ่ 1 กล่องขนาด 3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ปังแถว 20 แผ่น/แถว"/>
        <s v="ชิฟฟ่อน รวมรส 1กล่อง4ชิ้น"/>
        <s v="เค้กเบาหวิว ใหญ่ 1 กล่องขนาด 300 กรัม (มะพร้าว)"/>
        <s v="แซนวิชโบราณ 1 ชิ้น"/>
        <s v="เค้กเบาหวิวเล็ก 1กล่องขนาด 100 กรัม (คละรส)"/>
        <s v="เศษขนมปังปลา ขายเป็นกิโล ราคาถูก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ครีมฮอร์นไส้เนยสด (ครีมฮอร์นรสใบเตย 1กล่อง6ชิ้น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วรรณวนัช เบเกอรี่ ขนมเค้ก เบาหวิว ขนาด 300 กรัม  คละรสให้ จำนวน 1กล่อง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565.66"/>
    </cacheField>
    <cacheField name="ค่าส่งที่เก็บลูกค้า" numFmtId="0">
      <sharedItems containsSemiMixedTypes="0" containsString="0" containsNumber="1" minValue="0" maxValue="114.7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1.385717245372" createdVersion="8" refreshedVersion="8" minRefreshableVersion="3" recordCount="195" xr:uid="{C0019B2F-6258-43D9-AE79-42C4EF49F521}">
  <cacheSource type="worksheet">
    <worksheetSource ref="A1:T196" sheet="12"/>
  </cacheSource>
  <cacheFields count="20">
    <cacheField name="รหัสสินค้า" numFmtId="0">
      <sharedItems count="26">
        <s v="1111002"/>
        <s v="1114501"/>
        <s v="1111009"/>
        <s v="1113172"/>
        <s v="คละของแถม"/>
        <s v="1114502"/>
        <s v="เศษปัง5โล"/>
        <s v="1114503"/>
        <s v="1112009"/>
        <s v="1004055"/>
        <s v="20052721"/>
        <s v="0005"/>
        <s v="1112003"/>
        <s v="1111056"/>
        <s v="0006"/>
        <s v="1112005"/>
        <s v="1112002"/>
        <s v="1112016"/>
        <s v="1112008"/>
        <s v="1112004"/>
        <s v="1112013"/>
        <s v="1200001"/>
        <s v="1112012"/>
        <s v="1112014"/>
        <s v="ชิฟฟ่อนยอดฮิต+เบาหวิวเล็ก"/>
        <s v="1112010"/>
      </sharedItems>
    </cacheField>
    <cacheField name="สินค้า" numFmtId="0">
      <sharedItems count="32">
        <s v="ชิฟฟ่อนไม่มีไส้ แบบกล่อง8ชิ้น รวมรส (รวมรส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เผือกฝอยทองไข่เค็ม 450 กรัม)"/>
        <s v="ของแถมสินค้าเซต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5กก.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มะพร้าว)"/>
        <s v="ชิฟฟ่อน รวมรส 1กล่อง4ชิ้น"/>
        <s v="แซนวิชโบราณ 1 ชิ้น"/>
        <s v="เค้กเบาหวิว ใหญ่ 1 กล่องขนาด 300 กรัม (คละรส)"/>
        <s v="เค้กเบาหวิวเล็ก 1กล่องขนาด 100 กรัม (กาแฟ)"/>
        <s v="ชิฟฟ่อนไม่มีไส้ แบบกล่อง8ชิ้น รวมรส (รวมรสยอดฮิต)"/>
        <s v="เค้กเบาหวิวเล็ก 1กล่องขนาด 100 กรัม (คละรส)"/>
        <s v="เค้กเบาหวิวเล็ก 1กล่องขนาด 100 กรัม (เนยนม)"/>
        <s v="เค้กเบาหวิว ใหญ่ 1 กล่องขนาด 300 กรัม (กาแฟ)"/>
        <s v="เค้กเบาหวิว ใหญ่ 1 กล่องขนาด 300 กรัม (ตาล)"/>
        <s v="เค้กเบาหวิว ใหญ่ 1 กล่องขนาด 300 กรัม (มะพร้าว)"/>
        <s v="เค้กเบาหวิว ใหญ่ 1 กล่องขนาด 300 กรัม (เนยนม)"/>
        <s v="เค้กเบาหวิวเล็ก 1กล่องขนาด 100 กรัม (เผือกมะพร้าว)"/>
        <s v="คอนเฟล็ก"/>
        <s v="เค้กเบาหวิว ใหญ่ 1 กล่องขนาด 300 กรัม (เผือกมะพร้าว)"/>
        <s v="เค้กเบาหวิว ใหญ่ 1 กล่องขนาด 300 กรัม (กล้วยหอมมะพร้าวเผา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"/>
        <s v="เค้กเบาหวิว ใหญ่ 1 กล่องขนาด 300 กรัม (ฝอยทอง)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3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53" maxValue="715"/>
    </cacheField>
    <cacheField name="ค่าส่งที่เก็บลูกค้า" numFmtId="0">
      <sharedItems containsSemiMixedTypes="0" containsString="0" containsNumb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2.342523611114" createdVersion="8" refreshedVersion="8" minRefreshableVersion="3" recordCount="211" xr:uid="{DD3FF393-00E4-4369-AA85-A5F17A7E3FC7}">
  <cacheSource type="worksheet">
    <worksheetSource ref="A1:T212" sheet="13"/>
  </cacheSource>
  <cacheFields count="20">
    <cacheField name="รหัสสินค้า" numFmtId="0">
      <sharedItems count="23">
        <s v="1111009"/>
        <s v="1111056"/>
        <s v="1111002"/>
        <s v="1114501"/>
        <s v="1114503"/>
        <s v="0006"/>
        <s v="1114502"/>
        <s v="1112003"/>
        <s v="1112014"/>
        <s v="1112016"/>
        <s v="1112002"/>
        <s v="1112008"/>
        <s v="0005"/>
        <s v="คละของแถม"/>
        <s v="20052721"/>
        <s v="1112012"/>
        <s v="1112010"/>
        <s v="1112004"/>
        <s v="1113172"/>
        <s v="1004055"/>
        <s v="1112009"/>
        <s v="1112011"/>
        <s v="เศษปัง5โล"/>
      </sharedItems>
    </cacheField>
    <cacheField name="สินค้า" numFmtId="0">
      <sharedItems count="24"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เค้กเบาหวิวเล็ก 1กล่องขนาด 100 กรัม (คละรส)"/>
        <s v="ครีมฮอร์นไส้เนยสด (ครีมฮอร์นรสใบเตย 1กล่อง6ชิ้น)"/>
        <s v="เค้กเบาหวิวเล็ก 1กล่องขนาด 100 กรัม (กาแฟ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ตาล)"/>
        <s v="เค้กเบาหวิว ใหญ่ 1 กล่องขนาด 300 กรัม (กาแฟ)"/>
        <s v="เค้กเบาหวิว ใหญ่ 1 กล่องขนาด 300 กรัม (มะพร้าว)"/>
        <s v="เค้กเบาหวิว ใหญ่ 1 กล่องขนาด 300 กรัม (คละรส)"/>
        <s v="ของแถมสินค้าเซต"/>
        <s v="ชิฟฟ่อนไม่มีไส้ แบบกล่อง8ชิ้น รวมรส (รวมรสยอดฮิต)"/>
        <s v="แซนวิชโบราณ 1 ชิ้น"/>
        <s v="เค้กเบาหวิว ใหญ่ 1 กล่องขนาด 300 กรัม (เผือกมะพร้าว)"/>
        <s v="เค้กเบาหวิว ใหญ่ 1 กล่องขนาด 300 กรัม (ฝอยทอง)"/>
        <s v="เค้กเบาหวิว ใหญ่ 1 กล่องขนาด 300 กรัม (เนยนม)"/>
        <s v="ขนมเปี๊ยะ ไส้ทะลัก ขนาด 450 กรัม ไข่แดง 3 ใบ 3 รสให้เลือก (เผือกฝอยทองไข่เค็ม 450 กรัม)"/>
        <s v="ชิฟฟ่อน รวมรส 1กล่อง4ชิ้น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980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4.355186921297" createdVersion="8" refreshedVersion="8" minRefreshableVersion="3" recordCount="216" xr:uid="{C991E303-AAB3-4685-962C-6CA2CC77C19E}">
  <cacheSource type="worksheet">
    <worksheetSource ref="A1:T217" sheet="14"/>
  </cacheSource>
  <cacheFields count="20">
    <cacheField name="รหัสสินค้า" numFmtId="0">
      <sharedItems count="26">
        <s v="1114501"/>
        <s v="1114503"/>
        <s v="1112011"/>
        <s v="1111009"/>
        <s v="คละของแถม"/>
        <s v="1111002"/>
        <s v="เศษปัง5โล"/>
        <s v="1111056"/>
        <s v="1114502"/>
        <s v="1124021"/>
        <s v="1200001"/>
        <s v="0006"/>
        <s v="0005"/>
        <s v="1112016"/>
        <s v="1112004"/>
        <s v="1112014"/>
        <s v="1112002"/>
        <s v="1112010"/>
        <s v="1112008"/>
        <s v="1112005"/>
        <s v="1112003"/>
        <s v="1111008"/>
        <s v="1113171"/>
        <s v="1113172"/>
        <s v="1113170"/>
        <s v="1100002"/>
      </sharedItems>
    </cacheField>
    <cacheField name="สินค้า" numFmtId="0">
      <sharedItems count="31"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เค้กเบาหวิวเล็ก 1กล่องขนาด 100 กรัม (ฝอยทอง)"/>
        <s v="ชิฟฟ่อนสอดไส้ แยม 1กล่อง มี6ชิ้น (รวมรส)"/>
        <s v="ของแถมสินค้าเซต"/>
        <s v="ชิฟฟ่อนไม่มีไส้ แบบกล่อง8ชิ้น รวมรส (รวมรส)"/>
        <s v="เศษขนมปังปลา5กก.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รสใบเตย 1กล่อง6ชิ้น)"/>
        <s v="ขนมปังแถว 20 แผ่น/แถว"/>
        <s v="ชิฟฟ่อนรวมรสกล่องใหญ่ 8 ชิ้น ไม่มีไส้ (เก็บไว้ได้ 20 วัน)"/>
        <s v="คอนเฟล็ก"/>
        <s v="เค้กเบาหวิวเล็ก 1กล่องขนาด 100 กรัม (คละรส)"/>
        <s v="ชิฟฟ่อนรวมรส ยอดฮิต 1 กล่องมี 8 ชิ้น มัลเบอรี่ ชีสเค้ก เมล่อน น้ำผึ้ง (main)"/>
        <s v="เค้กเบาหวิว ใหญ่ 1 กล่องขนาด 300 กรัม (คละรส)"/>
        <s v="เค้กเบาหวิว ใหญ่ 1 กล่องขนาด 300 กรัม (ตาล)"/>
        <s v="เค้กเบาหวิว ใหญ่ 1 กล่องขนาด 300 กรัม (เนยนม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กาแฟ)"/>
        <s v="เค้กเบาหวิว ใหญ่ 1 กล่องขนาด 300 กรัม (ฝอยทอง)"/>
        <s v="เค้กเบาหวิว ใหญ่ 1 กล่องขนาด 300 กรัม (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 ขายเป็นกิโล ราคาถูก"/>
        <s v="ขนมปังปอนด์ 1 แถว 20 แผ่น เก็บได้ 10 วัน แผ่นนุ่ม"/>
        <s v="พายสับปะรด แบบกล่อง 4 ชิ้น วรรณวนัช (เก็บไว้ได้ 60 วัน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containsInteger="1" minValue="0" maxValue="5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4.355936805558" createdVersion="8" refreshedVersion="8" minRefreshableVersion="3" recordCount="344" xr:uid="{D344FFC4-C672-45E4-BB82-39752BC4DED5}">
  <cacheSource type="worksheet">
    <worksheetSource ref="A1:T345" sheet="15"/>
  </cacheSource>
  <cacheFields count="20">
    <cacheField name="รหัสสินค้า" numFmtId="0">
      <sharedItems count="24">
        <s v="1004055"/>
        <s v="1111002"/>
        <s v="เศษปัง5โล"/>
        <s v="1111008"/>
        <s v="1111056"/>
        <s v="1114502"/>
        <s v="1111009"/>
        <s v="1124021"/>
        <s v="1114503"/>
        <s v="เศษปัง"/>
        <s v="0005"/>
        <s v="1113170"/>
        <s v="1112008"/>
        <s v="1112016"/>
        <s v="0006"/>
        <s v="1112004"/>
        <s v="1112002"/>
        <s v="1114501"/>
        <s v="คละของแถม"/>
        <s v="1112009"/>
        <s v="1112005"/>
        <s v="1112010"/>
        <s v="1112012"/>
        <s v="1112014"/>
      </sharedItems>
    </cacheField>
    <cacheField name="สินค้า" numFmtId="0">
      <sharedItems count="33">
        <s v="ขนมชิฟฟ่อน ไม่มีไส้รวมรส กล่องเล็ก 4 ชิ้น (เก็บไว้ได้ 20 วัน)"/>
        <s v="ชิฟฟ่อนรวมรสกล่องใหญ่ 8 ชิ้น ไม่มีไส้ (เก็บไว้ได้ 20 วัน)"/>
        <s v="เศษขนมปังปลา5กก.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รสใบเตย 1กล่อง6ชิ้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เศษขนมปังปลา ขายเป็นกิโล ราคาถูก"/>
        <s v="ครีมฮอร์นไส้เนยสด ขนม ดังในtiktok อร่อย (เก็บไว้ได้ 10 วัน)"/>
        <s v="เค้กเบาหวิว ใหญ่ 1 กล่องขนาด 3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 ใหญ่ 1 กล่องขนาด 300 กรัม (มะพร้าว)"/>
        <s v="เค้กเบาหวิว ใหญ่ 1 กล่องขนาด 300 กรัม (ตาล)"/>
        <s v="ชิฟฟ่อน สอดไส้แยม กล่องใหญ่ 1กล่อง มี6ชิ้น เก็บได้ 15วัน สินค้าผลิตสดใหม่ทุกวัน วรรณวนัช"/>
        <s v="เค้กเบาหวิวเล็ก 1กล่องขนาด 100 กรัม (คละรส)"/>
        <s v="เค้กเบาหวิว ใหญ่ 1 กล่องขนาด 300 กรัม (เนยนม)"/>
        <s v="เค้กเบาหวิว ใหญ่ 1 กล่องขนาด 300 กรัม (กาแฟ)"/>
        <s v="ครีมฮอร์นไส้เนยสด (ครีมฮอร์น รสวนิลา1กล่อง6ชิ้น)"/>
        <s v="ของแถมสินค้าเซต"/>
        <s v="ชิฟฟ่อน รวมรส 1กล่อง4ชิ้น"/>
        <s v="ขนมปังแถว 20แผ่น/1แถว หนา 10มิล วรรณวนัช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 ใหญ่ 1 กล่องขนาด 300 กรัม (ฝอยทอง)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  <s v="ชิฟฟ่อนไม่มีไส้ แบบกล่อง8ชิ้น รวมรส (รวมรสยอดฮิต)"/>
        <s v="ชิฟฟ่อนสอดไส้6ชิ้น รวมรส กล่องใหญ่ ไส้อร่อย แป้งนุ่ม เก็บได้ 15 วัน วรรณวนัช"/>
        <s v="เค้กเบาหวิว ใหญ่ 1 กล่องขนาด 300 กรัม (เผือกมะพร้าว)"/>
        <s v="เค้กเบาหวิว ใหญ่ 1 กล่องขนาด 300 กรัม (กล้วยหอมมะพร้าวเผา)"/>
        <s v="ครีมฮอร์นไส้เนยสด (ครีมฮอร์นช็อกโกแลต  1กล่อง6ชิ้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450"/>
    </cacheField>
    <cacheField name="ค่าส่งที่เก็บลูกค้า" numFmtId="0">
      <sharedItems containsSemiMixedTypes="0" containsString="0" containsNumber="1" minValue="0" maxValue="143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5.350757754626" createdVersion="8" refreshedVersion="8" minRefreshableVersion="3" recordCount="279" xr:uid="{3A831024-471F-4C62-8DC6-AF47B85689C4}">
  <cacheSource type="worksheet">
    <worksheetSource ref="A1:T280" sheet="16"/>
  </cacheSource>
  <cacheFields count="20">
    <cacheField name="รหัสสินค้า" numFmtId="0">
      <sharedItems count="23">
        <s v="1111002"/>
        <s v="1114501"/>
        <s v="1114502"/>
        <s v="1124021"/>
        <s v="1111009"/>
        <s v="1111056"/>
        <s v="คละของแถม"/>
        <s v="คละรส 1กล่อง"/>
        <s v="0005"/>
        <s v="0006"/>
        <s v="1100002"/>
        <s v="1200001"/>
        <s v="1113172"/>
        <s v="1112002"/>
        <s v="1112008"/>
        <s v="1112012"/>
        <s v="1112004"/>
        <s v="1113221"/>
        <s v="1112016"/>
        <s v="เศษปัง5โล"/>
        <s v="1111008"/>
        <s v="1004055"/>
        <s v="เศษปัง"/>
      </sharedItems>
    </cacheField>
    <cacheField name="สินค้า" numFmtId="0">
      <sharedItems count="34">
        <s v="ชิฟฟ่อนไม่มีไส้ แบบกล่อง8ชิ้น รวมรส (รวมรส)"/>
        <s v="ครีมฮอร์นไส้เนยสด ขนม ดังในtiktok อร่อย (เก็บไว้ได้ 10 วัน)"/>
        <s v="ขนมปังแถว 20 แผ่น/แถว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ครีมฮอร์นไส้เนยสด (ครีมฮอร์น รสวนิลา1กล่อง6ชิ้น)"/>
        <s v="ครีมฮอร์นไส้เนยสด (ครีมฮอร์นรสใบเตย 1กล่อง6ชิ้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องแถมสินค้าเซต"/>
        <s v="เค้กเบาหวิว ขนาด100กรัม คละรส จำนวน 1กล่อง"/>
        <s v="เค้กเบาหวิว ใหญ่ 1 กล่องขนาด 300 กรัม (คละรส)"/>
        <s v="ชิฟฟ่อนไม่มีไส้ แบบกล่อง8ชิ้น รวมรส (รวมรสยอดฮิต)"/>
        <s v="เค้กเบาหวิวเล็ก 1กล่องขนาด 100 กรัม (คละรส)"/>
        <s v="พายสับปะรด แบบกล่อง 4 ชิ้น วรรณวนัช (เก็บไว้ได้ 60 วัน)"/>
        <s v="คอนเฟล็ก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 ใหญ่ 1 กล่องขนาด 300 กรัม (กาแฟ)"/>
        <s v="เค้กเบาหวิว ใหญ่ 1 กล่องขนาด 300 กรัม (มะพร้าว)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"/>
        <s v="ชิฟฟ่อนไม่มีไส้ แบบกล่อง8ชิ้น รวมรส"/>
        <s v="เค้กเบาหวิว ใหญ่ 1 กล่องขนาด 300 กรัม (เผือกมะพร้าว)"/>
        <s v="เค้กเบาหวิว ใหญ่ 1 กล่องขนาด 300 กรัม (เนยนม)"/>
        <s v="ทิรามิสุ"/>
        <s v="ขนมปังปอนด์ 1 แถว 20 แผ่น ขนมปังแถว ขนมปัง เก็บได้ 7-10 วัน 11 มิล"/>
        <s v="เค้กเบาหวิว ใหญ่ 1 กล่องขนาด 300 กรัม (ตาล)"/>
        <s v="ขนมปังปอนด์ 1 แถว 20 แผ่น เก็บได้ 10 วัน แผ่นนุ่ม"/>
        <s v="เศษขนมปังปลา5กก."/>
        <s v="ชิฟฟ่อน สอดไส้แยม ขนาด3 ชิ้น มีรสให้เลือก 7 รส (รวมรส)"/>
        <s v="ชิฟฟ่อน รวมรส 1กล่อง4ชิ้น"/>
        <s v="ชิฟฟ่อนสอดไส้6ชิ้น รวมรส กล่องใหญ่ ไส้อร่อย แป้งนุ่ม เก็บได้ 15 วัน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  <s v="เศษขนมปังปลา1กก.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" maxValue="1390"/>
    </cacheField>
    <cacheField name="ค่าส่งที่เก็บลูกค้า" numFmtId="0">
      <sharedItems containsSemiMixedTypes="0" containsString="0" containsNumber="1" containsInteger="1" minValue="0" maxValue="34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6.350361226854" createdVersion="8" refreshedVersion="8" minRefreshableVersion="3" recordCount="176" xr:uid="{A320D608-D7EF-49E2-8D4D-263544A87A52}">
  <cacheSource type="worksheet">
    <worksheetSource ref="A1:T177" sheet="17"/>
  </cacheSource>
  <cacheFields count="20">
    <cacheField name="รหัสสินค้า" numFmtId="0">
      <sharedItems count="22">
        <s v="1004055"/>
        <s v="1111009"/>
        <s v="1111056"/>
        <s v="1111002"/>
        <s v="1114501"/>
        <s v="0006"/>
        <s v="0005"/>
        <s v="คละของแถม"/>
        <s v="1112010"/>
        <s v="1113170"/>
        <s v="1113172"/>
        <s v="1111001"/>
        <s v="1113171"/>
        <s v="1112011"/>
        <s v="1112016"/>
        <s v="1112004"/>
        <s v="1111008"/>
        <s v="1124021"/>
        <s v="1200002"/>
        <s v="1200001"/>
        <s v="1112009"/>
        <s v="1114502"/>
      </sharedItems>
    </cacheField>
    <cacheField name="สินค้า" numFmtId="0">
      <sharedItems count="30">
        <s v="ชิฟฟ่อน รวมรส 1กล่อง4ชิ้น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ยอดฮิต)"/>
        <s v="เค้กเบาหวิวเล็ก 1กล่องขนาด 100 กรัม (คละรส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 ใหญ่ 1 กล่องขนาด 300 กรัม (คละรส)"/>
        <s v="ของแถมสินค้าเซต"/>
        <s v="เค้กเบาหวิว ใหญ่ 1 กล่องขนาด 300 กรัม (ฝอยทอง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ชิฟฟ่อน ไม่มีไส้รวมรส กล่องเล็ก 4 ชิ้น (เก็บไว้ได้ 20 วัน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เค้กเบาหวิว ใหญ่ 1 กล่องขนาด 300 กรัม (ตาล)"/>
        <s v="เค้กเบาหวิว ใหญ่ 1 กล่องขนาด 300 กรัม (เนยนม)"/>
        <s v="ชิฟฟ่อน สอดไส้แยม ขนาด3 ชิ้น มีรสให้เลือก 7 รส (รวมรส)"/>
        <s v="ขนมปังแถว 20 แผ่น/แถว"/>
        <s v="ท๊อฟฟี่ถั่ว (ทอฟฟี่กล่อง(กล่อง 12 เม็ด))"/>
        <s v="คอนเฟล็ก"/>
        <s v="เค้กเบาหวิวเล็ก 1กล่องขนาด 100 กรัม (มะพร้าว)"/>
        <s v="ชิฟฟ่อนสอดไส้ แยม 1กล่อง มี6ชิ้น (เก็บได้15วัน)"/>
        <s v="ครีมฮอร์นไส้เนยสด (ครีมฮอร์นรสใบเตย 1กล่อง6ชิ้น)"/>
        <s v="ขนมปังปอนด์ 1 แถว 20 แผ่น ขนมปังแถว ขนมปัง เก็บได้ 7-10 วัน 11 มิล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8.11" maxValue="1074.6099999999999"/>
    </cacheField>
    <cacheField name="ค่าส่งที่เก็บลูกค้า" numFmtId="0">
      <sharedItems containsSemiMixedTypes="0" containsString="0" containsNumber="1" containsInteg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7.349415393517" createdVersion="8" refreshedVersion="8" minRefreshableVersion="3" recordCount="173" xr:uid="{1BE9E075-1C34-4384-AC6F-AF9EBF312515}">
  <cacheSource type="worksheet">
    <worksheetSource ref="A1:T174" sheet="18"/>
  </cacheSource>
  <cacheFields count="20">
    <cacheField name="รหัสสินค้า" numFmtId="0">
      <sharedItems count="23">
        <s v="คละของแถม"/>
        <s v="1111002"/>
        <s v="1124021"/>
        <s v="1114501"/>
        <s v="1111008"/>
        <s v="1113172"/>
        <s v="1113171"/>
        <s v="1111009"/>
        <s v="1111056"/>
        <s v="1114502"/>
        <s v="0006"/>
        <s v="1004055"/>
        <s v="0005"/>
        <s v="1114503"/>
        <s v="1200001"/>
        <s v="1113170"/>
        <s v="20052721"/>
        <s v="1112002"/>
        <s v="1112004"/>
        <s v="1112010"/>
        <s v="1112014"/>
        <s v="1112012"/>
        <s v="เศษปัง"/>
      </sharedItems>
    </cacheField>
    <cacheField name="สินค้า" numFmtId="0">
      <sharedItems count="30">
        <s v="ของแถมสินค้าเซต"/>
        <s v="ชิฟฟ่อนไม่มีไส้ แบบกล่อง8ชิ้น รวมรส (รวมรส)"/>
        <s v="ขนมปังแถว 20 แผ่น/แถว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รสใบเตย 1กล่อง6ชิ้น)"/>
        <s v="เค้กเบาหวิวเล็ก 1กล่องขนาด 100 กรัม (คละรส)"/>
        <s v="ชิฟฟ่อน รวมรส 1กล่อง4ชิ้น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ยอดฮิต)"/>
        <s v="เค้กเบาหวิว ใหญ่ 1 กล่องขนาด 300 กรัม (คละรส)"/>
        <s v="ครีมฮอร์นไส้เนยสด (ครีมฮอร์นช็อกโกแลต  1กล่อง6ชิ้น)"/>
        <s v="ชิฟฟ่อนรวมรสยอดฮิต 1กล่องมี8ชิ้น รส เมล่อน ชีสเค้ก น้ำผึ้ง มัลเบอร์รี่ เก็บได้ 10 วัน"/>
        <s v="คอนเฟล็ก"/>
        <s v="ขนมปังปอนด์ 1 แถว 20 แผ่น ขนมปังแถว ขนมปัง เก็บได้ 7-10 วัน 11 มิล"/>
        <s v="ขนมปังปอนด์ 1 แถว 20 แผ่น เก็บได้ 10 วัน แผ่นนุ่ม"/>
        <s v="ขนมเปี๊ยะ ไส้ทะลัก ขนาด 450 กรัม ไข่แดง 3 ใบ 3 รสให้เลือก (ถั่วฝอยทองไข่เค็ม 450 กรัม)"/>
        <s v="แซนวิชโบราณ 1 ชิ้น"/>
        <s v="เค้กเบาหวิว ใหญ่ 1 กล่องขนาด 300 กรัม (กาแฟ)"/>
        <s v="เค้กเบาหวิว ใหญ่ 1 กล่องขนาด 300 กรัม (เนยนม)"/>
        <s v="เค้กเบาหวิว ใหญ่ 1 กล่องขนาด 300 กรัม (ฝอยทอง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เผือกมะพร้าว)"/>
        <s v="ชิฟฟ่อน สอดไส้แยม กล่องใหญ่ 1กล่อง มี6ชิ้น เก็บได้ 15วัน สินค้าผลิตสดใหม่ทุกวัน วรรณวนัช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5.5" maxValue="1554"/>
    </cacheField>
    <cacheField name="ค่าส่งที่เก็บลูกค้า" numFmtId="0">
      <sharedItems containsSemiMixedTypes="0" containsString="0" containsNumb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8.341106250002" createdVersion="8" refreshedVersion="8" minRefreshableVersion="3" recordCount="183" xr:uid="{8BE91F3B-C352-49B9-96BD-0DC6118A581B}">
  <cacheSource type="worksheet">
    <worksheetSource ref="A1:T184" sheet="19"/>
  </cacheSource>
  <cacheFields count="20">
    <cacheField name="รหัสสินค้า" numFmtId="0">
      <sharedItems count="22">
        <s v="1114501"/>
        <s v="1111002"/>
        <s v="1124021"/>
        <s v="1004055"/>
        <s v="คละของแถม"/>
        <s v="0006"/>
        <s v="1111009"/>
        <s v="1111056"/>
        <s v="1112010"/>
        <s v="1111008"/>
        <s v="1113172"/>
        <s v="1113171"/>
        <s v="20052721"/>
        <s v="เศษปัง5โล"/>
        <s v="ชิฟฟ่อนสอดไส้+เบาหวิวเล็ก"/>
        <s v="0005"/>
        <s v="1112009"/>
        <s v="1112011"/>
        <s v="1200001"/>
        <s v="1112005"/>
        <s v="1112003"/>
        <s v="1112008"/>
      </sharedItems>
    </cacheField>
    <cacheField name="สินค้า" numFmtId="0">
      <sharedItems count="29"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ขนมปังแถว 20 แผ่น/แถว"/>
        <s v="ชิฟฟ่อน รวมรส 1กล่อง4ชิ้น"/>
        <s v="ของแถมสินค้าเซต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 ใหญ่ 1 กล่องขนาด 300 กรัม (ฝอยทอง)"/>
        <s v="ชิฟฟ่อน สอดไส้แยม ขนาด3 ชิ้น มีรสให้เลือก 7 รส (รวมรส)"/>
        <s v="ชิฟฟ่อนรวมรสกล่องใหญ่ 8 ชิ้น ไม่มีไส้ (เก็บไว้ได้ 20 วัน)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ฟักถั่วไข่เค็ม 450 กรัม)"/>
        <s v="แซนวิชโบราณ 1 ชิ้น"/>
        <s v="เศษขนมปังปลา5กก."/>
        <s v="ชิฟฟ่อนรวมรส แบบมีไส้ 1 กล่องมี 6 ชิ้น เก็บได้ 15 วัน คละรสชาติให้ นุ่ม หอม อร่อย วรรณวนัช"/>
        <s v="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"/>
        <s v="ชิฟฟ่อนสอดไส้ แยม 1กล่อง มี6ชิ้น (เก็บได้15วัน)"/>
        <s v="เค้กเบาหวิว ใหญ่ 1 กล่องขนาด 300 กรัม (คละรส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คอนเฟล็ก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เนยนม)"/>
        <s v="เค้กเบาหวิวเล็ก 1กล่องขนาด 100 กรัม (กาแฟ)"/>
        <s v="ขนมปังปอนด์ 1 แถว 20 แผ่น เก็บได้ 10 วัน แผ่นนุ่ม"/>
        <s v="ชิฟฟ่อน สอดไส้แยม กล่องใหญ่ 1กล่อง มี6ชิ้น เก็บได้ 15วัน สินค้าผลิตสดใหม่ทุกวัน วรรณวนัช"/>
        <s v="เค้กเบาหวิว ใหญ่ 1 กล่องขนาด 300 กรัม (มะพร้าว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45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9.343691898146" createdVersion="8" refreshedVersion="8" minRefreshableVersion="3" recordCount="325" xr:uid="{D4BBD5AD-B52D-4D22-81EA-6CB360B9C759}">
  <cacheSource type="worksheet">
    <worksheetSource ref="A1:T326" sheet="20"/>
  </cacheSource>
  <cacheFields count="20">
    <cacheField name="รหัสสินค้า" numFmtId="0">
      <sharedItems count="22">
        <s v="1111002"/>
        <s v="1111009"/>
        <s v="1111056"/>
        <s v="1114501"/>
        <s v="เศษปัง5โล"/>
        <s v="1004055"/>
        <s v="1124021"/>
        <s v="1114503"/>
        <s v="1113171"/>
        <s v="1113172"/>
        <s v="1111008"/>
        <s v="เศษปัง"/>
        <s v="คละของแถม"/>
        <s v="0006"/>
        <s v="1200001"/>
        <s v="1112016"/>
        <s v="1100002"/>
        <s v="0005"/>
        <s v="1112011"/>
        <s v="1112009"/>
        <s v="1112005"/>
        <s v="1112008"/>
      </sharedItems>
    </cacheField>
    <cacheField name="สินค้า" numFmtId="0">
      <sharedItems count="30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 รสวนิลา1กล่อง6ชิ้น)"/>
        <s v="เศษขนมปังปลา5กก."/>
        <s v="ชิฟฟ่อน รวมรส 1กล่อง4ชิ้น"/>
        <s v="ขนมปังแถว 20 แผ่น/แถว"/>
        <s v="ชิฟฟ่อนรวมรส ยอดฮิต 1 กล่องมี 8 ชิ้น มัลเบอรี่ ชีสเค้ก เมล่อน น้ำผึ้ง"/>
        <s v="ครีมฮอร์นไส้เนยสด ขนม ดังในtiktok อร่อย (เก็บไว้ได้ 10 วัน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เศษขนมปังปลา ขายเป็นกิโล ราคาถูก"/>
        <s v="ชิฟฟ่อนรวมรสกล่องใหญ่ 8 ชิ้น ไม่มีไส้ (เก็บไว้ได้ 20 วัน)"/>
        <s v="ของแถมสินค้าเซต"/>
        <s v="ชิฟฟ่อนสอดไส้ แยม 1กล่อง มี6ชิ้น (เก็บได้15วัน)"/>
        <s v="เค้กเบาหวิวเล็ก 1กล่องขนาด 100 กรัม (คละรส)"/>
        <s v="ขนมปังปอนด์ 1 แถว 20 แผ่น ขนมปังแถว ขนมปัง เก็บได้ 7-10 วัน 11 มิล"/>
        <s v="คอนเฟล็ก"/>
        <s v="ขนมปังแถว 20แผ่น/1แถว หนา 10มิล วรรณวนัช"/>
        <s v="เค้กเบาหวิว ใหญ่ 1 กล่องขนาด 300 กรัม (ตาล)"/>
        <s v="ทาร์ตสับปะรด (ทาร์ตสับปะรดกล่อง 4 ชิ้น)"/>
        <s v="ชิฟฟ่อนไม่มีไส้ แบบกล่อง8ชิ้น รวมรส (รวมรสยอดฮิต)"/>
        <s v="ชิฟฟ่อนสอดไส้6ชิ้น รวมรส กล่องใหญ่ ไส้อร่อย แป้งนุ่ม เก็บได้ 15 วัน วรรณวนัช"/>
        <s v="เค้กเบาหวิว ใหญ่ 1 กล่องขนาด 300 กรัม (คละรส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 ใหญ่ 1 กล่องขนาด 300 กรัม (มะพร้าว)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94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1.343133333336" createdVersion="8" refreshedVersion="8" minRefreshableVersion="3" recordCount="330" xr:uid="{DDD39904-BEB5-404B-A5DD-6B1B9643655A}">
  <cacheSource type="worksheet">
    <worksheetSource ref="A1:T331" sheet="21"/>
  </cacheSource>
  <cacheFields count="20">
    <cacheField name="รหัสสินค้า" numFmtId="0">
      <sharedItems count="21">
        <s v="1114503"/>
        <s v="1111008"/>
        <s v="เศษปัง5โล"/>
        <s v="1111009"/>
        <s v="1111056"/>
        <s v="1111002"/>
        <s v="1114501"/>
        <s v="1124021"/>
        <s v="คละของแถม"/>
        <s v="1100002"/>
        <s v="1200001"/>
        <s v="1004055"/>
        <s v="0006"/>
        <s v="1112008"/>
        <s v="1113172"/>
        <s v="1113171"/>
        <s v="1112003"/>
        <s v="1112005"/>
        <s v="1112009"/>
        <s v="1112011"/>
        <s v="0005"/>
      </sharedItems>
    </cacheField>
    <cacheField name="สินค้า" numFmtId="0">
      <sharedItems count="28">
        <s v="ครีมฮอร์นไส้เนยสด (ครีมฮอร์นช็อกโกแลต  1กล่อง6ชิ้น)"/>
        <s v="ชิฟฟ่อน สอดไส้แยม ขนาด3 ชิ้น มีรสให้เลือก 7 รส (รวมรส)"/>
        <s v="เศษขนมปังปลา5กก.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ขนมปังปอนด์ 1 แถว 20 แผ่น ขนมปังแถว ขนมปัง เก็บได้ 7-10 วัน 11 มิล"/>
        <s v="ของแถมสินค้าเซต"/>
        <s v="ขนมปังแถว 20 แผ่น/แถว"/>
        <s v="ชิฟฟ่อนรวมรสยอดฮิต 1กล่องมี8ชิ้น รส เมล่อน ชีสเค้ก น้ำผึ้ง มัลเบอร์รี่ เก็บได้ 10 วัน"/>
        <s v="ทาร์ตสัปรด1กล่องมี4ชิ้น วรรณวนัชเบเกอรี่"/>
        <s v="คอนเฟล็ก"/>
        <s v="ชิฟฟ่อน รวมรส 1กล่อง4ชิ้น"/>
        <s v="เค้กเบาหวิวเล็ก 1กล่องขนาด 100 กรัม (คละรส)"/>
        <s v="เค้กเบาหวิว ใหญ่ 1 กล่องขนาด 300 กรัม (มะพร้าว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่อนสอดไส้6ชิ้น รวมรส กล่องใหญ่ ไส้อร่อย แป้งนุ่ม เก็บได้ 15 วัน วรรณวนัช"/>
        <s v="เค้กเบาหวิว ใหญ่ 1 กล่องขนาด 300 กรัม (คละรส)"/>
        <s v="เศษขนมปังปลา ขายเป็นกิโล ราคาถูก"/>
        <s v="ชิฟฟ่อนสอดไส้ แยม 1กล่อง มี6ชิ้น (เก็บได้15วัน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6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320"/>
    </cacheField>
    <cacheField name="ค่าส่งที่เก็บลูกค้า" numFmtId="0">
      <sharedItems containsSemiMixedTypes="0" containsString="0" containsNumber="1" containsInteg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1.344375347224" createdVersion="8" refreshedVersion="8" minRefreshableVersion="3" recordCount="179" xr:uid="{A698886D-91A9-4807-8748-3188581CD50D}">
  <cacheSource type="worksheet">
    <worksheetSource ref="A1:T180" sheet="22"/>
  </cacheSource>
  <cacheFields count="20">
    <cacheField name="รหัสสินค้า" numFmtId="0">
      <sharedItems count="20">
        <s v="1111002"/>
        <s v="1111009"/>
        <s v="1111056"/>
        <s v="0006"/>
        <s v="ชิฟฟ่อนไม่ไส้+เบาหวิวเล็ก"/>
        <s v="1004055"/>
        <s v="1111008"/>
        <s v="1114501"/>
        <s v="1112011"/>
        <s v="1112009"/>
        <s v="เศษปัง5โล"/>
        <s v="1124021"/>
        <s v="เศษปัง"/>
        <s v="1112003"/>
        <s v="1113172"/>
        <s v="1113171"/>
        <s v="คละของแถม"/>
        <s v="1112008"/>
        <s v="1112005"/>
        <s v="1114503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"/>
        <s v="ชิฟฟ่อนไม่มีไส้ แบบกล่อง8ชิ้น รวมรส (รวมรสยอดฮิต)"/>
        <s v="ชิฟฟ่อน รวมรส 1กล่อง4ชิ้น"/>
        <s v="ชิฟฟ่อน สอดไส้แยม ขนาด3 ชิ้น มีรสให้เลือก 7 รส (รวมรส)"/>
        <s v="ครีมฮอร์นไส้เนยสด (ครีมฮอร์น รสวนิลา1กล่อง6ชิ้น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ศษขนมปังปลา ขายเป็นกิโล ราคาถูก"/>
        <s v="ขนมปังปอนด์ 1 แถว 20 แผ่น เก็บได้ 10 วัน แผ่นนุ่ม"/>
        <s v="ขนมปังปอนด์ 1 แถว 20 แผ่น ขนมปังแถว ขนมปัง เก็บได้ 7-10 วัน 11 มิล"/>
        <s v="เค้กเบาหวิวเล็ก 1กล่องขนาด 100 กรัม (กาแฟ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  <s v="ของแถมสินค้าเซต"/>
        <s v="ชิฟฟ่อนรวมรสกล่องใหญ่ 8 ชิ้น ไม่มีไส้ (เก็บไว้ได้ 20 วัน)"/>
        <s v="ขนมปังแถว 20 แผ่น/แถว"/>
        <s v="เค้กเบาหวิว ใหญ่ 1 กล่องขนาด 300 กรัม (มะพร้าว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เนยนม)"/>
        <s v="ครีมฮอร์นไส้เนยสด (ครีมฮอร์นช็อกโกแลต  1กล่อง6ชิ้น)"/>
        <s v="ชิฟฟ่อน สอดไส้แยม กล่องใหญ่ 1กล่อง มี6ชิ้น เก็บได้ 15วัน สินค้าผลิตสดใหม่ทุกวัน วรรณวนัช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8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2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2.392379629629" createdVersion="8" refreshedVersion="8" minRefreshableVersion="3" recordCount="161" xr:uid="{0B33622A-56D8-435C-BEF5-994D85A7E612}">
  <cacheSource type="worksheet">
    <worksheetSource ref="A1:T162" sheet="23"/>
  </cacheSource>
  <cacheFields count="20">
    <cacheField name="รหัสสินค้า" numFmtId="0">
      <sharedItems count="20">
        <s v="1124021"/>
        <s v="1111002"/>
        <s v="1112011"/>
        <s v="1111009"/>
        <s v="1111056"/>
        <s v="1111008"/>
        <s v="1112008"/>
        <s v="1112009"/>
        <s v="0006"/>
        <s v="1113172"/>
        <s v="1113171"/>
        <s v="0005"/>
        <s v="1114501"/>
        <s v="1114503"/>
        <s v="คละของแถม"/>
        <s v="1004055"/>
        <s v="20052721"/>
        <s v="1111088"/>
        <s v="1112005"/>
        <s v="1200001"/>
      </sharedItems>
    </cacheField>
    <cacheField name="สินค้า" numFmtId="0">
      <sharedItems count="26">
        <s v="ขนมปังแถว 20 แผ่น/แถว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ขนมปังปอนด์ 1 แถว 20 แผ่น เก็บได้ 10 วัน แผ่นนุ่ม"/>
        <s v="เค้กเบาหวิว ใหญ่ 1 กล่องขนาด 3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มะพร้าว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คละรส)"/>
        <s v="ครีมฮอร์นไส้เนยสด (ครีมฮอร์น รสวนิลา1กล่อง6ชิ้น)"/>
        <s v="วรรณวนัช ครีมฮอร์นช็อกโกแลต 1กล่อง6ชิ้น"/>
        <s v="ของแถมสินค้าเซต"/>
        <s v="ชิฟฟ่อนไม่มีไส้ แบบกล่อง8ชิ้น รวมรส (รวมรสยอดฮิต)"/>
        <s v="ชิฟฟ่อน รวมรส 1กล่อง4ชิ้น"/>
        <s v="แซนวิชโบราณ 1 ชิ้น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 (ส้มล้วน)"/>
        <s v="ครีมฮอร์นไส้เนยสด (ครีมฮอร์นช็อกโกแลต  1กล่อง6ชิ้น)"/>
        <s v="เค้กเบาหวิวเล็ก 1กล่องขนาด 100 กรัม (เนยนม)"/>
        <s v="คอนเฟล็ก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5" maxValue="23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3.34191087963" createdVersion="8" refreshedVersion="8" minRefreshableVersion="3" recordCount="151" xr:uid="{5B403334-C01E-4AB4-AF3C-BE501851E5E8}">
  <cacheSource type="worksheet">
    <worksheetSource ref="A1:T152" sheet="24"/>
  </cacheSource>
  <cacheFields count="20">
    <cacheField name="รหัสสินค้า" numFmtId="0">
      <sharedItems count="19">
        <s v="1111002"/>
        <s v="1111009"/>
        <s v="1114501"/>
        <s v="20052721"/>
        <s v="1124021"/>
        <s v="1111056"/>
        <s v="1200001"/>
        <s v="คละของแถม"/>
        <s v="0006"/>
        <s v="1004055"/>
        <s v="1113172"/>
        <s v="1113171"/>
        <s v="1111008"/>
        <s v="1112003"/>
        <s v="1112011"/>
        <s v="0005"/>
        <s v="เศษปัง5โล"/>
        <s v="1100002"/>
        <s v="1114503"/>
      </sharedItems>
    </cacheField>
    <cacheField name="สินค้า" numFmtId="0">
      <sharedItems count="25">
        <s v="ชิฟฟ่อนไม่มีไส้ แบบกล่อง8ชิ้น รวมรส (รวมรส)"/>
        <s v="ชิฟฟ่อนสอดไส้6ชิ้น รวมรส กล่องใหญ่ ไส้อร่อย แป้งนุ่ม เก็บได้ 15 วัน วรรณวนัช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แซนวิชโบราณ 1 ชิ้น"/>
        <s v="ขนมปังแถว 20 แผ่น/แถว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คอนเฟล็ก"/>
        <s v="ของแถมสินค้าเซต"/>
        <s v="เค้กเบาหวิวเล็ก 1กล่องขนาด 100 กรัม (คละรส)"/>
        <s v="ชิฟฟ่อน รวมรส 1กล่อง4ชิ้น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เค้กเบาหวิวเล็ก 1กล่องขนาด 100 กรัม (กาแฟ)"/>
        <s v="เค้กเบาหวิวเล็ก 1กล่องขนาด 100 กรัม (ฝอยทอง)"/>
        <s v="เค้กเบาหวิว ใหญ่ 1 กล่องขนาด 300 กรัม (คละรส)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  <s v="ชิฟฟ่อน สอดไส้แยม กล่องใหญ่ 1กล่อง มี6ชิ้น เก็บได้ 15วัน สินค้าผลิตสดใหม่ทุกวัน วรรณวนัช"/>
        <s v="ชิฟฟ่อนรวมรส ยอดฮิต 1 กล่องมี 8 ชิ้น มัลเบอรี่ ชีสเค้ก เมล่อน น้ำผึ้ง"/>
        <s v="เศษขนมปังปลา ขายเป็นกิโล ราคาถูก"/>
        <s v="พายสับปะรด แบบกล่อง 4 ชิ้น วรรณวนัช (เก็บไว้ได้ 60 วัน)"/>
        <s v="ชิฟฟ่อนรวมรส แบบมีไส้ 1 กล่องมี 6 ชิ้น เก็บได้ 15 วัน คละรสชาติให้ นุ่ม หอม อร่อย วรรณวนัช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8" maxValue="95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4.349275694447" createdVersion="8" refreshedVersion="8" minRefreshableVersion="3" recordCount="171" xr:uid="{34AE1A4A-4386-4BDC-80D5-46E1B71AAC27}">
  <cacheSource type="worksheet">
    <worksheetSource ref="A1:T172" sheet="25"/>
  </cacheSource>
  <cacheFields count="20">
    <cacheField name="รหัสสินค้า" numFmtId="0">
      <sharedItems count="22">
        <s v="1111002"/>
        <s v="0006"/>
        <s v="1112011"/>
        <s v="1111056"/>
        <s v="1114501"/>
        <s v="1112017"/>
        <s v="1112013"/>
        <s v="1112009"/>
        <s v="1004055"/>
        <s v="1111009"/>
        <s v="ครีมฮอร์นสูตรใหม่"/>
        <s v="1100002"/>
        <s v="คละของแถม"/>
        <s v="1113172"/>
        <s v="1112003"/>
        <s v="1112010"/>
        <s v="0005"/>
        <s v="1124021"/>
        <s v="1112008"/>
        <s v="1113171"/>
        <s v="1112005"/>
        <s v="1114503"/>
      </sharedItems>
    </cacheField>
    <cacheField name="สินค้า" numFmtId="0">
      <sharedItems count="29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เค้กเบาหวิวเล็ก 1กล่องขนาด 100 กรัม (ฝอยทอง)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 รสวนิลา1กล่อง6ชิ้น)"/>
        <s v="เค้กเบาหวิวเล็ก 1กล่องขนาด 100 กรัม (ตาลหอม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 รวมรส 1กล่อง4ชิ้น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ครีมฮอร์น รสวนิลา จำนวน 1 กล่อง"/>
        <s v="ทาร์ตสัปรด1กล่องมี4ชิ้น วรรณวนัชเบเกอรี่"/>
        <s v="ของแถมสินค้าเซต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กาแฟ)"/>
        <s v="เค้กเบาหวิว ใหญ่ 1 กล่องขนาด 300 กรัม (ฝอยทอง)"/>
        <s v="ชิฟฟ่อนรวมรส ยอดฮิต 1 กล่องมี 8 ชิ้น มัลเบอรี่ ชีสเค้ก เมล่อน น้ำผึ้ง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คละรส)"/>
        <s v="ขนมปังแถว 20 แผ่น/แถว"/>
        <s v="เค้กเบาหวิว ใหญ่ 1 กล่องขนาด 300 กรัม (มะพร้าว)"/>
        <s v="ขนมปังปอนด์ 1 แถว 20 แผ่น ขนมปังแถว ขนมปัง เก็บได้ 7-10 วัน 11 มิล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เนยนม)"/>
        <s v="วรรณวนัช ครีมฮอร์นช็อกโกแลต 1กล่อง6ชิ้น"/>
        <s v="ชิฟฟ่อน สอดไส้แยม กล่องใหญ่ 1กล่อง มี6ชิ้น เก็บได้ 15วัน สินค้าผลิตสดใหม่ทุกวัน วรรณวนัช"/>
        <s v="ขนมปังแถว 20แผ่น/1แถว หนา 10มิล วรรณวนัช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8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7" maxValue="2050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5.352233449077" createdVersion="8" refreshedVersion="8" minRefreshableVersion="3" recordCount="176" xr:uid="{EA011205-9536-4207-ACC9-2B249D12BF09}">
  <cacheSource type="worksheet">
    <worksheetSource ref="A1:T177" sheet="26"/>
  </cacheSource>
  <cacheFields count="20">
    <cacheField name="รหัสสินค้า" numFmtId="0">
      <sharedItems count="21">
        <s v="1111002"/>
        <s v="1114501"/>
        <s v="เศษปัง5โล"/>
        <s v="1112009"/>
        <s v="1112013"/>
        <s v="1112005"/>
        <s v="1004055"/>
        <s v="1111008"/>
        <s v="0005"/>
        <s v="1113172"/>
        <s v="1113171"/>
        <s v="0006"/>
        <s v="1112011"/>
        <s v="1112003"/>
        <s v="1111056"/>
        <s v="1112015"/>
        <s v="คละของแถม"/>
        <s v="1111009"/>
        <s v="1112008"/>
        <s v="1124021"/>
        <s v="ครีมฮอร์นสูตรใหม่"/>
      </sharedItems>
    </cacheField>
    <cacheField name="สินค้า" numFmtId="0">
      <sharedItems count="29"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เศษขนมปังปลา5กก.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ขนมชิฟฟ่อน ไม่มีไส้รวมรส กล่องเล็ก 4 ชิ้น (เก็บไว้ได้ 20 วัน)"/>
        <s v="ชิฟฟ่อน สอดไส้แยม ขนาด3 ชิ้น มีรสให้เลือก 7 รส (รวมรส)"/>
        <s v="เค้กเบาหวิว ใหญ่ 1 กล่องขนาด 3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เค้กเบาหวิวเล็ก 1กล่องขนาด 100 กรัม (ฝอยทอง)"/>
        <s v="เค้กเบาหวิวเล็ก 1กล่องขนาด 100 กรัม (กาแฟ)"/>
        <s v="ชิฟฟ่อนไม่มีไส้ แบบกล่อง8ชิ้น รวมรส (รวมรสยอดฮิต)"/>
        <s v="เค้กเบาหวิวเล็ก 1กล่องขนาด 100 กรัม (กล้วยหอมมะพร้าวเผา)"/>
        <s v="เศษขนมปังปลา ขายเป็นกิโล ราคาถูก"/>
        <s v="ชิฟฟ่อนรวมรส ยอดฮิต 1 กล่องมี 8 ชิ้น มัลเบอรี่ ชีสเค้ก เมล่อน น้ำผึ้ง (main)"/>
        <s v="ของแถมสินค้าเซต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 ใหญ่ 1 กล่องขนาด 300 กรัม (มะพร้าว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ขนมปังแถว 20แผ่น/1แถว หนา 10มิล วรรณวนัช"/>
        <s v="ชิฟฟ่อน รวมรส 1กล่อง4ชิ้น"/>
        <s v="ขนมปังแถว 20 แผ่น/แถว"/>
        <s v="ครีมฮอร์น รสวนิลา จำนวน 1 กล่อง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6.77" maxValue="1820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8.363745023147" createdVersion="8" refreshedVersion="8" minRefreshableVersion="3" recordCount="127" xr:uid="{F66128C9-6285-4A05-8FA4-41AF7939B2E6}">
  <cacheSource type="worksheet">
    <worksheetSource ref="A1:T128" sheet="27"/>
  </cacheSource>
  <cacheFields count="20">
    <cacheField name="รหัสสินค้า" numFmtId="0">
      <sharedItems count="22">
        <s v="1124021"/>
        <s v="คละของแถม"/>
        <s v="1111002"/>
        <s v="1112011"/>
        <s v="เศษปัง5โล"/>
        <s v="1114501"/>
        <s v="1111009"/>
        <s v="1112009"/>
        <s v="1111008"/>
        <s v="1114503"/>
        <s v="1111056"/>
        <s v="0005"/>
        <s v="1113172"/>
        <s v="1113171"/>
        <s v="0006"/>
        <s v="1112008"/>
        <s v="1112017"/>
        <s v="คละรส"/>
        <s v="1100001"/>
        <s v="1200001"/>
        <s v="1112005"/>
        <s v="1112013"/>
      </sharedItems>
    </cacheField>
    <cacheField name="สินค้า" numFmtId="0">
      <sharedItems count="26">
        <s v="ขนมปังแถว 20 แผ่น/แถว"/>
        <s v="ของแถมสินค้าเซต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เศษขนมปังปลา5กก."/>
        <s v="เศษขนมปังปลา ขายเป็นกิโล ราคาถูก"/>
        <s v="ครีมฮอร์นไส้เนยสด (ครีมฮอร์น รสวนิลา1กล่อง6ชิ้น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ขนมปังปอนด์ 1 แถว 20 แผ่น ขนมปังแถว ขนมปัง เก็บได้ 7-10 วัน 11 มิล"/>
        <s v="ชิฟฟ่อนไม่มีไส้ แบบกล่อง8ชิ้น รวมรส (รวมรสยอดฮิต)"/>
        <s v="เค้กเบาหวิว ใหญ่ 1 กล่องขนาด 3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เค้กเบาหวิว ใหญ่ 1 กล่องขนาด 300 กรัม (มะพร้าว)"/>
        <s v="เค้กเบาหวิวเล็ก 1กล่องขนาด 100 กรัม (ตาลหอม)"/>
        <s v="ชิฟฟ่อนสอดไส้ 1 ชิ้น ชิฟฟ่อนเค้ก เลือกรสชาติได้ (คละรส)"/>
        <s v="ทาร์ตสับปะรด (ทาร์ตสับปะรดแบบชิ้น)"/>
        <s v="คอนเฟล็ก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2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500"/>
    </cacheField>
    <cacheField name="ค่าส่งที่เก็บลูกค้า" numFmtId="0">
      <sharedItems containsSemiMixedTypes="0" containsString="0" containsNumber="1" containsInteger="1" minValue="0" maxValue="5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8.364482638892" createdVersion="8" refreshedVersion="8" minRefreshableVersion="3" recordCount="110" xr:uid="{B351404A-0A5A-472E-B7F0-E93F669DBE50}">
  <cacheSource type="worksheet">
    <worksheetSource ref="A1:T111" sheet="28"/>
  </cacheSource>
  <cacheFields count="20">
    <cacheField name="รหัสสินค้า" numFmtId="0">
      <sharedItems count="19">
        <s v="1111002"/>
        <s v="เศษปัง5โล"/>
        <s v="1113172"/>
        <s v="1113171"/>
        <s v="1124021"/>
        <s v="คละของแถม"/>
        <s v="1111056"/>
        <s v="1111008"/>
        <s v="1111009"/>
        <s v="คละรส"/>
        <s v="เศษปัง"/>
        <s v="0006"/>
        <s v="1004055"/>
        <s v="1112011"/>
        <s v="0005"/>
        <s v="1112013"/>
        <s v="1112005"/>
        <s v="1112010"/>
        <s v="1114501"/>
      </sharedItems>
    </cacheField>
    <cacheField name="สินค้า" numFmtId="0">
      <sharedItems count="22">
        <s v="ชิฟฟ่อนไม่มีไส้ แบบกล่อง8ชิ้น รวมรส (รวมรส)"/>
        <s v="เศษขนมปังปลา5กก.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ของแถมสินค้าเซต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สอดไส้ 1 ชิ้น ชิฟฟ่อนเค้ก เลือกรสชาติได้ (คละรส)"/>
        <s v="เศษขนมปังปลา ขายเป็นกิโล ราคาถูก"/>
        <s v="เค้กเบาหวิวเล็ก 1กล่องขนาด 100 กรัม (คละรส)"/>
        <s v="ขนมปังปอนด์ 1 แถว 20 แผ่น ขนมปังแถว ขนมปัง เก็บได้ 7-10 วัน 11 มิล"/>
        <s v="ชิฟฟ่อนรวมรสกล่องใหญ่ 8 ชิ้น ไม่มีไส้ (เก็บไว้ได้ 20 วัน)"/>
        <s v="ชิฟฟ่อน รวมรส 1กล่อง4ชิ้น"/>
        <s v="เค้กเบาหวิวเล็ก 1กล่องขนาด 100 กรัม (ฝอยทอง)"/>
        <s v="เค้กเบาหวิว ใหญ่ 1 กล่องขนาด 300 กรัม (คละรส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 ใหญ่ 1 กล่องขนาด 300 กรัม (ฝอยทอง)"/>
        <s v="ครีมฮอร์นไส้เนยสด (ครีมฮอร์น รสวนิลา1กล่อง6ชิ้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681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n v="65"/>
    <n v="1"/>
    <s v="ETJ56"/>
    <n v="150"/>
    <n v="0"/>
    <s v="ร้านที่4"/>
    <s v="น***าวสงวน อ***ุ่นโชติ"/>
    <s v="นครราชสีมา"/>
    <s v="-"/>
    <s v=""/>
    <s v="03/02/2025 23:17"/>
    <s v="-"/>
    <s v="Flash Express Thailand COD"/>
    <s v="Tiktok"/>
    <s v="จ่ายทีหลัง / COD"/>
    <s v=""/>
    <s v="THT27121GPZGY2Z"/>
    <s v="03/02/2025 23:17"/>
  </r>
  <r>
    <x v="1"/>
    <x v="1"/>
    <n v="65"/>
    <n v="2"/>
    <s v="ETJ56"/>
    <n v="150"/>
    <n v="0"/>
    <s v="ร้านที่4"/>
    <s v="น***าวสงวน อ***ุ่นโชติ"/>
    <s v="นครราชสีมา"/>
    <s v="-"/>
    <s v=""/>
    <s v="03/02/2025 23:17"/>
    <s v="-"/>
    <s v="Flash Express Thailand COD"/>
    <s v="Tiktok"/>
    <s v="จ่ายทีหลัง / COD"/>
    <s v=""/>
    <s v="THT27121GPZGY2Z"/>
    <s v="03/02/2025 23:17"/>
  </r>
  <r>
    <x v="2"/>
    <x v="2"/>
    <n v="66.333333333333329"/>
    <n v="3"/>
    <s v="ETJ55"/>
    <n v="443"/>
    <n v="58"/>
    <s v="ร้านที่1"/>
    <s v="ล******ณ"/>
    <s v="****** ตำบลโนนค้อ อำเภอ โนนคูณ ศรีสะเกษ 33250 ตำบลโนนค้อ อำเภอโนนคูณ จังหวัดศรีสะเกษ 33250"/>
    <s v="33250"/>
    <s v="52"/>
    <s v="03/02/2025 21:00"/>
    <s v="-"/>
    <s v="Flash Express"/>
    <s v="Shopee"/>
    <s v="shopee"/>
    <s v=""/>
    <s v="TH30126THHG46A"/>
    <s v="03/02/2025 20:59"/>
  </r>
  <r>
    <x v="2"/>
    <x v="2"/>
    <n v="77.5"/>
    <n v="2"/>
    <s v="ETJ55"/>
    <n v="443"/>
    <n v="58"/>
    <s v="ร้านที่1"/>
    <s v="ล******ณ"/>
    <s v="****** ตำบลโนนค้อ อำเภอ โนนคูณ ศรีสะเกษ 33250 ตำบลโนนค้อ อำเภอโนนคูณ จังหวัดศรีสะเกษ 33250"/>
    <s v="33250"/>
    <s v="52"/>
    <s v="03/02/2025 21:00"/>
    <s v="-"/>
    <s v="Flash Express"/>
    <s v="Shopee"/>
    <s v="shopee"/>
    <s v=""/>
    <s v="TH30126THHG46A"/>
    <s v="03/02/2025 20:59"/>
  </r>
  <r>
    <x v="3"/>
    <x v="3"/>
    <n v="100"/>
    <n v="1"/>
    <s v="ETJ54"/>
    <n v="259"/>
    <n v="20"/>
    <s v="ร้านที่10"/>
    <s v="สุภาพรรณ แซ่อึ้ง"/>
    <s v="37  กาญจนาภิเษก 008 แยก6_x000a_บางแค  บางแค _x000a_กทม.  10160"/>
    <s v="10160"/>
    <s v="0829182621"/>
    <s v="03/02/2025 09:33"/>
    <s v="suphandarat@gmail.com"/>
    <s v="EMS"/>
    <s v="facebook"/>
    <s v="กสิกร"/>
    <s v=""/>
    <s v="JB173643114TH"/>
    <s v="03/02/2025 19:43"/>
  </r>
  <r>
    <x v="2"/>
    <x v="2"/>
    <n v="100"/>
    <n v="1"/>
    <s v="ETJ54"/>
    <n v="259"/>
    <n v="20"/>
    <s v="ร้านที่10"/>
    <s v="สุภาพรรณ แซ่อึ้ง"/>
    <s v="37  กาญจนาภิเษก 008 แยก6_x000a_บางแค  บางแค _x000a_กทม.  10160"/>
    <s v="10160"/>
    <s v="0829182621"/>
    <s v="03/02/2025 09:33"/>
    <s v="suphandarat@gmail.com"/>
    <s v="EMS"/>
    <s v="facebook"/>
    <s v="กสิกร"/>
    <s v=""/>
    <s v="JB173643114TH"/>
    <s v="03/02/2025 19:43"/>
  </r>
  <r>
    <x v="4"/>
    <x v="4"/>
    <n v="100"/>
    <n v="1"/>
    <s v="ETJ54"/>
    <n v="259"/>
    <n v="20"/>
    <s v="ร้านที่10"/>
    <s v="สุภาพรรณ แซ่อึ้ง"/>
    <s v="37  กาญจนาภิเษก 008 แยก6_x000a_บางแค  บางแค _x000a_กทม.  10160"/>
    <s v="10160"/>
    <s v="0829182621"/>
    <s v="03/02/2025 09:33"/>
    <s v="suphandarat@gmail.com"/>
    <s v="EMS"/>
    <s v="facebook"/>
    <s v="กสิกร"/>
    <s v=""/>
    <s v="JB173643114TH"/>
    <s v="03/02/2025 19:43"/>
  </r>
  <r>
    <x v="5"/>
    <x v="5"/>
    <n v="33.166666666666664"/>
    <n v="6"/>
    <s v="ETJ53"/>
    <n v="167.61"/>
    <n v="7"/>
    <s v="ร้านที่8"/>
    <s v="นายธนากร โพสาจันทร์"/>
    <s v="41ม.2  ต.นาคูณใหญ่ อ.นาหว้า จ.นครพนม  · นาคูณใหญ่/ Na Khun Yai_x000a__x000a_นาหว้า/ Na Waนครพนม/ Nakhon Phanom_x000a_48180"/>
    <s v="48180"/>
    <s v="660936689673"/>
    <s v="03/02/2025 19:37"/>
    <s v="-"/>
    <s v="Kerry_dropoff"/>
    <s v="Lazada"/>
    <s v="lazada"/>
    <s v=""/>
    <s v="520004415245"/>
    <s v="03/02/2025 19:37"/>
  </r>
  <r>
    <x v="6"/>
    <x v="6"/>
    <n v="100"/>
    <n v="1"/>
    <s v="ETJ52"/>
    <n v="242"/>
    <n v="20"/>
    <s v="ร้านที่1"/>
    <s v="อัจฉรา สามสี"/>
    <s v="97 ถ.ศรีนวดิตถ์_x000a_ต.ท่าใหม่ อ.ท่าใหม่_x000a_จ.จันทบุรี 22120"/>
    <s v="22120"/>
    <s v="0952120685"/>
    <s v="03/02/2025 15:49"/>
    <s v="suphandarat@gmail.com"/>
    <s v="EMS"/>
    <s v="facebook"/>
    <s v="กสิกร"/>
    <s v=""/>
    <s v="JB173643105TH"/>
    <s v="03/02/2025 19:00"/>
  </r>
  <r>
    <x v="7"/>
    <x v="7"/>
    <n v="100"/>
    <n v="1"/>
    <s v="ETJ52"/>
    <n v="242"/>
    <n v="20"/>
    <s v="ร้านที่1"/>
    <s v="อัจฉรา สามสี"/>
    <s v="97 ถ.ศรีนวดิตถ์_x000a_ต.ท่าใหม่ อ.ท่าใหม่_x000a_จ.จันทบุรี 22120"/>
    <s v="22120"/>
    <s v="0952120685"/>
    <s v="03/02/2025 15:49"/>
    <s v="suphandarat@gmail.com"/>
    <s v="EMS"/>
    <s v="facebook"/>
    <s v="กสิกร"/>
    <s v=""/>
    <s v="JB173643105TH"/>
    <s v="03/02/2025 19:00"/>
  </r>
  <r>
    <x v="8"/>
    <x v="8"/>
    <n v="100"/>
    <n v="1"/>
    <s v="ETJ52"/>
    <n v="242"/>
    <n v="20"/>
    <s v="ร้านที่1"/>
    <s v="อัจฉรา สามสี"/>
    <s v="97 ถ.ศรีนวดิตถ์_x000a_ต.ท่าใหม่ อ.ท่าใหม่_x000a_จ.จันทบุรี 22120"/>
    <s v="22120"/>
    <s v="0952120685"/>
    <s v="03/02/2025 15:49"/>
    <s v="suphandarat@gmail.com"/>
    <s v="EMS"/>
    <s v="facebook"/>
    <s v="กสิกร"/>
    <s v=""/>
    <s v="JB173643105TH"/>
    <s v="03/02/2025 19:00"/>
  </r>
  <r>
    <x v="2"/>
    <x v="2"/>
    <n v="69.900000000000006"/>
    <n v="10"/>
    <s v="ETJ51"/>
    <n v="773.3"/>
    <n v="54"/>
    <s v="ร้านที่1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3/02/2025 18:01"/>
    <s v="-"/>
    <s v="Kerry_dropoff"/>
    <s v="Lazada"/>
    <s v="lazada"/>
    <s v=""/>
    <s v="LEXPU0453662744"/>
    <s v="03/02/2025 18:00"/>
  </r>
  <r>
    <x v="6"/>
    <x v="6"/>
    <n v="100"/>
    <n v="1"/>
    <s v="ETJ49"/>
    <n v="242"/>
    <n v="2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03/02/2025 17:12"/>
    <s v="suphandarat@gmail.com"/>
    <s v="EMS"/>
    <s v="facebook"/>
    <s v="กสิกร"/>
    <s v=""/>
    <s v="JB173643091TH"/>
    <s v="03/02/2025 17:15"/>
  </r>
  <r>
    <x v="7"/>
    <x v="7"/>
    <n v="100"/>
    <n v="1"/>
    <s v="ETJ49"/>
    <n v="242"/>
    <n v="2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03/02/2025 17:12"/>
    <s v="suphandarat@gmail.com"/>
    <s v="EMS"/>
    <s v="facebook"/>
    <s v="กสิกร"/>
    <s v=""/>
    <s v="JB173643091TH"/>
    <s v="03/02/2025 17:15"/>
  </r>
  <r>
    <x v="8"/>
    <x v="8"/>
    <n v="100"/>
    <n v="1"/>
    <s v="ETJ49"/>
    <n v="242"/>
    <n v="2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03/02/2025 17:12"/>
    <s v="suphandarat@gmail.com"/>
    <s v="EMS"/>
    <s v="facebook"/>
    <s v="กสิกร"/>
    <s v=""/>
    <s v="JB173643091TH"/>
    <s v="03/02/2025 17:15"/>
  </r>
  <r>
    <x v="9"/>
    <x v="9"/>
    <n v="100"/>
    <n v="3"/>
    <s v="ETJ48"/>
    <n v="222"/>
    <n v="0"/>
    <s v="ร้านที่4"/>
    <s v="เ***  ศ***ัย"/>
    <s v="กรุงเทพมหานคร"/>
    <s v="-"/>
    <s v=""/>
    <s v="03/02/2025 17:14"/>
    <s v="-"/>
    <s v="Flash Express Thailand COD"/>
    <s v="Tiktok"/>
    <s v="จ่ายทีหลัง / COD"/>
    <s v=""/>
    <s v="THT01061GQ2420Z"/>
    <s v="03/02/2025 17:14"/>
  </r>
  <r>
    <x v="5"/>
    <x v="5"/>
    <n v="27.5"/>
    <n v="4"/>
    <s v="ETJ47"/>
    <n v="194"/>
    <n v="29"/>
    <s v="ร้านที่1"/>
    <s v="เ******น"/>
    <s v="******า ตำบลท่าพระยา อำเภอนครชัยศรี จังหวัดนครปฐม 73120"/>
    <s v="73120"/>
    <s v="93"/>
    <s v="03/02/2025 17:21"/>
    <s v="-"/>
    <s v="Flash Express"/>
    <s v="Shopee"/>
    <s v="shopee"/>
    <s v=""/>
    <s v="TH15036TJ9UH3H"/>
    <s v="03/02/2025 16:51"/>
  </r>
  <r>
    <x v="3"/>
    <x v="3"/>
    <n v="100"/>
    <n v="3"/>
    <s v="ETJ46"/>
    <n v="464"/>
    <n v="20"/>
    <s v="ร้านที่1"/>
    <s v="อำไพ สิรินิตย์"/>
    <s v="111/240 หมู่บ้านแฮ๊ปปี้แลนด์วิลล์ ลาซาล 32 แขวงบางนาใต้ เขตบางนา กทม. 10260"/>
    <s v="10260"/>
    <s v="0866111393"/>
    <s v="03/02/2025 16:45"/>
    <s v="suphandarat@gmail.com"/>
    <s v="EMS"/>
    <s v="facebook"/>
    <s v="กสิกร"/>
    <s v=""/>
    <s v="JB173643088TH"/>
    <s v="03/02/2025 16:46"/>
  </r>
  <r>
    <x v="2"/>
    <x v="2"/>
    <n v="100"/>
    <n v="3"/>
    <s v="ETJ46"/>
    <n v="464"/>
    <n v="20"/>
    <s v="ร้านที่1"/>
    <s v="อำไพ สิรินิตย์"/>
    <s v="111/240 หมู่บ้านแฮ๊ปปี้แลนด์วิลล์ ลาซาล 32 แขวงบางนาใต้ เขตบางนา กทม. 10260"/>
    <s v="10260"/>
    <s v="0866111393"/>
    <s v="03/02/2025 16:45"/>
    <s v="suphandarat@gmail.com"/>
    <s v="EMS"/>
    <s v="facebook"/>
    <s v="กสิกร"/>
    <s v=""/>
    <s v="JB173643088TH"/>
    <s v="03/02/2025 16:46"/>
  </r>
  <r>
    <x v="10"/>
    <x v="10"/>
    <n v="65"/>
    <n v="2"/>
    <s v="ETJ45"/>
    <n v="150"/>
    <n v="0"/>
    <s v="ร้านที่4"/>
    <s v="น***ฐิตาพร อ***เหลา"/>
    <s v="เทศบาลนครขอนแก่น"/>
    <s v="-"/>
    <s v=""/>
    <s v="03/02/2025 16:36"/>
    <s v="-"/>
    <s v="Flash Express Thailand COD"/>
    <s v="Tiktok"/>
    <s v="จ่ายทีหลัง / COD"/>
    <s v=""/>
    <s v="THT37081GPZ842Z"/>
    <s v="03/02/2025 16:36"/>
  </r>
  <r>
    <x v="1"/>
    <x v="1"/>
    <n v="65"/>
    <n v="1"/>
    <s v="ETJ45"/>
    <n v="150"/>
    <n v="0"/>
    <s v="ร้านที่4"/>
    <s v="น***ฐิตาพร อ***เหลา"/>
    <s v="เทศบาลนครขอนแก่น"/>
    <s v="-"/>
    <s v=""/>
    <s v="03/02/2025 16:36"/>
    <s v="-"/>
    <s v="Flash Express Thailand COD"/>
    <s v="Tiktok"/>
    <s v="จ่ายทีหลัง / COD"/>
    <s v=""/>
    <s v="THT37081GPZ842Z"/>
    <s v="03/02/2025 16:36"/>
  </r>
  <r>
    <x v="4"/>
    <x v="4"/>
    <n v="0"/>
    <n v="3"/>
    <s v="ETJ44"/>
    <n v="0"/>
    <n v="0"/>
    <s v="ร้านที่1"/>
    <s v="ภัทรพร จันทรสิทธิผล"/>
    <s v="88/81 ซ.14 &amp;nbsp;มบ.ชวนชื่นวัชรพล_x000a_แขวงท่าแร้ง เขตบางเขน_x000a_กรุงเทพฯ 10230_x000a_"/>
    <s v="10230"/>
    <s v="0990851985"/>
    <s v="03/02/2025 16:18"/>
    <s v="sompear3955@gmail.com"/>
    <s v="EMS"/>
    <s v="facebook"/>
    <s v="กสิกร"/>
    <s v="แจ้งเคลม TIKTOK  เลขออเดอร์ : ETD62(เนื่องจากสินค้าหมด)"/>
    <s v="JB173643074TH"/>
    <s v="03/02/2025 16:18"/>
  </r>
  <r>
    <x v="0"/>
    <x v="0"/>
    <n v="0"/>
    <n v="1"/>
    <s v="ETJ44"/>
    <n v="0"/>
    <n v="0"/>
    <s v="ร้านที่1"/>
    <s v="ภัทรพร จันทรสิทธิผล"/>
    <s v="88/81 ซ.14 &amp;nbsp;มบ.ชวนชื่นวัชรพล_x000a_แขวงท่าแร้ง เขตบางเขน_x000a_กรุงเทพฯ 10230_x000a_"/>
    <s v="10230"/>
    <s v="0990851985"/>
    <s v="03/02/2025 16:18"/>
    <s v="sompear3955@gmail.com"/>
    <s v="EMS"/>
    <s v="facebook"/>
    <s v="กสิกร"/>
    <s v="แจ้งเคลม TIKTOK  เลขออเดอร์ : ETD62(เนื่องจากสินค้าหมด)"/>
    <s v="JB173643074TH"/>
    <s v="03/02/2025 16:18"/>
  </r>
  <r>
    <x v="8"/>
    <x v="8"/>
    <n v="100"/>
    <n v="1"/>
    <s v="ETJ43"/>
    <n v="141"/>
    <n v="41"/>
    <s v="ร้านที่1"/>
    <s v="จ****า"/>
    <s v="******รามจังหวัดราชบุรี70120 ตำบลบ้านฆ้อง อำเภอโพธาราม จังหวัดราชบุรี 70120"/>
    <s v="70120"/>
    <s v="01"/>
    <s v="03/02/2025 16:38"/>
    <s v="-"/>
    <s v="Flash Express"/>
    <s v="Shopee"/>
    <s v="shopee"/>
    <s v=""/>
    <s v="TH12066THKR58F"/>
    <s v="03/02/2025 16:08"/>
  </r>
  <r>
    <x v="10"/>
    <x v="10"/>
    <n v="65"/>
    <n v="1"/>
    <s v="ETJ42"/>
    <n v="150"/>
    <n v="0"/>
    <s v="ร้านที่4"/>
    <s v="พ***มล ส***์ทอง"/>
    <s v="ชลบุรี"/>
    <s v="-"/>
    <s v=""/>
    <s v="03/02/2025 16:06"/>
    <s v="-"/>
    <s v="Flash Express Thailand COD"/>
    <s v="Tiktok"/>
    <s v="จ่ายทีหลัง / COD"/>
    <s v=""/>
    <s v="THT20021GPFJV9Z"/>
    <s v="03/02/2025 16:06"/>
  </r>
  <r>
    <x v="0"/>
    <x v="0"/>
    <n v="65"/>
    <n v="1"/>
    <s v="ETJ42"/>
    <n v="150"/>
    <n v="0"/>
    <s v="ร้านที่4"/>
    <s v="พ***มล ส***์ทอง"/>
    <s v="ชลบุรี"/>
    <s v="-"/>
    <s v=""/>
    <s v="03/02/2025 16:06"/>
    <s v="-"/>
    <s v="Flash Express Thailand COD"/>
    <s v="Tiktok"/>
    <s v="จ่ายทีหลัง / COD"/>
    <s v=""/>
    <s v="THT20021GPFJV9Z"/>
    <s v="03/02/2025 16:06"/>
  </r>
  <r>
    <x v="1"/>
    <x v="1"/>
    <n v="65"/>
    <n v="1"/>
    <s v="ETJ42"/>
    <n v="150"/>
    <n v="0"/>
    <s v="ร้านที่4"/>
    <s v="พ***มล ส***์ทอง"/>
    <s v="ชลบุรี"/>
    <s v="-"/>
    <s v=""/>
    <s v="03/02/2025 16:06"/>
    <s v="-"/>
    <s v="Flash Express Thailand COD"/>
    <s v="Tiktok"/>
    <s v="จ่ายทีหลัง / COD"/>
    <s v=""/>
    <s v="THT20021GPFJV9Z"/>
    <s v="03/02/2025 16:06"/>
  </r>
  <r>
    <x v="11"/>
    <x v="11"/>
    <n v="100"/>
    <n v="1"/>
    <s v="ETJ41"/>
    <n v="242"/>
    <n v="20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03/02/2025 15:35"/>
    <s v="suphandarat@gmail.com"/>
    <s v="EMS"/>
    <s v="facebook"/>
    <s v="กสิกร"/>
    <s v=""/>
    <s v="JB173643065TH"/>
    <s v="03/02/2025 15:46"/>
  </r>
  <r>
    <x v="8"/>
    <x v="8"/>
    <n v="100"/>
    <n v="1"/>
    <s v="ETJ41"/>
    <n v="242"/>
    <n v="20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03/02/2025 15:35"/>
    <s v="suphandarat@gmail.com"/>
    <s v="EMS"/>
    <s v="facebook"/>
    <s v="กสิกร"/>
    <s v=""/>
    <s v="JB173643065TH"/>
    <s v="03/02/2025 15:46"/>
  </r>
  <r>
    <x v="6"/>
    <x v="6"/>
    <n v="100"/>
    <n v="1"/>
    <s v="ETJ41"/>
    <n v="242"/>
    <n v="20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03/02/2025 15:35"/>
    <s v="suphandarat@gmail.com"/>
    <s v="EMS"/>
    <s v="facebook"/>
    <s v="กสิกร"/>
    <s v=""/>
    <s v="JB173643065TH"/>
    <s v="03/02/2025 15:46"/>
  </r>
  <r>
    <x v="7"/>
    <x v="7"/>
    <n v="100"/>
    <n v="3"/>
    <s v="ETJ40"/>
    <n v="252"/>
    <n v="30"/>
    <s v="ร้านที่1"/>
    <s v="อมรรัตน์ บุญรักษ์"/>
    <s v="2/6 หมู่1 ต.กะไหล อ.ตะกั่วทุ่ง จ.พังงา _x000a_(ร้านนพรัตน์ซีฟู๊ดตรงข้ามวัดกะไหล) 82130"/>
    <s v="82130"/>
    <s v="0878275498"/>
    <s v="03/02/2025 15:45"/>
    <s v="suphandarat@gmail.com"/>
    <s v="EMS COD"/>
    <s v="facebook"/>
    <s v="จ่ายทีหลัง / COD"/>
    <s v=""/>
    <s v="JA164137344TH"/>
    <s v="03/02/2025 15:45"/>
  </r>
  <r>
    <x v="6"/>
    <x v="6"/>
    <n v="100"/>
    <n v="1"/>
    <s v="ETJ39"/>
    <n v="259"/>
    <n v="20"/>
    <s v="ร้านที่1"/>
    <s v="Atchareeya Supanavacheewin"/>
    <s v="333 ม.4_x000a_เขาพระ_x000a_รัตภูมิ, สงขลา 90180"/>
    <s v="90180"/>
    <s v="0870147661"/>
    <s v="03/02/2025 08:40"/>
    <s v="suphandarat@gmail.com"/>
    <s v="EMS"/>
    <s v="facebook"/>
    <s v="กสิกร"/>
    <s v=""/>
    <s v="JB173643057TH"/>
    <s v="03/02/2025 15:30"/>
  </r>
  <r>
    <x v="11"/>
    <x v="11"/>
    <n v="100"/>
    <n v="2"/>
    <s v="ETJ39"/>
    <n v="259"/>
    <n v="20"/>
    <s v="ร้านที่1"/>
    <s v="Atchareeya Supanavacheewin"/>
    <s v="333 ม.4_x000a_เขาพระ_x000a_รัตภูมิ, สงขลา 90180"/>
    <s v="90180"/>
    <s v="0870147661"/>
    <s v="03/02/2025 08:40"/>
    <s v="suphandarat@gmail.com"/>
    <s v="EMS"/>
    <s v="facebook"/>
    <s v="กสิกร"/>
    <s v=""/>
    <s v="JB173643057TH"/>
    <s v="03/02/2025 15:30"/>
  </r>
  <r>
    <x v="5"/>
    <x v="5"/>
    <n v="45"/>
    <n v="3"/>
    <s v="ETJ38"/>
    <n v="155"/>
    <n v="20"/>
    <s v="ร้านที่1"/>
    <s v="ร******ช"/>
    <s v="******ินทร์ จ. พัทลุง 93000 ตำบลชุมพล อำเภอศรีนครินทร์ จังหวัดพัทลุง 93000"/>
    <s v="93000"/>
    <s v="99"/>
    <s v="03/02/2025 15:29"/>
    <s v="-"/>
    <s v="Flash Express"/>
    <s v="Shopee"/>
    <s v="shopee"/>
    <s v=""/>
    <s v="TH74116TJ9H94A"/>
    <s v="03/02/2025 15:29"/>
  </r>
  <r>
    <x v="2"/>
    <x v="2"/>
    <n v="66.333333333333329"/>
    <n v="3"/>
    <s v="ETJ37"/>
    <n v="222"/>
    <n v="0"/>
    <s v="ร้านที่4"/>
    <s v="อ***นา  ฤ***์ประสิทธิ์ชัย"/>
    <s v="จังหวัดปทุมธานี"/>
    <s v="-"/>
    <s v=""/>
    <s v="03/02/2025 15:15"/>
    <s v="-"/>
    <s v="Flash Express Thailand"/>
    <s v="Tiktok"/>
    <s v="tiktok"/>
    <s v=""/>
    <s v="THT04061GQ21E6Z"/>
    <s v="03/02/2025 15:15"/>
  </r>
  <r>
    <x v="3"/>
    <x v="3"/>
    <n v="100"/>
    <n v="1"/>
    <s v="ETJ36"/>
    <n v="242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3/02/2025 11:48"/>
    <s v="suphandarat@gmail.com"/>
    <s v="EMS"/>
    <s v="facebook"/>
    <s v="กสิกร"/>
    <s v=""/>
    <s v="JB173643043TH"/>
    <s v="03/02/2025 15:12"/>
  </r>
  <r>
    <x v="2"/>
    <x v="2"/>
    <n v="100"/>
    <n v="1"/>
    <s v="ETJ36"/>
    <n v="242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3/02/2025 11:48"/>
    <s v="suphandarat@gmail.com"/>
    <s v="EMS"/>
    <s v="facebook"/>
    <s v="กสิกร"/>
    <s v=""/>
    <s v="JB173643043TH"/>
    <s v="03/02/2025 15:12"/>
  </r>
  <r>
    <x v="4"/>
    <x v="4"/>
    <n v="100"/>
    <n v="1"/>
    <s v="ETJ36"/>
    <n v="242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3/02/2025 11:48"/>
    <s v="suphandarat@gmail.com"/>
    <s v="EMS"/>
    <s v="facebook"/>
    <s v="กสิกร"/>
    <s v=""/>
    <s v="JB173643043TH"/>
    <s v="03/02/2025 15:12"/>
  </r>
  <r>
    <x v="2"/>
    <x v="2"/>
    <n v="100"/>
    <n v="1"/>
    <s v="ETJ35"/>
    <n v="269"/>
    <n v="30"/>
    <s v="ร้านที่1"/>
    <s v="บุญทรัพย์ กันตรง"/>
    <s v="เอ๊าะสมานกาแฟร้านไก่เขย่า_x000a_เบอร์ติดต่อ  (093-4423518)_x000a_เลขที่40 หมู่14 บ้านห้วยพระ_x000a_ตำบลท่าจำปา  อำเภอท่าอุเทน_x000a_จังหวัดนครพนม_x000a_ถ้าโทรไม่ติดมาติดต่อหน้าร้านไก่เขย่าได้เลยจ้า_x000a_เก็บปลายทางจ้า 48120"/>
    <s v="48120"/>
    <s v="0647142177"/>
    <s v="03/02/2025 15:11"/>
    <s v="suphandarat@gmail.com"/>
    <s v="EMS COD"/>
    <s v="facebook"/>
    <s v="จ่ายทีหลัง / COD"/>
    <s v=""/>
    <s v="JA164131749TH"/>
    <s v="03/02/2025 15:11"/>
  </r>
  <r>
    <x v="3"/>
    <x v="3"/>
    <n v="100"/>
    <n v="1"/>
    <s v="ETJ35"/>
    <n v="269"/>
    <n v="30"/>
    <s v="ร้านที่1"/>
    <s v="บุญทรัพย์ กันตรง"/>
    <s v="เอ๊าะสมานกาแฟร้านไก่เขย่า_x000a_เบอร์ติดต่อ  (093-4423518)_x000a_เลขที่40 หมู่14 บ้านห้วยพระ_x000a_ตำบลท่าจำปา  อำเภอท่าอุเทน_x000a_จังหวัดนครพนม_x000a_ถ้าโทรไม่ติดมาติดต่อหน้าร้านไก่เขย่าได้เลยจ้า_x000a_เก็บปลายทางจ้า 48120"/>
    <s v="48120"/>
    <s v="0647142177"/>
    <s v="03/02/2025 15:11"/>
    <s v="suphandarat@gmail.com"/>
    <s v="EMS COD"/>
    <s v="facebook"/>
    <s v="จ่ายทีหลัง / COD"/>
    <s v=""/>
    <s v="JA164131749TH"/>
    <s v="03/02/2025 15:11"/>
  </r>
  <r>
    <x v="4"/>
    <x v="4"/>
    <n v="100"/>
    <n v="1"/>
    <s v="ETJ35"/>
    <n v="269"/>
    <n v="30"/>
    <s v="ร้านที่1"/>
    <s v="บุญทรัพย์ กันตรง"/>
    <s v="เอ๊าะสมานกาแฟร้านไก่เขย่า_x000a_เบอร์ติดต่อ  (093-4423518)_x000a_เลขที่40 หมู่14 บ้านห้วยพระ_x000a_ตำบลท่าจำปา  อำเภอท่าอุเทน_x000a_จังหวัดนครพนม_x000a_ถ้าโทรไม่ติดมาติดต่อหน้าร้านไก่เขย่าได้เลยจ้า_x000a_เก็บปลายทางจ้า 48120"/>
    <s v="48120"/>
    <s v="0647142177"/>
    <s v="03/02/2025 15:11"/>
    <s v="suphandarat@gmail.com"/>
    <s v="EMS COD"/>
    <s v="facebook"/>
    <s v="จ่ายทีหลัง / COD"/>
    <s v=""/>
    <s v="JA164131749TH"/>
    <s v="03/02/2025 15:11"/>
  </r>
  <r>
    <x v="6"/>
    <x v="6"/>
    <n v="100"/>
    <n v="1"/>
    <s v="ETJ34"/>
    <n v="259"/>
    <n v="20"/>
    <s v="ร้านที่1"/>
    <s v="พนิดา เรืองพุ่ม"/>
    <s v="10/1 หมู่ 5 ต.ร่อนพิบูลย์ อ.ร่อนพิบูลย์ จ.นครศรีธรรมราช 80130"/>
    <s v="80130"/>
    <s v="0859838720"/>
    <s v="03/02/2025 09:59"/>
    <s v="suphandarat@gmail.com"/>
    <s v="EMS"/>
    <s v="facebook"/>
    <s v="กสิกร"/>
    <s v=""/>
    <s v="JB173643030TH"/>
    <s v="03/02/2025 15:10"/>
  </r>
  <r>
    <x v="12"/>
    <x v="12"/>
    <n v="100"/>
    <n v="1"/>
    <s v="ETJ34"/>
    <n v="259"/>
    <n v="20"/>
    <s v="ร้านที่1"/>
    <s v="พนิดา เรืองพุ่ม"/>
    <s v="10/1 หมู่ 5 ต.ร่อนพิบูลย์ อ.ร่อนพิบูลย์ จ.นครศรีธรรมราช 80130"/>
    <s v="80130"/>
    <s v="0859838720"/>
    <s v="03/02/2025 09:59"/>
    <s v="suphandarat@gmail.com"/>
    <s v="EMS"/>
    <s v="facebook"/>
    <s v="กสิกร"/>
    <s v=""/>
    <s v="JB173643030TH"/>
    <s v="03/02/2025 15:10"/>
  </r>
  <r>
    <x v="11"/>
    <x v="11"/>
    <n v="100"/>
    <n v="1"/>
    <s v="ETJ34"/>
    <n v="259"/>
    <n v="20"/>
    <s v="ร้านที่1"/>
    <s v="พนิดา เรืองพุ่ม"/>
    <s v="10/1 หมู่ 5 ต.ร่อนพิบูลย์ อ.ร่อนพิบูลย์ จ.นครศรีธรรมราช 80130"/>
    <s v="80130"/>
    <s v="0859838720"/>
    <s v="03/02/2025 09:59"/>
    <s v="suphandarat@gmail.com"/>
    <s v="EMS"/>
    <s v="facebook"/>
    <s v="กสิกร"/>
    <s v=""/>
    <s v="JB173643030TH"/>
    <s v="03/02/2025 15:10"/>
  </r>
  <r>
    <x v="7"/>
    <x v="7"/>
    <n v="100"/>
    <n v="1"/>
    <s v="ETJ33"/>
    <n v="242"/>
    <n v="20"/>
    <s v="ร้านที่1"/>
    <s v="วิภา"/>
    <s v="104 พันตําลึง ซอย3 หมู่ที่6 ต.ดอนกํายาน อ.เมืองสุพรรณ จ.สุพรรณ 72000"/>
    <s v="72000"/>
    <s v="0813844344"/>
    <s v="03/02/2025 13:25"/>
    <s v="suphandarat@gmail.com"/>
    <s v="EMS"/>
    <s v="facebook"/>
    <s v="กสิกร"/>
    <s v=""/>
    <s v="JB173643026TH"/>
    <s v="03/02/2025 15:08"/>
  </r>
  <r>
    <x v="8"/>
    <x v="8"/>
    <n v="100"/>
    <n v="1"/>
    <s v="ETJ33"/>
    <n v="242"/>
    <n v="20"/>
    <s v="ร้านที่1"/>
    <s v="วิภา"/>
    <s v="104 พันตําลึง ซอย3 หมู่ที่6 ต.ดอนกํายาน อ.เมืองสุพรรณ จ.สุพรรณ 72000"/>
    <s v="72000"/>
    <s v="0813844344"/>
    <s v="03/02/2025 13:25"/>
    <s v="suphandarat@gmail.com"/>
    <s v="EMS"/>
    <s v="facebook"/>
    <s v="กสิกร"/>
    <s v=""/>
    <s v="JB173643026TH"/>
    <s v="03/02/2025 15:08"/>
  </r>
  <r>
    <x v="12"/>
    <x v="12"/>
    <n v="100"/>
    <n v="1"/>
    <s v="ETJ33"/>
    <n v="242"/>
    <n v="20"/>
    <s v="ร้านที่1"/>
    <s v="วิภา"/>
    <s v="104 พันตําลึง ซอย3 หมู่ที่6 ต.ดอนกํายาน อ.เมืองสุพรรณ จ.สุพรรณ 72000"/>
    <s v="72000"/>
    <s v="0813844344"/>
    <s v="03/02/2025 13:25"/>
    <s v="suphandarat@gmail.com"/>
    <s v="EMS"/>
    <s v="facebook"/>
    <s v="กสิกร"/>
    <s v=""/>
    <s v="JB173643026TH"/>
    <s v="03/02/2025 15:07"/>
  </r>
  <r>
    <x v="3"/>
    <x v="3"/>
    <n v="100"/>
    <n v="1"/>
    <s v="ETJ32"/>
    <n v="252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03/02/2025 15:07"/>
    <s v="suphandarat@gmail.com"/>
    <s v="EMS COD"/>
    <s v="facebook"/>
    <s v="จ่ายทีหลัง / COD"/>
    <s v=""/>
    <s v="JA164131735TH"/>
    <s v="03/02/2025 15:07"/>
  </r>
  <r>
    <x v="2"/>
    <x v="2"/>
    <n v="100"/>
    <n v="1"/>
    <s v="ETJ32"/>
    <n v="252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03/02/2025 15:07"/>
    <s v="suphandarat@gmail.com"/>
    <s v="EMS COD"/>
    <s v="facebook"/>
    <s v="จ่ายทีหลัง / COD"/>
    <s v=""/>
    <s v="JA164131735TH"/>
    <s v="03/02/2025 15:07"/>
  </r>
  <r>
    <x v="4"/>
    <x v="4"/>
    <n v="100"/>
    <n v="1"/>
    <s v="ETJ32"/>
    <n v="252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03/02/2025 15:07"/>
    <s v="suphandarat@gmail.com"/>
    <s v="EMS COD"/>
    <s v="facebook"/>
    <s v="จ่ายทีหลัง / COD"/>
    <s v=""/>
    <s v="JA164131735TH"/>
    <s v="03/02/2025 15:07"/>
  </r>
  <r>
    <x v="3"/>
    <x v="3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4"/>
    <x v="4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2"/>
    <x v="2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6"/>
    <x v="6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7"/>
    <x v="7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8"/>
    <x v="8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4"/>
    <x v="4"/>
    <n v="83.333333333333329"/>
    <n v="3"/>
    <s v="ETJ30"/>
    <n v="222"/>
    <n v="0"/>
    <s v="ร้านที่4"/>
    <s v="ส***ตรี อ***วัฒน์"/>
    <s v="ขอนแก่น"/>
    <s v="-"/>
    <s v=""/>
    <s v="03/02/2025 15:01"/>
    <s v="-"/>
    <s v="Flash Express Thailand COD"/>
    <s v="Tiktok"/>
    <s v="จ่ายทีหลัง / COD"/>
    <s v=""/>
    <s v="THT37101GQ1GD2Z"/>
    <s v="03/02/2025 15:01"/>
  </r>
  <r>
    <x v="2"/>
    <x v="2"/>
    <n v="66.333333333333329"/>
    <n v="6"/>
    <s v="ETJ29"/>
    <n v="518"/>
    <n v="48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3/02/2025 14:51"/>
    <s v="-"/>
    <s v="SPX Express"/>
    <s v="Shopee"/>
    <s v="shopee"/>
    <s v=""/>
    <s v="TH256154236196X"/>
    <s v="03/02/2025 14:50"/>
  </r>
  <r>
    <x v="9"/>
    <x v="13"/>
    <n v="95"/>
    <n v="1"/>
    <s v="ETJ28"/>
    <n v="140"/>
    <n v="45"/>
    <s v="ร้านที่1"/>
    <s v="นาง จำเรียง ภู่ตัน"/>
    <s v="129/1 ม.13 ถ. คลองชลประทาน ต.สุเทพ_x000a__x000a_เมืองเชียงใหม่/ Mueang Chiang Maiเชียงใหม่/ Chiang Mai_x000a_50200"/>
    <s v="50200"/>
    <s v="660894292399"/>
    <s v="03/02/2025 14:42"/>
    <s v="-"/>
    <s v="Kerry_dropoff"/>
    <s v="Lazada"/>
    <s v="lazada"/>
    <s v=""/>
    <s v="LEXPU0453637009"/>
    <s v="03/02/2025 14:42"/>
  </r>
  <r>
    <x v="0"/>
    <x v="0"/>
    <n v="50"/>
    <n v="1"/>
    <s v="ETJ27"/>
    <n v="124.94"/>
    <n v="7"/>
    <s v="ร้านที่1"/>
    <s v="นพดล ขวัญซ้าย"/>
    <s v="102/112 หมู่บ้านน้ำเพชร ม.18 ต.ท่าผา · ท่าผา/ Tha Pha_x000a__x000a_บ้านโป่ง/ Ban Pongราชบุรี/ Ratchaburi_x000a_70110"/>
    <s v="70110"/>
    <s v="660895348702"/>
    <s v="03/02/2025 14:41"/>
    <s v="-"/>
    <s v="Kerry_dropoff"/>
    <s v="Lazada"/>
    <s v="lazada"/>
    <s v=""/>
    <s v="LEXPU0453644115"/>
    <s v="03/02/2025 14:41"/>
  </r>
  <r>
    <x v="1"/>
    <x v="1"/>
    <n v="50"/>
    <n v="1"/>
    <s v="ETJ27"/>
    <n v="124.94"/>
    <n v="7"/>
    <s v="ร้านที่1"/>
    <s v="นพดล ขวัญซ้าย"/>
    <s v="102/112 หมู่บ้านน้ำเพชร ม.18 ต.ท่าผา · ท่าผา/ Tha Pha_x000a__x000a_บ้านโป่ง/ Ban Pongราชบุรี/ Ratchaburi_x000a_70110"/>
    <s v="70110"/>
    <s v="660895348702"/>
    <s v="03/02/2025 14:41"/>
    <s v="-"/>
    <s v="Kerry_dropoff"/>
    <s v="Lazada"/>
    <s v="lazada"/>
    <s v=""/>
    <s v="LEXPU0453644115"/>
    <s v="03/02/2025 14:41"/>
  </r>
  <r>
    <x v="10"/>
    <x v="10"/>
    <n v="50"/>
    <n v="1"/>
    <s v="ETJ27"/>
    <n v="124.94"/>
    <n v="7"/>
    <s v="ร้านที่1"/>
    <s v="นพดล ขวัญซ้าย"/>
    <s v="102/112 หมู่บ้านน้ำเพชร ม.18 ต.ท่าผา · ท่าผา/ Tha Pha_x000a__x000a_บ้านโป่ง/ Ban Pongราชบุรี/ Ratchaburi_x000a_70110"/>
    <s v="70110"/>
    <s v="660895348702"/>
    <s v="03/02/2025 14:41"/>
    <s v="-"/>
    <s v="Kerry_dropoff"/>
    <s v="Lazada"/>
    <s v="lazada"/>
    <s v=""/>
    <s v="LEXPU0453644115"/>
    <s v="03/02/2025 14:41"/>
  </r>
  <r>
    <x v="2"/>
    <x v="2"/>
    <n v="66.333333333333329"/>
    <n v="6"/>
    <s v="ETJ26"/>
    <n v="586"/>
    <n v="0"/>
    <s v="ร้านที่4"/>
    <s v="ม***ี ค***า"/>
    <s v="ศรีสะเกษ"/>
    <s v="-"/>
    <s v=""/>
    <s v="03/02/2025 14:37"/>
    <s v="-"/>
    <s v="Flash Express Thailand COD"/>
    <s v="Tiktok"/>
    <s v="จ่ายทีหลัง / COD"/>
    <s v=""/>
    <s v="THT30221GQ6H80Z"/>
    <s v="03/02/2025 14:37"/>
  </r>
  <r>
    <x v="13"/>
    <x v="14"/>
    <n v="25"/>
    <n v="4"/>
    <s v="ETJ26"/>
    <n v="586"/>
    <n v="0"/>
    <s v="ร้านที่4"/>
    <s v="ม***ี ค***า"/>
    <s v="ศรีสะเกษ"/>
    <s v="-"/>
    <s v=""/>
    <s v="03/02/2025 14:37"/>
    <s v="-"/>
    <s v="Flash Express Thailand COD"/>
    <s v="Tiktok"/>
    <s v="จ่ายทีหลัง / COD"/>
    <s v=""/>
    <s v="THT30221GQ6H80Z"/>
    <s v="03/02/2025 14:37"/>
  </r>
  <r>
    <x v="5"/>
    <x v="5"/>
    <n v="45"/>
    <n v="1"/>
    <s v="ETJ26"/>
    <n v="586"/>
    <n v="0"/>
    <s v="ร้านที่4"/>
    <s v="ม***ี ค***า"/>
    <s v="ศรีสะเกษ"/>
    <s v="-"/>
    <s v=""/>
    <s v="03/02/2025 14:37"/>
    <s v="-"/>
    <s v="Flash Express Thailand COD"/>
    <s v="Tiktok"/>
    <s v="จ่ายทีหลัง / COD"/>
    <s v=""/>
    <s v="THT30221GQ6H80Z"/>
    <s v="03/02/2025 14:37"/>
  </r>
  <r>
    <x v="2"/>
    <x v="2"/>
    <n v="66.333333333333329"/>
    <n v="6"/>
    <s v="ETJ25"/>
    <n v="444"/>
    <n v="0"/>
    <s v="ร้านที่4"/>
    <s v="ม***ี ค***า"/>
    <s v="ศรีสะเกษ"/>
    <s v="-"/>
    <s v=""/>
    <s v="03/02/2025 14:35"/>
    <s v="-"/>
    <s v="Flash Express Thailand COD"/>
    <s v="Tiktok"/>
    <s v="จ่ายทีหลัง / COD"/>
    <s v=""/>
    <s v="THT30221GQ04W0Z"/>
    <s v="03/02/2025 14:35"/>
  </r>
  <r>
    <x v="2"/>
    <x v="2"/>
    <n v="69.900000000000006"/>
    <n v="10"/>
    <s v="ETJ24"/>
    <n v="804"/>
    <n v="6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3/02/2025 14:26"/>
    <s v="-"/>
    <s v="Kerry_dropoff"/>
    <s v="Lazada"/>
    <s v="lazada"/>
    <s v=""/>
    <s v="LEXPU0453649751"/>
    <s v="03/02/2025 14:26"/>
  </r>
  <r>
    <x v="2"/>
    <x v="2"/>
    <n v="80"/>
    <n v="5"/>
    <s v="ETJ23"/>
    <n v="425"/>
    <n v="35"/>
    <s v="ร้านที่1"/>
    <s v="พ******ล"/>
    <s v="******อง จ.นครปฐม ตำบลวังตะกู อำเภอเมืองนครปฐม จังหวัดนครปฐม 73000"/>
    <s v="73000"/>
    <s v="65"/>
    <s v="03/02/2025 14:50"/>
    <s v="-"/>
    <s v="Flash Express"/>
    <s v="Shopee"/>
    <s v="shopee"/>
    <s v=""/>
    <s v="TH15016THJGE4L"/>
    <s v="03/02/2025 14:25"/>
  </r>
  <r>
    <x v="13"/>
    <x v="14"/>
    <n v="25"/>
    <n v="20"/>
    <s v="ETJ22"/>
    <n v="500"/>
    <n v="0"/>
    <s v="ร้านที่4"/>
    <s v="ณ ป***ุบัน ค** ค***สุข ค***สงบ"/>
    <s v="กาญจนบุรี"/>
    <s v="-"/>
    <s v=""/>
    <s v="03/02/2025 14:22"/>
    <s v="-"/>
    <s v="Flash Express Thailand COD"/>
    <s v="Tiktok"/>
    <s v="จ่ายทีหลัง / COD"/>
    <s v=""/>
    <s v="THT13021GQ5EM6Z"/>
    <s v="03/02/2025 14:22"/>
  </r>
  <r>
    <x v="3"/>
    <x v="15"/>
    <n v="66.333333333333329"/>
    <n v="3"/>
    <s v="ETJ21"/>
    <n v="222"/>
    <n v="0"/>
    <s v="ร้านที่4"/>
    <s v="จ***วรรณ เ***นอก"/>
    <s v="นครปฐม"/>
    <s v="-"/>
    <s v=""/>
    <s v="03/02/2025 14:01"/>
    <s v="-"/>
    <s v="Flash Express Thailand COD"/>
    <s v="Tiktok"/>
    <s v="จ่ายทีหลัง / COD"/>
    <s v=""/>
    <s v="THT15051GQ16D6Z"/>
    <s v="03/02/2025 14:01"/>
  </r>
  <r>
    <x v="13"/>
    <x v="14"/>
    <n v="25"/>
    <n v="16"/>
    <s v="ETJ20"/>
    <n v="400"/>
    <n v="0"/>
    <s v="ร้านที่4"/>
    <s v="ป***ดา  ไ***าญ"/>
    <s v="กรุงเทพฯ"/>
    <s v="-"/>
    <s v=""/>
    <s v="03/02/2025 13:46"/>
    <s v="-"/>
    <s v="Flash Express Thailand COD"/>
    <s v="Tiktok"/>
    <s v="จ่ายทีหลัง / COD"/>
    <s v=""/>
    <s v="-"/>
    <s v="03/02/2025 13:46"/>
  </r>
  <r>
    <x v="3"/>
    <x v="16"/>
    <n v="80"/>
    <n v="1"/>
    <s v="ETJ19"/>
    <n v="87"/>
    <n v="7"/>
    <s v="ร้านที่1"/>
    <s v="ส****า"/>
    <s v="******นด์ คลองจั่น แขวงคลองจั่น เขตบางกะปิ จังหวัดกรุงเทพมหานคร 10240"/>
    <s v="10240"/>
    <s v="51"/>
    <s v="03/02/2025 13:14"/>
    <s v="-"/>
    <s v="Flash Express"/>
    <s v="Shopee"/>
    <s v="shopee"/>
    <s v=""/>
    <s v="TH01166THKDF2A1"/>
    <s v="03/02/2025 13:13"/>
  </r>
  <r>
    <x v="1"/>
    <x v="1"/>
    <n v="0"/>
    <n v="1"/>
    <s v="ETJ18"/>
    <n v="0"/>
    <n v="0"/>
    <s v="ร้านที่1"/>
    <s v="รัตนา หลีอรัญ"/>
    <s v="บ้าน DXN 477/6 หมู่ 2 ตำบลคลองขุด, สตูล/ Satun, เมืองสตูล/ Mueang Satun, 91000, Thailand_x000a_"/>
    <s v="91000"/>
    <s v="0819690158"/>
    <s v="03/02/2025 13:01"/>
    <s v="sompear3955@gmail.com"/>
    <s v="EMS"/>
    <s v="facebook"/>
    <s v="กสิกร"/>
    <s v="แจ้งเคลม LAZADA  หมายเลขคำสั่งซื้อ : 962654009456166กล่องที่แตก มีกลิ่นเปรี้ยว"/>
    <s v="JB173643012TH"/>
    <s v="03/02/2025 13:01"/>
  </r>
  <r>
    <x v="0"/>
    <x v="0"/>
    <n v="0"/>
    <n v="1"/>
    <s v="ETJ18"/>
    <n v="0"/>
    <n v="0"/>
    <s v="ร้านที่1"/>
    <s v="รัตนา หลีอรัญ"/>
    <s v="บ้าน DXN 477/6 หมู่ 2 ตำบลคลองขุด, สตูล/ Satun, เมืองสตูล/ Mueang Satun, 91000, Thailand_x000a_"/>
    <s v="91000"/>
    <s v="0819690158"/>
    <s v="03/02/2025 13:01"/>
    <s v="sompear3955@gmail.com"/>
    <s v="EMS"/>
    <s v="facebook"/>
    <s v="กสิกร"/>
    <s v="แจ้งเคลม LAZADA  หมายเลขคำสั่งซื้อ : 962654009456166กล่องที่แตก มีกลิ่นเปรี้ยว"/>
    <s v="JB173643012TH"/>
    <s v="03/02/2025 13:01"/>
  </r>
  <r>
    <x v="2"/>
    <x v="2"/>
    <n v="66.333333333333329"/>
    <n v="3"/>
    <s v="ETJ17"/>
    <n v="272"/>
    <n v="41"/>
    <s v="ร้านที่1"/>
    <s v="ป***า"/>
    <s v="******ข็ง, ตำบล จอมพระ, อำเภอจอมพระ ตำบลจอมพระ อำเภอจอมพระ จังหวัดสุรินทร์ 32180"/>
    <s v="32180"/>
    <s v="80"/>
    <s v="03/02/2025 12:52"/>
    <s v="-"/>
    <s v="Flash Express"/>
    <s v="Shopee"/>
    <s v="shopee"/>
    <s v=""/>
    <s v="TH29046THH519A"/>
    <s v="03/02/2025 12:51"/>
  </r>
  <r>
    <x v="2"/>
    <x v="2"/>
    <n v="66.333333333333329"/>
    <n v="9"/>
    <s v="ETJ16"/>
    <n v="666"/>
    <n v="0"/>
    <s v="ร้านที่4"/>
    <s v="ก***า ศ***ะนัน"/>
    <s v="กรุงเทพฯ"/>
    <s v="-"/>
    <s v=""/>
    <s v="03/02/2025 12:48"/>
    <s v="-"/>
    <s v="Flash Express Thailand COD"/>
    <s v="Tiktok"/>
    <s v="จ่ายทีหลัง / COD"/>
    <s v=""/>
    <s v="THT01231GPZZC8Z"/>
    <s v="03/02/2025 12:48"/>
  </r>
  <r>
    <x v="5"/>
    <x v="5"/>
    <n v="27.5"/>
    <n v="4"/>
    <s v="ETJ15"/>
    <n v="194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03/02/2025 13:08"/>
    <s v="-"/>
    <s v="SPX Express"/>
    <s v="Shopee"/>
    <s v="shopee"/>
    <s v=""/>
    <s v="TH255601412203M"/>
    <s v="03/02/2025 12:38"/>
  </r>
  <r>
    <x v="2"/>
    <x v="2"/>
    <n v="66.333333333333329"/>
    <n v="3"/>
    <s v="ETJ14"/>
    <n v="222"/>
    <n v="0"/>
    <s v="ร้านที่4"/>
    <s v="น*** ห***ิต"/>
    <s v="เชียงราย"/>
    <s v="-"/>
    <s v=""/>
    <s v="03/02/2025 12:35"/>
    <s v="-"/>
    <s v="Flash Express Thailand"/>
    <s v="Tiktok"/>
    <s v="tiktok"/>
    <s v=""/>
    <s v="THT54081GPJMF3Z"/>
    <s v="03/02/2025 12:34"/>
  </r>
  <r>
    <x v="4"/>
    <x v="4"/>
    <n v="83.333333333333329"/>
    <n v="3"/>
    <s v="ETJ13"/>
    <n v="672.37"/>
    <n v="6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03/02/2025 12:06"/>
    <s v="-"/>
    <s v="Kerry_dropoff"/>
    <s v="Lazada"/>
    <s v="lazada"/>
    <s v=""/>
    <s v="LEXPU0453656719"/>
    <s v="03/02/2025 12:06"/>
  </r>
  <r>
    <x v="4"/>
    <x v="4"/>
    <n v="83.333333333333329"/>
    <n v="3"/>
    <s v="ETJ13"/>
    <n v="672.37"/>
    <n v="6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03/02/2025 12:06"/>
    <s v="-"/>
    <s v="Kerry_dropoff"/>
    <s v="Lazada"/>
    <s v="lazada"/>
    <s v=""/>
    <s v="LEXPU0453656719"/>
    <s v="03/02/2025 12:06"/>
  </r>
  <r>
    <x v="4"/>
    <x v="4"/>
    <n v="83.333333333333329"/>
    <n v="3"/>
    <s v="ETJ13"/>
    <n v="672.37"/>
    <n v="6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03/02/2025 12:06"/>
    <s v="-"/>
    <s v="Kerry_dropoff"/>
    <s v="Lazada"/>
    <s v="lazada"/>
    <s v=""/>
    <s v="LEXPU0453656719"/>
    <s v="03/02/2025 12:06"/>
  </r>
  <r>
    <x v="9"/>
    <x v="9"/>
    <n v="100"/>
    <n v="3"/>
    <s v="ETJ10"/>
    <n v="222"/>
    <n v="0"/>
    <s v="ร้านที่4"/>
    <s v="ส***ตรี อ***วัฒน์"/>
    <s v="ขอนแก่น"/>
    <s v="-"/>
    <s v=""/>
    <s v="03/02/2025 11:22"/>
    <s v="-"/>
    <s v="Flash Express Thailand COD"/>
    <s v="Tiktok"/>
    <s v="จ่ายทีหลัง / COD"/>
    <s v="ฝอยทอง 2 เนยนม 1"/>
    <s v="THT37101GQ1T20Z"/>
    <s v="03/02/2025 11:22"/>
  </r>
  <r>
    <x v="9"/>
    <x v="9"/>
    <n v="100"/>
    <n v="3"/>
    <s v="ETJ9"/>
    <n v="222"/>
    <n v="0"/>
    <s v="ร้านที่4"/>
    <s v="ส***ตรี อ***วัฒน์"/>
    <s v="ขอนแก่น"/>
    <s v="-"/>
    <s v=""/>
    <s v="03/02/2025 11:20"/>
    <s v="-"/>
    <s v="Flash Express Thailand COD"/>
    <s v="Tiktok"/>
    <s v="จ่ายทีหลัง / COD"/>
    <s v="ทอง 2 เนยนม 1"/>
    <s v="THT37101GPHU41Z"/>
    <s v="03/02/2025 11:20"/>
  </r>
  <r>
    <x v="9"/>
    <x v="9"/>
    <n v="100"/>
    <n v="3"/>
    <s v="ETJ8"/>
    <n v="267"/>
    <n v="45"/>
    <s v="ร้านที่4"/>
    <s v="A*** t***"/>
    <s v="กรุงเทพฯ"/>
    <s v="-"/>
    <s v=""/>
    <s v="03/02/2025 10:42"/>
    <s v="-"/>
    <s v="Flash Express Thailand COD"/>
    <s v="Tiktok"/>
    <s v="จ่ายทีหลัง / COD"/>
    <s v="ของฝอยทอง 3 กล่องนะครับ"/>
    <s v="THT01371GQ1B64Z"/>
    <s v="03/02/2025 10:42"/>
  </r>
  <r>
    <x v="4"/>
    <x v="4"/>
    <n v="83.333333333333329"/>
    <n v="3"/>
    <s v="ETJ7"/>
    <n v="222"/>
    <n v="0"/>
    <s v="ร้านที่4"/>
    <s v="เ***  ส***มิตร"/>
    <s v="สุรินทร์"/>
    <s v="-"/>
    <s v=""/>
    <s v="03/02/2025 10:44"/>
    <s v="-"/>
    <s v="Flash Express Thailand"/>
    <s v="Tiktok"/>
    <s v="tiktok"/>
    <s v=""/>
    <s v="THT29141GPJ7D1Z"/>
    <s v="03/02/2025 10:41"/>
  </r>
  <r>
    <x v="9"/>
    <x v="9"/>
    <n v="100"/>
    <n v="3"/>
    <s v="ETJ6"/>
    <n v="222"/>
    <n v="0"/>
    <s v="ร้านที่4"/>
    <s v="ว***ดี บ***ะบัดทอง"/>
    <s v="ขอนแก่น"/>
    <s v="-"/>
    <s v=""/>
    <s v="03/02/2025 10:33"/>
    <s v="-"/>
    <s v="Flash Express Thailand COD"/>
    <s v="Tiktok"/>
    <s v="จ่ายทีหลัง / COD"/>
    <s v=""/>
    <s v="THT37111GPJQA5Z"/>
    <s v="03/02/2025 10:33"/>
  </r>
  <r>
    <x v="4"/>
    <x v="4"/>
    <n v="66"/>
    <n v="1"/>
    <s v="ETJ5"/>
    <n v="324"/>
    <n v="29"/>
    <s v="ร้านที่2"/>
    <s v="ว******ก"/>
    <s v="******มุทรสาคร ตำบลโคกขาม อำเภอเมืองสมุทรสาคร จังหวัดสมุทรสาคร 74000"/>
    <s v="74000"/>
    <s v="97"/>
    <s v="03/02/2025 10:29"/>
    <s v="-"/>
    <s v="Flash Express"/>
    <s v="Shopee"/>
    <s v="shopee"/>
    <s v=""/>
    <s v="TH16016THK1W9N"/>
    <s v="03/02/2025 10:29"/>
  </r>
  <r>
    <x v="3"/>
    <x v="15"/>
    <n v="66"/>
    <n v="1"/>
    <s v="ETJ5"/>
    <n v="324"/>
    <n v="29"/>
    <s v="ร้านที่2"/>
    <s v="ว******ก"/>
    <s v="******มุทรสาคร ตำบลโคกขาม อำเภอเมืองสมุทรสาคร จังหวัดสมุทรสาคร 74000"/>
    <s v="74000"/>
    <s v="97"/>
    <s v="03/02/2025 10:29"/>
    <s v="-"/>
    <s v="Flash Express"/>
    <s v="Shopee"/>
    <s v="shopee"/>
    <s v=""/>
    <s v="TH16016THK1W9N"/>
    <s v="03/02/2025 10:29"/>
  </r>
  <r>
    <x v="2"/>
    <x v="2"/>
    <n v="67"/>
    <n v="1"/>
    <s v="ETJ5"/>
    <n v="324"/>
    <n v="29"/>
    <s v="ร้านที่2"/>
    <s v="ว******ก"/>
    <s v="******มุทรสาคร ตำบลโคกขาม อำเภอเมืองสมุทรสาคร จังหวัดสมุทรสาคร 74000"/>
    <s v="74000"/>
    <s v="97"/>
    <s v="03/02/2025 10:29"/>
    <s v="-"/>
    <s v="Flash Express"/>
    <s v="Shopee"/>
    <s v="shopee"/>
    <s v=""/>
    <s v="TH16016THK1W9N"/>
    <s v="03/02/2025 10:29"/>
  </r>
  <r>
    <x v="4"/>
    <x v="4"/>
    <n v="66"/>
    <n v="1"/>
    <s v="ETJ4"/>
    <n v="444"/>
    <n v="0"/>
    <s v="ร้านที่4"/>
    <s v="ส***ทรา ฮ***วด"/>
    <s v="นครปฐม"/>
    <s v="-"/>
    <s v=""/>
    <s v="03/02/2025 10:12"/>
    <s v="-"/>
    <s v="Flash Express Thailand"/>
    <s v="Tiktok"/>
    <s v="tiktok"/>
    <s v=""/>
    <s v="THT15071GPHEZ1Z"/>
    <s v="03/02/2025 10:12"/>
  </r>
  <r>
    <x v="3"/>
    <x v="15"/>
    <n v="66"/>
    <n v="1"/>
    <s v="ETJ4"/>
    <n v="444"/>
    <n v="0"/>
    <s v="ร้านที่4"/>
    <s v="ส***ทรา ฮ***วด"/>
    <s v="นครปฐม"/>
    <s v="-"/>
    <s v=""/>
    <s v="03/02/2025 10:12"/>
    <s v="-"/>
    <s v="Flash Express Thailand"/>
    <s v="Tiktok"/>
    <s v="tiktok"/>
    <s v=""/>
    <s v="THT15071GPHEZ1Z"/>
    <s v="03/02/2025 10:12"/>
  </r>
  <r>
    <x v="2"/>
    <x v="2"/>
    <n v="67"/>
    <n v="1"/>
    <s v="ETJ4"/>
    <n v="444"/>
    <n v="0"/>
    <s v="ร้านที่4"/>
    <s v="ส***ทรา ฮ***วด"/>
    <s v="นครปฐม"/>
    <s v="-"/>
    <s v=""/>
    <s v="03/02/2025 10:12"/>
    <s v="-"/>
    <s v="Flash Express Thailand"/>
    <s v="Tiktok"/>
    <s v="tiktok"/>
    <s v=""/>
    <s v="THT15071GPHEZ1Z"/>
    <s v="03/02/2025 10:11"/>
  </r>
  <r>
    <x v="9"/>
    <x v="9"/>
    <n v="100"/>
    <n v="3"/>
    <s v="ETJ4"/>
    <n v="444"/>
    <n v="0"/>
    <s v="ร้านที่4"/>
    <s v="ส***ทรา ฮ***วด"/>
    <s v="นครปฐม"/>
    <s v="-"/>
    <s v=""/>
    <s v="03/02/2025 10:12"/>
    <s v="-"/>
    <s v="Flash Express Thailand"/>
    <s v="Tiktok"/>
    <s v="tiktok"/>
    <s v=""/>
    <s v="THT15071GPHEZ1Z"/>
    <s v="03/02/2025 10:11"/>
  </r>
  <r>
    <x v="5"/>
    <x v="5"/>
    <n v="35"/>
    <n v="8"/>
    <s v="ETJ3"/>
    <n v="347"/>
    <n v="29"/>
    <s v="ร้านที่1"/>
    <s v="ว******ด"/>
    <s v="****** อำเภอบางปะอิน ตำบลเกาะเกิด อำเภอบางปะอิน จังหวัดพระนครศรีอยุธยา 13160"/>
    <s v="13160"/>
    <s v="12"/>
    <s v="-"/>
    <s v="-"/>
    <s v=""/>
    <s v="Shopee"/>
    <s v="-"/>
    <s v=""/>
    <s v="-"/>
    <s v="03/02/2025 10:09"/>
  </r>
  <r>
    <x v="10"/>
    <x v="10"/>
    <n v="43"/>
    <n v="1"/>
    <s v="ETJ1"/>
    <n v="95"/>
    <n v="7"/>
    <s v="ร้านที่1"/>
    <s v="ธ******ก"/>
    <s v="****** แม่สอด, อำเภอแม่สอด ตรงข้ามร้านขายของบ้านป้าไห ตำบลแม่สอด อำเภอแม่สอด จังหวัดตาก 63110"/>
    <s v="63110"/>
    <s v="76"/>
    <s v="03/02/2025 09:57"/>
    <s v="-"/>
    <s v="SPX Express"/>
    <s v="Shopee"/>
    <s v="shopee"/>
    <s v=""/>
    <s v="TH252523558353M"/>
    <s v="03/02/2025 09:57"/>
  </r>
  <r>
    <x v="1"/>
    <x v="1"/>
    <n v="45"/>
    <n v="1"/>
    <s v="ETJ1"/>
    <n v="95"/>
    <n v="7"/>
    <s v="ร้านที่1"/>
    <s v="ธ******ก"/>
    <s v="****** แม่สอด, อำเภอแม่สอด ตรงข้ามร้านขายของบ้านป้าไห ตำบลแม่สอด อำเภอแม่สอด จังหวัดตาก 63110"/>
    <s v="63110"/>
    <s v="76"/>
    <s v="03/02/2025 09:57"/>
    <s v="-"/>
    <s v="SPX Express"/>
    <s v="Shopee"/>
    <s v="shopee"/>
    <s v=""/>
    <s v="TH252523558353M"/>
    <s v="03/02/2025 09:57"/>
  </r>
  <r>
    <x v="3"/>
    <x v="15"/>
    <n v="66.333333333333329"/>
    <n v="3"/>
    <s v="ETJ0"/>
    <n v="250"/>
    <n v="0"/>
    <s v="ร้านที่4"/>
    <s v="ช***ัฒน์.รักเเก้ว"/>
    <s v="ตรัง"/>
    <s v="-"/>
    <s v=""/>
    <s v="03/02/2025 09:32"/>
    <s v="-"/>
    <s v="Flash Express Thailand COD"/>
    <s v="Tiktok"/>
    <s v="จ่ายทีหลัง / COD"/>
    <s v=""/>
    <s v="THT73011GPH6S3Z"/>
    <s v="03/02/2025 09:32"/>
  </r>
  <r>
    <x v="3"/>
    <x v="15"/>
    <n v="66.333333333333329"/>
    <n v="3"/>
    <s v="ETI98"/>
    <n v="240"/>
    <n v="0"/>
    <s v="ร้านที่4"/>
    <s v="ช***ัฒน์.รักเเก้ว"/>
    <s v="ตรัง"/>
    <s v="-"/>
    <s v=""/>
    <s v="03/02/2025 09:30"/>
    <s v="-"/>
    <s v="Flash Express Thailand COD"/>
    <s v="Tiktok"/>
    <s v="จ่ายทีหลัง / COD"/>
    <s v=""/>
    <s v="THT73011GPGZX3Z"/>
    <s v="03/02/2025 09:30"/>
  </r>
  <r>
    <x v="2"/>
    <x v="2"/>
    <n v="80"/>
    <n v="1"/>
    <s v="ETI92"/>
    <n v="80"/>
    <n v="0"/>
    <s v="ร้านที่1"/>
    <s v="ก******ล"/>
    <s v="******ขวงดินแดง เขตดินแดง กทม 10400 แขวงดินแดง เขตดินแดง จังหวัดกรุงเทพมหานคร 10400"/>
    <s v="10400"/>
    <s v="69"/>
    <s v="03/02/2025 03:05"/>
    <s v="-"/>
    <s v="Flash Express"/>
    <s v="Shopee"/>
    <s v="shopee"/>
    <s v=""/>
    <s v="TH01086TCYSE8B0"/>
    <s v="03/02/2025 03:05"/>
  </r>
  <r>
    <x v="2"/>
    <x v="2"/>
    <n v="76.666666666666671"/>
    <n v="3"/>
    <s v="ETI91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2/2025 01:50"/>
    <s v="-"/>
    <s v="SPX Express"/>
    <s v="Shopee"/>
    <s v="shopee"/>
    <s v=""/>
    <s v="TH258149280144K"/>
    <s v="03/02/2025 01:32"/>
  </r>
  <r>
    <x v="2"/>
    <x v="2"/>
    <n v="76.666666666666671"/>
    <n v="3"/>
    <s v="ETI90"/>
    <n v="250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2/2025 01:52"/>
    <s v="-"/>
    <s v="SPX Express"/>
    <s v="Shopee"/>
    <s v="shopee"/>
    <s v=""/>
    <s v="TH252572890161R"/>
    <s v="03/02/2025 01:32"/>
  </r>
  <r>
    <x v="2"/>
    <x v="2"/>
    <n v="76.666666666666671"/>
    <n v="3"/>
    <s v="ETI89"/>
    <n v="250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03/02/2025 01:55"/>
    <s v="-"/>
    <s v="SPX Express"/>
    <s v="Shopee"/>
    <s v="shopee"/>
    <s v=""/>
    <s v="TH259136082144F"/>
    <s v="03/02/2025 01:32"/>
  </r>
  <r>
    <x v="2"/>
    <x v="2"/>
    <n v="76.666666666666671"/>
    <n v="3"/>
    <s v="ETI88"/>
    <n v="250"/>
    <n v="29"/>
    <s v="ร้านที่1"/>
    <s v="จ******ง"/>
    <s v="******ฝาก) ตำบลไชยภูมิ อำเภอไชโย จังหวัดอ่างทอง 14140"/>
    <s v="14140"/>
    <s v="96"/>
    <s v="03/02/2025 01:57"/>
    <s v="-"/>
    <s v="SPX Express"/>
    <s v="Shopee"/>
    <s v="shopee"/>
    <s v=""/>
    <s v="TH2579253050738"/>
    <s v="03/02/2025 01:32"/>
  </r>
  <r>
    <x v="3"/>
    <x v="15"/>
    <n v="66.333333333333329"/>
    <n v="3"/>
    <s v="ETI87"/>
    <n v="288"/>
    <n v="48"/>
    <s v="ร้านที่1"/>
    <s v="6******p"/>
    <s v="****** คลองจั่น บางกะปิ กทม. 10240 แขวงคลองจั่น เขตบางกะปิ จังหวัดกรุงเทพมหานคร 10240"/>
    <s v="10240"/>
    <s v="49"/>
    <s v="03/02/2025 00:59"/>
    <s v="-"/>
    <s v="SPX Express"/>
    <s v="Shopee"/>
    <s v="shopee"/>
    <s v=""/>
    <s v="TH257433513226D"/>
    <s v="03/02/2025 00: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80"/>
    <n v="1"/>
    <s v="ETK12"/>
    <n v="83"/>
    <n v="3"/>
    <s v="ร้านที่1"/>
    <s v="จ******์"/>
    <s v="******ลำชี ตำบลลุ่มลำชี อำเภอบ้านเขว้า จังหวัดชัยภูมิ 36170"/>
    <s v="36170"/>
    <s v="59"/>
    <s v="04/02/2025 22:33"/>
    <s v="-"/>
    <s v="Flash Express"/>
    <s v="Shopee"/>
    <s v="shopee"/>
    <s v=""/>
    <s v="-"/>
    <s v="04/02/2025 22:33"/>
  </r>
  <r>
    <x v="1"/>
    <x v="0"/>
    <n v="80"/>
    <n v="1"/>
    <s v="ETK11"/>
    <n v="83"/>
    <n v="3"/>
    <s v="ร้านที่1"/>
    <s v="ย******ว"/>
    <s v="******บล อุทัยสวรรค์, อำเภอนากลาง ตำบลอุทัยสวรรค์ อำเภอนากลาง จังหวัดหนองบัวลำภู 39170"/>
    <s v="39170"/>
    <s v="38"/>
    <s v="04/02/2025 21:45"/>
    <s v="-"/>
    <s v="Flash Express"/>
    <s v="Shopee"/>
    <s v="shopee"/>
    <s v=""/>
    <s v="-"/>
    <s v="04/02/2025 21:45"/>
  </r>
  <r>
    <x v="2"/>
    <x v="1"/>
    <n v="66.333333333333329"/>
    <n v="3"/>
    <s v="ETK10"/>
    <n v="279"/>
    <n v="48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04/02/2025 21:40"/>
    <s v="-"/>
    <s v="Flash Express"/>
    <s v="Shopee"/>
    <s v="shopee"/>
    <s v=""/>
    <s v="-"/>
    <s v="04/02/2025 21:39"/>
  </r>
  <r>
    <x v="2"/>
    <x v="1"/>
    <n v="66.333333333333329"/>
    <n v="3"/>
    <s v="ETK9"/>
    <n v="279"/>
    <n v="48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04/02/2025 21:35"/>
    <s v="-"/>
    <s v="Flash Express"/>
    <s v="Shopee"/>
    <s v="shopee"/>
    <s v=""/>
    <s v="-"/>
    <s v="04/02/2025 21:24"/>
  </r>
  <r>
    <x v="3"/>
    <x v="2"/>
    <n v="139"/>
    <n v="1"/>
    <s v="ETK8"/>
    <n v="368"/>
    <n v="79"/>
    <s v="ร้านที่1"/>
    <s v="พ******ต"/>
    <s v="******ี่ 239, หมู่ที่ 7 ตำบลเขาสมิง อำเภอเขาสมิง จังหวัดตราด 23130"/>
    <s v="23130"/>
    <s v="04"/>
    <s v="04/02/2025 21:15"/>
    <s v="-"/>
    <s v="Flash Express"/>
    <s v="Shopee"/>
    <s v="shopee"/>
    <s v=""/>
    <s v="-"/>
    <s v="04/02/2025 21:15"/>
  </r>
  <r>
    <x v="4"/>
    <x v="3"/>
    <n v="80"/>
    <n v="2"/>
    <s v="ETK8"/>
    <n v="368"/>
    <n v="79"/>
    <s v="ร้านที่1"/>
    <s v="พ******ต"/>
    <s v="******ี่ 239, หมู่ที่ 7 ตำบลเขาสมิง อำเภอเขาสมิง จังหวัดตราด 23130"/>
    <s v="23130"/>
    <s v="04"/>
    <s v="04/02/2025 21:15"/>
    <s v="-"/>
    <s v="Flash Express"/>
    <s v="Shopee"/>
    <s v="shopee"/>
    <s v=""/>
    <s v="-"/>
    <s v="04/02/2025 21:15"/>
  </r>
  <r>
    <x v="1"/>
    <x v="0"/>
    <n v="80"/>
    <n v="3"/>
    <s v="ETK7"/>
    <n v="266"/>
    <n v="35"/>
    <s v="ร้านที่1"/>
    <s v="เ******ย"/>
    <s v="******ก ตำบลประชาธิปัตย์ อำเภอธัญบุรี จังหวัดปทุมธานี 12130"/>
    <s v="12130"/>
    <s v="39"/>
    <s v="04/02/2025 21:04"/>
    <s v="-"/>
    <s v="Flash Express"/>
    <s v="Shopee"/>
    <s v="shopee"/>
    <s v=""/>
    <s v="-"/>
    <s v="04/02/2025 21:04"/>
  </r>
  <r>
    <x v="2"/>
    <x v="1"/>
    <n v="66.333333333333329"/>
    <n v="3"/>
    <s v="ETK6"/>
    <n v="225.1"/>
    <n v="7"/>
    <s v="ร้านที่9"/>
    <s v="รัตนา บุญทรง"/>
    <s v="129/755 หมู่บ้านเพอร์เฟคเพลสรัตนาธิเบศร์ ซอย 36 ซอยไทรม้า ถนนรัตนาธิเบศร์ ตำบลบางรักน้อย · บางรักน้อย/ Bang Rak Noi_x000a__x000a_เมืองนนทบุรี/ Mueang Nonthaburiนนทบุรี/ Nonthaburi_x000a_11000"/>
    <s v="11000"/>
    <s v="660839948947"/>
    <s v="04/02/2025 21:03"/>
    <s v="-"/>
    <s v="Kerry_dropoff"/>
    <s v="Lazada"/>
    <s v="lazada"/>
    <s v=""/>
    <s v="-"/>
    <s v="04/02/2025 21:03"/>
  </r>
  <r>
    <x v="2"/>
    <x v="1"/>
    <n v="66.333333333333329"/>
    <n v="3"/>
    <s v="ETK6"/>
    <n v="225.1"/>
    <n v="7"/>
    <s v="ร้านที่9"/>
    <s v="รัตนา บุญทรง"/>
    <s v="129/755 หมู่บ้านเพอร์เฟคเพลสรัตนาธิเบศร์ ซอย 36 ซอยไทรม้า ถนนรัตนาธิเบศร์ ตำบลบางรักน้อย · บางรักน้อย/ Bang Rak Noi_x000a__x000a_เมืองนนทบุรี/ Mueang Nonthaburiนนทบุรี/ Nonthaburi_x000a_11000"/>
    <s v="11000"/>
    <s v="660839948947"/>
    <s v="04/02/2025 21:03"/>
    <s v="-"/>
    <s v="Kerry_dropoff"/>
    <s v="Lazada"/>
    <s v="lazada"/>
    <s v=""/>
    <s v="-"/>
    <s v="04/02/2025 21:03"/>
  </r>
  <r>
    <x v="5"/>
    <x v="4"/>
    <n v="65"/>
    <n v="2"/>
    <s v="ETK5"/>
    <n v="200"/>
    <n v="0"/>
    <s v="ร้านที่4"/>
    <s v="เ***์ส"/>
    <s v="นครราชสีมา"/>
    <s v="-"/>
    <s v=""/>
    <s v="04/02/2025 19:55"/>
    <s v="-"/>
    <s v="Flash Express Thailand COD"/>
    <s v="Tiktok"/>
    <s v="จ่ายทีหลัง / COD"/>
    <s v=""/>
    <s v="-"/>
    <s v="04/02/2025 19:55"/>
  </r>
  <r>
    <x v="6"/>
    <x v="5"/>
    <n v="65"/>
    <n v="2"/>
    <s v="ETK5"/>
    <n v="200"/>
    <n v="0"/>
    <s v="ร้านที่4"/>
    <s v="เ***์ส"/>
    <s v="นครราชสีมา"/>
    <s v="-"/>
    <s v=""/>
    <s v="04/02/2025 19:55"/>
    <s v="-"/>
    <s v="Flash Express Thailand COD"/>
    <s v="Tiktok"/>
    <s v="จ่ายทีหลัง / COD"/>
    <s v=""/>
    <s v="-"/>
    <s v="04/02/2025 19:55"/>
  </r>
  <r>
    <x v="6"/>
    <x v="6"/>
    <n v="42.57"/>
    <n v="2"/>
    <s v="ETK4"/>
    <n v="177.28"/>
    <n v="7"/>
    <s v="ร้านที่4"/>
    <s v="จักรพงษ์"/>
    <s v="บ้านโพธิ์คำ  · แซงบาดาล/ Saeng Badan_x000a__x000a_สมเด็จ/ Somdetกาฬสินธุ์/ Kalasin_x000a_46150"/>
    <s v="46150"/>
    <s v="660650914522"/>
    <s v="04/02/2025 19:24"/>
    <s v="-"/>
    <s v="Kerry_dropoff"/>
    <s v="Lazada"/>
    <s v="lazada"/>
    <s v=""/>
    <s v="-"/>
    <s v="04/02/2025 19:24"/>
  </r>
  <r>
    <x v="7"/>
    <x v="6"/>
    <n v="42.57"/>
    <n v="1"/>
    <s v="ETK4"/>
    <n v="177.28"/>
    <n v="7"/>
    <s v="ร้านที่4"/>
    <s v="จักรพงษ์"/>
    <s v="บ้านโพธิ์คำ  · แซงบาดาล/ Saeng Badan_x000a__x000a_สมเด็จ/ Somdetกาฬสินธุ์/ Kalasin_x000a_46150"/>
    <s v="46150"/>
    <s v="660650914522"/>
    <s v="04/02/2025 19:24"/>
    <s v="-"/>
    <s v="Kerry_dropoff"/>
    <s v="Lazada"/>
    <s v="lazada"/>
    <s v=""/>
    <s v="-"/>
    <s v="04/02/2025 19:24"/>
  </r>
  <r>
    <x v="5"/>
    <x v="6"/>
    <n v="42.57"/>
    <n v="1"/>
    <s v="ETK4"/>
    <n v="177.28"/>
    <n v="7"/>
    <s v="ร้านที่4"/>
    <s v="จักรพงษ์"/>
    <s v="บ้านโพธิ์คำ  · แซงบาดาล/ Saeng Badan_x000a__x000a_สมเด็จ/ Somdetกาฬสินธุ์/ Kalasin_x000a_46150"/>
    <s v="46150"/>
    <s v="660650914522"/>
    <s v="04/02/2025 19:24"/>
    <s v="-"/>
    <s v="Kerry_dropoff"/>
    <s v="Lazada"/>
    <s v="lazada"/>
    <s v=""/>
    <s v="-"/>
    <s v="04/02/2025 19:24"/>
  </r>
  <r>
    <x v="8"/>
    <x v="7"/>
    <n v="162"/>
    <n v="1"/>
    <s v="ETK3"/>
    <n v="199"/>
    <n v="0"/>
    <s v="ร้านที่4"/>
    <s v="ศ***ลักษณ์ ล***อง"/>
    <s v="อุดรธานี"/>
    <s v="-"/>
    <s v=""/>
    <s v="04/02/2025 19:22"/>
    <s v="-"/>
    <s v="Flash Express Thailand COD"/>
    <s v="Tiktok"/>
    <s v="จ่ายทีหลัง / COD"/>
    <s v=""/>
    <s v="-"/>
    <s v="04/02/2025 19:22"/>
  </r>
  <r>
    <x v="4"/>
    <x v="3"/>
    <n v="117"/>
    <n v="1"/>
    <s v="ETK3"/>
    <n v="199"/>
    <n v="0"/>
    <s v="ร้านที่4"/>
    <s v="ศ***ลักษณ์ ล***อง"/>
    <s v="อุดรธานี"/>
    <s v="-"/>
    <s v=""/>
    <s v="04/02/2025 19:22"/>
    <s v="-"/>
    <s v="Flash Express Thailand COD"/>
    <s v="Tiktok"/>
    <s v="จ่ายทีหลัง / COD"/>
    <s v=""/>
    <s v="-"/>
    <s v="04/02/2025 19:22"/>
  </r>
  <r>
    <x v="4"/>
    <x v="3"/>
    <n v="76.666666666666671"/>
    <n v="3"/>
    <s v="ETK2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2/2025 19:25"/>
    <s v="-"/>
    <s v="Flash Express"/>
    <s v="Shopee"/>
    <s v="shopee"/>
    <s v=""/>
    <s v="-"/>
    <s v="04/02/2025 18:55"/>
  </r>
  <r>
    <x v="9"/>
    <x v="8"/>
    <n v="83.333333333333329"/>
    <n v="3"/>
    <s v="ETK1"/>
    <n v="250"/>
    <n v="0"/>
    <s v="ร้านที่4"/>
    <s v="ร***อรุณ พ***ุหลาบ"/>
    <s v="จังหวัดกำแพงเพชร"/>
    <s v="-"/>
    <s v=""/>
    <s v="04/02/2025 18:49"/>
    <s v="-"/>
    <s v="Flash Express Thailand COD"/>
    <s v="Tiktok"/>
    <s v="จ่ายทีหลัง / COD"/>
    <s v=""/>
    <s v="-"/>
    <s v="04/02/2025 18:50"/>
  </r>
  <r>
    <x v="10"/>
    <x v="9"/>
    <n v="27.12"/>
    <n v="2"/>
    <s v="ETK0"/>
    <n v="80.239999999999995"/>
    <n v="26"/>
    <s v="ร้านที่8"/>
    <s v="อนัญชนินทร์ วิลัยรัตน์"/>
    <s v="39/75 ม.1 มบ.พรพิมาน ค.5 ต.รังสิต อ.ธัญบุรี จ.ปทุมธานี_x000a__x000a_ธัญบุรี/ Thanyaburiปทุมธานี/ Pathum Thani_x000a_12110"/>
    <s v="12110"/>
    <s v="660985687956"/>
    <s v="04/02/2025 18:47"/>
    <s v="-"/>
    <s v="Kerry_dropoff"/>
    <s v="Lazada"/>
    <s v="lazada"/>
    <s v=""/>
    <s v="-"/>
    <s v="04/02/2025 18:47"/>
  </r>
  <r>
    <x v="4"/>
    <x v="3"/>
    <n v="66.333333333333329"/>
    <n v="3"/>
    <s v="ETJ99"/>
    <n v="250"/>
    <n v="0"/>
    <s v="ร้านที่4"/>
    <s v="ก***มณี ป***า"/>
    <s v="กรุงเทพมหานคร"/>
    <s v="-"/>
    <s v=""/>
    <s v="04/02/2025 18:40"/>
    <s v="-"/>
    <s v="Flash Express Thailand"/>
    <s v="Tiktok"/>
    <s v="tiktok"/>
    <s v=""/>
    <s v="-"/>
    <s v="04/02/2025 18:40"/>
  </r>
  <r>
    <x v="4"/>
    <x v="3"/>
    <n v="116"/>
    <n v="1"/>
    <s v="ETJ98"/>
    <n v="205"/>
    <n v="6"/>
    <s v="ร้านที่4"/>
    <s v="น***ิรินารถ อ***ร์มา"/>
    <s v="กาญจนบุรี"/>
    <s v="-"/>
    <s v=""/>
    <s v="04/02/2025 18:17"/>
    <s v="-"/>
    <s v="Flash Express Thailand"/>
    <s v="Tiktok"/>
    <s v="tiktok"/>
    <s v=""/>
    <s v="-"/>
    <s v="04/02/2025 18:17"/>
  </r>
  <r>
    <x v="3"/>
    <x v="2"/>
    <n v="163"/>
    <n v="1"/>
    <s v="ETJ98"/>
    <n v="205"/>
    <n v="6"/>
    <s v="ร้านที่4"/>
    <s v="น***ิรินารถ อ***ร์มา"/>
    <s v="กาญจนบุรี"/>
    <s v="-"/>
    <s v=""/>
    <s v="04/02/2025 18:17"/>
    <s v="-"/>
    <s v="Flash Express Thailand"/>
    <s v="Tiktok"/>
    <s v="tiktok"/>
    <s v=""/>
    <s v="-"/>
    <s v="04/02/2025 18:17"/>
  </r>
  <r>
    <x v="5"/>
    <x v="4"/>
    <n v="43"/>
    <n v="1"/>
    <s v="ETJ97"/>
    <n v="91"/>
    <n v="3"/>
    <s v="ร้านที่1"/>
    <s v="ส******า"/>
    <s v="******ตำบลพังตรุ อำเภอพนมทวน จังหวัดกาญจนบุรี 71140"/>
    <s v="71140"/>
    <s v="24"/>
    <s v="04/02/2025 18:07"/>
    <s v="-"/>
    <s v="Flash Express"/>
    <s v="Shopee"/>
    <s v="shopee"/>
    <s v=""/>
    <s v="-"/>
    <s v="04/02/2025 18:07"/>
  </r>
  <r>
    <x v="7"/>
    <x v="10"/>
    <n v="45"/>
    <n v="1"/>
    <s v="ETJ97"/>
    <n v="91"/>
    <n v="3"/>
    <s v="ร้านที่1"/>
    <s v="ส******า"/>
    <s v="******ตำบลพังตรุ อำเภอพนมทวน จังหวัดกาญจนบุรี 71140"/>
    <s v="71140"/>
    <s v="24"/>
    <s v="04/02/2025 18:07"/>
    <s v="-"/>
    <s v="Flash Express"/>
    <s v="Shopee"/>
    <s v="shopee"/>
    <s v=""/>
    <s v="-"/>
    <s v="04/02/2025 18:07"/>
  </r>
  <r>
    <x v="2"/>
    <x v="11"/>
    <n v="100"/>
    <n v="1"/>
    <s v="ETJ96"/>
    <n v="353"/>
    <n v="20"/>
    <s v="ร้านที่10"/>
    <s v="จันทรา  ตุตาโน"/>
    <s v="131/9  คลองบางไผ่ ซอย 8_x000a_ม.4  ต.สำนักท้อน_x000a_อ.บ้านฉาง  จ.ระยอง 21130"/>
    <s v="21130"/>
    <s v="0945750428"/>
    <s v="04/02/2025 10:59"/>
    <s v="suphandarat@gmail.com"/>
    <s v="EMS"/>
    <s v="facebook"/>
    <s v="กสิกร"/>
    <s v=""/>
    <s v="-"/>
    <s v="04/02/2025 17:30"/>
  </r>
  <r>
    <x v="4"/>
    <x v="3"/>
    <n v="100"/>
    <n v="2"/>
    <s v="ETJ96"/>
    <n v="353"/>
    <n v="20"/>
    <s v="ร้านที่10"/>
    <s v="จันทรา  ตุตาโน"/>
    <s v="131/9  คลองบางไผ่ ซอย 8_x000a_ม.4  ต.สำนักท้อน_x000a_อ.บ้านฉาง  จ.ระยอง 21130"/>
    <s v="21130"/>
    <s v="0945750428"/>
    <s v="04/02/2025 10:59"/>
    <s v="suphandarat@gmail.com"/>
    <s v="EMS"/>
    <s v="facebook"/>
    <s v="กสิกร"/>
    <s v=""/>
    <s v="-"/>
    <s v="04/02/2025 17:30"/>
  </r>
  <r>
    <x v="9"/>
    <x v="8"/>
    <n v="100"/>
    <n v="1"/>
    <s v="ETJ96"/>
    <n v="353"/>
    <n v="20"/>
    <s v="ร้านที่10"/>
    <s v="จันทรา  ตุตาโน"/>
    <s v="131/9  คลองบางไผ่ ซอย 8_x000a_ม.4  ต.สำนักท้อน_x000a_อ.บ้านฉาง  จ.ระยอง 21130"/>
    <s v="21130"/>
    <s v="0945750428"/>
    <s v="04/02/2025 10:59"/>
    <s v="suphandarat@gmail.com"/>
    <s v="EMS"/>
    <s v="facebook"/>
    <s v="กสิกร"/>
    <s v=""/>
    <s v="-"/>
    <s v="04/02/2025 17:30"/>
  </r>
  <r>
    <x v="7"/>
    <x v="10"/>
    <n v="50"/>
    <n v="1"/>
    <s v="ETJ95"/>
    <n v="137"/>
    <n v="7"/>
    <s v="ร้านที่1"/>
    <s v="ธ******์"/>
    <s v="******น จ.พัทลุง ตำบลป่าบอน อำเภอป่าบอน จังหวัดพัทลุง 93170"/>
    <s v="93170"/>
    <s v="02"/>
    <s v="04/02/2025 16:51"/>
    <s v="-"/>
    <s v="Flash Express"/>
    <s v="Shopee"/>
    <s v="shopee"/>
    <s v=""/>
    <s v="-"/>
    <s v="04/02/2025 16:50"/>
  </r>
  <r>
    <x v="6"/>
    <x v="5"/>
    <n v="50"/>
    <n v="1"/>
    <s v="ETJ95"/>
    <n v="137"/>
    <n v="7"/>
    <s v="ร้านที่1"/>
    <s v="ธ******์"/>
    <s v="******น จ.พัทลุง ตำบลป่าบอน อำเภอป่าบอน จังหวัดพัทลุง 93170"/>
    <s v="93170"/>
    <s v="02"/>
    <s v="04/02/2025 16:51"/>
    <s v="-"/>
    <s v="Flash Express"/>
    <s v="Shopee"/>
    <s v="shopee"/>
    <s v=""/>
    <s v="-"/>
    <s v="04/02/2025 16:50"/>
  </r>
  <r>
    <x v="5"/>
    <x v="4"/>
    <n v="50"/>
    <n v="1"/>
    <s v="ETJ95"/>
    <n v="137"/>
    <n v="7"/>
    <s v="ร้านที่1"/>
    <s v="ธ******์"/>
    <s v="******น จ.พัทลุง ตำบลป่าบอน อำเภอป่าบอน จังหวัดพัทลุง 93170"/>
    <s v="93170"/>
    <s v="02"/>
    <s v="04/02/2025 16:51"/>
    <s v="-"/>
    <s v="Flash Express"/>
    <s v="Shopee"/>
    <s v="shopee"/>
    <s v=""/>
    <s v="-"/>
    <s v="04/02/2025 16:50"/>
  </r>
  <r>
    <x v="2"/>
    <x v="11"/>
    <n v="100"/>
    <n v="2"/>
    <s v="ETJ93"/>
    <n v="520"/>
    <n v="20"/>
    <s v="ร้านที่1"/>
    <s v="พรจิตต์.กราสันเทียะ"/>
    <s v="152/240_x000a_พรรฎษาวิล67_x000a_ต.อ้อมน้อย_x000a_อ.กระทุ่มแบน_x000a_จ.สมุทรสาคร 74130"/>
    <s v="74130"/>
    <s v="0610470379"/>
    <s v="04/02/2025 13:22"/>
    <s v="sompear3955@gmail.com"/>
    <s v="EMS"/>
    <s v="facebook"/>
    <s v="กสิกร"/>
    <s v=""/>
    <s v="-"/>
    <s v="04/02/2025 16:37"/>
  </r>
  <r>
    <x v="4"/>
    <x v="3"/>
    <n v="100"/>
    <n v="2"/>
    <s v="ETJ93"/>
    <n v="520"/>
    <n v="20"/>
    <s v="ร้านที่1"/>
    <s v="พรจิตต์.กราสันเทียะ"/>
    <s v="152/240_x000a_พรรฎษาวิล67_x000a_ต.อ้อมน้อย_x000a_อ.กระทุ่มแบน_x000a_จ.สมุทรสาคร 74130"/>
    <s v="74130"/>
    <s v="0610470379"/>
    <s v="04/02/2025 13:22"/>
    <s v="sompear3955@gmail.com"/>
    <s v="EMS"/>
    <s v="facebook"/>
    <s v="กสิกร"/>
    <s v=""/>
    <s v="-"/>
    <s v="04/02/2025 16:37"/>
  </r>
  <r>
    <x v="9"/>
    <x v="8"/>
    <n v="100"/>
    <n v="2"/>
    <s v="ETJ93"/>
    <n v="520"/>
    <n v="20"/>
    <s v="ร้านที่1"/>
    <s v="พรจิตต์.กราสันเทียะ"/>
    <s v="152/240_x000a_พรรฎษาวิล67_x000a_ต.อ้อมน้อย_x000a_อ.กระทุ่มแบน_x000a_จ.สมุทรสาคร 74130"/>
    <s v="74130"/>
    <s v="0610470379"/>
    <s v="04/02/2025 13:22"/>
    <s v="sompear3955@gmail.com"/>
    <s v="EMS"/>
    <s v="facebook"/>
    <s v="กสิกร"/>
    <s v=""/>
    <s v="-"/>
    <s v="04/02/2025 16:37"/>
  </r>
  <r>
    <x v="4"/>
    <x v="3"/>
    <n v="90"/>
    <n v="10"/>
    <s v="ETJ92"/>
    <n v="920"/>
    <n v="20"/>
    <s v="ร้านที่1"/>
    <s v="ทิชากร_ห่อทอง"/>
    <s v="(ร้านข้าวป้าหนิง)17หมู่11ตำบลคูบางหลวงอำเภอลาดหลุมแก้วจังหวัดปทุมธานี 12140"/>
    <s v="12140"/>
    <s v="0928704696"/>
    <s v="04/02/2025 08:31"/>
    <s v="suphandarat@gmail.com"/>
    <s v="EMS"/>
    <s v="facebook"/>
    <s v="กสิกร"/>
    <s v=""/>
    <s v="-"/>
    <s v="04/02/2025 16:21"/>
  </r>
  <r>
    <x v="9"/>
    <x v="8"/>
    <n v="100"/>
    <n v="1"/>
    <s v="ETJ91"/>
    <n v="280"/>
    <n v="30"/>
    <s v="ร้านที่1"/>
    <s v="เกศชฎา  ศรีติ๊บ"/>
    <s v=" 194/1_x000a_ม.2 ต.บ้านหลวง อ.จอมทอง จ.เชียงใหม่  50160"/>
    <s v="50160"/>
    <s v="0857104168"/>
    <s v="04/02/2025 16:15"/>
    <s v="suphandarat@gmail.com"/>
    <s v="EMS COD"/>
    <s v="facebook"/>
    <s v="จ่ายทีหลัง / COD"/>
    <s v=""/>
    <s v="-"/>
    <s v="04/02/2025 16:15"/>
  </r>
  <r>
    <x v="2"/>
    <x v="11"/>
    <n v="100"/>
    <n v="1"/>
    <s v="ETJ91"/>
    <n v="280"/>
    <n v="30"/>
    <s v="ร้านที่1"/>
    <s v="เกศชฎา  ศรีติ๊บ"/>
    <s v=" 194/1_x000a_ม.2 ต.บ้านหลวง อ.จอมทอง จ.เชียงใหม่  50160"/>
    <s v="50160"/>
    <s v="0857104168"/>
    <s v="04/02/2025 16:15"/>
    <s v="suphandarat@gmail.com"/>
    <s v="EMS COD"/>
    <s v="facebook"/>
    <s v="จ่ายทีหลัง / COD"/>
    <s v=""/>
    <s v="-"/>
    <s v="04/02/2025 16:15"/>
  </r>
  <r>
    <x v="4"/>
    <x v="3"/>
    <n v="100"/>
    <n v="1"/>
    <s v="ETJ91"/>
    <n v="280"/>
    <n v="30"/>
    <s v="ร้านที่1"/>
    <s v="เกศชฎา  ศรีติ๊บ"/>
    <s v=" 194/1_x000a_ม.2 ต.บ้านหลวง อ.จอมทอง จ.เชียงใหม่  50160"/>
    <s v="50160"/>
    <s v="0857104168"/>
    <s v="04/02/2025 16:15"/>
    <s v="suphandarat@gmail.com"/>
    <s v="EMS COD"/>
    <s v="facebook"/>
    <s v="จ่ายทีหลัง / COD"/>
    <s v=""/>
    <s v="-"/>
    <s v="04/02/2025 16:15"/>
  </r>
  <r>
    <x v="2"/>
    <x v="11"/>
    <n v="100"/>
    <n v="1"/>
    <s v="ETJ90"/>
    <n v="280"/>
    <n v="30"/>
    <s v="ร้านที่1"/>
    <s v="วราภรณ์ ไพรเกษตร"/>
    <s v=" 91/2 หมู่1บ้านเจริญทรัพย์ ต.หนองกร่าง อ.บ่อพลอย จ.กาญจนบุรี  71220"/>
    <s v="71220"/>
    <s v="0624606129"/>
    <s v="04/02/2025 16:14"/>
    <s v="suphandarat@gmail.com"/>
    <s v="EMS COD"/>
    <s v="facebook"/>
    <s v="จ่ายทีหลัง / COD"/>
    <s v=""/>
    <s v="-"/>
    <s v="04/02/2025 16:14"/>
  </r>
  <r>
    <x v="4"/>
    <x v="3"/>
    <n v="100"/>
    <n v="1"/>
    <s v="ETJ90"/>
    <n v="280"/>
    <n v="30"/>
    <s v="ร้านที่1"/>
    <s v="วราภรณ์ ไพรเกษตร"/>
    <s v=" 91/2 หมู่1บ้านเจริญทรัพย์ ต.หนองกร่าง อ.บ่อพลอย จ.กาญจนบุรี  71220"/>
    <s v="71220"/>
    <s v="0624606129"/>
    <s v="04/02/2025 16:14"/>
    <s v="suphandarat@gmail.com"/>
    <s v="EMS COD"/>
    <s v="facebook"/>
    <s v="จ่ายทีหลัง / COD"/>
    <s v=""/>
    <s v="-"/>
    <s v="04/02/2025 16:14"/>
  </r>
  <r>
    <x v="9"/>
    <x v="8"/>
    <n v="100"/>
    <n v="1"/>
    <s v="ETJ90"/>
    <n v="280"/>
    <n v="30"/>
    <s v="ร้านที่1"/>
    <s v="วราภรณ์ ไพรเกษตร"/>
    <s v=" 91/2 หมู่1บ้านเจริญทรัพย์ ต.หนองกร่าง อ.บ่อพลอย จ.กาญจนบุรี  71220"/>
    <s v="71220"/>
    <s v="0624606129"/>
    <s v="04/02/2025 16:14"/>
    <s v="suphandarat@gmail.com"/>
    <s v="EMS COD"/>
    <s v="facebook"/>
    <s v="จ่ายทีหลัง / COD"/>
    <s v=""/>
    <s v="-"/>
    <s v="04/02/2025 16:14"/>
  </r>
  <r>
    <x v="11"/>
    <x v="12"/>
    <n v="100"/>
    <n v="1"/>
    <s v="ETJ89"/>
    <n v="280"/>
    <n v="3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4/02/2025 16:12"/>
    <s v="suphandarat@gmail.com"/>
    <s v="EMS COD"/>
    <s v="facebook"/>
    <s v="จ่ายทีหลัง / COD"/>
    <s v=""/>
    <s v="-"/>
    <s v="04/02/2025 16:12"/>
  </r>
  <r>
    <x v="12"/>
    <x v="13"/>
    <n v="100"/>
    <n v="1"/>
    <s v="ETJ89"/>
    <n v="280"/>
    <n v="3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4/02/2025 16:12"/>
    <s v="suphandarat@gmail.com"/>
    <s v="EMS COD"/>
    <s v="facebook"/>
    <s v="จ่ายทีหลัง / COD"/>
    <s v=""/>
    <s v="-"/>
    <s v="04/02/2025 16:12"/>
  </r>
  <r>
    <x v="13"/>
    <x v="14"/>
    <n v="100"/>
    <n v="1"/>
    <s v="ETJ89"/>
    <n v="280"/>
    <n v="3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4/02/2025 16:12"/>
    <s v="suphandarat@gmail.com"/>
    <s v="EMS COD"/>
    <s v="facebook"/>
    <s v="จ่ายทีหลัง / COD"/>
    <s v=""/>
    <s v="-"/>
    <s v="04/02/2025 16:12"/>
  </r>
  <r>
    <x v="12"/>
    <x v="13"/>
    <n v="100"/>
    <n v="1"/>
    <s v="ETJ88"/>
    <n v="269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4/02/2025 16:10"/>
    <s v="suphandarat@gmail.com"/>
    <s v="EMS COD"/>
    <s v="facebook"/>
    <s v="จ่ายทีหลัง / COD"/>
    <s v=""/>
    <s v="-"/>
    <s v="04/02/2025 16:10"/>
  </r>
  <r>
    <x v="11"/>
    <x v="12"/>
    <n v="100"/>
    <n v="2"/>
    <s v="ETJ88"/>
    <n v="269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4/02/2025 16:10"/>
    <s v="suphandarat@gmail.com"/>
    <s v="EMS COD"/>
    <s v="facebook"/>
    <s v="จ่ายทีหลัง / COD"/>
    <s v=""/>
    <s v="-"/>
    <s v="04/02/2025 16:10"/>
  </r>
  <r>
    <x v="14"/>
    <x v="15"/>
    <n v="100"/>
    <n v="3"/>
    <s v="ETJ87"/>
    <n v="280"/>
    <n v="30"/>
    <s v="ร้านที่1"/>
    <s v="อิสราโยธาจักร"/>
    <s v="158/4ม.2ต.ท่าศาลาอ.ท่าศาลาจ.นครศรีธรรมราช 80160"/>
    <s v="80160"/>
    <s v="0967156829"/>
    <s v="04/02/2025 16:08"/>
    <s v="suphandarat@gmail.com"/>
    <s v="EMS COD"/>
    <s v="facebook"/>
    <s v="จ่ายทีหลัง / COD"/>
    <s v=""/>
    <s v="-"/>
    <s v="04/02/2025 16:08"/>
  </r>
  <r>
    <x v="4"/>
    <x v="3"/>
    <n v="66.333333333333329"/>
    <n v="3"/>
    <s v="ETJ86"/>
    <n v="198"/>
    <n v="0"/>
    <s v="ร้านที่2"/>
    <s v="ช******ง"/>
    <s v="******บลบ้านชี อำเภอบ้านหมี่ จังหวัดลพบุรี 15180"/>
    <s v="15180"/>
    <s v="04"/>
    <s v="04/02/2025 14:31"/>
    <s v="-"/>
    <s v="SPX Express"/>
    <s v="Shopee"/>
    <s v="shopee"/>
    <s v=""/>
    <s v="-"/>
    <s v="04/02/2025 14:28"/>
  </r>
  <r>
    <x v="4"/>
    <x v="3"/>
    <n v="66.333333333333329"/>
    <n v="9"/>
    <s v="ETJ85"/>
    <n v="642"/>
    <n v="48"/>
    <s v="ร้านที่2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04/02/2025 14:55"/>
    <s v="-"/>
    <s v="SPX Express"/>
    <s v="Shopee"/>
    <s v="shopee"/>
    <s v=""/>
    <s v="-"/>
    <s v="04/02/2025 14:25"/>
  </r>
  <r>
    <x v="4"/>
    <x v="3"/>
    <n v="80"/>
    <n v="64"/>
    <s v="ETJ84"/>
    <n v="5320"/>
    <n v="200"/>
    <s v="ร้านที่1"/>
    <s v="ชื่อผู้ส่ง  คุณจักรวุฒิ บุญช่วยคุ้ม"/>
    <s v="66 ถ.ไมตรีจิตต์ แขวงป้อมปราบฯ_x000a_เขตป้อมปราบฯ _x000a_กรุงเทพมหานคร 10100"/>
    <s v="10100"/>
    <s v="0656549481"/>
    <s v="04/02/2025 10:04"/>
    <s v="suphandarat@gmail.com"/>
    <s v="EMS"/>
    <s v="facebook"/>
    <s v="กสิกร"/>
    <s v=""/>
    <s v="-"/>
    <s v="04/02/2025 14:23"/>
  </r>
  <r>
    <x v="15"/>
    <x v="16"/>
    <n v="100"/>
    <n v="3"/>
    <s v="ETJ83"/>
    <n v="220"/>
    <n v="0"/>
    <s v="ร้านที่4"/>
    <s v="พ***ัตน์ บ***สวก"/>
    <s v="สุพรรณบุรี"/>
    <s v="-"/>
    <s v=""/>
    <s v="04/02/2025 14:22"/>
    <s v="-"/>
    <s v="Flash Express Thailand COD"/>
    <s v="Tiktok"/>
    <s v="จ่ายทีหลัง / COD"/>
    <s v="ไม่เอากาแฟนะะ"/>
    <s v="-"/>
    <s v="04/02/2025 14:23"/>
  </r>
  <r>
    <x v="4"/>
    <x v="3"/>
    <n v="80"/>
    <n v="2"/>
    <s v="ETJ82"/>
    <n v="180"/>
    <n v="20"/>
    <s v="ร้านที่1"/>
    <s v="3. ชื่อผู้รับ  คุณละมัย เกตใหม่"/>
    <s v="259 หมู่ที่ 3  _x000a_ถ. เลียบคลอง บ้านสวยพัฒนา  _x000a_ต.ในเมือง  อ.พิมาย _x000a_จังหวัดนคราชสีมา  30110"/>
    <s v="30110"/>
    <s v="0917951669"/>
    <s v="04/02/2025 10:04"/>
    <s v="suphandarat@gmail.com"/>
    <s v="EMS"/>
    <s v="facebook"/>
    <s v="กสิกร"/>
    <s v=""/>
    <s v="-"/>
    <s v="04/02/2025 14:20"/>
  </r>
  <r>
    <x v="4"/>
    <x v="3"/>
    <n v="80"/>
    <n v="2"/>
    <s v="ETJ81"/>
    <n v="180"/>
    <n v="20"/>
    <s v="ร้านที่1"/>
    <s v="2. ชื่อผู้รับ  คุณชูเกียรติ ชื่นแพ  "/>
    <s v=" 71ม.7 ต.เขาเพิ่ม อ.บ้านนา _x000a_จังหวัดนครนายก 26110"/>
    <s v="26110"/>
    <s v="0852650002"/>
    <s v="04/02/2025 10:04"/>
    <s v="suphandarat@gmail.com"/>
    <s v="EMS"/>
    <s v="facebook"/>
    <s v="กสิกร"/>
    <s v=""/>
    <s v="-"/>
    <s v="04/02/2025 14:18"/>
  </r>
  <r>
    <x v="4"/>
    <x v="3"/>
    <n v="80"/>
    <n v="2"/>
    <s v="ETJ78"/>
    <n v="180"/>
    <n v="20"/>
    <s v="ร้านที่1"/>
    <s v="1. ชื่อผู้รับ  คุณวินัย บุญวัฒนโสภณ"/>
    <s v="เอี่ยมหินกอง  33/1 หมู่ 1 _x000a_ตำบลห้วยทราย  อำเภอหนองแค_x000a_จังหวัดสระบุรี 18230"/>
    <s v="18230"/>
    <s v="0894444811"/>
    <s v="04/02/2025 10:04"/>
    <s v="suphandarat@gmail.com"/>
    <s v="EMS"/>
    <s v="facebook"/>
    <s v="กสิกร"/>
    <s v=""/>
    <s v="-"/>
    <s v="04/02/2025 14:15"/>
  </r>
  <r>
    <x v="5"/>
    <x v="4"/>
    <n v="43"/>
    <n v="2"/>
    <s v="ETJ77"/>
    <n v="257"/>
    <n v="0"/>
    <s v="ร้านที่1"/>
    <s v="ธ******์"/>
    <s v="******กษาน่าน, เลขที่ 418 หมู่ 8, อำเภอปัว น่าน ตำบลภูคา อำเภอปัว จังหวัดน่าน 55120"/>
    <s v="55120"/>
    <s v="26"/>
    <s v="04/02/2025 14:28"/>
    <s v="-"/>
    <s v="Flash Express"/>
    <s v="Shopee"/>
    <s v="shopee"/>
    <s v=""/>
    <s v="-"/>
    <s v="04/02/2025 13:58"/>
  </r>
  <r>
    <x v="7"/>
    <x v="10"/>
    <n v="45"/>
    <n v="2"/>
    <s v="ETJ77"/>
    <n v="257"/>
    <n v="0"/>
    <s v="ร้านที่1"/>
    <s v="ธ******์"/>
    <s v="******กษาน่าน, เลขที่ 418 หมู่ 8, อำเภอปัว น่าน ตำบลภูคา อำเภอปัว จังหวัดน่าน 55120"/>
    <s v="55120"/>
    <s v="26"/>
    <s v="04/02/2025 14:28"/>
    <s v="-"/>
    <s v="Flash Express"/>
    <s v="Shopee"/>
    <s v="shopee"/>
    <s v=""/>
    <s v="-"/>
    <s v="04/02/2025 13:58"/>
  </r>
  <r>
    <x v="6"/>
    <x v="5"/>
    <n v="45"/>
    <n v="2"/>
    <s v="ETJ77"/>
    <n v="257"/>
    <n v="0"/>
    <s v="ร้านที่1"/>
    <s v="ธ******์"/>
    <s v="******กษาน่าน, เลขที่ 418 หมู่ 8, อำเภอปัว น่าน ตำบลภูคา อำเภอปัว จังหวัดน่าน 55120"/>
    <s v="55120"/>
    <s v="26"/>
    <s v="04/02/2025 14:28"/>
    <s v="-"/>
    <s v="Flash Express"/>
    <s v="Shopee"/>
    <s v="shopee"/>
    <s v=""/>
    <s v="-"/>
    <s v="04/02/2025 13:58"/>
  </r>
  <r>
    <x v="6"/>
    <x v="5"/>
    <n v="0"/>
    <n v="1"/>
    <s v="ETJ76"/>
    <n v="0"/>
    <n v="0"/>
    <s v="ร้านที่1"/>
    <s v="บุษบา"/>
    <s v="72/1 ม.16 ต.บ้านเม็ง อ.หนองเรือ จ.ขอนแก่, ขอนแก่น/ Khon Kaen, หนองเรือ/ Nong Ruea, 40210, Thailand_x000a_"/>
    <s v="40210"/>
    <s v="660896197118"/>
    <s v="04/02/2025 13:47"/>
    <s v="sompear3955@gmail.com"/>
    <s v="EMS"/>
    <s v="facebook"/>
    <s v="กสิกร"/>
    <s v="เคลม ลซด ออเดอร์ 970986191221626"/>
    <s v="-"/>
    <s v="04/02/2025 13:47"/>
  </r>
  <r>
    <x v="14"/>
    <x v="15"/>
    <n v="0"/>
    <n v="1"/>
    <s v="ETJ76"/>
    <n v="0"/>
    <n v="0"/>
    <s v="ร้านที่1"/>
    <s v="บุษบา"/>
    <s v="72/1 ม.16 ต.บ้านเม็ง อ.หนองเรือ จ.ขอนแก่, ขอนแก่น/ Khon Kaen, หนองเรือ/ Nong Ruea, 40210, Thailand_x000a_"/>
    <s v="40210"/>
    <s v="660896197118"/>
    <s v="04/02/2025 13:47"/>
    <s v="sompear3955@gmail.com"/>
    <s v="EMS"/>
    <s v="facebook"/>
    <s v="กสิกร"/>
    <s v="เคลม ลซด ออเดอร์ 970986191221626"/>
    <s v="-"/>
    <s v="04/02/2025 13:47"/>
  </r>
  <r>
    <x v="9"/>
    <x v="8"/>
    <n v="66"/>
    <n v="2"/>
    <s v="ETJ75"/>
    <n v="440"/>
    <n v="0"/>
    <s v="ร้านที่4"/>
    <s v="ส***ย ส***ภิรมณ์"/>
    <s v="ฉะเชิงเทรา"/>
    <s v="-"/>
    <s v=""/>
    <s v="04/02/2025 13:18"/>
    <s v="-"/>
    <s v="Flash Express Thailand COD"/>
    <s v="Tiktok"/>
    <s v="จ่ายทีหลัง / COD"/>
    <s v=""/>
    <s v="-"/>
    <s v="04/02/2025 13:18"/>
  </r>
  <r>
    <x v="2"/>
    <x v="1"/>
    <n v="66"/>
    <n v="2"/>
    <s v="ETJ75"/>
    <n v="440"/>
    <n v="0"/>
    <s v="ร้านที่4"/>
    <s v="ส***ย ส***ภิรมณ์"/>
    <s v="ฉะเชิงเทรา"/>
    <s v="-"/>
    <s v=""/>
    <s v="04/02/2025 13:18"/>
    <s v="-"/>
    <s v="Flash Express Thailand COD"/>
    <s v="Tiktok"/>
    <s v="จ่ายทีหลัง / COD"/>
    <s v=""/>
    <s v="-"/>
    <s v="04/02/2025 13:18"/>
  </r>
  <r>
    <x v="4"/>
    <x v="3"/>
    <n v="67"/>
    <n v="2"/>
    <s v="ETJ75"/>
    <n v="440"/>
    <n v="0"/>
    <s v="ร้านที่4"/>
    <s v="ส***ย ส***ภิรมณ์"/>
    <s v="ฉะเชิงเทรา"/>
    <s v="-"/>
    <s v=""/>
    <s v="04/02/2025 13:18"/>
    <s v="-"/>
    <s v="Flash Express Thailand COD"/>
    <s v="Tiktok"/>
    <s v="จ่ายทีหลัง / COD"/>
    <s v=""/>
    <s v="-"/>
    <s v="04/02/2025 13:18"/>
  </r>
  <r>
    <x v="9"/>
    <x v="8"/>
    <n v="66"/>
    <n v="2"/>
    <s v="ETJ74"/>
    <n v="440"/>
    <n v="0"/>
    <s v="ร้านที่4"/>
    <s v="ส***ย ส***ภิรมณ์"/>
    <s v="ฉะเชิงเทรา"/>
    <s v="-"/>
    <s v=""/>
    <s v="04/02/2025 13:17"/>
    <s v="-"/>
    <s v="Flash Express Thailand COD"/>
    <s v="Tiktok"/>
    <s v="จ่ายทีหลัง / COD"/>
    <s v=""/>
    <s v="-"/>
    <s v="04/02/2025 13:17"/>
  </r>
  <r>
    <x v="2"/>
    <x v="1"/>
    <n v="66"/>
    <n v="2"/>
    <s v="ETJ74"/>
    <n v="440"/>
    <n v="0"/>
    <s v="ร้านที่4"/>
    <s v="ส***ย ส***ภิรมณ์"/>
    <s v="ฉะเชิงเทรา"/>
    <s v="-"/>
    <s v=""/>
    <s v="04/02/2025 13:17"/>
    <s v="-"/>
    <s v="Flash Express Thailand COD"/>
    <s v="Tiktok"/>
    <s v="จ่ายทีหลัง / COD"/>
    <s v=""/>
    <s v="-"/>
    <s v="04/02/2025 13:17"/>
  </r>
  <r>
    <x v="4"/>
    <x v="3"/>
    <n v="67"/>
    <n v="2"/>
    <s v="ETJ74"/>
    <n v="440"/>
    <n v="0"/>
    <s v="ร้านที่4"/>
    <s v="ส***ย ส***ภิรมณ์"/>
    <s v="ฉะเชิงเทรา"/>
    <s v="-"/>
    <s v=""/>
    <s v="04/02/2025 13:17"/>
    <s v="-"/>
    <s v="Flash Express Thailand COD"/>
    <s v="Tiktok"/>
    <s v="จ่ายทีหลัง / COD"/>
    <s v=""/>
    <s v="-"/>
    <s v="04/02/2025 13:17"/>
  </r>
  <r>
    <x v="4"/>
    <x v="3"/>
    <n v="69.900000000000006"/>
    <n v="10"/>
    <s v="ETJ73"/>
    <n v="829"/>
    <n v="66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4/02/2025 12:48"/>
    <s v="-"/>
    <s v="Kerry_dropoff"/>
    <s v="Lazada"/>
    <s v="lazada"/>
    <s v=""/>
    <s v="-"/>
    <s v="04/02/2025 12:48"/>
  </r>
  <r>
    <x v="2"/>
    <x v="1"/>
    <n v="66.333333333333329"/>
    <n v="3"/>
    <s v="ETJ70"/>
    <n v="285"/>
    <n v="35"/>
    <s v="ร้านที่1"/>
    <s v="พ******์"/>
    <s v="******ธิเบศน์ ต.ไทรม้า ตำบลไทรม้า อำเภอเมืองนนทบุรี จังหวัดนนทบุรี 11000"/>
    <s v="11000"/>
    <s v="55"/>
    <s v="04/02/2025 12:06"/>
    <s v="-"/>
    <s v="Flash Express"/>
    <s v="Shopee"/>
    <s v="shopee"/>
    <s v=""/>
    <s v="-"/>
    <s v="04/02/2025 12:06"/>
  </r>
  <r>
    <x v="5"/>
    <x v="4"/>
    <n v="43"/>
    <n v="2"/>
    <s v="ETJ69"/>
    <n v="86"/>
    <n v="0"/>
    <s v="ร้านที่1"/>
    <s v="พ******5"/>
    <s v="******ลขที่ 52/195 ซ.เอกประจิม 2/2 ตำบลหลักหก อำเภอเมืองปทุมธานี จังหวัดปทุมธานี 12000"/>
    <s v="12000"/>
    <s v="72"/>
    <s v="04/02/2025 18:37"/>
    <s v="-"/>
    <s v="Flash Express"/>
    <s v="Shopee"/>
    <s v="shopee"/>
    <s v=""/>
    <s v="-"/>
    <s v="04/02/2025 11:03"/>
  </r>
  <r>
    <x v="9"/>
    <x v="8"/>
    <n v="66"/>
    <n v="1"/>
    <s v="ETJ68"/>
    <n v="285"/>
    <n v="45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4/02/2025 10:43"/>
    <s v="-"/>
    <s v="Flash Express"/>
    <s v="Shopee"/>
    <s v="shopee"/>
    <s v=""/>
    <s v="-"/>
    <s v="04/02/2025 10:42"/>
  </r>
  <r>
    <x v="2"/>
    <x v="1"/>
    <n v="66"/>
    <n v="1"/>
    <s v="ETJ68"/>
    <n v="285"/>
    <n v="45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4/02/2025 10:43"/>
    <s v="-"/>
    <s v="Flash Express"/>
    <s v="Shopee"/>
    <s v="shopee"/>
    <s v=""/>
    <s v="-"/>
    <s v="04/02/2025 10:42"/>
  </r>
  <r>
    <x v="4"/>
    <x v="3"/>
    <n v="67"/>
    <n v="1"/>
    <s v="ETJ68"/>
    <n v="285"/>
    <n v="45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4/02/2025 10:43"/>
    <s v="-"/>
    <s v="Flash Express"/>
    <s v="Shopee"/>
    <s v="shopee"/>
    <s v=""/>
    <s v="-"/>
    <s v="04/02/2025 10:42"/>
  </r>
  <r>
    <x v="4"/>
    <x v="3"/>
    <n v="66.333333333333329"/>
    <n v="3"/>
    <s v="ETJ67"/>
    <n v="185.06"/>
    <n v="7"/>
    <s v="ร้านที่9"/>
    <s v="ปรียานุช"/>
    <s v="37 หมู่ 7 ต.นาเหรง ปากทางเข้าซอยมีศูนย์ตรอ.สีชมพู_x000a__x000a_นบพิตำ/ Nopphitamนครศรีธรรมราช/ Nakhon Si Thammarat_x000a_80160"/>
    <s v="80160"/>
    <s v="660874172622"/>
    <s v="04/02/2025 10:34"/>
    <s v="-"/>
    <s v="Kerry_dropoff"/>
    <s v="Lazada"/>
    <s v="lazada"/>
    <s v=""/>
    <s v="-"/>
    <s v="04/02/2025 10:34"/>
  </r>
  <r>
    <x v="10"/>
    <x v="17"/>
    <n v="35.75"/>
    <n v="1"/>
    <s v="ETJ67"/>
    <n v="185.06"/>
    <n v="7"/>
    <s v="ร้านที่9"/>
    <s v="ปรียานุช"/>
    <s v="37 หมู่ 7 ต.นาเหรง ปากทางเข้าซอยมีศูนย์ตรอ.สีชมพู_x000a__x000a_นบพิตำ/ Nopphitamนครศรีธรรมราช/ Nakhon Si Thammarat_x000a_80160"/>
    <s v="80160"/>
    <s v="660874172622"/>
    <s v="04/02/2025 10:34"/>
    <s v="-"/>
    <s v="Kerry_dropoff"/>
    <s v="Lazada"/>
    <s v="lazada"/>
    <s v=""/>
    <s v="-"/>
    <s v="04/02/2025 10:34"/>
  </r>
  <r>
    <x v="9"/>
    <x v="8"/>
    <n v="66"/>
    <n v="1"/>
    <s v="ETJ66"/>
    <n v="438"/>
    <n v="64"/>
    <s v="ร้านที่1"/>
    <s v="ส*****์"/>
    <s v="******องเปียะ อำเภอจะนะ จังหวัดสงขลา 90130"/>
    <s v="90130"/>
    <s v="93"/>
    <s v="04/02/2025 10:33"/>
    <s v="-"/>
    <s v="SPX Express"/>
    <s v="Shopee"/>
    <s v="shopee"/>
    <s v=""/>
    <s v="-"/>
    <s v="04/02/2025 10:33"/>
  </r>
  <r>
    <x v="2"/>
    <x v="1"/>
    <n v="66"/>
    <n v="1"/>
    <s v="ETJ66"/>
    <n v="438"/>
    <n v="64"/>
    <s v="ร้านที่1"/>
    <s v="ส*****์"/>
    <s v="******องเปียะ อำเภอจะนะ จังหวัดสงขลา 90130"/>
    <s v="90130"/>
    <s v="93"/>
    <s v="04/02/2025 10:33"/>
    <s v="-"/>
    <s v="SPX Express"/>
    <s v="Shopee"/>
    <s v="shopee"/>
    <s v=""/>
    <s v="-"/>
    <s v="04/02/2025 10:33"/>
  </r>
  <r>
    <x v="4"/>
    <x v="3"/>
    <n v="67"/>
    <n v="1"/>
    <s v="ETJ66"/>
    <n v="438"/>
    <n v="64"/>
    <s v="ร้านที่1"/>
    <s v="ส*****์"/>
    <s v="******องเปียะ อำเภอจะนะ จังหวัดสงขลา 90130"/>
    <s v="90130"/>
    <s v="93"/>
    <s v="04/02/2025 10:33"/>
    <s v="-"/>
    <s v="SPX Express"/>
    <s v="Shopee"/>
    <s v="shopee"/>
    <s v=""/>
    <s v="-"/>
    <s v="04/02/2025 10:33"/>
  </r>
  <r>
    <x v="9"/>
    <x v="8"/>
    <n v="77"/>
    <n v="2"/>
    <s v="ETJ66"/>
    <n v="438"/>
    <n v="64"/>
    <s v="ร้านที่1"/>
    <s v="ส*****์"/>
    <s v="******องเปียะ อำเภอจะนะ จังหวัดสงขลา 90130"/>
    <s v="90130"/>
    <s v="93"/>
    <s v="04/02/2025 10:33"/>
    <s v="-"/>
    <s v="SPX Express"/>
    <s v="Shopee"/>
    <s v="shopee"/>
    <s v=""/>
    <s v="-"/>
    <s v="04/02/2025 10:33"/>
  </r>
  <r>
    <x v="10"/>
    <x v="18"/>
    <n v="35"/>
    <n v="8"/>
    <s v="ETJ65"/>
    <n v="363"/>
    <n v="45"/>
    <s v="ร้านที่1"/>
    <s v="ร******ษ"/>
    <s v="******หนองจันทร์, ตำบล ศรีวิไล, อำเภอศรีวิไล ตำบลศรีวิไล อำเภอศรีวิไล จังหวัดบึงกาฬ 38210"/>
    <s v="38210"/>
    <s v="91"/>
    <s v="04/02/2025 10:50"/>
    <s v="-"/>
    <s v="Flash Express"/>
    <s v="Shopee"/>
    <s v="shopee"/>
    <s v=""/>
    <s v="-"/>
    <s v="04/02/2025 10:20"/>
  </r>
  <r>
    <x v="4"/>
    <x v="3"/>
    <n v="66.333333333333329"/>
    <n v="3"/>
    <s v="ETJ64"/>
    <n v="243"/>
    <n v="45"/>
    <s v="ร้านที่2"/>
    <s v="ม******ว"/>
    <s v="******ียรใหญ่ ตำบล ดงขี้เหล็ก ตำบลดงขี้เหล็ก อำเภอเมืองปราจีนบุรี จังหวัดปราจีนบุรี 25000"/>
    <s v="25000"/>
    <s v="00"/>
    <s v="04/02/2025 10:01"/>
    <s v="-"/>
    <s v="SPX Express"/>
    <s v="Shopee"/>
    <s v="shopee"/>
    <s v=""/>
    <s v="-"/>
    <s v="04/02/2025 10:00"/>
  </r>
  <r>
    <x v="15"/>
    <x v="16"/>
    <n v="100"/>
    <n v="9"/>
    <s v="ETJ63"/>
    <n v="720"/>
    <n v="0"/>
    <s v="ร้านที่4"/>
    <s v="ณ***นม์ เ***เลิศ"/>
    <s v="อ่างทอง"/>
    <s v="-"/>
    <s v=""/>
    <s v="04/02/2025 09:44"/>
    <s v="-"/>
    <s v="Flash Express Thailand COD"/>
    <s v="Tiktok"/>
    <s v="จ่ายทีหลัง / COD"/>
    <s v=""/>
    <s v="-"/>
    <s v="04/02/2025 09:44"/>
  </r>
  <r>
    <x v="16"/>
    <x v="19"/>
    <n v="60"/>
    <n v="10"/>
    <s v="ETJ62"/>
    <n v="920"/>
    <n v="20"/>
    <s v="ร้านที่1"/>
    <s v="นายเฉลิมเดช ศิริบุญ"/>
    <s v="28/31 ม.2_x000a_ทับมา_x000a_เมือง, ระยอง  21000"/>
    <s v="21000"/>
    <s v="0987395945"/>
    <s v="23/01/2025 09:53"/>
    <s v="macanatic.xr@gmail.com"/>
    <s v="EMS"/>
    <s v="facebook"/>
    <s v="กสิกร"/>
    <s v=""/>
    <s v="-"/>
    <s v="04/02/2025 08:56"/>
  </r>
  <r>
    <x v="17"/>
    <x v="20"/>
    <n v="50"/>
    <n v="10"/>
    <s v="ETJ62"/>
    <n v="920"/>
    <n v="20"/>
    <s v="ร้านที่1"/>
    <s v="นายเฉลิมเดช ศิริบุญ"/>
    <s v="28/31 ม.2_x000a_ทับมา_x000a_เมือง, ระยอง  21000"/>
    <s v="21000"/>
    <s v="0987395945"/>
    <s v="23/01/2025 09:53"/>
    <s v="macanatic.xr@gmail.com"/>
    <s v="EMS"/>
    <s v="facebook"/>
    <s v="กสิกร"/>
    <s v=""/>
    <s v="-"/>
    <s v="04/02/2025 08:56"/>
  </r>
  <r>
    <x v="9"/>
    <x v="8"/>
    <n v="66"/>
    <n v="1"/>
    <s v="ETJ61"/>
    <n v="240"/>
    <n v="0"/>
    <s v="ร้านที่4"/>
    <s v="ด* ด*"/>
    <s v="ชลบุรี"/>
    <s v="-"/>
    <s v=""/>
    <s v="04/02/2025 08:34"/>
    <s v="-"/>
    <s v="Flash Express Thailand COD"/>
    <s v="Tiktok"/>
    <s v="จ่ายทีหลัง / COD"/>
    <s v=""/>
    <s v="-"/>
    <s v="04/02/2025 08:34"/>
  </r>
  <r>
    <x v="2"/>
    <x v="1"/>
    <n v="66"/>
    <n v="1"/>
    <s v="ETJ61"/>
    <n v="240"/>
    <n v="0"/>
    <s v="ร้านที่4"/>
    <s v="ด* ด*"/>
    <s v="ชลบุรี"/>
    <s v="-"/>
    <s v=""/>
    <s v="04/02/2025 08:34"/>
    <s v="-"/>
    <s v="Flash Express Thailand COD"/>
    <s v="Tiktok"/>
    <s v="จ่ายทีหลัง / COD"/>
    <s v=""/>
    <s v="-"/>
    <s v="04/02/2025 08:34"/>
  </r>
  <r>
    <x v="4"/>
    <x v="3"/>
    <n v="67"/>
    <n v="1"/>
    <s v="ETJ61"/>
    <n v="240"/>
    <n v="0"/>
    <s v="ร้านที่4"/>
    <s v="ด* ด*"/>
    <s v="ชลบุรี"/>
    <s v="-"/>
    <s v=""/>
    <s v="04/02/2025 08:34"/>
    <s v="-"/>
    <s v="Flash Express Thailand COD"/>
    <s v="Tiktok"/>
    <s v="จ่ายทีหลัง / COD"/>
    <s v=""/>
    <s v="-"/>
    <s v="04/02/2025 08:34"/>
  </r>
  <r>
    <x v="9"/>
    <x v="8"/>
    <n v="66"/>
    <n v="1"/>
    <s v="ETJ60"/>
    <n v="236.55"/>
    <n v="0"/>
    <s v="ร้านที่9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4/02/2025 08:18"/>
    <s v="-"/>
    <s v="Kerry_dropoff"/>
    <s v="Lazada"/>
    <s v="lazada"/>
    <s v=""/>
    <s v="-"/>
    <s v="04/02/2025 08:18"/>
  </r>
  <r>
    <x v="2"/>
    <x v="1"/>
    <n v="66"/>
    <n v="1"/>
    <s v="ETJ60"/>
    <n v="236.55"/>
    <n v="0"/>
    <s v="ร้านที่9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4/02/2025 08:18"/>
    <s v="-"/>
    <s v="Kerry_dropoff"/>
    <s v="Lazada"/>
    <s v="lazada"/>
    <s v=""/>
    <s v="-"/>
    <s v="04/02/2025 08:18"/>
  </r>
  <r>
    <x v="4"/>
    <x v="3"/>
    <n v="67"/>
    <n v="1"/>
    <s v="ETJ60"/>
    <n v="236.55"/>
    <n v="0"/>
    <s v="ร้านที่9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4/02/2025 08:18"/>
    <s v="-"/>
    <s v="Kerry_dropoff"/>
    <s v="Lazada"/>
    <s v="lazada"/>
    <s v=""/>
    <s v="-"/>
    <s v="04/02/2025 08:18"/>
  </r>
  <r>
    <x v="1"/>
    <x v="0"/>
    <n v="100"/>
    <n v="2"/>
    <s v="ETJ59"/>
    <n v="236"/>
    <n v="45"/>
    <s v="ร้านที่1"/>
    <s v="น******ร"/>
    <s v="******สวรรค์ ตำบลคูหาสวรรค์ อำเภอเมืองพัทลุง จังหวัดพัทลุง 93000"/>
    <s v="93000"/>
    <s v="39"/>
    <s v="04/02/2025 08:15"/>
    <s v="-"/>
    <s v="SPX Express"/>
    <s v="Shopee"/>
    <s v="shopee"/>
    <s v=""/>
    <s v="-"/>
    <s v="04/02/2025 08:15"/>
  </r>
  <r>
    <x v="4"/>
    <x v="3"/>
    <n v="66.333333333333329"/>
    <n v="6"/>
    <s v="ETJ58"/>
    <n v="460"/>
    <n v="64"/>
    <s v="ร้านที่2"/>
    <s v="ป******์"/>
    <s v="******8 หมู่ 14 ตำบลหนองสาหร่าย อำเภอปากช่อง จังหวัดนครราชสีมา 30130"/>
    <s v="30130"/>
    <s v="47"/>
    <s v="04/02/2025 07:57"/>
    <s v="-"/>
    <s v="SPX Express"/>
    <s v="Shopee"/>
    <s v="shopee"/>
    <s v=""/>
    <s v="-"/>
    <s v="04/02/2025 07:27"/>
  </r>
  <r>
    <x v="4"/>
    <x v="3"/>
    <n v="69.900000000000006"/>
    <n v="10"/>
    <s v="ETJ57"/>
    <n v="805"/>
    <n v="54"/>
    <s v="ร้านที่1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"/>
    <s v="-"/>
    <s v="-"/>
    <s v="Kerry_dropoff"/>
    <s v="Lazada"/>
    <s v="-"/>
    <s v=""/>
    <s v="-"/>
    <s v="04/02/2025 07: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66.333333333333329"/>
    <n v="3"/>
    <s v="ETK83"/>
    <n v="227"/>
    <n v="29"/>
    <s v="ร้านที่2"/>
    <s v="ว******ง"/>
    <s v="******านของฝาก ปั๊มบางจาก ตำบลไชยภูมิ อำเภอไชโย จังหวัดอ่างทอง 14140"/>
    <s v="14140"/>
    <s v="98"/>
    <s v="05/02/2025 22:58"/>
    <s v="-"/>
    <s v="Flash Express"/>
    <s v="Shopee"/>
    <s v="shopee"/>
    <s v=""/>
    <s v="-"/>
    <s v="05/02/2025 22:28"/>
  </r>
  <r>
    <x v="0"/>
    <x v="0"/>
    <n v="66.333333333333329"/>
    <n v="3"/>
    <s v="ETK82"/>
    <n v="227"/>
    <n v="29"/>
    <s v="ร้านที่2"/>
    <s v="จ******ง"/>
    <s v="******ฝาก) ตำบลไชยภูมิ อำเภอไชโย จังหวัดอ่างทอง 14140"/>
    <s v="14140"/>
    <s v="96"/>
    <s v="05/02/2025 22:52"/>
    <s v="-"/>
    <s v="Flash Express"/>
    <s v="Shopee"/>
    <s v="shopee"/>
    <s v=""/>
    <s v="-"/>
    <s v="05/02/2025 22:22"/>
  </r>
  <r>
    <x v="0"/>
    <x v="0"/>
    <n v="66.333333333333329"/>
    <n v="3"/>
    <s v="ETK81"/>
    <n v="220"/>
    <n v="0"/>
    <s v="ร้านที่4"/>
    <s v="พ***์ฉวี     ว***เกตุใจ"/>
    <s v="สมุทรปราการ"/>
    <s v="-"/>
    <s v=""/>
    <s v="05/02/2025 22:20"/>
    <s v="-"/>
    <s v="Flash Express Thailand COD"/>
    <s v="Tiktok"/>
    <s v="จ่ายทีหลัง / COD"/>
    <s v=""/>
    <s v="-"/>
    <s v="05/02/2025 22:20"/>
  </r>
  <r>
    <x v="1"/>
    <x v="1"/>
    <n v="66"/>
    <n v="1"/>
    <s v="ETK80"/>
    <n v="220"/>
    <n v="0"/>
    <s v="ร้านที่4"/>
    <s v="ก*** ฟ***มหมู ร***ะ เ***ญผล"/>
    <s v="นครพนม"/>
    <s v="-"/>
    <s v=""/>
    <s v="05/02/2025 21:50"/>
    <s v="-"/>
    <s v="Flash Express Thailand"/>
    <s v="Tiktok"/>
    <s v="tiktok"/>
    <s v=""/>
    <s v="-"/>
    <s v="05/02/2025 21:49"/>
  </r>
  <r>
    <x v="2"/>
    <x v="2"/>
    <n v="66"/>
    <n v="1"/>
    <s v="ETK80"/>
    <n v="220"/>
    <n v="0"/>
    <s v="ร้านที่4"/>
    <s v="ก*** ฟ***มหมู ร***ะ เ***ญผล"/>
    <s v="นครพนม"/>
    <s v="-"/>
    <s v=""/>
    <s v="05/02/2025 21:50"/>
    <s v="-"/>
    <s v="Flash Express Thailand"/>
    <s v="Tiktok"/>
    <s v="tiktok"/>
    <s v=""/>
    <s v="-"/>
    <s v="05/02/2025 21:49"/>
  </r>
  <r>
    <x v="0"/>
    <x v="0"/>
    <n v="67"/>
    <n v="1"/>
    <s v="ETK80"/>
    <n v="220"/>
    <n v="0"/>
    <s v="ร้านที่4"/>
    <s v="ก*** ฟ***มหมู ร***ะ เ***ญผล"/>
    <s v="นครพนม"/>
    <s v="-"/>
    <s v=""/>
    <s v="05/02/2025 21:50"/>
    <s v="-"/>
    <s v="Flash Express Thailand"/>
    <s v="Tiktok"/>
    <s v="tiktok"/>
    <s v=""/>
    <s v="-"/>
    <s v="05/02/2025 21:49"/>
  </r>
  <r>
    <x v="0"/>
    <x v="0"/>
    <n v="80"/>
    <n v="1"/>
    <s v="ETK79"/>
    <n v="80"/>
    <n v="0"/>
    <s v="ร้านที่1"/>
    <s v="ก******บ"/>
    <s v="******บ่า, อำเภอหล่มสัก ตำบลลานบ่า อำเภอหล่มสัก จังหวัดเพชรบูรณ์ 67110"/>
    <s v="67110"/>
    <s v="85"/>
    <s v="05/02/2025 21:40"/>
    <s v="-"/>
    <s v="Flash Express"/>
    <s v="Shopee"/>
    <s v="shopee"/>
    <s v=""/>
    <s v="-"/>
    <s v="05/02/2025 21:40"/>
  </r>
  <r>
    <x v="3"/>
    <x v="3"/>
    <n v="41.05"/>
    <n v="1"/>
    <s v="ETK78"/>
    <n v="86.05"/>
    <n v="45"/>
    <s v="ร้านที่9"/>
    <s v="พระภัทร​พงศ์​ นาค​โทน​"/>
    <s v="วัดศรีมงคล บ้านโนนสอาด อ.บ้านแท่น · หนองคู/ Nong Khu_x000a__x000a_บ้านแท่น/ Ban Thaenชัยภูมิ/ Chaiyaphum_x000a_36190"/>
    <s v="36190"/>
    <s v="660621129442"/>
    <s v="05/02/2025 21:31"/>
    <s v="-"/>
    <s v="Kerry_dropoff"/>
    <s v="Lazada"/>
    <s v="lazada"/>
    <s v=""/>
    <s v="-"/>
    <s v="05/02/2025 21:31"/>
  </r>
  <r>
    <x v="0"/>
    <x v="0"/>
    <n v="90"/>
    <n v="2"/>
    <s v="ETK77"/>
    <n v="180"/>
    <n v="0"/>
    <s v="ร้านที่4"/>
    <s v="ส***สา"/>
    <s v="อำเภอเมืองนครปฐม"/>
    <s v="-"/>
    <s v=""/>
    <s v="05/02/2025 21:27"/>
    <s v="-"/>
    <s v="Flash Express Thailand"/>
    <s v="Tiktok"/>
    <s v="tiktok"/>
    <s v=""/>
    <s v="-"/>
    <s v="05/02/2025 21:26"/>
  </r>
  <r>
    <x v="0"/>
    <x v="0"/>
    <n v="66.333333333333329"/>
    <n v="3"/>
    <s v="ETK76"/>
    <n v="220"/>
    <n v="0"/>
    <s v="ร้านที่4"/>
    <s v="ท***์"/>
    <s v="จันทบุรี"/>
    <s v="-"/>
    <s v=""/>
    <s v="05/02/2025 21:06"/>
    <s v="-"/>
    <s v="Flash Express Thailand COD"/>
    <s v="Tiktok"/>
    <s v="จ่ายทีหลัง / COD"/>
    <s v=""/>
    <s v="-"/>
    <s v="05/02/2025 21:12"/>
  </r>
  <r>
    <x v="4"/>
    <x v="4"/>
    <n v="43"/>
    <n v="1"/>
    <s v="ETK74"/>
    <n v="91"/>
    <n v="3"/>
    <s v="ร้านที่1"/>
    <s v="น******ร"/>
    <s v="******5/44 หมู่ที่ 5 บ้านเวียงบัว ต.ชมพู อ.เมืองลำปาง จ.ลำปาง 52100 ตำบลชมพู อำเภอเมืองลำปาง จังหวัดลำปาง 52100"/>
    <s v="52100"/>
    <s v="40"/>
    <s v="05/02/2025 20:55"/>
    <s v="-"/>
    <s v="SPX Express"/>
    <s v="Shopee"/>
    <s v="shopee"/>
    <s v=""/>
    <s v="-"/>
    <s v="05/02/2025 20:54"/>
  </r>
  <r>
    <x v="5"/>
    <x v="5"/>
    <n v="45"/>
    <n v="1"/>
    <s v="ETK74"/>
    <n v="91"/>
    <n v="3"/>
    <s v="ร้านที่1"/>
    <s v="น******ร"/>
    <s v="******5/44 หมู่ที่ 5 บ้านเวียงบัว ต.ชมพู อ.เมืองลำปาง จ.ลำปาง 52100 ตำบลชมพู อำเภอเมืองลำปาง จังหวัดลำปาง 52100"/>
    <s v="52100"/>
    <s v="40"/>
    <s v="05/02/2025 20:55"/>
    <s v="-"/>
    <s v="SPX Express"/>
    <s v="Shopee"/>
    <s v="shopee"/>
    <s v=""/>
    <s v="-"/>
    <s v="05/02/2025 20:54"/>
  </r>
  <r>
    <x v="6"/>
    <x v="6"/>
    <n v="30"/>
    <n v="1"/>
    <s v="ETK72"/>
    <n v="189"/>
    <n v="20"/>
    <s v="ร้านที่1"/>
    <s v="วรนุช กระแสร์ทิพย์"/>
    <s v="260 ม.4 บ้านทิพย์ธรณี ต.ผักไห่ อ.ผักไห่ จ.พระนครศรีอยุธยา 13120"/>
    <s v="13120"/>
    <s v="0972139199"/>
    <s v="05/02/2025 20:37"/>
    <s v="suphandarat@gmail.com"/>
    <s v="EMS"/>
    <s v="facebook"/>
    <s v="กสิกร"/>
    <s v=""/>
    <s v="-"/>
    <s v="05/02/2025 20:39"/>
  </r>
  <r>
    <x v="1"/>
    <x v="1"/>
    <n v="100"/>
    <n v="2"/>
    <s v="ETK72"/>
    <n v="189"/>
    <n v="20"/>
    <s v="ร้านที่1"/>
    <s v="วรนุช กระแสร์ทิพย์"/>
    <s v="260 ม.4 บ้านทิพย์ธรณี ต.ผักไห่ อ.ผักไห่ จ.พระนครศรีอยุธยา 13120"/>
    <s v="13120"/>
    <s v="0972139199"/>
    <s v="05/02/2025 20:37"/>
    <s v="suphandarat@gmail.com"/>
    <s v="EMS"/>
    <s v="facebook"/>
    <s v="กสิกร"/>
    <s v=""/>
    <s v="-"/>
    <s v="05/02/2025 20:39"/>
  </r>
  <r>
    <x v="7"/>
    <x v="7"/>
    <n v="100"/>
    <n v="3"/>
    <s v="ETK71"/>
    <n v="27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05/02/2025 21:01"/>
    <s v="suphandarat@gmail.com"/>
    <s v="EMS"/>
    <s v="facebook"/>
    <s v="กสิกร"/>
    <s v=""/>
    <s v="-"/>
    <s v="05/02/2025 20:22"/>
  </r>
  <r>
    <x v="1"/>
    <x v="1"/>
    <n v="66"/>
    <n v="1"/>
    <s v="ETK70"/>
    <n v="83.48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5/02/2025 20:06"/>
    <s v="-"/>
    <s v="Kerry_dropoff"/>
    <s v="Lazada"/>
    <s v="lazada"/>
    <s v=""/>
    <s v="-"/>
    <s v="05/02/2025 20:06"/>
  </r>
  <r>
    <x v="2"/>
    <x v="2"/>
    <n v="66"/>
    <n v="1"/>
    <s v="ETK70"/>
    <n v="83.48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5/02/2025 20:06"/>
    <s v="-"/>
    <s v="Kerry_dropoff"/>
    <s v="Lazada"/>
    <s v="lazada"/>
    <s v=""/>
    <s v="-"/>
    <s v="05/02/2025 20:06"/>
  </r>
  <r>
    <x v="0"/>
    <x v="0"/>
    <n v="67"/>
    <n v="1"/>
    <s v="ETK70"/>
    <n v="83.48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5/02/2025 20:06"/>
    <s v="-"/>
    <s v="Kerry_dropoff"/>
    <s v="Lazada"/>
    <s v="lazada"/>
    <s v=""/>
    <s v="-"/>
    <s v="05/02/2025 20:06"/>
  </r>
  <r>
    <x v="1"/>
    <x v="8"/>
    <n v="24.88"/>
    <n v="1"/>
    <s v="ETK70"/>
    <n v="83.48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5/02/2025 20:06"/>
    <s v="-"/>
    <s v="Kerry_dropoff"/>
    <s v="Lazada"/>
    <s v="lazada"/>
    <s v=""/>
    <s v="-"/>
    <s v="05/02/2025 20:06"/>
  </r>
  <r>
    <x v="8"/>
    <x v="9"/>
    <n v="50"/>
    <n v="3"/>
    <s v="ETK69"/>
    <n v="381"/>
    <n v="0"/>
    <s v="ร้านที่1"/>
    <s v="ช******า"/>
    <s v="******านแหร อ.ธารโต จ.ยะลา 95150 ตำบลบ้านแหร อำเภอธารโต จังหวัดยะลา 95150"/>
    <s v="95150"/>
    <s v="60"/>
    <s v="05/02/2025 19:33"/>
    <s v="-"/>
    <s v="Flash Express"/>
    <s v="Shopee"/>
    <s v="shopee"/>
    <s v=""/>
    <s v="-"/>
    <s v="05/02/2025 19:33"/>
  </r>
  <r>
    <x v="5"/>
    <x v="5"/>
    <n v="50"/>
    <n v="3"/>
    <s v="ETK69"/>
    <n v="381"/>
    <n v="0"/>
    <s v="ร้านที่1"/>
    <s v="ช******า"/>
    <s v="******านแหร อ.ธารโต จ.ยะลา 95150 ตำบลบ้านแหร อำเภอธารโต จังหวัดยะลา 95150"/>
    <s v="95150"/>
    <s v="60"/>
    <s v="05/02/2025 19:33"/>
    <s v="-"/>
    <s v="Flash Express"/>
    <s v="Shopee"/>
    <s v="shopee"/>
    <s v=""/>
    <s v="-"/>
    <s v="05/02/2025 19:33"/>
  </r>
  <r>
    <x v="4"/>
    <x v="4"/>
    <n v="50"/>
    <n v="3"/>
    <s v="ETK69"/>
    <n v="381"/>
    <n v="0"/>
    <s v="ร้านที่1"/>
    <s v="ช******า"/>
    <s v="******านแหร อ.ธารโต จ.ยะลา 95150 ตำบลบ้านแหร อำเภอธารโต จังหวัดยะลา 95150"/>
    <s v="95150"/>
    <s v="60"/>
    <s v="05/02/2025 19:33"/>
    <s v="-"/>
    <s v="Flash Express"/>
    <s v="Shopee"/>
    <s v="shopee"/>
    <s v=""/>
    <s v="-"/>
    <s v="05/02/2025 19:33"/>
  </r>
  <r>
    <x v="0"/>
    <x v="0"/>
    <n v="66.333333333333329"/>
    <n v="3"/>
    <s v="ETK68"/>
    <n v="220"/>
    <n v="0"/>
    <s v="ร้านที่4"/>
    <s v="ส***"/>
    <s v="กรุงเทพฯ"/>
    <s v="-"/>
    <s v=""/>
    <s v="05/02/2025 19:14"/>
    <s v="-"/>
    <s v="Flash Express Thailand"/>
    <s v="Tiktok"/>
    <s v="tiktok"/>
    <s v=""/>
    <s v="-"/>
    <s v="05/02/2025 19:14"/>
  </r>
  <r>
    <x v="0"/>
    <x v="0"/>
    <n v="66.333333333333329"/>
    <n v="3"/>
    <s v="ETK67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05/02/2025 19:03"/>
    <s v="-"/>
    <s v="SPX Express"/>
    <s v="Shopee"/>
    <s v="shopee"/>
    <s v=""/>
    <s v="-"/>
    <s v="05/02/2025 18:33"/>
  </r>
  <r>
    <x v="0"/>
    <x v="0"/>
    <n v="66.333333333333329"/>
    <n v="3"/>
    <s v="ETK66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05/02/2025 19:02"/>
    <s v="-"/>
    <s v="SPX Express"/>
    <s v="Shopee"/>
    <s v="shopee"/>
    <s v=""/>
    <s v="-"/>
    <s v="05/02/2025 18:32"/>
  </r>
  <r>
    <x v="3"/>
    <x v="10"/>
    <n v="45"/>
    <n v="1"/>
    <s v="ETK65"/>
    <n v="87"/>
    <n v="45"/>
    <s v="ร้านที่4"/>
    <s v="ว***ร เ***กจันทึก"/>
    <s v="อุดรธานี"/>
    <s v="-"/>
    <s v=""/>
    <s v="05/02/2025 17:54"/>
    <s v="-"/>
    <s v="Flash Express Thailand COD"/>
    <s v="Tiktok"/>
    <s v="จ่ายทีหลัง / COD"/>
    <s v=""/>
    <s v="-"/>
    <s v="05/02/2025 17:55"/>
  </r>
  <r>
    <x v="0"/>
    <x v="0"/>
    <n v="85"/>
    <n v="20"/>
    <s v="ETK64"/>
    <n v="1563"/>
    <n v="73"/>
    <s v="ร้านที่1"/>
    <s v="เ****น"/>
    <s v="******) ตำบลลาดสวาย อำเภอลำลูกกา ปทุมธานี 12150 ตำบลลาดสวาย อำเภอลำลูกกา จังหวัดปทุมธานี 12150"/>
    <s v="12150"/>
    <s v="77"/>
    <s v="05/02/2025 17:50"/>
    <s v="-"/>
    <s v="SPX Express"/>
    <s v="Shopee"/>
    <s v="shopee"/>
    <s v=""/>
    <s v="-"/>
    <s v="05/02/2025 17:50"/>
  </r>
  <r>
    <x v="9"/>
    <x v="11"/>
    <n v="139"/>
    <n v="1"/>
    <s v="ETK59"/>
    <n v="239"/>
    <n v="0"/>
    <s v="ร้านที่10"/>
    <s v="หทัยกาญจน์  คล่องแคล่ว"/>
    <s v="14 ม.11 ต.บ้านมาง อ.เชียงม่วน จ.พะเยา 56160"/>
    <s v="56160"/>
    <s v="0916287901"/>
    <s v="05/02/2025 15:36"/>
    <s v="suphandarat@gmail.com"/>
    <s v="EMS"/>
    <s v="facebook"/>
    <s v="กสิกร"/>
    <s v=""/>
    <s v="-"/>
    <s v="05/02/2025 17:37"/>
  </r>
  <r>
    <x v="5"/>
    <x v="5"/>
    <n v="45"/>
    <n v="1"/>
    <s v="ETK63"/>
    <n v="48"/>
    <n v="3"/>
    <s v="ร้านที่1"/>
    <s v="ก****ญ"/>
    <s v="******สาว, อำเภอแม่อาย ตำบลแม่สาว อำเภอแม่อาย จังหวัดเชียงใหม่ 50280"/>
    <s v="50280"/>
    <s v="69"/>
    <s v="05/02/2025 17:55"/>
    <s v="-"/>
    <s v="Flash Express"/>
    <s v="Shopee"/>
    <s v="shopee"/>
    <s v=""/>
    <s v="-"/>
    <s v="05/02/2025 17:25"/>
  </r>
  <r>
    <x v="3"/>
    <x v="10"/>
    <n v="30"/>
    <n v="12"/>
    <s v="ETK62"/>
    <n v="341"/>
    <n v="41"/>
    <s v="ร้านที่1"/>
    <s v="ฟ้ารุ่ง วิภูภัคพล"/>
    <s v="125 หมู่ 5 ต.เจริญเมือง อ.พาน จ.เชียงราย · เจริญเมือง/ Charoen Mueang_x000a__x000a_พาน/ Phanเชียงราย/ Chiang Rai_x000a_57120"/>
    <s v="57120"/>
    <s v="660623412294"/>
    <s v="05/02/2025 17:18"/>
    <s v="-"/>
    <s v="Kerry_dropoff"/>
    <s v="Lazada"/>
    <s v="lazada"/>
    <s v=""/>
    <s v="-"/>
    <s v="05/02/2025 17:18"/>
  </r>
  <r>
    <x v="10"/>
    <x v="12"/>
    <n v="40"/>
    <n v="5"/>
    <s v="ETK61"/>
    <n v="190"/>
    <n v="0"/>
    <s v="ร้านที่1"/>
    <s v="ด******ย"/>
    <s v="******ามเตี้ย อำเภอเมือง จังหวัดสุราษฎร์ธานี 84000 ตำบลมะขามเตี้ย อำเภอเมืองสุราษฎร์ธานี จังหวัดสุราษฎร์ธานี 84000"/>
    <s v="84000"/>
    <s v="39"/>
    <s v="05/02/2025 17:34"/>
    <s v="-"/>
    <s v="Flash Express"/>
    <s v="Shopee"/>
    <s v="shopee"/>
    <s v=""/>
    <s v="-"/>
    <s v="05/02/2025 17:04"/>
  </r>
  <r>
    <x v="11"/>
    <x v="13"/>
    <n v="139"/>
    <n v="2"/>
    <s v="ETK60"/>
    <n v="242"/>
    <n v="20"/>
    <s v="ร้านที่10"/>
    <s v="วันทนีย์ ปาละสิงห์"/>
    <s v="61/2 ซ.จรัญสนิทวงศ์7/1_x000a_ถ.จรัญฯ แขวงท่าพระ_x000a_เขตบางกอกใหญ่ กทม 10600"/>
    <s v="10600"/>
    <s v="0949140150"/>
    <s v="05/02/2025 14:49"/>
    <s v="suphandarat@gmail.com"/>
    <s v="EMS"/>
    <s v="facebook"/>
    <s v="กสิกร"/>
    <s v=""/>
    <s v="-"/>
    <s v="05/02/2025 16:51"/>
  </r>
  <r>
    <x v="1"/>
    <x v="1"/>
    <n v="100"/>
    <n v="1"/>
    <s v="ETK59"/>
    <n v="239"/>
    <n v="0"/>
    <s v="ร้านที่10"/>
    <s v="หทัยกาญจน์  คล่องแคล่ว"/>
    <s v="14 ม.11 ต.บ้านมาง อ.เชียงม่วน จ.พะเยา 56160"/>
    <s v="56160"/>
    <s v="0916287901"/>
    <s v="05/02/2025 15:36"/>
    <s v="suphandarat@gmail.com"/>
    <s v="EMS"/>
    <s v="facebook"/>
    <s v="กสิกร"/>
    <s v=""/>
    <s v="-"/>
    <s v="05/02/2025 16:38"/>
  </r>
  <r>
    <x v="12"/>
    <x v="14"/>
    <n v="50"/>
    <n v="1"/>
    <s v="ETK58"/>
    <n v="230"/>
    <n v="30"/>
    <s v="ร้านที่1"/>
    <s v="ชานนท์ ละดาวัลย์"/>
    <s v="7.ม.5.วัดคุ้มดงเมืองจอก_x000a_บ้านดงเมืองจอก.ต.บ้านดู่_x000a_อ.อาจสามารถ.จ.ร้อยเอ็ด_x000a_ 45160"/>
    <s v="45160"/>
    <s v="0936517738"/>
    <s v="05/02/2025 16:36"/>
    <s v="suphandarat@gmail.com"/>
    <s v="EMS COD"/>
    <s v="facebook"/>
    <s v="จ่ายทีหลัง / COD"/>
    <s v=""/>
    <s v="-"/>
    <s v="05/02/2025 16:36"/>
  </r>
  <r>
    <x v="1"/>
    <x v="1"/>
    <n v="100"/>
    <n v="2"/>
    <s v="ETK58"/>
    <n v="230"/>
    <n v="30"/>
    <s v="ร้านที่1"/>
    <s v="ชานนท์ ละดาวัลย์"/>
    <s v="7.ม.5.วัดคุ้มดงเมืองจอก_x000a_บ้านดงเมืองจอก.ต.บ้านดู่_x000a_อ.อาจสามารถ.จ.ร้อยเอ็ด_x000a_ 45160"/>
    <s v="45160"/>
    <s v="0936517738"/>
    <s v="05/02/2025 16:36"/>
    <s v="suphandarat@gmail.com"/>
    <s v="EMS COD"/>
    <s v="facebook"/>
    <s v="จ่ายทีหลัง / COD"/>
    <s v=""/>
    <s v="-"/>
    <s v="05/02/2025 16:36"/>
  </r>
  <r>
    <x v="2"/>
    <x v="15"/>
    <n v="100"/>
    <n v="2"/>
    <s v="ETK57"/>
    <n v="530"/>
    <n v="30"/>
    <s v="ร้านที่1"/>
    <s v="คุฯจันทร์ทิพย์ วิธีจงเจริญ"/>
    <s v="77/380 หมู่บ้านแฟรนชิฟ  ซ.ประเสริฐมนูกิจ_x000a_แขวงลาดพร้าว_x000a_เขตลาดพร้าว _x000a_กรุงเทพ 10230"/>
    <s v="10230"/>
    <s v="0814329083"/>
    <s v="05/02/2025 16:15"/>
    <s v="suphandarat@gmail.com"/>
    <s v="EMS COD"/>
    <s v="facebook"/>
    <s v="จ่ายทีหลัง / COD"/>
    <s v=""/>
    <s v="-"/>
    <s v="05/02/2025 16:15"/>
  </r>
  <r>
    <x v="0"/>
    <x v="0"/>
    <n v="100"/>
    <n v="2"/>
    <s v="ETK57"/>
    <n v="530"/>
    <n v="30"/>
    <s v="ร้านที่1"/>
    <s v="คุฯจันทร์ทิพย์ วิธีจงเจริญ"/>
    <s v="77/380 หมู่บ้านแฟรนชิฟ  ซ.ประเสริฐมนูกิจ_x000a_แขวงลาดพร้าว_x000a_เขตลาดพร้าว _x000a_กรุงเทพ 10230"/>
    <s v="10230"/>
    <s v="0814329083"/>
    <s v="05/02/2025 16:15"/>
    <s v="suphandarat@gmail.com"/>
    <s v="EMS COD"/>
    <s v="facebook"/>
    <s v="จ่ายทีหลัง / COD"/>
    <s v=""/>
    <s v="-"/>
    <s v="05/02/2025 16:15"/>
  </r>
  <r>
    <x v="1"/>
    <x v="1"/>
    <n v="100"/>
    <n v="2"/>
    <s v="ETK57"/>
    <n v="530"/>
    <n v="30"/>
    <s v="ร้านที่1"/>
    <s v="คุฯจันทร์ทิพย์ วิธีจงเจริญ"/>
    <s v="77/380 หมู่บ้านแฟรนชิฟ  ซ.ประเสริฐมนูกิจ_x000a_แขวงลาดพร้าว_x000a_เขตลาดพร้าว _x000a_กรุงเทพ 10230"/>
    <s v="10230"/>
    <s v="0814329083"/>
    <s v="05/02/2025 16:15"/>
    <s v="suphandarat@gmail.com"/>
    <s v="EMS COD"/>
    <s v="facebook"/>
    <s v="จ่ายทีหลัง / COD"/>
    <s v=""/>
    <s v="-"/>
    <s v="05/02/2025 16:15"/>
  </r>
  <r>
    <x v="13"/>
    <x v="16"/>
    <n v="100"/>
    <n v="1"/>
    <s v="ETK56"/>
    <n v="280"/>
    <n v="30"/>
    <s v="ร้านที่1"/>
    <s v="ร.อ.หญิง อรอนงค์  เจริญผ่อง "/>
    <s v="แฟลต บก.ทหารสูงสุด ทุ่งสีกัน 1 550/13208 ถนนสรงประภา แขวงสีกัน เขตดอนเมือง กทม._x000a_เบอร์โทร  10210"/>
    <s v="10210"/>
    <s v="0918812369"/>
    <s v="05/02/2025 16:14"/>
    <s v="suphandarat@gmail.com"/>
    <s v="EMS COD"/>
    <s v="facebook"/>
    <s v="จ่ายทีหลัง / COD"/>
    <s v=""/>
    <s v="-"/>
    <s v="05/02/2025 16:14"/>
  </r>
  <r>
    <x v="14"/>
    <x v="17"/>
    <n v="100"/>
    <n v="1"/>
    <s v="ETK56"/>
    <n v="280"/>
    <n v="30"/>
    <s v="ร้านที่1"/>
    <s v="ร.อ.หญิง อรอนงค์  เจริญผ่อง "/>
    <s v="แฟลต บก.ทหารสูงสุด ทุ่งสีกัน 1 550/13208 ถนนสรงประภา แขวงสีกัน เขตดอนเมือง กทม._x000a_เบอร์โทร  10210"/>
    <s v="10210"/>
    <s v="0918812369"/>
    <s v="05/02/2025 16:14"/>
    <s v="suphandarat@gmail.com"/>
    <s v="EMS COD"/>
    <s v="facebook"/>
    <s v="จ่ายทีหลัง / COD"/>
    <s v=""/>
    <s v="-"/>
    <s v="05/02/2025 16:14"/>
  </r>
  <r>
    <x v="15"/>
    <x v="18"/>
    <n v="100"/>
    <n v="1"/>
    <s v="ETK56"/>
    <n v="280"/>
    <n v="30"/>
    <s v="ร้านที่1"/>
    <s v="ร.อ.หญิง อรอนงค์  เจริญผ่อง "/>
    <s v="แฟลต บก.ทหารสูงสุด ทุ่งสีกัน 1 550/13208 ถนนสรงประภา แขวงสีกัน เขตดอนเมือง กทม._x000a_เบอร์โทร  10210"/>
    <s v="10210"/>
    <s v="0918812369"/>
    <s v="05/02/2025 16:14"/>
    <s v="suphandarat@gmail.com"/>
    <s v="EMS COD"/>
    <s v="facebook"/>
    <s v="จ่ายทีหลัง / COD"/>
    <s v=""/>
    <s v="-"/>
    <s v="05/02/2025 16:14"/>
  </r>
  <r>
    <x v="2"/>
    <x v="15"/>
    <n v="100"/>
    <n v="2"/>
    <s v="ETK55"/>
    <n v="520"/>
    <n v="20"/>
    <s v="ร้านที่1"/>
    <s v="จันทร์ฉาย อิ่มประภากมล"/>
    <s v="9/49เงินสุขแมนชั่น(518A)ซอยชักพระ24 ถนนชักพระ แขวงตลิ่งชัน เขตตลิ่งชัน กรุงเทพฯ 10170"/>
    <s v="10170"/>
    <s v="0814214391"/>
    <s v="05/02/2025 12:40"/>
    <s v="suphandarat@gmail.com"/>
    <s v="EMS"/>
    <s v="facebook"/>
    <s v="กสิกร"/>
    <s v=""/>
    <s v="-"/>
    <s v="05/02/2025 16:13"/>
  </r>
  <r>
    <x v="0"/>
    <x v="0"/>
    <n v="100"/>
    <n v="2"/>
    <s v="ETK55"/>
    <n v="520"/>
    <n v="20"/>
    <s v="ร้านที่1"/>
    <s v="จันทร์ฉาย อิ่มประภากมล"/>
    <s v="9/49เงินสุขแมนชั่น(518A)ซอยชักพระ24 ถนนชักพระ แขวงตลิ่งชัน เขตตลิ่งชัน กรุงเทพฯ 10170"/>
    <s v="10170"/>
    <s v="0814214391"/>
    <s v="05/02/2025 12:40"/>
    <s v="suphandarat@gmail.com"/>
    <s v="EMS"/>
    <s v="facebook"/>
    <s v="กสิกร"/>
    <s v=""/>
    <s v="-"/>
    <s v="05/02/2025 16:13"/>
  </r>
  <r>
    <x v="1"/>
    <x v="1"/>
    <n v="100"/>
    <n v="2"/>
    <s v="ETK55"/>
    <n v="520"/>
    <n v="20"/>
    <s v="ร้านที่1"/>
    <s v="จันทร์ฉาย อิ่มประภากมล"/>
    <s v="9/49เงินสุขแมนชั่น(518A)ซอยชักพระ24 ถนนชักพระ แขวงตลิ่งชัน เขตตลิ่งชัน กรุงเทพฯ 10170"/>
    <s v="10170"/>
    <s v="0814214391"/>
    <s v="05/02/2025 12:40"/>
    <s v="suphandarat@gmail.com"/>
    <s v="EMS"/>
    <s v="facebook"/>
    <s v="กสิกร"/>
    <s v=""/>
    <s v="-"/>
    <s v="05/02/2025 16:12"/>
  </r>
  <r>
    <x v="16"/>
    <x v="19"/>
    <n v="65"/>
    <n v="1"/>
    <s v="ETK54"/>
    <n v="220"/>
    <n v="20"/>
    <s v="ร้านที่1"/>
    <s v="มนัชยา. สิงห์คง"/>
    <s v="สถานีรถไฟฟ้าใต้ดินหัวลำโพง(MRT)_x000a_ถนนพระราม4_x000a_แขวงรองเมือง_x000a_เขตปทุมวัน_x000a_กรุงเทพ_x000a_ 10330"/>
    <s v="10330"/>
    <s v="0817133519"/>
    <s v="05/02/2025 15:48"/>
    <s v="suphandarat@gmail.com"/>
    <s v="EMS"/>
    <s v="facebook"/>
    <s v="กสิกร"/>
    <s v=""/>
    <s v="-"/>
    <s v="05/02/2025 16:11"/>
  </r>
  <r>
    <x v="7"/>
    <x v="7"/>
    <n v="100"/>
    <n v="1"/>
    <s v="ETK54"/>
    <n v="220"/>
    <n v="20"/>
    <s v="ร้านที่1"/>
    <s v="มนัชยา. สิงห์คง"/>
    <s v="สถานีรถไฟฟ้าใต้ดินหัวลำโพง(MRT)_x000a_ถนนพระราม4_x000a_แขวงรองเมือง_x000a_เขตปทุมวัน_x000a_กรุงเทพ_x000a_ 10330"/>
    <s v="10330"/>
    <s v="0817133519"/>
    <s v="05/02/2025 15:48"/>
    <s v="suphandarat@gmail.com"/>
    <s v="EMS"/>
    <s v="facebook"/>
    <s v="กสิกร"/>
    <s v=""/>
    <s v="-"/>
    <s v="05/02/2025 16:11"/>
  </r>
  <r>
    <x v="15"/>
    <x v="18"/>
    <n v="100"/>
    <n v="1"/>
    <s v="ETK54"/>
    <n v="220"/>
    <n v="20"/>
    <s v="ร้านที่1"/>
    <s v="มนัชยา. สิงห์คง"/>
    <s v="สถานีรถไฟฟ้าใต้ดินหัวลำโพง(MRT)_x000a_ถนนพระราม4_x000a_แขวงรองเมือง_x000a_เขตปทุมวัน_x000a_กรุงเทพ_x000a_ 10330"/>
    <s v="10330"/>
    <s v="0817133519"/>
    <s v="05/02/2025 15:48"/>
    <s v="suphandarat@gmail.com"/>
    <s v="EMS"/>
    <s v="facebook"/>
    <s v="กสิกร"/>
    <s v=""/>
    <s v="-"/>
    <s v="05/02/2025 16:11"/>
  </r>
  <r>
    <x v="13"/>
    <x v="16"/>
    <n v="100"/>
    <n v="1"/>
    <s v="ETK53"/>
    <n v="28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05/02/2025 16:10"/>
    <s v="suphandarat@gmail.com"/>
    <s v="EMS COD"/>
    <s v="facebook"/>
    <s v="จ่ายทีหลัง / COD"/>
    <s v=""/>
    <s v="-"/>
    <s v="05/02/2025 16:10"/>
  </r>
  <r>
    <x v="17"/>
    <x v="20"/>
    <n v="100"/>
    <n v="1"/>
    <s v="ETK53"/>
    <n v="28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05/02/2025 16:10"/>
    <s v="suphandarat@gmail.com"/>
    <s v="EMS COD"/>
    <s v="facebook"/>
    <s v="จ่ายทีหลัง / COD"/>
    <s v=""/>
    <s v="-"/>
    <s v="05/02/2025 16:10"/>
  </r>
  <r>
    <x v="18"/>
    <x v="21"/>
    <n v="100"/>
    <n v="1"/>
    <s v="ETK53"/>
    <n v="28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05/02/2025 16:10"/>
    <s v="suphandarat@gmail.com"/>
    <s v="EMS COD"/>
    <s v="facebook"/>
    <s v="จ่ายทีหลัง / COD"/>
    <s v=""/>
    <s v="-"/>
    <s v="05/02/2025 16:10"/>
  </r>
  <r>
    <x v="0"/>
    <x v="0"/>
    <n v="66.333333333333329"/>
    <n v="3"/>
    <s v="ETK52"/>
    <n v="250"/>
    <n v="0"/>
    <s v="ร้านที่2"/>
    <s v="ศ***ักษณ์ ช***าศรี"/>
    <s v="เทศบาลนครขอนแก่น"/>
    <s v="-"/>
    <s v=""/>
    <s v="-"/>
    <s v="-"/>
    <s v="J&amp;T COD"/>
    <s v="Tiktok"/>
    <s v="-"/>
    <s v=""/>
    <s v="-"/>
    <s v="05/02/2025 16:08"/>
  </r>
  <r>
    <x v="19"/>
    <x v="22"/>
    <n v="40"/>
    <n v="8"/>
    <s v="ETK51"/>
    <n v="1650"/>
    <n v="50"/>
    <s v="ร้านที่10"/>
    <s v="จุไรรัตน์"/>
    <s v="513/109 ถ.คูเมือง2 ต.ห้วยเหนือ อ.ขุขันธ์ จ.ศรีสะเกษ33140"/>
    <s v="33140"/>
    <s v="0818022001"/>
    <s v="02/02/2025 16:36"/>
    <s v="suphandarat@gmail.com"/>
    <s v="EMS"/>
    <s v="line_oa"/>
    <s v="กสิกร"/>
    <s v=""/>
    <s v="-"/>
    <s v="05/02/2025 16:03"/>
  </r>
  <r>
    <x v="20"/>
    <x v="23"/>
    <n v="40"/>
    <n v="8"/>
    <s v="ETK51"/>
    <n v="1650"/>
    <n v="50"/>
    <s v="ร้านที่10"/>
    <s v="จุไรรัตน์"/>
    <s v="513/109 ถ.คูเมือง2 ต.ห้วยเหนือ อ.ขุขันธ์ จ.ศรีสะเกษ33140"/>
    <s v="33140"/>
    <s v="0818022001"/>
    <s v="02/02/2025 16:36"/>
    <s v="suphandarat@gmail.com"/>
    <s v="EMS"/>
    <s v="line_oa"/>
    <s v="กสิกร"/>
    <s v=""/>
    <s v="-"/>
    <s v="05/02/2025 16:03"/>
  </r>
  <r>
    <x v="21"/>
    <x v="24"/>
    <n v="40"/>
    <n v="8"/>
    <s v="ETK51"/>
    <n v="1650"/>
    <n v="50"/>
    <s v="ร้านที่10"/>
    <s v="จุไรรัตน์"/>
    <s v="513/109 ถ.คูเมือง2 ต.ห้วยเหนือ อ.ขุขันธ์ จ.ศรีสะเกษ33140"/>
    <s v="33140"/>
    <s v="0818022001"/>
    <s v="02/02/2025 16:36"/>
    <s v="suphandarat@gmail.com"/>
    <s v="EMS"/>
    <s v="line_oa"/>
    <s v="กสิกร"/>
    <s v=""/>
    <s v="-"/>
    <s v="05/02/2025 16:03"/>
  </r>
  <r>
    <x v="12"/>
    <x v="14"/>
    <n v="40"/>
    <n v="16"/>
    <s v="ETK51"/>
    <n v="1650"/>
    <n v="50"/>
    <s v="ร้านที่10"/>
    <s v="จุไรรัตน์"/>
    <s v="513/109 ถ.คูเมือง2 ต.ห้วยเหนือ อ.ขุขันธ์ จ.ศรีสะเกษ33140"/>
    <s v="33140"/>
    <s v="0818022001"/>
    <s v="02/02/2025 16:36"/>
    <s v="suphandarat@gmail.com"/>
    <s v="EMS"/>
    <s v="line_oa"/>
    <s v="กสิกร"/>
    <s v=""/>
    <s v="-"/>
    <s v="05/02/2025 16:03"/>
  </r>
  <r>
    <x v="3"/>
    <x v="10"/>
    <n v="33.166666666666664"/>
    <n v="6"/>
    <s v="ETK50"/>
    <n v="249.2"/>
    <n v="26"/>
    <s v="ร้านที่1"/>
    <s v="แนน"/>
    <s v="1/2 หมู่ที่6 - · ปากช่อง/ Pak Chong_x000a__x000a_จอมบึง/ Chom Buengราชบุรี/ Ratchaburi_x000a_70150"/>
    <s v="70150"/>
    <s v="660824479021"/>
    <s v="05/02/2025 15:10"/>
    <s v="-"/>
    <s v="Kerry_dropoff"/>
    <s v="Lazada"/>
    <s v="lazada"/>
    <s v=""/>
    <s v="-"/>
    <s v="05/02/2025 15:10"/>
  </r>
  <r>
    <x v="0"/>
    <x v="0"/>
    <n v="66.333333333333329"/>
    <n v="3"/>
    <s v="ETK49"/>
    <n v="239"/>
    <n v="41"/>
    <s v="ร้านที่2"/>
    <s v="ม******ว"/>
    <s v="******ียรใหญ่ ตำบล ดงขี้เหล็ก ตำบลดงขี้เหล็ก อำเภอเมืองปราจีนบุรี จังหวัดปราจีนบุรี 25000"/>
    <s v="25000"/>
    <s v="00"/>
    <s v="05/02/2025 14:56"/>
    <s v="-"/>
    <s v="SPX Express"/>
    <s v="Shopee"/>
    <s v="shopee"/>
    <s v=""/>
    <s v="-"/>
    <s v="05/02/2025 14:55"/>
  </r>
  <r>
    <x v="1"/>
    <x v="1"/>
    <n v="66"/>
    <n v="1"/>
    <s v="ETK48"/>
    <n v="220"/>
    <n v="0"/>
    <s v="ร้านที่4"/>
    <s v="ค***ุ่นครูเชด"/>
    <s v="บุรีรัมย์"/>
    <s v="-"/>
    <s v=""/>
    <s v="05/02/2025 14:37"/>
    <s v="-"/>
    <s v="Flash Express Thailand"/>
    <s v="Tiktok"/>
    <s v="tiktok"/>
    <s v=""/>
    <s v="-"/>
    <s v="05/02/2025 14:37"/>
  </r>
  <r>
    <x v="2"/>
    <x v="2"/>
    <n v="66"/>
    <n v="1"/>
    <s v="ETK48"/>
    <n v="220"/>
    <n v="0"/>
    <s v="ร้านที่4"/>
    <s v="ค***ุ่นครูเชด"/>
    <s v="บุรีรัมย์"/>
    <s v="-"/>
    <s v=""/>
    <s v="05/02/2025 14:37"/>
    <s v="-"/>
    <s v="Flash Express Thailand"/>
    <s v="Tiktok"/>
    <s v="tiktok"/>
    <s v=""/>
    <s v="-"/>
    <s v="05/02/2025 14:37"/>
  </r>
  <r>
    <x v="0"/>
    <x v="0"/>
    <n v="67"/>
    <n v="1"/>
    <s v="ETK48"/>
    <n v="220"/>
    <n v="0"/>
    <s v="ร้านที่4"/>
    <s v="ค***ุ่นครูเชด"/>
    <s v="บุรีรัมย์"/>
    <s v="-"/>
    <s v=""/>
    <s v="05/02/2025 14:37"/>
    <s v="-"/>
    <s v="Flash Express Thailand"/>
    <s v="Tiktok"/>
    <s v="tiktok"/>
    <s v=""/>
    <s v="-"/>
    <s v="05/02/2025 14:37"/>
  </r>
  <r>
    <x v="22"/>
    <x v="25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3"/>
    <x v="26"/>
    <n v="0"/>
    <n v="4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4"/>
    <x v="27"/>
    <n v="0"/>
    <n v="5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"/>
    <x v="15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0"/>
    <x v="0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16"/>
    <x v="19"/>
    <n v="0"/>
    <n v="2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5"/>
    <x v="28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6"/>
    <x v="29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7"/>
    <x v="30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0"/>
    <x v="0"/>
    <n v="66.333333333333329"/>
    <n v="3"/>
    <s v="ETK46"/>
    <n v="278"/>
    <n v="35"/>
    <s v="ร้านที่2"/>
    <s v="ก**ง"/>
    <s v="******นาธิเบศร์ ตำบลบางกระสอ ตำบลบางกระสอ อำเภอเมืองนนทบุรี จังหวัดนนทบุรี 11000"/>
    <s v="11000"/>
    <s v="44"/>
    <s v="05/02/2025 14:14"/>
    <s v="-"/>
    <s v="Flash Express"/>
    <s v="Shopee"/>
    <s v="shopee"/>
    <s v=""/>
    <s v="-"/>
    <s v="05/02/2025 14:02"/>
  </r>
  <r>
    <x v="4"/>
    <x v="4"/>
    <n v="50"/>
    <n v="1"/>
    <s v="ETK46"/>
    <n v="278"/>
    <n v="35"/>
    <s v="ร้านที่2"/>
    <s v="ก**ง"/>
    <s v="******นาธิเบศร์ ตำบลบางกระสอ ตำบลบางกระสอ อำเภอเมืองนนทบุรี จังหวัดนนทบุรี 11000"/>
    <s v="11000"/>
    <s v="44"/>
    <s v="05/02/2025 14:14"/>
    <s v="-"/>
    <s v="Flash Express"/>
    <s v="Shopee"/>
    <s v="shopee"/>
    <s v=""/>
    <s v="-"/>
    <s v="05/02/2025 14:02"/>
  </r>
  <r>
    <x v="0"/>
    <x v="0"/>
    <n v="66.333333333333329"/>
    <n v="3"/>
    <s v="ETK45"/>
    <n v="227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5/02/2025 13:57"/>
    <s v="-"/>
    <s v="Flash Express"/>
    <s v="Shopee"/>
    <s v="shopee"/>
    <s v=""/>
    <s v="-"/>
    <s v="05/02/2025 13:57"/>
  </r>
  <r>
    <x v="0"/>
    <x v="0"/>
    <n v="66.333333333333329"/>
    <n v="3"/>
    <s v="ETK44"/>
    <n v="227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5/02/2025 13:52"/>
    <s v="-"/>
    <s v="Flash Express"/>
    <s v="Shopee"/>
    <s v="shopee"/>
    <s v=""/>
    <s v="-"/>
    <s v="05/02/2025 13:52"/>
  </r>
  <r>
    <x v="3"/>
    <x v="10"/>
    <n v="27.5"/>
    <n v="4"/>
    <s v="ETK43"/>
    <n v="165"/>
    <n v="0"/>
    <s v="ร้านที่1"/>
    <s v="อ******ี"/>
    <s v="******วงท่าแร้ง แขวงท่าแร้ง เขตบางเขน จังหวัดกรุงเทพมหานคร 10220"/>
    <s v="10220"/>
    <s v="49"/>
    <s v="05/02/2025 14:21"/>
    <s v="-"/>
    <s v="SPX Express"/>
    <s v="Shopee"/>
    <s v="shopee"/>
    <s v=""/>
    <s v="-"/>
    <s v="05/02/2025 13:51"/>
  </r>
  <r>
    <x v="8"/>
    <x v="9"/>
    <n v="50"/>
    <n v="4"/>
    <s v="ETK42"/>
    <n v="510"/>
    <n v="0"/>
    <s v="ร้านที่1"/>
    <s v="บ******ด"/>
    <s v="******แขวงสามวาตะวันตก, เขตคลองสามวา แขวงสามวาตะวันตก เขตคลองสามวา จังหวัดกรุงเทพมหานคร 10510"/>
    <s v="10510"/>
    <s v="71"/>
    <s v="05/02/2025 13:51"/>
    <s v="-"/>
    <s v="SPX Express"/>
    <s v="Shopee"/>
    <s v="shopee"/>
    <s v=""/>
    <s v="-"/>
    <s v="05/02/2025 13:50"/>
  </r>
  <r>
    <x v="5"/>
    <x v="5"/>
    <n v="50"/>
    <n v="4"/>
    <s v="ETK42"/>
    <n v="510"/>
    <n v="0"/>
    <s v="ร้านที่1"/>
    <s v="บ******ด"/>
    <s v="******แขวงสามวาตะวันตก, เขตคลองสามวา แขวงสามวาตะวันตก เขตคลองสามวา จังหวัดกรุงเทพมหานคร 10510"/>
    <s v="10510"/>
    <s v="71"/>
    <s v="05/02/2025 13:51"/>
    <s v="-"/>
    <s v="SPX Express"/>
    <s v="Shopee"/>
    <s v="shopee"/>
    <s v=""/>
    <s v="-"/>
    <s v="05/02/2025 13:50"/>
  </r>
  <r>
    <x v="4"/>
    <x v="4"/>
    <n v="50"/>
    <n v="4"/>
    <s v="ETK42"/>
    <n v="510"/>
    <n v="0"/>
    <s v="ร้านที่1"/>
    <s v="บ******ด"/>
    <s v="******แขวงสามวาตะวันตก, เขตคลองสามวา แขวงสามวาตะวันตก เขตคลองสามวา จังหวัดกรุงเทพมหานคร 10510"/>
    <s v="10510"/>
    <s v="71"/>
    <s v="05/02/2025 13:51"/>
    <s v="-"/>
    <s v="SPX Express"/>
    <s v="Shopee"/>
    <s v="shopee"/>
    <s v=""/>
    <s v="-"/>
    <s v="05/02/2025 13:50"/>
  </r>
  <r>
    <x v="3"/>
    <x v="31"/>
    <n v="45"/>
    <n v="1"/>
    <s v="ETK41"/>
    <n v="90"/>
    <n v="45"/>
    <s v="ร้านที่8"/>
    <s v="อุไรวรรณ สุวรรณจิตต์"/>
    <s v="40/109 ม.1 ต.เสม็ด อ.เมือ_x000a__x000a_เมืองชลบุรี/ Mueang Chon Buriชลบุรี/ Chonburi_x000a_20000"/>
    <s v="20000"/>
    <s v="660871508426"/>
    <s v="05/02/2025 13:44"/>
    <s v="-"/>
    <s v="Kerry_dropoff"/>
    <s v="Lazada"/>
    <s v="lazada"/>
    <s v=""/>
    <s v="-"/>
    <s v="05/02/2025 13:44"/>
  </r>
  <r>
    <x v="8"/>
    <x v="9"/>
    <n v="50"/>
    <n v="1"/>
    <s v="ETK39"/>
    <n v="211"/>
    <n v="0"/>
    <s v="ร้านที่1"/>
    <s v="เ*ย"/>
    <s v="******.หนองเรือ อ.หนองเรือ จ.ขอนแก่น ตำบลหนองเรือ อำเภอหนองเรือ จังหวัดขอนแก่น 40210"/>
    <s v="40210"/>
    <s v="69"/>
    <s v="05/02/2025 13:38"/>
    <s v="-"/>
    <s v="Flash Express"/>
    <s v="Shopee"/>
    <s v="shopee"/>
    <s v=""/>
    <s v="-"/>
    <s v="05/02/2025 13:38"/>
  </r>
  <r>
    <x v="5"/>
    <x v="5"/>
    <n v="50"/>
    <n v="1"/>
    <s v="ETK39"/>
    <n v="211"/>
    <n v="0"/>
    <s v="ร้านที่1"/>
    <s v="เ*ย"/>
    <s v="******.หนองเรือ อ.หนองเรือ จ.ขอนแก่น ตำบลหนองเรือ อำเภอหนองเรือ จังหวัดขอนแก่น 40210"/>
    <s v="40210"/>
    <s v="69"/>
    <s v="05/02/2025 13:38"/>
    <s v="-"/>
    <s v="Flash Express"/>
    <s v="Shopee"/>
    <s v="shopee"/>
    <s v=""/>
    <s v="-"/>
    <s v="05/02/2025 13:38"/>
  </r>
  <r>
    <x v="4"/>
    <x v="4"/>
    <n v="50"/>
    <n v="1"/>
    <s v="ETK39"/>
    <n v="211"/>
    <n v="0"/>
    <s v="ร้านที่1"/>
    <s v="เ*ย"/>
    <s v="******.หนองเรือ อ.หนองเรือ จ.ขอนแก่น ตำบลหนองเรือ อำเภอหนองเรือ จังหวัดขอนแก่น 40210"/>
    <s v="40210"/>
    <s v="69"/>
    <s v="05/02/2025 13:38"/>
    <s v="-"/>
    <s v="Flash Express"/>
    <s v="Shopee"/>
    <s v="shopee"/>
    <s v=""/>
    <s v="-"/>
    <s v="05/02/2025 13:38"/>
  </r>
  <r>
    <x v="15"/>
    <x v="18"/>
    <n v="90"/>
    <n v="1"/>
    <s v="ETK39"/>
    <n v="211"/>
    <n v="0"/>
    <s v="ร้านที่1"/>
    <s v="เ*ย"/>
    <s v="******.หนองเรือ อ.หนองเรือ จ.ขอนแก่น ตำบลหนองเรือ อำเภอหนองเรือ จังหวัดขอนแก่น 40210"/>
    <s v="40210"/>
    <s v="69"/>
    <s v="05/02/2025 13:38"/>
    <s v="-"/>
    <s v="Flash Express"/>
    <s v="Shopee"/>
    <s v="shopee"/>
    <s v=""/>
    <s v="-"/>
    <s v="05/02/2025 13:38"/>
  </r>
  <r>
    <x v="16"/>
    <x v="19"/>
    <n v="40"/>
    <n v="2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7"/>
  </r>
  <r>
    <x v="25"/>
    <x v="28"/>
    <n v="40"/>
    <n v="1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6"/>
  </r>
  <r>
    <x v="28"/>
    <x v="32"/>
    <n v="40"/>
    <n v="3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6"/>
  </r>
  <r>
    <x v="29"/>
    <x v="33"/>
    <n v="40"/>
    <n v="2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6"/>
  </r>
  <r>
    <x v="26"/>
    <x v="29"/>
    <n v="40"/>
    <n v="2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6"/>
  </r>
  <r>
    <x v="0"/>
    <x v="0"/>
    <n v="66.333333333333329"/>
    <n v="3"/>
    <s v="ETK37"/>
    <n v="239"/>
    <n v="41"/>
    <s v="ร้านที่2"/>
    <s v="ส******ง"/>
    <s v="******โกลบอลเฮ้าส์) ตำบลวังก์พง อำเภอปราณบุรี จังหวัดประจวบคีรีขันธ์ 77120"/>
    <s v="77120"/>
    <s v="90"/>
    <s v="05/02/2025 13:58"/>
    <s v="-"/>
    <s v="SPX Express"/>
    <s v="Shopee"/>
    <s v="shopee"/>
    <s v=""/>
    <s v="-"/>
    <s v="05/02/2025 13:15"/>
  </r>
  <r>
    <x v="10"/>
    <x v="12"/>
    <n v="40"/>
    <n v="30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12"/>
    <x v="14"/>
    <n v="40"/>
    <n v="15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29"/>
    <x v="33"/>
    <n v="40"/>
    <n v="5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16"/>
    <x v="19"/>
    <n v="40"/>
    <n v="5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28"/>
    <x v="32"/>
    <n v="40"/>
    <n v="5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8"/>
    <x v="9"/>
    <n v="65"/>
    <n v="1"/>
    <s v="ETK35"/>
    <n v="95"/>
    <n v="45"/>
    <s v="ร้านที่4"/>
    <s v="ร***าวัลย์  จ***ร์สมบัติ"/>
    <s v="บึงกาฬ"/>
    <s v="-"/>
    <s v=""/>
    <s v="05/02/2025 13:01"/>
    <s v="-"/>
    <s v="Flash Express Thailand"/>
    <s v="Tiktok"/>
    <s v="tiktok"/>
    <s v=""/>
    <s v="-"/>
    <s v="05/02/2025 13:01"/>
  </r>
  <r>
    <x v="2"/>
    <x v="2"/>
    <n v="66.333333333333329"/>
    <n v="3"/>
    <s v="ETK34"/>
    <n v="280"/>
    <n v="45"/>
    <s v="ร้านที่2"/>
    <s v="ว******ง"/>
    <s v="******ะกั่วป่า, อำเภอหนองสองห้อง ตำบลตะกั่วป่า อำเภอหนองสองห้อง จังหวัดขอนแก่น 40190"/>
    <s v="40190"/>
    <s v="75"/>
    <s v="05/02/2025 12:42"/>
    <s v="-"/>
    <s v="SPX Express"/>
    <s v="Shopee"/>
    <s v="shopee"/>
    <s v=""/>
    <s v="-"/>
    <s v="05/02/2025 12:42"/>
  </r>
  <r>
    <x v="6"/>
    <x v="6"/>
    <n v="25"/>
    <n v="4"/>
    <s v="ETK33"/>
    <n v="150"/>
    <n v="0"/>
    <s v="ร้านที่4"/>
    <s v="พ***ร"/>
    <s v="กาญจนบุรี"/>
    <s v="-"/>
    <s v=""/>
    <s v="05/02/2025 12:29"/>
    <s v="-"/>
    <s v="Flash Express Thailand COD"/>
    <s v="Tiktok"/>
    <s v="จ่ายทีหลัง / COD"/>
    <s v=""/>
    <s v="-"/>
    <s v="05/02/2025 12:29"/>
  </r>
  <r>
    <x v="5"/>
    <x v="5"/>
    <n v="65"/>
    <n v="1"/>
    <s v="ETK33"/>
    <n v="150"/>
    <n v="0"/>
    <s v="ร้านที่4"/>
    <s v="พ***ร"/>
    <s v="กาญจนบุรี"/>
    <s v="-"/>
    <s v=""/>
    <s v="05/02/2025 12:29"/>
    <s v="-"/>
    <s v="Flash Express Thailand COD"/>
    <s v="Tiktok"/>
    <s v="จ่ายทีหลัง / COD"/>
    <s v=""/>
    <s v="-"/>
    <s v="05/02/2025 12:29"/>
  </r>
  <r>
    <x v="0"/>
    <x v="0"/>
    <n v="80"/>
    <n v="5"/>
    <s v="ETK32"/>
    <n v="2885"/>
    <n v="50"/>
    <s v="ร้านที่10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2/02/2025 18:09"/>
    <s v="suphandarat@gmail.com"/>
    <s v="EMS"/>
    <s v="line_oa"/>
    <s v="กสิกร"/>
    <s v=""/>
    <s v="-"/>
    <s v="05/02/2025 12:27"/>
  </r>
  <r>
    <x v="1"/>
    <x v="1"/>
    <n v="80"/>
    <n v="10"/>
    <s v="ETK32"/>
    <n v="2885"/>
    <n v="50"/>
    <s v="ร้านที่10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2/02/2025 18:09"/>
    <s v="suphandarat@gmail.com"/>
    <s v="EMS"/>
    <s v="line_oa"/>
    <s v="กสิกร"/>
    <s v=""/>
    <s v="-"/>
    <s v="05/02/2025 12:27"/>
  </r>
  <r>
    <x v="9"/>
    <x v="11"/>
    <n v="109"/>
    <n v="5"/>
    <s v="ETK32"/>
    <n v="2885"/>
    <n v="50"/>
    <s v="ร้านที่10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2/02/2025 18:09"/>
    <s v="suphandarat@gmail.com"/>
    <s v="EMS"/>
    <s v="line_oa"/>
    <s v="กสิกร"/>
    <s v=""/>
    <s v="-"/>
    <s v="05/02/2025 12:27"/>
  </r>
  <r>
    <x v="27"/>
    <x v="30"/>
    <n v="109"/>
    <n v="10"/>
    <s v="ETK32"/>
    <n v="2885"/>
    <n v="50"/>
    <s v="ร้านที่10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2/02/2025 18:09"/>
    <s v="suphandarat@gmail.com"/>
    <s v="EMS"/>
    <s v="line_oa"/>
    <s v="กสิกร"/>
    <s v=""/>
    <s v="-"/>
    <s v="05/02/2025 12:27"/>
  </r>
  <r>
    <x v="4"/>
    <x v="4"/>
    <n v="65"/>
    <n v="2"/>
    <s v="ETK31"/>
    <n v="495"/>
    <n v="0"/>
    <s v="ร้านที่4"/>
    <s v="ป**"/>
    <s v="พัทลุง"/>
    <s v="-"/>
    <s v=""/>
    <s v="05/02/2025 12:22"/>
    <s v="-"/>
    <s v="Flash Express Thailand COD"/>
    <s v="Tiktok"/>
    <s v="จ่ายทีหลัง / COD"/>
    <s v=""/>
    <s v="-"/>
    <s v="05/02/2025 12:23"/>
  </r>
  <r>
    <x v="8"/>
    <x v="9"/>
    <n v="65"/>
    <n v="4"/>
    <s v="ETK31"/>
    <n v="495"/>
    <n v="0"/>
    <s v="ร้านที่4"/>
    <s v="ป**"/>
    <s v="พัทลุง"/>
    <s v="-"/>
    <s v=""/>
    <s v="05/02/2025 12:22"/>
    <s v="-"/>
    <s v="Flash Express Thailand COD"/>
    <s v="Tiktok"/>
    <s v="จ่ายทีหลัง / COD"/>
    <s v=""/>
    <s v="-"/>
    <s v="05/02/2025 12:23"/>
  </r>
  <r>
    <x v="5"/>
    <x v="5"/>
    <n v="65"/>
    <n v="4"/>
    <s v="ETK31"/>
    <n v="495"/>
    <n v="0"/>
    <s v="ร้านที่4"/>
    <s v="ป**"/>
    <s v="พัทลุง"/>
    <s v="-"/>
    <s v=""/>
    <s v="05/02/2025 12:22"/>
    <s v="-"/>
    <s v="Flash Express Thailand COD"/>
    <s v="Tiktok"/>
    <s v="จ่ายทีหลัง / COD"/>
    <s v=""/>
    <s v="-"/>
    <s v="05/02/2025 12:23"/>
  </r>
  <r>
    <x v="4"/>
    <x v="4"/>
    <n v="43"/>
    <n v="1"/>
    <s v="ETK30"/>
    <n v="366"/>
    <n v="58"/>
    <s v="ร้านที่1"/>
    <s v="น******ณ"/>
    <s v="******้านสบเปาใหม่, ตำบลแม่เปา, อำเภอพญาเม็งราย (บ้านพักเจ้าหน้าที่) ตำบลแม่เปา อำเภอพญาเม็งราย จังหวัดเชียงราย 57290"/>
    <s v="57290"/>
    <s v="30"/>
    <s v="05/02/2025 12:52"/>
    <s v="-"/>
    <s v="SPX Express"/>
    <s v="Shopee"/>
    <s v="shopee"/>
    <s v=""/>
    <s v="-"/>
    <s v="05/02/2025 12:22"/>
  </r>
  <r>
    <x v="5"/>
    <x v="5"/>
    <n v="45"/>
    <n v="1"/>
    <s v="ETK30"/>
    <n v="366"/>
    <n v="58"/>
    <s v="ร้านที่1"/>
    <s v="น******ณ"/>
    <s v="******้านสบเปาใหม่, ตำบลแม่เปา, อำเภอพญาเม็งราย (บ้านพักเจ้าหน้าที่) ตำบลแม่เปา อำเภอพญาเม็งราย จังหวัดเชียงราย 57290"/>
    <s v="57290"/>
    <s v="30"/>
    <s v="05/02/2025 12:52"/>
    <s v="-"/>
    <s v="SPX Express"/>
    <s v="Shopee"/>
    <s v="shopee"/>
    <s v=""/>
    <s v="-"/>
    <s v="05/02/2025 12:22"/>
  </r>
  <r>
    <x v="1"/>
    <x v="1"/>
    <n v="76.666666666666671"/>
    <n v="3"/>
    <s v="ETK30"/>
    <n v="366"/>
    <n v="58"/>
    <s v="ร้านที่1"/>
    <s v="น******ณ"/>
    <s v="******้านสบเปาใหม่, ตำบลแม่เปา, อำเภอพญาเม็งราย (บ้านพักเจ้าหน้าที่) ตำบลแม่เปา อำเภอพญาเม็งราย จังหวัดเชียงราย 57290"/>
    <s v="57290"/>
    <s v="30"/>
    <s v="05/02/2025 12:52"/>
    <s v="-"/>
    <s v="SPX Express"/>
    <s v="Shopee"/>
    <s v="shopee"/>
    <s v=""/>
    <s v="-"/>
    <s v="05/02/2025 12:22"/>
  </r>
  <r>
    <x v="4"/>
    <x v="4"/>
    <n v="65"/>
    <n v="10"/>
    <s v="ETK29"/>
    <n v="500"/>
    <n v="0"/>
    <s v="ร้านที่4"/>
    <s v="ป**"/>
    <s v="พัทลุง"/>
    <s v="-"/>
    <s v=""/>
    <s v="05/02/2025 12:19"/>
    <s v="-"/>
    <s v="Flash Express Thailand COD"/>
    <s v="Tiktok"/>
    <s v="จ่ายทีหลัง / COD"/>
    <s v=""/>
    <s v="-"/>
    <s v="05/02/2025 12:19"/>
  </r>
  <r>
    <x v="28"/>
    <x v="32"/>
    <n v="40"/>
    <n v="4"/>
    <s v="ETK28"/>
    <n v="500"/>
    <n v="20"/>
    <s v="ร้านที่1"/>
    <s v="ประไพ  ศรีประเสริฐศักดิ์  "/>
    <s v="85 มฺ2บ้านหินกลิ้งตฺหล่มเก่าอฺหล่มเก่า จฺเพชรบูรณ์  67120"/>
    <s v="67120"/>
    <s v="0991692131"/>
    <s v="21/01/2025 17:40"/>
    <s v="suphandarat@gmail.com"/>
    <s v="EMS"/>
    <s v="facebook"/>
    <s v="กสิกร"/>
    <s v="บิลด่วนรบกวนรีบแพ็ครีบส่งทีครับ"/>
    <s v="-"/>
    <s v="05/02/2025 12:15"/>
  </r>
  <r>
    <x v="16"/>
    <x v="19"/>
    <n v="40"/>
    <n v="4"/>
    <s v="ETK28"/>
    <n v="500"/>
    <n v="20"/>
    <s v="ร้านที่1"/>
    <s v="ประไพ  ศรีประเสริฐศักดิ์  "/>
    <s v="85 มฺ2บ้านหินกลิ้งตฺหล่มเก่าอฺหล่มเก่า จฺเพชรบูรณ์  67120"/>
    <s v="67120"/>
    <s v="0991692131"/>
    <s v="21/01/2025 17:40"/>
    <s v="suphandarat@gmail.com"/>
    <s v="EMS"/>
    <s v="facebook"/>
    <s v="กสิกร"/>
    <s v="บิลด่วนรบกวนรีบแพ็ครีบส่งทีครับ"/>
    <s v="-"/>
    <s v="05/02/2025 12:15"/>
  </r>
  <r>
    <x v="26"/>
    <x v="29"/>
    <n v="40"/>
    <n v="4"/>
    <s v="ETK28"/>
    <n v="500"/>
    <n v="20"/>
    <s v="ร้านที่1"/>
    <s v="ประไพ  ศรีประเสริฐศักดิ์  "/>
    <s v="85 มฺ2บ้านหินกลิ้งตฺหล่มเก่าอฺหล่มเก่า จฺเพชรบูรณ์  67120"/>
    <s v="67120"/>
    <s v="0991692131"/>
    <s v="21/01/2025 17:40"/>
    <s v="suphandarat@gmail.com"/>
    <s v="EMS"/>
    <s v="facebook"/>
    <s v="กสิกร"/>
    <s v="บิลด่วนรบกวนรีบแพ็ครีบส่งทีครับ"/>
    <s v="-"/>
    <s v="05/02/2025 12:15"/>
  </r>
  <r>
    <x v="8"/>
    <x v="9"/>
    <n v="50"/>
    <n v="1"/>
    <s v="ETK27"/>
    <n v="127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05/02/2025 12:10"/>
    <s v="-"/>
    <s v="Kerry_dropoff"/>
    <s v="Lazada"/>
    <s v="lazada"/>
    <s v=""/>
    <s v="-"/>
    <s v="05/02/2025 12:10"/>
  </r>
  <r>
    <x v="5"/>
    <x v="5"/>
    <n v="50"/>
    <n v="1"/>
    <s v="ETK27"/>
    <n v="127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05/02/2025 12:10"/>
    <s v="-"/>
    <s v="Kerry_dropoff"/>
    <s v="Lazada"/>
    <s v="lazada"/>
    <s v=""/>
    <s v="-"/>
    <s v="05/02/2025 12:10"/>
  </r>
  <r>
    <x v="4"/>
    <x v="4"/>
    <n v="50"/>
    <n v="1"/>
    <s v="ETK27"/>
    <n v="127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05/02/2025 12:10"/>
    <s v="-"/>
    <s v="Kerry_dropoff"/>
    <s v="Lazada"/>
    <s v="lazada"/>
    <s v=""/>
    <s v="-"/>
    <s v="05/02/2025 12:10"/>
  </r>
  <r>
    <x v="1"/>
    <x v="1"/>
    <n v="100"/>
    <n v="1"/>
    <s v="ETK25"/>
    <n v="249"/>
    <n v="30"/>
    <s v="ร้านที่1"/>
    <s v="อารีย์ บุญเกิด"/>
    <s v="203/2ม.1ต.สามง่าม_x000a_อ.ดินตูม จ.นครปฐม_x000a_     73150 73150"/>
    <s v="73150"/>
    <s v="0843535860"/>
    <s v="05/02/2025 11:44"/>
    <s v="sompear3955@gmail.com"/>
    <s v="EMS COD"/>
    <s v="facebook"/>
    <s v="จ่ายทีหลัง / COD"/>
    <s v=""/>
    <s v="-"/>
    <s v="05/02/2025 11:44"/>
  </r>
  <r>
    <x v="9"/>
    <x v="11"/>
    <n v="139"/>
    <n v="1"/>
    <s v="ETK25"/>
    <n v="249"/>
    <n v="30"/>
    <s v="ร้านที่1"/>
    <s v="อารีย์ บุญเกิด"/>
    <s v="203/2ม.1ต.สามง่าม_x000a_อ.ดินตูม จ.นครปฐม_x000a_     73150 73150"/>
    <s v="73150"/>
    <s v="0843535860"/>
    <s v="05/02/2025 11:44"/>
    <s v="sompear3955@gmail.com"/>
    <s v="EMS COD"/>
    <s v="facebook"/>
    <s v="จ่ายทีหลัง / COD"/>
    <s v=""/>
    <s v="-"/>
    <s v="05/02/2025 11:44"/>
  </r>
  <r>
    <x v="2"/>
    <x v="15"/>
    <n v="100"/>
    <n v="1"/>
    <s v="ETK24"/>
    <n v="280"/>
    <n v="30"/>
    <s v="ร้านที่1"/>
    <s v="นัยนา จันทราวดี"/>
    <s v="บ้านเลขที่ 179 หมู่ 8 บ้านแก้วเพชรพลอย ตำบลตาพระยา อำเภอตาพระยา จังหวัดสระแก้ว 27180"/>
    <s v="27180"/>
    <s v="0808846690"/>
    <s v="05/02/2025 11:41"/>
    <s v="sompear3955@gmail.com"/>
    <s v="EMS COD"/>
    <s v="facebook"/>
    <s v="กสิกร"/>
    <s v=""/>
    <s v="-"/>
    <s v="05/02/2025 11:39"/>
  </r>
  <r>
    <x v="0"/>
    <x v="0"/>
    <n v="100"/>
    <n v="1"/>
    <s v="ETK24"/>
    <n v="280"/>
    <n v="30"/>
    <s v="ร้านที่1"/>
    <s v="นัยนา จันทราวดี"/>
    <s v="บ้านเลขที่ 179 หมู่ 8 บ้านแก้วเพชรพลอย ตำบลตาพระยา อำเภอตาพระยา จังหวัดสระแก้ว 27180"/>
    <s v="27180"/>
    <s v="0808846690"/>
    <s v="05/02/2025 11:41"/>
    <s v="sompear3955@gmail.com"/>
    <s v="EMS COD"/>
    <s v="facebook"/>
    <s v="กสิกร"/>
    <s v=""/>
    <s v="-"/>
    <s v="05/02/2025 11:39"/>
  </r>
  <r>
    <x v="1"/>
    <x v="1"/>
    <n v="100"/>
    <n v="1"/>
    <s v="ETK24"/>
    <n v="280"/>
    <n v="30"/>
    <s v="ร้านที่1"/>
    <s v="นัยนา จันทราวดี"/>
    <s v="บ้านเลขที่ 179 หมู่ 8 บ้านแก้วเพชรพลอย ตำบลตาพระยา อำเภอตาพระยา จังหวัดสระแก้ว 27180"/>
    <s v="27180"/>
    <s v="0808846690"/>
    <s v="05/02/2025 11:41"/>
    <s v="sompear3955@gmail.com"/>
    <s v="EMS COD"/>
    <s v="facebook"/>
    <s v="กสิกร"/>
    <s v=""/>
    <s v="-"/>
    <s v="05/02/2025 11:39"/>
  </r>
  <r>
    <x v="15"/>
    <x v="18"/>
    <n v="100"/>
    <n v="3"/>
    <s v="ETK23"/>
    <n v="340"/>
    <n v="45"/>
    <s v="ร้านที่1"/>
    <s v="จ******ง"/>
    <s v="******ต.มะเขือแจ้ ตำบลมะเขือแจ้ อำเภอเมืองลำพูน จังหวัดลำพูน 51000"/>
    <s v="51000"/>
    <s v="49"/>
    <s v="05/02/2025 11:30"/>
    <s v="-"/>
    <s v="SPX Express"/>
    <s v="Shopee"/>
    <s v="shopee"/>
    <s v=""/>
    <s v="-"/>
    <s v="05/02/2025 11:00"/>
  </r>
  <r>
    <x v="3"/>
    <x v="10"/>
    <n v="35"/>
    <n v="8"/>
    <s v="ETK22"/>
    <n v="359"/>
    <n v="41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5/02/2025 11:01"/>
    <s v="-"/>
    <s v="SPX Express"/>
    <s v="Shopee"/>
    <s v="shopee"/>
    <s v=""/>
    <s v="-"/>
    <s v="05/02/2025 10:31"/>
  </r>
  <r>
    <x v="0"/>
    <x v="0"/>
    <n v="120"/>
    <n v="1"/>
    <s v="ETK21"/>
    <n v="80"/>
    <n v="0"/>
    <s v="ร้านที่4"/>
    <s v="จ***จิตต์ อ***์"/>
    <s v="เทศบาลนครนครปฐม"/>
    <s v="-"/>
    <s v=""/>
    <s v="05/02/2025 09:54"/>
    <s v="-"/>
    <s v="Flash Express Thailand COD"/>
    <s v="Tiktok"/>
    <s v="จ่ายทีหลัง / COD"/>
    <s v=""/>
    <s v="-"/>
    <s v="05/02/2025 09:54"/>
  </r>
  <r>
    <x v="0"/>
    <x v="0"/>
    <n v="66.333333333333329"/>
    <n v="6"/>
    <s v="ETK20"/>
    <n v="440"/>
    <n v="0"/>
    <s v="ร้านที่4"/>
    <s v="อ***ร ส***ำมี"/>
    <s v="กรุงเทพฯ"/>
    <s v="-"/>
    <s v=""/>
    <s v="05/02/2025 09:42"/>
    <s v="-"/>
    <s v="Flash Express Thailand COD"/>
    <s v="Tiktok"/>
    <s v="จ่ายทีหลัง / COD"/>
    <s v=""/>
    <s v="-"/>
    <s v="05/02/2025 09:42"/>
  </r>
  <r>
    <x v="8"/>
    <x v="9"/>
    <n v="50"/>
    <n v="1"/>
    <s v="ETK19"/>
    <n v="137"/>
    <n v="7"/>
    <s v="ร้านที่1"/>
    <s v="ศ******)"/>
    <s v="******4 ม.1 ต.ห้างสูง.หนองใหญ่ จ.ชลบุรี 20190 ตำบลห้างสูง อำเภอหนองใหญ่ จังหวัดชลบุรี 20190"/>
    <s v="20190"/>
    <s v="89"/>
    <s v="05/02/2025 09:33"/>
    <s v="-"/>
    <s v="SPX Express"/>
    <s v="Shopee"/>
    <s v="shopee"/>
    <s v=""/>
    <s v="-"/>
    <s v="05/02/2025 09:03"/>
  </r>
  <r>
    <x v="5"/>
    <x v="5"/>
    <n v="50"/>
    <n v="1"/>
    <s v="ETK19"/>
    <n v="137"/>
    <n v="7"/>
    <s v="ร้านที่1"/>
    <s v="ศ******)"/>
    <s v="******4 ม.1 ต.ห้างสูง.หนองใหญ่ จ.ชลบุรี 20190 ตำบลห้างสูง อำเภอหนองใหญ่ จังหวัดชลบุรี 20190"/>
    <s v="20190"/>
    <s v="89"/>
    <s v="05/02/2025 09:33"/>
    <s v="-"/>
    <s v="SPX Express"/>
    <s v="Shopee"/>
    <s v="shopee"/>
    <s v=""/>
    <s v="-"/>
    <s v="05/02/2025 09:03"/>
  </r>
  <r>
    <x v="4"/>
    <x v="4"/>
    <n v="50"/>
    <n v="1"/>
    <s v="ETK19"/>
    <n v="137"/>
    <n v="7"/>
    <s v="ร้านที่1"/>
    <s v="ศ******)"/>
    <s v="******4 ม.1 ต.ห้างสูง.หนองใหญ่ จ.ชลบุรี 20190 ตำบลห้างสูง อำเภอหนองใหญ่ จังหวัดชลบุรี 20190"/>
    <s v="20190"/>
    <s v="89"/>
    <s v="05/02/2025 09:33"/>
    <s v="-"/>
    <s v="SPX Express"/>
    <s v="Shopee"/>
    <s v="shopee"/>
    <s v=""/>
    <s v="-"/>
    <s v="05/02/2025 09:03"/>
  </r>
  <r>
    <x v="3"/>
    <x v="10"/>
    <n v="35"/>
    <n v="8"/>
    <s v="ETK18"/>
    <n v="359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5/02/2025 09:10"/>
    <s v="-"/>
    <s v="Flash Express"/>
    <s v="Shopee"/>
    <s v="shopee"/>
    <s v=""/>
    <s v="-"/>
    <s v="05/02/2025 08:40"/>
  </r>
  <r>
    <x v="30"/>
    <x v="34"/>
    <n v="75"/>
    <n v="1"/>
    <s v="ETK15"/>
    <n v="123"/>
    <n v="48"/>
    <s v="ร้านที่1"/>
    <s v="ภ******ย"/>
    <s v="******วิลล์วงแหวน-ลำลูกกาคลอง 3, ตำบล ลาดสวาย, อำเภอลำลูกกา ตำบลลาดสวาย อำเภอลำลูกกา จังหวัดปทุมธานี 12150"/>
    <s v="12150"/>
    <s v="44"/>
    <s v="05/02/2025 06:53"/>
    <s v="-"/>
    <s v="SPX Express"/>
    <s v="Shopee"/>
    <s v="shopee"/>
    <s v=""/>
    <s v="TH251547438190L"/>
    <s v="05/02/2025 06:23"/>
  </r>
  <r>
    <x v="8"/>
    <x v="9"/>
    <n v="50"/>
    <n v="1"/>
    <s v="ETK14"/>
    <n v="197"/>
    <n v="0"/>
    <s v="ร้านที่1"/>
    <s v="ณ******ย"/>
    <s v="******อง 17/109 แขวงท่าแร้ง เขตบางเขน จังหวัดกรุงเทพมหานคร 10220"/>
    <s v="10220"/>
    <s v="92"/>
    <s v="05/02/2025 00:54"/>
    <s v="-"/>
    <s v="SPX Express"/>
    <s v="Shopee"/>
    <s v="shopee"/>
    <s v=""/>
    <s v="TH251483050291V"/>
    <s v="05/02/2025 00:53"/>
  </r>
  <r>
    <x v="5"/>
    <x v="5"/>
    <n v="50"/>
    <n v="1"/>
    <s v="ETK14"/>
    <n v="197"/>
    <n v="0"/>
    <s v="ร้านที่1"/>
    <s v="ณ******ย"/>
    <s v="******อง 17/109 แขวงท่าแร้ง เขตบางเขน จังหวัดกรุงเทพมหานคร 10220"/>
    <s v="10220"/>
    <s v="92"/>
    <s v="05/02/2025 00:54"/>
    <s v="-"/>
    <s v="SPX Express"/>
    <s v="Shopee"/>
    <s v="shopee"/>
    <s v=""/>
    <s v="TH251483050291V"/>
    <s v="05/02/2025 00:53"/>
  </r>
  <r>
    <x v="4"/>
    <x v="4"/>
    <n v="50"/>
    <n v="1"/>
    <s v="ETK14"/>
    <n v="197"/>
    <n v="0"/>
    <s v="ร้านที่1"/>
    <s v="ณ******ย"/>
    <s v="******อง 17/109 แขวงท่าแร้ง เขตบางเขน จังหวัดกรุงเทพมหานคร 10220"/>
    <s v="10220"/>
    <s v="92"/>
    <s v="05/02/2025 00:54"/>
    <s v="-"/>
    <s v="SPX Express"/>
    <s v="Shopee"/>
    <s v="shopee"/>
    <s v=""/>
    <s v="TH251483050291V"/>
    <s v="05/02/2025 00:53"/>
  </r>
  <r>
    <x v="0"/>
    <x v="0"/>
    <n v="80"/>
    <n v="1"/>
    <s v="ETK14"/>
    <n v="197"/>
    <n v="0"/>
    <s v="ร้านที่1"/>
    <s v="ณ******ย"/>
    <s v="******อง 17/109 แขวงท่าแร้ง เขตบางเขน จังหวัดกรุงเทพมหานคร 10220"/>
    <s v="10220"/>
    <s v="92"/>
    <s v="05/02/2025 00:54"/>
    <s v="-"/>
    <s v="SPX Express"/>
    <s v="Shopee"/>
    <s v="shopee"/>
    <s v=""/>
    <s v="TH251483050291V"/>
    <s v="05/02/2025 00:53"/>
  </r>
  <r>
    <x v="0"/>
    <x v="0"/>
    <n v="80"/>
    <n v="1"/>
    <s v="ETK13"/>
    <n v="160"/>
    <n v="0"/>
    <s v="ร้านที่1"/>
    <s v="น******ร"/>
    <s v="******ลังรร.บ้านแกน้อย) ตำบลแกใหญ่ อำเภอเมืองสุรินทร์ จังหวัดสุรินทร์ 32000"/>
    <s v="32000"/>
    <s v="19"/>
    <s v="05/02/2025 00:43"/>
    <s v="-"/>
    <s v="SPX Express"/>
    <s v="Shopee"/>
    <s v="shopee"/>
    <s v=""/>
    <s v="TH2595232248615"/>
    <s v="05/02/2025 00:43"/>
  </r>
  <r>
    <x v="1"/>
    <x v="1"/>
    <n v="80"/>
    <n v="1"/>
    <s v="ETK13"/>
    <n v="160"/>
    <n v="0"/>
    <s v="ร้านที่1"/>
    <s v="น******ร"/>
    <s v="******ลังรร.บ้านแกน้อย) ตำบลแกใหญ่ อำเภอเมืองสุรินทร์ จังหวัดสุรินทร์ 32000"/>
    <s v="32000"/>
    <s v="19"/>
    <s v="05/02/2025 00:43"/>
    <s v="-"/>
    <s v="SPX Express"/>
    <s v="Shopee"/>
    <s v="shopee"/>
    <s v=""/>
    <s v="TH2595232248615"/>
    <s v="05/02/2025 00:4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66"/>
    <n v="1"/>
    <s v="ETM3"/>
    <n v="186.28"/>
    <n v="7"/>
    <s v="ร้านที่9"/>
    <s v="อัญชญา สุริโย"/>
    <s v="ซอยข้างชุมชนเมโทรทาวน์ 989 หมู่ 2 ต.โนนผึ้ง · วารินชำราบ/ Warin Chamrap_x000a__x000a_วารินชำราบ/ Warin Chamrapอุบลราชธานี/ Ubon Ratchathani_x000a_34190"/>
    <s v="34190"/>
    <s v="660834303388"/>
    <s v="06/02/2025 23:42"/>
    <s v="-"/>
    <s v="Kerry_dropoff"/>
    <s v="Lazada"/>
    <s v="lazada"/>
    <s v=""/>
    <s v="-"/>
    <s v="06/02/2025 23:43"/>
  </r>
  <r>
    <x v="1"/>
    <x v="1"/>
    <n v="66"/>
    <n v="1"/>
    <s v="ETM3"/>
    <n v="186.28"/>
    <n v="7"/>
    <s v="ร้านที่9"/>
    <s v="อัญชญา สุริโย"/>
    <s v="ซอยข้างชุมชนเมโทรทาวน์ 989 หมู่ 2 ต.โนนผึ้ง · วารินชำราบ/ Warin Chamrap_x000a__x000a_วารินชำราบ/ Warin Chamrapอุบลราชธานี/ Ubon Ratchathani_x000a_34190"/>
    <s v="34190"/>
    <s v="660834303388"/>
    <s v="06/02/2025 23:42"/>
    <s v="-"/>
    <s v="Kerry_dropoff"/>
    <s v="Lazada"/>
    <s v="lazada"/>
    <s v=""/>
    <s v="-"/>
    <s v="06/02/2025 23:42"/>
  </r>
  <r>
    <x v="2"/>
    <x v="2"/>
    <n v="67"/>
    <n v="1"/>
    <s v="ETM3"/>
    <n v="186.28"/>
    <n v="7"/>
    <s v="ร้านที่9"/>
    <s v="อัญชญา สุริโย"/>
    <s v="ซอยข้างชุมชนเมโทรทาวน์ 989 หมู่ 2 ต.โนนผึ้ง · วารินชำราบ/ Warin Chamrap_x000a__x000a_วารินชำราบ/ Warin Chamrapอุบลราชธานี/ Ubon Ratchathani_x000a_34190"/>
    <s v="34190"/>
    <s v="660834303388"/>
    <s v="06/02/2025 23:42"/>
    <s v="-"/>
    <s v="Kerry_dropoff"/>
    <s v="Lazada"/>
    <s v="lazada"/>
    <s v=""/>
    <s v="-"/>
    <s v="06/02/2025 23:42"/>
  </r>
  <r>
    <x v="0"/>
    <x v="0"/>
    <n v="76.666666666666671"/>
    <n v="3"/>
    <s v="ETM2"/>
    <n v="266"/>
    <n v="45"/>
    <s v="ร้านที่1"/>
    <s v="ค******ฬ"/>
    <s v="******น23 Dna, ซอย 3, ถนน 345, ตำบล ลำโพ, อำเภอบางบัวทอง ตำบลลำโพ อำเภอบางบัวทอง จังหวัดนนทบุรี 11110"/>
    <s v="11110"/>
    <s v="44"/>
    <s v="06/02/2025 23:19"/>
    <s v="-"/>
    <s v="Flash Express"/>
    <s v="Shopee"/>
    <s v="shopee"/>
    <s v=""/>
    <s v="-"/>
    <s v="06/02/2025 22:49"/>
  </r>
  <r>
    <x v="3"/>
    <x v="3"/>
    <n v="90"/>
    <n v="2"/>
    <s v="ETM1"/>
    <n v="215"/>
    <n v="35"/>
    <s v="ร้านที่1"/>
    <s v="อ******ม"/>
    <s v="******.มาเจริญ แขวงหนองแขม เขตหนองแขม จังหวัดกรุงเทพมหานคร 10160"/>
    <s v="10160"/>
    <s v="41"/>
    <s v="06/02/2025 22:39"/>
    <s v="-"/>
    <s v="Flash Express"/>
    <s v="Shopee"/>
    <s v="shopee"/>
    <s v=""/>
    <s v="-"/>
    <s v="06/02/2025 22:38"/>
  </r>
  <r>
    <x v="2"/>
    <x v="2"/>
    <n v="116"/>
    <n v="2"/>
    <s v="ETM0"/>
    <n v="250"/>
    <n v="0"/>
    <s v="ร้านที่2"/>
    <s v="น*** ห***ิต"/>
    <s v="Chiang Rai"/>
    <s v="-"/>
    <s v=""/>
    <s v="06/02/2025 22:28"/>
    <s v="-"/>
    <s v="J&amp;T COD"/>
    <s v="Tiktok"/>
    <s v="จ่ายทีหลัง / COD"/>
    <s v=""/>
    <s v="-"/>
    <s v="06/02/2025 22:28"/>
  </r>
  <r>
    <x v="1"/>
    <x v="1"/>
    <n v="118"/>
    <n v="1"/>
    <s v="ETM0"/>
    <n v="250"/>
    <n v="0"/>
    <s v="ร้านที่2"/>
    <s v="น*** ห***ิต"/>
    <s v="Chiang Rai"/>
    <s v="-"/>
    <s v=""/>
    <s v="06/02/2025 22:28"/>
    <s v="-"/>
    <s v="J&amp;T COD"/>
    <s v="Tiktok"/>
    <s v="จ่ายทีหลัง / COD"/>
    <s v=""/>
    <s v="-"/>
    <s v="06/02/2025 22:28"/>
  </r>
  <r>
    <x v="4"/>
    <x v="4"/>
    <n v="43"/>
    <n v="2"/>
    <s v="ETL99"/>
    <n v="86"/>
    <n v="0"/>
    <s v="ร้านที่1"/>
    <s v="ก******น"/>
    <s v="******งบางหว้า แขวงบางหว้า เขตภาษีเจริญ จังหวัดกรุงเทพมหานคร 10160"/>
    <s v="10160"/>
    <s v="65"/>
    <s v="06/02/2025 21:43"/>
    <s v="-"/>
    <s v="SPX Express"/>
    <s v="Shopee"/>
    <s v="shopee"/>
    <s v=""/>
    <s v="-"/>
    <s v="06/02/2025 21:42"/>
  </r>
  <r>
    <x v="5"/>
    <x v="5"/>
    <n v="111"/>
    <n v="2"/>
    <s v="ETL70"/>
    <n v="464"/>
    <n v="20"/>
    <s v="ร้านที่1"/>
    <s v="กาญจนาพร ทิมประเสริฐ"/>
    <s v="12 ม.6 ต.เมืองการุ้ง อ.บ้านไร่ จ.อุทัยธานี 61180"/>
    <s v="61180"/>
    <s v="0800773096"/>
    <s v="06/02/2025 14:45"/>
    <s v="suphandarat@gmail.com"/>
    <s v="EMS"/>
    <s v="facebook"/>
    <s v="กสิกร"/>
    <s v=""/>
    <s v="-"/>
    <s v="06/02/2025 20:50"/>
  </r>
  <r>
    <x v="6"/>
    <x v="6"/>
    <n v="50"/>
    <n v="1"/>
    <s v="ETL98"/>
    <n v="120"/>
    <n v="20"/>
    <s v="ร้านที่1"/>
    <s v="ชมพูนุช  แตงไทย"/>
    <s v="125/144  หมู่1  ซ.15  ต.บ้านฉาง_x000a_อ.บ้านฉาง  จ.ระยอง 21130"/>
    <s v="21130"/>
    <s v="0845667514"/>
    <s v="06/02/2025 19:33"/>
    <s v="suphandarat@gmail.com"/>
    <s v="EMS"/>
    <s v="facebook"/>
    <s v="กสิกร"/>
    <s v=""/>
    <s v="-"/>
    <s v="06/02/2025 20:48"/>
  </r>
  <r>
    <x v="2"/>
    <x v="2"/>
    <n v="100"/>
    <n v="1"/>
    <s v="ETL98"/>
    <n v="120"/>
    <n v="20"/>
    <s v="ร้านที่1"/>
    <s v="ชมพูนุช  แตงไทย"/>
    <s v="125/144  หมู่1  ซ.15  ต.บ้านฉาง_x000a_อ.บ้านฉาง  จ.ระยอง 21130"/>
    <s v="21130"/>
    <s v="0845667514"/>
    <s v="06/02/2025 19:33"/>
    <s v="suphandarat@gmail.com"/>
    <s v="EMS"/>
    <s v="facebook"/>
    <s v="กสิกร"/>
    <s v=""/>
    <s v="-"/>
    <s v="06/02/2025 20:48"/>
  </r>
  <r>
    <x v="6"/>
    <x v="6"/>
    <n v="50"/>
    <n v="2"/>
    <s v="ETL97"/>
    <n v="230"/>
    <n v="30"/>
    <s v="ร้านที่1"/>
    <s v="ชบา เชื้อบุญมี"/>
    <s v="169 ม.2 ต.กกสะทอน อ.ด่านซ้าย จ.เลย 42120"/>
    <s v="42120"/>
    <s v="0982147874"/>
    <s v="06/02/2025 20:48"/>
    <s v="suphandarat@gmail.com"/>
    <s v="EMS COD"/>
    <s v="facebook"/>
    <s v="จ่ายทีหลัง / COD"/>
    <s v=""/>
    <s v="-"/>
    <s v="06/02/2025 20:48"/>
  </r>
  <r>
    <x v="2"/>
    <x v="2"/>
    <n v="100"/>
    <n v="2"/>
    <s v="ETL97"/>
    <n v="230"/>
    <n v="30"/>
    <s v="ร้านที่1"/>
    <s v="ชบา เชื้อบุญมี"/>
    <s v="169 ม.2 ต.กกสะทอน อ.ด่านซ้าย จ.เลย 42120"/>
    <s v="42120"/>
    <s v="0982147874"/>
    <s v="06/02/2025 20:48"/>
    <s v="suphandarat@gmail.com"/>
    <s v="EMS COD"/>
    <s v="facebook"/>
    <s v="จ่ายทีหลัง / COD"/>
    <s v=""/>
    <s v="-"/>
    <s v="06/02/2025 20:48"/>
  </r>
  <r>
    <x v="7"/>
    <x v="7"/>
    <n v="50"/>
    <n v="1"/>
    <s v="ETL96"/>
    <n v="120"/>
    <n v="20"/>
    <s v="ร้านที่1"/>
    <s v="Mon Pornjana"/>
    <s v="310/6_x000a_หมู่1, ตำบล ทัพทัน_x000a_, จ.อุทัยธานี  61120"/>
    <s v="61120"/>
    <s v="66815963689"/>
    <s v="06/02/2025 19:19"/>
    <s v="suphandarat@gmail.com"/>
    <s v="EMS"/>
    <s v="facebook"/>
    <s v="กสิกร"/>
    <s v=""/>
    <s v="-"/>
    <s v="06/02/2025 20:46"/>
  </r>
  <r>
    <x v="2"/>
    <x v="2"/>
    <n v="100"/>
    <n v="1"/>
    <s v="ETL96"/>
    <n v="120"/>
    <n v="20"/>
    <s v="ร้านที่1"/>
    <s v="Mon Pornjana"/>
    <s v="310/6_x000a_หมู่1, ตำบล ทัพทัน_x000a_, จ.อุทัยธานี  61120"/>
    <s v="61120"/>
    <s v="66815963689"/>
    <s v="06/02/2025 19:19"/>
    <s v="suphandarat@gmail.com"/>
    <s v="EMS"/>
    <s v="facebook"/>
    <s v="กสิกร"/>
    <s v=""/>
    <s v="-"/>
    <s v="06/02/2025 20:46"/>
  </r>
  <r>
    <x v="8"/>
    <x v="8"/>
    <n v="65"/>
    <n v="2"/>
    <s v="ETL95"/>
    <n v="220"/>
    <n v="20"/>
    <s v="ร้านที่1"/>
    <s v="ส่ง...สุนีย์  พานิชโกศล "/>
    <s v="บมจ.อีซึ่น แอนด์ โค _x000a_7/1-2 หมู่ 1 ต.พานทอง อ.พานทอง จ.ชลบุรี 20160"/>
    <s v="20160"/>
    <s v="0898995164"/>
    <s v="06/02/2025 17:17"/>
    <s v="suphandarat@gmail.com"/>
    <s v="EMS"/>
    <s v="facebook"/>
    <s v="กสิกร"/>
    <s v=""/>
    <s v="-"/>
    <s v="06/02/2025 20:44"/>
  </r>
  <r>
    <x v="2"/>
    <x v="2"/>
    <n v="100"/>
    <n v="2"/>
    <s v="ETL95"/>
    <n v="220"/>
    <n v="20"/>
    <s v="ร้านที่1"/>
    <s v="ส่ง...สุนีย์  พานิชโกศล "/>
    <s v="บมจ.อีซึ่น แอนด์ โค _x000a_7/1-2 หมู่ 1 ต.พานทอง อ.พานทอง จ.ชลบุรี 20160"/>
    <s v="20160"/>
    <s v="0898995164"/>
    <s v="06/02/2025 17:17"/>
    <s v="suphandarat@gmail.com"/>
    <s v="EMS"/>
    <s v="facebook"/>
    <s v="กสิกร"/>
    <s v=""/>
    <s v="-"/>
    <s v="06/02/2025 20:44"/>
  </r>
  <r>
    <x v="2"/>
    <x v="2"/>
    <n v="100"/>
    <n v="3"/>
    <s v="ETL94"/>
    <n v="330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06/02/2025 20:42"/>
    <s v="suphandarat@gmail.com"/>
    <s v="EMS COD"/>
    <s v="facebook"/>
    <s v="จ่ายทีหลัง / COD"/>
    <s v=""/>
    <s v="-"/>
    <s v="06/02/2025 20:42"/>
  </r>
  <r>
    <x v="8"/>
    <x v="8"/>
    <n v="65"/>
    <n v="3"/>
    <s v="ETL94"/>
    <n v="330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06/02/2025 20:42"/>
    <s v="suphandarat@gmail.com"/>
    <s v="EMS COD"/>
    <s v="facebook"/>
    <s v="จ่ายทีหลัง / COD"/>
    <s v=""/>
    <s v="-"/>
    <s v="06/02/2025 20:42"/>
  </r>
  <r>
    <x v="7"/>
    <x v="7"/>
    <n v="50"/>
    <n v="1"/>
    <s v="ETL93"/>
    <n v="120"/>
    <n v="20"/>
    <s v="ร้านที่1"/>
    <s v="สุริยา อินทร์อักษร"/>
    <s v="41 หมู่ 2. ตำบลบ้านพร้าว.  อำเภอป่าพะยอม   จังหวัดพัทลุง_x000a__x000a_ 93210"/>
    <s v="93210"/>
    <s v="0897931984"/>
    <s v="06/02/2025 18:15"/>
    <s v="suphandarat@gmail.com"/>
    <s v="EMS"/>
    <s v="facebook"/>
    <s v="กสิกร"/>
    <s v=""/>
    <s v="-"/>
    <s v="06/02/2025 20:39"/>
  </r>
  <r>
    <x v="2"/>
    <x v="2"/>
    <n v="100"/>
    <n v="1"/>
    <s v="ETL93"/>
    <n v="120"/>
    <n v="20"/>
    <s v="ร้านที่1"/>
    <s v="สุริยา อินทร์อักษร"/>
    <s v="41 หมู่ 2. ตำบลบ้านพร้าว.  อำเภอป่าพะยอม   จังหวัดพัทลุง_x000a__x000a_ 93210"/>
    <s v="93210"/>
    <s v="0897931984"/>
    <s v="06/02/2025 18:15"/>
    <s v="suphandarat@gmail.com"/>
    <s v="EMS"/>
    <s v="facebook"/>
    <s v="กสิกร"/>
    <s v=""/>
    <s v="-"/>
    <s v="06/02/2025 20:39"/>
  </r>
  <r>
    <x v="8"/>
    <x v="8"/>
    <n v="65"/>
    <n v="2"/>
    <s v="ETL92"/>
    <n v="230"/>
    <n v="30"/>
    <s v="ร้านที่1"/>
    <s v="สุมาลี ชาญวิชัย"/>
    <s v="4/121ม.4_x000a_เพิ่มสิน20แยก19_x000a_แขวงคลองถนน_x000a_เขตสายไหม_x000a_กรุวเทพ 10220"/>
    <s v="10220"/>
    <s v="0842720553"/>
    <s v="06/02/2025 20:38"/>
    <s v="suphandarat@gmail.com"/>
    <s v="EMS COD"/>
    <s v="facebook"/>
    <s v="จ่ายทีหลัง / COD"/>
    <s v=""/>
    <s v="-"/>
    <s v="06/02/2025 20:38"/>
  </r>
  <r>
    <x v="9"/>
    <x v="9"/>
    <n v="100"/>
    <n v="1"/>
    <s v="ETL92"/>
    <n v="230"/>
    <n v="30"/>
    <s v="ร้านที่1"/>
    <s v="สุมาลี ชาญวิชัย"/>
    <s v="4/121ม.4_x000a_เพิ่มสิน20แยก19_x000a_แขวงคลองถนน_x000a_เขตสายไหม_x000a_กรุวเทพ 10220"/>
    <s v="10220"/>
    <s v="0842720553"/>
    <s v="06/02/2025 20:38"/>
    <s v="suphandarat@gmail.com"/>
    <s v="EMS COD"/>
    <s v="facebook"/>
    <s v="จ่ายทีหลัง / COD"/>
    <s v=""/>
    <s v="-"/>
    <s v="06/02/2025 20:38"/>
  </r>
  <r>
    <x v="10"/>
    <x v="10"/>
    <n v="100"/>
    <n v="1"/>
    <s v="ETL92"/>
    <n v="230"/>
    <n v="30"/>
    <s v="ร้านที่1"/>
    <s v="สุมาลี ชาญวิชัย"/>
    <s v="4/121ม.4_x000a_เพิ่มสิน20แยก19_x000a_แขวงคลองถนน_x000a_เขตสายไหม_x000a_กรุวเทพ 10220"/>
    <s v="10220"/>
    <s v="0842720553"/>
    <s v="06/02/2025 20:38"/>
    <s v="suphandarat@gmail.com"/>
    <s v="EMS COD"/>
    <s v="facebook"/>
    <s v="จ่ายทีหลัง / COD"/>
    <s v=""/>
    <s v="-"/>
    <s v="06/02/2025 20:38"/>
  </r>
  <r>
    <x v="11"/>
    <x v="11"/>
    <n v="75"/>
    <n v="2"/>
    <s v="ETL91"/>
    <n v="284"/>
    <n v="134"/>
    <s v="ร้านที่1"/>
    <s v="อ******จ"/>
    <s v="******ญ ตำบลเวียงชัย อำเภอเวียงชัย จังหวัดเชียงราย 57210"/>
    <s v="57210"/>
    <s v="22"/>
    <s v="06/02/2025 20:36"/>
    <s v="-"/>
    <s v="Flash Express"/>
    <s v="Shopee"/>
    <s v="shopee"/>
    <s v=""/>
    <s v="-"/>
    <s v="06/02/2025 20:36"/>
  </r>
  <r>
    <x v="8"/>
    <x v="8"/>
    <n v="65"/>
    <n v="1"/>
    <s v="ETL90"/>
    <n v="120"/>
    <n v="20"/>
    <s v="ร้านที่1"/>
    <s v="Atchareeya Supanavacheewin"/>
    <s v="333 ม.4_x000a_เขาพระ_x000a_รัตภูมิ, สงขลา 90180"/>
    <s v="90180"/>
    <s v="0870147661"/>
    <s v="06/02/2025 19:22"/>
    <s v="suphandarat@gmail.com"/>
    <s v="EMS"/>
    <s v="facebook"/>
    <s v="กสิกร"/>
    <s v=""/>
    <s v="-"/>
    <s v="06/02/2025 20:36"/>
  </r>
  <r>
    <x v="2"/>
    <x v="2"/>
    <n v="100"/>
    <n v="1"/>
    <s v="ETL90"/>
    <n v="120"/>
    <n v="20"/>
    <s v="ร้านที่1"/>
    <s v="Atchareeya Supanavacheewin"/>
    <s v="333 ม.4_x000a_เขาพระ_x000a_รัตภูมิ, สงขลา 90180"/>
    <s v="90180"/>
    <s v="0870147661"/>
    <s v="06/02/2025 19:22"/>
    <s v="suphandarat@gmail.com"/>
    <s v="EMS"/>
    <s v="facebook"/>
    <s v="กสิกร"/>
    <s v=""/>
    <s v="-"/>
    <s v="06/02/2025 20:36"/>
  </r>
  <r>
    <x v="2"/>
    <x v="2"/>
    <n v="100"/>
    <n v="1"/>
    <s v="ETL89"/>
    <n v="130"/>
    <n v="30"/>
    <s v="ร้านที่1"/>
    <s v="สมชาย  ฤกษ์เสือ"/>
    <s v="224 หมู่15(ร้านก๋วยเตี๋ยวหมูตุ๋น)บ้านคายนอก ตำบลแม่นาวาง อำเภอแม่อาย เชียงใหม่ 50280"/>
    <s v="50280"/>
    <s v="0923126239"/>
    <s v="06/02/2025 20:34"/>
    <s v="suphandarat@gmail.com"/>
    <s v="EMS COD"/>
    <s v="facebook"/>
    <s v="จ่ายทีหลัง / COD"/>
    <s v=""/>
    <s v="-"/>
    <s v="06/02/2025 20:34"/>
  </r>
  <r>
    <x v="7"/>
    <x v="7"/>
    <n v="50"/>
    <n v="1"/>
    <s v="ETL89"/>
    <n v="130"/>
    <n v="30"/>
    <s v="ร้านที่1"/>
    <s v="สมชาย  ฤกษ์เสือ"/>
    <s v="224 หมู่15(ร้านก๋วยเตี๋ยวหมูตุ๋น)บ้านคายนอก ตำบลแม่นาวาง อำเภอแม่อาย เชียงใหม่ 50280"/>
    <s v="50280"/>
    <s v="0923126239"/>
    <s v="06/02/2025 20:34"/>
    <s v="suphandarat@gmail.com"/>
    <s v="EMS COD"/>
    <s v="facebook"/>
    <s v="จ่ายทีหลัง / COD"/>
    <s v=""/>
    <s v="-"/>
    <s v="06/02/2025 20:34"/>
  </r>
  <r>
    <x v="7"/>
    <x v="7"/>
    <n v="50"/>
    <n v="1"/>
    <s v="ETL88"/>
    <n v="120"/>
    <n v="20"/>
    <s v="ร้านที่1"/>
    <s v="สุปราณี"/>
    <s v="139/30หมู่บ้านนันทนาการ์เด้นรังสิตซอย 8 ถ.รังสิต-ปทุมธานี  ต.บ้านกลาง อ.เมืองปทุมธานี จ.ปทุมธานี 12000"/>
    <s v="12000"/>
    <s v="0819126487"/>
    <s v="06/02/2025 18:43"/>
    <s v="suphandarat@gmail.com"/>
    <s v="EMS"/>
    <s v="facebook"/>
    <s v="กสิกร"/>
    <s v=""/>
    <s v="-"/>
    <s v="06/02/2025 20:33"/>
  </r>
  <r>
    <x v="2"/>
    <x v="2"/>
    <n v="100"/>
    <n v="1"/>
    <s v="ETL88"/>
    <n v="120"/>
    <n v="20"/>
    <s v="ร้านที่1"/>
    <s v="สุปราณี"/>
    <s v="139/30หมู่บ้านนันทนาการ์เด้นรังสิตซอย 8 ถ.รังสิต-ปทุมธานี  ต.บ้านกลาง อ.เมืองปทุมธานี จ.ปทุมธานี 12000"/>
    <s v="12000"/>
    <s v="0819126487"/>
    <s v="06/02/2025 18:43"/>
    <s v="suphandarat@gmail.com"/>
    <s v="EMS"/>
    <s v="facebook"/>
    <s v="กสิกร"/>
    <s v=""/>
    <s v="-"/>
    <s v="06/02/2025 20:33"/>
  </r>
  <r>
    <x v="7"/>
    <x v="7"/>
    <n v="50"/>
    <n v="1"/>
    <s v="ETL87"/>
    <n v="230"/>
    <n v="30"/>
    <s v="ร้านที่1"/>
    <s v="วารี​ ฉายเทพประสิทธิ์​ "/>
    <s v="136หมู่6 ตำบลบ้านใต้ อำเภอเกาะพะงัน จังหวัดสุราษฎร์ธานี 84280"/>
    <s v="84280"/>
    <s v="0957018377"/>
    <s v="06/02/2025 20:31"/>
    <s v="suphandarat@gmail.com"/>
    <s v="EMS COD"/>
    <s v="facebook"/>
    <s v="จ่ายทีหลัง / COD"/>
    <s v=""/>
    <s v="-"/>
    <s v="06/02/2025 20:32"/>
  </r>
  <r>
    <x v="2"/>
    <x v="2"/>
    <n v="100"/>
    <n v="1"/>
    <s v="ETL87"/>
    <n v="230"/>
    <n v="30"/>
    <s v="ร้านที่1"/>
    <s v="วารี​ ฉายเทพประสิทธิ์​ "/>
    <s v="136หมู่6 ตำบลบ้านใต้ อำเภอเกาะพะงัน จังหวัดสุราษฎร์ธานี 84280"/>
    <s v="84280"/>
    <s v="0957018377"/>
    <s v="06/02/2025 20:31"/>
    <s v="suphandarat@gmail.com"/>
    <s v="EMS COD"/>
    <s v="facebook"/>
    <s v="จ่ายทีหลัง / COD"/>
    <s v=""/>
    <s v="-"/>
    <s v="06/02/2025 20:32"/>
  </r>
  <r>
    <x v="12"/>
    <x v="12"/>
    <n v="100"/>
    <n v="1"/>
    <s v="ETL87"/>
    <n v="230"/>
    <n v="30"/>
    <s v="ร้านที่1"/>
    <s v="วารี​ ฉายเทพประสิทธิ์​ "/>
    <s v="136หมู่6 ตำบลบ้านใต้ อำเภอเกาะพะงัน จังหวัดสุราษฎร์ธานี 84280"/>
    <s v="84280"/>
    <s v="0957018377"/>
    <s v="06/02/2025 20:31"/>
    <s v="suphandarat@gmail.com"/>
    <s v="EMS COD"/>
    <s v="facebook"/>
    <s v="จ่ายทีหลัง / COD"/>
    <s v=""/>
    <s v="-"/>
    <s v="06/02/2025 20:31"/>
  </r>
  <r>
    <x v="8"/>
    <x v="8"/>
    <n v="65"/>
    <n v="1"/>
    <s v="ETL87"/>
    <n v="230"/>
    <n v="30"/>
    <s v="ร้านที่1"/>
    <s v="วารี​ ฉายเทพประสิทธิ์​ "/>
    <s v="136หมู่6 ตำบลบ้านใต้ อำเภอเกาะพะงัน จังหวัดสุราษฎร์ธานี 84280"/>
    <s v="84280"/>
    <s v="0957018377"/>
    <s v="06/02/2025 20:31"/>
    <s v="suphandarat@gmail.com"/>
    <s v="EMS COD"/>
    <s v="facebook"/>
    <s v="จ่ายทีหลัง / COD"/>
    <s v=""/>
    <s v="-"/>
    <s v="06/02/2025 20:31"/>
  </r>
  <r>
    <x v="8"/>
    <x v="8"/>
    <n v="65"/>
    <n v="1"/>
    <s v="ETL86"/>
    <n v="130"/>
    <n v="30"/>
    <s v="ร้านที่1"/>
    <s v="ขื่อที่อยู่ตามนี้...ภารดี"/>
    <s v="..38/253 หมู่บ้านเค.ซี.5 รามอินทรา ถ.พระยาสุเรนทร์40 แขวงสามวาตะวันตก เขตคลองสามวา กทม.   10510"/>
    <s v="10510"/>
    <s v="0933751691"/>
    <s v="06/02/2025 20:30"/>
    <s v="suphandarat@gmail.com"/>
    <s v="EMS COD"/>
    <s v="facebook"/>
    <s v="จ่ายทีหลัง / COD"/>
    <s v=""/>
    <s v="-"/>
    <s v="06/02/2025 20:30"/>
  </r>
  <r>
    <x v="2"/>
    <x v="2"/>
    <n v="100"/>
    <n v="1"/>
    <s v="ETL86"/>
    <n v="130"/>
    <n v="30"/>
    <s v="ร้านที่1"/>
    <s v="ขื่อที่อยู่ตามนี้...ภารดี"/>
    <s v="..38/253 หมู่บ้านเค.ซี.5 รามอินทรา ถ.พระยาสุเรนทร์40 แขวงสามวาตะวันตก เขตคลองสามวา กทม.   10510"/>
    <s v="10510"/>
    <s v="0933751691"/>
    <s v="06/02/2025 20:30"/>
    <s v="suphandarat@gmail.com"/>
    <s v="EMS COD"/>
    <s v="facebook"/>
    <s v="จ่ายทีหลัง / COD"/>
    <s v=""/>
    <s v="-"/>
    <s v="06/02/2025 20:30"/>
  </r>
  <r>
    <x v="13"/>
    <x v="13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14"/>
    <x v="14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15"/>
    <x v="15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16"/>
    <x v="16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10"/>
    <x v="10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3"/>
    <x v="3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7"/>
    <x v="7"/>
    <n v="50"/>
    <n v="1"/>
    <s v="ETL84"/>
    <n v="220"/>
    <n v="20"/>
    <s v="ร้านที่1"/>
    <s v="นางเบญญาภา  เหมือนแพร"/>
    <s v="14/63 หมู่2_x000a_หมู่บ้านบัวทองธานี พาร์ควิลล์1_x000a_ซอยเทศบาล2_x000a_ถนน บางกรวย-ไทรน้อย_x000a_ต.พิมลราช _x000a_อ.บางบัวทอง_x000a_จ.นนทบุรี 11110"/>
    <s v="11110"/>
    <s v="0817703195"/>
    <s v="06/02/2025 15:48"/>
    <s v="suphandarat@gmail.com"/>
    <s v="EMS"/>
    <s v="facebook"/>
    <s v="กสิกร"/>
    <s v=""/>
    <s v="-"/>
    <s v="06/02/2025 20:27"/>
  </r>
  <r>
    <x v="17"/>
    <x v="17"/>
    <n v="50"/>
    <n v="1"/>
    <s v="ETL84"/>
    <n v="220"/>
    <n v="20"/>
    <s v="ร้านที่1"/>
    <s v="นางเบญญาภา  เหมือนแพร"/>
    <s v="14/63 หมู่2_x000a_หมู่บ้านบัวทองธานี พาร์ควิลล์1_x000a_ซอยเทศบาล2_x000a_ถนน บางกรวย-ไทรน้อย_x000a_ต.พิมลราช _x000a_อ.บางบัวทอง_x000a_จ.นนทบุรี 11110"/>
    <s v="11110"/>
    <s v="0817703195"/>
    <s v="06/02/2025 15:48"/>
    <s v="suphandarat@gmail.com"/>
    <s v="EMS"/>
    <s v="facebook"/>
    <s v="กสิกร"/>
    <s v=""/>
    <s v="-"/>
    <s v="06/02/2025 20:27"/>
  </r>
  <r>
    <x v="2"/>
    <x v="2"/>
    <n v="100"/>
    <n v="2"/>
    <s v="ETL84"/>
    <n v="220"/>
    <n v="20"/>
    <s v="ร้านที่1"/>
    <s v="นางเบญญาภา  เหมือนแพร"/>
    <s v="14/63 หมู่2_x000a_หมู่บ้านบัวทองธานี พาร์ควิลล์1_x000a_ซอยเทศบาล2_x000a_ถนน บางกรวย-ไทรน้อย_x000a_ต.พิมลราช _x000a_อ.บางบัวทอง_x000a_จ.นนทบุรี 11110"/>
    <s v="11110"/>
    <s v="0817703195"/>
    <s v="06/02/2025 15:48"/>
    <s v="suphandarat@gmail.com"/>
    <s v="EMS"/>
    <s v="facebook"/>
    <s v="กสิกร"/>
    <s v=""/>
    <s v="-"/>
    <s v="06/02/2025 20:27"/>
  </r>
  <r>
    <x v="18"/>
    <x v="18"/>
    <n v="111"/>
    <n v="3"/>
    <s v="ETL83"/>
    <n v="686"/>
    <n v="20"/>
    <s v="ร้านที่10"/>
    <s v="น.ส. นุชจรี  อัครประเสริฐกิจ"/>
    <s v="ร้านยานุชจรีเภสัช_x000a_ปุ๋ย_x000a_54/32 ถ.วัฒนานุวงศ์ ต.หมากแข้ง อ.เมือง จ.อุดรธานี 41000_x000a_"/>
    <s v="41000"/>
    <s v="0910614786"/>
    <s v="06/02/2025 19:56"/>
    <s v="suphandarat@gmail.com"/>
    <s v="EMS"/>
    <s v="line_oa"/>
    <s v="กสิกร"/>
    <s v=""/>
    <s v="-"/>
    <s v="06/02/2025 20:18"/>
  </r>
  <r>
    <x v="5"/>
    <x v="5"/>
    <n v="111"/>
    <n v="3"/>
    <s v="ETL83"/>
    <n v="686"/>
    <n v="20"/>
    <s v="ร้านที่10"/>
    <s v="น.ส. นุชจรี  อัครประเสริฐกิจ"/>
    <s v="ร้านยานุชจรีเภสัช_x000a_ปุ๋ย_x000a_54/32 ถ.วัฒนานุวงศ์ ต.หมากแข้ง อ.เมือง จ.อุดรธานี 41000_x000a_"/>
    <s v="41000"/>
    <s v="0910614786"/>
    <s v="06/02/2025 19:56"/>
    <s v="suphandarat@gmail.com"/>
    <s v="EMS"/>
    <s v="line_oa"/>
    <s v="กสิกร"/>
    <s v=""/>
    <s v="-"/>
    <s v="06/02/2025 20:18"/>
  </r>
  <r>
    <x v="19"/>
    <x v="19"/>
    <n v="65"/>
    <n v="1"/>
    <s v="ETL82"/>
    <n v="230"/>
    <n v="30"/>
    <s v="ร้านที่1"/>
    <s v="อาช่าพล "/>
    <s v="204/36 ซอยร่มโพธิ์ ถนนสรรพาวุธ บางนา  กทม  10260"/>
    <s v="10260"/>
    <s v="0814065522"/>
    <s v="06/02/2025 20:16"/>
    <s v="suphandarat@gmail.com"/>
    <s v="EMS COD"/>
    <s v="facebook"/>
    <s v="จ่ายทีหลัง / COD"/>
    <s v=""/>
    <s v="-"/>
    <s v="06/02/2025 20:16"/>
  </r>
  <r>
    <x v="20"/>
    <x v="20"/>
    <n v="65"/>
    <n v="1"/>
    <s v="ETL82"/>
    <n v="230"/>
    <n v="30"/>
    <s v="ร้านที่1"/>
    <s v="อาช่าพล "/>
    <s v="204/36 ซอยร่มโพธิ์ ถนนสรรพาวุธ บางนา  กทม  10260"/>
    <s v="10260"/>
    <s v="0814065522"/>
    <s v="06/02/2025 20:16"/>
    <s v="suphandarat@gmail.com"/>
    <s v="EMS COD"/>
    <s v="facebook"/>
    <s v="จ่ายทีหลัง / COD"/>
    <s v=""/>
    <s v="-"/>
    <s v="06/02/2025 20:16"/>
  </r>
  <r>
    <x v="2"/>
    <x v="2"/>
    <n v="100"/>
    <n v="2"/>
    <s v="ETL82"/>
    <n v="230"/>
    <n v="30"/>
    <s v="ร้านที่1"/>
    <s v="อาช่าพล "/>
    <s v="204/36 ซอยร่มโพธิ์ ถนนสรรพาวุธ บางนา  กทม  10260"/>
    <s v="10260"/>
    <s v="0814065522"/>
    <s v="06/02/2025 20:16"/>
    <s v="suphandarat@gmail.com"/>
    <s v="EMS COD"/>
    <s v="facebook"/>
    <s v="จ่ายทีหลัง / COD"/>
    <s v=""/>
    <s v="-"/>
    <s v="06/02/2025 20:16"/>
  </r>
  <r>
    <x v="21"/>
    <x v="21"/>
    <n v="65"/>
    <n v="1"/>
    <s v="ETL81"/>
    <n v="220"/>
    <n v="20"/>
    <s v="ร้านที่1"/>
    <s v="Anchalee Sangsomboon"/>
    <s v="99/140 ม.5_x000a_ต.สันทรายน้อย_x000a_อ.สันทราย, เชียงใหม่ 50210"/>
    <s v="50210"/>
    <s v="0818834075"/>
    <s v="06/02/2025 18:58"/>
    <s v="suphandarat@gmail.com"/>
    <s v="EMS"/>
    <s v="facebook"/>
    <s v="กสิกร"/>
    <s v=""/>
    <s v="-"/>
    <s v="06/02/2025 20:14"/>
  </r>
  <r>
    <x v="10"/>
    <x v="10"/>
    <n v="100"/>
    <n v="1"/>
    <s v="ETL81"/>
    <n v="220"/>
    <n v="20"/>
    <s v="ร้านที่1"/>
    <s v="Anchalee Sangsomboon"/>
    <s v="99/140 ม.5_x000a_ต.สันทรายน้อย_x000a_อ.สันทราย, เชียงใหม่ 50210"/>
    <s v="50210"/>
    <s v="0818834075"/>
    <s v="06/02/2025 18:58"/>
    <s v="suphandarat@gmail.com"/>
    <s v="EMS"/>
    <s v="facebook"/>
    <s v="กสิกร"/>
    <s v=""/>
    <s v="-"/>
    <s v="06/02/2025 20:14"/>
  </r>
  <r>
    <x v="7"/>
    <x v="7"/>
    <n v="50"/>
    <n v="1"/>
    <s v="ETL81"/>
    <n v="220"/>
    <n v="20"/>
    <s v="ร้านที่1"/>
    <s v="Anchalee Sangsomboon"/>
    <s v="99/140 ม.5_x000a_ต.สันทรายน้อย_x000a_อ.สันทราย, เชียงใหม่ 50210"/>
    <s v="50210"/>
    <s v="0818834075"/>
    <s v="06/02/2025 18:58"/>
    <s v="suphandarat@gmail.com"/>
    <s v="EMS"/>
    <s v="facebook"/>
    <s v="กสิกร"/>
    <s v=""/>
    <s v="-"/>
    <s v="06/02/2025 20:14"/>
  </r>
  <r>
    <x v="2"/>
    <x v="2"/>
    <n v="100"/>
    <n v="1"/>
    <s v="ETL81"/>
    <n v="220"/>
    <n v="20"/>
    <s v="ร้านที่1"/>
    <s v="Anchalee Sangsomboon"/>
    <s v="99/140 ม.5_x000a_ต.สันทรายน้อย_x000a_อ.สันทราย, เชียงใหม่ 50210"/>
    <s v="50210"/>
    <s v="0818834075"/>
    <s v="06/02/2025 18:58"/>
    <s v="suphandarat@gmail.com"/>
    <s v="EMS"/>
    <s v="facebook"/>
    <s v="กสิกร"/>
    <s v=""/>
    <s v="-"/>
    <s v="06/02/2025 20:14"/>
  </r>
  <r>
    <x v="4"/>
    <x v="4"/>
    <n v="50"/>
    <n v="1"/>
    <s v="ETL80"/>
    <n v="230"/>
    <n v="30"/>
    <s v="ร้านที่1"/>
    <s v="ธิดารัตน์  พุทธศาสน์บำรุง"/>
    <s v="109/500  หมู่บ้านคลองหลวงโฮมเพรส_x000a_ต.คลองสอง  อ คลองหลวง  จ.ปทุมธานี 12120"/>
    <s v="12120"/>
    <s v="0914024103"/>
    <s v="06/02/2025 20:13"/>
    <s v="suphandarat@gmail.com"/>
    <s v="EMS COD"/>
    <s v="facebook"/>
    <s v="จ่ายทีหลัง / COD"/>
    <s v=""/>
    <s v="-"/>
    <s v="06/02/2025 20:13"/>
  </r>
  <r>
    <x v="7"/>
    <x v="7"/>
    <n v="50"/>
    <n v="1"/>
    <s v="ETL80"/>
    <n v="230"/>
    <n v="30"/>
    <s v="ร้านที่1"/>
    <s v="ธิดารัตน์  พุทธศาสน์บำรุง"/>
    <s v="109/500  หมู่บ้านคลองหลวงโฮมเพรส_x000a_ต.คลองสอง  อ คลองหลวง  จ.ปทุมธานี 12120"/>
    <s v="12120"/>
    <s v="0914024103"/>
    <s v="06/02/2025 20:13"/>
    <s v="suphandarat@gmail.com"/>
    <s v="EMS COD"/>
    <s v="facebook"/>
    <s v="จ่ายทีหลัง / COD"/>
    <s v=""/>
    <s v="-"/>
    <s v="06/02/2025 20:13"/>
  </r>
  <r>
    <x v="2"/>
    <x v="2"/>
    <n v="100"/>
    <n v="2"/>
    <s v="ETL80"/>
    <n v="230"/>
    <n v="30"/>
    <s v="ร้านที่1"/>
    <s v="ธิดารัตน์  พุทธศาสน์บำรุง"/>
    <s v="109/500  หมู่บ้านคลองหลวงโฮมเพรส_x000a_ต.คลองสอง  อ คลองหลวง  จ.ปทุมธานี 12120"/>
    <s v="12120"/>
    <s v="0914024103"/>
    <s v="06/02/2025 20:13"/>
    <s v="suphandarat@gmail.com"/>
    <s v="EMS COD"/>
    <s v="facebook"/>
    <s v="จ่ายทีหลัง / COD"/>
    <s v=""/>
    <s v="-"/>
    <s v="06/02/2025 20:13"/>
  </r>
  <r>
    <x v="22"/>
    <x v="22"/>
    <n v="45"/>
    <n v="50"/>
    <s v="ETL79"/>
    <n v="2300"/>
    <n v="50"/>
    <s v="ร้านที่1"/>
    <s v="นาย พลกฤษณ์ นิตยสนนท์ "/>
    <s v="25/13  ตำบล หมากแข้ง  _x000a_ถนน เพราะนิยม _x000a_อำเภอ เมือง  จังหวัด อุดรธานี  _x000a_ 41000"/>
    <s v="41000"/>
    <s v="0874373335"/>
    <s v="06/02/2025 18:44"/>
    <s v="suphandarat@gmail.com"/>
    <s v="EMS"/>
    <s v="facebook"/>
    <s v="กสิกร"/>
    <s v=""/>
    <s v="-"/>
    <s v="06/02/2025 20:10"/>
  </r>
  <r>
    <x v="7"/>
    <x v="7"/>
    <n v="50"/>
    <n v="1"/>
    <s v="ETL78"/>
    <n v="120"/>
    <n v="2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06/02/2025 18:36"/>
    <s v="suphandarat@gmail.com"/>
    <s v="EMS"/>
    <s v="facebook"/>
    <s v="กสิกร"/>
    <s v=""/>
    <s v="-"/>
    <s v="06/02/2025 20:09"/>
  </r>
  <r>
    <x v="2"/>
    <x v="2"/>
    <n v="100"/>
    <n v="1"/>
    <s v="ETL78"/>
    <n v="120"/>
    <n v="2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06/02/2025 18:36"/>
    <s v="suphandarat@gmail.com"/>
    <s v="EMS"/>
    <s v="facebook"/>
    <s v="กสิกร"/>
    <s v=""/>
    <s v="-"/>
    <s v="06/02/2025 20:09"/>
  </r>
  <r>
    <x v="23"/>
    <x v="23"/>
    <n v="50"/>
    <n v="1"/>
    <s v="ETL77"/>
    <n v="230"/>
    <n v="30"/>
    <s v="ร้านที่1"/>
    <s v="สุธินดา  ประกอบทอง"/>
    <s v="ที่อยู่ 143  ซ.ลาดพร้าว80 (จันทิมา แยก22) ถ.ลาดพร้าว แขวง/เขต วังทองหลาง กทม._x000a_ 10310"/>
    <s v="10310"/>
    <s v="0835240423"/>
    <s v="06/02/2025 20:07"/>
    <s v="suphandarat@gmail.com"/>
    <s v="EMS COD"/>
    <s v="facebook"/>
    <s v="จ่ายทีหลัง / COD"/>
    <s v=""/>
    <s v="-"/>
    <s v="06/02/2025 20:07"/>
  </r>
  <r>
    <x v="0"/>
    <x v="0"/>
    <n v="100"/>
    <n v="2"/>
    <s v="ETL77"/>
    <n v="230"/>
    <n v="30"/>
    <s v="ร้านที่1"/>
    <s v="สุธินดา  ประกอบทอง"/>
    <s v="ที่อยู่ 143  ซ.ลาดพร้าว80 (จันทิมา แยก22) ถ.ลาดพร้าว แขวง/เขต วังทองหลาง กทม._x000a_ 10310"/>
    <s v="10310"/>
    <s v="0835240423"/>
    <s v="06/02/2025 20:07"/>
    <s v="suphandarat@gmail.com"/>
    <s v="EMS COD"/>
    <s v="facebook"/>
    <s v="จ่ายทีหลัง / COD"/>
    <s v=""/>
    <s v="-"/>
    <s v="06/02/2025 20:07"/>
  </r>
  <r>
    <x v="7"/>
    <x v="7"/>
    <n v="50"/>
    <n v="1"/>
    <s v="ETL76"/>
    <n v="120"/>
    <n v="20"/>
    <s v="ร้านที่1"/>
    <s v="วาสนา"/>
    <s v="110/183 ม.พฤกษาวิลล์15 หมู่3 ต.บางรักพัฒนา อ.บางบัวทอง จ.นนทบุรี 08954220452 11110"/>
    <s v="11110"/>
    <s v="0841585824"/>
    <s v="06/02/2025 17:31"/>
    <s v="suphandarat@gmail.com"/>
    <s v="EMS"/>
    <s v="facebook"/>
    <s v="กสิกร"/>
    <s v=""/>
    <s v="-"/>
    <s v="06/02/2025 20:05"/>
  </r>
  <r>
    <x v="2"/>
    <x v="2"/>
    <n v="100"/>
    <n v="1"/>
    <s v="ETL76"/>
    <n v="120"/>
    <n v="20"/>
    <s v="ร้านที่1"/>
    <s v="วาสนา"/>
    <s v="110/183 ม.พฤกษาวิลล์15 หมู่3 ต.บางรักพัฒนา อ.บางบัวทอง จ.นนทบุรี 08954220452 11110"/>
    <s v="11110"/>
    <s v="0841585824"/>
    <s v="06/02/2025 17:31"/>
    <s v="suphandarat@gmail.com"/>
    <s v="EMS"/>
    <s v="facebook"/>
    <s v="กสิกร"/>
    <s v=""/>
    <s v="-"/>
    <s v="06/02/2025 20:05"/>
  </r>
  <r>
    <x v="11"/>
    <x v="24"/>
    <n v="75"/>
    <n v="4"/>
    <s v="ETL75"/>
    <n v="300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06/02/2025 20:05"/>
    <s v="-"/>
    <s v="Kerry_dropoff"/>
    <s v="Lazada"/>
    <s v="lazada"/>
    <s v=""/>
    <s v="-"/>
    <s v="06/02/2025 20:05"/>
  </r>
  <r>
    <x v="21"/>
    <x v="21"/>
    <n v="65"/>
    <n v="1"/>
    <s v="ETL74"/>
    <n v="130"/>
    <n v="30"/>
    <s v="ร้านที่1"/>
    <s v="ชื่อ  น.ส.สุพัตรา   มากจันทร์"/>
    <s v="ที่อยู่  222/4  ม.3  ต.บางวัน  อ.คุระบุรี  จ.พังงา 82150"/>
    <s v="82150"/>
    <s v="0980507745"/>
    <s v="06/02/2025 20:03"/>
    <s v="suphandarat@gmail.com"/>
    <s v="EMS COD"/>
    <s v="facebook"/>
    <s v="จ่ายทีหลัง / COD"/>
    <s v=""/>
    <s v="-"/>
    <s v="06/02/2025 20:03"/>
  </r>
  <r>
    <x v="14"/>
    <x v="14"/>
    <n v="100"/>
    <n v="1"/>
    <s v="ETL74"/>
    <n v="130"/>
    <n v="30"/>
    <s v="ร้านที่1"/>
    <s v="ชื่อ  น.ส.สุพัตรา   มากจันทร์"/>
    <s v="ที่อยู่  222/4  ม.3  ต.บางวัน  อ.คุระบุรี  จ.พังงา 82150"/>
    <s v="82150"/>
    <s v="0980507745"/>
    <s v="06/02/2025 20:03"/>
    <s v="suphandarat@gmail.com"/>
    <s v="EMS COD"/>
    <s v="facebook"/>
    <s v="จ่ายทีหลัง / COD"/>
    <s v=""/>
    <s v="-"/>
    <s v="06/02/2025 20:03"/>
  </r>
  <r>
    <x v="7"/>
    <x v="7"/>
    <n v="50"/>
    <n v="1"/>
    <s v="ETL73"/>
    <n v="220"/>
    <n v="20"/>
    <s v="ร้านที่1"/>
    <s v="[ชื่อ] เติ้ล"/>
    <s v="138/66ซอยกำแพงเพชร6ซอย7แยก3-4(ละออทิพย์)แขวงทุ่งสองห้องเขตหลักสี่ กทม. 10210"/>
    <s v="10210"/>
    <s v="0938814996"/>
    <s v="06/02/2025 16:47"/>
    <s v="suphandarat@gmail.com"/>
    <s v="EMS"/>
    <s v="facebook"/>
    <s v="กสิกร"/>
    <s v=""/>
    <s v="-"/>
    <s v="06/02/2025 20:01"/>
  </r>
  <r>
    <x v="17"/>
    <x v="17"/>
    <n v="50"/>
    <n v="1"/>
    <s v="ETL73"/>
    <n v="220"/>
    <n v="20"/>
    <s v="ร้านที่1"/>
    <s v="[ชื่อ] เติ้ล"/>
    <s v="138/66ซอยกำแพงเพชร6ซอย7แยก3-4(ละออทิพย์)แขวงทุ่งสองห้องเขตหลักสี่ กทม. 10210"/>
    <s v="10210"/>
    <s v="0938814996"/>
    <s v="06/02/2025 16:47"/>
    <s v="suphandarat@gmail.com"/>
    <s v="EMS"/>
    <s v="facebook"/>
    <s v="กสิกร"/>
    <s v=""/>
    <s v="-"/>
    <s v="06/02/2025 20:01"/>
  </r>
  <r>
    <x v="2"/>
    <x v="2"/>
    <n v="100"/>
    <n v="2"/>
    <s v="ETL73"/>
    <n v="220"/>
    <n v="20"/>
    <s v="ร้านที่1"/>
    <s v="[ชื่อ] เติ้ล"/>
    <s v="138/66ซอยกำแพงเพชร6ซอย7แยก3-4(ละออทิพย์)แขวงทุ่งสองห้องเขตหลักสี่ กทม. 10210"/>
    <s v="10210"/>
    <s v="0938814996"/>
    <s v="06/02/2025 16:47"/>
    <s v="suphandarat@gmail.com"/>
    <s v="EMS"/>
    <s v="facebook"/>
    <s v="กสิกร"/>
    <s v=""/>
    <s v="-"/>
    <s v="06/02/2025 20:00"/>
  </r>
  <r>
    <x v="17"/>
    <x v="17"/>
    <n v="50"/>
    <n v="2"/>
    <s v="ETL72"/>
    <n v="220"/>
    <n v="20"/>
    <s v="ร้านที่1"/>
    <s v="หนูน้อย  พาหนวด"/>
    <s v="90หมู่9 ต.บัวมาศ อ.บรบือ จ.มหาสารคาม 44130"/>
    <s v="44130"/>
    <s v="0817301227"/>
    <s v="06/02/2025 16:47"/>
    <s v="suphandarat@gmail.com"/>
    <s v="EMS"/>
    <s v="facebook"/>
    <s v="กสิกร"/>
    <s v=""/>
    <s v="-"/>
    <s v="06/02/2025 19:58"/>
  </r>
  <r>
    <x v="2"/>
    <x v="2"/>
    <n v="100"/>
    <n v="2"/>
    <s v="ETL72"/>
    <n v="220"/>
    <n v="20"/>
    <s v="ร้านที่1"/>
    <s v="หนูน้อย  พาหนวด"/>
    <s v="90หมู่9 ต.บัวมาศ อ.บรบือ จ.มหาสารคาม 44130"/>
    <s v="44130"/>
    <s v="0817301227"/>
    <s v="06/02/2025 16:47"/>
    <s v="suphandarat@gmail.com"/>
    <s v="EMS"/>
    <s v="facebook"/>
    <s v="กสิกร"/>
    <s v=""/>
    <s v="-"/>
    <s v="06/02/2025 19:58"/>
  </r>
  <r>
    <x v="14"/>
    <x v="14"/>
    <n v="100"/>
    <n v="1"/>
    <s v="ETL71"/>
    <n v="280"/>
    <n v="30"/>
    <s v="ร้านที่1"/>
    <s v="พูลวัชร์ หงสกุล"/>
    <s v="31 ม.2 ต.ปะนาเระ_x000a_อ.ปะนาเระ_x000a_จ.ปัตตานี_x000a_ 94130"/>
    <s v="94130"/>
    <s v="0816215661"/>
    <s v="06/02/2025 19:56"/>
    <s v="suphandarat@gmail.com"/>
    <s v="EMS COD"/>
    <s v="facebook"/>
    <s v="จ่ายทีหลัง / COD"/>
    <s v=""/>
    <s v="-"/>
    <s v="06/02/2025 19:56"/>
  </r>
  <r>
    <x v="10"/>
    <x v="10"/>
    <n v="100"/>
    <n v="1"/>
    <s v="ETL71"/>
    <n v="280"/>
    <n v="30"/>
    <s v="ร้านที่1"/>
    <s v="พูลวัชร์ หงสกุล"/>
    <s v="31 ม.2 ต.ปะนาเระ_x000a_อ.ปะนาเระ_x000a_จ.ปัตตานี_x000a_ 94130"/>
    <s v="94130"/>
    <s v="0816215661"/>
    <s v="06/02/2025 19:56"/>
    <s v="suphandarat@gmail.com"/>
    <s v="EMS COD"/>
    <s v="facebook"/>
    <s v="จ่ายทีหลัง / COD"/>
    <s v=""/>
    <s v="-"/>
    <s v="06/02/2025 19:56"/>
  </r>
  <r>
    <x v="3"/>
    <x v="3"/>
    <n v="100"/>
    <n v="1"/>
    <s v="ETL71"/>
    <n v="280"/>
    <n v="30"/>
    <s v="ร้านที่1"/>
    <s v="พูลวัชร์ หงสกุล"/>
    <s v="31 ม.2 ต.ปะนาเระ_x000a_อ.ปะนาเระ_x000a_จ.ปัตตานี_x000a_ 94130"/>
    <s v="94130"/>
    <s v="0816215661"/>
    <s v="06/02/2025 19:56"/>
    <s v="suphandarat@gmail.com"/>
    <s v="EMS COD"/>
    <s v="facebook"/>
    <s v="จ่ายทีหลัง / COD"/>
    <s v=""/>
    <s v="-"/>
    <s v="06/02/2025 19:56"/>
  </r>
  <r>
    <x v="18"/>
    <x v="18"/>
    <n v="111"/>
    <n v="2"/>
    <s v="ETL70"/>
    <n v="464"/>
    <n v="20"/>
    <s v="ร้านที่1"/>
    <s v="กาญจนาพร ทิมประเสริฐ"/>
    <s v="12 ม.6 ต.เมืองการุ้ง อ.บ้านไร่ จ.อุทัยธานี 61180"/>
    <s v="61180"/>
    <s v="0800773096"/>
    <s v="06/02/2025 14:45"/>
    <s v="suphandarat@gmail.com"/>
    <s v="EMS"/>
    <s v="facebook"/>
    <s v="กสิกร"/>
    <s v=""/>
    <s v="-"/>
    <s v="06/02/2025 19:55"/>
  </r>
  <r>
    <x v="0"/>
    <x v="0"/>
    <n v="83.333333333333329"/>
    <n v="3"/>
    <s v="ETL69"/>
    <n v="220"/>
    <n v="0"/>
    <s v="ร้านที่4"/>
    <s v="พ***ร เ***ยวกัน"/>
    <s v="นครปฐม"/>
    <s v="-"/>
    <s v=""/>
    <s v="06/02/2025 19:55"/>
    <s v="-"/>
    <s v="Flash Express Thailand"/>
    <s v="Tiktok"/>
    <s v="tiktok"/>
    <s v=""/>
    <s v="-"/>
    <s v="06/02/2025 19:55"/>
  </r>
  <r>
    <x v="0"/>
    <x v="0"/>
    <n v="66"/>
    <n v="1"/>
    <s v="ETL68"/>
    <n v="355"/>
    <n v="35"/>
    <s v="ร้านที่1"/>
    <s v="ธ******ี"/>
    <s v="******ระชาอุทิศ10แยก1 (ประชาอุทิศ7แยก1)แขวงสีกัน แขวงสีกัน เขตดอนเมือง จังหวัดกรุงเทพมหานคร 10210"/>
    <s v="10210"/>
    <s v="59"/>
    <s v="06/02/2025 19:54"/>
    <s v="-"/>
    <s v="Flash Express"/>
    <s v="Shopee"/>
    <s v="shopee"/>
    <s v=""/>
    <s v="-"/>
    <s v="06/02/2025 19:54"/>
  </r>
  <r>
    <x v="1"/>
    <x v="1"/>
    <n v="66"/>
    <n v="1"/>
    <s v="ETL68"/>
    <n v="355"/>
    <n v="35"/>
    <s v="ร้านที่1"/>
    <s v="ธ******ี"/>
    <s v="******ระชาอุทิศ10แยก1 (ประชาอุทิศ7แยก1)แขวงสีกัน แขวงสีกัน เขตดอนเมือง จังหวัดกรุงเทพมหานคร 10210"/>
    <s v="10210"/>
    <s v="59"/>
    <s v="06/02/2025 19:54"/>
    <s v="-"/>
    <s v="Flash Express"/>
    <s v="Shopee"/>
    <s v="shopee"/>
    <s v=""/>
    <s v="-"/>
    <s v="06/02/2025 19:54"/>
  </r>
  <r>
    <x v="2"/>
    <x v="2"/>
    <n v="67"/>
    <n v="1"/>
    <s v="ETL68"/>
    <n v="355"/>
    <n v="35"/>
    <s v="ร้านที่1"/>
    <s v="ธ******ี"/>
    <s v="******ระชาอุทิศ10แยก1 (ประชาอุทิศ7แยก1)แขวงสีกัน แขวงสีกัน เขตดอนเมือง จังหวัดกรุงเทพมหานคร 10210"/>
    <s v="10210"/>
    <s v="59"/>
    <s v="06/02/2025 19:54"/>
    <s v="-"/>
    <s v="Flash Express"/>
    <s v="Shopee"/>
    <s v="shopee"/>
    <s v=""/>
    <s v="-"/>
    <s v="06/02/2025 19:54"/>
  </r>
  <r>
    <x v="3"/>
    <x v="3"/>
    <n v="90"/>
    <n v="1"/>
    <s v="ETL68"/>
    <n v="355"/>
    <n v="35"/>
    <s v="ร้านที่1"/>
    <s v="ธ******ี"/>
    <s v="******ระชาอุทิศ10แยก1 (ประชาอุทิศ7แยก1)แขวงสีกัน แขวงสีกัน เขตดอนเมือง จังหวัดกรุงเทพมหานคร 10210"/>
    <s v="10210"/>
    <s v="59"/>
    <s v="06/02/2025 19:54"/>
    <s v="-"/>
    <s v="Flash Express"/>
    <s v="Shopee"/>
    <s v="shopee"/>
    <s v=""/>
    <s v="-"/>
    <s v="06/02/2025 19:54"/>
  </r>
  <r>
    <x v="24"/>
    <x v="25"/>
    <n v="60"/>
    <n v="1"/>
    <s v="ETL66"/>
    <n v="150"/>
    <n v="0"/>
    <s v="ร้านที่10"/>
    <s v="บุญพอ"/>
    <s v="9/54มบชัชฎาวิวล่าซอย4_x000a_ถนนบางแวก แขวงบางไผ่ เขตบางแค กทม 10160_x000a_"/>
    <s v="10160"/>
    <s v="0850731634"/>
    <s v="06/02/2025 18:22"/>
    <s v="suphandarat@gmail.com"/>
    <s v="EMS"/>
    <s v="line_oa"/>
    <s v="กสิกร"/>
    <s v=""/>
    <s v="-"/>
    <s v="06/02/2025 19:39"/>
  </r>
  <r>
    <x v="18"/>
    <x v="18"/>
    <n v="139"/>
    <n v="1"/>
    <s v="ETL66"/>
    <n v="150"/>
    <n v="0"/>
    <s v="ร้านที่10"/>
    <s v="บุญพอ"/>
    <s v="9/54มบชัชฎาวิวล่าซอย4_x000a_ถนนบางแวก แขวงบางไผ่ เขตบางแค กทม 10160_x000a_"/>
    <s v="10160"/>
    <s v="0850731634"/>
    <s v="06/02/2025 18:22"/>
    <s v="suphandarat@gmail.com"/>
    <s v="EMS"/>
    <s v="line_oa"/>
    <s v="กสิกร"/>
    <s v=""/>
    <s v="-"/>
    <s v="06/02/2025 19:39"/>
  </r>
  <r>
    <x v="11"/>
    <x v="11"/>
    <n v="75"/>
    <n v="2"/>
    <s v="ETL65"/>
    <n v="204"/>
    <n v="54"/>
    <s v="ร้านที่1"/>
    <s v="ว******)"/>
    <s v="******.ปักธงชัย จ.นครราชสีมา ตำบลสะแกราช อำเภอปักธงชัย จังหวัดนครราชสีมา 30150"/>
    <s v="30150"/>
    <s v="30"/>
    <s v="06/02/2025 19:38"/>
    <s v="-"/>
    <s v="SPX Express"/>
    <s v="Shopee"/>
    <s v="shopee"/>
    <s v=""/>
    <s v="-"/>
    <s v="06/02/2025 19:38"/>
  </r>
  <r>
    <x v="24"/>
    <x v="25"/>
    <n v="60"/>
    <n v="1"/>
    <s v="ETL64"/>
    <n v="150"/>
    <n v="0"/>
    <s v="ร้านที่10"/>
    <s v="ทิพย์"/>
    <s v="128 ซ.17 ม.รัตนโกสินทร์ ถ.รังสิต ปทุมธานี14 ต.ประชาธิปัตย์ อ.ธัญบุรี ปทุมธานี 12130"/>
    <s v="12130"/>
    <s v="0819152721"/>
    <s v="06/02/2025 17:28"/>
    <s v="suphandarat@gmail.com"/>
    <s v="EMS"/>
    <s v="line_oa"/>
    <s v="กสิกร"/>
    <s v=""/>
    <s v="-"/>
    <s v="06/02/2025 19:36"/>
  </r>
  <r>
    <x v="25"/>
    <x v="26"/>
    <n v="139"/>
    <n v="1"/>
    <s v="ETL64"/>
    <n v="150"/>
    <n v="0"/>
    <s v="ร้านที่10"/>
    <s v="ทิพย์"/>
    <s v="128 ซ.17 ม.รัตนโกสินทร์ ถ.รังสิต ปทุมธานี14 ต.ประชาธิปัตย์ อ.ธัญบุรี ปทุมธานี 12130"/>
    <s v="12130"/>
    <s v="0819152721"/>
    <s v="06/02/2025 17:28"/>
    <s v="suphandarat@gmail.com"/>
    <s v="EMS"/>
    <s v="line_oa"/>
    <s v="กสิกร"/>
    <s v=""/>
    <s v="-"/>
    <s v="06/02/2025 19:36"/>
  </r>
  <r>
    <x v="24"/>
    <x v="25"/>
    <n v="60"/>
    <n v="1"/>
    <s v="ETL63"/>
    <n v="180"/>
    <n v="30"/>
    <s v="ร้านที่10"/>
    <s v="นางพิมพ์นภา  สุวรรณพันธ์ศรี"/>
    <s v="สั่ง 1 &amp;nbsp;ชุด เก็บปลายทางค่ะ_x000a_37/2 &amp;nbsp;ถนนร่วมอุทิศ ต.บางนาค อ.เมือง จ.นราธิวาส 96000_x000a_"/>
    <s v="96000"/>
    <s v="0822820822"/>
    <s v="06/02/2025 19:34"/>
    <s v="suphandarat@gmail.com"/>
    <s v="EMS COD"/>
    <s v="line_oa"/>
    <s v="จ่ายทีหลัง / COD"/>
    <s v=""/>
    <s v="-"/>
    <s v="06/02/2025 19:35"/>
  </r>
  <r>
    <x v="18"/>
    <x v="18"/>
    <n v="139"/>
    <n v="1"/>
    <s v="ETL63"/>
    <n v="180"/>
    <n v="30"/>
    <s v="ร้านที่10"/>
    <s v="นางพิมพ์นภา  สุวรรณพันธ์ศรี"/>
    <s v="สั่ง 1 &amp;nbsp;ชุด เก็บปลายทางค่ะ_x000a_37/2 &amp;nbsp;ถนนร่วมอุทิศ ต.บางนาค อ.เมือง จ.นราธิวาส 96000_x000a_"/>
    <s v="96000"/>
    <s v="0822820822"/>
    <s v="06/02/2025 19:34"/>
    <s v="suphandarat@gmail.com"/>
    <s v="EMS COD"/>
    <s v="line_oa"/>
    <s v="จ่ายทีหลัง / COD"/>
    <s v=""/>
    <s v="-"/>
    <s v="06/02/2025 19:34"/>
  </r>
  <r>
    <x v="24"/>
    <x v="25"/>
    <n v="60"/>
    <n v="1"/>
    <s v="ETL62"/>
    <n v="150"/>
    <n v="20"/>
    <s v="ร้านที่10"/>
    <s v="สำอางค์ พูนเพชรพันธุ์"/>
    <s v=" &amp;nbsp;184 หมู่ 2 ต.ศรีนาวา อ.เมือง จ.นครนายก 26000 "/>
    <s v="26000"/>
    <s v="0818472221"/>
    <s v="06/02/2025 17:04"/>
    <s v="suphandarat@gmail.com"/>
    <s v="EMS"/>
    <s v="line_oa"/>
    <s v="กสิกร"/>
    <s v=""/>
    <s v="-"/>
    <s v="06/02/2025 19:34"/>
  </r>
  <r>
    <x v="25"/>
    <x v="26"/>
    <n v="139"/>
    <n v="1"/>
    <s v="ETL62"/>
    <n v="150"/>
    <n v="20"/>
    <s v="ร้านที่10"/>
    <s v="สำอางค์ พูนเพชรพันธุ์"/>
    <s v=" &amp;nbsp;184 หมู่ 2 ต.ศรีนาวา อ.เมือง จ.นครนายก 26000 "/>
    <s v="26000"/>
    <s v="0818472221"/>
    <s v="06/02/2025 17:04"/>
    <s v="suphandarat@gmail.com"/>
    <s v="EMS"/>
    <s v="line_oa"/>
    <s v="กสิกร"/>
    <s v=""/>
    <s v="-"/>
    <s v="06/02/2025 19:34"/>
  </r>
  <r>
    <x v="24"/>
    <x v="25"/>
    <n v="60"/>
    <n v="1"/>
    <s v="ETL61"/>
    <n v="150"/>
    <n v="20"/>
    <s v="ร้านที่10"/>
    <s v="สุวรพร แซ่ลิ้ม "/>
    <s v="184/49 หมู่ 2 ต ลำไทร อ ลำลูกกา จ ปทุมธานี 12150 "/>
    <s v="12150"/>
    <s v="0827922409"/>
    <s v="06/02/2025 16:33"/>
    <s v="suphandarat@gmail.com"/>
    <s v="EMS"/>
    <s v="line_oa"/>
    <s v="กสิกร"/>
    <s v=""/>
    <s v="-"/>
    <s v="06/02/2025 19:32"/>
  </r>
  <r>
    <x v="25"/>
    <x v="26"/>
    <n v="139"/>
    <n v="1"/>
    <s v="ETL61"/>
    <n v="150"/>
    <n v="20"/>
    <s v="ร้านที่10"/>
    <s v="สุวรพร แซ่ลิ้ม "/>
    <s v="184/49 หมู่ 2 ต ลำไทร อ ลำลูกกา จ ปทุมธานี 12150 "/>
    <s v="12150"/>
    <s v="0827922409"/>
    <s v="06/02/2025 16:33"/>
    <s v="suphandarat@gmail.com"/>
    <s v="EMS"/>
    <s v="line_oa"/>
    <s v="กสิกร"/>
    <s v=""/>
    <s v="-"/>
    <s v="06/02/2025 19:32"/>
  </r>
  <r>
    <x v="2"/>
    <x v="2"/>
    <n v="80"/>
    <n v="2"/>
    <s v="ETL60"/>
    <n v="190"/>
    <n v="30"/>
    <s v="ร้านที่1"/>
    <s v="ผู้รับ  คุณทัตตะ พริ้งศุลกะ "/>
    <s v="เลขที่ 64/123 หมู่บ้านกลางเมือง ถ.โชคชัย4 ซอย50 แขวง/เขตลาดพร้าว กทม 10230"/>
    <s v="10230"/>
    <s v="0641989989"/>
    <s v="06/02/2025 19:03"/>
    <s v="sompear3955@gmail.com"/>
    <s v="EMS"/>
    <s v="facebook"/>
    <s v="กสิกร"/>
    <s v="ผู้ส่ง  ว่าที่ร.ต.จักรวุฒิ บุญช่วยคุ้ม"/>
    <s v="-"/>
    <s v="06/02/2025 19:09"/>
  </r>
  <r>
    <x v="8"/>
    <x v="8"/>
    <n v="49"/>
    <n v="1"/>
    <s v="ETL59"/>
    <n v="200"/>
    <n v="0"/>
    <s v="ร้านที่4"/>
    <s v="อ***.  จ***ร์สงค์"/>
    <s v="ประจวบคีรีขันธ์"/>
    <s v="-"/>
    <s v=""/>
    <s v="06/02/2025 19:07"/>
    <s v="-"/>
    <s v="Flash Express Thailand COD"/>
    <s v="Tiktok"/>
    <s v="จ่ายทีหลัง / COD"/>
    <s v=""/>
    <s v="-"/>
    <s v="06/02/2025 19:07"/>
  </r>
  <r>
    <x v="0"/>
    <x v="0"/>
    <n v="75"/>
    <n v="1"/>
    <s v="ETL59"/>
    <n v="200"/>
    <n v="0"/>
    <s v="ร้านที่4"/>
    <s v="อ***.  จ***ร์สงค์"/>
    <s v="ประจวบคีรีขันธ์"/>
    <s v="-"/>
    <s v=""/>
    <s v="06/02/2025 19:07"/>
    <s v="-"/>
    <s v="Flash Express Thailand COD"/>
    <s v="Tiktok"/>
    <s v="จ่ายทีหลัง / COD"/>
    <s v=""/>
    <s v="-"/>
    <s v="06/02/2025 19:07"/>
  </r>
  <r>
    <x v="2"/>
    <x v="2"/>
    <n v="76"/>
    <n v="1"/>
    <s v="ETL59"/>
    <n v="200"/>
    <n v="0"/>
    <s v="ร้านที่4"/>
    <s v="อ***.  จ***ร์สงค์"/>
    <s v="ประจวบคีรีขันธ์"/>
    <s v="-"/>
    <s v=""/>
    <s v="06/02/2025 19:07"/>
    <s v="-"/>
    <s v="Flash Express Thailand COD"/>
    <s v="Tiktok"/>
    <s v="จ่ายทีหลัง / COD"/>
    <s v=""/>
    <s v="-"/>
    <s v="06/02/2025 19:07"/>
  </r>
  <r>
    <x v="2"/>
    <x v="2"/>
    <n v="80"/>
    <n v="2"/>
    <s v="ETL58"/>
    <n v="269"/>
    <n v="29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6/02/2025 18:55"/>
    <s v="-"/>
    <s v="Flash Express"/>
    <s v="Shopee"/>
    <s v="shopee"/>
    <s v=""/>
    <s v="-"/>
    <s v="06/02/2025 18:55"/>
  </r>
  <r>
    <x v="0"/>
    <x v="0"/>
    <n v="80"/>
    <n v="1"/>
    <s v="ETL58"/>
    <n v="269"/>
    <n v="29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6/02/2025 18:55"/>
    <s v="-"/>
    <s v="Flash Express"/>
    <s v="Shopee"/>
    <s v="shopee"/>
    <s v=""/>
    <s v="-"/>
    <s v="06/02/2025 18:55"/>
  </r>
  <r>
    <x v="0"/>
    <x v="0"/>
    <n v="66"/>
    <n v="1"/>
    <s v="ETL57"/>
    <n v="220"/>
    <n v="0"/>
    <s v="ร้านที่4"/>
    <s v="ส***พร ม***กะคง"/>
    <s v="มุกดาหาร"/>
    <s v="-"/>
    <s v=""/>
    <s v="06/02/2025 18:50"/>
    <s v="-"/>
    <s v="Flash Express Thailand COD"/>
    <s v="Tiktok"/>
    <s v="จ่ายทีหลัง / COD"/>
    <s v=""/>
    <s v="-"/>
    <s v="06/02/2025 18:51"/>
  </r>
  <r>
    <x v="1"/>
    <x v="1"/>
    <n v="66"/>
    <n v="1"/>
    <s v="ETL57"/>
    <n v="220"/>
    <n v="0"/>
    <s v="ร้านที่4"/>
    <s v="ส***พร ม***กะคง"/>
    <s v="มุกดาหาร"/>
    <s v="-"/>
    <s v=""/>
    <s v="06/02/2025 18:50"/>
    <s v="-"/>
    <s v="Flash Express Thailand COD"/>
    <s v="Tiktok"/>
    <s v="จ่ายทีหลัง / COD"/>
    <s v=""/>
    <s v="-"/>
    <s v="06/02/2025 18:51"/>
  </r>
  <r>
    <x v="2"/>
    <x v="2"/>
    <n v="67"/>
    <n v="1"/>
    <s v="ETL57"/>
    <n v="220"/>
    <n v="0"/>
    <s v="ร้านที่4"/>
    <s v="ส***พร ม***กะคง"/>
    <s v="มุกดาหาร"/>
    <s v="-"/>
    <s v=""/>
    <s v="06/02/2025 18:50"/>
    <s v="-"/>
    <s v="Flash Express Thailand COD"/>
    <s v="Tiktok"/>
    <s v="จ่ายทีหลัง / COD"/>
    <s v=""/>
    <s v="-"/>
    <s v="06/02/2025 18:51"/>
  </r>
  <r>
    <x v="1"/>
    <x v="1"/>
    <n v="66.333333333333329"/>
    <n v="3"/>
    <s v="ETL56"/>
    <n v="231"/>
    <n v="0"/>
    <s v="ร้านที่1"/>
    <s v="แ******ร"/>
    <s v="******อ.เมืองบึงกาฬ จ.บึงกาฬ ตำบลโนนสว่าง อำเภอเมืองบึงกาฬ จังหวัดบึงกาฬ 38000"/>
    <s v="38000"/>
    <s v="56"/>
    <s v="06/02/2025 18:46"/>
    <s v="-"/>
    <s v="SPX Express"/>
    <s v="Shopee"/>
    <s v="shopee"/>
    <s v=""/>
    <s v="-"/>
    <s v="06/02/2025 18:46"/>
  </r>
  <r>
    <x v="4"/>
    <x v="4"/>
    <n v="65"/>
    <n v="3"/>
    <s v="ETL55"/>
    <n v="150"/>
    <n v="0"/>
    <s v="ร้านที่4"/>
    <s v="น***พันธ์ ท***ิต"/>
    <s v="กรุงเทพมหานคร"/>
    <s v="-"/>
    <s v=""/>
    <s v="06/02/2025 18:46"/>
    <s v="-"/>
    <s v="Flash Express Thailand COD"/>
    <s v="Tiktok"/>
    <s v="จ่ายทีหลัง / COD"/>
    <s v=""/>
    <s v="-"/>
    <s v="06/02/2025 18:46"/>
  </r>
  <r>
    <x v="26"/>
    <x v="27"/>
    <n v="0"/>
    <n v="4"/>
    <s v="ETL54"/>
    <n v="0"/>
    <n v="0"/>
    <s v="ร้านที่1"/>
    <s v="กิตติมา ฮวดวิเศษ"/>
    <s v="1/4 ม.1 ต.ท่าบุญมี อ.เกาะจันทร์ จ.ชลบุรี 20240_x000a_"/>
    <s v="20240"/>
    <s v="0959900809"/>
    <s v="06/02/2025 17:54"/>
    <s v="sompear3955@gmail.com"/>
    <s v="EMS"/>
    <s v="facebook"/>
    <s v="กสิกร"/>
    <s v="ช้อปปี้ เลขออเดอร์ 250124B2XK1NY5**สินค้าเสีย**"/>
    <s v="-"/>
    <s v="06/02/2025 17:54"/>
  </r>
  <r>
    <x v="24"/>
    <x v="25"/>
    <n v="50"/>
    <n v="4"/>
    <s v="ETL53"/>
    <n v="190"/>
    <n v="0"/>
    <s v="ร้านที่1"/>
    <s v="ฐ******ร"/>
    <s v="******ือยเสาสีส้ม รั้วเหล็กสีดำ แขวนไว้ที่ตะขอได้เลย) แขวงลาดยาว เขตจตุจักร จังหวัดกรุงเทพมหานคร 10900"/>
    <s v="10900"/>
    <s v="41"/>
    <s v="06/02/2025 17:23"/>
    <s v="-"/>
    <s v="SPX Express"/>
    <s v="Shopee"/>
    <s v="shopee"/>
    <s v=""/>
    <s v="-"/>
    <s v="06/02/2025 17:23"/>
  </r>
  <r>
    <x v="4"/>
    <x v="4"/>
    <n v="43"/>
    <n v="1"/>
    <s v="ETL52"/>
    <n v="88"/>
    <n v="0"/>
    <s v="ร้านที่1"/>
    <s v="ส******ต"/>
    <s v="******ยธิน ลาดยาว จตุจักร แขวงลาดยาว เขตจตุจักร จังหวัดกรุงเทพมหานคร 10900"/>
    <s v="10900"/>
    <s v="69"/>
    <s v="06/02/2025 17:12"/>
    <s v="-"/>
    <s v="SPX Express"/>
    <s v="Shopee"/>
    <s v="shopee"/>
    <s v=""/>
    <s v="-"/>
    <s v="06/02/2025 17:11"/>
  </r>
  <r>
    <x v="17"/>
    <x v="17"/>
    <n v="45"/>
    <n v="1"/>
    <s v="ETL52"/>
    <n v="88"/>
    <n v="0"/>
    <s v="ร้านที่1"/>
    <s v="ส******ต"/>
    <s v="******ยธิน ลาดยาว จตุจักร แขวงลาดยาว เขตจตุจักร จังหวัดกรุงเทพมหานคร 10900"/>
    <s v="10900"/>
    <s v="69"/>
    <s v="06/02/2025 17:12"/>
    <s v="-"/>
    <s v="SPX Express"/>
    <s v="Shopee"/>
    <s v="shopee"/>
    <s v=""/>
    <s v="-"/>
    <s v="06/02/2025 17:11"/>
  </r>
  <r>
    <x v="2"/>
    <x v="2"/>
    <n v="66.333333333333329"/>
    <n v="3"/>
    <s v="ETL51"/>
    <n v="239"/>
    <n v="41"/>
    <s v="ร้านที่2"/>
    <s v="ม******ว"/>
    <s v="******ียรใหญ่ ตำบล ดงขี้เหล็ก ตำบลดงขี้เหล็ก อำเภอเมืองปราจีนบุรี จังหวัดปราจีนบุรี 25000"/>
    <s v="25000"/>
    <s v="00"/>
    <s v="06/02/2025 16:58"/>
    <s v="-"/>
    <s v="Flash Express"/>
    <s v="Shopee"/>
    <s v="shopee"/>
    <s v=""/>
    <s v="-"/>
    <s v="06/02/2025 16:57"/>
  </r>
  <r>
    <x v="6"/>
    <x v="6"/>
    <n v="50"/>
    <n v="1"/>
    <s v="ETL50"/>
    <n v="130"/>
    <n v="30"/>
    <s v="ร้านที่1"/>
    <s v="กชพร.อธิวาส"/>
    <s v=".1611.ม.1.ต.พนมสารคาม.อ.พนมสารคาม.จ.ฉะเชิงเทรา. 24120"/>
    <s v="24120"/>
    <s v="0860226327"/>
    <s v="06/02/2025 16:53"/>
    <s v="suphandarat@gmail.com"/>
    <s v="EMS COD"/>
    <s v="facebook"/>
    <s v="จ่ายทีหลัง / COD"/>
    <s v=""/>
    <s v="-"/>
    <s v="06/02/2025 16:53"/>
  </r>
  <r>
    <x v="2"/>
    <x v="2"/>
    <n v="100"/>
    <n v="1"/>
    <s v="ETL50"/>
    <n v="130"/>
    <n v="30"/>
    <s v="ร้านที่1"/>
    <s v="กชพร.อธิวาส"/>
    <s v=".1611.ม.1.ต.พนมสารคาม.อ.พนมสารคาม.จ.ฉะเชิงเทรา. 24120"/>
    <s v="24120"/>
    <s v="0860226327"/>
    <s v="06/02/2025 16:53"/>
    <s v="suphandarat@gmail.com"/>
    <s v="EMS COD"/>
    <s v="facebook"/>
    <s v="จ่ายทีหลัง / COD"/>
    <s v=""/>
    <s v="-"/>
    <s v="06/02/2025 16:53"/>
  </r>
  <r>
    <x v="4"/>
    <x v="4"/>
    <n v="50"/>
    <n v="1"/>
    <s v="ETL49"/>
    <n v="130"/>
    <n v="30"/>
    <s v="ร้านที่1"/>
    <s v="สุขุม สุทธินิยม"/>
    <s v="300/1 ม.5 ต.พังลา_x000a_อ.สะเดา จ.สงขลา 90170"/>
    <s v="90170"/>
    <s v="0957319259"/>
    <s v="06/02/2025 16:52"/>
    <s v="suphandarat@gmail.com"/>
    <s v="EMS COD"/>
    <s v="facebook"/>
    <s v="จ่ายทีหลัง / COD"/>
    <s v=""/>
    <s v="-"/>
    <s v="06/02/2025 16:52"/>
  </r>
  <r>
    <x v="2"/>
    <x v="2"/>
    <n v="100"/>
    <n v="1"/>
    <s v="ETL49"/>
    <n v="130"/>
    <n v="30"/>
    <s v="ร้านที่1"/>
    <s v="สุขุม สุทธินิยม"/>
    <s v="300/1 ม.5 ต.พังลา_x000a_อ.สะเดา จ.สงขลา 90170"/>
    <s v="90170"/>
    <s v="0957319259"/>
    <s v="06/02/2025 16:52"/>
    <s v="suphandarat@gmail.com"/>
    <s v="EMS COD"/>
    <s v="facebook"/>
    <s v="จ่ายทีหลัง / COD"/>
    <s v=""/>
    <s v="-"/>
    <s v="06/02/2025 16:52"/>
  </r>
  <r>
    <x v="19"/>
    <x v="19"/>
    <n v="65"/>
    <n v="1"/>
    <s v="ETL48"/>
    <n v="130"/>
    <n v="30"/>
    <s v="ร้านที่1"/>
    <s v="หิรัญวดี งามสุขศรี_"/>
    <s v="197 หมู่3_ต.กังแอน_อ.ปราสาท_จ.สุรินทร์__ 32140"/>
    <s v="32140"/>
    <s v="0934592998"/>
    <s v="06/02/2025 16:45"/>
    <s v="sompear3955@gmail.com"/>
    <s v="EMS COD"/>
    <s v="facebook"/>
    <s v="กสิกร"/>
    <s v=""/>
    <s v="-"/>
    <s v="06/02/2025 16:45"/>
  </r>
  <r>
    <x v="16"/>
    <x v="16"/>
    <n v="100"/>
    <n v="1"/>
    <s v="ETL48"/>
    <n v="130"/>
    <n v="30"/>
    <s v="ร้านที่1"/>
    <s v="หิรัญวดี งามสุขศรี_"/>
    <s v="197 หมู่3_ต.กังแอน_อ.ปราสาท_จ.สุรินทร์__ 32140"/>
    <s v="32140"/>
    <s v="0934592998"/>
    <s v="06/02/2025 16:45"/>
    <s v="sompear3955@gmail.com"/>
    <s v="EMS COD"/>
    <s v="facebook"/>
    <s v="กสิกร"/>
    <s v=""/>
    <s v="-"/>
    <s v="06/02/2025 16:45"/>
  </r>
  <r>
    <x v="6"/>
    <x v="6"/>
    <n v="50"/>
    <n v="4"/>
    <s v="ETL47"/>
    <n v="430"/>
    <n v="30"/>
    <s v="ร้านที่1"/>
    <s v="ภูวิช"/>
    <s v="ที่อยู่ 46 หมู่1 ต.เสม็ด อ.เมือง จ.ชลบุรี 20000"/>
    <s v="20000"/>
    <s v="0854384150"/>
    <s v="06/02/2025 16:42"/>
    <s v="sompear3955@gmail.com"/>
    <s v="EMS COD"/>
    <s v="facebook"/>
    <s v="กสิกร"/>
    <s v=""/>
    <s v="-"/>
    <s v="06/02/2025 16:42"/>
  </r>
  <r>
    <x v="2"/>
    <x v="2"/>
    <n v="100"/>
    <n v="4"/>
    <s v="ETL47"/>
    <n v="430"/>
    <n v="30"/>
    <s v="ร้านที่1"/>
    <s v="ภูวิช"/>
    <s v="ที่อยู่ 46 หมู่1 ต.เสม็ด อ.เมือง จ.ชลบุรี 20000"/>
    <s v="20000"/>
    <s v="0854384150"/>
    <s v="06/02/2025 16:42"/>
    <s v="sompear3955@gmail.com"/>
    <s v="EMS COD"/>
    <s v="facebook"/>
    <s v="กสิกร"/>
    <s v=""/>
    <s v="-"/>
    <s v="06/02/2025 16:42"/>
  </r>
  <r>
    <x v="6"/>
    <x v="6"/>
    <n v="50"/>
    <n v="2"/>
    <s v="ETL46"/>
    <n v="230"/>
    <n v="30"/>
    <s v="ร้านที่1"/>
    <s v="บรรจงกิจ ศรีประเทือง"/>
    <s v="9809.หมู่.4.ร้านค้าส้มริมคลอง.._x000a_ต.หนองนาก_x000a_อ.หนองแค_x000a_จ.สระบุรี. 18230"/>
    <s v="18230"/>
    <s v="0620083325"/>
    <s v="06/02/2025 16:38"/>
    <s v="sompear3955@gmail.com"/>
    <s v="EMS COD"/>
    <s v="facebook"/>
    <s v="กสิกร"/>
    <s v=""/>
    <s v="-"/>
    <s v="06/02/2025 16:38"/>
  </r>
  <r>
    <x v="2"/>
    <x v="2"/>
    <n v="100"/>
    <n v="2"/>
    <s v="ETL46"/>
    <n v="230"/>
    <n v="30"/>
    <s v="ร้านที่1"/>
    <s v="บรรจงกิจ ศรีประเทือง"/>
    <s v="9809.หมู่.4.ร้านค้าส้มริมคลอง.._x000a_ต.หนองนาก_x000a_อ.หนองแค_x000a_จ.สระบุรี. 18230"/>
    <s v="18230"/>
    <s v="0620083325"/>
    <s v="06/02/2025 16:38"/>
    <s v="sompear3955@gmail.com"/>
    <s v="EMS COD"/>
    <s v="facebook"/>
    <s v="กสิกร"/>
    <s v=""/>
    <s v="-"/>
    <s v="06/02/2025 16:38"/>
  </r>
  <r>
    <x v="6"/>
    <x v="6"/>
    <n v="50"/>
    <n v="2"/>
    <s v="ETL45"/>
    <n v="23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06/02/2025 16:34"/>
    <s v="sompear3955@gmail.com"/>
    <s v="EMS COD"/>
    <s v="facebook"/>
    <s v="จ่ายทีหลัง / COD"/>
    <s v=""/>
    <s v="-"/>
    <s v="06/02/2025 16:34"/>
  </r>
  <r>
    <x v="2"/>
    <x v="2"/>
    <n v="100"/>
    <n v="2"/>
    <s v="ETL45"/>
    <n v="23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06/02/2025 16:34"/>
    <s v="sompear3955@gmail.com"/>
    <s v="EMS COD"/>
    <s v="facebook"/>
    <s v="จ่ายทีหลัง / COD"/>
    <s v=""/>
    <s v="-"/>
    <s v="06/02/2025 16:34"/>
  </r>
  <r>
    <x v="0"/>
    <x v="0"/>
    <n v="120"/>
    <n v="1"/>
    <s v="ETL44"/>
    <n v="106"/>
    <n v="16"/>
    <s v="ร้านที่4"/>
    <s v="ส***ทย์ ไ***ตติพงษ์"/>
    <s v="กรุงเทพมหานคร"/>
    <s v="-"/>
    <s v=""/>
    <s v="06/02/2025 16:27"/>
    <s v="-"/>
    <s v="Flash Express Thailand"/>
    <s v="Tiktok"/>
    <s v="tiktok"/>
    <s v=""/>
    <s v="-"/>
    <s v="06/02/2025 16:27"/>
  </r>
  <r>
    <x v="2"/>
    <x v="2"/>
    <n v="80"/>
    <n v="50"/>
    <s v="ETL43"/>
    <n v="2050"/>
    <n v="50"/>
    <s v="ร้านที่1"/>
    <s v="นางสาวอุปสรา รักบำรุง"/>
    <s v="สำนักงานสาธารณสุขอำเภอพนม_x000a_หมู่ 1 ตำบลพนม อำเภอพนมจังหวัดสุราษฎร์ธานี 84250"/>
    <s v="84250"/>
    <s v="0829124307"/>
    <s v="06/02/2025 21:49"/>
    <s v="sompear3955@gmail.com"/>
    <s v="EMS COD"/>
    <s v="facebook"/>
    <s v="กสิกร"/>
    <s v="มัดจำ 2000 ปลายทาง2050"/>
    <s v="-"/>
    <s v="06/02/2025 16:26"/>
  </r>
  <r>
    <x v="6"/>
    <x v="6"/>
    <n v="50"/>
    <n v="2"/>
    <s v="ETL42"/>
    <n v="220"/>
    <n v="20"/>
    <s v="ร้านที่1"/>
    <s v="สุภาพร ชูแก้ว "/>
    <s v="71/6 ซ.คู้บอน 27 แยก 10_x000a_แขวงท่าแร้ง เขตบางเขน, กรุงเทพมหานคร  10220"/>
    <s v="10220"/>
    <s v="0819170058"/>
    <s v="06/02/2025 13:02"/>
    <s v="sompear3955@gmail.com"/>
    <s v="EMS"/>
    <s v="facebook"/>
    <s v="กสิกร"/>
    <s v=""/>
    <s v="-"/>
    <s v="06/02/2025 16:21"/>
  </r>
  <r>
    <x v="2"/>
    <x v="2"/>
    <n v="100"/>
    <n v="2"/>
    <s v="ETL42"/>
    <n v="220"/>
    <n v="20"/>
    <s v="ร้านที่1"/>
    <s v="สุภาพร ชูแก้ว "/>
    <s v="71/6 ซ.คู้บอน 27 แยก 10_x000a_แขวงท่าแร้ง เขตบางเขน, กรุงเทพมหานคร  10220"/>
    <s v="10220"/>
    <s v="0819170058"/>
    <s v="06/02/2025 13:02"/>
    <s v="sompear3955@gmail.com"/>
    <s v="EMS"/>
    <s v="facebook"/>
    <s v="กสิกร"/>
    <s v=""/>
    <s v="-"/>
    <s v="06/02/2025 16:21"/>
  </r>
  <r>
    <x v="5"/>
    <x v="5"/>
    <n v="159"/>
    <n v="1"/>
    <s v="ETL41"/>
    <n v="235"/>
    <n v="11"/>
    <s v="ร้านที่2"/>
    <s v="เ******ิ"/>
    <s v="******หญ่, อำเภอเกาะลันตา ตำบลเกาะลันตาใหญ่ อำเภอเกาะลันตา จังหวัดกระบี่ 81150"/>
    <s v="81150"/>
    <s v="27"/>
    <s v="06/02/2025 16:41"/>
    <s v="-"/>
    <s v="Flash Express"/>
    <s v="Shopee"/>
    <s v="shopee"/>
    <s v=""/>
    <s v="-"/>
    <s v="06/02/2025 16:11"/>
  </r>
  <r>
    <x v="22"/>
    <x v="22"/>
    <n v="65"/>
    <n v="1"/>
    <s v="ETL41"/>
    <n v="235"/>
    <n v="11"/>
    <s v="ร้านที่2"/>
    <s v="เ******ิ"/>
    <s v="******หญ่, อำเภอเกาะลันตา ตำบลเกาะลันตาใหญ่ อำเภอเกาะลันตา จังหวัดกระบี่ 81150"/>
    <s v="81150"/>
    <s v="27"/>
    <s v="06/02/2025 16:41"/>
    <s v="-"/>
    <s v="Flash Express"/>
    <s v="Shopee"/>
    <s v="shopee"/>
    <s v=""/>
    <s v="-"/>
    <s v="06/02/2025 16:11"/>
  </r>
  <r>
    <x v="2"/>
    <x v="2"/>
    <n v="77.5"/>
    <n v="2"/>
    <s v="ETL40"/>
    <n v="155"/>
    <n v="0"/>
    <s v="ร้านที่1"/>
    <s v="h******ช"/>
    <s v="******.หนองแคน ตำบลหนองแคน อำเภอปทุมรัตต์ จังหวัดร้อยเอ็ด 45190"/>
    <s v="45190"/>
    <s v="65"/>
    <s v="06/02/2025 16:37"/>
    <s v="-"/>
    <s v="Flash Express"/>
    <s v="Shopee"/>
    <s v="shopee"/>
    <s v=""/>
    <s v="-"/>
    <s v="06/02/2025 16:07"/>
  </r>
  <r>
    <x v="2"/>
    <x v="2"/>
    <n v="150"/>
    <n v="1"/>
    <s v="ETL39"/>
    <n v="300"/>
    <n v="0"/>
    <s v="ร้านที่1"/>
    <s v="ชื่อ เอนกพงศ์  วินทะไชย"/>
    <s v="ที่อยู่จัดส่ง_x000a_ที่อยู่ 99 ม.2 ตำบลหัวช้าง อำเภอจตุรพักตรพิมาน จังหวัดร้อยเอ็ด 45180"/>
    <s v="45180"/>
    <s v="0613083322"/>
    <s v="06/02/2025 15:47"/>
    <s v="sompear3955@gmail.com"/>
    <s v="EMS"/>
    <s v="line_oa"/>
    <s v="กสิกร"/>
    <s v=""/>
    <s v="-"/>
    <s v="06/02/2025 15:57"/>
  </r>
  <r>
    <x v="24"/>
    <x v="25"/>
    <n v="60"/>
    <n v="1"/>
    <s v="ETL39"/>
    <n v="300"/>
    <n v="0"/>
    <s v="ร้านที่1"/>
    <s v="ชื่อ เอนกพงศ์  วินทะไชย"/>
    <s v="ที่อยู่จัดส่ง_x000a_ที่อยู่ 99 ม.2 ตำบลหัวช้าง อำเภอจตุรพักตรพิมาน จังหวัดร้อยเอ็ด 45180"/>
    <s v="45180"/>
    <s v="0613083322"/>
    <s v="06/02/2025 15:47"/>
    <s v="sompear3955@gmail.com"/>
    <s v="EMS"/>
    <s v="line_oa"/>
    <s v="กสิกร"/>
    <s v=""/>
    <s v="-"/>
    <s v="06/02/2025 15:57"/>
  </r>
  <r>
    <x v="25"/>
    <x v="26"/>
    <n v="139"/>
    <n v="1"/>
    <s v="ETL39"/>
    <n v="300"/>
    <n v="0"/>
    <s v="ร้านที่1"/>
    <s v="ชื่อ เอนกพงศ์  วินทะไชย"/>
    <s v="ที่อยู่จัดส่ง_x000a_ที่อยู่ 99 ม.2 ตำบลหัวช้าง อำเภอจตุรพักตรพิมาน จังหวัดร้อยเอ็ด 45180"/>
    <s v="45180"/>
    <s v="0613083322"/>
    <s v="06/02/2025 15:47"/>
    <s v="sompear3955@gmail.com"/>
    <s v="EMS"/>
    <s v="line_oa"/>
    <s v="กสิกร"/>
    <s v=""/>
    <s v="-"/>
    <s v="06/02/2025 15:57"/>
  </r>
  <r>
    <x v="24"/>
    <x v="25"/>
    <n v="60"/>
    <n v="1"/>
    <s v="ETL38"/>
    <n v="150"/>
    <n v="0"/>
    <s v="ร้านที่1"/>
    <s v="จินตนา  ศรีมาลา"/>
    <s v="24 ซอยราษฎร์อุทิศ 39 แขวงแสนแสบเขตมีนบุรีกรุงเทพฯ 10510 "/>
    <s v="10510"/>
    <s v="0657386388"/>
    <s v="06/02/2025 14:35"/>
    <s v="sompear3955@gmail.com"/>
    <s v="EMS"/>
    <s v="line_oa"/>
    <s v="กสิกร"/>
    <s v=""/>
    <s v="-"/>
    <s v="06/02/2025 15:54"/>
  </r>
  <r>
    <x v="5"/>
    <x v="5"/>
    <n v="139"/>
    <n v="1"/>
    <s v="ETL38"/>
    <n v="150"/>
    <n v="0"/>
    <s v="ร้านที่1"/>
    <s v="จินตนา  ศรีมาลา"/>
    <s v="24 ซอยราษฎร์อุทิศ 39 แขวงแสนแสบเขตมีนบุรีกรุงเทพฯ 10510 "/>
    <s v="10510"/>
    <s v="0657386388"/>
    <s v="06/02/2025 14:35"/>
    <s v="sompear3955@gmail.com"/>
    <s v="EMS"/>
    <s v="line_oa"/>
    <s v="กสิกร"/>
    <s v=""/>
    <s v="-"/>
    <s v="06/02/2025 15:54"/>
  </r>
  <r>
    <x v="24"/>
    <x v="25"/>
    <n v="60"/>
    <n v="1"/>
    <s v="ETL37"/>
    <n v="150"/>
    <n v="0"/>
    <s v="ร้านที่1"/>
    <s v="นุชนารถ ยศไกร"/>
    <s v="ส่งที่  203/1 ถนนมหาชัย ซอย 5 ต.ในเมือง อ.เมือง จ.นครราชสีมา 30000 _x000a_"/>
    <s v="30000"/>
    <s v="0659419165"/>
    <s v="06/02/2025 15:08"/>
    <s v="sompear3955@gmail.com"/>
    <s v="EMS"/>
    <s v="line_oa"/>
    <s v="กสิกร"/>
    <s v=""/>
    <s v="-"/>
    <s v="06/02/2025 15:53"/>
  </r>
  <r>
    <x v="18"/>
    <x v="18"/>
    <n v="139"/>
    <n v="1"/>
    <s v="ETL37"/>
    <n v="150"/>
    <n v="0"/>
    <s v="ร้านที่1"/>
    <s v="นุชนารถ ยศไกร"/>
    <s v="ส่งที่  203/1 ถนนมหาชัย ซอย 5 ต.ในเมือง อ.เมือง จ.นครราชสีมา 30000 _x000a_"/>
    <s v="30000"/>
    <s v="0659419165"/>
    <s v="06/02/2025 15:08"/>
    <s v="sompear3955@gmail.com"/>
    <s v="EMS"/>
    <s v="line_oa"/>
    <s v="กสิกร"/>
    <s v=""/>
    <s v="-"/>
    <s v="06/02/2025 15:53"/>
  </r>
  <r>
    <x v="24"/>
    <x v="25"/>
    <n v="60"/>
    <n v="2"/>
    <s v="ETL36"/>
    <n v="330"/>
    <n v="30"/>
    <s v="ร้านที่1"/>
    <s v="คุณพวงเพ็ญ &amp;nbsp;เฉลิมสุข"/>
    <s v="19/208 &amp;nbsp;หมู่บ้านภูเก็ตวิลล่าถลาง_x000a_ถ.เมพกระษัตรี &amp;nbsp; ต.ศรีสุนทา_x000a_อ.ถลาง &amp;nbsp;จ.ภูเก็ต &amp;nbsp;83100"/>
    <s v="83100"/>
    <s v="0896461479"/>
    <s v="06/02/2025 15:51"/>
    <s v="sompear3955@gmail.com"/>
    <s v="EMS COD"/>
    <s v="line_oa"/>
    <s v="จ่ายทีหลัง / COD"/>
    <s v=""/>
    <s v="-"/>
    <s v="06/02/2025 15:51"/>
  </r>
  <r>
    <x v="18"/>
    <x v="18"/>
    <n v="139"/>
    <n v="1"/>
    <s v="ETL36"/>
    <n v="330"/>
    <n v="30"/>
    <s v="ร้านที่1"/>
    <s v="คุณพวงเพ็ญ &amp;nbsp;เฉลิมสุข"/>
    <s v="19/208 &amp;nbsp;หมู่บ้านภูเก็ตวิลล่าถลาง_x000a_ถ.เมพกระษัตรี &amp;nbsp; ต.ศรีสุนทา_x000a_อ.ถลาง &amp;nbsp;จ.ภูเก็ต &amp;nbsp;83100"/>
    <s v="83100"/>
    <s v="0896461479"/>
    <s v="06/02/2025 15:51"/>
    <s v="sompear3955@gmail.com"/>
    <s v="EMS COD"/>
    <s v="line_oa"/>
    <s v="จ่ายทีหลัง / COD"/>
    <s v=""/>
    <s v="-"/>
    <s v="06/02/2025 15:51"/>
  </r>
  <r>
    <x v="25"/>
    <x v="26"/>
    <n v="139"/>
    <n v="1"/>
    <s v="ETL36"/>
    <n v="330"/>
    <n v="30"/>
    <s v="ร้านที่1"/>
    <s v="คุณพวงเพ็ญ &amp;nbsp;เฉลิมสุข"/>
    <s v="19/208 &amp;nbsp;หมู่บ้านภูเก็ตวิลล่าถลาง_x000a_ถ.เมพกระษัตรี &amp;nbsp; ต.ศรีสุนทา_x000a_อ.ถลาง &amp;nbsp;จ.ภูเก็ต &amp;nbsp;83100"/>
    <s v="83100"/>
    <s v="0896461479"/>
    <s v="06/02/2025 15:51"/>
    <s v="sompear3955@gmail.com"/>
    <s v="EMS COD"/>
    <s v="line_oa"/>
    <s v="จ่ายทีหลัง / COD"/>
    <s v=""/>
    <s v="-"/>
    <s v="06/02/2025 15:51"/>
  </r>
  <r>
    <x v="24"/>
    <x v="25"/>
    <n v="60"/>
    <n v="1"/>
    <s v="ETL35"/>
    <n v="150"/>
    <n v="0"/>
    <s v="ร้านที่1"/>
    <s v="ชื่อ คุณวราฉัตร  มณีวงศ์"/>
    <s v="ที่อยู่จัดส่ง_x000a_ที่อยู่ 229/81 ชุมชนมิตรสัมพันธ์1 หมู่6 ถ.ประชาสโมสร54 ตำบลในเมือง อำเภอเมืองขอนแก่น จังหวัดขอนแก่น 40000"/>
    <s v="40000"/>
    <s v="0616946696"/>
    <s v="06/02/2025 15:00"/>
    <s v="sompear3955@gmail.com"/>
    <s v="EMS"/>
    <s v="line_oa"/>
    <s v="กสิกร"/>
    <s v=""/>
    <s v="-"/>
    <s v="06/02/2025 15:48"/>
  </r>
  <r>
    <x v="5"/>
    <x v="5"/>
    <n v="139"/>
    <n v="1"/>
    <s v="ETL35"/>
    <n v="150"/>
    <n v="0"/>
    <s v="ร้านที่1"/>
    <s v="ชื่อ คุณวราฉัตร  มณีวงศ์"/>
    <s v="ที่อยู่จัดส่ง_x000a_ที่อยู่ 229/81 ชุมชนมิตรสัมพันธ์1 หมู่6 ถ.ประชาสโมสร54 ตำบลในเมือง อำเภอเมืองขอนแก่น จังหวัดขอนแก่น 40000"/>
    <s v="40000"/>
    <s v="0616946696"/>
    <s v="06/02/2025 15:00"/>
    <s v="sompear3955@gmail.com"/>
    <s v="EMS"/>
    <s v="line_oa"/>
    <s v="กสิกร"/>
    <s v=""/>
    <s v="-"/>
    <s v="06/02/2025 15:48"/>
  </r>
  <r>
    <x v="24"/>
    <x v="25"/>
    <n v="60"/>
    <n v="2"/>
    <s v="ETL34"/>
    <n v="300"/>
    <n v="0"/>
    <s v="ร้านที่1"/>
    <s v="พัชริดา อมรปีติสุข"/>
    <s v="บจก.นวบุตร เลขที่ 1 อาคารคิวเฮ้าส์ลุมพินีชั้น2 ห้อง219-220บี โซนไลฟ์เซ็นเตอร์ แขวงทุ่งมหาเมฆ เขตสาทร กทม. 10120"/>
    <s v="10120"/>
    <s v="0655496658"/>
    <s v="06/02/2025 14:56"/>
    <s v="sompear3955@gmail.com"/>
    <s v="EMS"/>
    <s v="line_oa"/>
    <s v="กสิกร"/>
    <s v=""/>
    <s v="-"/>
    <s v="06/02/2025 15:46"/>
  </r>
  <r>
    <x v="25"/>
    <x v="26"/>
    <n v="139"/>
    <n v="1"/>
    <s v="ETL34"/>
    <n v="300"/>
    <n v="0"/>
    <s v="ร้านที่1"/>
    <s v="พัชริดา อมรปีติสุข"/>
    <s v="บจก.นวบุตร เลขที่ 1 อาคารคิวเฮ้าส์ลุมพินีชั้น2 ห้อง219-220บี โซนไลฟ์เซ็นเตอร์ แขวงทุ่งมหาเมฆ เขตสาทร กทม. 10120"/>
    <s v="10120"/>
    <s v="0655496658"/>
    <s v="06/02/2025 14:56"/>
    <s v="sompear3955@gmail.com"/>
    <s v="EMS"/>
    <s v="line_oa"/>
    <s v="กสิกร"/>
    <s v=""/>
    <s v="-"/>
    <s v="06/02/2025 15:46"/>
  </r>
  <r>
    <x v="5"/>
    <x v="5"/>
    <n v="139"/>
    <n v="1"/>
    <s v="ETL34"/>
    <n v="300"/>
    <n v="0"/>
    <s v="ร้านที่1"/>
    <s v="พัชริดา อมรปีติสุข"/>
    <s v="บจก.นวบุตร เลขที่ 1 อาคารคิวเฮ้าส์ลุมพินีชั้น2 ห้อง219-220บี โซนไลฟ์เซ็นเตอร์ แขวงทุ่งมหาเมฆ เขตสาทร กทม. 10120"/>
    <s v="10120"/>
    <s v="0655496658"/>
    <s v="06/02/2025 14:56"/>
    <s v="sompear3955@gmail.com"/>
    <s v="EMS"/>
    <s v="line_oa"/>
    <s v="กสิกร"/>
    <s v=""/>
    <s v="-"/>
    <s v="06/02/2025 15:46"/>
  </r>
  <r>
    <x v="24"/>
    <x v="25"/>
    <n v="60"/>
    <n v="1"/>
    <s v="ETL32"/>
    <n v="150"/>
    <n v="0"/>
    <s v="ร้านที่1"/>
    <s v="สุนิตย์ พวกสันเทียะ"/>
    <s v="หมู่บ้านวิสทาวน์ 888/203 ซ.2 ม.10 &amp;nbsp;ต.หนองปรือ อ.บางละมุง ต.ชลบุรี 20150 _x000a_"/>
    <s v="20150"/>
    <s v="0999873412"/>
    <s v="06/02/2025 14:43"/>
    <s v="sompear3955@gmail.com"/>
    <s v="EMS"/>
    <s v="line_oa"/>
    <s v="กสิกร"/>
    <s v=""/>
    <s v="-"/>
    <s v="06/02/2025 15:31"/>
  </r>
  <r>
    <x v="18"/>
    <x v="18"/>
    <n v="139"/>
    <n v="1"/>
    <s v="ETL32"/>
    <n v="150"/>
    <n v="0"/>
    <s v="ร้านที่1"/>
    <s v="สุนิตย์ พวกสันเทียะ"/>
    <s v="หมู่บ้านวิสทาวน์ 888/203 ซ.2 ม.10 &amp;nbsp;ต.หนองปรือ อ.บางละมุง ต.ชลบุรี 20150 _x000a_"/>
    <s v="20150"/>
    <s v="0999873412"/>
    <s v="06/02/2025 14:43"/>
    <s v="sompear3955@gmail.com"/>
    <s v="EMS"/>
    <s v="line_oa"/>
    <s v="กสิกร"/>
    <s v=""/>
    <s v="-"/>
    <s v="06/02/2025 15:31"/>
  </r>
  <r>
    <x v="24"/>
    <x v="25"/>
    <n v="60"/>
    <n v="1"/>
    <s v="ETL31"/>
    <n v="150"/>
    <n v="0"/>
    <s v="ร้านที่1"/>
    <s v="ร้านบิ๊กโฟโต้เอกเพรส  คุณสุขวภา  วงษ์ประสิทธิ์ "/>
    <s v="&amp;nbsp;201/741 ซอยวิภาวดี64 ถนนวิภาวดีรังสิต แขวงตลาดบางเขน เขตหลักสี่ กทม.10210"/>
    <s v="10210"/>
    <s v="0838268563"/>
    <s v="06/02/2025 14:32"/>
    <s v="sompear3955@gmail.com"/>
    <s v="EMS"/>
    <s v="line_oa"/>
    <s v="กสิกร"/>
    <s v=""/>
    <s v="-"/>
    <s v="06/02/2025 15:29"/>
  </r>
  <r>
    <x v="25"/>
    <x v="26"/>
    <n v="139"/>
    <n v="1"/>
    <s v="ETL31"/>
    <n v="150"/>
    <n v="0"/>
    <s v="ร้านที่1"/>
    <s v="ร้านบิ๊กโฟโต้เอกเพรส  คุณสุขวภา  วงษ์ประสิทธิ์ "/>
    <s v="&amp;nbsp;201/741 ซอยวิภาวดี64 ถนนวิภาวดีรังสิต แขวงตลาดบางเขน เขตหลักสี่ กทม.10210"/>
    <s v="10210"/>
    <s v="0838268563"/>
    <s v="06/02/2025 14:32"/>
    <s v="sompear3955@gmail.com"/>
    <s v="EMS"/>
    <s v="line_oa"/>
    <s v="กสิกร"/>
    <s v=""/>
    <s v="-"/>
    <s v="06/02/2025 15:29"/>
  </r>
  <r>
    <x v="24"/>
    <x v="25"/>
    <n v="60"/>
    <n v="1"/>
    <s v="ETL30"/>
    <n v="150"/>
    <n v="0"/>
    <s v="ร้านที่1"/>
    <s v="ทัดดาว สมบุญรอด"/>
    <s v="86/64 หมู่ 5 ต.ไทรม้า อ.เมืองนนทบุรี นนทบุรี 11000"/>
    <s v="11000"/>
    <s v="0926845190"/>
    <s v="06/02/2025 14:26"/>
    <s v="sompear3955@gmail.com"/>
    <s v="EMS"/>
    <s v="line_oa"/>
    <s v="กสิกร"/>
    <s v=""/>
    <s v="-"/>
    <s v="06/02/2025 15:26"/>
  </r>
  <r>
    <x v="5"/>
    <x v="5"/>
    <n v="139"/>
    <n v="1"/>
    <s v="ETL30"/>
    <n v="150"/>
    <n v="0"/>
    <s v="ร้านที่1"/>
    <s v="ทัดดาว สมบุญรอด"/>
    <s v="86/64 หมู่ 5 ต.ไทรม้า อ.เมืองนนทบุรี นนทบุรี 11000"/>
    <s v="11000"/>
    <s v="0926845190"/>
    <s v="06/02/2025 14:26"/>
    <s v="sompear3955@gmail.com"/>
    <s v="EMS"/>
    <s v="line_oa"/>
    <s v="กสิกร"/>
    <s v=""/>
    <s v="-"/>
    <s v="06/02/2025 15:26"/>
  </r>
  <r>
    <x v="0"/>
    <x v="0"/>
    <n v="66"/>
    <n v="1"/>
    <s v="ETL29"/>
    <n v="220"/>
    <n v="0"/>
    <s v="ร้านที่4"/>
    <s v="อ***ี ป***ทศ"/>
    <s v="พิษณุโลก"/>
    <s v="-"/>
    <s v=""/>
    <s v="06/02/2025 14:50"/>
    <s v="-"/>
    <s v="Flash Express Thailand COD"/>
    <s v="Tiktok"/>
    <s v="จ่ายทีหลัง / COD"/>
    <s v=""/>
    <s v="-"/>
    <s v="06/02/2025 14:50"/>
  </r>
  <r>
    <x v="1"/>
    <x v="1"/>
    <n v="66"/>
    <n v="1"/>
    <s v="ETL29"/>
    <n v="220"/>
    <n v="0"/>
    <s v="ร้านที่4"/>
    <s v="อ***ี ป***ทศ"/>
    <s v="พิษณุโลก"/>
    <s v="-"/>
    <s v=""/>
    <s v="06/02/2025 14:50"/>
    <s v="-"/>
    <s v="Flash Express Thailand COD"/>
    <s v="Tiktok"/>
    <s v="จ่ายทีหลัง / COD"/>
    <s v=""/>
    <s v="-"/>
    <s v="06/02/2025 14:50"/>
  </r>
  <r>
    <x v="2"/>
    <x v="2"/>
    <n v="67"/>
    <n v="1"/>
    <s v="ETL29"/>
    <n v="220"/>
    <n v="0"/>
    <s v="ร้านที่4"/>
    <s v="อ***ี ป***ทศ"/>
    <s v="พิษณุโลก"/>
    <s v="-"/>
    <s v=""/>
    <s v="06/02/2025 14:50"/>
    <s v="-"/>
    <s v="Flash Express Thailand COD"/>
    <s v="Tiktok"/>
    <s v="จ่ายทีหลัง / COD"/>
    <s v=""/>
    <s v="-"/>
    <s v="06/02/2025 14:50"/>
  </r>
  <r>
    <x v="27"/>
    <x v="28"/>
    <n v="26"/>
    <n v="1"/>
    <s v="ETL27"/>
    <n v="200"/>
    <n v="0"/>
    <s v="ร้านที่4"/>
    <s v="น***ัญชา อ***ชยรัตน์"/>
    <s v="จังหวัดพระนครศรีอยุธยา"/>
    <s v="-"/>
    <s v=""/>
    <s v="06/02/2025 14:23"/>
    <s v="-"/>
    <s v="Flash Express Thailand COD"/>
    <s v="Tiktok"/>
    <s v="จ่ายทีหลัง / COD"/>
    <s v=""/>
    <s v="-"/>
    <s v="06/02/2025 14:24"/>
  </r>
  <r>
    <x v="0"/>
    <x v="0"/>
    <n v="86"/>
    <n v="1"/>
    <s v="ETL27"/>
    <n v="200"/>
    <n v="0"/>
    <s v="ร้านที่4"/>
    <s v="น***ัญชา อ***ชยรัตน์"/>
    <s v="จังหวัดพระนครศรีอยุธยา"/>
    <s v="-"/>
    <s v=""/>
    <s v="06/02/2025 14:23"/>
    <s v="-"/>
    <s v="Flash Express Thailand COD"/>
    <s v="Tiktok"/>
    <s v="จ่ายทีหลัง / COD"/>
    <s v=""/>
    <s v="-"/>
    <s v="06/02/2025 14:24"/>
  </r>
  <r>
    <x v="2"/>
    <x v="2"/>
    <n v="88"/>
    <n v="1"/>
    <s v="ETL27"/>
    <n v="200"/>
    <n v="0"/>
    <s v="ร้านที่4"/>
    <s v="น***ัญชา อ***ชยรัตน์"/>
    <s v="จังหวัดพระนครศรีอยุธยา"/>
    <s v="-"/>
    <s v=""/>
    <s v="06/02/2025 14:23"/>
    <s v="-"/>
    <s v="Flash Express Thailand COD"/>
    <s v="Tiktok"/>
    <s v="จ่ายทีหลัง / COD"/>
    <s v=""/>
    <s v="-"/>
    <s v="06/02/2025 14:24"/>
  </r>
  <r>
    <x v="17"/>
    <x v="17"/>
    <n v="50"/>
    <n v="1"/>
    <s v="ETL26"/>
    <n v="120"/>
    <n v="20"/>
    <s v="ร้านที่1"/>
    <s v="สุวรรณา  จี้อุ่น"/>
    <s v="บจก.ไลฟ์ กรุ๊ป เฮลท์ ฟู๊ด_x000a_78/3 ม.5 ต.เขาชะงุ้ม_x000a_อ.โพธาราม จ.ราชบุรี 70120"/>
    <s v="70120"/>
    <s v="0988988162"/>
    <s v="06/02/2025 12:54"/>
    <s v="suphandarat@gmail.com"/>
    <s v="EMS"/>
    <s v="facebook"/>
    <s v="กสิกร"/>
    <s v=""/>
    <s v="-"/>
    <s v="06/02/2025 14:15"/>
  </r>
  <r>
    <x v="2"/>
    <x v="2"/>
    <n v="100"/>
    <n v="1"/>
    <s v="ETL26"/>
    <n v="120"/>
    <n v="20"/>
    <s v="ร้านที่1"/>
    <s v="สุวรรณา  จี้อุ่น"/>
    <s v="บจก.ไลฟ์ กรุ๊ป เฮลท์ ฟู๊ด_x000a_78/3 ม.5 ต.เขาชะงุ้ม_x000a_อ.โพธาราม จ.ราชบุรี 70120"/>
    <s v="70120"/>
    <s v="0988988162"/>
    <s v="06/02/2025 12:54"/>
    <s v="suphandarat@gmail.com"/>
    <s v="EMS"/>
    <s v="facebook"/>
    <s v="กสิกร"/>
    <s v=""/>
    <s v="-"/>
    <s v="06/02/2025 14:15"/>
  </r>
  <r>
    <x v="24"/>
    <x v="25"/>
    <n v="60"/>
    <n v="1"/>
    <s v="ETL25"/>
    <n v="230"/>
    <n v="30"/>
    <s v="ร้านที่1"/>
    <s v=" สุวรรณี ป้องศรี"/>
    <s v="43 ม.8 บ้านงิ้ว ต.เขือน้ำ อ.บ้านผือ จ.อุดรธานี 41160"/>
    <s v="41160"/>
    <s v="0846850740"/>
    <s v="06/02/2025 14:14"/>
    <s v="suphandarat@gmail.com"/>
    <s v="EMS COD"/>
    <s v="facebook"/>
    <s v="จ่ายทีหลัง / COD"/>
    <s v=""/>
    <s v="-"/>
    <s v="06/02/2025 14:14"/>
  </r>
  <r>
    <x v="2"/>
    <x v="2"/>
    <n v="100"/>
    <n v="2"/>
    <s v="ETL25"/>
    <n v="230"/>
    <n v="30"/>
    <s v="ร้านที่1"/>
    <s v=" สุวรรณี ป้องศรี"/>
    <s v="43 ม.8 บ้านงิ้ว ต.เขือน้ำ อ.บ้านผือ จ.อุดรธานี 41160"/>
    <s v="41160"/>
    <s v="0846850740"/>
    <s v="06/02/2025 14:14"/>
    <s v="suphandarat@gmail.com"/>
    <s v="EMS COD"/>
    <s v="facebook"/>
    <s v="จ่ายทีหลัง / COD"/>
    <s v=""/>
    <s v="-"/>
    <s v="06/02/2025 14:14"/>
  </r>
  <r>
    <x v="2"/>
    <x v="2"/>
    <n v="100"/>
    <n v="1"/>
    <s v="ETL24"/>
    <n v="239"/>
    <n v="0"/>
    <s v="ร้านที่1"/>
    <s v="ประภาพร"/>
    <s v="103หมู่10 บ้านโคกสว่าง ต.โนนกลาง อ.สําโรง จ.อุบลราชธานี 34360"/>
    <s v="34360"/>
    <s v="0905729191"/>
    <s v="06/02/2025 08:32"/>
    <s v="suphandarat@gmail.com"/>
    <s v="EMS"/>
    <s v="facebook"/>
    <s v="กสิกร"/>
    <s v=""/>
    <s v="-"/>
    <s v="06/02/2025 14:11"/>
  </r>
  <r>
    <x v="5"/>
    <x v="5"/>
    <n v="139"/>
    <n v="1"/>
    <s v="ETL24"/>
    <n v="239"/>
    <n v="0"/>
    <s v="ร้านที่1"/>
    <s v="ประภาพร"/>
    <s v="103หมู่10 บ้านโคกสว่าง ต.โนนกลาง อ.สําโรง จ.อุบลราชธานี 34360"/>
    <s v="34360"/>
    <s v="0905729191"/>
    <s v="06/02/2025 08:32"/>
    <s v="suphandarat@gmail.com"/>
    <s v="EMS"/>
    <s v="facebook"/>
    <s v="กสิกร"/>
    <s v=""/>
    <s v="-"/>
    <s v="06/02/2025 14:11"/>
  </r>
  <r>
    <x v="20"/>
    <x v="20"/>
    <n v="65"/>
    <n v="1"/>
    <s v="ETL23"/>
    <n v="230"/>
    <n v="30"/>
    <s v="ร้านที่1"/>
    <s v="ฐิติรัตน์ จุลินทร"/>
    <s v="71/226 ซ.12 หมู่ 4_x000a_หมู่บ้านฟ้าปิยรมย์เคียงสวน ถ.ลำลูกกาคลอง 6 ต.บึงคำพร้อย อ.ลำลูกกา จ.ปทุมธานี _x000a_ 12150"/>
    <s v="12150"/>
    <s v="0806218689"/>
    <s v="06/02/2025 14:05"/>
    <s v="suphandarat@gmail.com"/>
    <s v="EMS COD"/>
    <s v="facebook"/>
    <s v="จ่ายทีหลัง / COD"/>
    <s v=""/>
    <s v="-"/>
    <s v="06/02/2025 14:05"/>
  </r>
  <r>
    <x v="19"/>
    <x v="19"/>
    <n v="65"/>
    <n v="1"/>
    <s v="ETL23"/>
    <n v="230"/>
    <n v="30"/>
    <s v="ร้านที่1"/>
    <s v="ฐิติรัตน์ จุลินทร"/>
    <s v="71/226 ซ.12 หมู่ 4_x000a_หมู่บ้านฟ้าปิยรมย์เคียงสวน ถ.ลำลูกกาคลอง 6 ต.บึงคำพร้อย อ.ลำลูกกา จ.ปทุมธานี _x000a_ 12150"/>
    <s v="12150"/>
    <s v="0806218689"/>
    <s v="06/02/2025 14:05"/>
    <s v="suphandarat@gmail.com"/>
    <s v="EMS COD"/>
    <s v="facebook"/>
    <s v="จ่ายทีหลัง / COD"/>
    <s v=""/>
    <s v="-"/>
    <s v="06/02/2025 14:05"/>
  </r>
  <r>
    <x v="16"/>
    <x v="16"/>
    <n v="100"/>
    <n v="1"/>
    <s v="ETL23"/>
    <n v="230"/>
    <n v="30"/>
    <s v="ร้านที่1"/>
    <s v="ฐิติรัตน์ จุลินทร"/>
    <s v="71/226 ซ.12 หมู่ 4_x000a_หมู่บ้านฟ้าปิยรมย์เคียงสวน ถ.ลำลูกกาคลอง 6 ต.บึงคำพร้อย อ.ลำลูกกา จ.ปทุมธานี _x000a_ 12150"/>
    <s v="12150"/>
    <s v="0806218689"/>
    <s v="06/02/2025 14:05"/>
    <s v="suphandarat@gmail.com"/>
    <s v="EMS COD"/>
    <s v="facebook"/>
    <s v="จ่ายทีหลัง / COD"/>
    <s v=""/>
    <s v="-"/>
    <s v="06/02/2025 14:05"/>
  </r>
  <r>
    <x v="9"/>
    <x v="9"/>
    <n v="100"/>
    <n v="1"/>
    <s v="ETL23"/>
    <n v="230"/>
    <n v="30"/>
    <s v="ร้านที่1"/>
    <s v="ฐิติรัตน์ จุลินทร"/>
    <s v="71/226 ซ.12 หมู่ 4_x000a_หมู่บ้านฟ้าปิยรมย์เคียงสวน ถ.ลำลูกกาคลอง 6 ต.บึงคำพร้อย อ.ลำลูกกา จ.ปทุมธานี _x000a_ 12150"/>
    <s v="12150"/>
    <s v="0806218689"/>
    <s v="06/02/2025 14:05"/>
    <s v="suphandarat@gmail.com"/>
    <s v="EMS COD"/>
    <s v="facebook"/>
    <s v="จ่ายทีหลัง / COD"/>
    <s v=""/>
    <s v="-"/>
    <s v="06/02/2025 14:05"/>
  </r>
  <r>
    <x v="27"/>
    <x v="28"/>
    <n v="30"/>
    <n v="1"/>
    <s v="ETL22"/>
    <n v="189"/>
    <n v="20"/>
    <s v="ร้านที่1"/>
    <s v="อุไรวรรณ เปล่งขำ"/>
    <s v="99/779 หมู่บ้านชลดา-สุวรรณภูมิ ถนน.อ่อนนุช-ลาดกระบัง ต.ศรีษะจรเข้น้อย อ.บางเสาธง จ.สมุทรปราการ 10570"/>
    <s v="10570"/>
    <s v="0918834893"/>
    <s v="06/02/2025 13:55"/>
    <s v="suphandarat@gmail.com"/>
    <s v="EMS"/>
    <s v="facebook"/>
    <s v="กสิกร"/>
    <s v=""/>
    <s v="-"/>
    <s v="06/02/2025 14:03"/>
  </r>
  <r>
    <x v="0"/>
    <x v="0"/>
    <n v="100"/>
    <n v="2"/>
    <s v="ETL22"/>
    <n v="189"/>
    <n v="20"/>
    <s v="ร้านที่1"/>
    <s v="อุไรวรรณ เปล่งขำ"/>
    <s v="99/779 หมู่บ้านชลดา-สุวรรณภูมิ ถนน.อ่อนนุช-ลาดกระบัง ต.ศรีษะจรเข้น้อย อ.บางเสาธง จ.สมุทรปราการ 10570"/>
    <s v="10570"/>
    <s v="0918834893"/>
    <s v="06/02/2025 13:55"/>
    <s v="suphandarat@gmail.com"/>
    <s v="EMS"/>
    <s v="facebook"/>
    <s v="กสิกร"/>
    <s v=""/>
    <s v="-"/>
    <s v="06/02/2025 14:03"/>
  </r>
  <r>
    <x v="23"/>
    <x v="23"/>
    <n v="50"/>
    <n v="1"/>
    <s v="ETL21"/>
    <n v="230"/>
    <n v="30"/>
    <s v="ร้านที่1"/>
    <s v="สุพรรณนี หาสุข"/>
    <s v="104/53ม.5 หมู่บ้านทรัพย์เจริญ_x000a_ต.ในคลองบางปลากด_x000a_อ.พระสมุทรเจดีย์_x000a_จ.สมุทรปราการ 10290"/>
    <s v="10290"/>
    <s v="0819291079"/>
    <s v="06/02/2025 14:02"/>
    <s v="suphandarat@gmail.com"/>
    <s v="EMS COD"/>
    <s v="facebook"/>
    <s v="จ่ายทีหลัง / COD"/>
    <s v=""/>
    <s v="-"/>
    <s v="06/02/2025 14:02"/>
  </r>
  <r>
    <x v="0"/>
    <x v="0"/>
    <n v="100"/>
    <n v="2"/>
    <s v="ETL21"/>
    <n v="230"/>
    <n v="30"/>
    <s v="ร้านที่1"/>
    <s v="สุพรรณนี หาสุข"/>
    <s v="104/53ม.5 หมู่บ้านทรัพย์เจริญ_x000a_ต.ในคลองบางปลากด_x000a_อ.พระสมุทรเจดีย์_x000a_จ.สมุทรปราการ 10290"/>
    <s v="10290"/>
    <s v="0819291079"/>
    <s v="06/02/2025 14:02"/>
    <s v="suphandarat@gmail.com"/>
    <s v="EMS COD"/>
    <s v="facebook"/>
    <s v="จ่ายทีหลัง / COD"/>
    <s v=""/>
    <s v="-"/>
    <s v="06/02/2025 14:02"/>
  </r>
  <r>
    <x v="25"/>
    <x v="26"/>
    <n v="139"/>
    <n v="1"/>
    <s v="ETL20"/>
    <n v="359"/>
    <n v="20"/>
    <s v="ร้านที่1"/>
    <s v="สิทินันท์"/>
    <s v="465/5-6 ม.2บ.จอก คอนสวรรค์ คอนสวรรค์ ชัยภูมิ 36140"/>
    <s v="36140"/>
    <s v="0854187601"/>
    <s v="06/02/2025 11:24"/>
    <s v="suphandarat@gmail.com"/>
    <s v="EMS"/>
    <s v="facebook"/>
    <s v="กสิกร"/>
    <s v=""/>
    <s v="-"/>
    <s v="06/02/2025 13:56"/>
  </r>
  <r>
    <x v="10"/>
    <x v="10"/>
    <n v="100"/>
    <n v="1"/>
    <s v="ETL20"/>
    <n v="359"/>
    <n v="20"/>
    <s v="ร้านที่1"/>
    <s v="สิทินันท์"/>
    <s v="465/5-6 ม.2บ.จอก คอนสวรรค์ คอนสวรรค์ ชัยภูมิ 36140"/>
    <s v="36140"/>
    <s v="0854187601"/>
    <s v="06/02/2025 11:24"/>
    <s v="suphandarat@gmail.com"/>
    <s v="EMS"/>
    <s v="facebook"/>
    <s v="กสิกร"/>
    <s v=""/>
    <s v="-"/>
    <s v="06/02/2025 13:56"/>
  </r>
  <r>
    <x v="16"/>
    <x v="16"/>
    <n v="100"/>
    <n v="1"/>
    <s v="ETL20"/>
    <n v="359"/>
    <n v="20"/>
    <s v="ร้านที่1"/>
    <s v="สิทินันท์"/>
    <s v="465/5-6 ม.2บ.จอก คอนสวรรค์ คอนสวรรค์ ชัยภูมิ 36140"/>
    <s v="36140"/>
    <s v="0854187601"/>
    <s v="06/02/2025 11:24"/>
    <s v="suphandarat@gmail.com"/>
    <s v="EMS"/>
    <s v="facebook"/>
    <s v="กสิกร"/>
    <s v=""/>
    <s v="-"/>
    <s v="06/02/2025 13:56"/>
  </r>
  <r>
    <x v="27"/>
    <x v="28"/>
    <n v="30"/>
    <n v="1"/>
    <s v="ETL19"/>
    <n v="199"/>
    <n v="30"/>
    <s v="ร้านที่1"/>
    <s v="ไพ"/>
    <s v="88/268หมู่8 ตำบลนาเกลือ อำเภอพระสมุทรเจดีย์ จังหวัดสมุทรปราการ 10290"/>
    <s v="10290"/>
    <s v="0897885405"/>
    <s v="06/02/2025 13:50"/>
    <s v="suphandarat@gmail.com"/>
    <s v="EMS COD"/>
    <s v="facebook"/>
    <s v="จ่ายทีหลัง / COD"/>
    <s v=""/>
    <s v="-"/>
    <s v="06/02/2025 13:50"/>
  </r>
  <r>
    <x v="2"/>
    <x v="2"/>
    <n v="100"/>
    <n v="2"/>
    <s v="ETL19"/>
    <n v="199"/>
    <n v="30"/>
    <s v="ร้านที่1"/>
    <s v="ไพ"/>
    <s v="88/268หมู่8 ตำบลนาเกลือ อำเภอพระสมุทรเจดีย์ จังหวัดสมุทรปราการ 10290"/>
    <s v="10290"/>
    <s v="0897885405"/>
    <s v="06/02/2025 13:50"/>
    <s v="suphandarat@gmail.com"/>
    <s v="EMS COD"/>
    <s v="facebook"/>
    <s v="จ่ายทีหลัง / COD"/>
    <s v=""/>
    <s v="-"/>
    <s v="06/02/2025 13:50"/>
  </r>
  <r>
    <x v="24"/>
    <x v="25"/>
    <n v="60"/>
    <n v="1"/>
    <s v="ETL18"/>
    <n v="220"/>
    <n v="20"/>
    <s v="ร้านที่1"/>
    <s v="สมเกียร บุญน้อย"/>
    <s v="49 ม.10 ต.แม่เจ้าอยู่หัว_x000a_อ.เชียรใหญ่ 80190"/>
    <s v="80190"/>
    <s v="0856522625"/>
    <s v="06/02/2025 08:21"/>
    <s v="suphandarat@gmail.com"/>
    <s v="EMS"/>
    <s v="facebook"/>
    <s v="กสิกร"/>
    <s v=""/>
    <s v="-"/>
    <s v="06/02/2025 13:48"/>
  </r>
  <r>
    <x v="2"/>
    <x v="2"/>
    <n v="100"/>
    <n v="2"/>
    <s v="ETL18"/>
    <n v="220"/>
    <n v="20"/>
    <s v="ร้านที่1"/>
    <s v="สมเกียร บุญน้อย"/>
    <s v="49 ม.10 ต.แม่เจ้าอยู่หัว_x000a_อ.เชียรใหญ่ 80190"/>
    <s v="80190"/>
    <s v="0856522625"/>
    <s v="06/02/2025 08:21"/>
    <s v="suphandarat@gmail.com"/>
    <s v="EMS"/>
    <s v="facebook"/>
    <s v="กสิกร"/>
    <s v=""/>
    <s v="-"/>
    <s v="06/02/2025 13:48"/>
  </r>
  <r>
    <x v="24"/>
    <x v="25"/>
    <n v="60"/>
    <n v="1"/>
    <s v="ETL17"/>
    <n v="220"/>
    <n v="20"/>
    <s v="ร้านที่1"/>
    <s v="วิชุดา สงเคราะห์ธรรม"/>
    <s v="57/1เพชรเกษม19แยก4_x000a_แขวงปากคลองภาษีเจริญ_x000a_เขตภาษีเจริญ_x000a_กทม 10160"/>
    <s v="10160"/>
    <s v="0889315540"/>
    <s v="06/02/2025 08:05"/>
    <s v="suphandarat@gmail.com"/>
    <s v="EMS"/>
    <s v="facebook"/>
    <s v="กสิกร"/>
    <s v=""/>
    <s v="-"/>
    <s v="06/02/2025 13:47"/>
  </r>
  <r>
    <x v="2"/>
    <x v="2"/>
    <n v="100"/>
    <n v="2"/>
    <s v="ETL17"/>
    <n v="220"/>
    <n v="20"/>
    <s v="ร้านที่1"/>
    <s v="วิชุดา สงเคราะห์ธรรม"/>
    <s v="57/1เพชรเกษม19แยก4_x000a_แขวงปากคลองภาษีเจริญ_x000a_เขตภาษีเจริญ_x000a_กทม 10160"/>
    <s v="10160"/>
    <s v="0889315540"/>
    <s v="06/02/2025 08:05"/>
    <s v="suphandarat@gmail.com"/>
    <s v="EMS"/>
    <s v="facebook"/>
    <s v="กสิกร"/>
    <s v=""/>
    <s v="-"/>
    <s v="06/02/2025 13:47"/>
  </r>
  <r>
    <x v="24"/>
    <x v="25"/>
    <n v="37"/>
    <n v="10"/>
    <s v="ETL16"/>
    <n v="550"/>
    <n v="60"/>
    <s v="ร้านที่1"/>
    <s v="เ*****ี"/>
    <s v="******ัยสี่, แขวงลาดพร้าว, เขตลาดพร้าว แขวงลาดพร้าว เขตลาดพร้าว จังหวัดกรุงเทพมหานคร 10230"/>
    <s v="10230"/>
    <s v="42"/>
    <s v="06/02/2025 13:50"/>
    <s v="-"/>
    <s v="SPX Express"/>
    <s v="Shopee"/>
    <s v="shopee"/>
    <s v=""/>
    <s v="-"/>
    <s v="06/02/2025 13:18"/>
  </r>
  <r>
    <x v="8"/>
    <x v="8"/>
    <n v="49"/>
    <n v="1"/>
    <s v="ETL15"/>
    <n v="200"/>
    <n v="0"/>
    <s v="ร้านที่4"/>
    <s v="ร***ภรณ์ จ***ร์หนองฮี"/>
    <s v="ร้อยเอ็ด"/>
    <s v="-"/>
    <s v=""/>
    <s v="06/02/2025 12:47"/>
    <s v="-"/>
    <s v="Flash Express Thailand COD"/>
    <s v="Tiktok"/>
    <s v="จ่ายทีหลัง / COD"/>
    <s v=""/>
    <s v="-"/>
    <s v="06/02/2025 12:47"/>
  </r>
  <r>
    <x v="0"/>
    <x v="0"/>
    <n v="75"/>
    <n v="1"/>
    <s v="ETL15"/>
    <n v="200"/>
    <n v="0"/>
    <s v="ร้านที่4"/>
    <s v="ร***ภรณ์ จ***ร์หนองฮี"/>
    <s v="ร้อยเอ็ด"/>
    <s v="-"/>
    <s v=""/>
    <s v="06/02/2025 12:47"/>
    <s v="-"/>
    <s v="Flash Express Thailand COD"/>
    <s v="Tiktok"/>
    <s v="จ่ายทีหลัง / COD"/>
    <s v=""/>
    <s v="-"/>
    <s v="06/02/2025 12:47"/>
  </r>
  <r>
    <x v="2"/>
    <x v="2"/>
    <n v="76"/>
    <n v="1"/>
    <s v="ETL15"/>
    <n v="200"/>
    <n v="0"/>
    <s v="ร้านที่4"/>
    <s v="ร***ภรณ์ จ***ร์หนองฮี"/>
    <s v="ร้อยเอ็ด"/>
    <s v="-"/>
    <s v=""/>
    <s v="06/02/2025 12:47"/>
    <s v="-"/>
    <s v="Flash Express Thailand COD"/>
    <s v="Tiktok"/>
    <s v="จ่ายทีหลัง / COD"/>
    <s v=""/>
    <s v="-"/>
    <s v="06/02/2025 12:47"/>
  </r>
  <r>
    <x v="1"/>
    <x v="1"/>
    <n v="66.333333333333329"/>
    <n v="3"/>
    <s v="ETL14"/>
    <n v="281"/>
    <n v="41"/>
    <s v="ร้านที่2"/>
    <s v="จ******์"/>
    <s v="******ำบลในเมือง อำเภอเมืองนครพนม จังหวัดนครพนม 48000"/>
    <s v="48000"/>
    <s v="23"/>
    <s v="06/02/2025 13:01"/>
    <s v="-"/>
    <s v="SPX Express"/>
    <s v="Shopee"/>
    <s v="shopee"/>
    <s v=""/>
    <s v="-"/>
    <s v="06/02/2025 12:31"/>
  </r>
  <r>
    <x v="0"/>
    <x v="0"/>
    <n v="80"/>
    <n v="1"/>
    <s v="ETL13"/>
    <n v="83"/>
    <n v="3"/>
    <s v="ร้านที่1"/>
    <s v="ธ******า"/>
    <s v="******้านเม็ก ตำบลหมูม่น อำเภอสมเด็จ จังหวัดกาฬสินธุ์ 46150"/>
    <s v="46150"/>
    <s v="31"/>
    <s v="06/02/2025 12:26"/>
    <s v="-"/>
    <s v="SPX Express"/>
    <s v="Shopee"/>
    <s v="shopee"/>
    <s v=""/>
    <s v="-"/>
    <s v="06/02/2025 12:22"/>
  </r>
  <r>
    <x v="2"/>
    <x v="2"/>
    <n v="80"/>
    <n v="4"/>
    <s v="ETL12"/>
    <n v="345"/>
    <n v="35"/>
    <s v="ร้านที่1"/>
    <s v="ว******)"/>
    <s v="******ลาดกระบัง, เขตลาดกระบัง แขวงลาดกระบัง เขตลาดกระบัง จังหวัดกรุงเทพมหานคร 10520"/>
    <s v="10520"/>
    <s v="32"/>
    <s v="06/02/2025 11:57"/>
    <s v="-"/>
    <s v="SPX Express"/>
    <s v="Shopee"/>
    <s v="shopee"/>
    <s v=""/>
    <s v="-"/>
    <s v="06/02/2025 11:57"/>
  </r>
  <r>
    <x v="8"/>
    <x v="8"/>
    <n v="49"/>
    <n v="1"/>
    <s v="ETL11"/>
    <n v="240"/>
    <n v="0"/>
    <s v="ร้านที่4"/>
    <s v="ร***ตัดผมชายจาฏุพจน์ บ***นาจาน"/>
    <s v="ขอนแก่น"/>
    <s v="-"/>
    <s v=""/>
    <s v="06/02/2025 11:56"/>
    <s v="-"/>
    <s v="Flash Express Thailand"/>
    <s v="Tiktok"/>
    <s v="tiktok"/>
    <s v=""/>
    <s v="-"/>
    <s v="06/02/2025 11:53"/>
  </r>
  <r>
    <x v="0"/>
    <x v="0"/>
    <n v="75"/>
    <n v="1"/>
    <s v="ETL11"/>
    <n v="240"/>
    <n v="0"/>
    <s v="ร้านที่4"/>
    <s v="ร***ตัดผมชายจาฏุพจน์ บ***นาจาน"/>
    <s v="ขอนแก่น"/>
    <s v="-"/>
    <s v=""/>
    <s v="06/02/2025 11:56"/>
    <s v="-"/>
    <s v="Flash Express Thailand"/>
    <s v="Tiktok"/>
    <s v="tiktok"/>
    <s v=""/>
    <s v="-"/>
    <s v="06/02/2025 11:53"/>
  </r>
  <r>
    <x v="2"/>
    <x v="2"/>
    <n v="76"/>
    <n v="1"/>
    <s v="ETL11"/>
    <n v="240"/>
    <n v="0"/>
    <s v="ร้านที่4"/>
    <s v="ร***ตัดผมชายจาฏุพจน์ บ***นาจาน"/>
    <s v="ขอนแก่น"/>
    <s v="-"/>
    <s v=""/>
    <s v="06/02/2025 11:56"/>
    <s v="-"/>
    <s v="Flash Express Thailand"/>
    <s v="Tiktok"/>
    <s v="tiktok"/>
    <s v=""/>
    <s v="-"/>
    <s v="06/02/2025 11:53"/>
  </r>
  <r>
    <x v="24"/>
    <x v="25"/>
    <n v="46"/>
    <n v="1"/>
    <s v="ETL9"/>
    <n v="200"/>
    <n v="0"/>
    <s v="ร้านที่4"/>
    <s v="ว***คณา"/>
    <s v="นครปฐม"/>
    <s v="-"/>
    <s v=""/>
    <s v="06/02/2025 10:47"/>
    <s v="-"/>
    <s v="Flash Express Thailand COD"/>
    <s v="Tiktok"/>
    <s v="จ่ายทีหลัง / COD"/>
    <s v=""/>
    <s v="-"/>
    <s v="06/02/2025 10:47"/>
  </r>
  <r>
    <x v="2"/>
    <x v="2"/>
    <n v="76"/>
    <n v="1"/>
    <s v="ETL9"/>
    <n v="200"/>
    <n v="0"/>
    <s v="ร้านที่4"/>
    <s v="ว***คณา"/>
    <s v="นครปฐม"/>
    <s v="-"/>
    <s v=""/>
    <s v="06/02/2025 10:47"/>
    <s v="-"/>
    <s v="Flash Express Thailand COD"/>
    <s v="Tiktok"/>
    <s v="จ่ายทีหลัง / COD"/>
    <s v=""/>
    <s v="-"/>
    <s v="06/02/2025 10:47"/>
  </r>
  <r>
    <x v="0"/>
    <x v="0"/>
    <n v="78"/>
    <n v="1"/>
    <s v="ETL9"/>
    <n v="200"/>
    <n v="0"/>
    <s v="ร้านที่4"/>
    <s v="ว***คณา"/>
    <s v="นครปฐม"/>
    <s v="-"/>
    <s v=""/>
    <s v="06/02/2025 10:47"/>
    <s v="-"/>
    <s v="Flash Express Thailand COD"/>
    <s v="Tiktok"/>
    <s v="จ่ายทีหลัง / COD"/>
    <s v=""/>
    <s v="-"/>
    <s v="06/02/2025 10:47"/>
  </r>
  <r>
    <x v="3"/>
    <x v="3"/>
    <n v="90"/>
    <n v="4"/>
    <s v="ETL8"/>
    <n v="403"/>
    <n v="48"/>
    <s v="ร้านที่1"/>
    <s v="ป******ว"/>
    <s v="******้น 18, ซอย รามคำแหง 58/3, ถนน รามคำแหง, แขวงหัวหมาก, เขตบางกะปิ,กทม.10240 แขวงหัวหมาก เขตบางกะปิ จังหวัดกรุงเทพมหานคร 10240"/>
    <s v="10240"/>
    <s v="29"/>
    <s v="06/02/2025 10:44"/>
    <s v="-"/>
    <s v="SPX Express"/>
    <s v="Shopee"/>
    <s v="shopee"/>
    <s v=""/>
    <s v="-"/>
    <s v="06/02/2025 10:42"/>
  </r>
  <r>
    <x v="4"/>
    <x v="4"/>
    <n v="43"/>
    <n v="1"/>
    <s v="ETL7"/>
    <n v="269"/>
    <n v="35"/>
    <s v="ร้านที่1"/>
    <s v="N******n"/>
    <s v="******, อำเภอเมืองสุพรรณบุรี ตำบลดอนกำยาน อำเภอเมืองสุพรรณบุรี จังหวัดสุพรรณบุรี 72000"/>
    <s v="72000"/>
    <s v="93"/>
    <s v="06/02/2025 10:50"/>
    <s v="-"/>
    <s v="Flash Express"/>
    <s v="Shopee"/>
    <s v="shopee"/>
    <s v=""/>
    <s v="-"/>
    <s v="06/02/2025 10:36"/>
  </r>
  <r>
    <x v="7"/>
    <x v="7"/>
    <n v="45"/>
    <n v="1"/>
    <s v="ETL7"/>
    <n v="269"/>
    <n v="35"/>
    <s v="ร้านที่1"/>
    <s v="N******n"/>
    <s v="******, อำเภอเมืองสุพรรณบุรี ตำบลดอนกำยาน อำเภอเมืองสุพรรณบุรี จังหวัดสุพรรณบุรี 72000"/>
    <s v="72000"/>
    <s v="93"/>
    <s v="06/02/2025 10:50"/>
    <s v="-"/>
    <s v="Flash Express"/>
    <s v="Shopee"/>
    <s v="shopee"/>
    <s v=""/>
    <s v="-"/>
    <s v="06/02/2025 10:36"/>
  </r>
  <r>
    <x v="0"/>
    <x v="0"/>
    <n v="77.5"/>
    <n v="2"/>
    <s v="ETL7"/>
    <n v="269"/>
    <n v="35"/>
    <s v="ร้านที่1"/>
    <s v="N******n"/>
    <s v="******, อำเภอเมืองสุพรรณบุรี ตำบลดอนกำยาน อำเภอเมืองสุพรรณบุรี จังหวัดสุพรรณบุรี 72000"/>
    <s v="72000"/>
    <s v="93"/>
    <s v="06/02/2025 10:50"/>
    <s v="-"/>
    <s v="Flash Express"/>
    <s v="Shopee"/>
    <s v="shopee"/>
    <s v=""/>
    <s v="-"/>
    <s v="06/02/2025 10:36"/>
  </r>
  <r>
    <x v="4"/>
    <x v="4"/>
    <n v="43"/>
    <n v="1"/>
    <s v="ETL6"/>
    <n v="95"/>
    <n v="7"/>
    <s v="ร้านที่1"/>
    <s v="น******ะ"/>
    <s v="******ตูล138, หมู่ที่ 12, ตำบลฉลุง, อำเภอเมืองสตูล ตำบลฉลุง อำเภอเมืองสตูล จังหวัดสตูล 91140"/>
    <s v="91140"/>
    <s v="32"/>
    <s v="-"/>
    <s v="-"/>
    <s v=""/>
    <s v="Shopee"/>
    <s v="-"/>
    <s v=""/>
    <s v="-"/>
    <s v="06/02/2025 10:33"/>
  </r>
  <r>
    <x v="17"/>
    <x v="17"/>
    <n v="45"/>
    <n v="1"/>
    <s v="ETL6"/>
    <n v="95"/>
    <n v="7"/>
    <s v="ร้านที่1"/>
    <s v="น******ะ"/>
    <s v="******ตูล138, หมู่ที่ 12, ตำบลฉลุง, อำเภอเมืองสตูล ตำบลฉลุง อำเภอเมืองสตูล จังหวัดสตูล 91140"/>
    <s v="91140"/>
    <s v="32"/>
    <s v="-"/>
    <s v="-"/>
    <s v=""/>
    <s v="Shopee"/>
    <s v="-"/>
    <s v=""/>
    <s v="-"/>
    <s v="06/02/2025 10:33"/>
  </r>
  <r>
    <x v="12"/>
    <x v="12"/>
    <n v="120"/>
    <n v="4"/>
    <s v="ETL5"/>
    <n v="315"/>
    <n v="0"/>
    <s v="ร้านที่4"/>
    <s v="แ***ป์"/>
    <s v="นครพนม"/>
    <s v="-"/>
    <s v=""/>
    <s v="06/02/2025 10:21"/>
    <s v="-"/>
    <s v="Flash Express Thailand COD"/>
    <s v="Tiktok"/>
    <s v="จ่ายทีหลัง / COD"/>
    <s v="ฝอยทอง 1 เนยนม 2 กาแฟ 1 ครับ"/>
    <s v="-"/>
    <s v="06/02/2025 10:21"/>
  </r>
  <r>
    <x v="12"/>
    <x v="12"/>
    <n v="120"/>
    <n v="2"/>
    <s v="ETL3"/>
    <n v="160"/>
    <n v="0"/>
    <s v="ร้านที่4"/>
    <s v="เ***ชายธีรพงษ์ ศ***ลุน"/>
    <s v="ขอนแก่น"/>
    <s v="-"/>
    <s v=""/>
    <s v="06/02/2025 10:03"/>
    <s v="-"/>
    <s v="Flash Express Thailand"/>
    <s v="Tiktok"/>
    <s v="tiktok"/>
    <s v=""/>
    <s v="-"/>
    <s v="06/02/2025 10:01"/>
  </r>
  <r>
    <x v="0"/>
    <x v="0"/>
    <n v="76.666666666666671"/>
    <n v="3"/>
    <s v="ETL2"/>
    <n v="271"/>
    <n v="41"/>
    <s v="ร้านที่1"/>
    <s v="จ******์"/>
    <s v="******ำบลในเมือง อำเภอเมืองนครพนม จังหวัดนครพนม 48000"/>
    <s v="48000"/>
    <s v="23"/>
    <s v="06/02/2025 10:03"/>
    <s v="-"/>
    <s v="SPX Express"/>
    <s v="Shopee"/>
    <s v="shopee"/>
    <s v=""/>
    <s v="-"/>
    <s v="06/02/2025 09:33"/>
  </r>
  <r>
    <x v="1"/>
    <x v="1"/>
    <n v="66.333333333333329"/>
    <n v="3"/>
    <s v="ETL1"/>
    <n v="304"/>
    <n v="64"/>
    <s v="ร้านที่1"/>
    <s v="ล******์"/>
    <s v="******กหม้อเจ๊เติม) ตำบลในเมือง อำเภอเมืองนครพนม จังหวัดนครพนม 48000"/>
    <s v="48000"/>
    <s v="23"/>
    <s v="06/02/2025 09:57"/>
    <s v="-"/>
    <s v="SPX Express"/>
    <s v="Shopee"/>
    <s v="shopee"/>
    <s v=""/>
    <s v="-"/>
    <s v="06/02/2025 09:27"/>
  </r>
  <r>
    <x v="2"/>
    <x v="2"/>
    <n v="66.333333333333329"/>
    <n v="3"/>
    <s v="ETL0"/>
    <n v="272"/>
    <n v="41"/>
    <s v="ร้านที่1"/>
    <s v="น****อ"/>
    <s v="******้านนาเจริญ ตำบลจำปาโมง อำเภอบ้านผือ จังหวัดอุดรธานี 41160"/>
    <s v="41160"/>
    <s v="60"/>
    <s v="06/02/2025 09:55"/>
    <s v="-"/>
    <s v="SPX Express"/>
    <s v="Shopee"/>
    <s v="shopee"/>
    <s v=""/>
    <s v="-"/>
    <s v="06/02/2025 09:25"/>
  </r>
  <r>
    <x v="2"/>
    <x v="2"/>
    <n v="80"/>
    <n v="1"/>
    <s v="ETK99"/>
    <n v="200"/>
    <n v="0"/>
    <s v="ร้านที่4"/>
    <s v="ย***ี โ***มทา"/>
    <s v="ระยอง"/>
    <s v="-"/>
    <s v=""/>
    <s v="06/02/2025 09:02"/>
    <s v="-"/>
    <s v="Flash Express Thailand COD"/>
    <s v="Tiktok"/>
    <s v="จ่ายทีหลัง / COD"/>
    <s v=""/>
    <s v="-"/>
    <s v="06/02/2025 09:02"/>
  </r>
  <r>
    <x v="0"/>
    <x v="0"/>
    <n v="80"/>
    <n v="1"/>
    <s v="ETK99"/>
    <n v="200"/>
    <n v="0"/>
    <s v="ร้านที่4"/>
    <s v="ย***ี โ***มทา"/>
    <s v="ระยอง"/>
    <s v="-"/>
    <s v=""/>
    <s v="06/02/2025 09:02"/>
    <s v="-"/>
    <s v="Flash Express Thailand COD"/>
    <s v="Tiktok"/>
    <s v="จ่ายทีหลัง / COD"/>
    <s v=""/>
    <s v="-"/>
    <s v="06/02/2025 09:02"/>
  </r>
  <r>
    <x v="6"/>
    <x v="6"/>
    <n v="40"/>
    <n v="1"/>
    <s v="ETK99"/>
    <n v="200"/>
    <n v="0"/>
    <s v="ร้านที่4"/>
    <s v="ย***ี โ***มทา"/>
    <s v="ระยอง"/>
    <s v="-"/>
    <s v=""/>
    <s v="06/02/2025 09:02"/>
    <s v="-"/>
    <s v="Flash Express Thailand COD"/>
    <s v="Tiktok"/>
    <s v="จ่ายทีหลัง / COD"/>
    <s v=""/>
    <s v="-"/>
    <s v="06/02/2025 09:02"/>
  </r>
  <r>
    <x v="27"/>
    <x v="28"/>
    <n v="26"/>
    <n v="1"/>
    <s v="ETK98"/>
    <n v="200"/>
    <n v="0"/>
    <s v="ร้านที่4"/>
    <s v="ไ***"/>
    <s v="ระยอง"/>
    <s v="-"/>
    <s v=""/>
    <s v="06/02/2025 08:59"/>
    <s v="-"/>
    <s v="Flash Express Thailand COD"/>
    <s v="Tiktok"/>
    <s v="จ่ายทีหลัง / COD"/>
    <s v=""/>
    <s v="-"/>
    <s v="06/02/2025 08:59"/>
  </r>
  <r>
    <x v="0"/>
    <x v="0"/>
    <n v="86"/>
    <n v="1"/>
    <s v="ETK98"/>
    <n v="200"/>
    <n v="0"/>
    <s v="ร้านที่4"/>
    <s v="ไ***"/>
    <s v="ระยอง"/>
    <s v="-"/>
    <s v=""/>
    <s v="06/02/2025 08:59"/>
    <s v="-"/>
    <s v="Flash Express Thailand COD"/>
    <s v="Tiktok"/>
    <s v="จ่ายทีหลัง / COD"/>
    <s v=""/>
    <s v="-"/>
    <s v="06/02/2025 08:59"/>
  </r>
  <r>
    <x v="2"/>
    <x v="2"/>
    <n v="88"/>
    <n v="1"/>
    <s v="ETK98"/>
    <n v="200"/>
    <n v="0"/>
    <s v="ร้านที่4"/>
    <s v="ไ***"/>
    <s v="ระยอง"/>
    <s v="-"/>
    <s v=""/>
    <s v="06/02/2025 08:59"/>
    <s v="-"/>
    <s v="Flash Express Thailand COD"/>
    <s v="Tiktok"/>
    <s v="จ่ายทีหลัง / COD"/>
    <s v=""/>
    <s v="-"/>
    <s v="06/02/2025 08:59"/>
  </r>
  <r>
    <x v="7"/>
    <x v="7"/>
    <n v="50"/>
    <n v="2"/>
    <s v="ETK97"/>
    <n v="292"/>
    <n v="41"/>
    <s v="ร้านที่1"/>
    <s v="จ******ี"/>
    <s v="******ราชธานี, ตำบลหมื่นไวย, อำเภอเมืองนครราชสีมา ตำบลหมื่นไวย อำเภอเมืองนครราชสีมา จังหวัดนครราชสีมา 30000"/>
    <s v="30000"/>
    <s v="99"/>
    <s v="06/02/2025 08:24"/>
    <s v="-"/>
    <s v="SPX Express"/>
    <s v="Shopee"/>
    <s v="shopee"/>
    <s v=""/>
    <s v="-"/>
    <s v="06/02/2025 08:24"/>
  </r>
  <r>
    <x v="17"/>
    <x v="17"/>
    <n v="50"/>
    <n v="2"/>
    <s v="ETK97"/>
    <n v="292"/>
    <n v="41"/>
    <s v="ร้านที่1"/>
    <s v="จ******ี"/>
    <s v="******ราชธานี, ตำบลหมื่นไวย, อำเภอเมืองนครราชสีมา ตำบลหมื่นไวย อำเภอเมืองนครราชสีมา จังหวัดนครราชสีมา 30000"/>
    <s v="30000"/>
    <s v="99"/>
    <s v="06/02/2025 08:24"/>
    <s v="-"/>
    <s v="SPX Express"/>
    <s v="Shopee"/>
    <s v="shopee"/>
    <s v=""/>
    <s v="-"/>
    <s v="06/02/2025 08:24"/>
  </r>
  <r>
    <x v="4"/>
    <x v="4"/>
    <n v="50"/>
    <n v="2"/>
    <s v="ETK97"/>
    <n v="292"/>
    <n v="41"/>
    <s v="ร้านที่1"/>
    <s v="จ******ี"/>
    <s v="******ราชธานี, ตำบลหมื่นไวย, อำเภอเมืองนครราชสีมา ตำบลหมื่นไวย อำเภอเมืองนครราชสีมา จังหวัดนครราชสีมา 30000"/>
    <s v="30000"/>
    <s v="99"/>
    <s v="06/02/2025 08:24"/>
    <s v="-"/>
    <s v="SPX Express"/>
    <s v="Shopee"/>
    <s v="shopee"/>
    <s v=""/>
    <s v="-"/>
    <s v="06/02/2025 08:24"/>
  </r>
  <r>
    <x v="2"/>
    <x v="2"/>
    <n v="66.333333333333329"/>
    <n v="6"/>
    <s v="ETK96"/>
    <n v="518"/>
    <n v="48"/>
    <s v="ร้านที่1"/>
    <s v="บ******)"/>
    <s v="******ย เทพกุญชร 30 ตำบลคลองหนึ่ง อำเภอคลองหลวง จังหวัดปทุมธานี 12120"/>
    <s v="12120"/>
    <s v="04"/>
    <s v="06/02/2025 08:54"/>
    <s v="-"/>
    <s v="SPX Express"/>
    <s v="Shopee"/>
    <s v="shopee"/>
    <s v=""/>
    <s v="-"/>
    <s v="06/02/2025 08:24"/>
  </r>
  <r>
    <x v="24"/>
    <x v="25"/>
    <n v="40"/>
    <n v="5"/>
    <s v="ETK95"/>
    <n v="234"/>
    <n v="35"/>
    <s v="ร้านที่1"/>
    <s v="6******p"/>
    <s v="****** คลองจั่น บางกะปิ กทม. 10240 แขวงคลองจั่น เขตบางกะปิ จังหวัดกรุงเทพมหานคร 10240"/>
    <s v="10240"/>
    <s v="49"/>
    <s v="06/02/2025 08:17"/>
    <s v="-"/>
    <s v="SPX Express"/>
    <s v="Shopee"/>
    <s v="shopee"/>
    <s v=""/>
    <s v="-"/>
    <s v="06/02/2025 08:16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0"/>
  </r>
  <r>
    <x v="2"/>
    <x v="2"/>
    <n v="66.333333333333329"/>
    <n v="3"/>
    <s v="ETK93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06/02/2025 07:53"/>
    <s v="-"/>
    <s v="SPX Express"/>
    <s v="Shopee"/>
    <s v="shopee"/>
    <s v=""/>
    <s v="-"/>
    <s v="06/02/2025 07:23"/>
  </r>
  <r>
    <x v="2"/>
    <x v="2"/>
    <n v="66.333333333333329"/>
    <n v="3"/>
    <s v="ETK92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06/02/2025 07:50"/>
    <s v="-"/>
    <s v="SPX Express"/>
    <s v="Shopee"/>
    <s v="shopee"/>
    <s v=""/>
    <s v="-"/>
    <s v="06/02/2025 07:20"/>
  </r>
  <r>
    <x v="2"/>
    <x v="2"/>
    <n v="66.333333333333329"/>
    <n v="9"/>
    <s v="ETK91"/>
    <n v="660"/>
    <n v="0"/>
    <s v="ร้านที่4"/>
    <s v="ก***า ศ***ะนัน"/>
    <s v="กรุงเทพฯ"/>
    <s v="-"/>
    <s v=""/>
    <s v="06/02/2025 06:27"/>
    <s v="-"/>
    <s v="Flash Express Thailand COD"/>
    <s v="Tiktok"/>
    <s v="จ่ายทีหลัง / COD"/>
    <s v=""/>
    <s v="THT01231GX1592Z"/>
    <s v="06/02/2025 06:27"/>
  </r>
  <r>
    <x v="1"/>
    <x v="1"/>
    <n v="66.333333333333329"/>
    <n v="3"/>
    <s v="ETK90"/>
    <n v="220.75"/>
    <n v="7"/>
    <s v="ร้านที่9"/>
    <s v="ระวีวรรณ กองมณี"/>
    <s v="71/216ซอยA6หมู่บ้านปาริชาตถนน345ตำบลบางคูวัดอำเภอเมือว_x000a__x000a_เมืองปทุมธานี/ Mueang Pathum Thaniปทุมธานี/ Pathum Thani_x000a_12000"/>
    <s v="12000"/>
    <s v="660850651400"/>
    <s v="06/02/2025 06:20"/>
    <s v="-"/>
    <s v="Kerry_dropoff"/>
    <s v="Lazada"/>
    <s v="lazada"/>
    <s v=""/>
    <s v="LEXDO0126903523"/>
    <s v="06/02/2025 06:20"/>
  </r>
  <r>
    <x v="26"/>
    <x v="27"/>
    <n v="33.166666666666664"/>
    <n v="6"/>
    <s v="ETK89"/>
    <n v="287.2"/>
    <n v="64"/>
    <s v="ร้านที่1"/>
    <s v="ฉวีวรรณ  สีแปลก"/>
    <s v="หมู่ 8 · กบินทร์/ Kabin_x000a__x000a_กบินทร์บุรี/ Kabin Buriปราจีนบุรี/ Prachin Buri_x000a_25110"/>
    <s v="25110"/>
    <s v="660955479383"/>
    <s v="06/02/2025 05:36"/>
    <s v="-"/>
    <s v="Kerry_dropoff"/>
    <s v="Lazada"/>
    <s v="lazada"/>
    <s v=""/>
    <s v="LEXPU0454602983"/>
    <s v="06/02/2025 05:36"/>
  </r>
  <r>
    <x v="4"/>
    <x v="4"/>
    <n v="43"/>
    <n v="1"/>
    <s v="ETK88"/>
    <n v="148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06/02/2025 02:37"/>
    <s v="-"/>
    <s v="SPX Express"/>
    <s v="Shopee"/>
    <s v="shopee"/>
    <s v=""/>
    <s v="TH257484778045R"/>
    <s v="06/02/2025 02:07"/>
  </r>
  <r>
    <x v="17"/>
    <x v="17"/>
    <n v="45"/>
    <n v="1"/>
    <s v="ETK88"/>
    <n v="148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06/02/2025 02:37"/>
    <s v="-"/>
    <s v="SPX Express"/>
    <s v="Shopee"/>
    <s v="shopee"/>
    <s v=""/>
    <s v="TH257484778045R"/>
    <s v="06/02/2025 02:07"/>
  </r>
  <r>
    <x v="19"/>
    <x v="19"/>
    <n v="60"/>
    <n v="1"/>
    <s v="ETK88"/>
    <n v="148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06/02/2025 02:37"/>
    <s v="-"/>
    <s v="SPX Express"/>
    <s v="Shopee"/>
    <s v="shopee"/>
    <s v=""/>
    <s v="TH257484778045R"/>
    <s v="06/02/2025 02:07"/>
  </r>
  <r>
    <x v="26"/>
    <x v="27"/>
    <n v="35"/>
    <n v="8"/>
    <s v="ETK87"/>
    <n v="369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6/02/2025 00:45"/>
    <s v="-"/>
    <s v="Flash Express"/>
    <s v="Shopee"/>
    <s v="shopee"/>
    <s v=""/>
    <s v="TH13056TY2KA2F"/>
    <s v="06/02/2025 00:23"/>
  </r>
  <r>
    <x v="28"/>
    <x v="29"/>
    <n v="15"/>
    <n v="1"/>
    <s v="ETK86"/>
    <n v="32"/>
    <n v="17"/>
    <s v="ร้านที่1"/>
    <s v="ส******์"/>
    <s v="******บ้าน บ้านท่ากระทู้, ตำบลท่าหลวง, อำเภอเมืองพิจิตร ตำบลท่าหลวง อำเภอเมืองพิจิตร จังหวัดพิจิตร 66000"/>
    <s v="66000"/>
    <s v="66"/>
    <s v="06/02/2025 00:47"/>
    <s v="-"/>
    <s v="SPX Express"/>
    <s v="Shopee"/>
    <s v="shopee"/>
    <s v=""/>
    <s v="TH250880488771N"/>
    <s v="06/02/2025 00:23"/>
  </r>
  <r>
    <x v="2"/>
    <x v="2"/>
    <n v="66.333333333333329"/>
    <n v="3"/>
    <s v="ETK85"/>
    <n v="227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6/02/2025 00:22"/>
    <s v="-"/>
    <s v="Flash Express"/>
    <s v="Shopee"/>
    <s v="shopee"/>
    <s v=""/>
    <s v="TH14016TXM8Z2I"/>
    <s v="06/02/2025 00:22"/>
  </r>
  <r>
    <x v="2"/>
    <x v="2"/>
    <n v="66.333333333333329"/>
    <n v="3"/>
    <s v="ETK84"/>
    <n v="227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6/02/2025 00:22"/>
    <s v="-"/>
    <s v="Flash Express"/>
    <s v="Shopee"/>
    <s v="shopee"/>
    <s v=""/>
    <s v="TH14016TXM3K3I"/>
    <s v="06/02/2025 00:2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x v="0"/>
    <x v="0"/>
    <n v="66.666666666666671"/>
    <n v="3"/>
    <s v="ETN90"/>
    <n v="302"/>
    <n v="48"/>
    <s v="ร้านที่1"/>
    <s v="ว******า"/>
    <s v="****** 4) ถนนเพิ่มสิน แขวงออเงิน แขวงออเงิน เขตสายไหม จังหวัดกรุงเทพมหานคร 10220"/>
    <s v="10220"/>
    <s v="00"/>
    <s v="07/02/2025 23:43"/>
    <s v="-"/>
    <s v="Flash Express"/>
    <s v="Shopee"/>
    <s v="shopee"/>
    <s v=""/>
    <s v="TH01476U8B273C0"/>
    <s v="07/02/2025 23:26"/>
  </r>
  <r>
    <x v="1"/>
    <x v="1"/>
    <n v="43"/>
    <n v="1"/>
    <s v="ETN90"/>
    <n v="302"/>
    <n v="48"/>
    <s v="ร้านที่1"/>
    <s v="ว******า"/>
    <s v="****** 4) ถนนเพิ่มสิน แขวงออเงิน แขวงออเงิน เขตสายไหม จังหวัดกรุงเทพมหานคร 10220"/>
    <s v="10220"/>
    <s v="00"/>
    <s v="07/02/2025 23:43"/>
    <s v="-"/>
    <s v="Flash Express"/>
    <s v="Shopee"/>
    <s v="shopee"/>
    <s v=""/>
    <s v="TH01476U8B273C0"/>
    <s v="07/02/2025 23:26"/>
  </r>
  <r>
    <x v="2"/>
    <x v="2"/>
    <n v="45"/>
    <n v="1"/>
    <s v="ETN90"/>
    <n v="302"/>
    <n v="48"/>
    <s v="ร้านที่1"/>
    <s v="ว******า"/>
    <s v="****** 4) ถนนเพิ่มสิน แขวงออเงิน แขวงออเงิน เขตสายไหม จังหวัดกรุงเทพมหานคร 10220"/>
    <s v="10220"/>
    <s v="00"/>
    <s v="07/02/2025 23:43"/>
    <s v="-"/>
    <s v="Flash Express"/>
    <s v="Shopee"/>
    <s v="shopee"/>
    <s v=""/>
    <s v="TH01476U8B273C0"/>
    <s v="07/02/2025 23:26"/>
  </r>
  <r>
    <x v="3"/>
    <x v="3"/>
    <n v="45"/>
    <n v="1"/>
    <s v="ETN90"/>
    <n v="302"/>
    <n v="48"/>
    <s v="ร้านที่1"/>
    <s v="ว******า"/>
    <s v="****** 4) ถนนเพิ่มสิน แขวงออเงิน แขวงออเงิน เขตสายไหม จังหวัดกรุงเทพมหานคร 10220"/>
    <s v="10220"/>
    <s v="00"/>
    <s v="07/02/2025 23:43"/>
    <s v="-"/>
    <s v="Flash Express"/>
    <s v="Shopee"/>
    <s v="shopee"/>
    <s v=""/>
    <s v="TH01476U8B273C0"/>
    <s v="07/02/2025 23:26"/>
  </r>
  <r>
    <x v="3"/>
    <x v="3"/>
    <n v="45"/>
    <n v="1"/>
    <s v="ETN89"/>
    <n v="48"/>
    <n v="3"/>
    <s v="ร้านที่1"/>
    <s v="ศ******า"/>
    <s v="******งไผ่ อำเภอแก้งคร้อ จังหวัดชัยภูมิ 36150"/>
    <s v="36150"/>
    <s v="07"/>
    <s v="07/02/2025 22:16"/>
    <s v="-"/>
    <s v="SPX Express"/>
    <s v="Shopee"/>
    <s v="shopee"/>
    <s v=""/>
    <s v="TH254754806387X"/>
    <s v="07/02/2025 21:46"/>
  </r>
  <r>
    <x v="2"/>
    <x v="2"/>
    <n v="5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3"/>
    <x v="3"/>
    <n v="5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1"/>
    <x v="1"/>
    <n v="5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4"/>
    <x v="4"/>
    <n v="8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5"/>
    <x v="5"/>
    <n v="8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6"/>
    <x v="6"/>
    <n v="25"/>
    <n v="4"/>
    <s v="ETN87"/>
    <n v="146"/>
    <n v="6"/>
    <s v="ร้านที่4"/>
    <s v="ไ***ํา"/>
    <s v="อำนาจเจริญ"/>
    <s v="-"/>
    <s v=""/>
    <s v="07/02/2025 21:05"/>
    <s v="-"/>
    <s v="Flash Express Thailand COD"/>
    <s v="Tiktok"/>
    <s v="จ่ายทีหลัง / COD"/>
    <s v=""/>
    <s v="THT34011H3SQX4Z"/>
    <s v="07/02/2025 21:07"/>
  </r>
  <r>
    <x v="0"/>
    <x v="0"/>
    <n v="66.666666666666671"/>
    <n v="3"/>
    <s v="ETN86"/>
    <n v="137"/>
    <n v="7"/>
    <s v="ร้านที่1"/>
    <s v="ม******า"/>
    <s v="******ทพารักษ์ (เพิ่มสินคอนโดทาวน์1) ตำบลเทพารักษ์ อำเภอเมืองสมุทรปราการ จังหวัดสมุทรปราการ 10270"/>
    <s v="10270"/>
    <s v="00"/>
    <s v="07/02/2025 20:56"/>
    <s v="-"/>
    <s v="Flash Express"/>
    <s v="Shopee"/>
    <s v="shopee"/>
    <s v=""/>
    <s v="TH02016U8FQS2K0"/>
    <s v="07/02/2025 20:55"/>
  </r>
  <r>
    <x v="3"/>
    <x v="3"/>
    <n v="50"/>
    <n v="1"/>
    <s v="ETN85"/>
    <n v="230"/>
    <n v="30"/>
    <s v="ร้านที่1"/>
    <s v="พรสุข หอมประเสริฐ "/>
    <s v="106ม.2 ต.บางกระเบา อ.นครชัยศรี นครปฐม_x000a_ 73120"/>
    <s v="73120"/>
    <s v="0813030392"/>
    <s v="07/02/2025 20:52"/>
    <s v="suphandarat@gmail.com"/>
    <s v="EMS COD"/>
    <s v="facebook"/>
    <s v="จ่ายทีหลัง / COD"/>
    <s v=""/>
    <s v="JA165587543TH"/>
    <s v="07/02/2025 20:52"/>
  </r>
  <r>
    <x v="1"/>
    <x v="1"/>
    <n v="50"/>
    <n v="1"/>
    <s v="ETN85"/>
    <n v="230"/>
    <n v="30"/>
    <s v="ร้านที่1"/>
    <s v="พรสุข หอมประเสริฐ "/>
    <s v="106ม.2 ต.บางกระเบา อ.นครชัยศรี นครปฐม_x000a_ 73120"/>
    <s v="73120"/>
    <s v="0813030392"/>
    <s v="07/02/2025 20:52"/>
    <s v="suphandarat@gmail.com"/>
    <s v="EMS COD"/>
    <s v="facebook"/>
    <s v="จ่ายทีหลัง / COD"/>
    <s v=""/>
    <s v="JA165587543TH"/>
    <s v="07/02/2025 20:52"/>
  </r>
  <r>
    <x v="7"/>
    <x v="7"/>
    <n v="100"/>
    <n v="2"/>
    <s v="ETN85"/>
    <n v="230"/>
    <n v="30"/>
    <s v="ร้านที่1"/>
    <s v="พรสุข หอมประเสริฐ "/>
    <s v="106ม.2 ต.บางกระเบา อ.นครชัยศรี นครปฐม_x000a_ 73120"/>
    <s v="73120"/>
    <s v="0813030392"/>
    <s v="07/02/2025 20:52"/>
    <s v="suphandarat@gmail.com"/>
    <s v="EMS COD"/>
    <s v="facebook"/>
    <s v="จ่ายทีหลัง / COD"/>
    <s v=""/>
    <s v="JA165587543TH"/>
    <s v="07/02/2025 20:52"/>
  </r>
  <r>
    <x v="8"/>
    <x v="8"/>
    <n v="65"/>
    <n v="2"/>
    <s v="ETN84"/>
    <n v="230"/>
    <n v="30"/>
    <s v="ร้านที่1"/>
    <s v="คุณกล้วย "/>
    <s v="69/3 หมู่7  ต.ขุนพิทักษ์   อ.ดำเนินสะดวก  จ.ราชบุรี 70130"/>
    <s v="70130"/>
    <s v="0898478615"/>
    <s v="07/02/2025 20:51"/>
    <s v="suphandarat@gmail.com"/>
    <s v="EMS COD"/>
    <s v="facebook"/>
    <s v="จ่ายทีหลัง / COD"/>
    <s v=""/>
    <s v="JA165587588TH"/>
    <s v="07/02/2025 20:51"/>
  </r>
  <r>
    <x v="7"/>
    <x v="7"/>
    <n v="100"/>
    <n v="2"/>
    <s v="ETN84"/>
    <n v="230"/>
    <n v="30"/>
    <s v="ร้านที่1"/>
    <s v="คุณกล้วย "/>
    <s v="69/3 หมู่7  ต.ขุนพิทักษ์   อ.ดำเนินสะดวก  จ.ราชบุรี 70130"/>
    <s v="70130"/>
    <s v="0898478615"/>
    <s v="07/02/2025 20:51"/>
    <s v="suphandarat@gmail.com"/>
    <s v="EMS COD"/>
    <s v="facebook"/>
    <s v="จ่ายทีหลัง / COD"/>
    <s v=""/>
    <s v="JA165587588TH"/>
    <s v="07/02/2025 20:51"/>
  </r>
  <r>
    <x v="8"/>
    <x v="8"/>
    <n v="65"/>
    <n v="2"/>
    <s v="ETN83"/>
    <n v="230"/>
    <n v="30"/>
    <s v="ร้านที่1"/>
    <s v="คลอใจ "/>
    <s v="241  ม  12  ต  โชคชัย  อ  โชคชัย   นครราชสีมา 30190"/>
    <s v="30190"/>
    <s v="0862487129"/>
    <s v="07/02/2025 20:45"/>
    <s v="suphandarat@gmail.com"/>
    <s v="EMS COD"/>
    <s v="facebook"/>
    <s v="จ่ายทีหลัง / COD"/>
    <s v=""/>
    <s v="JA165587565TH"/>
    <s v="07/02/2025 20:45"/>
  </r>
  <r>
    <x v="7"/>
    <x v="7"/>
    <n v="100"/>
    <n v="2"/>
    <s v="ETN83"/>
    <n v="230"/>
    <n v="30"/>
    <s v="ร้านที่1"/>
    <s v="คลอใจ "/>
    <s v="241  ม  12  ต  โชคชัย  อ  โชคชัย   นครราชสีมา 30190"/>
    <s v="30190"/>
    <s v="0862487129"/>
    <s v="07/02/2025 20:45"/>
    <s v="suphandarat@gmail.com"/>
    <s v="EMS COD"/>
    <s v="facebook"/>
    <s v="จ่ายทีหลัง / COD"/>
    <s v=""/>
    <s v="JA165587565TH"/>
    <s v="07/02/2025 20:45"/>
  </r>
  <r>
    <x v="7"/>
    <x v="7"/>
    <n v="100"/>
    <n v="3"/>
    <s v="ETN82"/>
    <n v="270"/>
    <n v="20"/>
    <s v="ร้านที่1"/>
    <s v="วราลี  อรุณรุ่ง "/>
    <s v="116_x000a_ถ.เลี่ยงเมืองนนทบุรี_x000a_ต.ตลาดขวัญ _x000a_อ.เมือง นนทบุรี  _x000a_(ร้านกาแฟสด) _x000a__x000a_         11000 11000"/>
    <s v="11000"/>
    <s v="0637969639"/>
    <s v="07/02/2025 14:22"/>
    <s v="suphandarat@gmail.com"/>
    <s v="EMS"/>
    <s v="facebook"/>
    <s v="กสิกร"/>
    <s v=""/>
    <s v="JB174208875TH"/>
    <s v="07/02/2025 20:40"/>
  </r>
  <r>
    <x v="9"/>
    <x v="9"/>
    <n v="50"/>
    <n v="4"/>
    <s v="ETN81"/>
    <n v="409"/>
    <n v="60"/>
    <s v="ร้านที่1"/>
    <s v="เ******น"/>
    <s v="******, ซอย สุขสวัสดิ์ 70/7, ตำบล บางครุ, อำเภอพระประแดง ตำบลบางครุ อำเภอพระประแดง จังหวัดสมุทรปราการ 10130"/>
    <s v="10130"/>
    <s v="88"/>
    <s v="07/02/2025 19:51"/>
    <s v="-"/>
    <s v="SPX Express"/>
    <s v="Shopee"/>
    <s v="shopee"/>
    <s v=""/>
    <s v="TH2550977132864"/>
    <s v="07/02/2025 19:51"/>
  </r>
  <r>
    <x v="4"/>
    <x v="4"/>
    <n v="80"/>
    <n v="1"/>
    <s v="ETN81"/>
    <n v="409"/>
    <n v="60"/>
    <s v="ร้านที่1"/>
    <s v="เ******น"/>
    <s v="******, ซอย สุขสวัสดิ์ 70/7, ตำบล บางครุ, อำเภอพระประแดง ตำบลบางครุ อำเภอพระประแดง จังหวัดสมุทรปราการ 10130"/>
    <s v="10130"/>
    <s v="88"/>
    <s v="07/02/2025 19:51"/>
    <s v="-"/>
    <s v="SPX Express"/>
    <s v="Shopee"/>
    <s v="shopee"/>
    <s v=""/>
    <s v="TH2550977132864"/>
    <s v="07/02/2025 19:51"/>
  </r>
  <r>
    <x v="5"/>
    <x v="5"/>
    <n v="80"/>
    <n v="1"/>
    <s v="ETN81"/>
    <n v="409"/>
    <n v="60"/>
    <s v="ร้านที่1"/>
    <s v="เ******น"/>
    <s v="******, ซอย สุขสวัสดิ์ 70/7, ตำบล บางครุ, อำเภอพระประแดง ตำบลบางครุ อำเภอพระประแดง จังหวัดสมุทรปราการ 10130"/>
    <s v="10130"/>
    <s v="88"/>
    <s v="07/02/2025 19:51"/>
    <s v="-"/>
    <s v="SPX Express"/>
    <s v="Shopee"/>
    <s v="shopee"/>
    <s v=""/>
    <s v="TH2550977132864"/>
    <s v="07/02/2025 19:51"/>
  </r>
  <r>
    <x v="8"/>
    <x v="8"/>
    <n v="65"/>
    <n v="1"/>
    <s v="ETN80"/>
    <n v="120"/>
    <n v="20"/>
    <s v="ร้านที่1"/>
    <s v="วนิดา​  มุนินทรกร"/>
    <s v=" 129 หมู่5  บ้านฝั่งท่า_x000a_  ต.วังก์พง_x000a_   อ.ปราณบุรี_x000a_     จ.ประจวบคีรีขันธ์_x000a_      _x000a_ 77120"/>
    <s v="77120"/>
    <s v="0836945917"/>
    <s v="07/02/2025 19:14"/>
    <s v="suphandarat@gmail.com"/>
    <s v="EMS"/>
    <s v="facebook"/>
    <s v="กสิกร"/>
    <s v=""/>
    <s v="JB174208867TH"/>
    <s v="07/02/2025 19:49"/>
  </r>
  <r>
    <x v="7"/>
    <x v="7"/>
    <n v="100"/>
    <n v="1"/>
    <s v="ETN80"/>
    <n v="120"/>
    <n v="20"/>
    <s v="ร้านที่1"/>
    <s v="วนิดา​  มุนินทรกร"/>
    <s v=" 129 หมู่5  บ้านฝั่งท่า_x000a_  ต.วังก์พง_x000a_   อ.ปราณบุรี_x000a_     จ.ประจวบคีรีขันธ์_x000a_      _x000a_ 77120"/>
    <s v="77120"/>
    <s v="0836945917"/>
    <s v="07/02/2025 19:14"/>
    <s v="suphandarat@gmail.com"/>
    <s v="EMS"/>
    <s v="facebook"/>
    <s v="กสิกร"/>
    <s v=""/>
    <s v="JB174208867TH"/>
    <s v="07/02/2025 19:49"/>
  </r>
  <r>
    <x v="10"/>
    <x v="10"/>
    <n v="0"/>
    <n v="1"/>
    <s v="ETN79"/>
    <n v="200"/>
    <n v="0"/>
    <s v="ร้านที่4"/>
    <s v="พ***ี จ***์บำรุง"/>
    <s v="ราชบุรี"/>
    <s v="-"/>
    <s v=""/>
    <s v="07/02/2025 18:14"/>
    <s v="-"/>
    <s v="Flash Express Thailand"/>
    <s v="Tiktok"/>
    <s v="tiktok"/>
    <s v=""/>
    <s v="THT12071H3QN05Z"/>
    <s v="07/02/2025 18:14"/>
  </r>
  <r>
    <x v="5"/>
    <x v="5"/>
    <n v="120"/>
    <n v="1"/>
    <s v="ETN79"/>
    <n v="200"/>
    <n v="0"/>
    <s v="ร้านที่4"/>
    <s v="พ***ี จ***์บำรุง"/>
    <s v="ราชบุรี"/>
    <s v="-"/>
    <s v=""/>
    <s v="07/02/2025 18:14"/>
    <s v="-"/>
    <s v="Flash Express Thailand"/>
    <s v="Tiktok"/>
    <s v="tiktok"/>
    <s v=""/>
    <s v="THT12071H3QN05Z"/>
    <s v="07/02/2025 18:14"/>
  </r>
  <r>
    <x v="10"/>
    <x v="10"/>
    <n v="0"/>
    <n v="1"/>
    <s v="ETN79"/>
    <n v="200"/>
    <n v="0"/>
    <s v="ร้านที่4"/>
    <s v="พ***ี จ***์บำรุง"/>
    <s v="ราชบุรี"/>
    <s v="-"/>
    <s v=""/>
    <s v="07/02/2025 18:14"/>
    <s v="-"/>
    <s v="Flash Express Thailand"/>
    <s v="Tiktok"/>
    <s v="tiktok"/>
    <s v=""/>
    <s v="THT12071H3QN05Z"/>
    <s v="07/02/2025 18:14"/>
  </r>
  <r>
    <x v="7"/>
    <x v="7"/>
    <n v="120"/>
    <n v="1"/>
    <s v="ETN79"/>
    <n v="200"/>
    <n v="0"/>
    <s v="ร้านที่4"/>
    <s v="พ***ี จ***์บำรุง"/>
    <s v="ราชบุรี"/>
    <s v="-"/>
    <s v=""/>
    <s v="07/02/2025 18:14"/>
    <s v="-"/>
    <s v="Flash Express Thailand"/>
    <s v="Tiktok"/>
    <s v="tiktok"/>
    <s v=""/>
    <s v="THT12071H3QN05Z"/>
    <s v="07/02/2025 18:14"/>
  </r>
  <r>
    <x v="10"/>
    <x v="10"/>
    <n v="0"/>
    <n v="1"/>
    <s v="ETN78"/>
    <n v="106"/>
    <n v="6"/>
    <s v="ร้านที่4"/>
    <s v="ก***รรณ ส***ต"/>
    <s v="กาญจนบุรี"/>
    <s v="-"/>
    <s v=""/>
    <s v="07/02/2025 17:51"/>
    <s v="-"/>
    <s v="Flash Express Thailand COD"/>
    <s v="Tiktok"/>
    <s v="จ่ายทีหลัง / COD"/>
    <s v=""/>
    <s v="THT13121H3Y7E6Z"/>
    <s v="07/02/2025 17:52"/>
  </r>
  <r>
    <x v="5"/>
    <x v="5"/>
    <n v="120"/>
    <n v="1"/>
    <s v="ETN78"/>
    <n v="106"/>
    <n v="6"/>
    <s v="ร้านที่4"/>
    <s v="ก***รรณ ส***ต"/>
    <s v="กาญจนบุรี"/>
    <s v="-"/>
    <s v=""/>
    <s v="07/02/2025 17:51"/>
    <s v="-"/>
    <s v="Flash Express Thailand COD"/>
    <s v="Tiktok"/>
    <s v="จ่ายทีหลัง / COD"/>
    <s v=""/>
    <s v="THT13121H3Y7E6Z"/>
    <s v="07/02/2025 17:52"/>
  </r>
  <r>
    <x v="10"/>
    <x v="10"/>
    <n v="0"/>
    <n v="1"/>
    <s v="ETN77"/>
    <n v="106"/>
    <n v="6"/>
    <s v="ร้านที่4"/>
    <s v="ส***ภรณ์ ใ***ือง"/>
    <s v="ระยอง"/>
    <s v="-"/>
    <s v=""/>
    <s v="07/02/2025 17:51"/>
    <s v="-"/>
    <s v="Flash Express Thailand COD"/>
    <s v="Tiktok"/>
    <s v="จ่ายทีหลัง / COD"/>
    <s v=""/>
    <s v="THT21021H3G731Z"/>
    <s v="07/02/2025 17:51"/>
  </r>
  <r>
    <x v="5"/>
    <x v="5"/>
    <n v="120"/>
    <n v="1"/>
    <s v="ETN77"/>
    <n v="106"/>
    <n v="6"/>
    <s v="ร้านที่4"/>
    <s v="ส***ภรณ์ ใ***ือง"/>
    <s v="ระยอง"/>
    <s v="-"/>
    <s v=""/>
    <s v="07/02/2025 17:51"/>
    <s v="-"/>
    <s v="Flash Express Thailand COD"/>
    <s v="Tiktok"/>
    <s v="จ่ายทีหลัง / COD"/>
    <s v=""/>
    <s v="THT21021H3G731Z"/>
    <s v="07/02/2025 17:51"/>
  </r>
  <r>
    <x v="8"/>
    <x v="8"/>
    <n v="65"/>
    <n v="4"/>
    <s v="ETN76"/>
    <n v="420"/>
    <n v="20"/>
    <s v="ร้านที่1"/>
    <s v="บุญทวี ตรงงาม"/>
    <s v="15 หมู่ 8 _x000a_ซอยสุขสวัสดิ์ 39 ต.บางพึ่ง อ.พระประแดง จ.สมุทรปราการ 10130"/>
    <s v="10130"/>
    <s v="0863317274"/>
    <s v="07/02/2025 17:36"/>
    <s v="suphandarat@gmail.com"/>
    <s v="EMS"/>
    <s v="facebook"/>
    <s v="กสิกร"/>
    <s v=""/>
    <s v="JB174208853TH"/>
    <s v="07/02/2025 17:40"/>
  </r>
  <r>
    <x v="7"/>
    <x v="7"/>
    <n v="100"/>
    <n v="2"/>
    <s v="ETN76"/>
    <n v="420"/>
    <n v="20"/>
    <s v="ร้านที่1"/>
    <s v="บุญทวี ตรงงาม"/>
    <s v="15 หมู่ 8 _x000a_ซอยสุขสวัสดิ์ 39 ต.บางพึ่ง อ.พระประแดง จ.สมุทรปราการ 10130"/>
    <s v="10130"/>
    <s v="0863317274"/>
    <s v="07/02/2025 17:36"/>
    <s v="suphandarat@gmail.com"/>
    <s v="EMS"/>
    <s v="facebook"/>
    <s v="กสิกร"/>
    <s v=""/>
    <s v="JB174208853TH"/>
    <s v="07/02/2025 17:40"/>
  </r>
  <r>
    <x v="5"/>
    <x v="5"/>
    <n v="100"/>
    <n v="2"/>
    <s v="ETN76"/>
    <n v="420"/>
    <n v="20"/>
    <s v="ร้านที่1"/>
    <s v="บุญทวี ตรงงาม"/>
    <s v="15 หมู่ 8 _x000a_ซอยสุขสวัสดิ์ 39 ต.บางพึ่ง อ.พระประแดง จ.สมุทรปราการ 10130"/>
    <s v="10130"/>
    <s v="0863317274"/>
    <s v="07/02/2025 17:36"/>
    <s v="suphandarat@gmail.com"/>
    <s v="EMS"/>
    <s v="facebook"/>
    <s v="กสิกร"/>
    <s v=""/>
    <s v="JB174208853TH"/>
    <s v="07/02/2025 17:40"/>
  </r>
  <r>
    <x v="10"/>
    <x v="10"/>
    <n v="0"/>
    <n v="1"/>
    <s v="ETN75"/>
    <n v="106"/>
    <n v="6"/>
    <s v="ร้านที่4"/>
    <s v="ก***นา อ***าญ"/>
    <s v="ชลบุรี"/>
    <s v="-"/>
    <s v=""/>
    <s v="07/02/2025 17:35"/>
    <s v="-"/>
    <s v="Flash Express Thailand"/>
    <s v="Tiktok"/>
    <s v="tiktok"/>
    <s v=""/>
    <s v="THT20041H3YKJ4Z"/>
    <s v="07/02/2025 17:32"/>
  </r>
  <r>
    <x v="5"/>
    <x v="5"/>
    <n v="120"/>
    <n v="1"/>
    <s v="ETN75"/>
    <n v="106"/>
    <n v="6"/>
    <s v="ร้านที่4"/>
    <s v="ก***นา อ***าญ"/>
    <s v="ชลบุรี"/>
    <s v="-"/>
    <s v=""/>
    <s v="07/02/2025 17:35"/>
    <s v="-"/>
    <s v="Flash Express Thailand"/>
    <s v="Tiktok"/>
    <s v="tiktok"/>
    <s v=""/>
    <s v="THT20041H3YKJ4Z"/>
    <s v="07/02/2025 17:32"/>
  </r>
  <r>
    <x v="11"/>
    <x v="11"/>
    <n v="75"/>
    <n v="2"/>
    <s v="ETN74"/>
    <n v="204"/>
    <n v="54"/>
    <s v="ร้านที่1"/>
    <s v="ค******ง"/>
    <s v="******เดินเข้าไป บ้านที่มีต้นไม้เนอะๆหลังที่ 6) แขวงดอนเมือง เขตดอนเมือง จังหวัดกรุงเทพมหานคร 10210"/>
    <s v="10210"/>
    <s v="75"/>
    <s v="07/02/2025 17:29"/>
    <s v="-"/>
    <s v="SPX Express"/>
    <s v="Shopee"/>
    <s v="shopee"/>
    <s v=""/>
    <s v="TH2571283571345"/>
    <s v="07/02/2025 17:29"/>
  </r>
  <r>
    <x v="10"/>
    <x v="10"/>
    <n v="0"/>
    <n v="1"/>
    <s v="ETN73"/>
    <n v="200"/>
    <n v="0"/>
    <s v="ร้านที่4"/>
    <s v="ด** แ***"/>
    <s v="เทศบาลนครนครราชสีมา"/>
    <s v="-"/>
    <s v=""/>
    <s v="07/02/2025 17:27"/>
    <s v="-"/>
    <s v="Flash Express Thailand COD"/>
    <s v="Tiktok"/>
    <s v="จ่ายทีหลัง / COD"/>
    <s v=""/>
    <s v="THT27021H3QFZ5Z"/>
    <s v="07/02/2025 17:27"/>
  </r>
  <r>
    <x v="5"/>
    <x v="5"/>
    <n v="120"/>
    <n v="1"/>
    <s v="ETN73"/>
    <n v="200"/>
    <n v="0"/>
    <s v="ร้านที่4"/>
    <s v="ด** แ***"/>
    <s v="เทศบาลนครนครราชสีมา"/>
    <s v="-"/>
    <s v=""/>
    <s v="07/02/2025 17:27"/>
    <s v="-"/>
    <s v="Flash Express Thailand COD"/>
    <s v="Tiktok"/>
    <s v="จ่ายทีหลัง / COD"/>
    <s v=""/>
    <s v="THT27021H3QFZ5Z"/>
    <s v="07/02/2025 17:27"/>
  </r>
  <r>
    <x v="10"/>
    <x v="10"/>
    <n v="0"/>
    <n v="1"/>
    <s v="ETN73"/>
    <n v="200"/>
    <n v="0"/>
    <s v="ร้านที่4"/>
    <s v="ด** แ***"/>
    <s v="เทศบาลนครนครราชสีมา"/>
    <s v="-"/>
    <s v=""/>
    <s v="07/02/2025 17:27"/>
    <s v="-"/>
    <s v="Flash Express Thailand COD"/>
    <s v="Tiktok"/>
    <s v="จ่ายทีหลัง / COD"/>
    <s v=""/>
    <s v="THT27021H3QFZ5Z"/>
    <s v="07/02/2025 17:27"/>
  </r>
  <r>
    <x v="7"/>
    <x v="7"/>
    <n v="120"/>
    <n v="1"/>
    <s v="ETN73"/>
    <n v="200"/>
    <n v="0"/>
    <s v="ร้านที่4"/>
    <s v="ด** แ***"/>
    <s v="เทศบาลนครนครราชสีมา"/>
    <s v="-"/>
    <s v=""/>
    <s v="07/02/2025 17:27"/>
    <s v="-"/>
    <s v="Flash Express Thailand COD"/>
    <s v="Tiktok"/>
    <s v="จ่ายทีหลัง / COD"/>
    <s v=""/>
    <s v="THT27021H3QFZ5Z"/>
    <s v="07/02/2025 17:27"/>
  </r>
  <r>
    <x v="10"/>
    <x v="10"/>
    <n v="0"/>
    <n v="1"/>
    <s v="ETN71"/>
    <n v="106"/>
    <n v="6"/>
    <s v="ร้านที่4"/>
    <s v="ณ***รียา ม***มือง"/>
    <s v="กรุงเทพฯ"/>
    <s v="-"/>
    <s v=""/>
    <s v="07/02/2025 17:13"/>
    <s v="-"/>
    <s v="Flash Express Thailand"/>
    <s v="Tiktok"/>
    <s v="tiktok"/>
    <s v=""/>
    <s v="THT01411H3Y918Z"/>
    <s v="07/02/2025 17:12"/>
  </r>
  <r>
    <x v="5"/>
    <x v="5"/>
    <n v="120"/>
    <n v="1"/>
    <s v="ETN71"/>
    <n v="106"/>
    <n v="6"/>
    <s v="ร้านที่4"/>
    <s v="ณ***รียา ม***มือง"/>
    <s v="กรุงเทพฯ"/>
    <s v="-"/>
    <s v=""/>
    <s v="07/02/2025 17:13"/>
    <s v="-"/>
    <s v="Flash Express Thailand"/>
    <s v="Tiktok"/>
    <s v="tiktok"/>
    <s v=""/>
    <s v="THT01411H3Y918Z"/>
    <s v="07/02/2025 17:12"/>
  </r>
  <r>
    <x v="10"/>
    <x v="10"/>
    <n v="0"/>
    <n v="1"/>
    <s v="ETN70"/>
    <n v="106"/>
    <n v="6"/>
    <s v="ร้านที่4"/>
    <s v="น***าวมุกดา"/>
    <s v="บุรีรัมย์"/>
    <s v="-"/>
    <s v=""/>
    <s v="07/02/2025 17:11"/>
    <s v="-"/>
    <s v="Flash Express Thailand COD"/>
    <s v="Tiktok"/>
    <s v="จ่ายทีหลัง / COD"/>
    <s v=""/>
    <s v="THT28101H3XTC0Z"/>
    <s v="07/02/2025 17:11"/>
  </r>
  <r>
    <x v="5"/>
    <x v="5"/>
    <n v="120"/>
    <n v="1"/>
    <s v="ETN70"/>
    <n v="106"/>
    <n v="6"/>
    <s v="ร้านที่4"/>
    <s v="น***าวมุกดา"/>
    <s v="บุรีรัมย์"/>
    <s v="-"/>
    <s v=""/>
    <s v="07/02/2025 17:11"/>
    <s v="-"/>
    <s v="Flash Express Thailand COD"/>
    <s v="Tiktok"/>
    <s v="จ่ายทีหลัง / COD"/>
    <s v=""/>
    <s v="THT28101H3XTC0Z"/>
    <s v="07/02/2025 17:11"/>
  </r>
  <r>
    <x v="8"/>
    <x v="8"/>
    <n v="65"/>
    <n v="5"/>
    <s v="ETN68"/>
    <n v="530"/>
    <n v="30"/>
    <s v="ร้านที่1"/>
    <s v="พลับพลึงถิ่นวงษ์โพธิ์"/>
    <s v="796/11ม2ตเหนือคลองอเหนือคลองจกระบี่ 81130"/>
    <s v="81130"/>
    <s v="0630570865"/>
    <s v="07/02/2025 16:55"/>
    <s v="suphandarat@gmail.com"/>
    <s v="EMS COD"/>
    <s v="facebook"/>
    <s v="จ่ายทีหลัง / COD"/>
    <s v=""/>
    <s v="JA165587628TH"/>
    <s v="07/02/2025 16:55"/>
  </r>
  <r>
    <x v="7"/>
    <x v="7"/>
    <n v="100"/>
    <n v="5"/>
    <s v="ETN68"/>
    <n v="530"/>
    <n v="30"/>
    <s v="ร้านที่1"/>
    <s v="พลับพลึงถิ่นวงษ์โพธิ์"/>
    <s v="796/11ม2ตเหนือคลองอเหนือคลองจกระบี่ 81130"/>
    <s v="81130"/>
    <s v="0630570865"/>
    <s v="07/02/2025 16:55"/>
    <s v="suphandarat@gmail.com"/>
    <s v="EMS COD"/>
    <s v="facebook"/>
    <s v="จ่ายทีหลัง / COD"/>
    <s v=""/>
    <s v="JA165587628TH"/>
    <s v="07/02/2025 16:55"/>
  </r>
  <r>
    <x v="8"/>
    <x v="8"/>
    <n v="65"/>
    <n v="1"/>
    <s v="ETN67"/>
    <n v="130"/>
    <n v="30"/>
    <s v="ร้านที่1"/>
    <s v="ศิริพัดชา.คำไฮ"/>
    <s v=".112.ม.7ต.หัวถนน.อ.พนัสนิคม.จ.ชลบุรี.. 20140"/>
    <s v="20140"/>
    <s v="0896935914"/>
    <s v="07/02/2025 16:54"/>
    <s v="suphandarat@gmail.com"/>
    <s v="EMS COD"/>
    <s v="facebook"/>
    <s v="จ่ายทีหลัง / COD"/>
    <s v=""/>
    <s v="JA165587605TH"/>
    <s v="07/02/2025 16:54"/>
  </r>
  <r>
    <x v="7"/>
    <x v="7"/>
    <n v="100"/>
    <n v="1"/>
    <s v="ETN67"/>
    <n v="130"/>
    <n v="30"/>
    <s v="ร้านที่1"/>
    <s v="ศิริพัดชา.คำไฮ"/>
    <s v=".112.ม.7ต.หัวถนน.อ.พนัสนิคม.จ.ชลบุรี.. 20140"/>
    <s v="20140"/>
    <s v="0896935914"/>
    <s v="07/02/2025 16:54"/>
    <s v="suphandarat@gmail.com"/>
    <s v="EMS COD"/>
    <s v="facebook"/>
    <s v="จ่ายทีหลัง / COD"/>
    <s v=""/>
    <s v="JA165587605TH"/>
    <s v="07/02/2025 16:54"/>
  </r>
  <r>
    <x v="8"/>
    <x v="8"/>
    <n v="65"/>
    <n v="2"/>
    <s v="ETN66"/>
    <n v="220"/>
    <n v="20"/>
    <s v="ร้านที่1"/>
    <s v="กัลยรัตน์ ดิลกชาติ"/>
    <s v="69 หมู่ 2 ต.ป่าตาล_x000a_อ.เมืองลพบุรี_x000a_จ.ลพบุรี 15000"/>
    <s v="15000"/>
    <s v="0899261002"/>
    <s v="07/02/2025 08:41"/>
    <s v="suphandarat@gmail.com"/>
    <s v="EMS"/>
    <s v="facebook"/>
    <s v="กสิกร"/>
    <s v=""/>
    <s v="JB174208884TH"/>
    <s v="07/02/2025 16:53"/>
  </r>
  <r>
    <x v="7"/>
    <x v="7"/>
    <n v="100"/>
    <n v="2"/>
    <s v="ETN66"/>
    <n v="220"/>
    <n v="20"/>
    <s v="ร้านที่1"/>
    <s v="กัลยรัตน์ ดิลกชาติ"/>
    <s v="69 หมู่ 2 ต.ป่าตาล_x000a_อ.เมืองลพบุรี_x000a_จ.ลพบุรี 15000"/>
    <s v="15000"/>
    <s v="0899261002"/>
    <s v="07/02/2025 08:41"/>
    <s v="suphandarat@gmail.com"/>
    <s v="EMS"/>
    <s v="facebook"/>
    <s v="กสิกร"/>
    <s v=""/>
    <s v="JB174208884TH"/>
    <s v="07/02/2025 16:53"/>
  </r>
  <r>
    <x v="10"/>
    <x v="10"/>
    <n v="0"/>
    <n v="1"/>
    <s v="ETN64"/>
    <n v="129"/>
    <n v="29"/>
    <s v="ร้านที่4"/>
    <s v="อ***ช จ***ะคุณ"/>
    <s v="เพชรบูรณ์"/>
    <s v="-"/>
    <s v=""/>
    <s v="07/02/2025 16:35"/>
    <s v="-"/>
    <s v="Flash Express Thailand COD"/>
    <s v="Tiktok"/>
    <s v="จ่ายทีหลัง / COD"/>
    <s v=""/>
    <s v="THT63111H3N029Z"/>
    <s v="07/02/2025 16:35"/>
  </r>
  <r>
    <x v="7"/>
    <x v="7"/>
    <n v="120"/>
    <n v="1"/>
    <s v="ETN64"/>
    <n v="129"/>
    <n v="29"/>
    <s v="ร้านที่4"/>
    <s v="อ***ช จ***ะคุณ"/>
    <s v="เพชรบูรณ์"/>
    <s v="-"/>
    <s v=""/>
    <s v="07/02/2025 16:35"/>
    <s v="-"/>
    <s v="Flash Express Thailand COD"/>
    <s v="Tiktok"/>
    <s v="จ่ายทีหลัง / COD"/>
    <s v=""/>
    <s v="THT63111H3N029Z"/>
    <s v="07/02/2025 16:35"/>
  </r>
  <r>
    <x v="10"/>
    <x v="10"/>
    <n v="0"/>
    <n v="1"/>
    <s v="ETN63"/>
    <n v="106"/>
    <n v="6"/>
    <s v="ร้านที่4"/>
    <s v="ศ***รรณ"/>
    <s v="นครศรีธรรมราช"/>
    <s v="-"/>
    <s v=""/>
    <s v="07/02/2025 16:24"/>
    <s v="-"/>
    <s v="Flash Express Thailand COD"/>
    <s v="Tiktok"/>
    <s v="จ่ายทีหลัง / COD"/>
    <s v=""/>
    <s v="THT64011H3FPZ7Z"/>
    <s v="07/02/2025 16:24"/>
  </r>
  <r>
    <x v="5"/>
    <x v="5"/>
    <n v="120"/>
    <n v="1"/>
    <s v="ETN63"/>
    <n v="106"/>
    <n v="6"/>
    <s v="ร้านที่4"/>
    <s v="ศ***รรณ"/>
    <s v="นครศรีธรรมราช"/>
    <s v="-"/>
    <s v=""/>
    <s v="07/02/2025 16:24"/>
    <s v="-"/>
    <s v="Flash Express Thailand COD"/>
    <s v="Tiktok"/>
    <s v="จ่ายทีหลัง / COD"/>
    <s v=""/>
    <s v="THT64011H3FPZ7Z"/>
    <s v="07/02/2025 16:24"/>
  </r>
  <r>
    <x v="10"/>
    <x v="10"/>
    <n v="0"/>
    <n v="1"/>
    <s v="ETN62"/>
    <n v="106"/>
    <n v="6"/>
    <s v="ร้านที่4"/>
    <s v="ว***ญจน์ ช***ณรงค์"/>
    <s v="ปทุมธานี"/>
    <s v="-"/>
    <s v=""/>
    <s v="07/02/2025 16:23"/>
    <s v="-"/>
    <s v="Flash Express Thailand COD"/>
    <s v="Tiktok"/>
    <s v="จ่ายทีหลัง / COD"/>
    <s v=""/>
    <s v="THT04061H3FNG1Z"/>
    <s v="07/02/2025 16:23"/>
  </r>
  <r>
    <x v="5"/>
    <x v="5"/>
    <n v="120"/>
    <n v="1"/>
    <s v="ETN62"/>
    <n v="106"/>
    <n v="6"/>
    <s v="ร้านที่4"/>
    <s v="ว***ญจน์ ช***ณรงค์"/>
    <s v="ปทุมธานี"/>
    <s v="-"/>
    <s v=""/>
    <s v="07/02/2025 16:23"/>
    <s v="-"/>
    <s v="Flash Express Thailand COD"/>
    <s v="Tiktok"/>
    <s v="จ่ายทีหลัง / COD"/>
    <s v=""/>
    <s v="THT04061H3FNG1Z"/>
    <s v="07/02/2025 16:23"/>
  </r>
  <r>
    <x v="10"/>
    <x v="10"/>
    <n v="0"/>
    <n v="1"/>
    <s v="ETN61"/>
    <n v="129"/>
    <n v="29"/>
    <s v="ร้านที่4"/>
    <s v="M* M*"/>
    <s v="Nakhon Pathom"/>
    <s v="-"/>
    <s v=""/>
    <s v="07/02/2025 16:14"/>
    <s v="-"/>
    <s v="Flash Express Thailand COD"/>
    <s v="Tiktok"/>
    <s v="จ่ายทีหลัง / COD"/>
    <s v=""/>
    <s v="THT15061H3N9Y1Z"/>
    <s v="07/02/2025 16:14"/>
  </r>
  <r>
    <x v="7"/>
    <x v="7"/>
    <n v="120"/>
    <n v="1"/>
    <s v="ETN61"/>
    <n v="129"/>
    <n v="29"/>
    <s v="ร้านที่4"/>
    <s v="M* M*"/>
    <s v="Nakhon Pathom"/>
    <s v="-"/>
    <s v=""/>
    <s v="07/02/2025 16:14"/>
    <s v="-"/>
    <s v="Flash Express Thailand COD"/>
    <s v="Tiktok"/>
    <s v="จ่ายทีหลัง / COD"/>
    <s v=""/>
    <s v="THT15061H3N9Y1Z"/>
    <s v="07/02/2025 16:14"/>
  </r>
  <r>
    <x v="8"/>
    <x v="8"/>
    <n v="65"/>
    <n v="2"/>
    <s v="ETN60"/>
    <n v="230"/>
    <n v="30"/>
    <s v="ร้านที่1"/>
    <s v="นิภาพร ณเมืองแพร่"/>
    <s v="194/136เคหะออเงิน อาคาร14ชั้น4ซ.66ถ.สุขาภิบาล5 แขวงออเงิน เขตสายไหม จ.กทม. 10220"/>
    <s v="10220"/>
    <s v="0882015422"/>
    <s v="07/02/2025 16:12"/>
    <s v="suphandarat@gmail.com"/>
    <s v="EMS COD"/>
    <s v="facebook"/>
    <s v="จ่ายทีหลัง / COD"/>
    <s v=""/>
    <s v="JA165466885TH"/>
    <s v="07/02/2025 16:12"/>
  </r>
  <r>
    <x v="4"/>
    <x v="4"/>
    <n v="100"/>
    <n v="2"/>
    <s v="ETN60"/>
    <n v="230"/>
    <n v="30"/>
    <s v="ร้านที่1"/>
    <s v="นิภาพร ณเมืองแพร่"/>
    <s v="194/136เคหะออเงิน อาคาร14ชั้น4ซ.66ถ.สุขาภิบาล5 แขวงออเงิน เขตสายไหม จ.กทม. 10220"/>
    <s v="10220"/>
    <s v="0882015422"/>
    <s v="07/02/2025 16:12"/>
    <s v="suphandarat@gmail.com"/>
    <s v="EMS COD"/>
    <s v="facebook"/>
    <s v="จ่ายทีหลัง / COD"/>
    <s v=""/>
    <s v="JA165466885TH"/>
    <s v="07/02/2025 16:12"/>
  </r>
  <r>
    <x v="4"/>
    <x v="4"/>
    <n v="66.333333333333329"/>
    <n v="3"/>
    <s v="ETN59"/>
    <n v="227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7/02/2025 16:11"/>
    <s v="-"/>
    <s v="Flash Express"/>
    <s v="Shopee"/>
    <s v="shopee"/>
    <s v=""/>
    <s v="TH14016U88X51I"/>
    <s v="07/02/2025 16:11"/>
  </r>
  <r>
    <x v="10"/>
    <x v="10"/>
    <n v="0"/>
    <n v="2"/>
    <s v="ETN58"/>
    <n v="200"/>
    <n v="0"/>
    <s v="ร้านที่4"/>
    <s v="น***วิชนี  น***รี"/>
    <s v="กรุงเทพฯ"/>
    <s v="-"/>
    <s v=""/>
    <s v="07/02/2025 16:10"/>
    <s v="-"/>
    <s v="Flash Express Thailand COD"/>
    <s v="Tiktok"/>
    <s v="จ่ายทีหลัง / COD"/>
    <s v=""/>
    <s v="THT01501H40GZ4Z"/>
    <s v="07/02/2025 16:10"/>
  </r>
  <r>
    <x v="5"/>
    <x v="5"/>
    <n v="120"/>
    <n v="2"/>
    <s v="ETN58"/>
    <n v="200"/>
    <n v="0"/>
    <s v="ร้านที่4"/>
    <s v="น***วิชนี  น***รี"/>
    <s v="กรุงเทพฯ"/>
    <s v="-"/>
    <s v=""/>
    <s v="07/02/2025 16:10"/>
    <s v="-"/>
    <s v="Flash Express Thailand COD"/>
    <s v="Tiktok"/>
    <s v="จ่ายทีหลัง / COD"/>
    <s v=""/>
    <s v="THT01501H40GZ4Z"/>
    <s v="07/02/2025 16:10"/>
  </r>
  <r>
    <x v="8"/>
    <x v="8"/>
    <n v="65"/>
    <n v="1"/>
    <s v="ETN57"/>
    <n v="130"/>
    <n v="30"/>
    <s v="ร้านที่1"/>
    <s v="วรางคณา  เอี่ยมสอาด"/>
    <s v="224/2 หมู่ 13 ต.โชคชัย อ.โชคชัย_x000a_จ.นครราชสีมา  30190"/>
    <s v="30190"/>
    <s v="0819768995"/>
    <s v="07/02/2025 16:09"/>
    <s v="suphandarat@gmail.com"/>
    <s v="EMS COD"/>
    <s v="facebook"/>
    <s v="จ่ายทีหลัง / COD"/>
    <s v=""/>
    <s v="JA165466899TH"/>
    <s v="07/02/2025 16:09"/>
  </r>
  <r>
    <x v="4"/>
    <x v="4"/>
    <n v="100"/>
    <n v="1"/>
    <s v="ETN57"/>
    <n v="130"/>
    <n v="30"/>
    <s v="ร้านที่1"/>
    <s v="วรางคณา  เอี่ยมสอาด"/>
    <s v="224/2 หมู่ 13 ต.โชคชัย อ.โชคชัย_x000a_จ.นครราชสีมา  30190"/>
    <s v="30190"/>
    <s v="0819768995"/>
    <s v="07/02/2025 16:09"/>
    <s v="suphandarat@gmail.com"/>
    <s v="EMS COD"/>
    <s v="facebook"/>
    <s v="จ่ายทีหลัง / COD"/>
    <s v=""/>
    <s v="JA165466899TH"/>
    <s v="07/02/2025 16:09"/>
  </r>
  <r>
    <x v="7"/>
    <x v="12"/>
    <n v="66.333333333333329"/>
    <n v="3"/>
    <s v="ETN56"/>
    <n v="169"/>
    <n v="7"/>
    <s v="ร้านที่9"/>
    <s v="แม่ชีสมสวาท จันทร์กิติวัฒน์"/>
    <s v="วัดเขาใหญ่ญาณสัมปันโน ตำบลโป่งตาลอง_x000a__x000a_ปากช่อง/ Pak Chongนครราชสีมา/ Nakhon Ratchasima_x000a_30130"/>
    <s v="30130"/>
    <s v="660814005381"/>
    <s v="07/02/2025 16:09"/>
    <s v="-"/>
    <s v="Kerry_dropoff"/>
    <s v="Lazada"/>
    <s v="lazada"/>
    <s v=""/>
    <s v="LEXDO0127083825"/>
    <s v="07/02/2025 16:09"/>
  </r>
  <r>
    <x v="3"/>
    <x v="3"/>
    <n v="50"/>
    <n v="1"/>
    <s v="ETN55"/>
    <n v="130"/>
    <n v="30"/>
    <s v="ร้านที่1"/>
    <s v="สมประสงค์  กันหาเรียง"/>
    <s v="11/40 หมู่บ้านเดอะทัสคาน่า  ถนนพระยาสุเรนทร์  สามวาตะวันตก  คลองสามวา กรุงเทพ 10510"/>
    <s v="10510"/>
    <s v="0991071487"/>
    <s v="07/02/2025 16:08"/>
    <s v="suphandarat@gmail.com"/>
    <s v="EMS COD"/>
    <s v="facebook"/>
    <s v="จ่ายทีหลัง / COD"/>
    <s v=""/>
    <s v="JA165466908TH"/>
    <s v="07/02/2025 16:08"/>
  </r>
  <r>
    <x v="4"/>
    <x v="4"/>
    <n v="100"/>
    <n v="1"/>
    <s v="ETN55"/>
    <n v="130"/>
    <n v="30"/>
    <s v="ร้านที่1"/>
    <s v="สมประสงค์  กันหาเรียง"/>
    <s v="11/40 หมู่บ้านเดอะทัสคาน่า  ถนนพระยาสุเรนทร์  สามวาตะวันตก  คลองสามวา กรุงเทพ 10510"/>
    <s v="10510"/>
    <s v="0991071487"/>
    <s v="07/02/2025 16:08"/>
    <s v="suphandarat@gmail.com"/>
    <s v="EMS COD"/>
    <s v="facebook"/>
    <s v="จ่ายทีหลัง / COD"/>
    <s v=""/>
    <s v="JA165466908TH"/>
    <s v="07/02/2025 16:08"/>
  </r>
  <r>
    <x v="10"/>
    <x v="10"/>
    <n v="0"/>
    <n v="1"/>
    <s v="ETN54"/>
    <n v="100"/>
    <n v="0"/>
    <s v="ร้านที่4"/>
    <s v="ส***นยาผูกจิตร"/>
    <s v="สระบุรี"/>
    <s v="-"/>
    <s v=""/>
    <s v="07/02/2025 16:07"/>
    <s v="-"/>
    <s v="Flash Express Thailand"/>
    <s v="Tiktok"/>
    <s v="tiktok"/>
    <s v=""/>
    <s v="THT10011H3NBB9Z"/>
    <s v="07/02/2025 16:06"/>
  </r>
  <r>
    <x v="7"/>
    <x v="7"/>
    <n v="120"/>
    <n v="1"/>
    <s v="ETN54"/>
    <n v="100"/>
    <n v="0"/>
    <s v="ร้านที่4"/>
    <s v="ส***นยาผูกจิตร"/>
    <s v="สระบุรี"/>
    <s v="-"/>
    <s v=""/>
    <s v="07/02/2025 16:07"/>
    <s v="-"/>
    <s v="Flash Express Thailand"/>
    <s v="Tiktok"/>
    <s v="tiktok"/>
    <s v=""/>
    <s v="THT10011H3NBB9Z"/>
    <s v="07/02/2025 16:06"/>
  </r>
  <r>
    <x v="3"/>
    <x v="3"/>
    <n v="50"/>
    <n v="1"/>
    <s v="ETN53"/>
    <n v="120"/>
    <n v="20"/>
    <s v="ร้านที่1"/>
    <s v="วิไลรัตน์ โหมขุนทด"/>
    <s v="ที่อยู่ คอนโดพานทอง ตึก PP2ห้อง 112เลขที่109/30ม.1 ต.บ้านเก่า อ.พานทอง จ.ชลบุรี 20160"/>
    <s v="20160"/>
    <s v="0968871546"/>
    <s v="06/02/2025 20:55"/>
    <s v="suphandarat@gmail.com"/>
    <s v="EMS"/>
    <s v="facebook"/>
    <s v="กสิกร"/>
    <s v=""/>
    <s v="JB174171402TH"/>
    <s v="07/02/2025 16:06"/>
  </r>
  <r>
    <x v="4"/>
    <x v="4"/>
    <n v="100"/>
    <n v="1"/>
    <s v="ETN53"/>
    <n v="120"/>
    <n v="20"/>
    <s v="ร้านที่1"/>
    <s v="วิไลรัตน์ โหมขุนทด"/>
    <s v="ที่อยู่ คอนโดพานทอง ตึก PP2ห้อง 112เลขที่109/30ม.1 ต.บ้านเก่า อ.พานทอง จ.ชลบุรี 20160"/>
    <s v="20160"/>
    <s v="0968871546"/>
    <s v="06/02/2025 20:55"/>
    <s v="suphandarat@gmail.com"/>
    <s v="EMS"/>
    <s v="facebook"/>
    <s v="กสิกร"/>
    <s v=""/>
    <s v="JB174171402TH"/>
    <s v="07/02/2025 16:06"/>
  </r>
  <r>
    <x v="10"/>
    <x v="10"/>
    <n v="0"/>
    <n v="1"/>
    <s v="ETN52"/>
    <n v="145"/>
    <n v="45"/>
    <s v="ร้านที่4"/>
    <s v="อ***"/>
    <s v="เชียงใหม่"/>
    <s v="-"/>
    <s v=""/>
    <s v="07/02/2025 16:05"/>
    <s v="-"/>
    <s v="Flash Express Thailand COD"/>
    <s v="Tiktok"/>
    <s v="จ่ายทีหลัง / COD"/>
    <s v=""/>
    <s v="THT47011H3KMX7Z"/>
    <s v="07/02/2025 16:05"/>
  </r>
  <r>
    <x v="7"/>
    <x v="7"/>
    <n v="120"/>
    <n v="1"/>
    <s v="ETN52"/>
    <n v="145"/>
    <n v="45"/>
    <s v="ร้านที่4"/>
    <s v="อ***"/>
    <s v="เชียงใหม่"/>
    <s v="-"/>
    <s v=""/>
    <s v="07/02/2025 16:05"/>
    <s v="-"/>
    <s v="Flash Express Thailand COD"/>
    <s v="Tiktok"/>
    <s v="จ่ายทีหลัง / COD"/>
    <s v=""/>
    <s v="THT47011H3KMX7Z"/>
    <s v="07/02/2025 16:05"/>
  </r>
  <r>
    <x v="2"/>
    <x v="2"/>
    <n v="50"/>
    <n v="1"/>
    <s v="ETN51"/>
    <n v="120"/>
    <n v="20"/>
    <s v="ร้านที่1"/>
    <s v="เจษฏาภรณ์ แก้วสิงห์ "/>
    <s v="P5 Mansion  เลขที่ 149 ตึก 7 ต.บางกระทึก อ.สามพราน จ.นครปฐม 73210"/>
    <s v="73210"/>
    <s v="0981970447"/>
    <s v="07/02/2025 09:36"/>
    <s v="suphandarat@gmail.com"/>
    <s v="EMS"/>
    <s v="facebook"/>
    <s v="กสิกร"/>
    <s v=""/>
    <s v="JB174171362TH"/>
    <s v="07/02/2025 16:04"/>
  </r>
  <r>
    <x v="4"/>
    <x v="4"/>
    <n v="100"/>
    <n v="1"/>
    <s v="ETN51"/>
    <n v="120"/>
    <n v="20"/>
    <s v="ร้านที่1"/>
    <s v="เจษฏาภรณ์ แก้วสิงห์ "/>
    <s v="P5 Mansion  เลขที่ 149 ตึก 7 ต.บางกระทึก อ.สามพราน จ.นครปฐม 73210"/>
    <s v="73210"/>
    <s v="0981970447"/>
    <s v="07/02/2025 09:36"/>
    <s v="suphandarat@gmail.com"/>
    <s v="EMS"/>
    <s v="facebook"/>
    <s v="กสิกร"/>
    <s v=""/>
    <s v="JB174171362TH"/>
    <s v="07/02/2025 16:04"/>
  </r>
  <r>
    <x v="4"/>
    <x v="4"/>
    <n v="100"/>
    <n v="2"/>
    <s v="ETN50"/>
    <n v="230"/>
    <n v="30"/>
    <s v="ร้านที่1"/>
    <s v="กบ เสริมสวย"/>
    <s v="6ม1ร้านกบสริมสวย_x000a_ตลาดบางหลวง ต.บางหลวง อ.บางเลน จ.นครปฐม_x000a_บางหลวง_x000a_นครปฐม_x000a_Thailand 73190"/>
    <s v="73190"/>
    <s v="0962175965"/>
    <s v="07/02/2025 16:03"/>
    <s v="suphandarat@gmail.com"/>
    <s v="EMS COD"/>
    <s v="facebook"/>
    <s v="จ่ายทีหลัง / COD"/>
    <s v=""/>
    <s v="JA165466911TH"/>
    <s v="07/02/2025 16:03"/>
  </r>
  <r>
    <x v="8"/>
    <x v="8"/>
    <n v="65"/>
    <n v="2"/>
    <s v="ETN50"/>
    <n v="230"/>
    <n v="30"/>
    <s v="ร้านที่1"/>
    <s v="กบ เสริมสวย"/>
    <s v="6ม1ร้านกบสริมสวย_x000a_ตลาดบางหลวง ต.บางหลวง อ.บางเลน จ.นครปฐม_x000a_บางหลวง_x000a_นครปฐม_x000a_Thailand 73190"/>
    <s v="73190"/>
    <s v="0962175965"/>
    <s v="07/02/2025 16:03"/>
    <s v="suphandarat@gmail.com"/>
    <s v="EMS COD"/>
    <s v="facebook"/>
    <s v="จ่ายทีหลัง / COD"/>
    <s v=""/>
    <s v="JA165466911TH"/>
    <s v="07/02/2025 16:03"/>
  </r>
  <r>
    <x v="8"/>
    <x v="8"/>
    <n v="65"/>
    <n v="1"/>
    <s v="ETN49"/>
    <n v="130"/>
    <n v="30"/>
    <s v="ร้านที่1"/>
    <s v="บังอร  พินทำ"/>
    <s v="101 ม.6 บ้านกุดเป่ง ซ. จันทร์วีระศักดิ์ ถ.จันทร์ยิ่งยศ  ต.วารินขำราบ อ.วารินขำราบ จ.อุบลราชธานี 34190"/>
    <s v="34190"/>
    <s v="0902511138"/>
    <s v="07/02/2025 16:02"/>
    <s v="suphandarat@gmail.com"/>
    <s v="EMS COD"/>
    <s v="facebook"/>
    <s v="จ่ายทีหลัง / COD"/>
    <s v=""/>
    <s v="JA165466939TH"/>
    <s v="07/02/2025 16:02"/>
  </r>
  <r>
    <x v="4"/>
    <x v="4"/>
    <n v="100"/>
    <n v="1"/>
    <s v="ETN49"/>
    <n v="130"/>
    <n v="30"/>
    <s v="ร้านที่1"/>
    <s v="บังอร  พินทำ"/>
    <s v="101 ม.6 บ้านกุดเป่ง ซ. จันทร์วีระศักดิ์ ถ.จันทร์ยิ่งยศ  ต.วารินขำราบ อ.วารินขำราบ จ.อุบลราชธานี 34190"/>
    <s v="34190"/>
    <s v="0902511138"/>
    <s v="07/02/2025 16:02"/>
    <s v="suphandarat@gmail.com"/>
    <s v="EMS COD"/>
    <s v="facebook"/>
    <s v="จ่ายทีหลัง / COD"/>
    <s v=""/>
    <s v="JA165466939TH"/>
    <s v="07/02/2025 16:02"/>
  </r>
  <r>
    <x v="12"/>
    <x v="13"/>
    <n v="50"/>
    <n v="1"/>
    <s v="ETN48"/>
    <n v="130"/>
    <n v="30"/>
    <s v="ร้านที่10"/>
    <s v="พรทิพย์ อิฐรัตน์"/>
    <s v="211/23 ถ.หล้งศูนย์ราชการต.ในเมือง อ.เมืองจ.ขอนแก่น 40000"/>
    <s v="40000"/>
    <s v="0933752341"/>
    <s v="07/02/2025 16:01"/>
    <s v="suphandarat@gmail.com"/>
    <s v="EMS COD"/>
    <s v="facebook"/>
    <s v="จ่ายทีหลัง / COD"/>
    <s v=""/>
    <s v="JA165466942TH"/>
    <s v="07/02/2025 16:01"/>
  </r>
  <r>
    <x v="4"/>
    <x v="4"/>
    <n v="100"/>
    <n v="1"/>
    <s v="ETN48"/>
    <n v="130"/>
    <n v="30"/>
    <s v="ร้านที่10"/>
    <s v="พรทิพย์ อิฐรัตน์"/>
    <s v="211/23 ถ.หล้งศูนย์ราชการต.ในเมือง อ.เมืองจ.ขอนแก่น 40000"/>
    <s v="40000"/>
    <s v="0933752341"/>
    <s v="07/02/2025 16:01"/>
    <s v="suphandarat@gmail.com"/>
    <s v="EMS COD"/>
    <s v="facebook"/>
    <s v="จ่ายทีหลัง / COD"/>
    <s v=""/>
    <s v="JA165466942TH"/>
    <s v="07/02/2025 16:01"/>
  </r>
  <r>
    <x v="8"/>
    <x v="8"/>
    <n v="65"/>
    <n v="1"/>
    <s v="ETN47"/>
    <n v="120"/>
    <n v="20"/>
    <s v="ร้านที่1"/>
    <s v="รัตน์...ธิรินทอง"/>
    <s v="201/5.หมู่..3..หมู่บ้านแหลมฆ้อ_x000a_ตำบลเนินทราย_x000a_อำเภอเมืองทอง_x000a_จังหวัดตราด... 23000"/>
    <s v="23000"/>
    <s v="0809372679"/>
    <s v="06/02/2025 20:54"/>
    <s v="suphandarat@gmail.com"/>
    <s v="EMS"/>
    <s v="facebook"/>
    <s v="กสิกร"/>
    <s v=""/>
    <s v="JB174208840TH"/>
    <s v="07/02/2025 15:58"/>
  </r>
  <r>
    <x v="4"/>
    <x v="4"/>
    <n v="100"/>
    <n v="1"/>
    <s v="ETN47"/>
    <n v="120"/>
    <n v="20"/>
    <s v="ร้านที่1"/>
    <s v="รัตน์...ธิรินทอง"/>
    <s v="201/5.หมู่..3..หมู่บ้านแหลมฆ้อ_x000a_ตำบลเนินทราย_x000a_อำเภอเมืองทอง_x000a_จังหวัดตราด... 23000"/>
    <s v="23000"/>
    <s v="0809372679"/>
    <s v="06/02/2025 20:54"/>
    <s v="suphandarat@gmail.com"/>
    <s v="EMS"/>
    <s v="facebook"/>
    <s v="กสิกร"/>
    <s v=""/>
    <s v="JB174208840TH"/>
    <s v="07/02/2025 15:58"/>
  </r>
  <r>
    <x v="13"/>
    <x v="14"/>
    <n v="80"/>
    <n v="1"/>
    <s v="ETN46"/>
    <n v="201"/>
    <n v="41"/>
    <s v="ร้านที่1"/>
    <s v="จ******ี"/>
    <s v="******เฮ้าส์ชั้นเดียว ตรงข้ามตู้กดน้ำ+ซักผ้า) ตำบลนาป่า อำเภอเมืองชลบุรี จังหวัดชลบุรี 20000"/>
    <s v="20000"/>
    <s v="89"/>
    <s v="07/02/2025 16:28"/>
    <s v="-"/>
    <s v="SPX Express"/>
    <s v="Shopee"/>
    <s v="shopee"/>
    <s v=""/>
    <s v="TH2553563540489"/>
    <s v="07/02/2025 15:58"/>
  </r>
  <r>
    <x v="4"/>
    <x v="4"/>
    <n v="80"/>
    <n v="1"/>
    <s v="ETN46"/>
    <n v="201"/>
    <n v="41"/>
    <s v="ร้านที่1"/>
    <s v="จ******ี"/>
    <s v="******เฮ้าส์ชั้นเดียว ตรงข้ามตู้กดน้ำ+ซักผ้า) ตำบลนาป่า อำเภอเมืองชลบุรี จังหวัดชลบุรี 20000"/>
    <s v="20000"/>
    <s v="89"/>
    <s v="07/02/2025 16:28"/>
    <s v="-"/>
    <s v="SPX Express"/>
    <s v="Shopee"/>
    <s v="shopee"/>
    <s v=""/>
    <s v="TH2553563540489"/>
    <s v="07/02/2025 15:58"/>
  </r>
  <r>
    <x v="6"/>
    <x v="6"/>
    <n v="30"/>
    <n v="1"/>
    <s v="ETN45"/>
    <n v="199"/>
    <n v="30"/>
    <s v="ร้านที่1"/>
    <s v="ณัฏฐา_ชุมทอง"/>
    <s v="100/3ม.3_x000a_ต.ท่าบอนอ.ระโนด_x000a_จ.สงขลา_x000a_ 90140"/>
    <s v="90140"/>
    <s v="0843979728"/>
    <s v="07/02/2025 15:56"/>
    <s v="suphandarat@gmail.com"/>
    <s v="EMS COD"/>
    <s v="facebook"/>
    <s v="จ่ายทีหลัง / COD"/>
    <s v=""/>
    <s v="JA165467007TH"/>
    <s v="07/02/2025 15:56"/>
  </r>
  <r>
    <x v="4"/>
    <x v="4"/>
    <n v="100"/>
    <n v="2"/>
    <s v="ETN45"/>
    <n v="199"/>
    <n v="30"/>
    <s v="ร้านที่1"/>
    <s v="ณัฏฐา_ชุมทอง"/>
    <s v="100/3ม.3_x000a_ต.ท่าบอนอ.ระโนด_x000a_จ.สงขลา_x000a_ 90140"/>
    <s v="90140"/>
    <s v="0843979728"/>
    <s v="07/02/2025 15:56"/>
    <s v="suphandarat@gmail.com"/>
    <s v="EMS COD"/>
    <s v="facebook"/>
    <s v="จ่ายทีหลัง / COD"/>
    <s v=""/>
    <s v="JA165467007TH"/>
    <s v="07/02/2025 15:56"/>
  </r>
  <r>
    <x v="10"/>
    <x v="10"/>
    <n v="0"/>
    <n v="1"/>
    <s v="ETN43"/>
    <n v="106"/>
    <n v="6"/>
    <s v="ร้านที่4"/>
    <s v="น*** ร***นตรี"/>
    <s v="ปทุมธานี"/>
    <s v="-"/>
    <s v=""/>
    <s v="07/02/2025 15:54"/>
    <s v="-"/>
    <s v="Flash Express Thailand"/>
    <s v="Tiktok"/>
    <s v="tiktok"/>
    <s v=""/>
    <s v="THT04031H3KWA3Z"/>
    <s v="07/02/2025 15:54"/>
  </r>
  <r>
    <x v="7"/>
    <x v="7"/>
    <n v="120"/>
    <n v="1"/>
    <s v="ETN43"/>
    <n v="106"/>
    <n v="6"/>
    <s v="ร้านที่4"/>
    <s v="น*** ร***นตรี"/>
    <s v="ปทุมธานี"/>
    <s v="-"/>
    <s v=""/>
    <s v="07/02/2025 15:54"/>
    <s v="-"/>
    <s v="Flash Express Thailand"/>
    <s v="Tiktok"/>
    <s v="tiktok"/>
    <s v=""/>
    <s v="THT04031H3KWA3Z"/>
    <s v="07/02/2025 15:54"/>
  </r>
  <r>
    <x v="10"/>
    <x v="10"/>
    <n v="0"/>
    <n v="1"/>
    <s v="ETN42"/>
    <n v="106"/>
    <n v="6"/>
    <s v="ร้านที่4"/>
    <s v="เ*** ว***ิสา"/>
    <s v="เทศบาลนครนครราชสีมา"/>
    <s v="-"/>
    <s v=""/>
    <s v="07/02/2025 15:54"/>
    <s v="-"/>
    <s v="Flash Express Thailand"/>
    <s v="Tiktok"/>
    <s v="tiktok"/>
    <s v=""/>
    <s v="THT27011H437A0Z"/>
    <s v="07/02/2025 15:54"/>
  </r>
  <r>
    <x v="7"/>
    <x v="7"/>
    <n v="120"/>
    <n v="1"/>
    <s v="ETN42"/>
    <n v="106"/>
    <n v="6"/>
    <s v="ร้านที่4"/>
    <s v="เ*** ว***ิสา"/>
    <s v="เทศบาลนครนครราชสีมา"/>
    <s v="-"/>
    <s v=""/>
    <s v="07/02/2025 15:54"/>
    <s v="-"/>
    <s v="Flash Express Thailand"/>
    <s v="Tiktok"/>
    <s v="tiktok"/>
    <s v=""/>
    <s v="THT27011H437A0Z"/>
    <s v="07/02/2025 15:54"/>
  </r>
  <r>
    <x v="5"/>
    <x v="5"/>
    <n v="100"/>
    <n v="3"/>
    <s v="ETN40"/>
    <n v="280"/>
    <n v="30"/>
    <s v="ร้านที่1"/>
    <s v="สุภาวดี.เศษวงค์"/>
    <s v=".93.ม.15.ต.เสาเดียว.อ.หนองหงส์.จ.บุรีรัมย์. 31240"/>
    <s v="31240"/>
    <s v="0810722631"/>
    <s v="07/02/2025 15:51"/>
    <s v="suphandarat@gmail.com"/>
    <s v="EMS COD"/>
    <s v="facebook"/>
    <s v="จ่ายทีหลัง / COD"/>
    <s v=""/>
    <s v="JA165467015TH"/>
    <s v="07/02/2025 15:51"/>
  </r>
  <r>
    <x v="4"/>
    <x v="4"/>
    <n v="100"/>
    <n v="1"/>
    <s v="ETN39"/>
    <n v="130"/>
    <n v="30"/>
    <s v="ร้านที่1"/>
    <s v="กนกนาถ ฉัตรวรฤทธิ์"/>
    <s v="70/936ม.7ซ.สามัคคี58/2 ถ.สามัคคี_x000a_ท่าทราย_x000a_นนทบุรี_x000a_Thailand 11000"/>
    <s v="11000"/>
    <s v="0944626699"/>
    <s v="07/02/2025 15:50"/>
    <s v="suphandarat@gmail.com"/>
    <s v="EMS COD"/>
    <s v="facebook"/>
    <s v="จ่ายทีหลัง / COD"/>
    <s v=""/>
    <s v="JA165467024TH"/>
    <s v="07/02/2025 15:50"/>
  </r>
  <r>
    <x v="8"/>
    <x v="8"/>
    <n v="65"/>
    <n v="1"/>
    <s v="ETN39"/>
    <n v="130"/>
    <n v="30"/>
    <s v="ร้านที่1"/>
    <s v="กนกนาถ ฉัตรวรฤทธิ์"/>
    <s v="70/936ม.7ซ.สามัคคี58/2 ถ.สามัคคี_x000a_ท่าทราย_x000a_นนทบุรี_x000a_Thailand 11000"/>
    <s v="11000"/>
    <s v="0944626699"/>
    <s v="07/02/2025 15:50"/>
    <s v="suphandarat@gmail.com"/>
    <s v="EMS COD"/>
    <s v="facebook"/>
    <s v="จ่ายทีหลัง / COD"/>
    <s v=""/>
    <s v="JA165467024TH"/>
    <s v="07/02/2025 15:50"/>
  </r>
  <r>
    <x v="8"/>
    <x v="8"/>
    <n v="65"/>
    <n v="1"/>
    <s v="ETN37"/>
    <n v="130"/>
    <n v="30"/>
    <s v="ร้านที่1"/>
    <s v="คุณวันชัย เรืองเดช "/>
    <s v="33 หมู่ 8 บ้านแวงใหม่ ต.หนองสูงใต้ อ.หนองสูง จ.มุกดาหาร 49160"/>
    <s v="49160"/>
    <s v="0914143191"/>
    <s v="07/02/2025 15:48"/>
    <s v="suphandarat@gmail.com"/>
    <s v="EMS COD"/>
    <s v="facebook"/>
    <s v="จ่ายทีหลัง / COD"/>
    <s v=""/>
    <s v="JA165467038TH"/>
    <s v="07/02/2025 15:48"/>
  </r>
  <r>
    <x v="4"/>
    <x v="4"/>
    <n v="100"/>
    <n v="1"/>
    <s v="ETN37"/>
    <n v="130"/>
    <n v="30"/>
    <s v="ร้านที่1"/>
    <s v="คุณวันชัย เรืองเดช "/>
    <s v="33 หมู่ 8 บ้านแวงใหม่ ต.หนองสูงใต้ อ.หนองสูง จ.มุกดาหาร 49160"/>
    <s v="49160"/>
    <s v="0914143191"/>
    <s v="07/02/2025 15:48"/>
    <s v="suphandarat@gmail.com"/>
    <s v="EMS COD"/>
    <s v="facebook"/>
    <s v="จ่ายทีหลัง / COD"/>
    <s v=""/>
    <s v="JA165467038TH"/>
    <s v="07/02/2025 15:48"/>
  </r>
  <r>
    <x v="10"/>
    <x v="10"/>
    <n v="0"/>
    <n v="1"/>
    <s v="ETN36"/>
    <n v="106"/>
    <n v="6"/>
    <s v="ร้านที่4"/>
    <s v="พ***์พรรณ ป***พธิเทศ"/>
    <s v="อุบลราชธานี"/>
    <s v="-"/>
    <s v=""/>
    <s v="07/02/2025 15:45"/>
    <s v="-"/>
    <s v="Flash Express Thailand COD"/>
    <s v="Tiktok"/>
    <s v="จ่ายทีหลัง / COD"/>
    <s v=""/>
    <s v="THT31131H3N6Z3Z"/>
    <s v="07/02/2025 15:45"/>
  </r>
  <r>
    <x v="7"/>
    <x v="7"/>
    <n v="120"/>
    <n v="1"/>
    <s v="ETN36"/>
    <n v="106"/>
    <n v="6"/>
    <s v="ร้านที่4"/>
    <s v="พ***์พรรณ ป***พธิเทศ"/>
    <s v="อุบลราชธานี"/>
    <s v="-"/>
    <s v=""/>
    <s v="07/02/2025 15:45"/>
    <s v="-"/>
    <s v="Flash Express Thailand COD"/>
    <s v="Tiktok"/>
    <s v="จ่ายทีหลัง / COD"/>
    <s v=""/>
    <s v="THT31131H3N6Z3Z"/>
    <s v="07/02/2025 15:45"/>
  </r>
  <r>
    <x v="10"/>
    <x v="10"/>
    <n v="0"/>
    <n v="1"/>
    <s v="ETN35"/>
    <n v="106"/>
    <n v="6"/>
    <s v="ร้านที่4"/>
    <s v="ว***"/>
    <s v="อุดรธานี"/>
    <s v="-"/>
    <s v=""/>
    <s v="07/02/2025 15:30"/>
    <s v="-"/>
    <s v="Flash Express Thailand COD"/>
    <s v="Tiktok"/>
    <s v="จ่ายทีหลัง / COD"/>
    <s v=""/>
    <s v="THT38011H3DSD3Z"/>
    <s v="07/02/2025 15:30"/>
  </r>
  <r>
    <x v="5"/>
    <x v="5"/>
    <n v="120"/>
    <n v="1"/>
    <s v="ETN35"/>
    <n v="106"/>
    <n v="6"/>
    <s v="ร้านที่4"/>
    <s v="ว***"/>
    <s v="อุดรธานี"/>
    <s v="-"/>
    <s v=""/>
    <s v="07/02/2025 15:30"/>
    <s v="-"/>
    <s v="Flash Express Thailand COD"/>
    <s v="Tiktok"/>
    <s v="จ่ายทีหลัง / COD"/>
    <s v=""/>
    <s v="THT38011H3DSD3Z"/>
    <s v="07/02/2025 15:30"/>
  </r>
  <r>
    <x v="10"/>
    <x v="10"/>
    <n v="0"/>
    <n v="2"/>
    <s v="ETN33"/>
    <n v="200"/>
    <n v="0"/>
    <s v="ร้านที่4"/>
    <s v="น***ารถ"/>
    <s v="กรุงเทพมหานคร"/>
    <s v="-"/>
    <s v=""/>
    <s v="07/02/2025 15:29"/>
    <s v="-"/>
    <s v="Flash Express Thailand COD"/>
    <s v="Tiktok"/>
    <s v="จ่ายทีหลัง / COD"/>
    <s v=""/>
    <s v="THT01271H40AC6Z"/>
    <s v="07/02/2025 15:29"/>
  </r>
  <r>
    <x v="5"/>
    <x v="5"/>
    <n v="120"/>
    <n v="2"/>
    <s v="ETN33"/>
    <n v="200"/>
    <n v="0"/>
    <s v="ร้านที่4"/>
    <s v="น***ารถ"/>
    <s v="กรุงเทพมหานคร"/>
    <s v="-"/>
    <s v=""/>
    <s v="07/02/2025 15:29"/>
    <s v="-"/>
    <s v="Flash Express Thailand COD"/>
    <s v="Tiktok"/>
    <s v="จ่ายทีหลัง / COD"/>
    <s v=""/>
    <s v="THT01271H40AC6Z"/>
    <s v="07/02/2025 15:29"/>
  </r>
  <r>
    <x v="14"/>
    <x v="15"/>
    <n v="99"/>
    <n v="1"/>
    <s v="ETN32"/>
    <n v="145"/>
    <n v="45"/>
    <s v="ร้านที่4"/>
    <s v="ว***พร ไ***นตร์"/>
    <s v="เชียงใหม่"/>
    <s v="-"/>
    <s v=""/>
    <s v="07/02/2025 15:27"/>
    <s v="-"/>
    <s v="Flash Express Thailand COD"/>
    <s v="Tiktok"/>
    <s v="จ่ายทีหลัง / COD"/>
    <s v=""/>
    <s v="THT47151H417Q8Z"/>
    <s v="07/02/2025 15:27"/>
  </r>
  <r>
    <x v="10"/>
    <x v="10"/>
    <n v="1"/>
    <n v="1"/>
    <s v="ETN32"/>
    <n v="145"/>
    <n v="45"/>
    <s v="ร้านที่4"/>
    <s v="ว***พร ไ***นตร์"/>
    <s v="เชียงใหม่"/>
    <s v="-"/>
    <s v=""/>
    <s v="07/02/2025 15:27"/>
    <s v="-"/>
    <s v="Flash Express Thailand COD"/>
    <s v="Tiktok"/>
    <s v="จ่ายทีหลัง / COD"/>
    <s v=""/>
    <s v="THT47151H417Q8Z"/>
    <s v="07/02/2025 15:27"/>
  </r>
  <r>
    <x v="10"/>
    <x v="10"/>
    <n v="0"/>
    <n v="1"/>
    <s v="ETN31"/>
    <n v="215"/>
    <n v="15"/>
    <s v="ร้านที่4"/>
    <s v="ป***สุดา ก***านวน"/>
    <s v="แม่ฮ่องสอน"/>
    <s v="-"/>
    <s v=""/>
    <s v="07/02/2025 15:27"/>
    <s v="-"/>
    <s v="Flash Express Thailand"/>
    <s v="Tiktok"/>
    <s v="tiktok"/>
    <s v=""/>
    <s v="THT55041H45820Z"/>
    <s v="07/02/2025 15:26"/>
  </r>
  <r>
    <x v="5"/>
    <x v="5"/>
    <n v="120"/>
    <n v="1"/>
    <s v="ETN31"/>
    <n v="215"/>
    <n v="15"/>
    <s v="ร้านที่4"/>
    <s v="ป***สุดา ก***านวน"/>
    <s v="แม่ฮ่องสอน"/>
    <s v="-"/>
    <s v=""/>
    <s v="07/02/2025 15:27"/>
    <s v="-"/>
    <s v="Flash Express Thailand"/>
    <s v="Tiktok"/>
    <s v="tiktok"/>
    <s v=""/>
    <s v="THT55041H45820Z"/>
    <s v="07/02/2025 15:26"/>
  </r>
  <r>
    <x v="10"/>
    <x v="10"/>
    <n v="0"/>
    <n v="1"/>
    <s v="ETN31"/>
    <n v="215"/>
    <n v="15"/>
    <s v="ร้านที่4"/>
    <s v="ป***สุดา ก***านวน"/>
    <s v="แม่ฮ่องสอน"/>
    <s v="-"/>
    <s v=""/>
    <s v="07/02/2025 15:27"/>
    <s v="-"/>
    <s v="Flash Express Thailand"/>
    <s v="Tiktok"/>
    <s v="tiktok"/>
    <s v=""/>
    <s v="THT55041H45820Z"/>
    <s v="07/02/2025 15:26"/>
  </r>
  <r>
    <x v="4"/>
    <x v="4"/>
    <n v="120"/>
    <n v="1"/>
    <s v="ETN31"/>
    <n v="215"/>
    <n v="15"/>
    <s v="ร้านที่4"/>
    <s v="ป***สุดา ก***านวน"/>
    <s v="แม่ฮ่องสอน"/>
    <s v="-"/>
    <s v=""/>
    <s v="07/02/2025 15:27"/>
    <s v="-"/>
    <s v="Flash Express Thailand"/>
    <s v="Tiktok"/>
    <s v="tiktok"/>
    <s v=""/>
    <s v="THT55041H45820Z"/>
    <s v="07/02/2025 15:26"/>
  </r>
  <r>
    <x v="10"/>
    <x v="10"/>
    <n v="0"/>
    <n v="1"/>
    <s v="ETN30"/>
    <n v="100"/>
    <n v="0"/>
    <s v="ร้านที่4"/>
    <s v="อ***มา ศ***โยธา"/>
    <s v="นครสวรรค์"/>
    <s v="-"/>
    <s v=""/>
    <s v="07/02/2025 15:25"/>
    <s v="-"/>
    <s v="Flash Express Thailand COD"/>
    <s v="Tiktok"/>
    <s v="จ่ายทีหลัง / COD"/>
    <s v=""/>
    <s v="THT56051H463B4Z"/>
    <s v="07/02/2025 15:26"/>
  </r>
  <r>
    <x v="4"/>
    <x v="4"/>
    <n v="120"/>
    <n v="1"/>
    <s v="ETN30"/>
    <n v="100"/>
    <n v="0"/>
    <s v="ร้านที่4"/>
    <s v="อ***มา ศ***โยธา"/>
    <s v="นครสวรรค์"/>
    <s v="-"/>
    <s v=""/>
    <s v="07/02/2025 15:25"/>
    <s v="-"/>
    <s v="Flash Express Thailand COD"/>
    <s v="Tiktok"/>
    <s v="จ่ายทีหลัง / COD"/>
    <s v=""/>
    <s v="THT56051H463B4Z"/>
    <s v="07/02/2025 15:26"/>
  </r>
  <r>
    <x v="14"/>
    <x v="15"/>
    <n v="99"/>
    <n v="1"/>
    <s v="ETN29"/>
    <n v="106"/>
    <n v="6"/>
    <s v="ร้านที่4"/>
    <s v="ท***า  ร***า"/>
    <s v="นครศรีธรรมราช"/>
    <s v="-"/>
    <s v=""/>
    <s v="07/02/2025 15:23"/>
    <s v="-"/>
    <s v="Flash Express Thailand COD"/>
    <s v="Tiktok"/>
    <s v="จ่ายทีหลัง / COD"/>
    <s v=""/>
    <s v="THT64091H3JMN3Z"/>
    <s v="07/02/2025 15:23"/>
  </r>
  <r>
    <x v="10"/>
    <x v="10"/>
    <n v="1"/>
    <n v="1"/>
    <s v="ETN29"/>
    <n v="106"/>
    <n v="6"/>
    <s v="ร้านที่4"/>
    <s v="ท***า  ร***า"/>
    <s v="นครศรีธรรมราช"/>
    <s v="-"/>
    <s v=""/>
    <s v="07/02/2025 15:23"/>
    <s v="-"/>
    <s v="Flash Express Thailand COD"/>
    <s v="Tiktok"/>
    <s v="จ่ายทีหลัง / COD"/>
    <s v=""/>
    <s v="THT64091H3JMN3Z"/>
    <s v="07/02/2025 15:23"/>
  </r>
  <r>
    <x v="10"/>
    <x v="10"/>
    <n v="0"/>
    <n v="1"/>
    <s v="ETN28"/>
    <n v="106"/>
    <n v="6"/>
    <s v="ร้านที่4"/>
    <s v="น***นตร ว***ศร"/>
    <s v="ยโสธร"/>
    <s v="-"/>
    <s v=""/>
    <s v="07/02/2025 15:23"/>
    <s v="-"/>
    <s v="Flash Express Thailand COD"/>
    <s v="Tiktok"/>
    <s v="จ่ายทีหลัง / COD"/>
    <s v=""/>
    <s v="THT32011H3YH28Z"/>
    <s v="07/02/2025 15:23"/>
  </r>
  <r>
    <x v="5"/>
    <x v="5"/>
    <n v="120"/>
    <n v="1"/>
    <s v="ETN28"/>
    <n v="106"/>
    <n v="6"/>
    <s v="ร้านที่4"/>
    <s v="น***นตร ว***ศร"/>
    <s v="ยโสธร"/>
    <s v="-"/>
    <s v=""/>
    <s v="07/02/2025 15:23"/>
    <s v="-"/>
    <s v="Flash Express Thailand COD"/>
    <s v="Tiktok"/>
    <s v="จ่ายทีหลัง / COD"/>
    <s v=""/>
    <s v="THT32011H3YH28Z"/>
    <s v="07/02/2025 15:23"/>
  </r>
  <r>
    <x v="10"/>
    <x v="10"/>
    <n v="0"/>
    <n v="2"/>
    <s v="ETN27"/>
    <n v="245"/>
    <n v="45"/>
    <s v="ร้านที่4"/>
    <s v="ธ***าภัทร์ ว***กรสมบัติกุล"/>
    <s v="กรุงเทพมหานคร"/>
    <s v="-"/>
    <s v=""/>
    <s v="07/02/2025 15:22"/>
    <s v="-"/>
    <s v="Flash Express Thailand COD"/>
    <s v="Tiktok"/>
    <s v="จ่ายทีหลัง / COD"/>
    <s v=""/>
    <s v="THT01401H405Q4Z"/>
    <s v="07/02/2025 15:22"/>
  </r>
  <r>
    <x v="5"/>
    <x v="5"/>
    <n v="120"/>
    <n v="2"/>
    <s v="ETN27"/>
    <n v="245"/>
    <n v="45"/>
    <s v="ร้านที่4"/>
    <s v="ธ***าภัทร์ ว***กรสมบัติกุล"/>
    <s v="กรุงเทพมหานคร"/>
    <s v="-"/>
    <s v=""/>
    <s v="07/02/2025 15:22"/>
    <s v="-"/>
    <s v="Flash Express Thailand COD"/>
    <s v="Tiktok"/>
    <s v="จ่ายทีหลัง / COD"/>
    <s v=""/>
    <s v="THT01401H405Q4Z"/>
    <s v="07/02/2025 15:22"/>
  </r>
  <r>
    <x v="10"/>
    <x v="10"/>
    <n v="0"/>
    <n v="1"/>
    <s v="ETN26"/>
    <n v="100"/>
    <n v="0"/>
    <s v="ร้านที่4"/>
    <s v="น***ันทร์ ศ***ดช"/>
    <s v="ชัยนาท"/>
    <s v="-"/>
    <s v=""/>
    <s v="07/02/2025 15:21"/>
    <s v="-"/>
    <s v="Flash Express Thailand"/>
    <s v="Tiktok"/>
    <s v="tiktok"/>
    <s v=""/>
    <s v="THT09081H3FS95Z"/>
    <s v="07/02/2025 15:20"/>
  </r>
  <r>
    <x v="5"/>
    <x v="5"/>
    <n v="120"/>
    <n v="1"/>
    <s v="ETN26"/>
    <n v="100"/>
    <n v="0"/>
    <s v="ร้านที่4"/>
    <s v="น***ันทร์ ศ***ดช"/>
    <s v="ชัยนาท"/>
    <s v="-"/>
    <s v=""/>
    <s v="07/02/2025 15:21"/>
    <s v="-"/>
    <s v="Flash Express Thailand"/>
    <s v="Tiktok"/>
    <s v="tiktok"/>
    <s v=""/>
    <s v="THT09081H3FS95Z"/>
    <s v="07/02/2025 15:20"/>
  </r>
  <r>
    <x v="10"/>
    <x v="10"/>
    <n v="0"/>
    <n v="1"/>
    <s v="ETN25"/>
    <n v="200"/>
    <n v="0"/>
    <s v="ร้านที่4"/>
    <s v="น***นิก"/>
    <s v="ยโสธร"/>
    <s v="-"/>
    <s v=""/>
    <s v="07/02/2025 15:19"/>
    <s v="-"/>
    <s v="Flash Express Thailand COD"/>
    <s v="Tiktok"/>
    <s v="จ่ายทีหลัง / COD"/>
    <s v=""/>
    <s v="THT32011H3PDB9Z"/>
    <s v="07/02/2025 15:20"/>
  </r>
  <r>
    <x v="5"/>
    <x v="5"/>
    <n v="120"/>
    <n v="1"/>
    <s v="ETN25"/>
    <n v="200"/>
    <n v="0"/>
    <s v="ร้านที่4"/>
    <s v="น***นิก"/>
    <s v="ยโสธร"/>
    <s v="-"/>
    <s v=""/>
    <s v="07/02/2025 15:19"/>
    <s v="-"/>
    <s v="Flash Express Thailand COD"/>
    <s v="Tiktok"/>
    <s v="จ่ายทีหลัง / COD"/>
    <s v=""/>
    <s v="THT32011H3PDB9Z"/>
    <s v="07/02/2025 15:20"/>
  </r>
  <r>
    <x v="10"/>
    <x v="10"/>
    <n v="0"/>
    <n v="1"/>
    <s v="ETN25"/>
    <n v="200"/>
    <n v="0"/>
    <s v="ร้านที่4"/>
    <s v="น***นิก"/>
    <s v="ยโสธร"/>
    <s v="-"/>
    <s v=""/>
    <s v="07/02/2025 15:19"/>
    <s v="-"/>
    <s v="Flash Express Thailand COD"/>
    <s v="Tiktok"/>
    <s v="จ่ายทีหลัง / COD"/>
    <s v=""/>
    <s v="THT32011H3PDB9Z"/>
    <s v="07/02/2025 15:20"/>
  </r>
  <r>
    <x v="4"/>
    <x v="4"/>
    <n v="120"/>
    <n v="1"/>
    <s v="ETN25"/>
    <n v="200"/>
    <n v="0"/>
    <s v="ร้านที่4"/>
    <s v="น***นิก"/>
    <s v="ยโสธร"/>
    <s v="-"/>
    <s v=""/>
    <s v="07/02/2025 15:19"/>
    <s v="-"/>
    <s v="Flash Express Thailand COD"/>
    <s v="Tiktok"/>
    <s v="จ่ายทีหลัง / COD"/>
    <s v=""/>
    <s v="THT32011H3PDB9Z"/>
    <s v="07/02/2025 15:20"/>
  </r>
  <r>
    <x v="10"/>
    <x v="10"/>
    <n v="0"/>
    <n v="1"/>
    <s v="ETN24"/>
    <n v="229"/>
    <n v="29"/>
    <s v="ร้านที่4"/>
    <s v="u***2117875062952"/>
    <s v="สมุทรสาคร"/>
    <s v="-"/>
    <s v=""/>
    <s v="07/02/2025 15:16"/>
    <s v="-"/>
    <s v="Flash Express Thailand COD"/>
    <s v="Tiktok"/>
    <s v="จ่ายทีหลัง / COD"/>
    <s v=""/>
    <s v="THT16021H44BU6Z"/>
    <s v="07/02/2025 15:16"/>
  </r>
  <r>
    <x v="5"/>
    <x v="5"/>
    <n v="120"/>
    <n v="1"/>
    <s v="ETN24"/>
    <n v="229"/>
    <n v="29"/>
    <s v="ร้านที่4"/>
    <s v="u***2117875062952"/>
    <s v="สมุทรสาคร"/>
    <s v="-"/>
    <s v=""/>
    <s v="07/02/2025 15:16"/>
    <s v="-"/>
    <s v="Flash Express Thailand COD"/>
    <s v="Tiktok"/>
    <s v="จ่ายทีหลัง / COD"/>
    <s v=""/>
    <s v="THT16021H44BU6Z"/>
    <s v="07/02/2025 15:16"/>
  </r>
  <r>
    <x v="10"/>
    <x v="10"/>
    <n v="0"/>
    <n v="1"/>
    <s v="ETN24"/>
    <n v="229"/>
    <n v="29"/>
    <s v="ร้านที่4"/>
    <s v="u***2117875062952"/>
    <s v="สมุทรสาคร"/>
    <s v="-"/>
    <s v=""/>
    <s v="07/02/2025 15:16"/>
    <s v="-"/>
    <s v="Flash Express Thailand COD"/>
    <s v="Tiktok"/>
    <s v="จ่ายทีหลัง / COD"/>
    <s v=""/>
    <s v="THT16021H44BU6Z"/>
    <s v="07/02/2025 15:16"/>
  </r>
  <r>
    <x v="4"/>
    <x v="4"/>
    <n v="120"/>
    <n v="1"/>
    <s v="ETN24"/>
    <n v="229"/>
    <n v="29"/>
    <s v="ร้านที่4"/>
    <s v="u***2117875062952"/>
    <s v="สมุทรสาคร"/>
    <s v="-"/>
    <s v=""/>
    <s v="07/02/2025 15:16"/>
    <s v="-"/>
    <s v="Flash Express Thailand COD"/>
    <s v="Tiktok"/>
    <s v="จ่ายทีหลัง / COD"/>
    <s v=""/>
    <s v="THT16021H44BU6Z"/>
    <s v="07/02/2025 15:16"/>
  </r>
  <r>
    <x v="10"/>
    <x v="10"/>
    <n v="0"/>
    <n v="2"/>
    <s v="ETN23"/>
    <n v="200"/>
    <n v="0"/>
    <s v="ร้านที่4"/>
    <s v="ส***ท ศ***มาศ"/>
    <s v="นครนายก"/>
    <s v="-"/>
    <s v=""/>
    <s v="07/02/2025 15:15"/>
    <s v="-"/>
    <s v="Flash Express Thailand COD"/>
    <s v="Tiktok"/>
    <s v="จ่ายทีหลัง / COD"/>
    <s v=""/>
    <s v="THT11011H3M8Y5Z"/>
    <s v="07/02/2025 15:15"/>
  </r>
  <r>
    <x v="7"/>
    <x v="7"/>
    <n v="120"/>
    <n v="2"/>
    <s v="ETN23"/>
    <n v="200"/>
    <n v="0"/>
    <s v="ร้านที่4"/>
    <s v="ส***ท ศ***มาศ"/>
    <s v="นครนายก"/>
    <s v="-"/>
    <s v=""/>
    <s v="07/02/2025 15:15"/>
    <s v="-"/>
    <s v="Flash Express Thailand COD"/>
    <s v="Tiktok"/>
    <s v="จ่ายทีหลัง / COD"/>
    <s v=""/>
    <s v="THT11011H3M8Y5Z"/>
    <s v="07/02/2025 15:15"/>
  </r>
  <r>
    <x v="10"/>
    <x v="10"/>
    <n v="0"/>
    <n v="2"/>
    <s v="ETN21"/>
    <n v="200"/>
    <n v="0"/>
    <s v="ร้านที่4"/>
    <s v="ป***จ"/>
    <s v="ประจวบคีรีขันธ์"/>
    <s v="-"/>
    <s v=""/>
    <s v="07/02/2025 15:14"/>
    <s v="-"/>
    <s v="Flash Express Thailand COD"/>
    <s v="Tiktok"/>
    <s v="จ่ายทีหลัง / COD"/>
    <s v=""/>
    <s v="THT19051H3QAB7Z"/>
    <s v="07/02/2025 15:14"/>
  </r>
  <r>
    <x v="4"/>
    <x v="4"/>
    <n v="120"/>
    <n v="2"/>
    <s v="ETN21"/>
    <n v="200"/>
    <n v="0"/>
    <s v="ร้านที่4"/>
    <s v="ป***จ"/>
    <s v="ประจวบคีรีขันธ์"/>
    <s v="-"/>
    <s v=""/>
    <s v="07/02/2025 15:14"/>
    <s v="-"/>
    <s v="Flash Express Thailand COD"/>
    <s v="Tiktok"/>
    <s v="จ่ายทีหลัง / COD"/>
    <s v=""/>
    <s v="THT19051H3QAB7Z"/>
    <s v="07/02/2025 15:14"/>
  </r>
  <r>
    <x v="10"/>
    <x v="10"/>
    <n v="0"/>
    <n v="2"/>
    <s v="ETN20"/>
    <n v="245"/>
    <n v="45"/>
    <s v="ร้านที่4"/>
    <s v="เ***"/>
    <s v="เชียงใหม่"/>
    <s v="-"/>
    <s v=""/>
    <s v="07/02/2025 15:12"/>
    <s v="-"/>
    <s v="Flash Express Thailand COD"/>
    <s v="Tiktok"/>
    <s v="จ่ายทีหลัง / COD"/>
    <s v=""/>
    <s v="THT47151H45VA4Z"/>
    <s v="07/02/2025 15:12"/>
  </r>
  <r>
    <x v="4"/>
    <x v="4"/>
    <n v="120"/>
    <n v="2"/>
    <s v="ETN20"/>
    <n v="245"/>
    <n v="45"/>
    <s v="ร้านที่4"/>
    <s v="เ***"/>
    <s v="เชียงใหม่"/>
    <s v="-"/>
    <s v=""/>
    <s v="07/02/2025 15:12"/>
    <s v="-"/>
    <s v="Flash Express Thailand COD"/>
    <s v="Tiktok"/>
    <s v="จ่ายทีหลัง / COD"/>
    <s v=""/>
    <s v="THT47151H45VA4Z"/>
    <s v="07/02/2025 15:12"/>
  </r>
  <r>
    <x v="10"/>
    <x v="10"/>
    <n v="0"/>
    <n v="1"/>
    <s v="ETN19"/>
    <n v="100"/>
    <n v="0"/>
    <s v="ร้านที่4"/>
    <s v="O*** J***ntrrm"/>
    <s v="กำแพงเพชร"/>
    <s v="-"/>
    <s v=""/>
    <s v="07/02/2025 15:11"/>
    <s v="-"/>
    <s v="Flash Express Thailand COD"/>
    <s v="Tiktok"/>
    <s v="จ่ายทีหลัง / COD"/>
    <s v=""/>
    <s v="THT58011H3XRQ8Z"/>
    <s v="07/02/2025 15:12"/>
  </r>
  <r>
    <x v="5"/>
    <x v="5"/>
    <n v="120"/>
    <n v="1"/>
    <s v="ETN19"/>
    <n v="100"/>
    <n v="0"/>
    <s v="ร้านที่4"/>
    <s v="O*** J***ntrrm"/>
    <s v="กำแพงเพชร"/>
    <s v="-"/>
    <s v=""/>
    <s v="07/02/2025 15:11"/>
    <s v="-"/>
    <s v="Flash Express Thailand COD"/>
    <s v="Tiktok"/>
    <s v="จ่ายทีหลัง / COD"/>
    <s v=""/>
    <s v="THT58011H3XRQ8Z"/>
    <s v="07/02/2025 15:12"/>
  </r>
  <r>
    <x v="10"/>
    <x v="10"/>
    <n v="0"/>
    <n v="2"/>
    <s v="ETN18"/>
    <n v="200"/>
    <n v="0"/>
    <s v="ร้านที่4"/>
    <s v="อ***รัตน์ อ***ไพร"/>
    <s v="ปทุมธานี"/>
    <s v="-"/>
    <s v=""/>
    <s v="07/02/2025 15:11"/>
    <s v="-"/>
    <s v="Flash Express Thailand COD"/>
    <s v="Tiktok"/>
    <s v="จ่ายทีหลัง / COD"/>
    <s v=""/>
    <s v="THT04011H45ZV6Z"/>
    <s v="07/02/2025 15:11"/>
  </r>
  <r>
    <x v="4"/>
    <x v="4"/>
    <n v="120"/>
    <n v="2"/>
    <s v="ETN18"/>
    <n v="200"/>
    <n v="0"/>
    <s v="ร้านที่4"/>
    <s v="อ***รัตน์ อ***ไพร"/>
    <s v="ปทุมธานี"/>
    <s v="-"/>
    <s v=""/>
    <s v="07/02/2025 15:11"/>
    <s v="-"/>
    <s v="Flash Express Thailand COD"/>
    <s v="Tiktok"/>
    <s v="จ่ายทีหลัง / COD"/>
    <s v=""/>
    <s v="THT04011H45ZV6Z"/>
    <s v="07/02/2025 15:11"/>
  </r>
  <r>
    <x v="14"/>
    <x v="15"/>
    <n v="99"/>
    <n v="1"/>
    <s v="ETN17"/>
    <n v="200"/>
    <n v="0"/>
    <s v="ร้านที่4"/>
    <s v="ว***รณ์ ป***ักษ์กุลวงศา"/>
    <s v="ราชบุรี"/>
    <s v="-"/>
    <s v=""/>
    <s v="07/02/2025 15:10"/>
    <s v="-"/>
    <s v="Flash Express Thailand COD"/>
    <s v="Tiktok"/>
    <s v="จ่ายทีหลัง / COD"/>
    <s v=""/>
    <s v="THT12041H3RYS3Z"/>
    <s v="07/02/2025 15:10"/>
  </r>
  <r>
    <x v="10"/>
    <x v="10"/>
    <n v="1"/>
    <n v="1"/>
    <s v="ETN17"/>
    <n v="200"/>
    <n v="0"/>
    <s v="ร้านที่4"/>
    <s v="ว***รณ์ ป***ักษ์กุลวงศา"/>
    <s v="ราชบุรี"/>
    <s v="-"/>
    <s v=""/>
    <s v="07/02/2025 15:10"/>
    <s v="-"/>
    <s v="Flash Express Thailand COD"/>
    <s v="Tiktok"/>
    <s v="จ่ายทีหลัง / COD"/>
    <s v=""/>
    <s v="THT12041H3RYS3Z"/>
    <s v="07/02/2025 15:10"/>
  </r>
  <r>
    <x v="10"/>
    <x v="10"/>
    <n v="0"/>
    <n v="1"/>
    <s v="ETN17"/>
    <n v="200"/>
    <n v="0"/>
    <s v="ร้านที่4"/>
    <s v="ว***รณ์ ป***ักษ์กุลวงศา"/>
    <s v="ราชบุรี"/>
    <s v="-"/>
    <s v=""/>
    <s v="07/02/2025 15:10"/>
    <s v="-"/>
    <s v="Flash Express Thailand COD"/>
    <s v="Tiktok"/>
    <s v="จ่ายทีหลัง / COD"/>
    <s v=""/>
    <s v="THT12041H3RYS3Z"/>
    <s v="07/02/2025 15:10"/>
  </r>
  <r>
    <x v="4"/>
    <x v="4"/>
    <n v="120"/>
    <n v="1"/>
    <s v="ETN17"/>
    <n v="200"/>
    <n v="0"/>
    <s v="ร้านที่4"/>
    <s v="ว***รณ์ ป***ักษ์กุลวงศา"/>
    <s v="ราชบุรี"/>
    <s v="-"/>
    <s v=""/>
    <s v="07/02/2025 15:10"/>
    <s v="-"/>
    <s v="Flash Express Thailand COD"/>
    <s v="Tiktok"/>
    <s v="จ่ายทีหลัง / COD"/>
    <s v=""/>
    <s v="THT12041H3RYS3Z"/>
    <s v="07/02/2025 15:10"/>
  </r>
  <r>
    <x v="10"/>
    <x v="10"/>
    <n v="0"/>
    <n v="1"/>
    <s v="ETN16"/>
    <n v="145"/>
    <n v="45"/>
    <s v="ร้านที่4"/>
    <s v="อ***ิยา เ***กิด"/>
    <s v="ปทุมธานี"/>
    <s v="-"/>
    <s v=""/>
    <s v="07/02/2025 15:10"/>
    <s v="-"/>
    <s v="Flash Express Thailand COD"/>
    <s v="Tiktok"/>
    <s v="จ่ายทีหลัง / COD"/>
    <s v=""/>
    <s v="THT04061H469X6Z"/>
    <s v="07/02/2025 15:10"/>
  </r>
  <r>
    <x v="4"/>
    <x v="4"/>
    <n v="120"/>
    <n v="1"/>
    <s v="ETN16"/>
    <n v="145"/>
    <n v="45"/>
    <s v="ร้านที่4"/>
    <s v="อ***ิยา เ***กิด"/>
    <s v="ปทุมธานี"/>
    <s v="-"/>
    <s v=""/>
    <s v="07/02/2025 15:10"/>
    <s v="-"/>
    <s v="Flash Express Thailand COD"/>
    <s v="Tiktok"/>
    <s v="จ่ายทีหลัง / COD"/>
    <s v=""/>
    <s v="THT04061H469X6Z"/>
    <s v="07/02/2025 15:10"/>
  </r>
  <r>
    <x v="4"/>
    <x v="4"/>
    <n v="66.333333333333329"/>
    <n v="3"/>
    <s v="ETN14"/>
    <n v="435"/>
    <n v="0"/>
    <s v="ร้านที่4"/>
    <s v="เ***รัตน์ เ***งเพราะ"/>
    <s v="สมุทรสงคราม"/>
    <s v="-"/>
    <s v=""/>
    <s v="07/02/2025 15:06"/>
    <s v="-"/>
    <s v="Flash Express Thailand"/>
    <s v="Tiktok"/>
    <s v="tiktok"/>
    <s v=""/>
    <s v="THT17011H3Z5P2Z"/>
    <s v="07/02/2025 15:05"/>
  </r>
  <r>
    <x v="5"/>
    <x v="5"/>
    <n v="66"/>
    <n v="1"/>
    <s v="ETN14"/>
    <n v="435"/>
    <n v="0"/>
    <s v="ร้านที่4"/>
    <s v="เ***รัตน์ เ***งเพราะ"/>
    <s v="สมุทรสงคราม"/>
    <s v="-"/>
    <s v=""/>
    <s v="07/02/2025 15:06"/>
    <s v="-"/>
    <s v="Flash Express Thailand"/>
    <s v="Tiktok"/>
    <s v="tiktok"/>
    <s v=""/>
    <s v="THT17011H3Z5P2Z"/>
    <s v="07/02/2025 15:05"/>
  </r>
  <r>
    <x v="7"/>
    <x v="12"/>
    <n v="66"/>
    <n v="1"/>
    <s v="ETN14"/>
    <n v="435"/>
    <n v="0"/>
    <s v="ร้านที่4"/>
    <s v="เ***รัตน์ เ***งเพราะ"/>
    <s v="สมุทรสงคราม"/>
    <s v="-"/>
    <s v=""/>
    <s v="07/02/2025 15:06"/>
    <s v="-"/>
    <s v="Flash Express Thailand"/>
    <s v="Tiktok"/>
    <s v="tiktok"/>
    <s v=""/>
    <s v="THT17011H3Z5P2Z"/>
    <s v="07/02/2025 15:05"/>
  </r>
  <r>
    <x v="4"/>
    <x v="4"/>
    <n v="67"/>
    <n v="1"/>
    <s v="ETN14"/>
    <n v="435"/>
    <n v="0"/>
    <s v="ร้านที่4"/>
    <s v="เ***รัตน์ เ***งเพราะ"/>
    <s v="สมุทรสงคราม"/>
    <s v="-"/>
    <s v=""/>
    <s v="07/02/2025 15:06"/>
    <s v="-"/>
    <s v="Flash Express Thailand"/>
    <s v="Tiktok"/>
    <s v="tiktok"/>
    <s v=""/>
    <s v="THT17011H3Z5P2Z"/>
    <s v="07/02/2025 15:05"/>
  </r>
  <r>
    <x v="10"/>
    <x v="10"/>
    <n v="0"/>
    <n v="1"/>
    <s v="ETN12"/>
    <n v="145"/>
    <n v="45"/>
    <s v="ร้านที่4"/>
    <s v="พ***์มาดา"/>
    <s v="Si Sa Ket"/>
    <s v="-"/>
    <s v=""/>
    <s v="07/02/2025 15:05"/>
    <s v="-"/>
    <s v="Flash Express Thailand COD"/>
    <s v="Tiktok"/>
    <s v="จ่ายทีหลัง / COD"/>
    <s v=""/>
    <s v="THT30221H3QY69Z"/>
    <s v="07/02/2025 15:05"/>
  </r>
  <r>
    <x v="4"/>
    <x v="4"/>
    <n v="120"/>
    <n v="1"/>
    <s v="ETN12"/>
    <n v="145"/>
    <n v="45"/>
    <s v="ร้านที่4"/>
    <s v="พ***์มาดา"/>
    <s v="Si Sa Ket"/>
    <s v="-"/>
    <s v=""/>
    <s v="07/02/2025 15:05"/>
    <s v="-"/>
    <s v="Flash Express Thailand COD"/>
    <s v="Tiktok"/>
    <s v="จ่ายทีหลัง / COD"/>
    <s v=""/>
    <s v="THT30221H3QY69Z"/>
    <s v="07/02/2025 15:05"/>
  </r>
  <r>
    <x v="10"/>
    <x v="10"/>
    <n v="0"/>
    <n v="1"/>
    <s v="ETN10"/>
    <n v="200"/>
    <n v="0"/>
    <s v="ร้านที่4"/>
    <s v="ร***อรุณ พ***ุหลาบ"/>
    <s v="จังหวัดกำแพงเพชร"/>
    <s v="-"/>
    <s v=""/>
    <s v="07/02/2025 15:04"/>
    <s v="-"/>
    <s v="Flash Express Thailand COD"/>
    <s v="Tiktok"/>
    <s v="จ่ายทีหลัง / COD"/>
    <s v=""/>
    <s v="THT58011H45EK6Z"/>
    <s v="07/02/2025 15:04"/>
  </r>
  <r>
    <x v="7"/>
    <x v="7"/>
    <n v="120"/>
    <n v="1"/>
    <s v="ETN10"/>
    <n v="200"/>
    <n v="0"/>
    <s v="ร้านที่4"/>
    <s v="ร***อรุณ พ***ุหลาบ"/>
    <s v="จังหวัดกำแพงเพชร"/>
    <s v="-"/>
    <s v=""/>
    <s v="07/02/2025 15:04"/>
    <s v="-"/>
    <s v="Flash Express Thailand COD"/>
    <s v="Tiktok"/>
    <s v="จ่ายทีหลัง / COD"/>
    <s v=""/>
    <s v="THT58011H45EK6Z"/>
    <s v="07/02/2025 15:04"/>
  </r>
  <r>
    <x v="10"/>
    <x v="10"/>
    <n v="0"/>
    <n v="1"/>
    <s v="ETN10"/>
    <n v="200"/>
    <n v="0"/>
    <s v="ร้านที่4"/>
    <s v="ร***อรุณ พ***ุหลาบ"/>
    <s v="จังหวัดกำแพงเพชร"/>
    <s v="-"/>
    <s v=""/>
    <s v="07/02/2025 15:04"/>
    <s v="-"/>
    <s v="Flash Express Thailand COD"/>
    <s v="Tiktok"/>
    <s v="จ่ายทีหลัง / COD"/>
    <s v=""/>
    <s v="THT58011H45EK6Z"/>
    <s v="07/02/2025 15:04"/>
  </r>
  <r>
    <x v="5"/>
    <x v="5"/>
    <n v="120"/>
    <n v="1"/>
    <s v="ETN10"/>
    <n v="200"/>
    <n v="0"/>
    <s v="ร้านที่4"/>
    <s v="ร***อรุณ พ***ุหลาบ"/>
    <s v="จังหวัดกำแพงเพชร"/>
    <s v="-"/>
    <s v=""/>
    <s v="07/02/2025 15:04"/>
    <s v="-"/>
    <s v="Flash Express Thailand COD"/>
    <s v="Tiktok"/>
    <s v="จ่ายทีหลัง / COD"/>
    <s v=""/>
    <s v="THT58011H45EK6Z"/>
    <s v="07/02/2025 15:04"/>
  </r>
  <r>
    <x v="14"/>
    <x v="15"/>
    <n v="99"/>
    <n v="1"/>
    <s v="ETN8"/>
    <n v="200"/>
    <n v="0"/>
    <s v="ร้านที่4"/>
    <s v="ช***มาส ต***ธานี"/>
    <s v="ชัยนาท"/>
    <s v="-"/>
    <s v=""/>
    <s v="07/02/2025 15:00"/>
    <s v="-"/>
    <s v="Flash Express Thailand COD"/>
    <s v="Tiktok"/>
    <s v="จ่ายทีหลัง / COD"/>
    <s v=""/>
    <s v="THT09011H3GJN5Z"/>
    <s v="07/02/2025 15:00"/>
  </r>
  <r>
    <x v="10"/>
    <x v="10"/>
    <n v="1"/>
    <n v="1"/>
    <s v="ETN8"/>
    <n v="200"/>
    <n v="0"/>
    <s v="ร้านที่4"/>
    <s v="ช***มาส ต***ธานี"/>
    <s v="ชัยนาท"/>
    <s v="-"/>
    <s v=""/>
    <s v="07/02/2025 15:00"/>
    <s v="-"/>
    <s v="Flash Express Thailand COD"/>
    <s v="Tiktok"/>
    <s v="จ่ายทีหลัง / COD"/>
    <s v=""/>
    <s v="THT09011H3GJN5Z"/>
    <s v="07/02/2025 15:00"/>
  </r>
  <r>
    <x v="10"/>
    <x v="10"/>
    <n v="0"/>
    <n v="1"/>
    <s v="ETN8"/>
    <n v="200"/>
    <n v="0"/>
    <s v="ร้านที่4"/>
    <s v="ช***มาส ต***ธานี"/>
    <s v="ชัยนาท"/>
    <s v="-"/>
    <s v=""/>
    <s v="07/02/2025 15:00"/>
    <s v="-"/>
    <s v="Flash Express Thailand COD"/>
    <s v="Tiktok"/>
    <s v="จ่ายทีหลัง / COD"/>
    <s v=""/>
    <s v="THT09011H3GJN5Z"/>
    <s v="07/02/2025 15:00"/>
  </r>
  <r>
    <x v="5"/>
    <x v="5"/>
    <n v="120"/>
    <n v="1"/>
    <s v="ETN8"/>
    <n v="200"/>
    <n v="0"/>
    <s v="ร้านที่4"/>
    <s v="ช***มาส ต***ธานี"/>
    <s v="ชัยนาท"/>
    <s v="-"/>
    <s v=""/>
    <s v="07/02/2025 15:00"/>
    <s v="-"/>
    <s v="Flash Express Thailand COD"/>
    <s v="Tiktok"/>
    <s v="จ่ายทีหลัง / COD"/>
    <s v=""/>
    <s v="THT09011H3GJN5Z"/>
    <s v="07/02/2025 15:00"/>
  </r>
  <r>
    <x v="10"/>
    <x v="10"/>
    <n v="0"/>
    <n v="1"/>
    <s v="ETN7"/>
    <n v="106"/>
    <n v="6"/>
    <s v="ร้านที่4"/>
    <s v="อ***ญา แ***รีเรือง"/>
    <s v="สุรินทร์"/>
    <s v="-"/>
    <s v=""/>
    <s v="07/02/2025 14:59"/>
    <s v="-"/>
    <s v="Flash Express Thailand COD"/>
    <s v="Tiktok"/>
    <s v="จ่ายทีหลัง / COD"/>
    <s v=""/>
    <s v="THT29151H43290Z"/>
    <s v="07/02/2025 14:59"/>
  </r>
  <r>
    <x v="7"/>
    <x v="7"/>
    <n v="120"/>
    <n v="1"/>
    <s v="ETN7"/>
    <n v="106"/>
    <n v="6"/>
    <s v="ร้านที่4"/>
    <s v="อ***ญา แ***รีเรือง"/>
    <s v="สุรินทร์"/>
    <s v="-"/>
    <s v=""/>
    <s v="07/02/2025 14:59"/>
    <s v="-"/>
    <s v="Flash Express Thailand COD"/>
    <s v="Tiktok"/>
    <s v="จ่ายทีหลัง / COD"/>
    <s v=""/>
    <s v="THT29151H43290Z"/>
    <s v="07/02/2025 14:59"/>
  </r>
  <r>
    <x v="0"/>
    <x v="0"/>
    <n v="66.666666666666671"/>
    <n v="3"/>
    <s v="ETN2"/>
    <n v="325"/>
    <n v="45"/>
    <s v="ร้านที่1"/>
    <s v="บ******ล"/>
    <s v="******ินดินแดง) ต.ธาตุทอง อ.บ่อทอง จ.ชลบุรี 20270 ตำบลธาตุทอง อำเภอบ่อทอง จังหวัดชลบุรี 20270"/>
    <s v="20270"/>
    <s v="68"/>
    <s v="07/02/2025 14:54"/>
    <s v="-"/>
    <s v="SPX Express"/>
    <s v="Shopee"/>
    <s v="shopee"/>
    <s v=""/>
    <s v="TH255953215898C"/>
    <s v="07/02/2025 14:54"/>
  </r>
  <r>
    <x v="9"/>
    <x v="9"/>
    <n v="66.666666666666671"/>
    <n v="3"/>
    <s v="ETN2"/>
    <n v="325"/>
    <n v="45"/>
    <s v="ร้านที่1"/>
    <s v="บ******ล"/>
    <s v="******ินดินแดง) ต.ธาตุทอง อ.บ่อทอง จ.ชลบุรี 20270 ตำบลธาตุทอง อำเภอบ่อทอง จังหวัดชลบุรี 20270"/>
    <s v="20270"/>
    <s v="68"/>
    <s v="07/02/2025 14:54"/>
    <s v="-"/>
    <s v="SPX Express"/>
    <s v="Shopee"/>
    <s v="shopee"/>
    <s v=""/>
    <s v="TH255953215898C"/>
    <s v="07/02/2025 14:54"/>
  </r>
  <r>
    <x v="10"/>
    <x v="10"/>
    <n v="0"/>
    <n v="2"/>
    <s v="ETN1"/>
    <n v="200"/>
    <n v="0"/>
    <s v="ร้านที่4"/>
    <s v="ส* น***เล็ก"/>
    <s v="Bangkok"/>
    <s v="-"/>
    <s v=""/>
    <s v="07/02/2025 14:53"/>
    <s v="-"/>
    <s v="Flash Express Thailand"/>
    <s v="Tiktok"/>
    <s v="tiktok"/>
    <s v=""/>
    <s v="THT01231H3HTP9Z"/>
    <s v="07/02/2025 14:53"/>
  </r>
  <r>
    <x v="5"/>
    <x v="5"/>
    <n v="120"/>
    <n v="2"/>
    <s v="ETN1"/>
    <n v="200"/>
    <n v="0"/>
    <s v="ร้านที่4"/>
    <s v="ส* น***เล็ก"/>
    <s v="Bangkok"/>
    <s v="-"/>
    <s v=""/>
    <s v="07/02/2025 14:53"/>
    <s v="-"/>
    <s v="Flash Express Thailand"/>
    <s v="Tiktok"/>
    <s v="tiktok"/>
    <s v=""/>
    <s v="THT01231H3HTP9Z"/>
    <s v="07/02/2025 14:53"/>
  </r>
  <r>
    <x v="10"/>
    <x v="10"/>
    <n v="0"/>
    <n v="1"/>
    <s v="ETN0"/>
    <n v="106"/>
    <n v="6"/>
    <s v="ร้านที่4"/>
    <s v="ม**"/>
    <s v="สุราษฎร์ธานี"/>
    <s v="-"/>
    <s v=""/>
    <s v="07/02/2025 14:52"/>
    <s v="-"/>
    <s v="Flash Express Thailand COD"/>
    <s v="Tiktok"/>
    <s v="จ่ายทีหลัง / COD"/>
    <s v=""/>
    <s v="THT68091H3Y3Y4Z"/>
    <s v="07/02/2025 14:52"/>
  </r>
  <r>
    <x v="5"/>
    <x v="5"/>
    <n v="120"/>
    <n v="1"/>
    <s v="ETN0"/>
    <n v="106"/>
    <n v="6"/>
    <s v="ร้านที่4"/>
    <s v="ม**"/>
    <s v="สุราษฎร์ธานี"/>
    <s v="-"/>
    <s v=""/>
    <s v="07/02/2025 14:52"/>
    <s v="-"/>
    <s v="Flash Express Thailand COD"/>
    <s v="Tiktok"/>
    <s v="จ่ายทีหลัง / COD"/>
    <s v=""/>
    <s v="THT68091H3Y3Y4Z"/>
    <s v="07/02/2025 14:52"/>
  </r>
  <r>
    <x v="10"/>
    <x v="10"/>
    <n v="0"/>
    <n v="1"/>
    <s v="ETM99"/>
    <n v="145"/>
    <n v="45"/>
    <s v="ร้านที่4"/>
    <s v="ท***ีย์ ด***ม้"/>
    <s v="ระยอง"/>
    <s v="-"/>
    <s v=""/>
    <s v="07/02/2025 14:50"/>
    <s v="-"/>
    <s v="Flash Express Thailand COD"/>
    <s v="Tiktok"/>
    <s v="จ่ายทีหลัง / COD"/>
    <s v=""/>
    <s v="THT21031H3XM98Z"/>
    <s v="07/02/2025 14:50"/>
  </r>
  <r>
    <x v="5"/>
    <x v="5"/>
    <n v="120"/>
    <n v="1"/>
    <s v="ETM99"/>
    <n v="145"/>
    <n v="45"/>
    <s v="ร้านที่4"/>
    <s v="ท***ีย์ ด***ม้"/>
    <s v="ระยอง"/>
    <s v="-"/>
    <s v=""/>
    <s v="07/02/2025 14:50"/>
    <s v="-"/>
    <s v="Flash Express Thailand COD"/>
    <s v="Tiktok"/>
    <s v="จ่ายทีหลัง / COD"/>
    <s v=""/>
    <s v="THT21031H3XM98Z"/>
    <s v="07/02/2025 14:50"/>
  </r>
  <r>
    <x v="14"/>
    <x v="15"/>
    <n v="99"/>
    <n v="2"/>
    <s v="ETM98"/>
    <n v="200"/>
    <n v="0"/>
    <s v="ร้านที่4"/>
    <s v="จ***า ร***ย็น"/>
    <s v="สงขลา"/>
    <s v="-"/>
    <s v=""/>
    <s v="07/02/2025 14:50"/>
    <s v="-"/>
    <s v="Flash Express Thailand COD"/>
    <s v="Tiktok"/>
    <s v="จ่ายทีหลัง / COD"/>
    <s v=""/>
    <s v="THT71131H41AY2Z"/>
    <s v="07/02/2025 14:50"/>
  </r>
  <r>
    <x v="10"/>
    <x v="10"/>
    <n v="1"/>
    <n v="2"/>
    <s v="ETM98"/>
    <n v="200"/>
    <n v="0"/>
    <s v="ร้านที่4"/>
    <s v="จ***า ร***ย็น"/>
    <s v="สงขลา"/>
    <s v="-"/>
    <s v=""/>
    <s v="07/02/2025 14:50"/>
    <s v="-"/>
    <s v="Flash Express Thailand COD"/>
    <s v="Tiktok"/>
    <s v="จ่ายทีหลัง / COD"/>
    <s v=""/>
    <s v="THT71131H41AY2Z"/>
    <s v="07/02/2025 14:50"/>
  </r>
  <r>
    <x v="5"/>
    <x v="5"/>
    <n v="83.333333333333329"/>
    <n v="3"/>
    <s v="ETM97"/>
    <n v="220"/>
    <n v="0"/>
    <s v="ร้านที่4"/>
    <s v="ธ***รัตน์ โ***"/>
    <s v="นครพนม"/>
    <s v="-"/>
    <s v=""/>
    <s v="07/02/2025 14:49"/>
    <s v="-"/>
    <s v="Flash Express Thailand COD"/>
    <s v="Tiktok"/>
    <s v="จ่ายทีหลัง / COD"/>
    <s v=""/>
    <s v="THT45031H3CV51Z"/>
    <s v="07/02/2025 14:50"/>
  </r>
  <r>
    <x v="10"/>
    <x v="10"/>
    <n v="0"/>
    <n v="1"/>
    <s v="ETM96"/>
    <n v="100"/>
    <n v="0"/>
    <s v="ร้านที่4"/>
    <s v="ศ***า ส***รณประทีป"/>
    <s v="นครสวรรค์"/>
    <s v="-"/>
    <s v=""/>
    <s v="07/02/2025 14:49"/>
    <s v="-"/>
    <s v="Flash Express Thailand"/>
    <s v="Tiktok"/>
    <s v="tiktok"/>
    <s v=""/>
    <s v="THT56031H3XJ20Z"/>
    <s v="07/02/2025 14:49"/>
  </r>
  <r>
    <x v="5"/>
    <x v="5"/>
    <n v="120"/>
    <n v="1"/>
    <s v="ETM96"/>
    <n v="100"/>
    <n v="0"/>
    <s v="ร้านที่4"/>
    <s v="ศ***า ส***รณประทีป"/>
    <s v="นครสวรรค์"/>
    <s v="-"/>
    <s v=""/>
    <s v="07/02/2025 14:49"/>
    <s v="-"/>
    <s v="Flash Express Thailand"/>
    <s v="Tiktok"/>
    <s v="tiktok"/>
    <s v=""/>
    <s v="THT56031H3XJ20Z"/>
    <s v="07/02/2025 14:49"/>
  </r>
  <r>
    <x v="10"/>
    <x v="10"/>
    <n v="0"/>
    <n v="1"/>
    <s v="ETM95"/>
    <n v="116"/>
    <n v="16"/>
    <s v="ร้านที่4"/>
    <s v="พ***ีย์ โ***"/>
    <s v="ปทุมธานี"/>
    <s v="-"/>
    <s v=""/>
    <s v="07/02/2025 14:48"/>
    <s v="-"/>
    <s v="Flash Express Thailand"/>
    <s v="Tiktok"/>
    <s v="tiktok"/>
    <s v=""/>
    <s v="THT04031H3F9K3Z"/>
    <s v="07/02/2025 14:48"/>
  </r>
  <r>
    <x v="5"/>
    <x v="5"/>
    <n v="120"/>
    <n v="1"/>
    <s v="ETM95"/>
    <n v="116"/>
    <n v="16"/>
    <s v="ร้านที่4"/>
    <s v="พ***ีย์ โ***"/>
    <s v="ปทุมธานี"/>
    <s v="-"/>
    <s v=""/>
    <s v="07/02/2025 14:48"/>
    <s v="-"/>
    <s v="Flash Express Thailand"/>
    <s v="Tiktok"/>
    <s v="tiktok"/>
    <s v=""/>
    <s v="THT04031H3F9K3Z"/>
    <s v="07/02/2025 14:48"/>
  </r>
  <r>
    <x v="10"/>
    <x v="10"/>
    <n v="0"/>
    <n v="2"/>
    <s v="ETM94"/>
    <n v="200"/>
    <n v="0"/>
    <s v="ร้านที่4"/>
    <s v="พ***์ช็อป"/>
    <s v="เชียงราย"/>
    <s v="-"/>
    <s v=""/>
    <s v="07/02/2025 14:46"/>
    <s v="-"/>
    <s v="Flash Express Thailand COD"/>
    <s v="Tiktok"/>
    <s v="จ่ายทีหลัง / COD"/>
    <s v=""/>
    <s v="THT54091H3ECW7Z"/>
    <s v="07/02/2025 14:46"/>
  </r>
  <r>
    <x v="5"/>
    <x v="5"/>
    <n v="120"/>
    <n v="2"/>
    <s v="ETM94"/>
    <n v="200"/>
    <n v="0"/>
    <s v="ร้านที่4"/>
    <s v="พ***์ช็อป"/>
    <s v="เชียงราย"/>
    <s v="-"/>
    <s v=""/>
    <s v="07/02/2025 14:46"/>
    <s v="-"/>
    <s v="Flash Express Thailand COD"/>
    <s v="Tiktok"/>
    <s v="จ่ายทีหลัง / COD"/>
    <s v=""/>
    <s v="THT54091H3ECW7Z"/>
    <s v="07/02/2025 14:46"/>
  </r>
  <r>
    <x v="10"/>
    <x v="10"/>
    <n v="0"/>
    <n v="1"/>
    <s v="ETM93"/>
    <n v="106"/>
    <n v="6"/>
    <s v="ร้านที่4"/>
    <s v="เ***ยง พ***ียม"/>
    <s v="ร้อยเอ็ด"/>
    <s v="-"/>
    <s v=""/>
    <s v="07/02/2025 14:46"/>
    <s v="-"/>
    <s v="Flash Express Thailand"/>
    <s v="Tiktok"/>
    <s v="tiktok"/>
    <s v=""/>
    <s v="THT42071H3P039Z"/>
    <s v="07/02/2025 14:45"/>
  </r>
  <r>
    <x v="7"/>
    <x v="7"/>
    <n v="120"/>
    <n v="1"/>
    <s v="ETM93"/>
    <n v="106"/>
    <n v="6"/>
    <s v="ร้านที่4"/>
    <s v="เ***ยง พ***ียม"/>
    <s v="ร้อยเอ็ด"/>
    <s v="-"/>
    <s v=""/>
    <s v="07/02/2025 14:46"/>
    <s v="-"/>
    <s v="Flash Express Thailand"/>
    <s v="Tiktok"/>
    <s v="tiktok"/>
    <s v=""/>
    <s v="THT42071H3P039Z"/>
    <s v="07/02/2025 14:45"/>
  </r>
  <r>
    <x v="10"/>
    <x v="10"/>
    <n v="0"/>
    <n v="1"/>
    <s v="ETM91"/>
    <n v="106"/>
    <n v="6"/>
    <s v="ร้านที่4"/>
    <s v="ส***นท์ พ***์จริต"/>
    <s v="หนองบัวลำภู"/>
    <s v="-"/>
    <s v=""/>
    <s v="07/02/2025 14:37"/>
    <s v="-"/>
    <s v="Flash Express Thailand COD"/>
    <s v="Tiktok"/>
    <s v="จ่ายทีหลัง / COD"/>
    <s v=""/>
    <s v="THT36021H3R6A5Z"/>
    <s v="07/02/2025 14:37"/>
  </r>
  <r>
    <x v="4"/>
    <x v="4"/>
    <n v="120"/>
    <n v="1"/>
    <s v="ETM91"/>
    <n v="106"/>
    <n v="6"/>
    <s v="ร้านที่4"/>
    <s v="ส***นท์ พ***์จริต"/>
    <s v="หนองบัวลำภู"/>
    <s v="-"/>
    <s v=""/>
    <s v="07/02/2025 14:37"/>
    <s v="-"/>
    <s v="Flash Express Thailand COD"/>
    <s v="Tiktok"/>
    <s v="จ่ายทีหลัง / COD"/>
    <s v=""/>
    <s v="THT36021H3R6A5Z"/>
    <s v="07/02/2025 14:37"/>
  </r>
  <r>
    <x v="10"/>
    <x v="10"/>
    <n v="0"/>
    <n v="1"/>
    <s v="ETM90"/>
    <n v="106"/>
    <n v="6"/>
    <s v="ร้านที่4"/>
    <s v="F** P***aporn"/>
    <s v="กาญจนบุรี"/>
    <s v="-"/>
    <s v=""/>
    <s v="07/02/2025 14:29"/>
    <s v="-"/>
    <s v="Flash Express Thailand"/>
    <s v="Tiktok"/>
    <s v="tiktok"/>
    <s v=""/>
    <s v="THT13041H46AU8Z"/>
    <s v="07/02/2025 14:29"/>
  </r>
  <r>
    <x v="4"/>
    <x v="4"/>
    <n v="120"/>
    <n v="1"/>
    <s v="ETM90"/>
    <n v="106"/>
    <n v="6"/>
    <s v="ร้านที่4"/>
    <s v="F** P***aporn"/>
    <s v="กาญจนบุรี"/>
    <s v="-"/>
    <s v=""/>
    <s v="07/02/2025 14:29"/>
    <s v="-"/>
    <s v="Flash Express Thailand"/>
    <s v="Tiktok"/>
    <s v="tiktok"/>
    <s v=""/>
    <s v="THT13041H46AU8Z"/>
    <s v="07/02/2025 14:29"/>
  </r>
  <r>
    <x v="10"/>
    <x v="10"/>
    <n v="0"/>
    <n v="1"/>
    <s v="ETM89"/>
    <n v="295"/>
    <n v="0"/>
    <s v="ร้านที่4"/>
    <s v="m***in. ภ***พร จ***รสิทธิผล"/>
    <s v="กรุงเทพมหานคร"/>
    <s v="-"/>
    <s v=""/>
    <s v="07/02/2025 14:27"/>
    <s v="-"/>
    <s v="Flash Express Thailand"/>
    <s v="Tiktok"/>
    <s v="tiktok"/>
    <s v=""/>
    <s v="THT01181H3GEW7Z"/>
    <s v="07/02/2025 14:27"/>
  </r>
  <r>
    <x v="7"/>
    <x v="7"/>
    <n v="120"/>
    <n v="1"/>
    <s v="ETM89"/>
    <n v="295"/>
    <n v="0"/>
    <s v="ร้านที่4"/>
    <s v="m***in. ภ***พร จ***รสิทธิผล"/>
    <s v="กรุงเทพมหานคร"/>
    <s v="-"/>
    <s v=""/>
    <s v="07/02/2025 14:27"/>
    <s v="-"/>
    <s v="Flash Express Thailand"/>
    <s v="Tiktok"/>
    <s v="tiktok"/>
    <s v=""/>
    <s v="THT01181H3GEW7Z"/>
    <s v="07/02/2025 14:27"/>
  </r>
  <r>
    <x v="6"/>
    <x v="6"/>
    <n v="25"/>
    <n v="8"/>
    <s v="ETM89"/>
    <n v="295"/>
    <n v="0"/>
    <s v="ร้านที่4"/>
    <s v="m***in. ภ***พร จ***รสิทธิผล"/>
    <s v="กรุงเทพมหานคร"/>
    <s v="-"/>
    <s v=""/>
    <s v="07/02/2025 14:27"/>
    <s v="-"/>
    <s v="Flash Express Thailand"/>
    <s v="Tiktok"/>
    <s v="tiktok"/>
    <s v=""/>
    <s v="THT01181H3GEW7Z"/>
    <s v="07/02/2025 14:27"/>
  </r>
  <r>
    <x v="7"/>
    <x v="12"/>
    <n v="66.333333333333329"/>
    <n v="3"/>
    <s v="ETM88"/>
    <n v="295"/>
    <n v="64"/>
    <s v="ร้านที่1"/>
    <s v="อ******ย"/>
    <s v="******(มีสุวรรณ3) แยก 1 สุขุมวิท71 แขวงพระโขนงเหนือ แขวงพระโขนงเหนือ เขตวัฒนา จังหวัดกรุงเทพมหานคร 10110"/>
    <s v="10110"/>
    <s v="02"/>
    <s v="07/02/2025 14:27"/>
    <s v="-"/>
    <s v="Flash Express"/>
    <s v="Shopee"/>
    <s v="shopee"/>
    <s v=""/>
    <s v="TH01426U8JR06C"/>
    <s v="07/02/2025 14:27"/>
  </r>
  <r>
    <x v="10"/>
    <x v="10"/>
    <n v="0"/>
    <n v="1"/>
    <s v="ETM85"/>
    <n v="100"/>
    <n v="0"/>
    <s v="ร้านที่4"/>
    <s v="B***akron B***sanong"/>
    <s v="พิษณุโลก"/>
    <s v="-"/>
    <s v=""/>
    <s v="07/02/2025 14:18"/>
    <s v="-"/>
    <s v="Flash Express Thailand COD"/>
    <s v="Tiktok"/>
    <s v="จ่ายทีหลัง / COD"/>
    <s v=""/>
    <s v="THT61081H3R7Z7Z"/>
    <s v="07/02/2025 14:19"/>
  </r>
  <r>
    <x v="4"/>
    <x v="4"/>
    <n v="120"/>
    <n v="1"/>
    <s v="ETM85"/>
    <n v="100"/>
    <n v="0"/>
    <s v="ร้านที่4"/>
    <s v="B***akron B***sanong"/>
    <s v="พิษณุโลก"/>
    <s v="-"/>
    <s v=""/>
    <s v="07/02/2025 14:18"/>
    <s v="-"/>
    <s v="Flash Express Thailand COD"/>
    <s v="Tiktok"/>
    <s v="จ่ายทีหลัง / COD"/>
    <s v=""/>
    <s v="THT61081H3R7Z7Z"/>
    <s v="07/02/2025 14:19"/>
  </r>
  <r>
    <x v="10"/>
    <x v="10"/>
    <n v="0"/>
    <n v="1"/>
    <s v="ETM83"/>
    <n v="100"/>
    <n v="0"/>
    <s v="ร้านที่4"/>
    <s v="ป***"/>
    <s v="กำแพงเพชร"/>
    <s v="-"/>
    <s v=""/>
    <s v="07/02/2025 14:17"/>
    <s v="-"/>
    <s v="Flash Express Thailand COD"/>
    <s v="Tiktok"/>
    <s v="จ่ายทีหลัง / COD"/>
    <s v=""/>
    <s v="THT58061H3NXS3Z"/>
    <s v="07/02/2025 14:17"/>
  </r>
  <r>
    <x v="7"/>
    <x v="7"/>
    <n v="120"/>
    <n v="1"/>
    <s v="ETM83"/>
    <n v="100"/>
    <n v="0"/>
    <s v="ร้านที่4"/>
    <s v="ป***"/>
    <s v="กำแพงเพชร"/>
    <s v="-"/>
    <s v=""/>
    <s v="07/02/2025 14:17"/>
    <s v="-"/>
    <s v="Flash Express Thailand COD"/>
    <s v="Tiktok"/>
    <s v="จ่ายทีหลัง / COD"/>
    <s v=""/>
    <s v="THT58061H3NXS3Z"/>
    <s v="07/02/2025 14:17"/>
  </r>
  <r>
    <x v="10"/>
    <x v="10"/>
    <n v="0"/>
    <n v="1"/>
    <s v="ETM82"/>
    <n v="100"/>
    <n v="0"/>
    <s v="ร้านที่4"/>
    <s v="แ**"/>
    <s v="สระบุรี"/>
    <s v="-"/>
    <s v=""/>
    <s v="07/02/2025 14:16"/>
    <s v="-"/>
    <s v="Flash Express Thailand COD"/>
    <s v="Tiktok"/>
    <s v="จ่ายทีหลัง / COD"/>
    <s v=""/>
    <s v="THT10021H43SB6Z"/>
    <s v="07/02/2025 14:16"/>
  </r>
  <r>
    <x v="7"/>
    <x v="7"/>
    <n v="120"/>
    <n v="1"/>
    <s v="ETM82"/>
    <n v="100"/>
    <n v="0"/>
    <s v="ร้านที่4"/>
    <s v="แ**"/>
    <s v="สระบุรี"/>
    <s v="-"/>
    <s v=""/>
    <s v="07/02/2025 14:16"/>
    <s v="-"/>
    <s v="Flash Express Thailand COD"/>
    <s v="Tiktok"/>
    <s v="จ่ายทีหลัง / COD"/>
    <s v=""/>
    <s v="THT10021H43SB6Z"/>
    <s v="07/02/2025 14:16"/>
  </r>
  <r>
    <x v="10"/>
    <x v="10"/>
    <n v="0"/>
    <n v="1"/>
    <s v="ETM81"/>
    <n v="100"/>
    <n v="0"/>
    <s v="ร้านที่4"/>
    <s v="เ***ยว ค***ัสดิ์"/>
    <s v="สระบุรี"/>
    <s v="-"/>
    <s v=""/>
    <s v="07/02/2025 14:15"/>
    <s v="-"/>
    <s v="Flash Express Thailand COD"/>
    <s v="Tiktok"/>
    <s v="จ่ายทีหลัง / COD"/>
    <s v=""/>
    <s v="THT10011H43YG6Z"/>
    <s v="07/02/2025 14:16"/>
  </r>
  <r>
    <x v="7"/>
    <x v="7"/>
    <n v="120"/>
    <n v="1"/>
    <s v="ETM81"/>
    <n v="100"/>
    <n v="0"/>
    <s v="ร้านที่4"/>
    <s v="เ***ยว ค***ัสดิ์"/>
    <s v="สระบุรี"/>
    <s v="-"/>
    <s v=""/>
    <s v="07/02/2025 14:15"/>
    <s v="-"/>
    <s v="Flash Express Thailand COD"/>
    <s v="Tiktok"/>
    <s v="จ่ายทีหลัง / COD"/>
    <s v=""/>
    <s v="THT10011H43YG6Z"/>
    <s v="07/02/2025 14:16"/>
  </r>
  <r>
    <x v="5"/>
    <x v="5"/>
    <n v="66"/>
    <n v="1"/>
    <s v="ETM80"/>
    <n v="220"/>
    <n v="0"/>
    <s v="ร้านที่4"/>
    <s v="น***ล"/>
    <s v="นครศรีธรรมราช"/>
    <s v="-"/>
    <s v=""/>
    <s v="07/02/2025 14:06"/>
    <s v="-"/>
    <s v="Flash Express Thailand COD"/>
    <s v="Tiktok"/>
    <s v="จ่ายทีหลัง / COD"/>
    <s v=""/>
    <s v="THT64041H3YZ90Z"/>
    <s v="07/02/2025 14:11"/>
  </r>
  <r>
    <x v="7"/>
    <x v="12"/>
    <n v="66"/>
    <n v="1"/>
    <s v="ETM80"/>
    <n v="220"/>
    <n v="0"/>
    <s v="ร้านที่4"/>
    <s v="น***ล"/>
    <s v="นครศรีธรรมราช"/>
    <s v="-"/>
    <s v=""/>
    <s v="07/02/2025 14:06"/>
    <s v="-"/>
    <s v="Flash Express Thailand COD"/>
    <s v="Tiktok"/>
    <s v="จ่ายทีหลัง / COD"/>
    <s v=""/>
    <s v="THT64041H3YZ90Z"/>
    <s v="07/02/2025 14:11"/>
  </r>
  <r>
    <x v="4"/>
    <x v="4"/>
    <n v="67"/>
    <n v="1"/>
    <s v="ETM80"/>
    <n v="220"/>
    <n v="0"/>
    <s v="ร้านที่4"/>
    <s v="น***ล"/>
    <s v="นครศรีธรรมราช"/>
    <s v="-"/>
    <s v=""/>
    <s v="07/02/2025 14:06"/>
    <s v="-"/>
    <s v="Flash Express Thailand COD"/>
    <s v="Tiktok"/>
    <s v="จ่ายทีหลัง / COD"/>
    <s v=""/>
    <s v="THT64041H3YZ90Z"/>
    <s v="07/02/2025 14:11"/>
  </r>
  <r>
    <x v="10"/>
    <x v="10"/>
    <n v="0"/>
    <n v="1"/>
    <s v="ETM79"/>
    <n v="106"/>
    <n v="6"/>
    <s v="ร้านที่4"/>
    <s v="ภ***ภร ธ***ัฒนากร"/>
    <s v="ปทุมธานี"/>
    <s v="-"/>
    <s v=""/>
    <s v="07/02/2025 14:07"/>
    <s v="-"/>
    <s v="Flash Express Thailand"/>
    <s v="Tiktok"/>
    <s v="tiktok"/>
    <s v=""/>
    <s v="THT04061H3ZYK0Z"/>
    <s v="07/02/2025 14:10"/>
  </r>
  <r>
    <x v="5"/>
    <x v="5"/>
    <n v="120"/>
    <n v="1"/>
    <s v="ETM79"/>
    <n v="106"/>
    <n v="6"/>
    <s v="ร้านที่4"/>
    <s v="ภ***ภร ธ***ัฒนากร"/>
    <s v="ปทุมธานี"/>
    <s v="-"/>
    <s v=""/>
    <s v="07/02/2025 14:07"/>
    <s v="-"/>
    <s v="Flash Express Thailand"/>
    <s v="Tiktok"/>
    <s v="tiktok"/>
    <s v=""/>
    <s v="THT04061H3ZYK0Z"/>
    <s v="07/02/2025 14:10"/>
  </r>
  <r>
    <x v="13"/>
    <x v="14"/>
    <n v="80"/>
    <n v="3"/>
    <s v="ETM78"/>
    <n v="269"/>
    <n v="29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7/02/2025 14:06"/>
    <s v="-"/>
    <s v="SPX Express"/>
    <s v="Shopee"/>
    <s v="shopee"/>
    <s v=""/>
    <s v="TH2585151879354"/>
    <s v="07/02/2025 14:06"/>
  </r>
  <r>
    <x v="13"/>
    <x v="14"/>
    <n v="100"/>
    <n v="4"/>
    <s v="ETM64"/>
    <n v="720"/>
    <n v="2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7/02/2025 13:16"/>
    <s v="suphandarat@gmail.com"/>
    <s v="EMS"/>
    <s v="facebook"/>
    <s v="กสิกร"/>
    <s v=""/>
    <s v="JB174170543TH"/>
    <s v="07/02/2025 14:01"/>
  </r>
  <r>
    <x v="10"/>
    <x v="10"/>
    <n v="0"/>
    <n v="1"/>
    <s v="ETM77"/>
    <n v="129"/>
    <n v="29"/>
    <s v="ร้านที่4"/>
    <s v="ณ***ันทน์ ด***่ม"/>
    <s v="เทศบาลนครนครปฐม"/>
    <s v="-"/>
    <s v=""/>
    <s v="07/02/2025 14:06"/>
    <s v="-"/>
    <s v="Flash Express Thailand"/>
    <s v="Tiktok"/>
    <s v="tiktok"/>
    <s v=""/>
    <s v="THT15011H3P2Y9Z"/>
    <s v="07/02/2025 14:00"/>
  </r>
  <r>
    <x v="7"/>
    <x v="7"/>
    <n v="120"/>
    <n v="1"/>
    <s v="ETM77"/>
    <n v="129"/>
    <n v="29"/>
    <s v="ร้านที่4"/>
    <s v="ณ***ันทน์ ด***่ม"/>
    <s v="เทศบาลนครนครปฐม"/>
    <s v="-"/>
    <s v=""/>
    <s v="07/02/2025 14:06"/>
    <s v="-"/>
    <s v="Flash Express Thailand"/>
    <s v="Tiktok"/>
    <s v="tiktok"/>
    <s v=""/>
    <s v="THT15011H3P2Y9Z"/>
    <s v="07/02/2025 14:00"/>
  </r>
  <r>
    <x v="8"/>
    <x v="8"/>
    <n v="65"/>
    <n v="5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9"/>
  </r>
  <r>
    <x v="1"/>
    <x v="1"/>
    <n v="50"/>
    <n v="1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9"/>
  </r>
  <r>
    <x v="3"/>
    <x v="3"/>
    <n v="50"/>
    <n v="2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9"/>
  </r>
  <r>
    <x v="2"/>
    <x v="2"/>
    <n v="50"/>
    <n v="2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8"/>
  </r>
  <r>
    <x v="4"/>
    <x v="4"/>
    <n v="100"/>
    <n v="10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8"/>
  </r>
  <r>
    <x v="10"/>
    <x v="10"/>
    <n v="0"/>
    <n v="1"/>
    <s v="ETM73"/>
    <n v="200"/>
    <n v="0"/>
    <s v="ร้านที่4"/>
    <s v="ไ***"/>
    <s v="เทศบาลนครนครสวรรค์"/>
    <s v="-"/>
    <s v=""/>
    <s v="07/02/2025 13:58"/>
    <s v="-"/>
    <s v="Flash Express Thailand COD"/>
    <s v="Tiktok"/>
    <s v="จ่ายทีหลัง / COD"/>
    <s v=""/>
    <s v="THT56041H44K78Z"/>
    <s v="07/02/2025 13:58"/>
  </r>
  <r>
    <x v="5"/>
    <x v="5"/>
    <n v="120"/>
    <n v="1"/>
    <s v="ETM73"/>
    <n v="200"/>
    <n v="0"/>
    <s v="ร้านที่4"/>
    <s v="ไ***"/>
    <s v="เทศบาลนครนครสวรรค์"/>
    <s v="-"/>
    <s v=""/>
    <s v="07/02/2025 13:58"/>
    <s v="-"/>
    <s v="Flash Express Thailand COD"/>
    <s v="Tiktok"/>
    <s v="จ่ายทีหลัง / COD"/>
    <s v=""/>
    <s v="THT56041H44K78Z"/>
    <s v="07/02/2025 13:58"/>
  </r>
  <r>
    <x v="10"/>
    <x v="10"/>
    <n v="0"/>
    <n v="1"/>
    <s v="ETM73"/>
    <n v="200"/>
    <n v="0"/>
    <s v="ร้านที่4"/>
    <s v="ไ***"/>
    <s v="เทศบาลนครนครสวรรค์"/>
    <s v="-"/>
    <s v=""/>
    <s v="07/02/2025 13:58"/>
    <s v="-"/>
    <s v="Flash Express Thailand COD"/>
    <s v="Tiktok"/>
    <s v="จ่ายทีหลัง / COD"/>
    <s v=""/>
    <s v="THT56041H44K78Z"/>
    <s v="07/02/2025 13:58"/>
  </r>
  <r>
    <x v="4"/>
    <x v="4"/>
    <n v="120"/>
    <n v="1"/>
    <s v="ETM73"/>
    <n v="200"/>
    <n v="0"/>
    <s v="ร้านที่4"/>
    <s v="ไ***"/>
    <s v="เทศบาลนครนครสวรรค์"/>
    <s v="-"/>
    <s v=""/>
    <s v="07/02/2025 13:58"/>
    <s v="-"/>
    <s v="Flash Express Thailand COD"/>
    <s v="Tiktok"/>
    <s v="จ่ายทีหลัง / COD"/>
    <s v=""/>
    <s v="THT56041H44K78Z"/>
    <s v="07/02/2025 13:58"/>
  </r>
  <r>
    <x v="10"/>
    <x v="10"/>
    <n v="0"/>
    <n v="1"/>
    <s v="ETM72"/>
    <n v="200"/>
    <n v="0"/>
    <s v="ร้านที่4"/>
    <s v="แ**"/>
    <s v="กาญจนบุรี"/>
    <s v="-"/>
    <s v=""/>
    <s v="07/02/2025 13:57"/>
    <s v="-"/>
    <s v="Flash Express Thailand COD"/>
    <s v="Tiktok"/>
    <s v="จ่ายทีหลัง / COD"/>
    <s v=""/>
    <s v="THT13081H3GQA5Z"/>
    <s v="07/02/2025 13:57"/>
  </r>
  <r>
    <x v="7"/>
    <x v="7"/>
    <n v="120"/>
    <n v="1"/>
    <s v="ETM72"/>
    <n v="200"/>
    <n v="0"/>
    <s v="ร้านที่4"/>
    <s v="แ**"/>
    <s v="กาญจนบุรี"/>
    <s v="-"/>
    <s v=""/>
    <s v="07/02/2025 13:57"/>
    <s v="-"/>
    <s v="Flash Express Thailand COD"/>
    <s v="Tiktok"/>
    <s v="จ่ายทีหลัง / COD"/>
    <s v=""/>
    <s v="THT13081H3GQA5Z"/>
    <s v="07/02/2025 13:57"/>
  </r>
  <r>
    <x v="10"/>
    <x v="10"/>
    <n v="0"/>
    <n v="1"/>
    <s v="ETM72"/>
    <n v="200"/>
    <n v="0"/>
    <s v="ร้านที่4"/>
    <s v="แ**"/>
    <s v="กาญจนบุรี"/>
    <s v="-"/>
    <s v=""/>
    <s v="07/02/2025 13:57"/>
    <s v="-"/>
    <s v="Flash Express Thailand COD"/>
    <s v="Tiktok"/>
    <s v="จ่ายทีหลัง / COD"/>
    <s v=""/>
    <s v="THT13081H3GQA5Z"/>
    <s v="07/02/2025 13:57"/>
  </r>
  <r>
    <x v="4"/>
    <x v="4"/>
    <n v="120"/>
    <n v="1"/>
    <s v="ETM72"/>
    <n v="200"/>
    <n v="0"/>
    <s v="ร้านที่4"/>
    <s v="แ**"/>
    <s v="กาญจนบุรี"/>
    <s v="-"/>
    <s v=""/>
    <s v="07/02/2025 13:57"/>
    <s v="-"/>
    <s v="Flash Express Thailand COD"/>
    <s v="Tiktok"/>
    <s v="จ่ายทีหลัง / COD"/>
    <s v=""/>
    <s v="THT13081H3GQA5Z"/>
    <s v="07/02/2025 13:57"/>
  </r>
  <r>
    <x v="8"/>
    <x v="8"/>
    <n v="65"/>
    <n v="15"/>
    <s v="ETM71"/>
    <n v="1550"/>
    <n v="50"/>
    <s v="ร้านที่10"/>
    <s v="อนพัทย์ ศิริพงษ์ไพบูลย์"/>
    <s v="บ้านเลขที่ 31/625 หมู่1 &amp;nbsp;ซอย 56 &amp;nbsp;คลอง5. &amp;nbsp;ต.รังสิต อ.ธัญบุรี จ.ปทุมธานี 12110_x000a_"/>
    <s v="12110"/>
    <s v="0899215933"/>
    <s v="07/02/2025 13:31"/>
    <s v="suphandarat@gmail.com"/>
    <s v="EMS"/>
    <s v="line_oa"/>
    <s v="กสิกร"/>
    <s v=""/>
    <s v="JB174170486TH"/>
    <s v="07/02/2025 13:56"/>
  </r>
  <r>
    <x v="4"/>
    <x v="4"/>
    <n v="100"/>
    <n v="15"/>
    <s v="ETM71"/>
    <n v="1550"/>
    <n v="50"/>
    <s v="ร้านที่10"/>
    <s v="อนพัทย์ ศิริพงษ์ไพบูลย์"/>
    <s v="บ้านเลขที่ 31/625 หมู่1 &amp;nbsp;ซอย 56 &amp;nbsp;คลอง5. &amp;nbsp;ต.รังสิต อ.ธัญบุรี จ.ปทุมธานี 12110_x000a_"/>
    <s v="12110"/>
    <s v="0899215933"/>
    <s v="07/02/2025 13:31"/>
    <s v="suphandarat@gmail.com"/>
    <s v="EMS"/>
    <s v="line_oa"/>
    <s v="กสิกร"/>
    <s v=""/>
    <s v="JB174170486TH"/>
    <s v="07/02/2025 13:56"/>
  </r>
  <r>
    <x v="8"/>
    <x v="8"/>
    <n v="65"/>
    <n v="1"/>
    <s v="ETM70"/>
    <n v="12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07/02/2025 13:38"/>
    <s v="suphandarat@gmail.com"/>
    <s v="EMS"/>
    <s v="facebook"/>
    <s v="กสิกร"/>
    <s v=""/>
    <s v="JB174170490TH"/>
    <s v="07/02/2025 13:48"/>
  </r>
  <r>
    <x v="4"/>
    <x v="4"/>
    <n v="100"/>
    <n v="1"/>
    <s v="ETM70"/>
    <n v="12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07/02/2025 13:38"/>
    <s v="suphandarat@gmail.com"/>
    <s v="EMS"/>
    <s v="facebook"/>
    <s v="กสิกร"/>
    <s v=""/>
    <s v="JB174170490TH"/>
    <s v="07/02/2025 13:48"/>
  </r>
  <r>
    <x v="15"/>
    <x v="16"/>
    <n v="100"/>
    <n v="3"/>
    <s v="ETM69"/>
    <n v="280"/>
    <n v="30"/>
    <s v="ร้านที่1"/>
    <s v="อิสราโยธาจักร"/>
    <s v="158/4ม.2ต.ท่าศาลาอ.ท่าศาลาจ.นครศรีธรรมราช 80160"/>
    <s v="80160"/>
    <s v="0967156829"/>
    <s v="07/02/2025 13:44"/>
    <s v="suphandarat@gmail.com"/>
    <s v="EMS COD"/>
    <s v="facebook"/>
    <s v="จ่ายทีหลัง / COD"/>
    <s v=""/>
    <s v="JA165467041TH"/>
    <s v="07/02/2025 13:44"/>
  </r>
  <r>
    <x v="8"/>
    <x v="8"/>
    <n v="65"/>
    <n v="1"/>
    <s v="ETM68"/>
    <n v="120"/>
    <n v="20"/>
    <s v="ร้านที่1"/>
    <s v="คุณลุงเปี๊ยก ณฐคุณ"/>
    <s v="_x0009__x0009__x0009__x0009__x0009__x000a_ เลขที่ 124/1    หมู่5  _x0009__x0009__x0009__x0009__x0009__x0009__x000a_( บ้านประตูสีน้ำเงินหน้าโรงเรียนห้วยกะทะทอง )_x0009__x0009__x0009__x0009__x0009__x0009__x000a_ต.ศรีมงคล     อ.ไทรโยค_x0009__x0009__x0009__x0009__x0009__x0009__x000a_จ.กาญจนบุรี _x0009__x0009_ 71150"/>
    <s v="71150"/>
    <s v="0932615991"/>
    <s v="07/02/2025 13:14"/>
    <s v="suphandarat@gmail.com"/>
    <s v="EMS"/>
    <s v="facebook"/>
    <s v="กสิกร"/>
    <s v=""/>
    <s v="JB174170509TH"/>
    <s v="07/02/2025 13:42"/>
  </r>
  <r>
    <x v="4"/>
    <x v="4"/>
    <n v="100"/>
    <n v="1"/>
    <s v="ETM68"/>
    <n v="120"/>
    <n v="20"/>
    <s v="ร้านที่1"/>
    <s v="คุณลุงเปี๊ยก ณฐคุณ"/>
    <s v="_x0009__x0009__x0009__x0009__x0009__x000a_ เลขที่ 124/1    หมู่5  _x0009__x0009__x0009__x0009__x0009__x0009__x000a_( บ้านประตูสีน้ำเงินหน้าโรงเรียนห้วยกะทะทอง )_x0009__x0009__x0009__x0009__x0009__x0009__x000a_ต.ศรีมงคล     อ.ไทรโยค_x0009__x0009__x0009__x0009__x0009__x0009__x000a_จ.กาญจนบุรี _x0009__x0009_ 71150"/>
    <s v="71150"/>
    <s v="0932615991"/>
    <s v="07/02/2025 13:14"/>
    <s v="suphandarat@gmail.com"/>
    <s v="EMS"/>
    <s v="facebook"/>
    <s v="กสิกร"/>
    <s v=""/>
    <s v="JB174170509TH"/>
    <s v="07/02/2025 13:42"/>
  </r>
  <r>
    <x v="16"/>
    <x v="17"/>
    <n v="100"/>
    <n v="3"/>
    <s v="ETM67"/>
    <n v="270"/>
    <n v="20"/>
    <s v="ร้านที่1"/>
    <s v="คุณวชิราภรณ์ หวานดี   _x0009__x0009__x0009__x0009__x0009__x0009__x0009__x0009__x0009__x0009__x0009_"/>
    <s v="เลขที่ 73 หมู่ 7 บ้านป่าเหมี้ยง ต.แจ้ซ้อน_x0009__x0009__x0009__x0009__x0009__x0009__x000a_อ.เมืองปาน   จ.ลำปาง _x0009__x0009__x0009__x0009__x0009__x000a_ 52240"/>
    <s v="52240"/>
    <s v="0821859197"/>
    <s v="07/02/2025 13:14"/>
    <s v="suphandarat@gmail.com"/>
    <s v="EMS"/>
    <s v="facebook"/>
    <s v="กสิกร"/>
    <s v=""/>
    <s v="JB174170512TH"/>
    <s v="07/02/2025 13:41"/>
  </r>
  <r>
    <x v="16"/>
    <x v="17"/>
    <n v="100"/>
    <n v="3"/>
    <s v="ETM66"/>
    <n v="270"/>
    <n v="20"/>
    <s v="ร้านที่1"/>
    <s v="คุณแม่เฉลา ศศิณัฐญา"/>
    <s v="47 หมู่ 5 ถ.วัดศรีเฉลิมเขต_x0009__x0009__x0009__x0009__x0009__x0009__x000a_ต.ดอนมะนาว อ.สองพี่น้อง_x0009__x0009__x0009__x0009__x0009__x0009__x000a_จ.สพรรณบุรี   72110"/>
    <s v="72110"/>
    <s v="0615026236"/>
    <s v="07/02/2025 13:14"/>
    <s v="suphandarat@gmail.com"/>
    <s v="EMS"/>
    <s v="facebook"/>
    <s v="กสิกร"/>
    <s v=""/>
    <s v="JB174170526TH"/>
    <s v="07/02/2025 13:40"/>
  </r>
  <r>
    <x v="16"/>
    <x v="17"/>
    <n v="100"/>
    <n v="3"/>
    <s v="ETM65"/>
    <n v="270"/>
    <n v="20"/>
    <s v="ร้านที่1"/>
    <s v="คุณจงรักษ์   สุขเสาร์     _x0009__x0009__x0009__x0009__x0009_"/>
    <s v="เลขที่ 1/6   ม.12  บ้านสันต้นบง     _x0009__x0009__x0009__x0009__x0009__x000a_ตำบลสันกำแพง   อำเภอสันกำแพง     _x0009__x0009__x0009__x0009__x0009__x000a_จ.เชียงใหม่      _x0009__x0009__x0009__x0009__x0009__x000a_ 50130"/>
    <s v="50130"/>
    <s v="0917257964"/>
    <s v="07/02/2025 13:14"/>
    <s v="suphandarat@gmail.com"/>
    <s v="EMS"/>
    <s v="facebook"/>
    <s v="กสิกร"/>
    <s v=""/>
    <s v="JB174170530TH"/>
    <s v="07/02/2025 13:39"/>
  </r>
  <r>
    <x v="17"/>
    <x v="18"/>
    <n v="65"/>
    <n v="7"/>
    <s v="ETM64"/>
    <n v="720"/>
    <n v="2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7/02/2025 13:16"/>
    <s v="suphandarat@gmail.com"/>
    <s v="EMS"/>
    <s v="facebook"/>
    <s v="กสิกร"/>
    <s v=""/>
    <s v="JB174170543TH"/>
    <s v="07/02/2025 13:36"/>
  </r>
  <r>
    <x v="4"/>
    <x v="4"/>
    <n v="100"/>
    <n v="3"/>
    <s v="ETM64"/>
    <n v="720"/>
    <n v="2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7/02/2025 13:16"/>
    <s v="suphandarat@gmail.com"/>
    <s v="EMS"/>
    <s v="facebook"/>
    <s v="กสิกร"/>
    <s v=""/>
    <s v="JB174170543TH"/>
    <s v="07/02/2025 13:36"/>
  </r>
  <r>
    <x v="4"/>
    <x v="4"/>
    <n v="66.333333333333329"/>
    <n v="3"/>
    <s v="ETM63"/>
    <n v="227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7/02/2025 13:35"/>
    <s v="-"/>
    <s v="Flash Express"/>
    <s v="Shopee"/>
    <s v="shopee"/>
    <s v=""/>
    <s v="TH14016U8XDX0I"/>
    <s v="07/02/2025 13:34"/>
  </r>
  <r>
    <x v="8"/>
    <x v="8"/>
    <n v="65"/>
    <n v="1"/>
    <s v="ETM62"/>
    <n v="330"/>
    <n v="30"/>
    <s v="ร้านที่1"/>
    <s v="ศิริวรรณ   จะวรรณะตุม"/>
    <s v="177 หอพักวัฒนา_x000a_รังสิต-นครนายก_x000a_ซ.6 สะพานฟ้า_x000a_ต.ประชาธิปัตย์_x000a_อ.ธัญบุรี_x000a_จ.ปทุมธานี  12130"/>
    <s v="12130"/>
    <s v="0637951094"/>
    <s v="07/02/2025 13:29"/>
    <s v="suphandarat@gmail.com"/>
    <s v="EMS COD"/>
    <s v="facebook"/>
    <s v="จ่ายทีหลัง / COD"/>
    <s v=""/>
    <s v="JA165467055TH"/>
    <s v="07/02/2025 13:29"/>
  </r>
  <r>
    <x v="18"/>
    <x v="19"/>
    <n v="65"/>
    <n v="2"/>
    <s v="ETM62"/>
    <n v="330"/>
    <n v="30"/>
    <s v="ร้านที่1"/>
    <s v="ศิริวรรณ   จะวรรณะตุม"/>
    <s v="177 หอพักวัฒนา_x000a_รังสิต-นครนายก_x000a_ซ.6 สะพานฟ้า_x000a_ต.ประชาธิปัตย์_x000a_อ.ธัญบุรี_x000a_จ.ปทุมธานี  12130"/>
    <s v="12130"/>
    <s v="0637951094"/>
    <s v="07/02/2025 13:29"/>
    <s v="suphandarat@gmail.com"/>
    <s v="EMS COD"/>
    <s v="facebook"/>
    <s v="จ่ายทีหลัง / COD"/>
    <s v=""/>
    <s v="JA165467055TH"/>
    <s v="07/02/2025 13:29"/>
  </r>
  <r>
    <x v="4"/>
    <x v="4"/>
    <n v="100"/>
    <n v="3"/>
    <s v="ETM62"/>
    <n v="330"/>
    <n v="30"/>
    <s v="ร้านที่1"/>
    <s v="ศิริวรรณ   จะวรรณะตุม"/>
    <s v="177 หอพักวัฒนา_x000a_รังสิต-นครนายก_x000a_ซ.6 สะพานฟ้า_x000a_ต.ประชาธิปัตย์_x000a_อ.ธัญบุรี_x000a_จ.ปทุมธานี  12130"/>
    <s v="12130"/>
    <s v="0637951094"/>
    <s v="07/02/2025 13:29"/>
    <s v="suphandarat@gmail.com"/>
    <s v="EMS COD"/>
    <s v="facebook"/>
    <s v="จ่ายทีหลัง / COD"/>
    <s v=""/>
    <s v="JA165467055TH"/>
    <s v="07/02/2025 13:29"/>
  </r>
  <r>
    <x v="19"/>
    <x v="20"/>
    <n v="100"/>
    <n v="1"/>
    <s v="ETM60"/>
    <n v="120"/>
    <n v="20"/>
    <s v="ร้านที่1"/>
    <s v="ประภาพร  รวมเมฆ"/>
    <s v=" 83หมู่6 ต.อู่ทอง อ.อู่ทอง จ.สุพรรณบุรี   72160"/>
    <s v="72160"/>
    <s v="0852921406"/>
    <s v="07/02/2025 12:43"/>
    <s v="suphandarat@gmail.com"/>
    <s v="EMS"/>
    <s v="facebook"/>
    <s v="กสิกร"/>
    <s v=""/>
    <s v="JB174170557TH"/>
    <s v="07/02/2025 13:20"/>
  </r>
  <r>
    <x v="8"/>
    <x v="8"/>
    <n v="65"/>
    <n v="1"/>
    <s v="ETM60"/>
    <n v="120"/>
    <n v="20"/>
    <s v="ร้านที่1"/>
    <s v="ประภาพร  รวมเมฆ"/>
    <s v=" 83หมู่6 ต.อู่ทอง อ.อู่ทอง จ.สุพรรณบุรี   72160"/>
    <s v="72160"/>
    <s v="0852921406"/>
    <s v="07/02/2025 12:43"/>
    <s v="suphandarat@gmail.com"/>
    <s v="EMS"/>
    <s v="facebook"/>
    <s v="กสิกร"/>
    <s v=""/>
    <s v="JB174170557TH"/>
    <s v="07/02/2025 13:20"/>
  </r>
  <r>
    <x v="10"/>
    <x v="10"/>
    <n v="0"/>
    <n v="3"/>
    <s v="ETM59"/>
    <n v="295"/>
    <n v="0"/>
    <s v="ร้านที่4"/>
    <s v="ล* อ***้านแฝก"/>
    <s v="Lampang"/>
    <s v="-"/>
    <s v=""/>
    <s v="07/02/2025 13:20"/>
    <s v="-"/>
    <s v="Flash Express Thailand"/>
    <s v="Tiktok"/>
    <s v="tiktok"/>
    <s v=""/>
    <s v="THT49011H3MEV3Z"/>
    <s v="07/02/2025 13:19"/>
  </r>
  <r>
    <x v="7"/>
    <x v="7"/>
    <n v="120"/>
    <n v="3"/>
    <s v="ETM59"/>
    <n v="295"/>
    <n v="0"/>
    <s v="ร้านที่4"/>
    <s v="ล* อ***้านแฝก"/>
    <s v="Lampang"/>
    <s v="-"/>
    <s v=""/>
    <s v="07/02/2025 13:20"/>
    <s v="-"/>
    <s v="Flash Express Thailand"/>
    <s v="Tiktok"/>
    <s v="tiktok"/>
    <s v=""/>
    <s v="THT49011H3MEV3Z"/>
    <s v="07/02/2025 13:19"/>
  </r>
  <r>
    <x v="3"/>
    <x v="3"/>
    <n v="50"/>
    <n v="1"/>
    <s v="ETM58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07/02/2025 13:18"/>
    <s v="suphandarat@gmail.com"/>
    <s v="EMS COD"/>
    <s v="facebook"/>
    <s v="จ่ายทีหลัง / COD"/>
    <s v=""/>
    <s v="JA165467069TH"/>
    <s v="07/02/2025 13:18"/>
  </r>
  <r>
    <x v="2"/>
    <x v="2"/>
    <n v="50"/>
    <n v="1"/>
    <s v="ETM58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07/02/2025 13:18"/>
    <s v="suphandarat@gmail.com"/>
    <s v="EMS COD"/>
    <s v="facebook"/>
    <s v="จ่ายทีหลัง / COD"/>
    <s v=""/>
    <s v="JA165467069TH"/>
    <s v="07/02/2025 13:18"/>
  </r>
  <r>
    <x v="4"/>
    <x v="4"/>
    <n v="100"/>
    <n v="2"/>
    <s v="ETM58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07/02/2025 13:18"/>
    <s v="suphandarat@gmail.com"/>
    <s v="EMS COD"/>
    <s v="facebook"/>
    <s v="จ่ายทีหลัง / COD"/>
    <s v=""/>
    <s v="JA165467069TH"/>
    <s v="07/02/2025 13:18"/>
  </r>
  <r>
    <x v="4"/>
    <x v="4"/>
    <n v="66.333333333333329"/>
    <n v="3"/>
    <s v="ETM57"/>
    <n v="573.20000000000005"/>
    <n v="7"/>
    <s v="ร้านที่9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7/02/2025 13:17"/>
    <s v="-"/>
    <s v="Kerry_dropoff"/>
    <s v="Lazada"/>
    <s v="lazada"/>
    <s v=""/>
    <s v="LEXDO0127109903"/>
    <s v="07/02/2025 13:17"/>
  </r>
  <r>
    <x v="4"/>
    <x v="4"/>
    <n v="66.333333333333329"/>
    <n v="3"/>
    <s v="ETM57"/>
    <n v="573.20000000000005"/>
    <n v="7"/>
    <s v="ร้านที่9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7/02/2025 13:17"/>
    <s v="-"/>
    <s v="Kerry_dropoff"/>
    <s v="Lazada"/>
    <s v="lazada"/>
    <s v=""/>
    <s v="LEXDO0127109903"/>
    <s v="07/02/2025 13:17"/>
  </r>
  <r>
    <x v="5"/>
    <x v="21"/>
    <n v="78.37"/>
    <n v="1"/>
    <s v="ETM57"/>
    <n v="573.20000000000005"/>
    <n v="7"/>
    <s v="ร้านที่9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7/02/2025 13:17"/>
    <s v="-"/>
    <s v="Kerry_dropoff"/>
    <s v="Lazada"/>
    <s v="lazada"/>
    <s v=""/>
    <s v="LEXDO0127109903"/>
    <s v="07/02/2025 13:17"/>
  </r>
  <r>
    <x v="8"/>
    <x v="8"/>
    <n v="65"/>
    <n v="2"/>
    <s v="ETM56"/>
    <n v="220"/>
    <n v="20"/>
    <s v="ร้านที่1"/>
    <s v="สำราญ แพทย์จันลา"/>
    <s v="87 หมู่ 9 บ.ดงนาม่วง  ต.บ้านขาว อ.เมือง จ.อุดร_x000a_ 41190"/>
    <s v="41190"/>
    <s v="0986120866"/>
    <s v="07/02/2025 12:05"/>
    <s v="suphandarat@gmail.com"/>
    <s v="EMS"/>
    <s v="facebook"/>
    <s v="กสิกร"/>
    <s v=""/>
    <s v="JB174170565TH"/>
    <s v="07/02/2025 13:16"/>
  </r>
  <r>
    <x v="4"/>
    <x v="4"/>
    <n v="100"/>
    <n v="2"/>
    <s v="ETM56"/>
    <n v="220"/>
    <n v="20"/>
    <s v="ร้านที่1"/>
    <s v="สำราญ แพทย์จันลา"/>
    <s v="87 หมู่ 9 บ.ดงนาม่วง  ต.บ้านขาว อ.เมือง จ.อุดร_x000a_ 41190"/>
    <s v="41190"/>
    <s v="0986120866"/>
    <s v="07/02/2025 12:05"/>
    <s v="suphandarat@gmail.com"/>
    <s v="EMS"/>
    <s v="facebook"/>
    <s v="กสิกร"/>
    <s v=""/>
    <s v="JB174170565TH"/>
    <s v="07/02/2025 13:16"/>
  </r>
  <r>
    <x v="10"/>
    <x v="10"/>
    <n v="0"/>
    <n v="2"/>
    <s v="ETM55"/>
    <n v="395"/>
    <n v="0"/>
    <s v="ร้านที่4"/>
    <s v="ห***"/>
    <s v="ศรีสะเกษ"/>
    <s v="-"/>
    <s v=""/>
    <s v="07/02/2025 13:16"/>
    <s v="-"/>
    <s v="Flash Express Thailand COD"/>
    <s v="Tiktok"/>
    <s v="จ่ายทีหลัง / COD"/>
    <s v=""/>
    <s v="THT30091H46KE4Z"/>
    <s v="07/02/2025 13:16"/>
  </r>
  <r>
    <x v="4"/>
    <x v="4"/>
    <n v="120"/>
    <n v="2"/>
    <s v="ETM55"/>
    <n v="395"/>
    <n v="0"/>
    <s v="ร้านที่4"/>
    <s v="ห***"/>
    <s v="ศรีสะเกษ"/>
    <s v="-"/>
    <s v=""/>
    <s v="07/02/2025 13:16"/>
    <s v="-"/>
    <s v="Flash Express Thailand COD"/>
    <s v="Tiktok"/>
    <s v="จ่ายทีหลัง / COD"/>
    <s v=""/>
    <s v="THT30091H46KE4Z"/>
    <s v="07/02/2025 13:16"/>
  </r>
  <r>
    <x v="10"/>
    <x v="10"/>
    <n v="0"/>
    <n v="2"/>
    <s v="ETM55"/>
    <n v="395"/>
    <n v="0"/>
    <s v="ร้านที่4"/>
    <s v="ห***"/>
    <s v="ศรีสะเกษ"/>
    <s v="-"/>
    <s v=""/>
    <s v="07/02/2025 13:16"/>
    <s v="-"/>
    <s v="Flash Express Thailand COD"/>
    <s v="Tiktok"/>
    <s v="จ่ายทีหลัง / COD"/>
    <s v=""/>
    <s v="THT30091H46KE4Z"/>
    <s v="07/02/2025 13:16"/>
  </r>
  <r>
    <x v="5"/>
    <x v="5"/>
    <n v="120"/>
    <n v="2"/>
    <s v="ETM55"/>
    <n v="395"/>
    <n v="0"/>
    <s v="ร้านที่4"/>
    <s v="ห***"/>
    <s v="ศรีสะเกษ"/>
    <s v="-"/>
    <s v=""/>
    <s v="07/02/2025 13:16"/>
    <s v="-"/>
    <s v="Flash Express Thailand COD"/>
    <s v="Tiktok"/>
    <s v="จ่ายทีหลัง / COD"/>
    <s v=""/>
    <s v="THT30091H46KE4Z"/>
    <s v="07/02/2025 13:16"/>
  </r>
  <r>
    <x v="20"/>
    <x v="22"/>
    <n v="65"/>
    <n v="4"/>
    <s v="ETM54"/>
    <n v="1035"/>
    <n v="20"/>
    <s v="ร้านที่1"/>
    <s v="ณัฐฐาวีรยา "/>
    <s v="31/617 หมู่ 1 ซอย 56_x000a_หมู่บ้านสินธานีแกรนด์วิลล์, รังสิต_x000a_ธัญญะบุรี, ปทุมธานี  12110"/>
    <s v="12110"/>
    <s v="0618500241"/>
    <s v="07/02/2025 11:07"/>
    <s v="suphandarat@gmail.com"/>
    <s v="EMS"/>
    <s v="facebook"/>
    <s v="กสิกร"/>
    <s v=""/>
    <s v="JB174170574TH"/>
    <s v="07/02/2025 13:14"/>
  </r>
  <r>
    <x v="17"/>
    <x v="18"/>
    <n v="65"/>
    <n v="1"/>
    <s v="ETM54"/>
    <n v="1035"/>
    <n v="20"/>
    <s v="ร้านที่1"/>
    <s v="ณัฐฐาวีรยา "/>
    <s v="31/617 หมู่ 1 ซอย 56_x000a_หมู่บ้านสินธานีแกรนด์วิลล์, รังสิต_x000a_ธัญญะบุรี, ปทุมธานี  12110"/>
    <s v="12110"/>
    <s v="0618500241"/>
    <s v="07/02/2025 11:07"/>
    <s v="suphandarat@gmail.com"/>
    <s v="EMS"/>
    <s v="facebook"/>
    <s v="กสิกร"/>
    <s v=""/>
    <s v="JB174170574TH"/>
    <s v="07/02/2025 13:14"/>
  </r>
  <r>
    <x v="8"/>
    <x v="8"/>
    <n v="65"/>
    <n v="5"/>
    <s v="ETM54"/>
    <n v="1035"/>
    <n v="20"/>
    <s v="ร้านที่1"/>
    <s v="ณัฐฐาวีรยา "/>
    <s v="31/617 หมู่ 1 ซอย 56_x000a_หมู่บ้านสินธานีแกรนด์วิลล์, รังสิต_x000a_ธัญญะบุรี, ปทุมธานี  12110"/>
    <s v="12110"/>
    <s v="0618500241"/>
    <s v="07/02/2025 11:07"/>
    <s v="suphandarat@gmail.com"/>
    <s v="EMS"/>
    <s v="facebook"/>
    <s v="กสิกร"/>
    <s v=""/>
    <s v="JB174170574TH"/>
    <s v="07/02/2025 13:14"/>
  </r>
  <r>
    <x v="4"/>
    <x v="4"/>
    <n v="100"/>
    <n v="10"/>
    <s v="ETM54"/>
    <n v="1035"/>
    <n v="20"/>
    <s v="ร้านที่1"/>
    <s v="ณัฐฐาวีรยา "/>
    <s v="31/617 หมู่ 1 ซอย 56_x000a_หมู่บ้านสินธานีแกรนด์วิลล์, รังสิต_x000a_ธัญญะบุรี, ปทุมธานี  12110"/>
    <s v="12110"/>
    <s v="0618500241"/>
    <s v="07/02/2025 11:07"/>
    <s v="suphandarat@gmail.com"/>
    <s v="EMS"/>
    <s v="facebook"/>
    <s v="กสิกร"/>
    <s v=""/>
    <s v="JB174170574TH"/>
    <s v="07/02/2025 13:14"/>
  </r>
  <r>
    <x v="8"/>
    <x v="8"/>
    <n v="65"/>
    <n v="1"/>
    <s v="ETM53"/>
    <n v="120"/>
    <n v="20"/>
    <s v="ร้านที่1"/>
    <s v="จริยา นิหมาน"/>
    <s v="109/1 ถนนพัทลุง ต.บ่อยาง อ.เมือง จ.สงขลา 90000"/>
    <s v="90000"/>
    <s v="0866978704"/>
    <s v="07/02/2025 10:52"/>
    <s v="suphandarat@gmail.com"/>
    <s v="EMS"/>
    <s v="facebook"/>
    <s v="กสิกร"/>
    <s v=""/>
    <s v="JB174170588TH"/>
    <s v="07/02/2025 13:11"/>
  </r>
  <r>
    <x v="4"/>
    <x v="4"/>
    <n v="100"/>
    <n v="1"/>
    <s v="ETM53"/>
    <n v="120"/>
    <n v="20"/>
    <s v="ร้านที่1"/>
    <s v="จริยา นิหมาน"/>
    <s v="109/1 ถนนพัทลุง ต.บ่อยาง อ.เมือง จ.สงขลา 90000"/>
    <s v="90000"/>
    <s v="0866978704"/>
    <s v="07/02/2025 10:52"/>
    <s v="suphandarat@gmail.com"/>
    <s v="EMS"/>
    <s v="facebook"/>
    <s v="กสิกร"/>
    <s v=""/>
    <s v="JB174170588TH"/>
    <s v="07/02/2025 13:11"/>
  </r>
  <r>
    <x v="10"/>
    <x v="10"/>
    <n v="0"/>
    <n v="1"/>
    <s v="ETM52"/>
    <n v="106"/>
    <n v="6"/>
    <s v="ร้านที่4"/>
    <s v="ร***พรรณ  ห***แจ่ม"/>
    <s v="สมุทรปราการ"/>
    <s v="-"/>
    <s v=""/>
    <s v="07/02/2025 13:10"/>
    <s v="-"/>
    <s v="Flash Express Thailand COD"/>
    <s v="Tiktok"/>
    <s v="จ่ายทีหลัง / COD"/>
    <s v=""/>
    <s v="THT02041H43VX8Z"/>
    <s v="07/02/2025 13:10"/>
  </r>
  <r>
    <x v="7"/>
    <x v="7"/>
    <n v="120"/>
    <n v="1"/>
    <s v="ETM52"/>
    <n v="106"/>
    <n v="6"/>
    <s v="ร้านที่4"/>
    <s v="ร***พรรณ  ห***แจ่ม"/>
    <s v="สมุทรปราการ"/>
    <s v="-"/>
    <s v=""/>
    <s v="07/02/2025 13:10"/>
    <s v="-"/>
    <s v="Flash Express Thailand COD"/>
    <s v="Tiktok"/>
    <s v="จ่ายทีหลัง / COD"/>
    <s v=""/>
    <s v="THT02041H43VX8Z"/>
    <s v="07/02/2025 13:10"/>
  </r>
  <r>
    <x v="17"/>
    <x v="18"/>
    <n v="65"/>
    <n v="1"/>
    <s v="ETM51"/>
    <n v="130"/>
    <n v="30"/>
    <s v="ร้านที่1"/>
    <s v="ศันสนีย์​.. กรวิจิตรศิริ"/>
    <s v="ศันสนีย์ กรวิจิตรศิริ_x000a_เลขที่451 เจริญสุข2 ม.12 ต.เกิ้ง อ.เมือง_x000a_จ.มหาสารคาม44000 (ร้านถมทวี)_x000a_083-0945298_x000a_ต.เกิ้ง_x000a_อ.เมืองมหาสารคาม_x000a_จ.มหาสารคาม_x000a_Thailand 44000"/>
    <s v="44000"/>
    <s v="66830945298"/>
    <s v="07/02/2025 13:09"/>
    <s v="suphandarat@gmail.com"/>
    <s v="EMS COD"/>
    <s v="facebook"/>
    <s v="จ่ายทีหลัง / COD"/>
    <s v=""/>
    <s v="JA165467072TH"/>
    <s v="07/02/2025 13:09"/>
  </r>
  <r>
    <x v="15"/>
    <x v="16"/>
    <n v="100"/>
    <n v="1"/>
    <s v="ETM51"/>
    <n v="130"/>
    <n v="30"/>
    <s v="ร้านที่1"/>
    <s v="ศันสนีย์​.. กรวิจิตรศิริ"/>
    <s v="ศันสนีย์ กรวิจิตรศิริ_x000a_เลขที่451 เจริญสุข2 ม.12 ต.เกิ้ง อ.เมือง_x000a_จ.มหาสารคาม44000 (ร้านถมทวี)_x000a_083-0945298_x000a_ต.เกิ้ง_x000a_อ.เมืองมหาสารคาม_x000a_จ.มหาสารคาม_x000a_Thailand 44000"/>
    <s v="44000"/>
    <s v="66830945298"/>
    <s v="07/02/2025 13:09"/>
    <s v="suphandarat@gmail.com"/>
    <s v="EMS COD"/>
    <s v="facebook"/>
    <s v="จ่ายทีหลัง / COD"/>
    <s v=""/>
    <s v="JA165467072TH"/>
    <s v="07/02/2025 13:09"/>
  </r>
  <r>
    <x v="17"/>
    <x v="18"/>
    <n v="65"/>
    <n v="1"/>
    <s v="ETM48"/>
    <n v="120"/>
    <n v="20"/>
    <s v="ร้านที่1"/>
    <s v="อำไพ เปล่งขำ"/>
    <s v="11 ซอยสรงประภา 1 แยก 4_x000a_ตรงข้ามที.เค.อพาร์ทเม้นท์_x000a_ถนนสรงประภา_x000a_แขวงดอนเมือง_x000a_เขตดอนเมือง_x000a_กรุงเทพฯ_x000a_โทร 10210"/>
    <s v="10210"/>
    <s v="0861065735"/>
    <s v="07/02/2025 10:33"/>
    <s v="suphandarat@gmail.com"/>
    <s v="EMS"/>
    <s v="facebook"/>
    <s v="กสิกร"/>
    <s v=""/>
    <s v="JB174171190TH"/>
    <s v="07/02/2025 13:06"/>
  </r>
  <r>
    <x v="4"/>
    <x v="4"/>
    <n v="100"/>
    <n v="1"/>
    <s v="ETM48"/>
    <n v="120"/>
    <n v="20"/>
    <s v="ร้านที่1"/>
    <s v="อำไพ เปล่งขำ"/>
    <s v="11 ซอยสรงประภา 1 แยก 4_x000a_ตรงข้ามที.เค.อพาร์ทเม้นท์_x000a_ถนนสรงประภา_x000a_แขวงดอนเมือง_x000a_เขตดอนเมือง_x000a_กรุงเทพฯ_x000a_โทร 10210"/>
    <s v="10210"/>
    <s v="0861065735"/>
    <s v="07/02/2025 10:33"/>
    <s v="suphandarat@gmail.com"/>
    <s v="EMS"/>
    <s v="facebook"/>
    <s v="กสิกร"/>
    <s v=""/>
    <s v="JB174171190TH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12"/>
    <x v="13"/>
    <n v="50"/>
    <n v="1"/>
    <s v="ETM46"/>
    <n v="220"/>
    <n v="2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7/02/2025 09:59"/>
    <s v="suphandarat@gmail.com"/>
    <s v="EMS"/>
    <s v="facebook"/>
    <s v="กสิกร"/>
    <s v=""/>
    <s v="JB174170605TH"/>
    <s v="07/02/2025 13:05"/>
  </r>
  <r>
    <x v="17"/>
    <x v="18"/>
    <n v="65"/>
    <n v="1"/>
    <s v="ETM46"/>
    <n v="220"/>
    <n v="2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7/02/2025 09:59"/>
    <s v="suphandarat@gmail.com"/>
    <s v="EMS"/>
    <s v="facebook"/>
    <s v="กสิกร"/>
    <s v=""/>
    <s v="JB174170605TH"/>
    <s v="07/02/2025 13:05"/>
  </r>
  <r>
    <x v="4"/>
    <x v="4"/>
    <n v="100"/>
    <n v="2"/>
    <s v="ETM46"/>
    <n v="220"/>
    <n v="2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7/02/2025 09:59"/>
    <s v="suphandarat@gmail.com"/>
    <s v="EMS"/>
    <s v="facebook"/>
    <s v="กสิกร"/>
    <s v=""/>
    <s v="JB174170605TH"/>
    <s v="07/02/2025 13:05"/>
  </r>
  <r>
    <x v="19"/>
    <x v="20"/>
    <n v="100"/>
    <n v="2"/>
    <s v="ETM45"/>
    <n v="530"/>
    <n v="3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7/02/2025 13:03"/>
    <s v="suphandarat@gmail.com"/>
    <s v="EMS COD"/>
    <s v="facebook"/>
    <s v="จ่ายทีหลัง / COD"/>
    <s v=""/>
    <s v="JA165467086TH"/>
    <s v="07/02/2025 13:03"/>
  </r>
  <r>
    <x v="13"/>
    <x v="14"/>
    <n v="100"/>
    <n v="2"/>
    <s v="ETM45"/>
    <n v="530"/>
    <n v="3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7/02/2025 13:03"/>
    <s v="suphandarat@gmail.com"/>
    <s v="EMS COD"/>
    <s v="facebook"/>
    <s v="จ่ายทีหลัง / COD"/>
    <s v=""/>
    <s v="JA165467086TH"/>
    <s v="07/02/2025 13:03"/>
  </r>
  <r>
    <x v="14"/>
    <x v="15"/>
    <n v="100"/>
    <n v="2"/>
    <s v="ETM45"/>
    <n v="530"/>
    <n v="3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7/02/2025 13:03"/>
    <s v="suphandarat@gmail.com"/>
    <s v="EMS COD"/>
    <s v="facebook"/>
    <s v="จ่ายทีหลัง / COD"/>
    <s v=""/>
    <s v="JA165467086TH"/>
    <s v="07/02/2025 13:03"/>
  </r>
  <r>
    <x v="17"/>
    <x v="18"/>
    <n v="65"/>
    <n v="1"/>
    <s v="ETM44"/>
    <n v="130"/>
    <n v="30"/>
    <s v="ร้านที่1"/>
    <s v="ทวัช  มูลฝุ่น "/>
    <s v="438/3 ม.4 ซ.วังพงศ์ 12_x000a_ต.วังพงศ์ อ.ปรานบุรี จ.ประจวบฯ _x000a_ 77120"/>
    <s v="77120"/>
    <s v="0922968536"/>
    <s v="07/02/2025 13:02"/>
    <s v="suphandarat@gmail.com"/>
    <s v="EMS COD"/>
    <s v="facebook"/>
    <s v="จ่ายทีหลัง / COD"/>
    <s v=""/>
    <s v="JA165466956TH"/>
    <s v="07/02/2025 13:02"/>
  </r>
  <r>
    <x v="4"/>
    <x v="4"/>
    <n v="100"/>
    <n v="1"/>
    <s v="ETM44"/>
    <n v="130"/>
    <n v="30"/>
    <s v="ร้านที่1"/>
    <s v="ทวัช  มูลฝุ่น "/>
    <s v="438/3 ม.4 ซ.วังพงศ์ 12_x000a_ต.วังพงศ์ อ.ปรานบุรี จ.ประจวบฯ _x000a_ 77120"/>
    <s v="77120"/>
    <s v="0922968536"/>
    <s v="07/02/2025 13:02"/>
    <s v="suphandarat@gmail.com"/>
    <s v="EMS COD"/>
    <s v="facebook"/>
    <s v="จ่ายทีหลัง / COD"/>
    <s v=""/>
    <s v="JA165466956TH"/>
    <s v="07/02/2025 13:02"/>
  </r>
  <r>
    <x v="17"/>
    <x v="18"/>
    <n v="65"/>
    <n v="2"/>
    <s v="ETM43"/>
    <n v="230"/>
    <n v="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7/02/2025 13:01"/>
    <s v="suphandarat@gmail.com"/>
    <s v="EMS COD"/>
    <s v="facebook"/>
    <s v="จ่ายทีหลัง / COD"/>
    <s v=""/>
    <s v="JA165466960TH"/>
    <s v="07/02/2025 13:01"/>
  </r>
  <r>
    <x v="4"/>
    <x v="4"/>
    <n v="100"/>
    <n v="2"/>
    <s v="ETM43"/>
    <n v="230"/>
    <n v="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7/02/2025 13:01"/>
    <s v="suphandarat@gmail.com"/>
    <s v="EMS COD"/>
    <s v="facebook"/>
    <s v="จ่ายทีหลัง / COD"/>
    <s v=""/>
    <s v="JA165466960TH"/>
    <s v="07/02/2025 13:01"/>
  </r>
  <r>
    <x v="17"/>
    <x v="18"/>
    <n v="65"/>
    <n v="1"/>
    <s v="ETM42"/>
    <n v="130"/>
    <n v="30"/>
    <s v="ร้านที่1"/>
    <s v="จุฑามาศ นาคีสุวรรณ"/>
    <s v="56 ซอยเทอดไทย9_x000a_ถนนเทอดไท_x000a_แขวงบางยี่เรือ_x000a_เขตธนบุรี_x000a_กทม. 10600"/>
    <s v="10600"/>
    <s v="0818745561"/>
    <s v="07/02/2025 12:59"/>
    <s v="suphandarat@gmail.com"/>
    <s v="EMS COD"/>
    <s v="facebook"/>
    <s v="จ่ายทีหลัง / COD"/>
    <s v=""/>
    <s v="JA165466973TH"/>
    <s v="07/02/2025 12:59"/>
  </r>
  <r>
    <x v="4"/>
    <x v="4"/>
    <n v="100"/>
    <n v="1"/>
    <s v="ETM42"/>
    <n v="130"/>
    <n v="30"/>
    <s v="ร้านที่1"/>
    <s v="จุฑามาศ นาคีสุวรรณ"/>
    <s v="56 ซอยเทอดไทย9_x000a_ถนนเทอดไท_x000a_แขวงบางยี่เรือ_x000a_เขตธนบุรี_x000a_กทม. 10600"/>
    <s v="10600"/>
    <s v="0818745561"/>
    <s v="07/02/2025 12:59"/>
    <s v="suphandarat@gmail.com"/>
    <s v="EMS COD"/>
    <s v="facebook"/>
    <s v="จ่ายทีหลัง / COD"/>
    <s v=""/>
    <s v="JA165466973TH"/>
    <s v="07/02/2025 12:59"/>
  </r>
  <r>
    <x v="0"/>
    <x v="0"/>
    <n v="50"/>
    <n v="2"/>
    <s v="ETM41"/>
    <n v="420"/>
    <n v="20"/>
    <s v="ร้านที่1"/>
    <s v="รักชนก กรีดจินดา"/>
    <s v="45/2 ม.1 ต.ดอนลาน อ.ผักไห่ จ.อยุธยา _x000a_โทร  13280"/>
    <s v="13280"/>
    <s v="0611903596"/>
    <s v="07/02/2025 09:16"/>
    <s v="suphandarat@gmail.com"/>
    <s v="EMS"/>
    <s v="facebook"/>
    <s v="กสิกร"/>
    <s v=""/>
    <s v="JB174170441TH"/>
    <s v="07/02/2025 12:56"/>
  </r>
  <r>
    <x v="5"/>
    <x v="5"/>
    <n v="100"/>
    <n v="4"/>
    <s v="ETM41"/>
    <n v="420"/>
    <n v="20"/>
    <s v="ร้านที่1"/>
    <s v="รักชนก กรีดจินดา"/>
    <s v="45/2 ม.1 ต.ดอนลาน อ.ผักไห่ จ.อยุธยา _x000a_โทร  13280"/>
    <s v="13280"/>
    <s v="0611903596"/>
    <s v="07/02/2025 09:16"/>
    <s v="suphandarat@gmail.com"/>
    <s v="EMS"/>
    <s v="facebook"/>
    <s v="กสิกร"/>
    <s v=""/>
    <s v="JB174170441TH"/>
    <s v="07/02/2025 12:56"/>
  </r>
  <r>
    <x v="17"/>
    <x v="18"/>
    <n v="49"/>
    <n v="1"/>
    <s v="ETM40"/>
    <n v="249"/>
    <n v="29"/>
    <s v="ร้านที่1"/>
    <s v="ว******ม"/>
    <s v="******ย 6 หมู่ 2 ตำบลแคราย อำเภอกระทุ่มแบน จังหวัดสมุทรสาคร 74110"/>
    <s v="74110"/>
    <s v="76"/>
    <s v="07/02/2025 12:55"/>
    <s v="-"/>
    <s v="SPX Express"/>
    <s v="Shopee"/>
    <s v="shopee"/>
    <s v=""/>
    <s v="TH253023080211C"/>
    <s v="07/02/2025 12:55"/>
  </r>
  <r>
    <x v="5"/>
    <x v="5"/>
    <n v="75"/>
    <n v="1"/>
    <s v="ETM40"/>
    <n v="249"/>
    <n v="29"/>
    <s v="ร้านที่1"/>
    <s v="ว******ม"/>
    <s v="******ย 6 หมู่ 2 ตำบลแคราย อำเภอกระทุ่มแบน จังหวัดสมุทรสาคร 74110"/>
    <s v="74110"/>
    <s v="76"/>
    <s v="07/02/2025 12:55"/>
    <s v="-"/>
    <s v="SPX Express"/>
    <s v="Shopee"/>
    <s v="shopee"/>
    <s v=""/>
    <s v="TH253023080211C"/>
    <s v="07/02/2025 12:55"/>
  </r>
  <r>
    <x v="4"/>
    <x v="4"/>
    <n v="76"/>
    <n v="1"/>
    <s v="ETM40"/>
    <n v="249"/>
    <n v="29"/>
    <s v="ร้านที่1"/>
    <s v="ว******ม"/>
    <s v="******ย 6 หมู่ 2 ตำบลแคราย อำเภอกระทุ่มแบน จังหวัดสมุทรสาคร 74110"/>
    <s v="74110"/>
    <s v="76"/>
    <s v="07/02/2025 12:55"/>
    <s v="-"/>
    <s v="SPX Express"/>
    <s v="Shopee"/>
    <s v="shopee"/>
    <s v=""/>
    <s v="TH253023080211C"/>
    <s v="07/02/2025 12:55"/>
  </r>
  <r>
    <x v="17"/>
    <x v="18"/>
    <n v="65"/>
    <n v="1"/>
    <s v="ETM39"/>
    <n v="220"/>
    <n v="20"/>
    <s v="ร้านที่1"/>
    <s v="ดวงรัตน์ แก่นบุดดี"/>
    <s v="232 ม 16 บ หนองตาไก้1_x000a_ต ชุมแพ อ ชุมแพ_x000a_จ ขอนแก่น  40130"/>
    <s v="40130"/>
    <s v="0983192974"/>
    <s v="07/02/2025 20:56"/>
    <s v="suphandarat@gmail.com"/>
    <s v="EMS"/>
    <s v="facebook"/>
    <s v="กสิกร"/>
    <s v=""/>
    <s v="JB174170455TH"/>
    <s v="07/02/2025 12:54"/>
  </r>
  <r>
    <x v="3"/>
    <x v="3"/>
    <n v="50"/>
    <n v="1"/>
    <s v="ETM39"/>
    <n v="220"/>
    <n v="20"/>
    <s v="ร้านที่1"/>
    <s v="ดวงรัตน์ แก่นบุดดี"/>
    <s v="232 ม 16 บ หนองตาไก้1_x000a_ต ชุมแพ อ ชุมแพ_x000a_จ ขอนแก่น  40130"/>
    <s v="40130"/>
    <s v="0983192974"/>
    <s v="07/02/2025 20:56"/>
    <s v="suphandarat@gmail.com"/>
    <s v="EMS"/>
    <s v="facebook"/>
    <s v="กสิกร"/>
    <s v=""/>
    <s v="JB174170455TH"/>
    <s v="07/02/2025 12:54"/>
  </r>
  <r>
    <x v="4"/>
    <x v="4"/>
    <n v="100"/>
    <n v="2"/>
    <s v="ETM39"/>
    <n v="220"/>
    <n v="20"/>
    <s v="ร้านที่1"/>
    <s v="ดวงรัตน์ แก่นบุดดี"/>
    <s v="232 ม 16 บ หนองตาไก้1_x000a_ต ชุมแพ อ ชุมแพ_x000a_จ ขอนแก่น  40130"/>
    <s v="40130"/>
    <s v="0983192974"/>
    <s v="07/02/2025 20:56"/>
    <s v="suphandarat@gmail.com"/>
    <s v="EMS"/>
    <s v="facebook"/>
    <s v="กสิกร"/>
    <s v=""/>
    <s v="JB174170455TH"/>
    <s v="07/02/2025 12:54"/>
  </r>
  <r>
    <x v="2"/>
    <x v="2"/>
    <n v="50"/>
    <n v="1"/>
    <s v="ETM38"/>
    <n v="330"/>
    <n v="30"/>
    <s v="ร้านที่1"/>
    <s v="บุษกร ปัทมโสภณ "/>
    <s v="66/1ถนนพุทธมณฑลสาย2 แขวงบางแคเหนือ เขตบางแค จังหวัดกทม.  10160"/>
    <s v="10160"/>
    <s v="0917131147"/>
    <s v="07/02/2025 12:50"/>
    <s v="suphandarat@gmail.com"/>
    <s v="EMS COD"/>
    <s v="facebook"/>
    <s v="จ่ายทีหลัง / COD"/>
    <s v=""/>
    <s v="JA165466995TH"/>
    <s v="07/02/2025 12:50"/>
  </r>
  <r>
    <x v="3"/>
    <x v="3"/>
    <n v="50"/>
    <n v="1"/>
    <s v="ETM38"/>
    <n v="330"/>
    <n v="30"/>
    <s v="ร้านที่1"/>
    <s v="บุษกร ปัทมโสภณ "/>
    <s v="66/1ถนนพุทธมณฑลสาย2 แขวงบางแคเหนือ เขตบางแค จังหวัดกทม.  10160"/>
    <s v="10160"/>
    <s v="0917131147"/>
    <s v="07/02/2025 12:50"/>
    <s v="suphandarat@gmail.com"/>
    <s v="EMS COD"/>
    <s v="facebook"/>
    <s v="จ่ายทีหลัง / COD"/>
    <s v=""/>
    <s v="JA165466995TH"/>
    <s v="07/02/2025 12:50"/>
  </r>
  <r>
    <x v="1"/>
    <x v="1"/>
    <n v="50"/>
    <n v="1"/>
    <s v="ETM38"/>
    <n v="330"/>
    <n v="30"/>
    <s v="ร้านที่1"/>
    <s v="บุษกร ปัทมโสภณ "/>
    <s v="66/1ถนนพุทธมณฑลสาย2 แขวงบางแคเหนือ เขตบางแค จังหวัดกทม.  10160"/>
    <s v="10160"/>
    <s v="0917131147"/>
    <s v="07/02/2025 12:50"/>
    <s v="suphandarat@gmail.com"/>
    <s v="EMS COD"/>
    <s v="facebook"/>
    <s v="จ่ายทีหลัง / COD"/>
    <s v=""/>
    <s v="JA165466995TH"/>
    <s v="07/02/2025 12:50"/>
  </r>
  <r>
    <x v="4"/>
    <x v="4"/>
    <n v="100"/>
    <n v="3"/>
    <s v="ETM38"/>
    <n v="330"/>
    <n v="30"/>
    <s v="ร้านที่1"/>
    <s v="บุษกร ปัทมโสภณ "/>
    <s v="66/1ถนนพุทธมณฑลสาย2 แขวงบางแคเหนือ เขตบางแค จังหวัดกทม.  10160"/>
    <s v="10160"/>
    <s v="0917131147"/>
    <s v="07/02/2025 12:50"/>
    <s v="suphandarat@gmail.com"/>
    <s v="EMS COD"/>
    <s v="facebook"/>
    <s v="จ่ายทีหลัง / COD"/>
    <s v=""/>
    <s v="JA165466995TH"/>
    <s v="07/02/2025 12:50"/>
  </r>
  <r>
    <x v="12"/>
    <x v="13"/>
    <n v="50"/>
    <n v="3"/>
    <s v="ETM37"/>
    <n v="330"/>
    <n v="30"/>
    <s v="ร้านที่1"/>
    <s v="-นิด"/>
    <s v="257/5..ม.19..ต.นอกเมือง..อ.เมืองจ.สุรินทร์ 32000"/>
    <s v="32000"/>
    <s v="0872608582"/>
    <s v="07/02/2025 12:49"/>
    <s v="suphandarat@gmail.com"/>
    <s v="EMS COD"/>
    <s v="facebook"/>
    <s v="จ่ายทีหลัง / COD"/>
    <s v=""/>
    <s v="JA165466987TH"/>
    <s v="07/02/2025 12:49"/>
  </r>
  <r>
    <x v="4"/>
    <x v="4"/>
    <n v="100"/>
    <n v="3"/>
    <s v="ETM37"/>
    <n v="330"/>
    <n v="30"/>
    <s v="ร้านที่1"/>
    <s v="-นิด"/>
    <s v="257/5..ม.19..ต.นอกเมือง..อ.เมืองจ.สุรินทร์ 32000"/>
    <s v="32000"/>
    <s v="0872608582"/>
    <s v="07/02/2025 12:49"/>
    <s v="suphandarat@gmail.com"/>
    <s v="EMS COD"/>
    <s v="facebook"/>
    <s v="จ่ายทีหลัง / COD"/>
    <s v=""/>
    <s v="JA165466987TH"/>
    <s v="07/02/2025 12:49"/>
  </r>
  <r>
    <x v="13"/>
    <x v="14"/>
    <n v="90"/>
    <n v="3"/>
    <s v="ETM36"/>
    <n v="305"/>
    <n v="35"/>
    <s v="ร้านที่1"/>
    <s v="ส******ญ"/>
    <s v="******15 แยก 10 แขวงช่องนนทรี เขตยานนาวา จังหวัดกรุงเทพมหานคร 10120"/>
    <s v="10120"/>
    <s v="33"/>
    <s v="07/02/2025 12:50"/>
    <s v="-"/>
    <s v="Flash Express"/>
    <s v="Shopee"/>
    <s v="shopee"/>
    <s v=""/>
    <s v="TH01366U8JH93A"/>
    <s v="07/02/2025 12:46"/>
  </r>
  <r>
    <x v="17"/>
    <x v="18"/>
    <n v="65"/>
    <n v="2"/>
    <s v="ETM35"/>
    <n v="230"/>
    <n v="30"/>
    <s v="ร้านที่1"/>
    <s v="เถลิง​ศักดิ์​ ดี​ล้อม"/>
    <s v=" 452/235  ลุมพินีพาร์คนวมินทร์ศรีบูรพาอาคาร A2 แขวงคลองกุ่ม เขตบึงกุ่ม กรุงเทพฯ   10240"/>
    <s v="10240"/>
    <s v="0613873789"/>
    <s v="07/02/2025 12:45"/>
    <s v="suphandarat@gmail.com"/>
    <s v="EMS COD"/>
    <s v="facebook"/>
    <s v="จ่ายทีหลัง / COD"/>
    <s v=""/>
    <s v="JA165467090TH"/>
    <s v="07/02/2025 12:45"/>
  </r>
  <r>
    <x v="4"/>
    <x v="4"/>
    <n v="100"/>
    <n v="2"/>
    <s v="ETM35"/>
    <n v="230"/>
    <n v="30"/>
    <s v="ร้านที่1"/>
    <s v="เถลิง​ศักดิ์​ ดี​ล้อม"/>
    <s v=" 452/235  ลุมพินีพาร์คนวมินทร์ศรีบูรพาอาคาร A2 แขวงคลองกุ่ม เขตบึงกุ่ม กรุงเทพฯ   10240"/>
    <s v="10240"/>
    <s v="0613873789"/>
    <s v="07/02/2025 12:45"/>
    <s v="suphandarat@gmail.com"/>
    <s v="EMS COD"/>
    <s v="facebook"/>
    <s v="จ่ายทีหลัง / COD"/>
    <s v=""/>
    <s v="JA165467090TH"/>
    <s v="07/02/2025 12:45"/>
  </r>
  <r>
    <x v="17"/>
    <x v="18"/>
    <n v="65"/>
    <n v="2"/>
    <s v="ETM34"/>
    <n v="230"/>
    <n v="30"/>
    <s v="ร้านที่1"/>
    <s v=" สุรีย์พันธุ์ สุขสาธุ"/>
    <s v="100/38หมู่1 ซอยบางศรีเมือง อ.เมือง จ.นนทบุรี  11000"/>
    <s v="11000"/>
    <s v="0869745685"/>
    <s v="07/02/2025 12:43"/>
    <s v="suphandarat@gmail.com"/>
    <s v="EMS COD"/>
    <s v="facebook"/>
    <s v="จ่ายทีหลัง / COD"/>
    <s v=""/>
    <s v="JA165467109TH"/>
    <s v="07/02/2025 12:43"/>
  </r>
  <r>
    <x v="4"/>
    <x v="4"/>
    <n v="100"/>
    <n v="2"/>
    <s v="ETM34"/>
    <n v="230"/>
    <n v="30"/>
    <s v="ร้านที่1"/>
    <s v=" สุรีย์พันธุ์ สุขสาธุ"/>
    <s v="100/38หมู่1 ซอยบางศรีเมือง อ.เมือง จ.นนทบุรี  11000"/>
    <s v="11000"/>
    <s v="0869745685"/>
    <s v="07/02/2025 12:43"/>
    <s v="suphandarat@gmail.com"/>
    <s v="EMS COD"/>
    <s v="facebook"/>
    <s v="จ่ายทีหลัง / COD"/>
    <s v=""/>
    <s v="JA165467109TH"/>
    <s v="07/02/2025 12:43"/>
  </r>
  <r>
    <x v="12"/>
    <x v="13"/>
    <n v="50"/>
    <n v="1"/>
    <s v="ETM33"/>
    <n v="130"/>
    <n v="30"/>
    <s v="ร้านที่1"/>
    <s v="สันทนา สองรุ่งชัยฤทธิ์"/>
    <s v="435/1 ซ.พิบูลย์อุปถัมภ์ สามเสนนอก ห้วยขวาง กทม. 10310"/>
    <s v="10310"/>
    <s v="0971235151"/>
    <s v="07/02/2025 12:41"/>
    <s v="suphandarat@gmail.com"/>
    <s v="EMS COD"/>
    <s v="facebook"/>
    <s v="จ่ายทีหลัง / COD"/>
    <s v=""/>
    <s v="JA165467112TH"/>
    <s v="07/02/2025 12:41"/>
  </r>
  <r>
    <x v="4"/>
    <x v="4"/>
    <n v="100"/>
    <n v="1"/>
    <s v="ETM33"/>
    <n v="130"/>
    <n v="30"/>
    <s v="ร้านที่1"/>
    <s v="สันทนา สองรุ่งชัยฤทธิ์"/>
    <s v="435/1 ซ.พิบูลย์อุปถัมภ์ สามเสนนอก ห้วยขวาง กทม. 10310"/>
    <s v="10310"/>
    <s v="0971235151"/>
    <s v="07/02/2025 12:41"/>
    <s v="suphandarat@gmail.com"/>
    <s v="EMS COD"/>
    <s v="facebook"/>
    <s v="จ่ายทีหลัง / COD"/>
    <s v=""/>
    <s v="JA165467112TH"/>
    <s v="07/02/2025 12:41"/>
  </r>
  <r>
    <x v="10"/>
    <x v="10"/>
    <n v="0"/>
    <n v="1"/>
    <s v="ETM32"/>
    <n v="106"/>
    <n v="6"/>
    <s v="ร้านที่4"/>
    <s v="น***ศศิประภา ต***ะเสระนีย์"/>
    <s v="ภูเก็ต"/>
    <s v="-"/>
    <s v=""/>
    <s v="07/02/2025 12:40"/>
    <s v="-"/>
    <s v="Flash Express Thailand COD"/>
    <s v="Tiktok"/>
    <s v="จ่ายทีหลัง / COD"/>
    <s v=""/>
    <s v="THT67011H3WC24Z"/>
    <s v="07/02/2025 12:40"/>
  </r>
  <r>
    <x v="5"/>
    <x v="5"/>
    <n v="120"/>
    <n v="1"/>
    <s v="ETM32"/>
    <n v="106"/>
    <n v="6"/>
    <s v="ร้านที่4"/>
    <s v="น***ศศิประภา ต***ะเสระนีย์"/>
    <s v="ภูเก็ต"/>
    <s v="-"/>
    <s v=""/>
    <s v="07/02/2025 12:40"/>
    <s v="-"/>
    <s v="Flash Express Thailand COD"/>
    <s v="Tiktok"/>
    <s v="จ่ายทีหลัง / COD"/>
    <s v=""/>
    <s v="THT67011H3WC24Z"/>
    <s v="07/02/2025 12:40"/>
  </r>
  <r>
    <x v="9"/>
    <x v="9"/>
    <n v="60"/>
    <n v="1"/>
    <s v="ETM31"/>
    <n v="150"/>
    <n v="0"/>
    <s v="ร้านที่10"/>
    <s v="วิชุดา ปาละนันท์"/>
    <s v=" &amp;nbsp;บ้านเลขที่ 9/41 หมู่บ้านการเด้นวิลล่า เดอะวอเตอร์ฟร้อน. หมู่10 ต.ลาดสวาย. &amp;nbsp;อ.ลำลูกกา. จ.ปทุมธานี 12150. &amp;nbsp;(ถ้าไม่มีผู้รับ ฝากรปภ.หมู่บ้านเซ็นรับแทนค่ะ)&amp;nbsp;"/>
    <s v="12150"/>
    <s v="0985638490"/>
    <s v="06/02/2025 18:30"/>
    <s v="suphandarat@gmail.com"/>
    <s v="EMS"/>
    <s v="line_oa"/>
    <s v="กสิกร"/>
    <s v=""/>
    <s v="JB174170614TH"/>
    <s v="07/02/2025 12:37"/>
  </r>
  <r>
    <x v="21"/>
    <x v="23"/>
    <n v="139"/>
    <n v="1"/>
    <s v="ETM31"/>
    <n v="150"/>
    <n v="0"/>
    <s v="ร้านที่10"/>
    <s v="วิชุดา ปาละนันท์"/>
    <s v=" &amp;nbsp;บ้านเลขที่ 9/41 หมู่บ้านการเด้นวิลล่า เดอะวอเตอร์ฟร้อน. หมู่10 ต.ลาดสวาย. &amp;nbsp;อ.ลำลูกกา. จ.ปทุมธานี 12150. &amp;nbsp;(ถ้าไม่มีผู้รับ ฝากรปภ.หมู่บ้านเซ็นรับแทนค่ะ)&amp;nbsp;"/>
    <s v="12150"/>
    <s v="0985638490"/>
    <s v="06/02/2025 18:30"/>
    <s v="suphandarat@gmail.com"/>
    <s v="EMS"/>
    <s v="line_oa"/>
    <s v="กสิกร"/>
    <s v=""/>
    <s v="JB174170614TH"/>
    <s v="07/02/2025 12:37"/>
  </r>
  <r>
    <x v="9"/>
    <x v="9"/>
    <n v="60"/>
    <n v="1"/>
    <s v="ETM30"/>
    <n v="150"/>
    <n v="0"/>
    <s v="ร้านที่10"/>
    <s v="ดีเจ.เสิด จอมชัชพงศ์ อโนราช"/>
    <s v="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 / 082-6742942☎️สะดวกรับของ / รับโทรศัพท์ 13.00-19.00 น. นะครับ(ภาคบ่าย)"/>
    <s v="12120"/>
    <s v="0823285252"/>
    <s v="07/02/2025 12:28"/>
    <s v="suphandarat@gmail.com"/>
    <s v="EMS"/>
    <s v="line_oa"/>
    <s v="กสิกร"/>
    <s v=""/>
    <s v="JB174170628TH"/>
    <s v="07/02/2025 12:35"/>
  </r>
  <r>
    <x v="22"/>
    <x v="24"/>
    <n v="139"/>
    <n v="1"/>
    <s v="ETM30"/>
    <n v="150"/>
    <n v="0"/>
    <s v="ร้านที่10"/>
    <s v="ดีเจ.เสิด จอมชัชพงศ์ อโนราช"/>
    <s v="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 / 082-6742942☎️สะดวกรับของ / รับโทรศัพท์ 13.00-19.00 น. นะครับ(ภาคบ่าย)"/>
    <s v="12120"/>
    <s v="0823285252"/>
    <s v="07/02/2025 12:28"/>
    <s v="suphandarat@gmail.com"/>
    <s v="EMS"/>
    <s v="line_oa"/>
    <s v="กสิกร"/>
    <s v=""/>
    <s v="JB174170628TH"/>
    <s v="07/02/2025 12:35"/>
  </r>
  <r>
    <x v="23"/>
    <x v="25"/>
    <n v="15"/>
    <n v="2"/>
    <s v="ETM29"/>
    <n v="164"/>
    <n v="134"/>
    <s v="ร้านที่1"/>
    <s v="น******ล"/>
    <s v="******อุทิศ, ถนนประชาอุทิศ, เขตทุ่งครุ แขวงทุ่งครุ เขตทุ่งครุ จังหวัดกรุงเทพมหานคร 10140"/>
    <s v="10140"/>
    <s v="65"/>
    <s v="07/02/2025 12:30"/>
    <s v="-"/>
    <s v="SPX Express"/>
    <s v="Shopee"/>
    <s v="shopee"/>
    <s v=""/>
    <s v="TH259507744376S"/>
    <s v="07/02/2025 12:30"/>
  </r>
  <r>
    <x v="17"/>
    <x v="18"/>
    <n v="65"/>
    <n v="2"/>
    <s v="ETM28"/>
    <n v="220"/>
    <n v="20"/>
    <s v="ร้านที่1"/>
    <s v="สายชล"/>
    <s v="45หมู่5เกาะกูดรีสอร์ทต.เกาะกูดอ.เกาะกูดจ.ตราด 23000"/>
    <s v="23000"/>
    <s v="0615368198"/>
    <s v="07/02/2025 09:55"/>
    <s v="suphandarat@gmail.com"/>
    <s v="EMS"/>
    <s v="facebook"/>
    <s v="กสิกร"/>
    <s v=""/>
    <s v="JB174170631TH"/>
    <s v="07/02/2025 12:29"/>
  </r>
  <r>
    <x v="4"/>
    <x v="4"/>
    <n v="100"/>
    <n v="2"/>
    <s v="ETM28"/>
    <n v="220"/>
    <n v="20"/>
    <s v="ร้านที่1"/>
    <s v="สายชล"/>
    <s v="45หมู่5เกาะกูดรีสอร์ทต.เกาะกูดอ.เกาะกูดจ.ตราด 23000"/>
    <s v="23000"/>
    <s v="0615368198"/>
    <s v="07/02/2025 09:55"/>
    <s v="suphandarat@gmail.com"/>
    <s v="EMS"/>
    <s v="facebook"/>
    <s v="กสิกร"/>
    <s v=""/>
    <s v="JB174170631TH"/>
    <s v="07/02/2025 12:29"/>
  </r>
  <r>
    <x v="17"/>
    <x v="18"/>
    <n v="65"/>
    <n v="1"/>
    <s v="ETM27"/>
    <n v="130"/>
    <n v="30"/>
    <s v="ร้านที่1"/>
    <s v="ต้อย"/>
    <s v="7/19 แฟลต ก 1 ชั้น 2_x000a_ซอยปลูกจิตต์_x000a_ถนนพระราม 4 _x000a_แขวงลุมพินี อ.ปทุมวัน _x000a_กทม. _x000a_ 10330"/>
    <s v="10330"/>
    <s v="0922798035"/>
    <s v="07/02/2025 12:27"/>
    <s v="suphandarat@gmail.com"/>
    <s v="EMS COD"/>
    <s v="facebook"/>
    <s v="จ่ายทีหลัง / COD"/>
    <s v=""/>
    <s v="JA165467126TH"/>
    <s v="07/02/2025 12:27"/>
  </r>
  <r>
    <x v="4"/>
    <x v="4"/>
    <n v="100"/>
    <n v="1"/>
    <s v="ETM27"/>
    <n v="130"/>
    <n v="30"/>
    <s v="ร้านที่1"/>
    <s v="ต้อย"/>
    <s v="7/19 แฟลต ก 1 ชั้น 2_x000a_ซอยปลูกจิตต์_x000a_ถนนพระราม 4 _x000a_แขวงลุมพินี อ.ปทุมวัน _x000a_กทม. _x000a_ 10330"/>
    <s v="10330"/>
    <s v="0922798035"/>
    <s v="07/02/2025 12:27"/>
    <s v="suphandarat@gmail.com"/>
    <s v="EMS COD"/>
    <s v="facebook"/>
    <s v="จ่ายทีหลัง / COD"/>
    <s v=""/>
    <s v="JA165467126TH"/>
    <s v="07/02/2025 12:27"/>
  </r>
  <r>
    <x v="17"/>
    <x v="18"/>
    <n v="65"/>
    <n v="1"/>
    <s v="ETM26"/>
    <n v="130"/>
    <n v="30"/>
    <s v="ร้านที่1"/>
    <s v="กัญญาดา สุขุมธรรมสถิต"/>
    <s v="226/6ถ.ศุภสารรังสรรค ต.หาดใหญ่ อ.หาดใหญ่_x000a_จ.สงขลา 90110"/>
    <s v="90110"/>
    <s v="0896547602"/>
    <s v="07/02/2025 12:26"/>
    <s v="suphandarat@gmail.com"/>
    <s v="EMS COD"/>
    <s v="facebook"/>
    <s v="จ่ายทีหลัง / COD"/>
    <s v=""/>
    <s v="JA165467130TH"/>
    <s v="07/02/2025 12:26"/>
  </r>
  <r>
    <x v="4"/>
    <x v="4"/>
    <n v="100"/>
    <n v="1"/>
    <s v="ETM26"/>
    <n v="130"/>
    <n v="30"/>
    <s v="ร้านที่1"/>
    <s v="กัญญาดา สุขุมธรรมสถิต"/>
    <s v="226/6ถ.ศุภสารรังสรรค ต.หาดใหญ่ อ.หาดใหญ่_x000a_จ.สงขลา 90110"/>
    <s v="90110"/>
    <s v="0896547602"/>
    <s v="07/02/2025 12:26"/>
    <s v="suphandarat@gmail.com"/>
    <s v="EMS COD"/>
    <s v="facebook"/>
    <s v="จ่ายทีหลัง / COD"/>
    <s v=""/>
    <s v="JA165467130TH"/>
    <s v="07/02/2025 12:26"/>
  </r>
  <r>
    <x v="12"/>
    <x v="13"/>
    <n v="50"/>
    <n v="1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15"/>
    <x v="16"/>
    <n v="100"/>
    <n v="1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8"/>
    <x v="8"/>
    <n v="65"/>
    <n v="1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24"/>
    <x v="26"/>
    <n v="65"/>
    <n v="1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4"/>
    <x v="4"/>
    <n v="100"/>
    <n v="2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17"/>
    <x v="18"/>
    <n v="65"/>
    <n v="1"/>
    <s v="ETM24"/>
    <n v="120"/>
    <n v="20"/>
    <s v="ร้านที่1"/>
    <s v="เป็ง โป่งเครือ"/>
    <s v="142 ม.3 ต.เวียงมอก อ.เถิน จ.ลำปาง 52160"/>
    <s v="52160"/>
    <s v="0800154644"/>
    <s v="07/02/2025 09:59"/>
    <s v="suphandarat@gmail.com"/>
    <s v="EMS"/>
    <s v="facebook"/>
    <s v="กสิกร"/>
    <s v=""/>
    <s v="JB174170645TH"/>
    <s v="07/02/2025 12:22"/>
  </r>
  <r>
    <x v="4"/>
    <x v="4"/>
    <n v="100"/>
    <n v="1"/>
    <s v="ETM24"/>
    <n v="120"/>
    <n v="20"/>
    <s v="ร้านที่1"/>
    <s v="เป็ง โป่งเครือ"/>
    <s v="142 ม.3 ต.เวียงมอก อ.เถิน จ.ลำปาง 52160"/>
    <s v="52160"/>
    <s v="0800154644"/>
    <s v="07/02/2025 09:59"/>
    <s v="suphandarat@gmail.com"/>
    <s v="EMS"/>
    <s v="facebook"/>
    <s v="กสิกร"/>
    <s v=""/>
    <s v="JB174170645TH"/>
    <s v="07/02/2025 12:22"/>
  </r>
  <r>
    <x v="12"/>
    <x v="13"/>
    <n v="50"/>
    <n v="1"/>
    <s v="ETM23"/>
    <n v="120"/>
    <n v="20"/>
    <s v="ร้านที่1"/>
    <s v="จิราภา"/>
    <s v="42ซ.โยธาเทพ ต.ทะเลชุบศร อ.เมือง ลพบุรี 15000"/>
    <s v="15000"/>
    <s v="0625386253"/>
    <s v="07/02/2025 10:01"/>
    <s v="suphandarat@gmail.com"/>
    <s v="EMS"/>
    <s v="facebook"/>
    <s v="กสิกร"/>
    <s v=""/>
    <s v="JB174170659TH"/>
    <s v="07/02/2025 12:21"/>
  </r>
  <r>
    <x v="4"/>
    <x v="4"/>
    <n v="100"/>
    <n v="1"/>
    <s v="ETM23"/>
    <n v="120"/>
    <n v="20"/>
    <s v="ร้านที่1"/>
    <s v="จิราภา"/>
    <s v="42ซ.โยธาเทพ ต.ทะเลชุบศร อ.เมือง ลพบุรี 15000"/>
    <s v="15000"/>
    <s v="0625386253"/>
    <s v="07/02/2025 10:01"/>
    <s v="suphandarat@gmail.com"/>
    <s v="EMS"/>
    <s v="facebook"/>
    <s v="กสิกร"/>
    <s v=""/>
    <s v="JB174170659TH"/>
    <s v="07/02/2025 12:21"/>
  </r>
  <r>
    <x v="4"/>
    <x v="4"/>
    <n v="100"/>
    <n v="2"/>
    <s v="ETM22"/>
    <n v="220"/>
    <n v="20"/>
    <s v="ร้านที่1"/>
    <s v="กิม"/>
    <s v="905ม1ต.หนองนาคำ_x000a_อ.เมือง จ.อุดรธานี 41000"/>
    <s v="41000"/>
    <s v="0651076737"/>
    <s v="07/02/2025 09:12"/>
    <s v="suphandarat@gmail.com"/>
    <s v="EMS"/>
    <s v="facebook"/>
    <s v="กสิกร"/>
    <s v=""/>
    <s v="JB174170662TH"/>
    <s v="07/02/2025 12:20"/>
  </r>
  <r>
    <x v="20"/>
    <x v="22"/>
    <n v="65"/>
    <n v="1"/>
    <s v="ETM22"/>
    <n v="220"/>
    <n v="20"/>
    <s v="ร้านที่1"/>
    <s v="กิม"/>
    <s v="905ม1ต.หนองนาคำ_x000a_อ.เมือง จ.อุดรธานี 41000"/>
    <s v="41000"/>
    <s v="0651076737"/>
    <s v="07/02/2025 09:12"/>
    <s v="suphandarat@gmail.com"/>
    <s v="EMS"/>
    <s v="facebook"/>
    <s v="กสิกร"/>
    <s v=""/>
    <s v="JB174170662TH"/>
    <s v="07/02/2025 12:20"/>
  </r>
  <r>
    <x v="8"/>
    <x v="8"/>
    <n v="65"/>
    <n v="1"/>
    <s v="ETM22"/>
    <n v="220"/>
    <n v="20"/>
    <s v="ร้านที่1"/>
    <s v="กิม"/>
    <s v="905ม1ต.หนองนาคำ_x000a_อ.เมือง จ.อุดรธานี 41000"/>
    <s v="41000"/>
    <s v="0651076737"/>
    <s v="07/02/2025 09:12"/>
    <s v="suphandarat@gmail.com"/>
    <s v="EMS"/>
    <s v="facebook"/>
    <s v="กสิกร"/>
    <s v=""/>
    <s v="JB174170662TH"/>
    <s v="07/02/2025 12:20"/>
  </r>
  <r>
    <x v="17"/>
    <x v="18"/>
    <n v="47"/>
    <n v="1"/>
    <s v="ETM21"/>
    <n v="136"/>
    <n v="16"/>
    <s v="ร้านที่4"/>
    <s v="อ***ร ส***ำมี"/>
    <s v="กรุงเทพฯ"/>
    <s v="-"/>
    <s v=""/>
    <s v="07/02/2025 12:15"/>
    <s v="-"/>
    <s v="Flash Express Thailand COD"/>
    <s v="Tiktok"/>
    <s v="จ่ายทีหลัง / COD"/>
    <s v=""/>
    <s v="THT01491H435B4Z"/>
    <s v="07/02/2025 12:15"/>
  </r>
  <r>
    <x v="4"/>
    <x v="4"/>
    <n v="73"/>
    <n v="1"/>
    <s v="ETM21"/>
    <n v="136"/>
    <n v="16"/>
    <s v="ร้านที่4"/>
    <s v="อ***ร ส***ำมี"/>
    <s v="กรุงเทพฯ"/>
    <s v="-"/>
    <s v=""/>
    <s v="07/02/2025 12:15"/>
    <s v="-"/>
    <s v="Flash Express Thailand COD"/>
    <s v="Tiktok"/>
    <s v="จ่ายทีหลัง / COD"/>
    <s v=""/>
    <s v="THT01491H435B4Z"/>
    <s v="07/02/2025 12:15"/>
  </r>
  <r>
    <x v="5"/>
    <x v="5"/>
    <n v="72"/>
    <n v="1"/>
    <s v="ETM20"/>
    <n v="126"/>
    <n v="6"/>
    <s v="ร้านที่4"/>
    <s v="อ***ณา ร***รพย์"/>
    <s v="ราชบุรี"/>
    <s v="-"/>
    <s v=""/>
    <s v="07/02/2025 12:09"/>
    <s v="-"/>
    <s v="Flash Express Thailand COD"/>
    <s v="Tiktok"/>
    <s v="จ่ายทีหลัง / COD"/>
    <s v=""/>
    <s v="THT12061H3HMX7Z"/>
    <s v="07/02/2025 12:09"/>
  </r>
  <r>
    <x v="17"/>
    <x v="18"/>
    <n v="48"/>
    <n v="1"/>
    <s v="ETM20"/>
    <n v="126"/>
    <n v="6"/>
    <s v="ร้านที่4"/>
    <s v="อ***ณา ร***รพย์"/>
    <s v="ราชบุรี"/>
    <s v="-"/>
    <s v=""/>
    <s v="07/02/2025 12:09"/>
    <s v="-"/>
    <s v="Flash Express Thailand COD"/>
    <s v="Tiktok"/>
    <s v="จ่ายทีหลัง / COD"/>
    <s v=""/>
    <s v="THT12061H3HMX7Z"/>
    <s v="07/02/2025 12:09"/>
  </r>
  <r>
    <x v="5"/>
    <x v="5"/>
    <n v="66"/>
    <n v="1"/>
    <s v="ETM19"/>
    <n v="209.5"/>
    <n v="26"/>
    <s v="ร้านที่1"/>
    <s v="ละเอียด  นวลรักษ์"/>
    <s v="121 ม.8 บ้านโล๊ะปูเลย · ป่าไหน่/ Pa Nai_x000a__x000a_พร้าว/ Phraoเชียงใหม่/ Chiang Mai_x000a_50190"/>
    <s v="50190"/>
    <s v="660856261675"/>
    <s v="07/02/2025 11:58"/>
    <s v="-"/>
    <s v="Kerry_dropoff"/>
    <s v="Lazada"/>
    <s v="lazada"/>
    <s v=""/>
    <s v="TH47116U8FWN4D"/>
    <s v="07/02/2025 11:58"/>
  </r>
  <r>
    <x v="7"/>
    <x v="12"/>
    <n v="66"/>
    <n v="1"/>
    <s v="ETM19"/>
    <n v="209.5"/>
    <n v="26"/>
    <s v="ร้านที่1"/>
    <s v="ละเอียด  นวลรักษ์"/>
    <s v="121 ม.8 บ้านโล๊ะปูเลย · ป่าไหน่/ Pa Nai_x000a__x000a_พร้าว/ Phraoเชียงใหม่/ Chiang Mai_x000a_50190"/>
    <s v="50190"/>
    <s v="660856261675"/>
    <s v="07/02/2025 11:58"/>
    <s v="-"/>
    <s v="Kerry_dropoff"/>
    <s v="Lazada"/>
    <s v="lazada"/>
    <s v=""/>
    <s v="TH47116U8FWN4D"/>
    <s v="07/02/2025 11:58"/>
  </r>
  <r>
    <x v="4"/>
    <x v="4"/>
    <n v="67"/>
    <n v="1"/>
    <s v="ETM19"/>
    <n v="209.5"/>
    <n v="26"/>
    <s v="ร้านที่1"/>
    <s v="ละเอียด  นวลรักษ์"/>
    <s v="121 ม.8 บ้านโล๊ะปูเลย · ป่าไหน่/ Pa Nai_x000a__x000a_พร้าว/ Phraoเชียงใหม่/ Chiang Mai_x000a_50190"/>
    <s v="50190"/>
    <s v="660856261675"/>
    <s v="07/02/2025 11:58"/>
    <s v="-"/>
    <s v="Kerry_dropoff"/>
    <s v="Lazada"/>
    <s v="lazada"/>
    <s v=""/>
    <s v="TH47116U8FWN4D"/>
    <s v="07/02/2025 11:58"/>
  </r>
  <r>
    <x v="5"/>
    <x v="5"/>
    <n v="77.5"/>
    <n v="2"/>
    <s v="ETM18"/>
    <n v="190"/>
    <n v="35"/>
    <s v="ร้านที่1"/>
    <s v="ศ******ล"/>
    <s v="******5 แขวงท่าข้าม แขวงท่าข้าม เขตบางขุนเทียน จังหวัดกรุงเทพมหานคร 10150"/>
    <s v="10150"/>
    <s v="37"/>
    <s v="07/02/2025 12:17"/>
    <s v="-"/>
    <s v="Flash Express"/>
    <s v="Shopee"/>
    <s v="shopee"/>
    <s v=""/>
    <s v="TH01176U881F8A0"/>
    <s v="07/02/2025 11:47"/>
  </r>
  <r>
    <x v="5"/>
    <x v="5"/>
    <n v="66"/>
    <n v="1"/>
    <s v="ETM16"/>
    <n v="276"/>
    <n v="45"/>
    <s v="ร้านที่1"/>
    <s v="ว******ี"/>
    <s v="******่ที่ 11, ตำบลจอมบึง, อำเภอจอมบึง ตำบลจอมบึง อำเภอจอมบึง จังหวัดราชบุรี 70150"/>
    <s v="70150"/>
    <s v="84"/>
    <s v="07/02/2025 11:04"/>
    <s v="-"/>
    <s v="SPX Express"/>
    <s v="Shopee"/>
    <s v="shopee"/>
    <s v=""/>
    <s v="TH2501483685945"/>
    <s v="07/02/2025 10:34"/>
  </r>
  <r>
    <x v="7"/>
    <x v="12"/>
    <n v="66"/>
    <n v="1"/>
    <s v="ETM16"/>
    <n v="276"/>
    <n v="45"/>
    <s v="ร้านที่1"/>
    <s v="ว******ี"/>
    <s v="******่ที่ 11, ตำบลจอมบึง, อำเภอจอมบึง ตำบลจอมบึง อำเภอจอมบึง จังหวัดราชบุรี 70150"/>
    <s v="70150"/>
    <s v="84"/>
    <s v="07/02/2025 11:04"/>
    <s v="-"/>
    <s v="SPX Express"/>
    <s v="Shopee"/>
    <s v="shopee"/>
    <s v=""/>
    <s v="TH2501483685945"/>
    <s v="07/02/2025 10:34"/>
  </r>
  <r>
    <x v="4"/>
    <x v="4"/>
    <n v="67"/>
    <n v="1"/>
    <s v="ETM16"/>
    <n v="276"/>
    <n v="45"/>
    <s v="ร้านที่1"/>
    <s v="ว******ี"/>
    <s v="******่ที่ 11, ตำบลจอมบึง, อำเภอจอมบึง ตำบลจอมบึง อำเภอจอมบึง จังหวัดราชบุรี 70150"/>
    <s v="70150"/>
    <s v="84"/>
    <s v="07/02/2025 11:04"/>
    <s v="-"/>
    <s v="SPX Express"/>
    <s v="Shopee"/>
    <s v="shopee"/>
    <s v=""/>
    <s v="TH2501483685945"/>
    <s v="07/02/2025 10:34"/>
  </r>
  <r>
    <x v="25"/>
    <x v="27"/>
    <n v="139"/>
    <n v="2"/>
    <s v="ETM15"/>
    <n v="314"/>
    <n v="45"/>
    <s v="ร้านที่1"/>
    <s v="ผ******น"/>
    <s v="******ำบลแม่น้ำ ตำบลแม่น้ำ อำเภอเกาะสมุย จังหวัดสุราษฎร์ธานี 84330"/>
    <s v="84330"/>
    <s v="29"/>
    <s v="07/02/2025 10:47"/>
    <s v="-"/>
    <s v="Flash Express"/>
    <s v="Shopee"/>
    <s v="shopee"/>
    <s v=""/>
    <s v="TH68046U8HQ41G"/>
    <s v="07/02/2025 10:17"/>
  </r>
  <r>
    <x v="0"/>
    <x v="0"/>
    <n v="66.666666666666671"/>
    <n v="3"/>
    <s v="ETM14"/>
    <n v="137"/>
    <n v="7"/>
    <s v="ร้านที่1"/>
    <s v="ช******ก"/>
    <s v="******อ.เมือง จ.ขอนแก่น 40000 ตำบลในเมือง อำเภอเมืองขอนแก่น จังหวัดขอนแก่น 40000"/>
    <s v="40000"/>
    <s v="96"/>
    <s v="07/02/2025 09:44"/>
    <s v="-"/>
    <s v="Flash Express"/>
    <s v="Shopee"/>
    <s v="shopee"/>
    <s v=""/>
    <s v="TH37016U8FK12A1"/>
    <s v="07/02/2025 09:14"/>
  </r>
  <r>
    <x v="5"/>
    <x v="5"/>
    <n v="66"/>
    <n v="1"/>
    <s v="ETM13"/>
    <n v="285"/>
    <n v="45"/>
    <s v="ร้านที่1"/>
    <s v="ศ******ณ"/>
    <s v="******.ท่าช้าง ตำบลท่าช้าง อำเภอเมืองจันทบุรี จังหวัดจันทบุรี 22000"/>
    <s v="22000"/>
    <s v="80"/>
    <s v="07/02/2025 09:14"/>
    <s v="-"/>
    <s v="SPX Express"/>
    <s v="Shopee"/>
    <s v="shopee"/>
    <s v=""/>
    <s v="TH2592093830442"/>
    <s v="07/02/2025 09:14"/>
  </r>
  <r>
    <x v="7"/>
    <x v="12"/>
    <n v="66"/>
    <n v="1"/>
    <s v="ETM13"/>
    <n v="285"/>
    <n v="45"/>
    <s v="ร้านที่1"/>
    <s v="ศ******ณ"/>
    <s v="******.ท่าช้าง ตำบลท่าช้าง อำเภอเมืองจันทบุรี จังหวัดจันทบุรี 22000"/>
    <s v="22000"/>
    <s v="80"/>
    <s v="07/02/2025 09:14"/>
    <s v="-"/>
    <s v="SPX Express"/>
    <s v="Shopee"/>
    <s v="shopee"/>
    <s v=""/>
    <s v="TH2592093830442"/>
    <s v="07/02/2025 09:14"/>
  </r>
  <r>
    <x v="4"/>
    <x v="4"/>
    <n v="67"/>
    <n v="1"/>
    <s v="ETM13"/>
    <n v="285"/>
    <n v="45"/>
    <s v="ร้านที่1"/>
    <s v="ศ******ณ"/>
    <s v="******.ท่าช้าง ตำบลท่าช้าง อำเภอเมืองจันทบุรี จังหวัดจันทบุรี 22000"/>
    <s v="22000"/>
    <s v="80"/>
    <s v="07/02/2025 09:14"/>
    <s v="-"/>
    <s v="SPX Express"/>
    <s v="Shopee"/>
    <s v="shopee"/>
    <s v=""/>
    <s v="TH2592093830442"/>
    <s v="07/02/2025 09:14"/>
  </r>
  <r>
    <x v="4"/>
    <x v="4"/>
    <n v="69.900000000000006"/>
    <n v="10"/>
    <s v="ETM12"/>
    <n v="576"/>
    <n v="6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08:51"/>
    <s v="-"/>
    <s v="Kerry_dropoff"/>
    <s v="Lazada"/>
    <s v="lazada"/>
    <s v=""/>
    <s v="LEXPU0455336414"/>
    <s v="07/02/2025 08:51"/>
  </r>
  <r>
    <x v="9"/>
    <x v="9"/>
    <n v="66.666666666666671"/>
    <n v="3"/>
    <s v="ETM11"/>
    <n v="150"/>
    <n v="0"/>
    <s v="ร้านที่1"/>
    <s v="ส******ก"/>
    <s v="******ลองบางปลากด ตำบลในคลองบางปลากด อำเภอพระสมุทรเจดีย์ จังหวัดสมุทรปราการ 10290"/>
    <s v="10290"/>
    <s v="58"/>
    <s v="07/02/2025 08:09"/>
    <s v="-"/>
    <s v="SPX Express"/>
    <s v="Shopee"/>
    <s v="shopee"/>
    <s v=""/>
    <s v="TH250136117037A"/>
    <s v="07/02/2025 07:39"/>
  </r>
  <r>
    <x v="5"/>
    <x v="5"/>
    <n v="66"/>
    <n v="1"/>
    <s v="ETM10"/>
    <n v="243.5"/>
    <n v="0"/>
    <s v="ร้านที่9"/>
    <s v="ชูชีพ บุญธรรม"/>
    <s v="56/11 หมู่8 ซอย6 ต.แหลมใหญ่ อ.เมือง จ.สมุทรสงคราม_x000a__x000a_เมืองสมุทรสงคราม/ Mueang Samut Songkhramสมุทรสงคราม/ Samut Songkhram_x000a_75000"/>
    <s v="75000"/>
    <s v="660867647377"/>
    <s v="07/02/2025 07:12"/>
    <s v="-"/>
    <s v="Kerry_dropoff"/>
    <s v="Lazada"/>
    <s v="lazada"/>
    <s v=""/>
    <s v="LEXDO0127001851"/>
    <s v="07/02/2025 07:12"/>
  </r>
  <r>
    <x v="7"/>
    <x v="12"/>
    <n v="66"/>
    <n v="1"/>
    <s v="ETM10"/>
    <n v="243.5"/>
    <n v="0"/>
    <s v="ร้านที่9"/>
    <s v="ชูชีพ บุญธรรม"/>
    <s v="56/11 หมู่8 ซอย6 ต.แหลมใหญ่ อ.เมือง จ.สมุทรสงคราม_x000a__x000a_เมืองสมุทรสงคราม/ Mueang Samut Songkhramสมุทรสงคราม/ Samut Songkhram_x000a_75000"/>
    <s v="75000"/>
    <s v="660867647377"/>
    <s v="07/02/2025 07:12"/>
    <s v="-"/>
    <s v="Kerry_dropoff"/>
    <s v="Lazada"/>
    <s v="lazada"/>
    <s v=""/>
    <s v="LEXDO0127001851"/>
    <s v="07/02/2025 07:12"/>
  </r>
  <r>
    <x v="4"/>
    <x v="4"/>
    <n v="67"/>
    <n v="1"/>
    <s v="ETM10"/>
    <n v="243.5"/>
    <n v="0"/>
    <s v="ร้านที่9"/>
    <s v="ชูชีพ บุญธรรม"/>
    <s v="56/11 หมู่8 ซอย6 ต.แหลมใหญ่ อ.เมือง จ.สมุทรสงคราม_x000a__x000a_เมืองสมุทรสงคราม/ Mueang Samut Songkhramสมุทรสงคราม/ Samut Songkhram_x000a_75000"/>
    <s v="75000"/>
    <s v="660867647377"/>
    <s v="07/02/2025 07:12"/>
    <s v="-"/>
    <s v="Kerry_dropoff"/>
    <s v="Lazada"/>
    <s v="lazada"/>
    <s v=""/>
    <s v="LEXDO0127001851"/>
    <s v="07/02/2025 07:12"/>
  </r>
  <r>
    <x v="5"/>
    <x v="5"/>
    <n v="77"/>
    <n v="1"/>
    <s v="ETM9"/>
    <n v="229"/>
    <n v="7"/>
    <s v="ร้านที่1"/>
    <s v="น******์"/>
    <s v="******ุดหว้า ตำบลกุดหว้า อำเภอกุฉินารายณ์ จังหวัดกาฬสินธุ์ 46110"/>
    <s v="46110"/>
    <s v="66"/>
    <s v="07/02/2025 06:40"/>
    <s v="-"/>
    <s v="SPX Express"/>
    <s v="Shopee"/>
    <s v="shopee"/>
    <s v=""/>
    <s v="TH259857944501L"/>
    <s v="07/02/2025 06:40"/>
  </r>
  <r>
    <x v="4"/>
    <x v="4"/>
    <n v="77"/>
    <n v="2"/>
    <s v="ETM9"/>
    <n v="229"/>
    <n v="7"/>
    <s v="ร้านที่1"/>
    <s v="น******์"/>
    <s v="******ุดหว้า ตำบลกุดหว้า อำเภอกุฉินารายณ์ จังหวัดกาฬสินธุ์ 46110"/>
    <s v="46110"/>
    <s v="66"/>
    <s v="07/02/2025 06:40"/>
    <s v="-"/>
    <s v="SPX Express"/>
    <s v="Shopee"/>
    <s v="shopee"/>
    <s v=""/>
    <s v="TH259857944501L"/>
    <s v="07/02/2025 06:40"/>
  </r>
  <r>
    <x v="5"/>
    <x v="5"/>
    <n v="66"/>
    <n v="2"/>
    <s v="ETM8"/>
    <n v="502"/>
    <n v="45"/>
    <s v="ร้านที่1"/>
    <s v="ช******์"/>
    <s v="****** 12 ต.วารินชำราบ ตำบลวารินชำราบ อำเภอวารินชำราบ จังหวัดอุบลราชธานี 34190"/>
    <s v="34190"/>
    <s v="55"/>
    <s v="07/02/2025 01:38"/>
    <s v="-"/>
    <s v="SPX Express"/>
    <s v="Shopee"/>
    <s v="shopee"/>
    <s v=""/>
    <s v="TH250917411893W"/>
    <s v="07/02/2025 01:21"/>
  </r>
  <r>
    <x v="7"/>
    <x v="12"/>
    <n v="66"/>
    <n v="2"/>
    <s v="ETM8"/>
    <n v="502"/>
    <n v="45"/>
    <s v="ร้านที่1"/>
    <s v="ช******์"/>
    <s v="****** 12 ต.วารินชำราบ ตำบลวารินชำราบ อำเภอวารินชำราบ จังหวัดอุบลราชธานี 34190"/>
    <s v="34190"/>
    <s v="55"/>
    <s v="07/02/2025 01:38"/>
    <s v="-"/>
    <s v="SPX Express"/>
    <s v="Shopee"/>
    <s v="shopee"/>
    <s v=""/>
    <s v="TH250917411893W"/>
    <s v="07/02/2025 01:21"/>
  </r>
  <r>
    <x v="4"/>
    <x v="4"/>
    <n v="67"/>
    <n v="2"/>
    <s v="ETM8"/>
    <n v="502"/>
    <n v="45"/>
    <s v="ร้านที่1"/>
    <s v="ช******์"/>
    <s v="****** 12 ต.วารินชำราบ ตำบลวารินชำราบ อำเภอวารินชำราบ จังหวัดอุบลราชธานี 34190"/>
    <s v="34190"/>
    <s v="55"/>
    <s v="07/02/2025 01:38"/>
    <s v="-"/>
    <s v="SPX Express"/>
    <s v="Shopee"/>
    <s v="shopee"/>
    <s v=""/>
    <s v="TH250917411893W"/>
    <s v="07/02/2025 01:21"/>
  </r>
  <r>
    <x v="2"/>
    <x v="2"/>
    <n v="50"/>
    <n v="2"/>
    <s v="ETM4"/>
    <n v="296"/>
    <n v="45"/>
    <s v="ร้านที่1"/>
    <s v="ข******พ"/>
    <s v="******ลบางนอน ตำบลบางนอน อำเภอเมืองระนอง จังหวัดระนอง 85000"/>
    <s v="85000"/>
    <s v="34"/>
    <s v="07/02/2025 00:22"/>
    <s v="-"/>
    <s v="SPX Express"/>
    <s v="Shopee"/>
    <s v="shopee"/>
    <s v=""/>
    <s v="TH254892514224Q"/>
    <s v="07/02/2025 00:22"/>
  </r>
  <r>
    <x v="3"/>
    <x v="3"/>
    <n v="50"/>
    <n v="2"/>
    <s v="ETM4"/>
    <n v="296"/>
    <n v="45"/>
    <s v="ร้านที่1"/>
    <s v="ข******พ"/>
    <s v="******ลบางนอน ตำบลบางนอน อำเภอเมืองระนอง จังหวัดระนอง 85000"/>
    <s v="85000"/>
    <s v="34"/>
    <s v="07/02/2025 00:22"/>
    <s v="-"/>
    <s v="SPX Express"/>
    <s v="Shopee"/>
    <s v="shopee"/>
    <s v=""/>
    <s v="TH254892514224Q"/>
    <s v="07/02/2025 00:22"/>
  </r>
  <r>
    <x v="1"/>
    <x v="1"/>
    <n v="50"/>
    <n v="2"/>
    <s v="ETM4"/>
    <n v="296"/>
    <n v="45"/>
    <s v="ร้านที่1"/>
    <s v="ข******พ"/>
    <s v="******ลบางนอน ตำบลบางนอน อำเภอเมืองระนอง จังหวัดระนอง 85000"/>
    <s v="85000"/>
    <s v="34"/>
    <s v="07/02/2025 00:22"/>
    <s v="-"/>
    <s v="SPX Express"/>
    <s v="Shopee"/>
    <s v="shopee"/>
    <s v=""/>
    <s v="TH254892514224Q"/>
    <s v="07/02/2025 00:2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n v="66.333333333333329"/>
    <n v="3"/>
    <s v="ETO94"/>
    <n v="250"/>
    <n v="0"/>
    <s v="ร้านที่2"/>
    <s v="ย***น จ***ิ้ว"/>
    <s v="ภูเก็ต"/>
    <s v="-"/>
    <s v=""/>
    <s v="08/02/2025 23:41"/>
    <s v="-"/>
    <s v="J&amp;T COD"/>
    <s v="Tiktok"/>
    <s v="จ่ายทีหลัง / COD"/>
    <s v=""/>
    <s v="-"/>
    <s v="08/02/2025 23:42"/>
  </r>
  <r>
    <x v="1"/>
    <x v="1"/>
    <n v="139"/>
    <n v="1"/>
    <s v="ETO93"/>
    <n v="304"/>
    <n v="35"/>
    <s v="ร้านที่1"/>
    <s v="ศ******์"/>
    <s v="****** แขวงเสนานิคม เขตจตุจักร จังหวัดกรุงเทพมหานคร 10900"/>
    <s v="10900"/>
    <s v="54"/>
    <s v="08/02/2025 23:11"/>
    <s v="-"/>
    <s v="Flash Express"/>
    <s v="Shopee"/>
    <s v="shopee"/>
    <s v=""/>
    <s v="-"/>
    <s v="08/02/2025 23:11"/>
  </r>
  <r>
    <x v="2"/>
    <x v="2"/>
    <n v="139"/>
    <n v="1"/>
    <s v="ETO93"/>
    <n v="304"/>
    <n v="35"/>
    <s v="ร้านที่1"/>
    <s v="ศ******์"/>
    <s v="****** แขวงเสนานิคม เขตจตุจักร จังหวัดกรุงเทพมหานคร 10900"/>
    <s v="10900"/>
    <s v="54"/>
    <s v="08/02/2025 23:11"/>
    <s v="-"/>
    <s v="Flash Express"/>
    <s v="Shopee"/>
    <s v="shopee"/>
    <s v=""/>
    <s v="-"/>
    <s v="08/02/2025 23:11"/>
  </r>
  <r>
    <x v="3"/>
    <x v="3"/>
    <n v="66"/>
    <n v="1"/>
    <s v="ETO91"/>
    <n v="191.26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8/02/2025 22:45"/>
    <s v="-"/>
    <s v="Kerry_dropoff"/>
    <s v="Lazada"/>
    <s v="lazada"/>
    <s v=""/>
    <s v="-"/>
    <s v="08/02/2025 22:45"/>
  </r>
  <r>
    <x v="4"/>
    <x v="4"/>
    <n v="66"/>
    <n v="1"/>
    <s v="ETO91"/>
    <n v="191.26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8/02/2025 22:45"/>
    <s v="-"/>
    <s v="Kerry_dropoff"/>
    <s v="Lazada"/>
    <s v="lazada"/>
    <s v=""/>
    <s v="-"/>
    <s v="08/02/2025 22:45"/>
  </r>
  <r>
    <x v="0"/>
    <x v="0"/>
    <n v="67"/>
    <n v="1"/>
    <s v="ETO91"/>
    <n v="191.26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8/02/2025 22:45"/>
    <s v="-"/>
    <s v="Kerry_dropoff"/>
    <s v="Lazada"/>
    <s v="lazada"/>
    <s v=""/>
    <s v="-"/>
    <s v="08/02/2025 22:45"/>
  </r>
  <r>
    <x v="5"/>
    <x v="5"/>
    <n v="25"/>
    <n v="4"/>
    <s v="ETO90"/>
    <n v="147"/>
    <n v="45"/>
    <s v="ร้านที่4"/>
    <s v="ว***รณ์ ท***าภิบาล"/>
    <s v="กรุงเทพมหานคร"/>
    <s v="-"/>
    <s v=""/>
    <s v="08/02/2025 22:23"/>
    <s v="-"/>
    <s v="Flash Express Thailand"/>
    <s v="Tiktok"/>
    <s v="tiktok"/>
    <s v=""/>
    <s v="-"/>
    <s v="08/02/2025 22:23"/>
  </r>
  <r>
    <x v="0"/>
    <x v="0"/>
    <n v="90"/>
    <n v="1"/>
    <s v="ETO89"/>
    <n v="178"/>
    <n v="7"/>
    <s v="ร้านที่3"/>
    <s v="ศศินันท์"/>
    <s v="79/332 ซ.1 หมู่บ้านศุภาลัยวิลล์ วงแหวนปิ่นเกล้า-พระรามห้า ต.ศาลากลาง อ.บางกรวย · บางกรวย/ Bang Kruai_x000a__x000a_บางกรวย/ Bang Kruaiนนทบุรี/ Nonthaburi_x000a_11130"/>
    <s v="11130"/>
    <s v="660875915558"/>
    <s v="08/02/2025 22:21"/>
    <s v="-"/>
    <s v="Kerry_dropoff"/>
    <s v="Lazada"/>
    <s v="lazada"/>
    <s v=""/>
    <s v="-"/>
    <s v="08/02/2025 22:21"/>
  </r>
  <r>
    <x v="4"/>
    <x v="4"/>
    <n v="90"/>
    <n v="1"/>
    <s v="ETO89"/>
    <n v="178"/>
    <n v="7"/>
    <s v="ร้านที่3"/>
    <s v="ศศินันท์"/>
    <s v="79/332 ซ.1 หมู่บ้านศุภาลัยวิลล์ วงแหวนปิ่นเกล้า-พระรามห้า ต.ศาลากลาง อ.บางกรวย · บางกรวย/ Bang Kruai_x000a__x000a_บางกรวย/ Bang Kruaiนนทบุรี/ Nonthaburi_x000a_11130"/>
    <s v="11130"/>
    <s v="660875915558"/>
    <s v="08/02/2025 22:21"/>
    <s v="-"/>
    <s v="Kerry_dropoff"/>
    <s v="Lazada"/>
    <s v="lazada"/>
    <s v=""/>
    <s v="-"/>
    <s v="08/02/2025 22:21"/>
  </r>
  <r>
    <x v="6"/>
    <x v="6"/>
    <n v="0"/>
    <n v="1"/>
    <s v="ETO88"/>
    <n v="116"/>
    <n v="16"/>
    <s v="ร้านที่4"/>
    <s v="จ***อม  ร***ี่"/>
    <s v="เลย"/>
    <s v="-"/>
    <s v=""/>
    <s v="08/02/2025 22:16"/>
    <s v="-"/>
    <s v="Flash Express Thailand COD"/>
    <s v="Tiktok"/>
    <s v="จ่ายทีหลัง / COD"/>
    <s v=""/>
    <s v="-"/>
    <s v="08/02/2025 22:16"/>
  </r>
  <r>
    <x v="0"/>
    <x v="0"/>
    <n v="120"/>
    <n v="1"/>
    <s v="ETO88"/>
    <n v="116"/>
    <n v="16"/>
    <s v="ร้านที่4"/>
    <s v="จ***อม  ร***ี่"/>
    <s v="เลย"/>
    <s v="-"/>
    <s v=""/>
    <s v="08/02/2025 22:16"/>
    <s v="-"/>
    <s v="Flash Express Thailand COD"/>
    <s v="Tiktok"/>
    <s v="จ่ายทีหลัง / COD"/>
    <s v=""/>
    <s v="-"/>
    <s v="08/02/2025 22:16"/>
  </r>
  <r>
    <x v="6"/>
    <x v="6"/>
    <n v="0"/>
    <n v="1"/>
    <s v="ETO87"/>
    <n v="106"/>
    <n v="6"/>
    <s v="ร้านที่4"/>
    <s v="ช*** บ***ศรีภูมิ"/>
    <s v="ชัยภูมิ"/>
    <s v="-"/>
    <s v=""/>
    <s v="08/02/2025 22:08"/>
    <s v="-"/>
    <s v="Flash Express Thailand COD"/>
    <s v="Tiktok"/>
    <s v="จ่ายทีหลัง / COD"/>
    <s v=""/>
    <s v="-"/>
    <s v="08/02/2025 22:08"/>
  </r>
  <r>
    <x v="0"/>
    <x v="0"/>
    <n v="120"/>
    <n v="1"/>
    <s v="ETO87"/>
    <n v="106"/>
    <n v="6"/>
    <s v="ร้านที่4"/>
    <s v="ช*** บ***ศรีภูมิ"/>
    <s v="ชัยภูมิ"/>
    <s v="-"/>
    <s v=""/>
    <s v="08/02/2025 22:08"/>
    <s v="-"/>
    <s v="Flash Express Thailand COD"/>
    <s v="Tiktok"/>
    <s v="จ่ายทีหลัง / COD"/>
    <s v=""/>
    <s v="-"/>
    <s v="08/02/2025 22:08"/>
  </r>
  <r>
    <x v="3"/>
    <x v="3"/>
    <n v="116"/>
    <n v="1"/>
    <s v="ETO85"/>
    <n v="250"/>
    <n v="0"/>
    <s v="ร้านที่2"/>
    <s v="ศ***รัตน์    แ***ิ้ม"/>
    <s v="นครราชสีมา"/>
    <s v="-"/>
    <s v=""/>
    <s v="08/02/2025 20:23"/>
    <s v="-"/>
    <s v="J&amp;T COD"/>
    <s v="Tiktok"/>
    <s v="จ่ายทีหลัง / COD"/>
    <s v=""/>
    <s v="-"/>
    <s v="08/02/2025 20:24"/>
  </r>
  <r>
    <x v="4"/>
    <x v="4"/>
    <n v="117"/>
    <n v="2"/>
    <s v="ETO85"/>
    <n v="250"/>
    <n v="0"/>
    <s v="ร้านที่2"/>
    <s v="ศ***รัตน์    แ***ิ้ม"/>
    <s v="นครราชสีมา"/>
    <s v="-"/>
    <s v=""/>
    <s v="08/02/2025 20:23"/>
    <s v="-"/>
    <s v="J&amp;T COD"/>
    <s v="Tiktok"/>
    <s v="จ่ายทีหลัง / COD"/>
    <s v=""/>
    <s v="-"/>
    <s v="08/02/2025 20:24"/>
  </r>
  <r>
    <x v="4"/>
    <x v="7"/>
    <n v="120"/>
    <n v="1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6"/>
    <x v="6"/>
    <n v="0"/>
    <n v="2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7"/>
    <x v="8"/>
    <n v="60"/>
    <n v="1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0"/>
    <x v="0"/>
    <n v="100"/>
    <n v="1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8"/>
    <x v="9"/>
    <n v="139"/>
    <n v="1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9"/>
    <x v="10"/>
    <n v="35"/>
    <n v="8"/>
    <s v="ETO82"/>
    <n v="280.7"/>
    <n v="66"/>
    <s v="ร้านที่1"/>
    <s v="RAIN"/>
    <s v="C4.470 morning market · แม่หละ/ Mae La_x000a__x000a_ท่าสองยาง/ Tha Song Yangตาก/ Tak_x000a_63150"/>
    <s v="63150"/>
    <s v="660908962006"/>
    <s v="08/02/2025 20:06"/>
    <s v="-"/>
    <s v="Kerry_dropoff"/>
    <s v="Lazada"/>
    <s v="lazada"/>
    <s v=""/>
    <s v="-"/>
    <s v="08/02/2025 20:06"/>
  </r>
  <r>
    <x v="9"/>
    <x v="10"/>
    <n v="27.5"/>
    <n v="4"/>
    <s v="ETO81"/>
    <n v="142.88999999999999"/>
    <n v="7"/>
    <s v="ร้านที่10"/>
    <s v="ปพนวัชระธัช  สุพัตธนนารา"/>
    <s v="94 ม.3 ต.สระพังทอง · สระพังทอง/ Sa Phang Thong_x000a__x000a_เขาวง/ Khao Wongกาฬสินธุ์/ Kalasin_x000a_46160"/>
    <s v="46160"/>
    <s v="660808055495"/>
    <s v="08/02/2025 20:06"/>
    <s v="-"/>
    <s v="Kerry_dropoff"/>
    <s v="Lazada"/>
    <s v="lazada"/>
    <s v=""/>
    <s v="-"/>
    <s v="08/02/2025 19:54"/>
  </r>
  <r>
    <x v="3"/>
    <x v="3"/>
    <n v="83.333333333333329"/>
    <n v="3"/>
    <s v="ETO80"/>
    <n v="250"/>
    <n v="0"/>
    <s v="ร้านที่2"/>
    <s v="ส***นทา แ***รี"/>
    <s v="ระยอง"/>
    <s v="-"/>
    <s v=""/>
    <s v="08/02/2025 19:46"/>
    <s v="-"/>
    <s v="J&amp;T Express"/>
    <s v="Tiktok"/>
    <s v="tiktok"/>
    <s v=""/>
    <s v="-"/>
    <s v="08/02/2025 19:46"/>
  </r>
  <r>
    <x v="10"/>
    <x v="11"/>
    <n v="119"/>
    <n v="1"/>
    <s v="ETO79"/>
    <n v="200"/>
    <n v="0"/>
    <s v="ร้านที่4"/>
    <s v="เ***นี ท***ุล"/>
    <s v="นนทบุรี"/>
    <s v="-"/>
    <s v=""/>
    <s v="08/02/2025 18:39"/>
    <s v="-"/>
    <s v="Flash Express Thailand COD"/>
    <s v="Tiktok"/>
    <s v="จ่ายทีหลัง / COD"/>
    <s v=""/>
    <s v="-"/>
    <s v="08/02/2025 18:39"/>
  </r>
  <r>
    <x v="6"/>
    <x v="6"/>
    <n v="1"/>
    <n v="1"/>
    <s v="ETO79"/>
    <n v="200"/>
    <n v="0"/>
    <s v="ร้านที่4"/>
    <s v="เ***นี ท***ุล"/>
    <s v="นนทบุรี"/>
    <s v="-"/>
    <s v=""/>
    <s v="08/02/2025 18:39"/>
    <s v="-"/>
    <s v="Flash Express Thailand COD"/>
    <s v="Tiktok"/>
    <s v="จ่ายทีหลัง / COD"/>
    <s v=""/>
    <s v="-"/>
    <s v="08/02/2025 18:39"/>
  </r>
  <r>
    <x v="11"/>
    <x v="12"/>
    <n v="99"/>
    <n v="1"/>
    <s v="ETO79"/>
    <n v="200"/>
    <n v="0"/>
    <s v="ร้านที่4"/>
    <s v="เ***นี ท***ุล"/>
    <s v="นนทบุรี"/>
    <s v="-"/>
    <s v=""/>
    <s v="08/02/2025 18:39"/>
    <s v="-"/>
    <s v="Flash Express Thailand COD"/>
    <s v="Tiktok"/>
    <s v="จ่ายทีหลัง / COD"/>
    <s v=""/>
    <s v="-"/>
    <s v="08/02/2025 18:39"/>
  </r>
  <r>
    <x v="6"/>
    <x v="6"/>
    <n v="1"/>
    <n v="1"/>
    <s v="ETO79"/>
    <n v="200"/>
    <n v="0"/>
    <s v="ร้านที่4"/>
    <s v="เ***นี ท***ุล"/>
    <s v="นนทบุรี"/>
    <s v="-"/>
    <s v=""/>
    <s v="08/02/2025 18:39"/>
    <s v="-"/>
    <s v="Flash Express Thailand COD"/>
    <s v="Tiktok"/>
    <s v="จ่ายทีหลัง / COD"/>
    <s v=""/>
    <s v="-"/>
    <s v="08/02/2025 18:39"/>
  </r>
  <r>
    <x v="11"/>
    <x v="12"/>
    <n v="99"/>
    <n v="1"/>
    <s v="ETO78"/>
    <n v="106"/>
    <n v="6"/>
    <s v="ร้านที่4"/>
    <s v="โ*** บ***ทธ์"/>
    <s v="สงขลา"/>
    <s v="-"/>
    <s v=""/>
    <s v="08/02/2025 18:19"/>
    <s v="-"/>
    <s v="Flash Express Thailand COD"/>
    <s v="Tiktok"/>
    <s v="จ่ายทีหลัง / COD"/>
    <s v=""/>
    <s v="-"/>
    <s v="08/02/2025 18:19"/>
  </r>
  <r>
    <x v="6"/>
    <x v="6"/>
    <n v="1"/>
    <n v="1"/>
    <s v="ETO78"/>
    <n v="106"/>
    <n v="6"/>
    <s v="ร้านที่4"/>
    <s v="โ*** บ***ทธ์"/>
    <s v="สงขลา"/>
    <s v="-"/>
    <s v=""/>
    <s v="08/02/2025 18:19"/>
    <s v="-"/>
    <s v="Flash Express Thailand COD"/>
    <s v="Tiktok"/>
    <s v="จ่ายทีหลัง / COD"/>
    <s v=""/>
    <s v="-"/>
    <s v="08/02/2025 18:19"/>
  </r>
  <r>
    <x v="6"/>
    <x v="6"/>
    <n v="0"/>
    <n v="2"/>
    <s v="ETO77"/>
    <n v="230"/>
    <n v="30"/>
    <s v="ร้านที่1"/>
    <s v="แม่โง่น มั่นคง"/>
    <s v="54หมู่่6 บ้านหนองศาลา ต.นามะเฟือง อ.เมือง จ.หนองบัวลําภู 39000"/>
    <s v="39000"/>
    <s v="0922686862"/>
    <s v="08/02/2025 18:17"/>
    <s v="raweewan5499@gmail.com"/>
    <s v="EMS COD"/>
    <s v="facebook"/>
    <s v="กสิกร"/>
    <s v=""/>
    <s v="-"/>
    <s v="08/02/2025 18:17"/>
  </r>
  <r>
    <x v="10"/>
    <x v="11"/>
    <n v="100"/>
    <n v="1"/>
    <s v="ETO77"/>
    <n v="230"/>
    <n v="30"/>
    <s v="ร้านที่1"/>
    <s v="แม่โง่น มั่นคง"/>
    <s v="54หมู่่6 บ้านหนองศาลา ต.นามะเฟือง อ.เมือง จ.หนองบัวลําภู 39000"/>
    <s v="39000"/>
    <s v="0922686862"/>
    <s v="08/02/2025 18:17"/>
    <s v="raweewan5499@gmail.com"/>
    <s v="EMS COD"/>
    <s v="facebook"/>
    <s v="กสิกร"/>
    <s v=""/>
    <s v="-"/>
    <s v="08/02/2025 18:17"/>
  </r>
  <r>
    <x v="0"/>
    <x v="0"/>
    <n v="100"/>
    <n v="1"/>
    <s v="ETO77"/>
    <n v="230"/>
    <n v="30"/>
    <s v="ร้านที่1"/>
    <s v="แม่โง่น มั่นคง"/>
    <s v="54หมู่่6 บ้านหนองศาลา ต.นามะเฟือง อ.เมือง จ.หนองบัวลําภู 39000"/>
    <s v="39000"/>
    <s v="0922686862"/>
    <s v="08/02/2025 18:17"/>
    <s v="raweewan5499@gmail.com"/>
    <s v="EMS COD"/>
    <s v="facebook"/>
    <s v="กสิกร"/>
    <s v=""/>
    <s v="-"/>
    <s v="08/02/2025 18:17"/>
  </r>
  <r>
    <x v="12"/>
    <x v="13"/>
    <n v="75"/>
    <n v="1"/>
    <s v="ETO76"/>
    <n v="123"/>
    <n v="48"/>
    <s v="ร้านที่1"/>
    <s v="ส******ญ"/>
    <s v="******ลาดกระบัง 48 แขวงลาดกระบัง เขตลาดกระบัง จังหวัดกรุงเทพมหานคร 10520"/>
    <s v="10520"/>
    <s v="03"/>
    <s v="08/02/2025 18:08"/>
    <s v="-"/>
    <s v="SPX Express"/>
    <s v="Shopee"/>
    <s v="shopee"/>
    <s v=""/>
    <s v="-"/>
    <s v="08/02/2025 18:07"/>
  </r>
  <r>
    <x v="0"/>
    <x v="0"/>
    <n v="66.333333333333329"/>
    <n v="3"/>
    <s v="ETO74"/>
    <n v="220"/>
    <n v="0"/>
    <s v="ร้านที่4"/>
    <s v="ก***มา  ห***สันเทียะ"/>
    <s v="เทศบาลนครนครราชสีมา"/>
    <s v="-"/>
    <s v=""/>
    <s v="08/02/2025 18:02"/>
    <s v="-"/>
    <s v="Flash Express Thailand COD"/>
    <s v="Tiktok"/>
    <s v="จ่ายทีหลัง / COD"/>
    <s v=""/>
    <s v="-"/>
    <s v="08/02/2025 18:02"/>
  </r>
  <r>
    <x v="6"/>
    <x v="6"/>
    <n v="0"/>
    <n v="1"/>
    <s v="ETO73"/>
    <n v="200"/>
    <n v="0"/>
    <s v="ร้านที่4"/>
    <s v="ค***้มแป้น เ***สูงเนิน"/>
    <s v="ชัยภูมิ"/>
    <s v="-"/>
    <s v=""/>
    <s v="08/02/2025 17:47"/>
    <s v="-"/>
    <s v="Flash Express Thailand"/>
    <s v="Tiktok"/>
    <s v="tiktok"/>
    <s v=""/>
    <s v="-"/>
    <s v="08/02/2025 17:46"/>
  </r>
  <r>
    <x v="0"/>
    <x v="0"/>
    <n v="120"/>
    <n v="1"/>
    <s v="ETO73"/>
    <n v="200"/>
    <n v="0"/>
    <s v="ร้านที่4"/>
    <s v="ค***้มแป้น เ***สูงเนิน"/>
    <s v="ชัยภูมิ"/>
    <s v="-"/>
    <s v=""/>
    <s v="08/02/2025 17:47"/>
    <s v="-"/>
    <s v="Flash Express Thailand"/>
    <s v="Tiktok"/>
    <s v="tiktok"/>
    <s v=""/>
    <s v="-"/>
    <s v="08/02/2025 17:46"/>
  </r>
  <r>
    <x v="6"/>
    <x v="6"/>
    <n v="0"/>
    <n v="1"/>
    <s v="ETO73"/>
    <n v="200"/>
    <n v="0"/>
    <s v="ร้านที่4"/>
    <s v="ค***้มแป้น เ***สูงเนิน"/>
    <s v="ชัยภูมิ"/>
    <s v="-"/>
    <s v=""/>
    <s v="08/02/2025 17:47"/>
    <s v="-"/>
    <s v="Flash Express Thailand"/>
    <s v="Tiktok"/>
    <s v="tiktok"/>
    <s v=""/>
    <s v="-"/>
    <s v="08/02/2025 17:46"/>
  </r>
  <r>
    <x v="3"/>
    <x v="3"/>
    <n v="120"/>
    <n v="1"/>
    <s v="ETO73"/>
    <n v="200"/>
    <n v="0"/>
    <s v="ร้านที่4"/>
    <s v="ค***้มแป้น เ***สูงเนิน"/>
    <s v="ชัยภูมิ"/>
    <s v="-"/>
    <s v=""/>
    <s v="08/02/2025 17:47"/>
    <s v="-"/>
    <s v="Flash Express Thailand"/>
    <s v="Tiktok"/>
    <s v="tiktok"/>
    <s v=""/>
    <s v="-"/>
    <s v="08/02/2025 17:46"/>
  </r>
  <r>
    <x v="0"/>
    <x v="0"/>
    <n v="66.333333333333329"/>
    <n v="6"/>
    <s v="ETO72"/>
    <n v="505"/>
    <n v="35"/>
    <s v="ร้านที่1"/>
    <s v="ก******ุ"/>
    <s v="******าง ตำบลทุ่งขวาง อำเภอกำแพงแสน จังหวัดนครปฐม 73140"/>
    <s v="73140"/>
    <s v="47"/>
    <s v="08/02/2025 17:22"/>
    <s v="-"/>
    <s v="SPX Express"/>
    <s v="Shopee"/>
    <s v="shopee"/>
    <s v=""/>
    <s v="-"/>
    <s v="08/02/2025 17:19"/>
  </r>
  <r>
    <x v="6"/>
    <x v="6"/>
    <n v="0"/>
    <n v="1"/>
    <s v="ETO71"/>
    <n v="150"/>
    <n v="0"/>
    <s v="ร้านที่4"/>
    <s v="น***จิรปรียา ท***า"/>
    <s v="เทศบาลเมืองยโสธร"/>
    <s v="-"/>
    <s v=""/>
    <s v="08/02/2025 16:41"/>
    <s v="-"/>
    <s v="Flash Express Thailand COD"/>
    <s v="Tiktok"/>
    <s v="จ่ายทีหลัง / COD"/>
    <s v=""/>
    <s v="-"/>
    <s v="08/02/2025 16:41"/>
  </r>
  <r>
    <x v="0"/>
    <x v="0"/>
    <n v="120"/>
    <n v="1"/>
    <s v="ETO71"/>
    <n v="150"/>
    <n v="0"/>
    <s v="ร้านที่4"/>
    <s v="น***จิรปรียา ท***า"/>
    <s v="เทศบาลเมืองยโสธร"/>
    <s v="-"/>
    <s v=""/>
    <s v="08/02/2025 16:41"/>
    <s v="-"/>
    <s v="Flash Express Thailand COD"/>
    <s v="Tiktok"/>
    <s v="จ่ายทีหลัง / COD"/>
    <s v=""/>
    <s v="-"/>
    <s v="08/02/2025 16:41"/>
  </r>
  <r>
    <x v="13"/>
    <x v="14"/>
    <n v="65"/>
    <n v="1"/>
    <s v="ETO71"/>
    <n v="150"/>
    <n v="0"/>
    <s v="ร้านที่4"/>
    <s v="น***จิรปรียา ท***า"/>
    <s v="เทศบาลเมืองยโสธร"/>
    <s v="-"/>
    <s v=""/>
    <s v="08/02/2025 16:41"/>
    <s v="-"/>
    <s v="Flash Express Thailand COD"/>
    <s v="Tiktok"/>
    <s v="จ่ายทีหลัง / COD"/>
    <s v=""/>
    <s v="-"/>
    <s v="08/02/2025 16:41"/>
  </r>
  <r>
    <x v="6"/>
    <x v="6"/>
    <n v="0"/>
    <n v="1"/>
    <s v="ETO70"/>
    <n v="106"/>
    <n v="6"/>
    <s v="ร้านที่4"/>
    <s v="ช***จำรัสคนหล่อ"/>
    <s v="สระแก้ว"/>
    <s v="-"/>
    <s v=""/>
    <s v="08/02/2025 16:40"/>
    <s v="-"/>
    <s v="Flash Express Thailand"/>
    <s v="Tiktok"/>
    <s v="tiktok"/>
    <s v=""/>
    <s v="-"/>
    <s v="08/02/2025 16:38"/>
  </r>
  <r>
    <x v="0"/>
    <x v="0"/>
    <n v="120"/>
    <n v="1"/>
    <s v="ETO70"/>
    <n v="106"/>
    <n v="6"/>
    <s v="ร้านที่4"/>
    <s v="ช***จำรัสคนหล่อ"/>
    <s v="สระแก้ว"/>
    <s v="-"/>
    <s v=""/>
    <s v="08/02/2025 16:40"/>
    <s v="-"/>
    <s v="Flash Express Thailand"/>
    <s v="Tiktok"/>
    <s v="tiktok"/>
    <s v=""/>
    <s v="-"/>
    <s v="08/02/2025 16:38"/>
  </r>
  <r>
    <x v="1"/>
    <x v="1"/>
    <n v="162"/>
    <n v="1"/>
    <s v="ETO68"/>
    <n v="199"/>
    <n v="0"/>
    <s v="ร้านที่2"/>
    <s v="T***ika S***yo"/>
    <s v="สระบุรี"/>
    <s v="-"/>
    <s v=""/>
    <s v="08/02/2025 16:17"/>
    <s v="-"/>
    <s v="J&amp;T COD"/>
    <s v="Tiktok"/>
    <s v="จ่ายทีหลัง / COD"/>
    <s v=""/>
    <s v="-"/>
    <s v="08/02/2025 16:17"/>
  </r>
  <r>
    <x v="3"/>
    <x v="3"/>
    <n v="117"/>
    <n v="1"/>
    <s v="ETO68"/>
    <n v="199"/>
    <n v="0"/>
    <s v="ร้านที่2"/>
    <s v="T***ika S***yo"/>
    <s v="สระบุรี"/>
    <s v="-"/>
    <s v=""/>
    <s v="08/02/2025 16:17"/>
    <s v="-"/>
    <s v="J&amp;T COD"/>
    <s v="Tiktok"/>
    <s v="จ่ายทีหลัง / COD"/>
    <s v=""/>
    <s v="-"/>
    <s v="08/02/2025 16:17"/>
  </r>
  <r>
    <x v="9"/>
    <x v="10"/>
    <n v="27.5"/>
    <n v="4"/>
    <s v="ETO67"/>
    <n v="165"/>
    <n v="0"/>
    <s v="ร้านที่1"/>
    <s v="ว******ง"/>
    <s v="******านเชี่ยนอำเภอหันคาจังหวัดชัยนาท ตำบลบ้านเชี่ยน อำเภอหันคา จังหวัดชัยนาท 17130"/>
    <s v="17130"/>
    <s v="22"/>
    <s v="08/02/2025 16:46"/>
    <s v="-"/>
    <s v="SPX Express"/>
    <s v="Shopee"/>
    <s v="shopee"/>
    <s v=""/>
    <s v="-"/>
    <s v="08/02/2025 16:16"/>
  </r>
  <r>
    <x v="6"/>
    <x v="6"/>
    <n v="0"/>
    <n v="1"/>
    <s v="ETO66"/>
    <n v="129"/>
    <n v="29"/>
    <s v="ร้านที่4"/>
    <s v="K บ**"/>
    <s v="ลพบุรี"/>
    <s v="-"/>
    <s v=""/>
    <s v="08/02/2025 16:13"/>
    <s v="-"/>
    <s v="Flash Express Thailand COD"/>
    <s v="Tiktok"/>
    <s v="จ่ายทีหลัง / COD"/>
    <s v=""/>
    <s v="-"/>
    <s v="08/02/2025 16:13"/>
  </r>
  <r>
    <x v="0"/>
    <x v="0"/>
    <n v="120"/>
    <n v="1"/>
    <s v="ETO66"/>
    <n v="129"/>
    <n v="29"/>
    <s v="ร้านที่4"/>
    <s v="K บ**"/>
    <s v="ลพบุรี"/>
    <s v="-"/>
    <s v=""/>
    <s v="08/02/2025 16:13"/>
    <s v="-"/>
    <s v="Flash Express Thailand COD"/>
    <s v="Tiktok"/>
    <s v="จ่ายทีหลัง / COD"/>
    <s v=""/>
    <s v="-"/>
    <s v="08/02/2025 16:13"/>
  </r>
  <r>
    <x v="14"/>
    <x v="15"/>
    <n v="43"/>
    <n v="1"/>
    <s v="ETO65"/>
    <n v="126"/>
    <n v="3"/>
    <s v="ร้านที่1"/>
    <s v="น******ช"/>
    <s v="******าดบางแสน, ตำบล แสนสุข, อำเภอเมืองชลบุรี ตำบลแสนสุข อำเภอเมืองชลบุรี จังหวัดชลบุรี 20130"/>
    <s v="20130"/>
    <s v="89"/>
    <s v="08/02/2025 16:11"/>
    <s v="-"/>
    <s v="SPX Express"/>
    <s v="Shopee"/>
    <s v="shopee"/>
    <s v=""/>
    <s v="-"/>
    <s v="08/02/2025 16:11"/>
  </r>
  <r>
    <x v="0"/>
    <x v="0"/>
    <n v="80"/>
    <n v="1"/>
    <s v="ETO65"/>
    <n v="126"/>
    <n v="3"/>
    <s v="ร้านที่1"/>
    <s v="น******ช"/>
    <s v="******าดบางแสน, ตำบล แสนสุข, อำเภอเมืองชลบุรี ตำบลแสนสุข อำเภอเมืองชลบุรี จังหวัดชลบุรี 20130"/>
    <s v="20130"/>
    <s v="89"/>
    <s v="08/02/2025 16:11"/>
    <s v="-"/>
    <s v="SPX Express"/>
    <s v="Shopee"/>
    <s v="shopee"/>
    <s v=""/>
    <s v="-"/>
    <s v="08/02/2025 16:11"/>
  </r>
  <r>
    <x v="0"/>
    <x v="0"/>
    <n v="66.333333333333329"/>
    <n v="3"/>
    <s v="ETO64"/>
    <n v="233"/>
    <n v="35"/>
    <s v="ร้านที่2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08/02/2025 15:53"/>
    <s v="-"/>
    <s v="Flash Express"/>
    <s v="Shopee"/>
    <s v="shopee"/>
    <s v=""/>
    <s v="-"/>
    <s v="08/02/2025 15:53"/>
  </r>
  <r>
    <x v="6"/>
    <x v="6"/>
    <n v="0"/>
    <n v="1"/>
    <s v="ETO63"/>
    <n v="200"/>
    <n v="0"/>
    <s v="ร้านที่4"/>
    <s v="ช*** เ***มณี"/>
    <s v="กรุงเทพฯ"/>
    <s v="-"/>
    <s v=""/>
    <s v="08/02/2025 15:44"/>
    <s v="-"/>
    <s v="Flash Express Thailand"/>
    <s v="Tiktok"/>
    <s v="tiktok"/>
    <s v=""/>
    <s v="-"/>
    <s v="08/02/2025 15:43"/>
  </r>
  <r>
    <x v="15"/>
    <x v="16"/>
    <n v="120"/>
    <n v="1"/>
    <s v="ETO63"/>
    <n v="200"/>
    <n v="0"/>
    <s v="ร้านที่4"/>
    <s v="ช*** เ***มณี"/>
    <s v="กรุงเทพฯ"/>
    <s v="-"/>
    <s v=""/>
    <s v="08/02/2025 15:44"/>
    <s v="-"/>
    <s v="Flash Express Thailand"/>
    <s v="Tiktok"/>
    <s v="tiktok"/>
    <s v=""/>
    <s v="-"/>
    <s v="08/02/2025 15:43"/>
  </r>
  <r>
    <x v="6"/>
    <x v="6"/>
    <n v="0"/>
    <n v="1"/>
    <s v="ETO63"/>
    <n v="200"/>
    <n v="0"/>
    <s v="ร้านที่4"/>
    <s v="ช*** เ***มณี"/>
    <s v="กรุงเทพฯ"/>
    <s v="-"/>
    <s v=""/>
    <s v="08/02/2025 15:44"/>
    <s v="-"/>
    <s v="Flash Express Thailand"/>
    <s v="Tiktok"/>
    <s v="tiktok"/>
    <s v=""/>
    <s v="-"/>
    <s v="08/02/2025 15:43"/>
  </r>
  <r>
    <x v="3"/>
    <x v="3"/>
    <n v="120"/>
    <n v="1"/>
    <s v="ETO63"/>
    <n v="200"/>
    <n v="0"/>
    <s v="ร้านที่4"/>
    <s v="ช*** เ***มณี"/>
    <s v="กรุงเทพฯ"/>
    <s v="-"/>
    <s v=""/>
    <s v="08/02/2025 15:44"/>
    <s v="-"/>
    <s v="Flash Express Thailand"/>
    <s v="Tiktok"/>
    <s v="tiktok"/>
    <s v=""/>
    <s v="-"/>
    <s v="08/02/2025 15:43"/>
  </r>
  <r>
    <x v="0"/>
    <x v="0"/>
    <n v="66.333333333333329"/>
    <n v="3"/>
    <s v="ETO62"/>
    <n v="266"/>
    <n v="35"/>
    <s v="ร้านที่1"/>
    <s v="เ******ม"/>
    <s v="******อย ประชาอุทิศ 90 ซอย 7, ตำบลบ้านคลองสวน, อำเภอพระสมุทรเจดีย์ ตำบลบ้านคลองสวน อำเภอพระสมุทรเจดีย์ จังหวัดสมุทรปราการ 10290"/>
    <s v="10290"/>
    <s v="54"/>
    <s v="09/02/2025 02:09"/>
    <s v="-"/>
    <s v="SPX Express"/>
    <s v="Shopee"/>
    <s v="shopee"/>
    <s v=""/>
    <s v="-"/>
    <s v="08/02/2025 15:42"/>
  </r>
  <r>
    <x v="6"/>
    <x v="6"/>
    <n v="0"/>
    <n v="1"/>
    <s v="ETO61"/>
    <n v="200"/>
    <n v="0"/>
    <s v="ร้านที่4"/>
    <s v="พ***มัย ถ***แสง"/>
    <s v="เทศบาลนครขอนแก่น"/>
    <s v="-"/>
    <s v=""/>
    <s v="08/02/2025 15:24"/>
    <s v="-"/>
    <s v="Flash Express Thailand COD"/>
    <s v="Tiktok"/>
    <s v="จ่ายทีหลัง / COD"/>
    <s v=""/>
    <s v="-"/>
    <s v="08/02/2025 15:24"/>
  </r>
  <r>
    <x v="15"/>
    <x v="16"/>
    <n v="120"/>
    <n v="1"/>
    <s v="ETO61"/>
    <n v="200"/>
    <n v="0"/>
    <s v="ร้านที่4"/>
    <s v="พ***มัย ถ***แสง"/>
    <s v="เทศบาลนครขอนแก่น"/>
    <s v="-"/>
    <s v=""/>
    <s v="08/02/2025 15:24"/>
    <s v="-"/>
    <s v="Flash Express Thailand COD"/>
    <s v="Tiktok"/>
    <s v="จ่ายทีหลัง / COD"/>
    <s v=""/>
    <s v="-"/>
    <s v="08/02/2025 15:24"/>
  </r>
  <r>
    <x v="6"/>
    <x v="6"/>
    <n v="0"/>
    <n v="1"/>
    <s v="ETO61"/>
    <n v="200"/>
    <n v="0"/>
    <s v="ร้านที่4"/>
    <s v="พ***มัย ถ***แสง"/>
    <s v="เทศบาลนครขอนแก่น"/>
    <s v="-"/>
    <s v=""/>
    <s v="08/02/2025 15:24"/>
    <s v="-"/>
    <s v="Flash Express Thailand COD"/>
    <s v="Tiktok"/>
    <s v="จ่ายทีหลัง / COD"/>
    <s v=""/>
    <s v="-"/>
    <s v="08/02/2025 15:24"/>
  </r>
  <r>
    <x v="16"/>
    <x v="17"/>
    <n v="120"/>
    <n v="1"/>
    <s v="ETO61"/>
    <n v="200"/>
    <n v="0"/>
    <s v="ร้านที่4"/>
    <s v="พ***มัย ถ***แสง"/>
    <s v="เทศบาลนครขอนแก่น"/>
    <s v="-"/>
    <s v=""/>
    <s v="08/02/2025 15:24"/>
    <s v="-"/>
    <s v="Flash Express Thailand COD"/>
    <s v="Tiktok"/>
    <s v="จ่ายทีหลัง / COD"/>
    <s v=""/>
    <s v="-"/>
    <s v="08/02/2025 15:24"/>
  </r>
  <r>
    <x v="6"/>
    <x v="6"/>
    <n v="0"/>
    <n v="1"/>
    <s v="ETO60"/>
    <n v="106"/>
    <n v="6"/>
    <s v="ร้านที่4"/>
    <s v="ว***รียา ห***สันเทียะ"/>
    <s v="Uttaradit"/>
    <s v="-"/>
    <s v=""/>
    <s v="08/02/2025 15:16"/>
    <s v="-"/>
    <s v="Flash Express Thailand"/>
    <s v="Tiktok"/>
    <s v="tiktok"/>
    <s v=""/>
    <s v="-"/>
    <s v="08/02/2025 15:16"/>
  </r>
  <r>
    <x v="3"/>
    <x v="3"/>
    <n v="120"/>
    <n v="1"/>
    <s v="ETO60"/>
    <n v="106"/>
    <n v="6"/>
    <s v="ร้านที่4"/>
    <s v="ว***รียา ห***สันเทียะ"/>
    <s v="Uttaradit"/>
    <s v="-"/>
    <s v=""/>
    <s v="08/02/2025 15:16"/>
    <s v="-"/>
    <s v="Flash Express Thailand"/>
    <s v="Tiktok"/>
    <s v="tiktok"/>
    <s v=""/>
    <s v="-"/>
    <s v="08/02/2025 15:16"/>
  </r>
  <r>
    <x v="0"/>
    <x v="18"/>
    <n v="76"/>
    <n v="1"/>
    <s v="ETO59"/>
    <n v="83"/>
    <n v="7"/>
    <s v="ร้านที่3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8/02/2025 15:10"/>
    <s v="-"/>
    <s v="Kerry_dropoff"/>
    <s v="Lazada"/>
    <s v="lazada"/>
    <s v=""/>
    <s v="-"/>
    <s v="08/02/2025 15:10"/>
  </r>
  <r>
    <x v="17"/>
    <x v="19"/>
    <n v="65"/>
    <n v="1"/>
    <s v="ETO58"/>
    <n v="130"/>
    <n v="30"/>
    <s v="ร้านที่1"/>
    <s v="ลักษณ์ พึ่งเทียร"/>
    <s v="346ม.9 ซ.บ้านหนองสามพราน13 ต.วังด้ง อ.เมือง จ.กาญจนบุรี 71190"/>
    <s v="71190"/>
    <s v="0852663304"/>
    <s v="08/02/2025 15:01"/>
    <s v="sompear3955@gmail.com"/>
    <s v="EMS COD"/>
    <s v="facebook"/>
    <s v="กสิกร"/>
    <s v=""/>
    <s v="-"/>
    <s v="08/02/2025 15:00"/>
  </r>
  <r>
    <x v="3"/>
    <x v="3"/>
    <n v="100"/>
    <n v="1"/>
    <s v="ETO58"/>
    <n v="130"/>
    <n v="30"/>
    <s v="ร้านที่1"/>
    <s v="ลักษณ์ พึ่งเทียร"/>
    <s v="346ม.9 ซ.บ้านหนองสามพราน13 ต.วังด้ง อ.เมือง จ.กาญจนบุรี 71190"/>
    <s v="71190"/>
    <s v="0852663304"/>
    <s v="08/02/2025 15:01"/>
    <s v="sompear3955@gmail.com"/>
    <s v="EMS COD"/>
    <s v="facebook"/>
    <s v="กสิกร"/>
    <s v=""/>
    <s v="-"/>
    <s v="08/02/2025 15:00"/>
  </r>
  <r>
    <x v="17"/>
    <x v="19"/>
    <n v="65"/>
    <n v="1"/>
    <s v="ETO57"/>
    <n v="120"/>
    <n v="20"/>
    <s v="ร้านที่1"/>
    <s v="รสริน  ศิริสันต์"/>
    <s v="811อ่อนนุช46_x000a_อ่อนนุช สวนหลวง_x000a_กรุงเทพ  10250"/>
    <s v="10250"/>
    <s v="0841050336"/>
    <s v="08/02/2025 14:51"/>
    <s v="sompear3955@gmail.com"/>
    <s v="EMS"/>
    <s v="facebook"/>
    <s v="กสิกร"/>
    <s v=""/>
    <s v="-"/>
    <s v="08/02/2025 14:55"/>
  </r>
  <r>
    <x v="0"/>
    <x v="0"/>
    <n v="100"/>
    <n v="1"/>
    <s v="ETO57"/>
    <n v="120"/>
    <n v="20"/>
    <s v="ร้านที่1"/>
    <s v="รสริน  ศิริสันต์"/>
    <s v="811อ่อนนุช46_x000a_อ่อนนุช สวนหลวง_x000a_กรุงเทพ  10250"/>
    <s v="10250"/>
    <s v="0841050336"/>
    <s v="08/02/2025 14:51"/>
    <s v="sompear3955@gmail.com"/>
    <s v="EMS"/>
    <s v="facebook"/>
    <s v="กสิกร"/>
    <s v=""/>
    <s v="-"/>
    <s v="08/02/2025 14:55"/>
  </r>
  <r>
    <x v="18"/>
    <x v="20"/>
    <n v="50"/>
    <n v="3"/>
    <s v="ETO55"/>
    <n v="330"/>
    <n v="30"/>
    <s v="ร้านที่1"/>
    <s v="เนื้อทิพย์ ​อุปวงศ์"/>
    <s v="2080/493สุขุมวิท107แบริ่ง40สำโรงเหนือเมืองสมุทรปราการ 10270"/>
    <s v="10270"/>
    <s v="0810284814"/>
    <s v="08/02/2025 14:37"/>
    <s v="macanatic.xr@gmail.com"/>
    <s v="EMS COD"/>
    <s v="facebook"/>
    <s v="กสิกร"/>
    <s v=""/>
    <s v="-"/>
    <s v="08/02/2025 14:36"/>
  </r>
  <r>
    <x v="0"/>
    <x v="0"/>
    <n v="100"/>
    <n v="3"/>
    <s v="ETO55"/>
    <n v="330"/>
    <n v="30"/>
    <s v="ร้านที่1"/>
    <s v="เนื้อทิพย์ ​อุปวงศ์"/>
    <s v="2080/493สุขุมวิท107แบริ่ง40สำโรงเหนือเมืองสมุทรปราการ 10270"/>
    <s v="10270"/>
    <s v="0810284814"/>
    <s v="08/02/2025 14:37"/>
    <s v="macanatic.xr@gmail.com"/>
    <s v="EMS COD"/>
    <s v="facebook"/>
    <s v="กสิกร"/>
    <s v=""/>
    <s v="-"/>
    <s v="08/02/2025 14:36"/>
  </r>
  <r>
    <x v="5"/>
    <x v="5"/>
    <n v="25"/>
    <n v="16"/>
    <s v="ETO53"/>
    <n v="395"/>
    <n v="0"/>
    <s v="ร้านที่4"/>
    <s v="ป***ดา  ไ***าญ"/>
    <s v="กรุงเทพฯ"/>
    <s v="-"/>
    <s v=""/>
    <s v="08/02/2025 13:51"/>
    <s v="-"/>
    <s v="Flash Express Thailand COD"/>
    <s v="Tiktok"/>
    <s v="จ่ายทีหลัง / COD"/>
    <s v=""/>
    <s v="-"/>
    <s v="08/02/2025 13:51"/>
  </r>
  <r>
    <x v="10"/>
    <x v="11"/>
    <n v="119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6"/>
    <x v="6"/>
    <n v="1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6"/>
    <x v="6"/>
    <n v="0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3"/>
    <x v="3"/>
    <n v="120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14"/>
    <x v="15"/>
    <n v="65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19"/>
    <x v="21"/>
    <n v="65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17"/>
    <x v="19"/>
    <n v="65"/>
    <n v="1"/>
    <s v="ETO51"/>
    <n v="13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08/02/2025 13:11"/>
    <s v="macanatic.xr@gmail.com"/>
    <s v="EMS COD"/>
    <s v="facebook"/>
    <s v="กสิกร"/>
    <s v=""/>
    <s v="-"/>
    <s v="08/02/2025 13:09"/>
  </r>
  <r>
    <x v="20"/>
    <x v="22"/>
    <n v="100"/>
    <n v="1"/>
    <s v="ETO51"/>
    <n v="13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08/02/2025 13:11"/>
    <s v="macanatic.xr@gmail.com"/>
    <s v="EMS COD"/>
    <s v="facebook"/>
    <s v="กสิกร"/>
    <s v=""/>
    <s v="-"/>
    <s v="08/02/2025 13:09"/>
  </r>
  <r>
    <x v="17"/>
    <x v="19"/>
    <n v="65"/>
    <n v="1"/>
    <s v="ETO50"/>
    <n v="320"/>
    <n v="20"/>
    <s v="ร้านที่1"/>
    <s v="สุภาพรรณ แซ่อึ้ง"/>
    <s v="37 กาญจนาภิเษก 008 แยก 6_x000a_บางแค บางแค กทม. 10160"/>
    <s v="10160"/>
    <s v="0829182621"/>
    <s v="08/02/2025 11:14"/>
    <s v="macanatic.xr@gmail.com"/>
    <s v="EMS"/>
    <s v="facebook"/>
    <s v="กสิกร"/>
    <s v=""/>
    <s v="-"/>
    <s v="08/02/2025 13:07"/>
  </r>
  <r>
    <x v="20"/>
    <x v="22"/>
    <n v="100"/>
    <n v="1"/>
    <s v="ETO50"/>
    <n v="320"/>
    <n v="20"/>
    <s v="ร้านที่1"/>
    <s v="สุภาพรรณ แซ่อึ้ง"/>
    <s v="37 กาญจนาภิเษก 008 แยก 6_x000a_บางแค บางแค กทม. 10160"/>
    <s v="10160"/>
    <s v="0829182621"/>
    <s v="08/02/2025 11:14"/>
    <s v="macanatic.xr@gmail.com"/>
    <s v="EMS"/>
    <s v="facebook"/>
    <s v="กสิกร"/>
    <s v=""/>
    <s v="-"/>
    <s v="08/02/2025 13:07"/>
  </r>
  <r>
    <x v="7"/>
    <x v="8"/>
    <n v="60"/>
    <n v="1"/>
    <s v="ETO50"/>
    <n v="320"/>
    <n v="20"/>
    <s v="ร้านที่1"/>
    <s v="สุภาพรรณ แซ่อึ้ง"/>
    <s v="37 กาญจนาภิเษก 008 แยก 6_x000a_บางแค บางแค กทม. 10160"/>
    <s v="10160"/>
    <s v="0829182621"/>
    <s v="08/02/2025 11:14"/>
    <s v="macanatic.xr@gmail.com"/>
    <s v="EMS"/>
    <s v="facebook"/>
    <s v="กสิกร"/>
    <s v=""/>
    <s v="-"/>
    <s v="08/02/2025 13:07"/>
  </r>
  <r>
    <x v="0"/>
    <x v="0"/>
    <n v="100"/>
    <n v="2"/>
    <s v="ETO50"/>
    <n v="320"/>
    <n v="20"/>
    <s v="ร้านที่1"/>
    <s v="สุภาพรรณ แซ่อึ้ง"/>
    <s v="37 กาญจนาภิเษก 008 แยก 6_x000a_บางแค บางแค กทม. 10160"/>
    <s v="10160"/>
    <s v="0829182621"/>
    <s v="08/02/2025 11:14"/>
    <s v="macanatic.xr@gmail.com"/>
    <s v="EMS"/>
    <s v="facebook"/>
    <s v="กสิกร"/>
    <s v=""/>
    <s v="-"/>
    <s v="08/02/2025 13:07"/>
  </r>
  <r>
    <x v="4"/>
    <x v="4"/>
    <n v="66.333333333333329"/>
    <n v="3"/>
    <s v="ETO49"/>
    <n v="220"/>
    <n v="0"/>
    <s v="ร้านที่4"/>
    <s v="ล***า เ***กุล"/>
    <s v="กำแพงเพชร"/>
    <s v="-"/>
    <s v=""/>
    <s v="08/02/2025 13:05"/>
    <s v="-"/>
    <s v="Flash Express Thailand COD"/>
    <s v="Tiktok"/>
    <s v="จ่ายทีหลัง / COD"/>
    <s v=""/>
    <s v="-"/>
    <s v="08/02/2025 13:05"/>
  </r>
  <r>
    <x v="16"/>
    <x v="17"/>
    <n v="100"/>
    <n v="3"/>
    <s v="ETO48"/>
    <n v="226"/>
    <n v="6"/>
    <s v="ร้านที่4"/>
    <s v="ด***ญาธร จ***ทอง"/>
    <s v="กรุงเทพฯ"/>
    <s v="-"/>
    <s v=""/>
    <s v="08/02/2025 13:04"/>
    <s v="-"/>
    <s v="Flash Express Thailand COD"/>
    <s v="Tiktok"/>
    <s v="จ่ายทีหลัง / COD"/>
    <s v=""/>
    <s v="-"/>
    <s v="08/02/2025 13:04"/>
  </r>
  <r>
    <x v="17"/>
    <x v="19"/>
    <n v="65"/>
    <n v="1"/>
    <s v="ETO47"/>
    <n v="230"/>
    <n v="30"/>
    <s v="ร้านที่1"/>
    <s v="สุวรรณา มังคลา"/>
    <s v="38 ม.6 ต.วังโตนด อ.นายายอาม จ.จันทบุรี 22170"/>
    <s v="22170"/>
    <s v="0848642925"/>
    <s v="08/02/2025 13:02"/>
    <s v="macanatic.xr@gmail.com"/>
    <s v="EMS COD"/>
    <s v="facebook"/>
    <s v="กสิกร"/>
    <s v=""/>
    <s v="-"/>
    <s v="08/02/2025 13:02"/>
  </r>
  <r>
    <x v="11"/>
    <x v="12"/>
    <n v="100"/>
    <n v="1"/>
    <s v="ETO47"/>
    <n v="230"/>
    <n v="30"/>
    <s v="ร้านที่1"/>
    <s v="สุวรรณา มังคลา"/>
    <s v="38 ม.6 ต.วังโตนด อ.นายายอาม จ.จันทบุรี 22170"/>
    <s v="22170"/>
    <s v="0848642925"/>
    <s v="08/02/2025 13:02"/>
    <s v="macanatic.xr@gmail.com"/>
    <s v="EMS COD"/>
    <s v="facebook"/>
    <s v="กสิกร"/>
    <s v=""/>
    <s v="-"/>
    <s v="08/02/2025 13:02"/>
  </r>
  <r>
    <x v="20"/>
    <x v="22"/>
    <n v="100"/>
    <n v="1"/>
    <s v="ETO47"/>
    <n v="230"/>
    <n v="30"/>
    <s v="ร้านที่1"/>
    <s v="สุวรรณา มังคลา"/>
    <s v="38 ม.6 ต.วังโตนด อ.นายายอาม จ.จันทบุรี 22170"/>
    <s v="22170"/>
    <s v="0848642925"/>
    <s v="08/02/2025 13:02"/>
    <s v="macanatic.xr@gmail.com"/>
    <s v="EMS COD"/>
    <s v="facebook"/>
    <s v="กสิกร"/>
    <s v=""/>
    <s v="-"/>
    <s v="08/02/2025 13:02"/>
  </r>
  <r>
    <x v="19"/>
    <x v="21"/>
    <n v="65"/>
    <n v="3"/>
    <s v="ETO46"/>
    <n v="150"/>
    <n v="0"/>
    <s v="ร้านที่4"/>
    <s v="ส***รณษา  ห***ู"/>
    <s v="พัทลุง"/>
    <s v="-"/>
    <s v=""/>
    <s v="08/02/2025 12:58"/>
    <s v="-"/>
    <s v="Flash Express Thailand"/>
    <s v="Tiktok"/>
    <s v="tiktok"/>
    <s v=""/>
    <s v="-"/>
    <s v="08/02/2025 12:58"/>
  </r>
  <r>
    <x v="17"/>
    <x v="19"/>
    <n v="65"/>
    <n v="3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21"/>
    <x v="23"/>
    <n v="50"/>
    <n v="1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22"/>
    <x v="24"/>
    <n v="100"/>
    <n v="1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11"/>
    <x v="12"/>
    <n v="100"/>
    <n v="1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3"/>
    <x v="3"/>
    <n v="100"/>
    <n v="4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3"/>
    <x v="3"/>
    <n v="100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4"/>
    <x v="25"/>
    <n v="100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17"/>
    <x v="19"/>
    <n v="65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7"/>
    <x v="8"/>
    <n v="60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8"/>
    <x v="9"/>
    <n v="139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18"/>
    <x v="20"/>
    <n v="50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0"/>
    <x v="0"/>
    <n v="100"/>
    <n v="3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3"/>
    <x v="3"/>
    <n v="90"/>
    <n v="2"/>
    <s v="ETO42"/>
    <n v="200"/>
    <n v="0"/>
    <s v="ร้านที่4"/>
    <s v="น** ค***"/>
    <s v="เลย"/>
    <s v="-"/>
    <s v=""/>
    <s v="08/02/2025 12:48"/>
    <s v="-"/>
    <s v="Flash Express Thailand COD"/>
    <s v="Tiktok"/>
    <s v="จ่ายทีหลัง / COD"/>
    <s v=""/>
    <s v="-"/>
    <s v="08/02/2025 12:48"/>
  </r>
  <r>
    <x v="6"/>
    <x v="6"/>
    <n v="0"/>
    <n v="1"/>
    <s v="ETO41"/>
    <n v="200"/>
    <n v="0"/>
    <s v="ร้านที่4"/>
    <s v="แ***ม น***บุบผา"/>
    <s v="กรุงเทพมหานคร"/>
    <s v="-"/>
    <s v=""/>
    <s v="08/02/2025 12:37"/>
    <s v="-"/>
    <s v="Flash Express Thailand COD"/>
    <s v="Tiktok"/>
    <s v="จ่ายทีหลัง / COD"/>
    <s v=""/>
    <s v="-"/>
    <s v="08/02/2025 12:37"/>
  </r>
  <r>
    <x v="3"/>
    <x v="3"/>
    <n v="120"/>
    <n v="1"/>
    <s v="ETO41"/>
    <n v="200"/>
    <n v="0"/>
    <s v="ร้านที่4"/>
    <s v="แ***ม น***บุบผา"/>
    <s v="กรุงเทพมหานคร"/>
    <s v="-"/>
    <s v=""/>
    <s v="08/02/2025 12:37"/>
    <s v="-"/>
    <s v="Flash Express Thailand COD"/>
    <s v="Tiktok"/>
    <s v="จ่ายทีหลัง / COD"/>
    <s v=""/>
    <s v="-"/>
    <s v="08/02/2025 12:37"/>
  </r>
  <r>
    <x v="6"/>
    <x v="6"/>
    <n v="0"/>
    <n v="1"/>
    <s v="ETO41"/>
    <n v="200"/>
    <n v="0"/>
    <s v="ร้านที่4"/>
    <s v="แ***ม น***บุบผา"/>
    <s v="กรุงเทพมหานคร"/>
    <s v="-"/>
    <s v=""/>
    <s v="08/02/2025 12:37"/>
    <s v="-"/>
    <s v="Flash Express Thailand COD"/>
    <s v="Tiktok"/>
    <s v="จ่ายทีหลัง / COD"/>
    <s v=""/>
    <s v="-"/>
    <s v="08/02/2025 12:37"/>
  </r>
  <r>
    <x v="0"/>
    <x v="0"/>
    <n v="120"/>
    <n v="1"/>
    <s v="ETO41"/>
    <n v="200"/>
    <n v="0"/>
    <s v="ร้านที่4"/>
    <s v="แ***ม น***บุบผา"/>
    <s v="กรุงเทพมหานคร"/>
    <s v="-"/>
    <s v=""/>
    <s v="08/02/2025 12:37"/>
    <s v="-"/>
    <s v="Flash Express Thailand COD"/>
    <s v="Tiktok"/>
    <s v="จ่ายทีหลัง / COD"/>
    <s v=""/>
    <s v="-"/>
    <s v="08/02/2025 12:37"/>
  </r>
  <r>
    <x v="3"/>
    <x v="3"/>
    <n v="66"/>
    <n v="1"/>
    <s v="ETO40"/>
    <n v="260"/>
    <n v="29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8/02/2025 12:27"/>
    <s v="-"/>
    <s v="Flash Express"/>
    <s v="Shopee"/>
    <s v="shopee"/>
    <s v=""/>
    <s v="-"/>
    <s v="08/02/2025 12:26"/>
  </r>
  <r>
    <x v="4"/>
    <x v="4"/>
    <n v="66"/>
    <n v="1"/>
    <s v="ETO40"/>
    <n v="260"/>
    <n v="29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8/02/2025 12:27"/>
    <s v="-"/>
    <s v="Flash Express"/>
    <s v="Shopee"/>
    <s v="shopee"/>
    <s v=""/>
    <s v="-"/>
    <s v="08/02/2025 12:26"/>
  </r>
  <r>
    <x v="0"/>
    <x v="0"/>
    <n v="67"/>
    <n v="1"/>
    <s v="ETO40"/>
    <n v="260"/>
    <n v="29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8/02/2025 12:27"/>
    <s v="-"/>
    <s v="Flash Express"/>
    <s v="Shopee"/>
    <s v="shopee"/>
    <s v=""/>
    <s v="-"/>
    <s v="08/02/2025 12:26"/>
  </r>
  <r>
    <x v="0"/>
    <x v="0"/>
    <n v="66.333333333333329"/>
    <n v="3"/>
    <s v="ETO37"/>
    <n v="201"/>
    <n v="3"/>
    <s v="ร้านที่2"/>
    <s v="น*****า"/>
    <s v="******ที่ 10, ตำบลบึงกาฬ, อำเภอเมืองบึงกาฬ ตำบลบึงกาฬ อำเภอเมืองบึงกาฬ จังหวัดบึงกาฬ 38000"/>
    <s v="38000"/>
    <s v="95"/>
    <s v="08/02/2025 12:17"/>
    <s v="-"/>
    <s v="SPX Express"/>
    <s v="Shopee"/>
    <s v="shopee"/>
    <s v=""/>
    <s v="-"/>
    <s v="08/02/2025 12:17"/>
  </r>
  <r>
    <x v="6"/>
    <x v="6"/>
    <n v="0"/>
    <n v="1"/>
    <s v="ETO36"/>
    <n v="116"/>
    <n v="16"/>
    <s v="ร้านที่4"/>
    <s v="ว***ิดามีลูกสาวสวย"/>
    <s v="สระแก้ว"/>
    <s v="-"/>
    <s v=""/>
    <s v="08/02/2025 12:09"/>
    <s v="-"/>
    <s v="Flash Express Thailand COD"/>
    <s v="Tiktok"/>
    <s v="จ่ายทีหลัง / COD"/>
    <s v=""/>
    <s v="-"/>
    <s v="08/02/2025 12:09"/>
  </r>
  <r>
    <x v="3"/>
    <x v="3"/>
    <n v="120"/>
    <n v="1"/>
    <s v="ETO36"/>
    <n v="116"/>
    <n v="16"/>
    <s v="ร้านที่4"/>
    <s v="ว***ิดามีลูกสาวสวย"/>
    <s v="สระแก้ว"/>
    <s v="-"/>
    <s v=""/>
    <s v="08/02/2025 12:09"/>
    <s v="-"/>
    <s v="Flash Express Thailand COD"/>
    <s v="Tiktok"/>
    <s v="จ่ายทีหลัง / COD"/>
    <s v=""/>
    <s v="-"/>
    <s v="08/02/2025 12:09"/>
  </r>
  <r>
    <x v="3"/>
    <x v="3"/>
    <n v="77"/>
    <n v="1"/>
    <s v="ETO35"/>
    <n v="267"/>
    <n v="45"/>
    <s v="ร้านที่1"/>
    <s v="ด******ว"/>
    <s v="******ตำบลบางกะไชย อำเภอแหลมสิงห์ จังหวัดจันทบุรี 22120"/>
    <s v="22120"/>
    <s v="72"/>
    <s v="08/02/2025 12:13"/>
    <s v="-"/>
    <s v="SPX Express"/>
    <s v="Shopee"/>
    <s v="shopee"/>
    <s v=""/>
    <s v="-"/>
    <s v="08/02/2025 11:42"/>
  </r>
  <r>
    <x v="0"/>
    <x v="0"/>
    <n v="77"/>
    <n v="2"/>
    <s v="ETO35"/>
    <n v="267"/>
    <n v="45"/>
    <s v="ร้านที่1"/>
    <s v="ด******ว"/>
    <s v="******ตำบลบางกะไชย อำเภอแหลมสิงห์ จังหวัดจันทบุรี 22120"/>
    <s v="22120"/>
    <s v="72"/>
    <s v="08/02/2025 12:13"/>
    <s v="-"/>
    <s v="SPX Express"/>
    <s v="Shopee"/>
    <s v="shopee"/>
    <s v=""/>
    <s v="-"/>
    <s v="08/02/2025 11:42"/>
  </r>
  <r>
    <x v="12"/>
    <x v="13"/>
    <n v="75"/>
    <n v="1"/>
    <s v="ETO34"/>
    <n v="92"/>
    <n v="17"/>
    <s v="ร้านที่1"/>
    <s v="ว******า"/>
    <s v="******ลสาริกา อำเภอเมืองนครนายก จังหวัดนครนายก 26000"/>
    <s v="26000"/>
    <s v="27"/>
    <s v="08/02/2025 11:39"/>
    <s v="-"/>
    <s v="SPX Express"/>
    <s v="Shopee"/>
    <s v="shopee"/>
    <s v=""/>
    <s v="-"/>
    <s v="08/02/2025 11:39"/>
  </r>
  <r>
    <x v="0"/>
    <x v="0"/>
    <n v="120"/>
    <n v="1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14"/>
    <x v="15"/>
    <n v="65"/>
    <n v="2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13"/>
    <x v="14"/>
    <n v="65"/>
    <n v="1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19"/>
    <x v="21"/>
    <n v="65"/>
    <n v="1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3"/>
    <x v="3"/>
    <n v="120"/>
    <n v="1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6"/>
    <x v="6"/>
    <n v="0"/>
    <n v="2"/>
    <s v="ETO32"/>
    <n v="200"/>
    <n v="0"/>
    <s v="ร้านที่4"/>
    <s v="บ***ื่น บ***กิด"/>
    <s v="มหาสารคาม"/>
    <s v="-"/>
    <s v=""/>
    <s v="08/02/2025 11:35"/>
    <s v="-"/>
    <s v="Flash Express Thailand"/>
    <s v="Tiktok"/>
    <s v="tiktok"/>
    <s v=""/>
    <s v="-"/>
    <s v="08/02/2025 11:35"/>
  </r>
  <r>
    <x v="3"/>
    <x v="3"/>
    <n v="120"/>
    <n v="2"/>
    <s v="ETO32"/>
    <n v="200"/>
    <n v="0"/>
    <s v="ร้านที่4"/>
    <s v="บ***ื่น บ***กิด"/>
    <s v="มหาสารคาม"/>
    <s v="-"/>
    <s v=""/>
    <s v="08/02/2025 11:35"/>
    <s v="-"/>
    <s v="Flash Express Thailand"/>
    <s v="Tiktok"/>
    <s v="tiktok"/>
    <s v=""/>
    <s v="-"/>
    <s v="08/02/2025 11:35"/>
  </r>
  <r>
    <x v="6"/>
    <x v="6"/>
    <n v="0"/>
    <n v="1"/>
    <s v="ETO31"/>
    <n v="106"/>
    <n v="6"/>
    <s v="ร้านที่4"/>
    <s v="ก***ิพย์ น***วิมุตต์"/>
    <s v="เชียงใหม่"/>
    <s v="-"/>
    <s v=""/>
    <s v="08/02/2025 11:34"/>
    <s v="-"/>
    <s v="Flash Express Thailand COD"/>
    <s v="Tiktok"/>
    <s v="จ่ายทีหลัง / COD"/>
    <s v=""/>
    <s v="-"/>
    <s v="08/02/2025 11:35"/>
  </r>
  <r>
    <x v="4"/>
    <x v="25"/>
    <n v="120"/>
    <n v="1"/>
    <s v="ETO31"/>
    <n v="106"/>
    <n v="6"/>
    <s v="ร้านที่4"/>
    <s v="ก***ิพย์ น***วิมุตต์"/>
    <s v="เชียงใหม่"/>
    <s v="-"/>
    <s v=""/>
    <s v="08/02/2025 11:34"/>
    <s v="-"/>
    <s v="Flash Express Thailand COD"/>
    <s v="Tiktok"/>
    <s v="จ่ายทีหลัง / COD"/>
    <s v=""/>
    <s v="-"/>
    <s v="08/02/2025 11:35"/>
  </r>
  <r>
    <x v="4"/>
    <x v="4"/>
    <n v="66.333333333333329"/>
    <n v="3"/>
    <s v="ETO30"/>
    <n v="289"/>
    <n v="58"/>
    <s v="ร้านที่1"/>
    <s v="ค******ง"/>
    <s v="******องขาว, อำเภอท่าม่วง ตำบลหนองขาว อำเภอท่าม่วง จังหวัดกาญจนบุรี 71110"/>
    <s v="71110"/>
    <s v="59"/>
    <s v="08/02/2025 11:34"/>
    <s v="-"/>
    <s v="SPX Express"/>
    <s v="Shopee"/>
    <s v="shopee"/>
    <s v=""/>
    <s v="-"/>
    <s v="08/02/2025 11:34"/>
  </r>
  <r>
    <x v="10"/>
    <x v="11"/>
    <n v="119"/>
    <n v="1"/>
    <s v="ETO28"/>
    <n v="200"/>
    <n v="0"/>
    <s v="ร้านที่4"/>
    <s v="พ***ร ว***วาท"/>
    <s v="อุตรดิตถ์"/>
    <s v="-"/>
    <s v=""/>
    <s v="08/02/2025 10:59"/>
    <s v="-"/>
    <s v="Flash Express Thailand COD"/>
    <s v="Tiktok"/>
    <s v="จ่ายทีหลัง / COD"/>
    <s v=""/>
    <s v="-"/>
    <s v="08/02/2025 10:59"/>
  </r>
  <r>
    <x v="6"/>
    <x v="6"/>
    <n v="1"/>
    <n v="1"/>
    <s v="ETO28"/>
    <n v="200"/>
    <n v="0"/>
    <s v="ร้านที่4"/>
    <s v="พ***ร ว***วาท"/>
    <s v="อุตรดิตถ์"/>
    <s v="-"/>
    <s v=""/>
    <s v="08/02/2025 10:59"/>
    <s v="-"/>
    <s v="Flash Express Thailand COD"/>
    <s v="Tiktok"/>
    <s v="จ่ายทีหลัง / COD"/>
    <s v=""/>
    <s v="-"/>
    <s v="08/02/2025 10:59"/>
  </r>
  <r>
    <x v="6"/>
    <x v="6"/>
    <n v="0"/>
    <n v="1"/>
    <s v="ETO28"/>
    <n v="200"/>
    <n v="0"/>
    <s v="ร้านที่4"/>
    <s v="พ***ร ว***วาท"/>
    <s v="อุตรดิตถ์"/>
    <s v="-"/>
    <s v=""/>
    <s v="08/02/2025 10:59"/>
    <s v="-"/>
    <s v="Flash Express Thailand COD"/>
    <s v="Tiktok"/>
    <s v="จ่ายทีหลัง / COD"/>
    <s v=""/>
    <s v="-"/>
    <s v="08/02/2025 10:59"/>
  </r>
  <r>
    <x v="3"/>
    <x v="3"/>
    <n v="120"/>
    <n v="1"/>
    <s v="ETO28"/>
    <n v="200"/>
    <n v="0"/>
    <s v="ร้านที่4"/>
    <s v="พ***ร ว***วาท"/>
    <s v="อุตรดิตถ์"/>
    <s v="-"/>
    <s v=""/>
    <s v="08/02/2025 10:59"/>
    <s v="-"/>
    <s v="Flash Express Thailand COD"/>
    <s v="Tiktok"/>
    <s v="จ่ายทีหลัง / COD"/>
    <s v=""/>
    <s v="-"/>
    <s v="08/02/2025 10:59"/>
  </r>
  <r>
    <x v="6"/>
    <x v="6"/>
    <n v="0"/>
    <n v="1"/>
    <s v="ETO27"/>
    <n v="106"/>
    <n v="6"/>
    <s v="ร้านที่4"/>
    <s v="ธ***รธน์ พ***า"/>
    <s v="ระยอง"/>
    <s v="-"/>
    <s v=""/>
    <s v="08/02/2025 10:20"/>
    <s v="-"/>
    <s v="Flash Express Thailand COD"/>
    <s v="Tiktok"/>
    <s v="จ่ายทีหลัง / COD"/>
    <s v=""/>
    <s v="-"/>
    <s v="08/02/2025 10:20"/>
  </r>
  <r>
    <x v="4"/>
    <x v="25"/>
    <n v="120"/>
    <n v="1"/>
    <s v="ETO27"/>
    <n v="106"/>
    <n v="6"/>
    <s v="ร้านที่4"/>
    <s v="ธ***รธน์ พ***า"/>
    <s v="ระยอง"/>
    <s v="-"/>
    <s v=""/>
    <s v="08/02/2025 10:20"/>
    <s v="-"/>
    <s v="Flash Express Thailand COD"/>
    <s v="Tiktok"/>
    <s v="จ่ายทีหลัง / COD"/>
    <s v=""/>
    <s v="-"/>
    <s v="08/02/2025 10:20"/>
  </r>
  <r>
    <x v="4"/>
    <x v="4"/>
    <n v="66.333333333333329"/>
    <n v="3"/>
    <s v="ETO26"/>
    <n v="359"/>
    <n v="58"/>
    <s v="ร้านที่1"/>
    <s v="น******ร"/>
    <s v="******ลทับไทร อำเภอโป่งน้ำร้อน จังหวัดจันทบุรี 22140"/>
    <s v="22140"/>
    <s v="70"/>
    <s v="08/02/2025 10:46"/>
    <s v="-"/>
    <s v="Flash Express"/>
    <s v="Shopee"/>
    <s v="shopee"/>
    <s v=""/>
    <s v="-"/>
    <s v="08/02/2025 10:16"/>
  </r>
  <r>
    <x v="0"/>
    <x v="0"/>
    <n v="78"/>
    <n v="1"/>
    <s v="ETO26"/>
    <n v="359"/>
    <n v="58"/>
    <s v="ร้านที่1"/>
    <s v="น******ร"/>
    <s v="******ลทับไทร อำเภอโป่งน้ำร้อน จังหวัดจันทบุรี 22140"/>
    <s v="22140"/>
    <s v="70"/>
    <s v="08/02/2025 10:46"/>
    <s v="-"/>
    <s v="Flash Express"/>
    <s v="Shopee"/>
    <s v="shopee"/>
    <s v=""/>
    <s v="-"/>
    <s v="08/02/2025 10:16"/>
  </r>
  <r>
    <x v="4"/>
    <x v="7"/>
    <n v="76"/>
    <n v="2"/>
    <s v="ETO25"/>
    <n v="452"/>
    <n v="79"/>
    <s v="ร้านที่1"/>
    <s v="เ******ี"/>
    <s v="******.กระชอน ตำบลกระชอน อำเภอพิมาย จังหวัดนครราชสีมา 30110"/>
    <s v="30110"/>
    <s v="77"/>
    <s v="08/02/2025 10:13"/>
    <s v="-"/>
    <s v="SPX Express"/>
    <s v="Shopee"/>
    <s v="shopee"/>
    <s v=""/>
    <s v="-"/>
    <s v="08/02/2025 10:13"/>
  </r>
  <r>
    <x v="3"/>
    <x v="3"/>
    <n v="77"/>
    <n v="1"/>
    <s v="ETO25"/>
    <n v="452"/>
    <n v="79"/>
    <s v="ร้านที่1"/>
    <s v="เ******ี"/>
    <s v="******.กระชอน ตำบลกระชอน อำเภอพิมาย จังหวัดนครราชสีมา 30110"/>
    <s v="30110"/>
    <s v="77"/>
    <s v="08/02/2025 10:13"/>
    <s v="-"/>
    <s v="SPX Express"/>
    <s v="Shopee"/>
    <s v="shopee"/>
    <s v=""/>
    <s v="-"/>
    <s v="08/02/2025 10:13"/>
  </r>
  <r>
    <x v="0"/>
    <x v="0"/>
    <n v="77"/>
    <n v="2"/>
    <s v="ETO25"/>
    <n v="452"/>
    <n v="79"/>
    <s v="ร้านที่1"/>
    <s v="เ******ี"/>
    <s v="******.กระชอน ตำบลกระชอน อำเภอพิมาย จังหวัดนครราชสีมา 30110"/>
    <s v="30110"/>
    <s v="77"/>
    <s v="08/02/2025 10:13"/>
    <s v="-"/>
    <s v="SPX Express"/>
    <s v="Shopee"/>
    <s v="shopee"/>
    <s v=""/>
    <s v="-"/>
    <s v="08/02/2025 10:13"/>
  </r>
  <r>
    <x v="4"/>
    <x v="4"/>
    <n v="66.333333333333329"/>
    <n v="3"/>
    <s v="ETO24"/>
    <n v="206"/>
    <n v="26"/>
    <s v="ร้านที่1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08/02/2025 10:12"/>
    <s v="-"/>
    <s v="Kerry_dropoff"/>
    <s v="Lazada"/>
    <s v="lazada"/>
    <s v=""/>
    <s v="-"/>
    <s v="08/02/2025 10:12"/>
  </r>
  <r>
    <x v="4"/>
    <x v="4"/>
    <n v="66.333333333333329"/>
    <n v="3"/>
    <s v="ETO23"/>
    <n v="289"/>
    <n v="58"/>
    <s v="ร้านที่1"/>
    <s v="ด******ม"/>
    <s v="******งแสง ตำบลหนองแสง อำเภอเมืองนครพนม จังหวัดนครพนม 48000"/>
    <s v="48000"/>
    <s v="26"/>
    <s v="08/02/2025 10:03"/>
    <s v="-"/>
    <s v="SPX Express"/>
    <s v="Shopee"/>
    <s v="shopee"/>
    <s v=""/>
    <s v="-"/>
    <s v="08/02/2025 10:03"/>
  </r>
  <r>
    <x v="0"/>
    <x v="0"/>
    <n v="66.333333333333329"/>
    <n v="3"/>
    <s v="ETO22"/>
    <n v="855.2"/>
    <n v="0"/>
    <s v="ร้านที่4"/>
    <s v="ค***ุพัตรา ช***รักษา"/>
    <s v="กรุงเทพฯ"/>
    <s v="-"/>
    <s v=""/>
    <s v="08/02/2025 09:56"/>
    <s v="-"/>
    <s v="Flash Express Thailand COD"/>
    <s v="Tiktok"/>
    <s v="จ่ายทีหลัง / COD"/>
    <s v=""/>
    <s v="-"/>
    <s v="08/02/2025 09:56"/>
  </r>
  <r>
    <x v="4"/>
    <x v="4"/>
    <n v="66.333333333333329"/>
    <n v="9"/>
    <s v="ETO22"/>
    <n v="855.2"/>
    <n v="0"/>
    <s v="ร้านที่4"/>
    <s v="ค***ุพัตรา ช***รักษา"/>
    <s v="กรุงเทพฯ"/>
    <s v="-"/>
    <s v=""/>
    <s v="08/02/2025 09:56"/>
    <s v="-"/>
    <s v="Flash Express Thailand COD"/>
    <s v="Tiktok"/>
    <s v="จ่ายทีหลัง / COD"/>
    <s v=""/>
    <s v="-"/>
    <s v="08/02/2025 09:56"/>
  </r>
  <r>
    <x v="6"/>
    <x v="6"/>
    <n v="0"/>
    <n v="1"/>
    <s v="ETO21"/>
    <n v="106"/>
    <n v="6"/>
    <s v="ร้านที่4"/>
    <s v="ก***า"/>
    <s v="ปทุมธานี"/>
    <s v="-"/>
    <s v=""/>
    <s v="08/02/2025 09:48"/>
    <s v="-"/>
    <s v="Flash Express Thailand COD"/>
    <s v="Tiktok"/>
    <s v="จ่ายทีหลัง / COD"/>
    <s v=""/>
    <s v="-"/>
    <s v="08/02/2025 09:48"/>
  </r>
  <r>
    <x v="4"/>
    <x v="25"/>
    <n v="120"/>
    <n v="1"/>
    <s v="ETO21"/>
    <n v="106"/>
    <n v="6"/>
    <s v="ร้านที่4"/>
    <s v="ก***า"/>
    <s v="ปทุมธานี"/>
    <s v="-"/>
    <s v=""/>
    <s v="08/02/2025 09:48"/>
    <s v="-"/>
    <s v="Flash Express Thailand COD"/>
    <s v="Tiktok"/>
    <s v="จ่ายทีหลัง / COD"/>
    <s v=""/>
    <s v="-"/>
    <s v="08/02/2025 09:48"/>
  </r>
  <r>
    <x v="3"/>
    <x v="3"/>
    <n v="120"/>
    <n v="2"/>
    <s v="ETO20"/>
    <n v="220"/>
    <n v="0"/>
    <s v="ร้านที่4"/>
    <s v="จ***นา ล***ก้ว"/>
    <s v="สุพรรณบุรี"/>
    <s v="-"/>
    <s v=""/>
    <s v="08/02/2025 09:45"/>
    <s v="-"/>
    <s v="Flash Express Thailand COD"/>
    <s v="Tiktok"/>
    <s v="จ่ายทีหลัง / COD"/>
    <s v=""/>
    <s v="-"/>
    <s v="08/02/2025 09:45"/>
  </r>
  <r>
    <x v="16"/>
    <x v="17"/>
    <n v="120"/>
    <n v="1"/>
    <s v="ETO20"/>
    <n v="220"/>
    <n v="0"/>
    <s v="ร้านที่4"/>
    <s v="จ***นา ล***ก้ว"/>
    <s v="สุพรรณบุรี"/>
    <s v="-"/>
    <s v=""/>
    <s v="08/02/2025 09:45"/>
    <s v="-"/>
    <s v="Flash Express Thailand COD"/>
    <s v="Tiktok"/>
    <s v="จ่ายทีหลัง / COD"/>
    <s v=""/>
    <s v="-"/>
    <s v="08/02/2025 09:45"/>
  </r>
  <r>
    <x v="9"/>
    <x v="10"/>
    <n v="35"/>
    <n v="8"/>
    <s v="ETO19"/>
    <n v="369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8/02/2025 10:08"/>
    <s v="-"/>
    <s v="Flash Express"/>
    <s v="Shopee"/>
    <s v="shopee"/>
    <s v=""/>
    <s v="-"/>
    <s v="08/02/2025 09:37"/>
  </r>
  <r>
    <x v="0"/>
    <x v="0"/>
    <n v="69.900000000000006"/>
    <n v="10"/>
    <s v="ETO18"/>
    <n v="895.9"/>
    <n v="10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8/02/2025 09:37"/>
    <s v="-"/>
    <s v="Kerry_dropoff"/>
    <s v="Lazada"/>
    <s v="lazada"/>
    <s v=""/>
    <s v="-"/>
    <s v="08/02/2025 09:37"/>
  </r>
  <r>
    <x v="6"/>
    <x v="6"/>
    <n v="0"/>
    <n v="5"/>
    <s v="ETO17"/>
    <n v="554"/>
    <n v="59"/>
    <s v="ร้านที่4"/>
    <s v="ส***กร  ร***อง"/>
    <s v="จังหวัดสุโขทัย"/>
    <s v="-"/>
    <s v=""/>
    <s v="08/02/2025 09:35"/>
    <s v="-"/>
    <s v="Flash Express Thailand COD"/>
    <s v="Tiktok"/>
    <s v="จ่ายทีหลัง / COD"/>
    <s v=""/>
    <s v="-"/>
    <s v="08/02/2025 09:35"/>
  </r>
  <r>
    <x v="4"/>
    <x v="25"/>
    <n v="120"/>
    <n v="5"/>
    <s v="ETO17"/>
    <n v="554"/>
    <n v="59"/>
    <s v="ร้านที่4"/>
    <s v="ส***กร  ร***อง"/>
    <s v="จังหวัดสุโขทัย"/>
    <s v="-"/>
    <s v=""/>
    <s v="08/02/2025 09:35"/>
    <s v="-"/>
    <s v="Flash Express Thailand COD"/>
    <s v="Tiktok"/>
    <s v="จ่ายทีหลัง / COD"/>
    <s v=""/>
    <s v="-"/>
    <s v="08/02/2025 09:35"/>
  </r>
  <r>
    <x v="17"/>
    <x v="19"/>
    <n v="65"/>
    <n v="1"/>
    <s v="ETO15"/>
    <n v="120"/>
    <n v="20"/>
    <s v="ร้านที่1"/>
    <s v="คุณวิมล วงษ์ธัญการ"/>
    <s v="143/4 หมู่2_x000a_ต.พลวงสองนาง_x000a_อ.สว่างอารมณ์_x000a_จ.อุทัยธานี 61150"/>
    <s v="61150"/>
    <s v="0862156262"/>
    <s v="08/02/2025 08:54"/>
    <s v="macanatic.xr@gmail.com"/>
    <s v="EMS"/>
    <s v="facebook"/>
    <s v="กสิกร"/>
    <s v=""/>
    <s v="-"/>
    <s v="08/02/2025 09:16"/>
  </r>
  <r>
    <x v="0"/>
    <x v="0"/>
    <n v="100"/>
    <n v="1"/>
    <s v="ETO15"/>
    <n v="120"/>
    <n v="20"/>
    <s v="ร้านที่1"/>
    <s v="คุณวิมล วงษ์ธัญการ"/>
    <s v="143/4 หมู่2_x000a_ต.พลวงสองนาง_x000a_อ.สว่างอารมณ์_x000a_จ.อุทัยธานี 61150"/>
    <s v="61150"/>
    <s v="0862156262"/>
    <s v="08/02/2025 08:54"/>
    <s v="macanatic.xr@gmail.com"/>
    <s v="EMS"/>
    <s v="facebook"/>
    <s v="กสิกร"/>
    <s v=""/>
    <s v="-"/>
    <s v="08/02/2025 09:16"/>
  </r>
  <r>
    <x v="0"/>
    <x v="0"/>
    <n v="77.5"/>
    <n v="2"/>
    <s v="ETO14"/>
    <n v="190"/>
    <n v="35"/>
    <s v="ร้านที่1"/>
    <s v="ว******์"/>
    <s v="******บางพูด หมู่บ้านอุทยานทอง ซอย 8 เลี้ยวซ้ายบ้านหลังเกือบสุดซอย ตำบลบางพูด อำเภอปากเกร็ด จังหวัดนนทบุรี 11120"/>
    <s v="11120"/>
    <s v="15"/>
    <s v="08/02/2025 09:11"/>
    <s v="-"/>
    <s v="SPX Express"/>
    <s v="Shopee"/>
    <s v="shopee"/>
    <s v=""/>
    <s v="-"/>
    <s v="08/02/2025 09:11"/>
  </r>
  <r>
    <x v="18"/>
    <x v="20"/>
    <n v="50"/>
    <n v="1"/>
    <s v="ETO13"/>
    <n v="220"/>
    <n v="20"/>
    <s v="ร้านที่1"/>
    <s v="อ.เพ็ญศรี พงษ์สวัสดิ์ "/>
    <s v="โรงเรียนทุ่งขนานวิทยา ต.ทุ่งขนาน อ.สอยดาว จ.จันทบุรี  22180"/>
    <s v="22180"/>
    <s v="0846376442"/>
    <s v="08/02/2025 08:32"/>
    <s v="macanatic.xr@gmail.com"/>
    <s v="EMS"/>
    <s v="facebook"/>
    <s v="กสิกร"/>
    <s v=""/>
    <s v="-"/>
    <s v="08/02/2025 09:10"/>
  </r>
  <r>
    <x v="17"/>
    <x v="19"/>
    <n v="65"/>
    <n v="1"/>
    <s v="ETO13"/>
    <n v="220"/>
    <n v="20"/>
    <s v="ร้านที่1"/>
    <s v="อ.เพ็ญศรี พงษ์สวัสดิ์ "/>
    <s v="โรงเรียนทุ่งขนานวิทยา ต.ทุ่งขนาน อ.สอยดาว จ.จันทบุรี  22180"/>
    <s v="22180"/>
    <s v="0846376442"/>
    <s v="08/02/2025 08:32"/>
    <s v="macanatic.xr@gmail.com"/>
    <s v="EMS"/>
    <s v="facebook"/>
    <s v="กสิกร"/>
    <s v=""/>
    <s v="-"/>
    <s v="08/02/2025 09:10"/>
  </r>
  <r>
    <x v="0"/>
    <x v="0"/>
    <n v="100"/>
    <n v="2"/>
    <s v="ETO13"/>
    <n v="220"/>
    <n v="20"/>
    <s v="ร้านที่1"/>
    <s v="อ.เพ็ญศรี พงษ์สวัสดิ์ "/>
    <s v="โรงเรียนทุ่งขนานวิทยา ต.ทุ่งขนาน อ.สอยดาว จ.จันทบุรี  22180"/>
    <s v="22180"/>
    <s v="0846376442"/>
    <s v="08/02/2025 08:32"/>
    <s v="macanatic.xr@gmail.com"/>
    <s v="EMS"/>
    <s v="facebook"/>
    <s v="กสิกร"/>
    <s v=""/>
    <s v="-"/>
    <s v="08/02/2025 09:10"/>
  </r>
  <r>
    <x v="14"/>
    <x v="15"/>
    <n v="65"/>
    <n v="1"/>
    <s v="ETO12"/>
    <n v="148"/>
    <n v="6"/>
    <s v="ร้านที่4"/>
    <s v="ภ***มน  แ***้าน้อย"/>
    <s v="กรุงเทพฯ"/>
    <s v="-"/>
    <s v=""/>
    <s v="08/02/2025 09:09"/>
    <s v="-"/>
    <s v="Flash Express Thailand COD"/>
    <s v="Tiktok"/>
    <s v="จ่ายทีหลัง / COD"/>
    <s v=""/>
    <s v="-"/>
    <s v="08/02/2025 09:09"/>
  </r>
  <r>
    <x v="13"/>
    <x v="14"/>
    <n v="65"/>
    <n v="1"/>
    <s v="ETO12"/>
    <n v="148"/>
    <n v="6"/>
    <s v="ร้านที่4"/>
    <s v="ภ***มน  แ***้าน้อย"/>
    <s v="กรุงเทพฯ"/>
    <s v="-"/>
    <s v=""/>
    <s v="08/02/2025 09:09"/>
    <s v="-"/>
    <s v="Flash Express Thailand COD"/>
    <s v="Tiktok"/>
    <s v="จ่ายทีหลัง / COD"/>
    <s v=""/>
    <s v="-"/>
    <s v="08/02/2025 09:09"/>
  </r>
  <r>
    <x v="9"/>
    <x v="10"/>
    <n v="45"/>
    <n v="1"/>
    <s v="ETO12"/>
    <n v="148"/>
    <n v="6"/>
    <s v="ร้านที่4"/>
    <s v="ภ***มน  แ***้าน้อย"/>
    <s v="กรุงเทพฯ"/>
    <s v="-"/>
    <s v=""/>
    <s v="08/02/2025 09:09"/>
    <s v="-"/>
    <s v="Flash Express Thailand COD"/>
    <s v="Tiktok"/>
    <s v="จ่ายทีหลัง / COD"/>
    <s v=""/>
    <s v="-"/>
    <s v="08/02/2025 09:09"/>
  </r>
  <r>
    <x v="10"/>
    <x v="11"/>
    <n v="119"/>
    <n v="1"/>
    <s v="ETO11"/>
    <n v="106"/>
    <n v="6"/>
    <s v="ร้านที่4"/>
    <s v="น***ปนัดดา น***อม"/>
    <s v="กาญจนบุรี"/>
    <s v="-"/>
    <s v=""/>
    <s v="08/02/2025 09:00"/>
    <s v="-"/>
    <s v="Flash Express Thailand COD"/>
    <s v="Tiktok"/>
    <s v="จ่ายทีหลัง / COD"/>
    <s v=""/>
    <s v="-"/>
    <s v="08/02/2025 09:00"/>
  </r>
  <r>
    <x v="6"/>
    <x v="6"/>
    <n v="1"/>
    <n v="1"/>
    <s v="ETO11"/>
    <n v="106"/>
    <n v="6"/>
    <s v="ร้านที่4"/>
    <s v="น***ปนัดดา น***อม"/>
    <s v="กาญจนบุรี"/>
    <s v="-"/>
    <s v=""/>
    <s v="08/02/2025 09:00"/>
    <s v="-"/>
    <s v="Flash Express Thailand COD"/>
    <s v="Tiktok"/>
    <s v="จ่ายทีหลัง / COD"/>
    <s v=""/>
    <s v="-"/>
    <s v="08/02/2025 09:00"/>
  </r>
  <r>
    <x v="11"/>
    <x v="12"/>
    <n v="99"/>
    <n v="1"/>
    <s v="ETO10"/>
    <n v="106"/>
    <n v="6"/>
    <s v="ร้านที่4"/>
    <s v="ย***​ลักษณ์​   เ***ฐกิจ​"/>
    <s v="ชลบุรี"/>
    <s v="-"/>
    <s v=""/>
    <s v="08/02/2025 08:56"/>
    <s v="-"/>
    <s v="Flash Express Thailand COD"/>
    <s v="Tiktok"/>
    <s v="จ่ายทีหลัง / COD"/>
    <s v=""/>
    <s v="-"/>
    <s v="08/02/2025 08:56"/>
  </r>
  <r>
    <x v="6"/>
    <x v="6"/>
    <n v="1"/>
    <n v="1"/>
    <s v="ETO10"/>
    <n v="106"/>
    <n v="6"/>
    <s v="ร้านที่4"/>
    <s v="ย***​ลักษณ์​   เ***ฐกิจ​"/>
    <s v="ชลบุรี"/>
    <s v="-"/>
    <s v=""/>
    <s v="08/02/2025 08:56"/>
    <s v="-"/>
    <s v="Flash Express Thailand COD"/>
    <s v="Tiktok"/>
    <s v="จ่ายทีหลัง / COD"/>
    <s v=""/>
    <s v="-"/>
    <s v="08/02/2025 08:56"/>
  </r>
  <r>
    <x v="17"/>
    <x v="19"/>
    <n v="65"/>
    <n v="2"/>
    <s v="ETO9"/>
    <n v="220"/>
    <n v="20"/>
    <s v="ร้านที่1"/>
    <s v="ขวัญใจ เพียรชนะ"/>
    <s v="81 หมู่ที่ 16 บ้านรัตนวารี ตำบลพนมไพร อำเภอพนมไพร จังหวัดร้อยเอ็ด  45140"/>
    <s v="45140"/>
    <s v="0984938773"/>
    <s v="07/02/2025 21:01"/>
    <s v="macanatic.xr@gmail.com"/>
    <s v="EMS"/>
    <s v="facebook"/>
    <s v="กสิกร"/>
    <s v=""/>
    <s v="-"/>
    <s v="08/02/2025 08:48"/>
  </r>
  <r>
    <x v="0"/>
    <x v="0"/>
    <n v="100"/>
    <n v="2"/>
    <s v="ETO9"/>
    <n v="220"/>
    <n v="20"/>
    <s v="ร้านที่1"/>
    <s v="ขวัญใจ เพียรชนะ"/>
    <s v="81 หมู่ที่ 16 บ้านรัตนวารี ตำบลพนมไพร อำเภอพนมไพร จังหวัดร้อยเอ็ด  45140"/>
    <s v="45140"/>
    <s v="0984938773"/>
    <s v="07/02/2025 21:01"/>
    <s v="macanatic.xr@gmail.com"/>
    <s v="EMS"/>
    <s v="facebook"/>
    <s v="กสิกร"/>
    <s v=""/>
    <s v="-"/>
    <s v="08/02/2025 08:48"/>
  </r>
  <r>
    <x v="3"/>
    <x v="3"/>
    <n v="77"/>
    <n v="2"/>
    <s v="ETO8"/>
    <n v="360"/>
    <n v="58"/>
    <s v="ร้านที่1"/>
    <s v="A**y"/>
    <s v="******แม่ตาว อำเภอแม่สอด จังหวัดตาก 63110"/>
    <s v="63110"/>
    <s v="08"/>
    <s v="08/02/2025 08:46"/>
    <s v="-"/>
    <s v="SPX Express"/>
    <s v="Shopee"/>
    <s v="shopee"/>
    <s v=""/>
    <s v="-"/>
    <s v="08/02/2025 08:46"/>
  </r>
  <r>
    <x v="0"/>
    <x v="0"/>
    <n v="80"/>
    <n v="1"/>
    <s v="ETO8"/>
    <n v="360"/>
    <n v="58"/>
    <s v="ร้านที่1"/>
    <s v="A**y"/>
    <s v="******แม่ตาว อำเภอแม่สอด จังหวัดตาก 63110"/>
    <s v="63110"/>
    <s v="08"/>
    <s v="08/02/2025 08:46"/>
    <s v="-"/>
    <s v="SPX Express"/>
    <s v="Shopee"/>
    <s v="shopee"/>
    <s v=""/>
    <s v="-"/>
    <s v="08/02/2025 08:46"/>
  </r>
  <r>
    <x v="0"/>
    <x v="0"/>
    <n v="77"/>
    <n v="1"/>
    <s v="ETO8"/>
    <n v="360"/>
    <n v="58"/>
    <s v="ร้านที่1"/>
    <s v="A**y"/>
    <s v="******แม่ตาว อำเภอแม่สอด จังหวัดตาก 63110"/>
    <s v="63110"/>
    <s v="08"/>
    <s v="08/02/2025 08:46"/>
    <s v="-"/>
    <s v="SPX Express"/>
    <s v="Shopee"/>
    <s v="shopee"/>
    <s v=""/>
    <s v="-"/>
    <s v="08/02/2025 08:46"/>
  </r>
  <r>
    <x v="6"/>
    <x v="6"/>
    <n v="0"/>
    <n v="1"/>
    <s v="ETO7"/>
    <n v="295"/>
    <n v="0"/>
    <s v="ร้านที่4"/>
    <s v="ร***  ก***หกุล"/>
    <s v="ชลบุรี"/>
    <s v="-"/>
    <s v=""/>
    <s v="08/02/2025 08:44"/>
    <s v="-"/>
    <s v="Flash Express Thailand"/>
    <s v="Tiktok"/>
    <s v="tiktok"/>
    <s v=""/>
    <s v="-"/>
    <s v="08/02/2025 08:43"/>
  </r>
  <r>
    <x v="16"/>
    <x v="17"/>
    <n v="120"/>
    <n v="1"/>
    <s v="ETO7"/>
    <n v="295"/>
    <n v="0"/>
    <s v="ร้านที่4"/>
    <s v="ร***  ก***หกุล"/>
    <s v="ชลบุรี"/>
    <s v="-"/>
    <s v=""/>
    <s v="08/02/2025 08:44"/>
    <s v="-"/>
    <s v="Flash Express Thailand"/>
    <s v="Tiktok"/>
    <s v="tiktok"/>
    <s v=""/>
    <s v="-"/>
    <s v="08/02/2025 08:43"/>
  </r>
  <r>
    <x v="11"/>
    <x v="12"/>
    <n v="99"/>
    <n v="2"/>
    <s v="ETO7"/>
    <n v="295"/>
    <n v="0"/>
    <s v="ร้านที่4"/>
    <s v="ร***  ก***หกุล"/>
    <s v="ชลบุรี"/>
    <s v="-"/>
    <s v=""/>
    <s v="08/02/2025 08:44"/>
    <s v="-"/>
    <s v="Flash Express Thailand"/>
    <s v="Tiktok"/>
    <s v="tiktok"/>
    <s v=""/>
    <s v="-"/>
    <s v="08/02/2025 08:43"/>
  </r>
  <r>
    <x v="6"/>
    <x v="6"/>
    <n v="1"/>
    <n v="2"/>
    <s v="ETO7"/>
    <n v="295"/>
    <n v="0"/>
    <s v="ร้านที่4"/>
    <s v="ร***  ก***หกุล"/>
    <s v="ชลบุรี"/>
    <s v="-"/>
    <s v=""/>
    <s v="08/02/2025 08:44"/>
    <s v="-"/>
    <s v="Flash Express Thailand"/>
    <s v="Tiktok"/>
    <s v="tiktok"/>
    <s v=""/>
    <s v="-"/>
    <s v="08/02/2025 08:43"/>
  </r>
  <r>
    <x v="0"/>
    <x v="0"/>
    <n v="66.333333333333329"/>
    <n v="3"/>
    <s v="ETO6"/>
    <n v="266"/>
    <n v="35"/>
    <s v="ร้านที่1"/>
    <s v="ณ******์"/>
    <s v="******ยประชาสามัคคี แขวงในคลองบางปลากด ตำบลในคลองบางปลากด อำเภอพระสมุทรเจดีย์ จังหวัดสมุทรปราการ 10290"/>
    <s v="10290"/>
    <s v="96"/>
    <s v="08/02/2025 08:50"/>
    <s v="-"/>
    <s v="SPX Express"/>
    <s v="Shopee"/>
    <s v="shopee"/>
    <s v=""/>
    <s v="-"/>
    <s v="08/02/2025 08:43"/>
  </r>
  <r>
    <x v="6"/>
    <x v="6"/>
    <n v="0"/>
    <n v="1"/>
    <s v="ETO5"/>
    <n v="100"/>
    <n v="0"/>
    <s v="ร้านที่4"/>
    <s v="ล***ันทร์    พ***สวัสดิ์"/>
    <s v="อ่างทอง"/>
    <s v="-"/>
    <s v=""/>
    <s v="08/02/2025 08:40"/>
    <s v="-"/>
    <s v="Flash Express Thailand COD"/>
    <s v="Tiktok"/>
    <s v="จ่ายทีหลัง / COD"/>
    <s v=""/>
    <s v="-"/>
    <s v="08/02/2025 08:40"/>
  </r>
  <r>
    <x v="16"/>
    <x v="17"/>
    <n v="120"/>
    <n v="1"/>
    <s v="ETO5"/>
    <n v="100"/>
    <n v="0"/>
    <s v="ร้านที่4"/>
    <s v="ล***ันทร์    พ***สวัสดิ์"/>
    <s v="อ่างทอง"/>
    <s v="-"/>
    <s v=""/>
    <s v="08/02/2025 08:40"/>
    <s v="-"/>
    <s v="Flash Express Thailand COD"/>
    <s v="Tiktok"/>
    <s v="จ่ายทีหลัง / COD"/>
    <s v=""/>
    <s v="-"/>
    <s v="08/02/2025 08:40"/>
  </r>
  <r>
    <x v="3"/>
    <x v="3"/>
    <n v="120"/>
    <n v="1"/>
    <s v="ETO1"/>
    <n v="100"/>
    <n v="0"/>
    <s v="ร้านที่4"/>
    <s v="น***ุติกาญจน์ ม***กิตติพัชร์"/>
    <s v="นครสวรรค์"/>
    <s v="-"/>
    <s v=""/>
    <s v="08/02/2025 08:33"/>
    <s v="-"/>
    <s v="Flash Express Thailand COD"/>
    <s v="Tiktok"/>
    <s v="จ่ายทีหลัง / COD"/>
    <s v=""/>
    <s v="-"/>
    <s v="08/02/2025 08:33"/>
  </r>
  <r>
    <x v="4"/>
    <x v="4"/>
    <n v="66.333333333333329"/>
    <n v="3"/>
    <s v="ETO0"/>
    <n v="169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08/02/2025 08:20"/>
    <s v="-"/>
    <s v="Kerry_dropoff"/>
    <s v="Lazada"/>
    <s v="lazada"/>
    <s v=""/>
    <s v="-"/>
    <s v="08/02/2025 08:19"/>
  </r>
  <r>
    <x v="4"/>
    <x v="7"/>
    <n v="80"/>
    <n v="1"/>
    <s v="ETN99"/>
    <n v="87"/>
    <n v="7"/>
    <s v="ร้านที่1"/>
    <s v="ส****า"/>
    <s v="******นด์ คลองจั่น แขวงคลองจั่น เขตบางกะปิ จังหวัดกรุงเทพมหานคร 10240"/>
    <s v="10240"/>
    <s v="51"/>
    <s v="08/02/2025 07:37"/>
    <s v="-"/>
    <s v="SPX Express"/>
    <s v="Shopee"/>
    <s v="shopee"/>
    <s v=""/>
    <s v="-"/>
    <s v="08/02/2025 07:36"/>
  </r>
  <r>
    <x v="16"/>
    <x v="26"/>
    <n v="80"/>
    <n v="1"/>
    <s v="ETN97"/>
    <n v="87"/>
    <n v="7"/>
    <s v="ร้านที่1"/>
    <s v="คุณศรีสุมล พาทีทิน"/>
    <s v="26/110 ถ.สุขสมบูรณ์ ต.ประจวบ_x000a__x000a_เมืองประจวบคีรีขันธ์/ Mueang Prachuap Khiri Khanประจวบคีรีขันธ์/ Prachuap Khiri Khan_x000a_77000"/>
    <s v="77000"/>
    <s v="660813851066"/>
    <s v="08/02/2025 07:06"/>
    <s v="-"/>
    <s v="Kerry_dropoff"/>
    <s v="Lazada"/>
    <s v="lazada"/>
    <s v=""/>
    <s v="TH19016U7S5S0A"/>
    <s v="08/02/2025 07:06"/>
  </r>
  <r>
    <x v="3"/>
    <x v="3"/>
    <n v="66"/>
    <n v="1"/>
    <s v="ETN96"/>
    <n v="206"/>
    <n v="26"/>
    <s v="ร้านที่1"/>
    <s v="นวภัค เกิดสันเทียะ"/>
    <s v="15หมู่7 บ้านโนนสายทอง ต.โนนเมืองพัฒนา_x000a__x000a_ด่านขุนทด/ Dan Khun Thotนครราชสีมา/ Nakhon Ratchasima_x000a_30210"/>
    <s v="30210"/>
    <s v="660863657854"/>
    <s v="08/02/2025 06:55"/>
    <s v="-"/>
    <s v="Kerry_dropoff"/>
    <s v="Lazada"/>
    <s v="lazada"/>
    <s v=""/>
    <s v="TH27086U8G364O"/>
    <s v="08/02/2025 06:55"/>
  </r>
  <r>
    <x v="4"/>
    <x v="4"/>
    <n v="66"/>
    <n v="1"/>
    <s v="ETN96"/>
    <n v="206"/>
    <n v="26"/>
    <s v="ร้านที่1"/>
    <s v="นวภัค เกิดสันเทียะ"/>
    <s v="15หมู่7 บ้านโนนสายทอง ต.โนนเมืองพัฒนา_x000a__x000a_ด่านขุนทด/ Dan Khun Thotนครราชสีมา/ Nakhon Ratchasima_x000a_30210"/>
    <s v="30210"/>
    <s v="660863657854"/>
    <s v="08/02/2025 06:55"/>
    <s v="-"/>
    <s v="Kerry_dropoff"/>
    <s v="Lazada"/>
    <s v="lazada"/>
    <s v=""/>
    <s v="TH27086U8G364O"/>
    <s v="08/02/2025 06:55"/>
  </r>
  <r>
    <x v="0"/>
    <x v="0"/>
    <n v="67"/>
    <n v="1"/>
    <s v="ETN96"/>
    <n v="206"/>
    <n v="26"/>
    <s v="ร้านที่1"/>
    <s v="นวภัค เกิดสันเทียะ"/>
    <s v="15หมู่7 บ้านโนนสายทอง ต.โนนเมืองพัฒนา_x000a__x000a_ด่านขุนทด/ Dan Khun Thotนครราชสีมา/ Nakhon Ratchasima_x000a_30210"/>
    <s v="30210"/>
    <s v="660863657854"/>
    <s v="08/02/2025 06:55"/>
    <s v="-"/>
    <s v="Kerry_dropoff"/>
    <s v="Lazada"/>
    <s v="lazada"/>
    <s v=""/>
    <s v="TH27086U8G364O"/>
    <s v="08/02/2025 06:55"/>
  </r>
  <r>
    <x v="0"/>
    <x v="0"/>
    <n v="66.333333333333329"/>
    <n v="9"/>
    <s v="ETN94"/>
    <n v="655"/>
    <n v="0"/>
    <s v="ร้านที่4"/>
    <s v="ก***า ศ***ะนัน"/>
    <s v="กรุงเทพฯ"/>
    <s v="-"/>
    <s v=""/>
    <s v="08/02/2025 06:13"/>
    <s v="-"/>
    <s v="Flash Express Thailand COD"/>
    <s v="Tiktok"/>
    <s v="จ่ายทีหลัง / COD"/>
    <s v=""/>
    <s v="THT01231H3DER9Z"/>
    <s v="08/02/2025 06:13"/>
  </r>
  <r>
    <x v="3"/>
    <x v="3"/>
    <n v="66"/>
    <n v="1"/>
    <s v="ETN93"/>
    <n v="266"/>
    <n v="35"/>
    <s v="ร้านที่1"/>
    <s v="พ****ฐ"/>
    <s v="****** ห้องเลขที่ 101-104, ซอย ลาดพร้าว 87, แขวง คลองจั่น, เขตบางกะปิ แขวงคลองจั่น เขตบางกะปิ จังหวัดกรุงเทพมหานคร 10240"/>
    <s v="10240"/>
    <s v="87"/>
    <s v="08/02/2025 04:04"/>
    <s v="-"/>
    <s v="SPX Express"/>
    <s v="Shopee"/>
    <s v="shopee"/>
    <s v=""/>
    <s v="TH250639617335G"/>
    <s v="08/02/2025 04:04"/>
  </r>
  <r>
    <x v="4"/>
    <x v="4"/>
    <n v="66"/>
    <n v="1"/>
    <s v="ETN93"/>
    <n v="266"/>
    <n v="35"/>
    <s v="ร้านที่1"/>
    <s v="พ****ฐ"/>
    <s v="****** ห้องเลขที่ 101-104, ซอย ลาดพร้าว 87, แขวง คลองจั่น, เขตบางกะปิ แขวงคลองจั่น เขตบางกะปิ จังหวัดกรุงเทพมหานคร 10240"/>
    <s v="10240"/>
    <s v="87"/>
    <s v="08/02/2025 04:04"/>
    <s v="-"/>
    <s v="SPX Express"/>
    <s v="Shopee"/>
    <s v="shopee"/>
    <s v=""/>
    <s v="TH250639617335G"/>
    <s v="08/02/2025 04:04"/>
  </r>
  <r>
    <x v="0"/>
    <x v="0"/>
    <n v="67"/>
    <n v="1"/>
    <s v="ETN93"/>
    <n v="266"/>
    <n v="35"/>
    <s v="ร้านที่1"/>
    <s v="พ****ฐ"/>
    <s v="****** ห้องเลขที่ 101-104, ซอย ลาดพร้าว 87, แขวง คลองจั่น, เขตบางกะปิ แขวงคลองจั่น เขตบางกะปิ จังหวัดกรุงเทพมหานคร 10240"/>
    <s v="10240"/>
    <s v="87"/>
    <s v="08/02/2025 04:04"/>
    <s v="-"/>
    <s v="SPX Express"/>
    <s v="Shopee"/>
    <s v="shopee"/>
    <s v=""/>
    <s v="TH250639617335G"/>
    <s v="08/02/2025 04:04"/>
  </r>
  <r>
    <x v="6"/>
    <x v="6"/>
    <n v="0"/>
    <n v="1"/>
    <s v="ETN92"/>
    <n v="106"/>
    <n v="6"/>
    <s v="ร้านที่4"/>
    <s v="ก***รณ์ จ***ล"/>
    <s v="สกลนคร"/>
    <s v="-"/>
    <s v=""/>
    <s v="08/02/2025 02:47"/>
    <s v="-"/>
    <s v="Flash Express Thailand COD"/>
    <s v="Tiktok"/>
    <s v="จ่ายทีหลัง / COD"/>
    <s v=""/>
    <s v="THT44181H42280Z"/>
    <s v="08/02/2025 02:47"/>
  </r>
  <r>
    <x v="4"/>
    <x v="25"/>
    <n v="120"/>
    <n v="1"/>
    <s v="ETN92"/>
    <n v="106"/>
    <n v="6"/>
    <s v="ร้านที่4"/>
    <s v="ก***รณ์ จ***ล"/>
    <s v="สกลนคร"/>
    <s v="-"/>
    <s v=""/>
    <s v="08/02/2025 02:47"/>
    <s v="-"/>
    <s v="Flash Express Thailand COD"/>
    <s v="Tiktok"/>
    <s v="จ่ายทีหลัง / COD"/>
    <s v=""/>
    <s v="THT44181H42280Z"/>
    <s v="08/02/2025 02:47"/>
  </r>
  <r>
    <x v="7"/>
    <x v="8"/>
    <n v="50"/>
    <n v="4"/>
    <s v="ETN91"/>
    <n v="219"/>
    <n v="29"/>
    <s v="ร้านที่1"/>
    <s v="ป******ฎ"/>
    <s v="******วังไก่เถื่อน, อำเภอหันคา ตำบลวังไก่เถื่อน อำเภอหันคา จังหวัดชัยนาท 17130"/>
    <s v="17130"/>
    <s v="02"/>
    <s v="08/02/2025 00:24"/>
    <s v="-"/>
    <s v="SPX Express"/>
    <s v="Shopee"/>
    <s v="shopee"/>
    <s v=""/>
    <s v="TH258088580418E"/>
    <s v="08/02/2025 00:2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x v="0"/>
    <x v="0"/>
    <n v="27.5"/>
    <n v="4"/>
    <s v="ETQ88"/>
    <n v="277.2"/>
    <n v="0"/>
    <s v="ร้านที่10"/>
    <s v="เทียนชัยวนาพัฒนสิน"/>
    <s v="60/21 หมู่่ 5. ซอยกำนันแม้น28 _x000a_แขวงบางขุนเทียน เขต จอมทอง_x000a_กรุงเทพ 10150_x000a__x000a_จอมทอง/ Chom Thongกรุงเทพมหานคร/ Bangkok_x000a_10150"/>
    <s v="10150"/>
    <s v="660872209051"/>
    <s v="09/02/2025 23:21"/>
    <s v="-"/>
    <s v="Kerry_dropoff"/>
    <s v="Lazada"/>
    <s v="lazada"/>
    <s v=""/>
    <s v="-"/>
    <s v="09/02/2025 23:21"/>
  </r>
  <r>
    <x v="0"/>
    <x v="0"/>
    <n v="27.5"/>
    <n v="4"/>
    <s v="ETQ88"/>
    <n v="277.2"/>
    <n v="0"/>
    <s v="ร้านที่10"/>
    <s v="เทียนชัยวนาพัฒนสิน"/>
    <s v="60/21 หมู่่ 5. ซอยกำนันแม้น28 _x000a_แขวงบางขุนเทียน เขต จอมทอง_x000a_กรุงเทพ 10150_x000a__x000a_จอมทอง/ Chom Thongกรุงเทพมหานคร/ Bangkok_x000a_10150"/>
    <s v="10150"/>
    <s v="660872209051"/>
    <s v="09/02/2025 23:21"/>
    <s v="-"/>
    <s v="Kerry_dropoff"/>
    <s v="Lazada"/>
    <s v="lazada"/>
    <s v=""/>
    <s v="-"/>
    <s v="09/02/2025 23:21"/>
  </r>
  <r>
    <x v="1"/>
    <x v="1"/>
    <n v="80"/>
    <n v="1"/>
    <s v="ETQ87"/>
    <n v="83"/>
    <n v="3"/>
    <s v="ร้านที่1"/>
    <s v="ค******น"/>
    <s v="******, ตำบลโป่งแดง, อำเภอเมืองตาก ตำบลโป่งแดง อำเภอเมืองตาก จังหวัดตาก 63000"/>
    <s v="63000"/>
    <s v="21"/>
    <s v="09/02/2025 22:49"/>
    <s v="-"/>
    <s v="SPX Express"/>
    <s v="Shopee"/>
    <s v="shopee"/>
    <s v=""/>
    <s v="-"/>
    <s v="09/02/2025 22:49"/>
  </r>
  <r>
    <x v="2"/>
    <x v="2"/>
    <n v="66.666666666666671"/>
    <n v="3"/>
    <s v="ETQ86"/>
    <n v="1"/>
    <n v="0"/>
    <s v="ร้านที่1"/>
    <s v="ส******์"/>
    <s v="******อรัญญิก, อำเภอเมืองพิษณุโลก ตำบลอรัญญิก อำเภอเมืองพิษณุโลก จังหวัดพิษณุโลก 65000"/>
    <s v="65000"/>
    <s v="92"/>
    <s v="09/02/2025 22:57"/>
    <s v="-"/>
    <s v="SPX Express"/>
    <s v="Shopee"/>
    <s v="shopee"/>
    <s v=""/>
    <s v="-"/>
    <s v="09/02/2025 22:27"/>
  </r>
  <r>
    <x v="1"/>
    <x v="1"/>
    <n v="66.333333333333329"/>
    <n v="3"/>
    <s v="ETQ85"/>
    <n v="220"/>
    <n v="0"/>
    <s v="ร้านที่4"/>
    <s v="น***า อ***ร์ขำ"/>
    <s v="ชัยนาท"/>
    <s v="-"/>
    <s v=""/>
    <s v="09/02/2025 20:41"/>
    <s v="-"/>
    <s v="Flash Express Thailand COD"/>
    <s v="Tiktok"/>
    <s v="จ่ายทีหลัง / COD"/>
    <s v=""/>
    <s v="-"/>
    <s v="09/02/2025 20:41"/>
  </r>
  <r>
    <x v="3"/>
    <x v="3"/>
    <n v="0"/>
    <n v="1"/>
    <s v="ETQ84"/>
    <n v="100"/>
    <n v="0"/>
    <s v="ร้านที่4"/>
    <s v="น***นดร์  ส***อม"/>
    <s v="นครสวรรค์"/>
    <s v="-"/>
    <s v=""/>
    <s v="09/02/2025 20:40"/>
    <s v="-"/>
    <s v="Flash Express Thailand COD"/>
    <s v="Tiktok"/>
    <s v="จ่ายทีหลัง / COD"/>
    <s v=""/>
    <s v="-"/>
    <s v="09/02/2025 20:40"/>
  </r>
  <r>
    <x v="1"/>
    <x v="1"/>
    <n v="120"/>
    <n v="1"/>
    <s v="ETQ84"/>
    <n v="100"/>
    <n v="0"/>
    <s v="ร้านที่4"/>
    <s v="น***นดร์  ส***อม"/>
    <s v="นครสวรรค์"/>
    <s v="-"/>
    <s v=""/>
    <s v="09/02/2025 20:40"/>
    <s v="-"/>
    <s v="Flash Express Thailand COD"/>
    <s v="Tiktok"/>
    <s v="จ่ายทีหลัง / COD"/>
    <s v=""/>
    <s v="-"/>
    <s v="09/02/2025 20:40"/>
  </r>
  <r>
    <x v="4"/>
    <x v="4"/>
    <n v="90"/>
    <n v="2"/>
    <s v="ETQ82"/>
    <n v="215"/>
    <n v="15"/>
    <s v="ร้านที่4"/>
    <s v="น***นันท์  ส***วุฒิโภคินกุล"/>
    <s v="ยะลา"/>
    <s v="-"/>
    <s v=""/>
    <s v="09/02/2025 20:28"/>
    <s v="-"/>
    <s v="Flash Express Thailand COD"/>
    <s v="Tiktok"/>
    <s v="จ่ายทีหลัง / COD"/>
    <s v=""/>
    <s v="-"/>
    <s v="09/02/2025 20:28"/>
  </r>
  <r>
    <x v="5"/>
    <x v="5"/>
    <n v="120"/>
    <n v="3"/>
    <s v="ETQ81"/>
    <n v="186"/>
    <n v="0"/>
    <s v="ร้านที่4"/>
    <s v="เ***อกูล  ง***ระเสริฐสุข"/>
    <s v="นนทบุรี"/>
    <s v="-"/>
    <s v=""/>
    <s v="09/02/2025 20:08"/>
    <s v="-"/>
    <s v="Flash Express Thailand COD"/>
    <s v="Tiktok"/>
    <s v="จ่ายทีหลัง / COD"/>
    <s v=""/>
    <s v="-"/>
    <s v="09/02/2025 20:08"/>
  </r>
  <r>
    <x v="5"/>
    <x v="5"/>
    <n v="120"/>
    <n v="1"/>
    <s v="ETQ80"/>
    <n v="107"/>
    <n v="45"/>
    <s v="ร้านที่4"/>
    <s v="ธ***ร"/>
    <s v="สมุทรปราการ"/>
    <s v="-"/>
    <s v=""/>
    <s v="09/02/2025 20:01"/>
    <s v="-"/>
    <s v="Flash Express Thailand COD"/>
    <s v="Tiktok"/>
    <s v="จ่ายทีหลัง / COD"/>
    <s v=""/>
    <s v="-"/>
    <s v="09/02/2025 20:01"/>
  </r>
  <r>
    <x v="5"/>
    <x v="5"/>
    <n v="120"/>
    <n v="3"/>
    <s v="ETQ79"/>
    <n v="186"/>
    <n v="0"/>
    <s v="ร้านที่4"/>
    <s v="เ***ศักดิ์ แ***้วน"/>
    <s v="ชัยนาท"/>
    <s v="-"/>
    <s v=""/>
    <s v="09/02/2025 19:59"/>
    <s v="-"/>
    <s v="Flash Express Thailand"/>
    <s v="Tiktok"/>
    <s v="tiktok"/>
    <s v=""/>
    <s v="-"/>
    <s v="09/02/2025 19:59"/>
  </r>
  <r>
    <x v="1"/>
    <x v="1"/>
    <n v="66.333333333333329"/>
    <n v="3"/>
    <s v="ETQ78"/>
    <n v="220"/>
    <n v="0"/>
    <s v="ร้านที่4"/>
    <s v="ก***ิกานต์"/>
    <s v="อุบลราชธานี"/>
    <s v="-"/>
    <s v=""/>
    <s v="09/02/2025 19:57"/>
    <s v="-"/>
    <s v="Flash Express Thailand COD"/>
    <s v="Tiktok"/>
    <s v="จ่ายทีหลัง / COD"/>
    <s v=""/>
    <s v="-"/>
    <s v="09/02/2025 19:57"/>
  </r>
  <r>
    <x v="5"/>
    <x v="5"/>
    <n v="100"/>
    <n v="3"/>
    <s v="ETQ77"/>
    <n v="180"/>
    <n v="0"/>
    <s v="ร้านที่4"/>
    <s v="ว***  ม***ลาะ"/>
    <s v="พระนครศรีอยุธยา"/>
    <s v="-"/>
    <s v=""/>
    <s v="09/02/2025 19:54"/>
    <s v="-"/>
    <s v="Flash Express Thailand"/>
    <s v="Tiktok"/>
    <s v="tiktok"/>
    <s v=""/>
    <s v="-"/>
    <s v="09/02/2025 19:54"/>
  </r>
  <r>
    <x v="6"/>
    <x v="6"/>
    <n v="100"/>
    <n v="1"/>
    <s v="ETQ76"/>
    <n v="199"/>
    <n v="0"/>
    <s v="ร้านที่10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9/02/2025 19:25"/>
    <s v="suphandarat@gmail.com"/>
    <s v="EMS"/>
    <s v="line_oa"/>
    <s v="กสิกร"/>
    <s v=""/>
    <s v="-"/>
    <s v="09/02/2025 19:51"/>
  </r>
  <r>
    <x v="7"/>
    <x v="7"/>
    <n v="100"/>
    <n v="1"/>
    <s v="ETQ76"/>
    <n v="199"/>
    <n v="0"/>
    <s v="ร้านที่10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9/02/2025 19:25"/>
    <s v="suphandarat@gmail.com"/>
    <s v="EMS"/>
    <s v="line_oa"/>
    <s v="กสิกร"/>
    <s v=""/>
    <s v="-"/>
    <s v="09/02/2025 19:51"/>
  </r>
  <r>
    <x v="8"/>
    <x v="8"/>
    <n v="100"/>
    <n v="1"/>
    <s v="ETQ76"/>
    <n v="199"/>
    <n v="0"/>
    <s v="ร้านที่10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9/02/2025 19:25"/>
    <s v="suphandarat@gmail.com"/>
    <s v="EMS"/>
    <s v="line_oa"/>
    <s v="กสิกร"/>
    <s v=""/>
    <s v="-"/>
    <s v="09/02/2025 19:51"/>
  </r>
  <r>
    <x v="5"/>
    <x v="5"/>
    <n v="120"/>
    <n v="4"/>
    <s v="ETQ75"/>
    <n v="312"/>
    <n v="64"/>
    <s v="ร้านที่4"/>
    <s v="ส***ดา ส***าแก้ว"/>
    <s v="กรุงเทพมหานคร"/>
    <s v="-"/>
    <s v=""/>
    <s v="09/02/2025 19:49"/>
    <s v="-"/>
    <s v="Flash Express Thailand COD"/>
    <s v="Tiktok"/>
    <s v="จ่ายทีหลัง / COD"/>
    <s v=""/>
    <s v="-"/>
    <s v="09/02/2025 19:49"/>
  </r>
  <r>
    <x v="5"/>
    <x v="5"/>
    <n v="100"/>
    <n v="3"/>
    <s v="ETQ74"/>
    <n v="180"/>
    <n v="0"/>
    <s v="ร้านที่4"/>
    <s v="ณ***ทัย​ ม***กานนท์"/>
    <s v="ปทุมธานี"/>
    <s v="-"/>
    <s v=""/>
    <s v="09/02/2025 19:49"/>
    <s v="-"/>
    <s v="Flash Express Thailand"/>
    <s v="Tiktok"/>
    <s v="tiktok"/>
    <s v=""/>
    <s v="-"/>
    <s v="09/02/2025 19:49"/>
  </r>
  <r>
    <x v="5"/>
    <x v="5"/>
    <n v="100"/>
    <n v="3"/>
    <s v="ETQ73"/>
    <n v="180"/>
    <n v="0"/>
    <s v="ร้านที่4"/>
    <s v="ข***เรียมศรีสุวรรณ์"/>
    <s v="สระบุรี"/>
    <s v="-"/>
    <s v=""/>
    <s v="09/02/2025 19:49"/>
    <s v="-"/>
    <s v="Flash Express Thailand COD"/>
    <s v="Tiktok"/>
    <s v="จ่ายทีหลัง / COD"/>
    <s v=""/>
    <s v="-"/>
    <s v="09/02/2025 19:49"/>
  </r>
  <r>
    <x v="1"/>
    <x v="1"/>
    <n v="77.5"/>
    <n v="2"/>
    <s v="ETQ72"/>
    <n v="190"/>
    <n v="35"/>
    <s v="ร้านที่1"/>
    <s v="อ******์"/>
    <s v="******ลองเจ้าคุณสิงห์ แขวงคลองเจ้าคุณสิงห์ เขตวังทองหลาง จังหวัดกรุงเทพมหานคร 10310"/>
    <s v="10310"/>
    <s v="86"/>
    <s v="09/02/2025 19:48"/>
    <s v="-"/>
    <s v="Flash Express"/>
    <s v="Shopee"/>
    <s v="shopee"/>
    <s v=""/>
    <s v="-"/>
    <s v="09/02/2025 19:47"/>
  </r>
  <r>
    <x v="5"/>
    <x v="5"/>
    <n v="120"/>
    <n v="3"/>
    <s v="ETQ71"/>
    <n v="192"/>
    <n v="6"/>
    <s v="ร้านที่4"/>
    <s v="ศ***ญา เ***ชัย"/>
    <s v="ปทุมธานี"/>
    <s v="-"/>
    <s v=""/>
    <s v="09/02/2025 19:47"/>
    <s v="-"/>
    <s v="Flash Express Thailand COD"/>
    <s v="Tiktok"/>
    <s v="จ่ายทีหลัง / COD"/>
    <s v="3กล่อง"/>
    <s v="-"/>
    <s v="09/02/2025 19:47"/>
  </r>
  <r>
    <x v="4"/>
    <x v="4"/>
    <n v="66.333333333333329"/>
    <n v="3"/>
    <s v="ETQ70"/>
    <n v="281"/>
    <n v="41"/>
    <s v="ร้านที่2"/>
    <s v="บ****ร"/>
    <s v="****** ตำบลในเมือง อำเภอเมืองนครพนม จังหวัดนครพนม 48000"/>
    <s v="48000"/>
    <s v="23"/>
    <s v="09/02/2025 20:11"/>
    <s v="-"/>
    <s v="SPX Express"/>
    <s v="Shopee"/>
    <s v="shopee"/>
    <s v=""/>
    <s v="-"/>
    <s v="09/02/2025 19:41"/>
  </r>
  <r>
    <x v="4"/>
    <x v="4"/>
    <n v="66.333333333333329"/>
    <n v="3"/>
    <s v="ETQ69"/>
    <n v="285"/>
    <n v="45"/>
    <s v="ร้านที่2"/>
    <s v="ล******์"/>
    <s v="******กหม้อเจ๊เติม) ตำบลในเมือง อำเภอเมืองนครพนม จังหวัดนครพนม 48000"/>
    <s v="48000"/>
    <s v="23"/>
    <s v="09/02/2025 20:09"/>
    <s v="-"/>
    <s v="SPX Express"/>
    <s v="Shopee"/>
    <s v="shopee"/>
    <s v=""/>
    <s v="-"/>
    <s v="09/02/2025 19:39"/>
  </r>
  <r>
    <x v="5"/>
    <x v="5"/>
    <n v="120"/>
    <n v="3"/>
    <s v="ETQ68"/>
    <n v="222"/>
    <n v="45"/>
    <s v="ร้านที่4"/>
    <s v="ศ***พร ว***ล"/>
    <s v="เทศบาลนครเชียงใหม่"/>
    <s v="-"/>
    <s v=""/>
    <s v="09/02/2025 19:36"/>
    <s v="-"/>
    <s v="Flash Express Thailand"/>
    <s v="Tiktok"/>
    <s v="tiktok"/>
    <s v=""/>
    <s v="-"/>
    <s v="09/02/2025 19:36"/>
  </r>
  <r>
    <x v="5"/>
    <x v="5"/>
    <n v="120"/>
    <n v="4"/>
    <s v="ETQ67"/>
    <n v="236"/>
    <n v="0"/>
    <s v="ร้านที่4"/>
    <s v="ณ***ช  พ***กษ์สกุลชน"/>
    <s v="นครปฐม"/>
    <s v="-"/>
    <s v=""/>
    <s v="09/02/2025 19:36"/>
    <s v="-"/>
    <s v="Flash Express Thailand"/>
    <s v="Tiktok"/>
    <s v="tiktok"/>
    <s v=""/>
    <s v="-"/>
    <s v="09/02/2025 19:36"/>
  </r>
  <r>
    <x v="5"/>
    <x v="5"/>
    <n v="120"/>
    <n v="5"/>
    <s v="ETQ66"/>
    <n v="295"/>
    <n v="0"/>
    <s v="ร้านที่4"/>
    <s v="ว***พร อ***ะพุธ"/>
    <s v="ปทุมธานี"/>
    <s v="-"/>
    <s v=""/>
    <s v="09/02/2025 19:36"/>
    <s v="-"/>
    <s v="Flash Express Thailand COD"/>
    <s v="Tiktok"/>
    <s v="จ่ายทีหลัง / COD"/>
    <s v=""/>
    <s v="-"/>
    <s v="09/02/2025 19:36"/>
  </r>
  <r>
    <x v="5"/>
    <x v="5"/>
    <n v="120"/>
    <n v="3"/>
    <s v="ETQ65"/>
    <n v="177"/>
    <n v="0"/>
    <s v="ร้านที่4"/>
    <s v="น*** ม***ิรา ส***ดิภาพ"/>
    <s v="กรุงเทพฯ"/>
    <s v="-"/>
    <s v=""/>
    <s v="09/02/2025 19:36"/>
    <s v="-"/>
    <s v="Flash Express Thailand COD"/>
    <s v="Tiktok"/>
    <s v="จ่ายทีหลัง / COD"/>
    <s v=""/>
    <s v="-"/>
    <s v="09/02/2025 19:36"/>
  </r>
  <r>
    <x v="5"/>
    <x v="5"/>
    <n v="120"/>
    <n v="4"/>
    <s v="ETQ64"/>
    <n v="261"/>
    <n v="25"/>
    <s v="ร้านที่4"/>
    <s v="พ***ภรณ์  อ***ร์คล้าย"/>
    <s v="สุโขทัย"/>
    <s v="-"/>
    <s v=""/>
    <s v="09/02/2025 19:35"/>
    <s v="-"/>
    <s v="Flash Express Thailand COD"/>
    <s v="Tiktok"/>
    <s v="จ่ายทีหลัง / COD"/>
    <s v=""/>
    <s v="-"/>
    <s v="09/02/2025 19:35"/>
  </r>
  <r>
    <x v="5"/>
    <x v="5"/>
    <n v="120"/>
    <n v="4"/>
    <s v="ETQ63"/>
    <n v="236"/>
    <n v="0"/>
    <s v="ร้านที่4"/>
    <s v="ด**"/>
    <s v="กาญจนบุรี"/>
    <s v="-"/>
    <s v=""/>
    <s v="09/02/2025 19:35"/>
    <s v="-"/>
    <s v="Flash Express Thailand COD"/>
    <s v="Tiktok"/>
    <s v="จ่ายทีหลัง / COD"/>
    <s v=""/>
    <s v="-"/>
    <s v="09/02/2025 19:35"/>
  </r>
  <r>
    <x v="5"/>
    <x v="5"/>
    <n v="120"/>
    <n v="4"/>
    <s v="ETQ61"/>
    <n v="236"/>
    <n v="0"/>
    <s v="ร้านที่4"/>
    <s v="จ***ญา ต***ยะสุนทร"/>
    <s v="นครราชสีมา"/>
    <s v="-"/>
    <s v=""/>
    <s v="09/02/2025 19:34"/>
    <s v="-"/>
    <s v="Flash Express Thailand COD"/>
    <s v="Tiktok"/>
    <s v="จ่ายทีหลัง / COD"/>
    <s v=""/>
    <s v="-"/>
    <s v="09/02/2025 19:34"/>
  </r>
  <r>
    <x v="5"/>
    <x v="5"/>
    <n v="100"/>
    <n v="3"/>
    <s v="ETQ59"/>
    <n v="180"/>
    <n v="0"/>
    <s v="ร้านที่4"/>
    <s v="ว***าภรณ์ น***ริญกุล"/>
    <s v="สมุทรปราการ"/>
    <s v="-"/>
    <s v=""/>
    <s v="09/02/2025 19:27"/>
    <s v="-"/>
    <s v="Flash Express Thailand COD"/>
    <s v="Tiktok"/>
    <s v="จ่ายทีหลัง / COD"/>
    <s v=""/>
    <s v="-"/>
    <s v="09/02/2025 19:27"/>
  </r>
  <r>
    <x v="4"/>
    <x v="9"/>
    <n v="116"/>
    <n v="1"/>
    <s v="ETQ58"/>
    <n v="262"/>
    <n v="0"/>
    <s v="ร้านที่4"/>
    <s v="อ***ิสา"/>
    <s v="บึงกาฬ"/>
    <s v="-"/>
    <s v=""/>
    <s v="09/02/2025 19:23"/>
    <s v="-"/>
    <s v="Flash Express Thailand"/>
    <s v="Tiktok"/>
    <s v="tiktok"/>
    <s v=""/>
    <s v="-"/>
    <s v="09/02/2025 19:23"/>
  </r>
  <r>
    <x v="9"/>
    <x v="10"/>
    <n v="163"/>
    <n v="1"/>
    <s v="ETQ58"/>
    <n v="262"/>
    <n v="0"/>
    <s v="ร้านที่4"/>
    <s v="อ***ิสา"/>
    <s v="บึงกาฬ"/>
    <s v="-"/>
    <s v=""/>
    <s v="09/02/2025 19:23"/>
    <s v="-"/>
    <s v="Flash Express Thailand"/>
    <s v="Tiktok"/>
    <s v="tiktok"/>
    <s v=""/>
    <s v="-"/>
    <s v="09/02/2025 19:23"/>
  </r>
  <r>
    <x v="5"/>
    <x v="5"/>
    <n v="120"/>
    <n v="1"/>
    <s v="ETQ58"/>
    <n v="262"/>
    <n v="0"/>
    <s v="ร้านที่4"/>
    <s v="อ***ิสา"/>
    <s v="บึงกาฬ"/>
    <s v="-"/>
    <s v=""/>
    <s v="09/02/2025 19:23"/>
    <s v="-"/>
    <s v="Flash Express Thailand"/>
    <s v="Tiktok"/>
    <s v="tiktok"/>
    <s v=""/>
    <s v="-"/>
    <s v="09/02/2025 19:23"/>
  </r>
  <r>
    <x v="10"/>
    <x v="11"/>
    <n v="139"/>
    <n v="1"/>
    <s v="ETQ57"/>
    <n v="139"/>
    <n v="0"/>
    <s v="ร้านที่1"/>
    <s v="ส******ม"/>
    <s v="******ำบลบางยอ อำเภอพระประเเดง ตำบลบางยอ อำเภอพระประแดง จังหวัดสมุทรปราการ 10130"/>
    <s v="10130"/>
    <s v="22"/>
    <s v="-"/>
    <s v="-"/>
    <s v=""/>
    <s v="Shopee"/>
    <s v="-"/>
    <s v=""/>
    <s v="-"/>
    <s v="09/02/2025 19:17"/>
  </r>
  <r>
    <x v="5"/>
    <x v="5"/>
    <n v="120"/>
    <n v="3"/>
    <s v="ETQ55"/>
    <n v="177"/>
    <n v="0"/>
    <s v="ร้านที่4"/>
    <s v="เ***าภรณ์ ว***พรหม"/>
    <s v="นครปฐม"/>
    <s v="-"/>
    <s v=""/>
    <s v="09/02/2025 19:00"/>
    <s v="-"/>
    <s v="Flash Express Thailand COD"/>
    <s v="Tiktok"/>
    <s v="จ่ายทีหลัง / COD"/>
    <s v=""/>
    <s v="-"/>
    <s v="09/02/2025 19:00"/>
  </r>
  <r>
    <x v="5"/>
    <x v="5"/>
    <n v="120"/>
    <n v="3"/>
    <s v="ETQ54"/>
    <n v="177"/>
    <n v="0"/>
    <s v="ร้านที่4"/>
    <s v="ม***ขวัญ ส***งวน"/>
    <s v="สมุทรปราการ"/>
    <s v="-"/>
    <s v=""/>
    <s v="09/02/2025 18:58"/>
    <s v="-"/>
    <s v="Flash Express Thailand"/>
    <s v="Tiktok"/>
    <s v="tiktok"/>
    <s v=""/>
    <s v="-"/>
    <s v="09/02/2025 18:59"/>
  </r>
  <r>
    <x v="5"/>
    <x v="5"/>
    <n v="120"/>
    <n v="3"/>
    <s v="ETQ53"/>
    <n v="177"/>
    <n v="0"/>
    <s v="ร้านที่4"/>
    <s v="ล***า. จ***ศร"/>
    <s v="กรุงเทพมหานคร"/>
    <s v="-"/>
    <s v=""/>
    <s v="09/02/2025 18:58"/>
    <s v="-"/>
    <s v="Flash Express Thailand COD"/>
    <s v="Tiktok"/>
    <s v="จ่ายทีหลัง / COD"/>
    <s v=""/>
    <s v="-"/>
    <s v="09/02/2025 18:58"/>
  </r>
  <r>
    <x v="1"/>
    <x v="1"/>
    <n v="90"/>
    <n v="1"/>
    <s v="ETQ52"/>
    <n v="171"/>
    <n v="0"/>
    <s v="ร้านที่3"/>
    <s v="ธิดารัตน์"/>
    <s v="152/249 ซ.9 หมู่บ้านพฤกษาวิลล์ 67 · อ้อมน้อย/ Om Noi_x000a__x000a_กระทุ่มแบน/ Krathum Baenสมุทรสาคร/ Samut Sakhon_x000a_74130"/>
    <s v="74130"/>
    <s v="660875915558"/>
    <s v="09/02/2025 18:53"/>
    <s v="-"/>
    <s v="Kerry_dropoff"/>
    <s v="Lazada"/>
    <s v="lazada"/>
    <s v=""/>
    <s v="-"/>
    <s v="09/02/2025 18:53"/>
  </r>
  <r>
    <x v="4"/>
    <x v="4"/>
    <n v="90"/>
    <n v="1"/>
    <s v="ETQ52"/>
    <n v="171"/>
    <n v="0"/>
    <s v="ร้านที่3"/>
    <s v="ธิดารัตน์"/>
    <s v="152/249 ซ.9 หมู่บ้านพฤกษาวิลล์ 67 · อ้อมน้อย/ Om Noi_x000a__x000a_กระทุ่มแบน/ Krathum Baenสมุทรสาคร/ Samut Sakhon_x000a_74130"/>
    <s v="74130"/>
    <s v="660875915558"/>
    <s v="09/02/2025 18:53"/>
    <s v="-"/>
    <s v="Kerry_dropoff"/>
    <s v="Lazada"/>
    <s v="lazada"/>
    <s v=""/>
    <s v="-"/>
    <s v="09/02/2025 18:53"/>
  </r>
  <r>
    <x v="3"/>
    <x v="3"/>
    <n v="0"/>
    <n v="1"/>
    <s v="ETQ51"/>
    <n v="164"/>
    <n v="0"/>
    <s v="ร้านที่4"/>
    <s v="ณ***ทัย เ***วินิจนันท์"/>
    <s v="สระแก้ว"/>
    <s v="-"/>
    <s v=""/>
    <s v="09/02/2025 18:47"/>
    <s v="-"/>
    <s v="Flash Express Thailand"/>
    <s v="Tiktok"/>
    <s v="tiktok"/>
    <s v=""/>
    <s v="-"/>
    <s v="09/02/2025 18:48"/>
  </r>
  <r>
    <x v="4"/>
    <x v="9"/>
    <n v="120"/>
    <n v="1"/>
    <s v="ETQ51"/>
    <n v="164"/>
    <n v="0"/>
    <s v="ร้านที่4"/>
    <s v="ณ***ทัย เ***วินิจนันท์"/>
    <s v="สระแก้ว"/>
    <s v="-"/>
    <s v=""/>
    <s v="09/02/2025 18:47"/>
    <s v="-"/>
    <s v="Flash Express Thailand"/>
    <s v="Tiktok"/>
    <s v="tiktok"/>
    <s v=""/>
    <s v="-"/>
    <s v="09/02/2025 18:48"/>
  </r>
  <r>
    <x v="5"/>
    <x v="5"/>
    <n v="120"/>
    <n v="1"/>
    <s v="ETQ51"/>
    <n v="164"/>
    <n v="0"/>
    <s v="ร้านที่4"/>
    <s v="ณ***ทัย เ***วินิจนันท์"/>
    <s v="สระแก้ว"/>
    <s v="-"/>
    <s v=""/>
    <s v="09/02/2025 18:47"/>
    <s v="-"/>
    <s v="Flash Express Thailand"/>
    <s v="Tiktok"/>
    <s v="tiktok"/>
    <s v=""/>
    <s v="-"/>
    <s v="09/02/2025 18:48"/>
  </r>
  <r>
    <x v="0"/>
    <x v="0"/>
    <n v="27.5"/>
    <n v="4"/>
    <s v="ETQ50"/>
    <n v="145.6"/>
    <n v="7"/>
    <s v="ร้านที่10"/>
    <s v="THOMAS"/>
    <s v="Alley 2 Rachakarun Park Residence 757 room 305 · บางยี่ขัน/ Bang Yi Khan_x000a__x000a_บางพลัด/ Bang Phlatกรุงเทพมหานคร/ Bangkok_x000a_10700"/>
    <s v="10700"/>
    <s v=""/>
    <s v="-"/>
    <s v="-"/>
    <s v="Kerry_dropoff"/>
    <s v="Lazada"/>
    <s v="-"/>
    <s v=""/>
    <s v="-"/>
    <s v="09/02/2025 18:34"/>
  </r>
  <r>
    <x v="1"/>
    <x v="1"/>
    <n v="66.333333333333329"/>
    <n v="3"/>
    <s v="ETQ49"/>
    <n v="283"/>
    <n v="0"/>
    <s v="ร้านที่4"/>
    <s v="น***ักรพงษ์ แ***ลี่"/>
    <s v="สุพรรณบุรี"/>
    <s v="-"/>
    <s v=""/>
    <s v="09/02/2025 18:34"/>
    <s v="-"/>
    <s v="Flash Express Thailand"/>
    <s v="Tiktok"/>
    <s v="tiktok"/>
    <s v=""/>
    <s v="-"/>
    <s v="09/02/2025 18:33"/>
  </r>
  <r>
    <x v="5"/>
    <x v="5"/>
    <n v="120"/>
    <n v="1"/>
    <s v="ETQ49"/>
    <n v="283"/>
    <n v="0"/>
    <s v="ร้านที่4"/>
    <s v="น***ักรพงษ์ แ***ลี่"/>
    <s v="สุพรรณบุรี"/>
    <s v="-"/>
    <s v=""/>
    <s v="09/02/2025 18:34"/>
    <s v="-"/>
    <s v="Flash Express Thailand"/>
    <s v="Tiktok"/>
    <s v="tiktok"/>
    <s v=""/>
    <s v="-"/>
    <s v="09/02/2025 18:33"/>
  </r>
  <r>
    <x v="3"/>
    <x v="3"/>
    <n v="0"/>
    <n v="1"/>
    <s v="ETQ48"/>
    <n v="129"/>
    <n v="29"/>
    <s v="ร้านที่4"/>
    <s v="ก***ิษฐ์ เ***มมณี"/>
    <s v="เพชรบูรณ์"/>
    <s v="-"/>
    <s v=""/>
    <s v="09/02/2025 18:23"/>
    <s v="-"/>
    <s v="Flash Express Thailand"/>
    <s v="Tiktok"/>
    <s v="tiktok"/>
    <s v=""/>
    <s v="-"/>
    <s v="09/02/2025 18:22"/>
  </r>
  <r>
    <x v="1"/>
    <x v="1"/>
    <n v="120"/>
    <n v="1"/>
    <s v="ETQ48"/>
    <n v="129"/>
    <n v="29"/>
    <s v="ร้านที่4"/>
    <s v="ก***ิษฐ์ เ***มมณี"/>
    <s v="เพชรบูรณ์"/>
    <s v="-"/>
    <s v=""/>
    <s v="09/02/2025 18:23"/>
    <s v="-"/>
    <s v="Flash Express Thailand"/>
    <s v="Tiktok"/>
    <s v="tiktok"/>
    <s v=""/>
    <s v="-"/>
    <s v="09/02/2025 18:22"/>
  </r>
  <r>
    <x v="5"/>
    <x v="5"/>
    <n v="120"/>
    <n v="3"/>
    <s v="ETQ47"/>
    <n v="189"/>
    <n v="0"/>
    <s v="ร้านที่4"/>
    <s v="G***i ก***จิ"/>
    <s v="ลำปาง"/>
    <s v="-"/>
    <s v=""/>
    <s v="09/02/2025 18:14"/>
    <s v="-"/>
    <s v="Flash Express Thailand"/>
    <s v="Tiktok"/>
    <s v="tiktok"/>
    <s v=""/>
    <s v="-"/>
    <s v="09/02/2025 18:14"/>
  </r>
  <r>
    <x v="5"/>
    <x v="5"/>
    <n v="120"/>
    <n v="2"/>
    <s v="ETQ46"/>
    <n v="132"/>
    <n v="6"/>
    <s v="ร้านที่4"/>
    <s v="ร***าสตร์ บ***ุนทด"/>
    <s v="นครราชสีมา"/>
    <s v="-"/>
    <s v=""/>
    <s v="09/02/2025 18:12"/>
    <s v="-"/>
    <s v="Flash Express Thailand COD"/>
    <s v="Tiktok"/>
    <s v="จ่ายทีหลัง / COD"/>
    <s v=""/>
    <s v="-"/>
    <s v="09/02/2025 18:12"/>
  </r>
  <r>
    <x v="3"/>
    <x v="3"/>
    <n v="0"/>
    <n v="1"/>
    <s v="ETQ45"/>
    <n v="106"/>
    <n v="6"/>
    <s v="ร้านที่4"/>
    <s v="พ***วี ก***า"/>
    <s v="สระแก้ว"/>
    <s v="-"/>
    <s v=""/>
    <s v="09/02/2025 18:01"/>
    <s v="-"/>
    <s v="Flash Express Thailand COD"/>
    <s v="Tiktok"/>
    <s v="จ่ายทีหลัง / COD"/>
    <s v=""/>
    <s v="-"/>
    <s v="09/02/2025 18:01"/>
  </r>
  <r>
    <x v="1"/>
    <x v="1"/>
    <n v="120"/>
    <n v="1"/>
    <s v="ETQ45"/>
    <n v="106"/>
    <n v="6"/>
    <s v="ร้านที่4"/>
    <s v="พ***วี ก***า"/>
    <s v="สระแก้ว"/>
    <s v="-"/>
    <s v=""/>
    <s v="09/02/2025 18:01"/>
    <s v="-"/>
    <s v="Flash Express Thailand COD"/>
    <s v="Tiktok"/>
    <s v="จ่ายทีหลัง / COD"/>
    <s v=""/>
    <s v="-"/>
    <s v="09/02/2025 18:01"/>
  </r>
  <r>
    <x v="11"/>
    <x v="12"/>
    <n v="76"/>
    <n v="1"/>
    <s v="ETQ44"/>
    <n v="83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09/02/2025 17:45"/>
    <s v="-"/>
    <s v="Kerry_dropoff"/>
    <s v="Lazada"/>
    <s v="lazada"/>
    <s v=""/>
    <s v="-"/>
    <s v="09/02/2025 17:45"/>
  </r>
  <r>
    <x v="10"/>
    <x v="11"/>
    <n v="162"/>
    <n v="1"/>
    <s v="ETQ42"/>
    <n v="199"/>
    <n v="0"/>
    <s v="ร้านที่4"/>
    <s v="อ***ิสา ท***รไพบูลย์"/>
    <s v="สุราษฎร์ธานี"/>
    <s v="-"/>
    <s v=""/>
    <s v="09/02/2025 17:04"/>
    <s v="-"/>
    <s v="Flash Express Thailand COD"/>
    <s v="Tiktok"/>
    <s v="จ่ายทีหลัง / COD"/>
    <s v=""/>
    <s v="-"/>
    <s v="09/02/2025 17:04"/>
  </r>
  <r>
    <x v="4"/>
    <x v="9"/>
    <n v="117"/>
    <n v="1"/>
    <s v="ETQ42"/>
    <n v="199"/>
    <n v="0"/>
    <s v="ร้านที่4"/>
    <s v="อ***ิสา ท***รไพบูลย์"/>
    <s v="สุราษฎร์ธานี"/>
    <s v="-"/>
    <s v=""/>
    <s v="09/02/2025 17:04"/>
    <s v="-"/>
    <s v="Flash Express Thailand COD"/>
    <s v="Tiktok"/>
    <s v="จ่ายทีหลัง / COD"/>
    <s v=""/>
    <s v="-"/>
    <s v="09/02/2025 17:04"/>
  </r>
  <r>
    <x v="5"/>
    <x v="5"/>
    <n v="120"/>
    <n v="5"/>
    <s v="ETQ41"/>
    <n v="310"/>
    <n v="0"/>
    <s v="ร้านที่4"/>
    <s v="อ***รา บ***ทียน"/>
    <s v="นครราชสีมา"/>
    <s v="-"/>
    <s v=""/>
    <s v="09/02/2025 16:59"/>
    <s v="-"/>
    <s v="Flash Express Thailand COD"/>
    <s v="Tiktok"/>
    <s v="จ่ายทีหลัง / COD"/>
    <s v=""/>
    <s v="-"/>
    <s v="09/02/2025 16:59"/>
  </r>
  <r>
    <x v="12"/>
    <x v="13"/>
    <n v="65"/>
    <n v="1"/>
    <s v="ETQ40"/>
    <n v="120"/>
    <n v="20"/>
    <s v="ร้านที่1"/>
    <s v="ม่า มี้"/>
    <s v="150/327 ถ.พระราม2 ซ.อนามัยงามเจริญ19เขตท่าข้าม แขวงบางขุนเทียน_x000a_บางขุนเทียน_x000a_ท่าข้าม, กรุงเทพ  10150"/>
    <s v="10150"/>
    <s v="0927148554"/>
    <s v="09/02/2025 14:50"/>
    <s v="suphandarat@gmail.com"/>
    <s v="EMS"/>
    <s v="facebook"/>
    <s v="กสิกร"/>
    <s v=""/>
    <s v="-"/>
    <s v="09/02/2025 16:50"/>
  </r>
  <r>
    <x v="1"/>
    <x v="1"/>
    <n v="100"/>
    <n v="1"/>
    <s v="ETQ40"/>
    <n v="120"/>
    <n v="20"/>
    <s v="ร้านที่1"/>
    <s v="ม่า มี้"/>
    <s v="150/327 ถ.พระราม2 ซ.อนามัยงามเจริญ19เขตท่าข้าม แขวงบางขุนเทียน_x000a_บางขุนเทียน_x000a_ท่าข้าม, กรุงเทพ  10150"/>
    <s v="10150"/>
    <s v="0927148554"/>
    <s v="09/02/2025 14:50"/>
    <s v="suphandarat@gmail.com"/>
    <s v="EMS"/>
    <s v="facebook"/>
    <s v="กสิกร"/>
    <s v=""/>
    <s v="-"/>
    <s v="09/02/2025 16:50"/>
  </r>
  <r>
    <x v="13"/>
    <x v="14"/>
    <n v="60"/>
    <n v="1"/>
    <s v="ETQ39"/>
    <n v="130"/>
    <n v="30"/>
    <s v="ร้านที่1"/>
    <s v="เสาวลักษณ์_สังขจันทรานนท์"/>
    <s v="469ม.1ต.ไชยมงคล_x000a_อ.เมืองจ.นครราชสีมา_x000a_ 30000"/>
    <s v="30000"/>
    <s v="0624404498"/>
    <s v="09/02/2025 16:49"/>
    <s v="suphandarat@gmail.com"/>
    <s v="EMS COD"/>
    <s v="facebook"/>
    <s v="จ่ายทีหลัง / COD"/>
    <s v=""/>
    <s v="-"/>
    <s v="09/02/2025 16:49"/>
  </r>
  <r>
    <x v="1"/>
    <x v="1"/>
    <n v="100"/>
    <n v="1"/>
    <s v="ETQ39"/>
    <n v="130"/>
    <n v="30"/>
    <s v="ร้านที่1"/>
    <s v="เสาวลักษณ์_สังขจันทรานนท์"/>
    <s v="469ม.1ต.ไชยมงคล_x000a_อ.เมืองจ.นครราชสีมา_x000a_ 30000"/>
    <s v="30000"/>
    <s v="0624404498"/>
    <s v="09/02/2025 16:49"/>
    <s v="suphandarat@gmail.com"/>
    <s v="EMS COD"/>
    <s v="facebook"/>
    <s v="จ่ายทีหลัง / COD"/>
    <s v=""/>
    <s v="-"/>
    <s v="09/02/2025 16:49"/>
  </r>
  <r>
    <x v="5"/>
    <x v="5"/>
    <n v="120"/>
    <n v="3"/>
    <s v="ETQ38"/>
    <n v="186"/>
    <n v="0"/>
    <s v="ร้านที่4"/>
    <s v="ศ***าแก้วสมมุติ"/>
    <s v="สมุทรปราการ"/>
    <s v="-"/>
    <s v=""/>
    <s v="09/02/2025 16:48"/>
    <s v="-"/>
    <s v="Flash Express Thailand COD"/>
    <s v="Tiktok"/>
    <s v="จ่ายทีหลัง / COD"/>
    <s v=""/>
    <s v="-"/>
    <s v="09/02/2025 16:48"/>
  </r>
  <r>
    <x v="2"/>
    <x v="2"/>
    <n v="50"/>
    <n v="1"/>
    <s v="ETQ37"/>
    <n v="130"/>
    <n v="30"/>
    <s v="ร้านที่1"/>
    <s v="สังวาลย์  บุญชู"/>
    <s v="92หมู่6  ต ชัยนารายณ์  อ  ชัยบาดาล  จ  ลพบุรี 15130"/>
    <s v="15130"/>
    <s v="0623319782"/>
    <s v="09/02/2025 16:47"/>
    <s v="suphandarat@gmail.com"/>
    <s v="EMS COD"/>
    <s v="facebook"/>
    <s v="จ่ายทีหลัง / COD"/>
    <s v=""/>
    <s v="-"/>
    <s v="09/02/2025 16:47"/>
  </r>
  <r>
    <x v="7"/>
    <x v="7"/>
    <n v="100"/>
    <n v="1"/>
    <s v="ETQ37"/>
    <n v="130"/>
    <n v="30"/>
    <s v="ร้านที่1"/>
    <s v="สังวาลย์  บุญชู"/>
    <s v="92หมู่6  ต ชัยนารายณ์  อ  ชัยบาดาล  จ  ลพบุรี 15130"/>
    <s v="15130"/>
    <s v="0623319782"/>
    <s v="09/02/2025 16:47"/>
    <s v="suphandarat@gmail.com"/>
    <s v="EMS COD"/>
    <s v="facebook"/>
    <s v="จ่ายทีหลัง / COD"/>
    <s v=""/>
    <s v="-"/>
    <s v="09/02/2025 16:47"/>
  </r>
  <r>
    <x v="2"/>
    <x v="2"/>
    <n v="50"/>
    <n v="1"/>
    <s v="ETQ36"/>
    <n v="130"/>
    <n v="30"/>
    <s v="ร้านที่1"/>
    <s v="ปุญญิสา มัชฉานุ"/>
    <s v="18/5 ม.1_x000a_ปั๊มบางจาก(ร้านกาแฟ)_x000a_ต.ท่ามะกา_x000a_อ.ทา่มะกา_x000a_กาญจนบุรี_x000a_Thailand 71120"/>
    <s v="71120"/>
    <s v="66983014463"/>
    <s v="09/02/2025 16:46"/>
    <s v="suphandarat@gmail.com"/>
    <s v="EMS COD"/>
    <s v="facebook"/>
    <s v="จ่ายทีหลัง / COD"/>
    <s v=""/>
    <s v="-"/>
    <s v="09/02/2025 16:46"/>
  </r>
  <r>
    <x v="1"/>
    <x v="1"/>
    <n v="100"/>
    <n v="1"/>
    <s v="ETQ36"/>
    <n v="130"/>
    <n v="30"/>
    <s v="ร้านที่1"/>
    <s v="ปุญญิสา มัชฉานุ"/>
    <s v="18/5 ม.1_x000a_ปั๊มบางจาก(ร้านกาแฟ)_x000a_ต.ท่ามะกา_x000a_อ.ทา่มะกา_x000a_กาญจนบุรี_x000a_Thailand 71120"/>
    <s v="71120"/>
    <s v="66983014463"/>
    <s v="09/02/2025 16:46"/>
    <s v="suphandarat@gmail.com"/>
    <s v="EMS COD"/>
    <s v="facebook"/>
    <s v="จ่ายทีหลัง / COD"/>
    <s v=""/>
    <s v="-"/>
    <s v="09/02/2025 16:46"/>
  </r>
  <r>
    <x v="13"/>
    <x v="14"/>
    <n v="60"/>
    <n v="1"/>
    <s v="ETQ35"/>
    <n v="130"/>
    <n v="30"/>
    <s v="ร้านที่1"/>
    <s v="ยงยุทธศรีอุบล"/>
    <s v="461ถ.เทพคุณากรต.หน้าเมืองอ.เมืองจ.ฉะเชิงเทรา 24000"/>
    <s v="24000"/>
    <s v="0946175874"/>
    <s v="09/02/2025 16:46"/>
    <s v="suphandarat@gmail.com"/>
    <s v="EMS COD"/>
    <s v="facebook"/>
    <s v="จ่ายทีหลัง / COD"/>
    <s v=""/>
    <s v="-"/>
    <s v="09/02/2025 16:46"/>
  </r>
  <r>
    <x v="1"/>
    <x v="1"/>
    <n v="100"/>
    <n v="1"/>
    <s v="ETQ35"/>
    <n v="130"/>
    <n v="30"/>
    <s v="ร้านที่1"/>
    <s v="ยงยุทธศรีอุบล"/>
    <s v="461ถ.เทพคุณากรต.หน้าเมืองอ.เมืองจ.ฉะเชิงเทรา 24000"/>
    <s v="24000"/>
    <s v="0946175874"/>
    <s v="09/02/2025 16:46"/>
    <s v="suphandarat@gmail.com"/>
    <s v="EMS COD"/>
    <s v="facebook"/>
    <s v="จ่ายทีหลัง / COD"/>
    <s v=""/>
    <s v="-"/>
    <s v="09/02/2025 16:46"/>
  </r>
  <r>
    <x v="2"/>
    <x v="2"/>
    <n v="50"/>
    <n v="1"/>
    <s v="ETQ34"/>
    <n v="120"/>
    <n v="20"/>
    <s v="ร้านที่1"/>
    <s v="จิตพรรณ เมืองสุวรรณ"/>
    <s v="บ้านเลขที่22 หมู่1 ต.พุ่มแก อ.นาแก จ.นครพนม 48130"/>
    <s v="48130"/>
    <s v="0909204034"/>
    <s v="09/02/2025 12:16"/>
    <s v="suphandarat@gmail.com"/>
    <s v="EMS"/>
    <s v="facebook"/>
    <s v="กสิกร"/>
    <s v=""/>
    <s v="-"/>
    <s v="09/02/2025 16:45"/>
  </r>
  <r>
    <x v="1"/>
    <x v="1"/>
    <n v="100"/>
    <n v="1"/>
    <s v="ETQ34"/>
    <n v="120"/>
    <n v="20"/>
    <s v="ร้านที่1"/>
    <s v="จิตพรรณ เมืองสุวรรณ"/>
    <s v="บ้านเลขที่22 หมู่1 ต.พุ่มแก อ.นาแก จ.นครพนม 48130"/>
    <s v="48130"/>
    <s v="0909204034"/>
    <s v="09/02/2025 12:16"/>
    <s v="suphandarat@gmail.com"/>
    <s v="EMS"/>
    <s v="facebook"/>
    <s v="กสิกร"/>
    <s v=""/>
    <s v="-"/>
    <s v="09/02/2025 16:45"/>
  </r>
  <r>
    <x v="13"/>
    <x v="14"/>
    <n v="60"/>
    <n v="2"/>
    <s v="ETQ33"/>
    <n v="330"/>
    <n v="30"/>
    <s v="ร้านที่1"/>
    <s v="นายบุญเพิ่ม  นาสมใจ"/>
    <s v="270 ม.9 ต.สำราญ_x000a_อ.เมือง จ.ขอนแก่น _x000a_(โทรก่อนนำส่ง) 40000"/>
    <s v="40000"/>
    <s v="0624405305"/>
    <s v="09/02/2025 16:44"/>
    <s v="suphandarat@gmail.com"/>
    <s v="EMS COD"/>
    <s v="facebook"/>
    <s v="จ่ายทีหลัง / COD"/>
    <s v=""/>
    <s v="-"/>
    <s v="09/02/2025 16:44"/>
  </r>
  <r>
    <x v="2"/>
    <x v="2"/>
    <n v="50"/>
    <n v="1"/>
    <s v="ETQ33"/>
    <n v="330"/>
    <n v="30"/>
    <s v="ร้านที่1"/>
    <s v="นายบุญเพิ่ม  นาสมใจ"/>
    <s v="270 ม.9 ต.สำราญ_x000a_อ.เมือง จ.ขอนแก่น _x000a_(โทรก่อนนำส่ง) 40000"/>
    <s v="40000"/>
    <s v="0624405305"/>
    <s v="09/02/2025 16:44"/>
    <s v="suphandarat@gmail.com"/>
    <s v="EMS COD"/>
    <s v="facebook"/>
    <s v="จ่ายทีหลัง / COD"/>
    <s v=""/>
    <s v="-"/>
    <s v="09/02/2025 16:44"/>
  </r>
  <r>
    <x v="1"/>
    <x v="1"/>
    <n v="100"/>
    <n v="3"/>
    <s v="ETQ33"/>
    <n v="330"/>
    <n v="30"/>
    <s v="ร้านที่1"/>
    <s v="นายบุญเพิ่ม  นาสมใจ"/>
    <s v="270 ม.9 ต.สำราญ_x000a_อ.เมือง จ.ขอนแก่น _x000a_(โทรก่อนนำส่ง) 40000"/>
    <s v="40000"/>
    <s v="0624405305"/>
    <s v="09/02/2025 16:44"/>
    <s v="suphandarat@gmail.com"/>
    <s v="EMS COD"/>
    <s v="facebook"/>
    <s v="จ่ายทีหลัง / COD"/>
    <s v=""/>
    <s v="-"/>
    <s v="09/02/2025 16:44"/>
  </r>
  <r>
    <x v="13"/>
    <x v="14"/>
    <n v="60"/>
    <n v="1"/>
    <s v="ETQ32"/>
    <n v="220"/>
    <n v="20"/>
    <s v="ร้านที่1"/>
    <s v="คุณสำเร็จ  สุวรรณภูสิทธิ์"/>
    <s v="74 หมู่15 บ้านหนองมั่ง_x000a_ต.สระคู อ.สุวรรณภูมิ_x000a_จ.ร้อยเอ็ด 45130"/>
    <s v="45130"/>
    <s v="0617922956"/>
    <s v="09/02/2025 11:40"/>
    <s v="suphandarat@gmail.com"/>
    <s v="EMS"/>
    <s v="facebook"/>
    <s v="กสิกร"/>
    <s v=""/>
    <s v="-"/>
    <s v="09/02/2025 16:25"/>
  </r>
  <r>
    <x v="2"/>
    <x v="2"/>
    <n v="50"/>
    <n v="1"/>
    <s v="ETQ32"/>
    <n v="220"/>
    <n v="20"/>
    <s v="ร้านที่1"/>
    <s v="คุณสำเร็จ  สุวรรณภูสิทธิ์"/>
    <s v="74 หมู่15 บ้านหนองมั่ง_x000a_ต.สระคู อ.สุวรรณภูมิ_x000a_จ.ร้อยเอ็ด 45130"/>
    <s v="45130"/>
    <s v="0617922956"/>
    <s v="09/02/2025 11:40"/>
    <s v="suphandarat@gmail.com"/>
    <s v="EMS"/>
    <s v="facebook"/>
    <s v="กสิกร"/>
    <s v=""/>
    <s v="-"/>
    <s v="09/02/2025 16:25"/>
  </r>
  <r>
    <x v="4"/>
    <x v="9"/>
    <n v="100"/>
    <n v="1"/>
    <s v="ETQ32"/>
    <n v="220"/>
    <n v="20"/>
    <s v="ร้านที่1"/>
    <s v="คุณสำเร็จ  สุวรรณภูสิทธิ์"/>
    <s v="74 หมู่15 บ้านหนองมั่ง_x000a_ต.สระคู อ.สุวรรณภูมิ_x000a_จ.ร้อยเอ็ด 45130"/>
    <s v="45130"/>
    <s v="0617922956"/>
    <s v="09/02/2025 11:40"/>
    <s v="suphandarat@gmail.com"/>
    <s v="EMS"/>
    <s v="facebook"/>
    <s v="กสิกร"/>
    <s v=""/>
    <s v="-"/>
    <s v="09/02/2025 16:25"/>
  </r>
  <r>
    <x v="11"/>
    <x v="15"/>
    <n v="100"/>
    <n v="1"/>
    <s v="ETQ32"/>
    <n v="220"/>
    <n v="20"/>
    <s v="ร้านที่1"/>
    <s v="คุณสำเร็จ  สุวรรณภูสิทธิ์"/>
    <s v="74 หมู่15 บ้านหนองมั่ง_x000a_ต.สระคู อ.สุวรรณภูมิ_x000a_จ.ร้อยเอ็ด 45130"/>
    <s v="45130"/>
    <s v="0617922956"/>
    <s v="09/02/2025 11:40"/>
    <s v="suphandarat@gmail.com"/>
    <s v="EMS"/>
    <s v="facebook"/>
    <s v="กสิกร"/>
    <s v=""/>
    <s v="-"/>
    <s v="09/02/2025 16:25"/>
  </r>
  <r>
    <x v="2"/>
    <x v="2"/>
    <n v="50"/>
    <n v="1"/>
    <s v="ETQ31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09/02/2025 16:10"/>
    <s v="suphandarat@gmail.com"/>
    <s v="EMS"/>
    <s v="facebook"/>
    <s v="กสิกร"/>
    <s v=""/>
    <s v="-"/>
    <s v="09/02/2025 16:21"/>
  </r>
  <r>
    <x v="13"/>
    <x v="14"/>
    <n v="60"/>
    <n v="1"/>
    <s v="ETQ31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09/02/2025 16:10"/>
    <s v="suphandarat@gmail.com"/>
    <s v="EMS"/>
    <s v="facebook"/>
    <s v="กสิกร"/>
    <s v=""/>
    <s v="-"/>
    <s v="09/02/2025 16:21"/>
  </r>
  <r>
    <x v="6"/>
    <x v="6"/>
    <n v="100"/>
    <n v="1"/>
    <s v="ETQ31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09/02/2025 16:10"/>
    <s v="suphandarat@gmail.com"/>
    <s v="EMS"/>
    <s v="facebook"/>
    <s v="กสิกร"/>
    <s v=""/>
    <s v="-"/>
    <s v="09/02/2025 16:21"/>
  </r>
  <r>
    <x v="14"/>
    <x v="16"/>
    <n v="100"/>
    <n v="1"/>
    <s v="ETQ31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09/02/2025 16:10"/>
    <s v="suphandarat@gmail.com"/>
    <s v="EMS"/>
    <s v="facebook"/>
    <s v="กสิกร"/>
    <s v=""/>
    <s v="-"/>
    <s v="09/02/2025 16:21"/>
  </r>
  <r>
    <x v="2"/>
    <x v="2"/>
    <n v="50"/>
    <n v="1"/>
    <s v="ETQ30"/>
    <n v="130"/>
    <n v="30"/>
    <s v="ร้านที่1"/>
    <s v="สุธนี กิตติ์มโนธรรม"/>
    <s v="268ม.14บ้านรุ่งอรุณ ต.ห้วยเม็ก _x000a_อ.ห้วยเม็ก จ.กาฬสินธุิ์ 46170"/>
    <s v="46170"/>
    <s v="0849374686"/>
    <s v="09/02/2025 16:20"/>
    <s v="suphandarat@gmail.com"/>
    <s v="EMS COD"/>
    <s v="facebook"/>
    <s v="จ่ายทีหลัง / COD"/>
    <s v=""/>
    <s v="-"/>
    <s v="09/02/2025 16:20"/>
  </r>
  <r>
    <x v="1"/>
    <x v="1"/>
    <n v="100"/>
    <n v="1"/>
    <s v="ETQ30"/>
    <n v="130"/>
    <n v="30"/>
    <s v="ร้านที่1"/>
    <s v="สุธนี กิตติ์มโนธรรม"/>
    <s v="268ม.14บ้านรุ่งอรุณ ต.ห้วยเม็ก _x000a_อ.ห้วยเม็ก จ.กาฬสินธุิ์ 46170"/>
    <s v="46170"/>
    <s v="0849374686"/>
    <s v="09/02/2025 16:20"/>
    <s v="suphandarat@gmail.com"/>
    <s v="EMS COD"/>
    <s v="facebook"/>
    <s v="จ่ายทีหลัง / COD"/>
    <s v=""/>
    <s v="-"/>
    <s v="09/02/2025 16:20"/>
  </r>
  <r>
    <x v="14"/>
    <x v="16"/>
    <n v="100"/>
    <n v="1"/>
    <s v="ETQ29"/>
    <n v="229"/>
    <n v="30"/>
    <s v="ร้านที่10"/>
    <s v="คุณ กัลชนา  กล้าหาญ"/>
    <s v="120/412 ซ B6 หมู่บ้าน มณียาวิวล์ ซ.วชิรธรรมสาธิต12 &amp;nbsp;แขวง บางนาเหนือ เขต บางนา กรุงเทพฯ 10260_x000a_"/>
    <s v="10260"/>
    <s v="0935654531"/>
    <s v="09/02/2025 16:11"/>
    <s v="suphandarat@gmail.com"/>
    <s v="EMS COD"/>
    <s v="line_oa"/>
    <s v="จ่ายทีหลัง / COD"/>
    <s v=""/>
    <s v="-"/>
    <s v="09/02/2025 16:11"/>
  </r>
  <r>
    <x v="7"/>
    <x v="7"/>
    <n v="100"/>
    <n v="1"/>
    <s v="ETQ29"/>
    <n v="229"/>
    <n v="30"/>
    <s v="ร้านที่10"/>
    <s v="คุณ กัลชนา  กล้าหาญ"/>
    <s v="120/412 ซ B6 หมู่บ้าน มณียาวิวล์ ซ.วชิรธรรมสาธิต12 &amp;nbsp;แขวง บางนาเหนือ เขต บางนา กรุงเทพฯ 10260_x000a_"/>
    <s v="10260"/>
    <s v="0935654531"/>
    <s v="09/02/2025 16:11"/>
    <s v="suphandarat@gmail.com"/>
    <s v="EMS COD"/>
    <s v="line_oa"/>
    <s v="จ่ายทีหลัง / COD"/>
    <s v=""/>
    <s v="-"/>
    <s v="09/02/2025 16:11"/>
  </r>
  <r>
    <x v="8"/>
    <x v="8"/>
    <n v="100"/>
    <n v="1"/>
    <s v="ETQ29"/>
    <n v="229"/>
    <n v="30"/>
    <s v="ร้านที่10"/>
    <s v="คุณ กัลชนา  กล้าหาญ"/>
    <s v="120/412 ซ B6 หมู่บ้าน มณียาวิวล์ ซ.วชิรธรรมสาธิต12 &amp;nbsp;แขวง บางนาเหนือ เขต บางนา กรุงเทพฯ 10260_x000a_"/>
    <s v="10260"/>
    <s v="0935654531"/>
    <s v="09/02/2025 16:11"/>
    <s v="suphandarat@gmail.com"/>
    <s v="EMS COD"/>
    <s v="line_oa"/>
    <s v="จ่ายทีหลัง / COD"/>
    <s v=""/>
    <s v="-"/>
    <s v="09/02/2025 16:11"/>
  </r>
  <r>
    <x v="5"/>
    <x v="5"/>
    <n v="100"/>
    <n v="3"/>
    <s v="ETQ28"/>
    <n v="199"/>
    <n v="0"/>
    <s v="ร้านที่10"/>
    <s v="เมษา สมถะ"/>
    <s v="151 ม.2_x000a_บ้านขามซอย8(เยื้อง 7-11บ้านขาม)_x000a_ต.พลับพลาไชย_x000a_อ.อู่ทอง_x000a_จ.สุพรรณบุรี_x000a_72160_x000a_"/>
    <s v="72160"/>
    <s v="0894904139"/>
    <s v="09/02/2025 13:23"/>
    <s v="suphandarat@gmail.com"/>
    <s v="EMS"/>
    <s v="line_oa"/>
    <s v="กสิกร"/>
    <s v=""/>
    <s v="-"/>
    <s v="09/02/2025 16:10"/>
  </r>
  <r>
    <x v="7"/>
    <x v="7"/>
    <n v="100"/>
    <n v="1"/>
    <s v="ETQ27"/>
    <n v="199"/>
    <n v="0"/>
    <s v="ร้านที่10"/>
    <s v=" คุณสุขวภา  วงษ์ประสิทธิ์ "/>
    <s v="ร้านบิ๊กโฟโต้เอกเพรส &amp;nbsp;201/741 ซอยวิภาวดี64 ถนนวิภาวดีรังสิต แขวงตลาดบางเขน เขตหลักสี่ กทม.10210_x000a_"/>
    <s v="10210"/>
    <s v="0838268563"/>
    <s v="09/02/2025 14:00"/>
    <s v="suphandarat@gmail.com"/>
    <s v="EMS"/>
    <s v="line_oa"/>
    <s v="กสิกร"/>
    <s v=""/>
    <s v="-"/>
    <s v="09/02/2025 16:08"/>
  </r>
  <r>
    <x v="8"/>
    <x v="8"/>
    <n v="100"/>
    <n v="1"/>
    <s v="ETQ27"/>
    <n v="199"/>
    <n v="0"/>
    <s v="ร้านที่10"/>
    <s v=" คุณสุขวภา  วงษ์ประสิทธิ์ "/>
    <s v="ร้านบิ๊กโฟโต้เอกเพรส &amp;nbsp;201/741 ซอยวิภาวดี64 ถนนวิภาวดีรังสิต แขวงตลาดบางเขน เขตหลักสี่ กทม.10210_x000a_"/>
    <s v="10210"/>
    <s v="0838268563"/>
    <s v="09/02/2025 14:00"/>
    <s v="suphandarat@gmail.com"/>
    <s v="EMS"/>
    <s v="line_oa"/>
    <s v="กสิกร"/>
    <s v=""/>
    <s v="-"/>
    <s v="09/02/2025 16:08"/>
  </r>
  <r>
    <x v="15"/>
    <x v="17"/>
    <n v="100"/>
    <n v="1"/>
    <s v="ETQ27"/>
    <n v="199"/>
    <n v="0"/>
    <s v="ร้านที่10"/>
    <s v=" คุณสุขวภา  วงษ์ประสิทธิ์ "/>
    <s v="ร้านบิ๊กโฟโต้เอกเพรส &amp;nbsp;201/741 ซอยวิภาวดี64 ถนนวิภาวดีรังสิต แขวงตลาดบางเขน เขตหลักสี่ กทม.10210_x000a_"/>
    <s v="10210"/>
    <s v="0838268563"/>
    <s v="09/02/2025 14:00"/>
    <s v="suphandarat@gmail.com"/>
    <s v="EMS"/>
    <s v="line_oa"/>
    <s v="กสิกร"/>
    <s v=""/>
    <s v="-"/>
    <s v="09/02/2025 16:08"/>
  </r>
  <r>
    <x v="3"/>
    <x v="3"/>
    <n v="0"/>
    <n v="1"/>
    <s v="ETQ26"/>
    <n v="106"/>
    <n v="6"/>
    <s v="ร้านที่4"/>
    <s v="ว***ทัต ธ***พาณิชย์"/>
    <s v="สงขลา"/>
    <s v="-"/>
    <s v=""/>
    <s v="09/02/2025 16:03"/>
    <s v="-"/>
    <s v="Flash Express Thailand COD"/>
    <s v="Tiktok"/>
    <s v="จ่ายทีหลัง / COD"/>
    <s v=""/>
    <s v="-"/>
    <s v="09/02/2025 16:03"/>
  </r>
  <r>
    <x v="4"/>
    <x v="9"/>
    <n v="120"/>
    <n v="1"/>
    <s v="ETQ26"/>
    <n v="106"/>
    <n v="6"/>
    <s v="ร้านที่4"/>
    <s v="ว***ทัต ธ***พาณิชย์"/>
    <s v="สงขลา"/>
    <s v="-"/>
    <s v=""/>
    <s v="09/02/2025 16:03"/>
    <s v="-"/>
    <s v="Flash Express Thailand COD"/>
    <s v="Tiktok"/>
    <s v="จ่ายทีหลัง / COD"/>
    <s v=""/>
    <s v="-"/>
    <s v="09/02/2025 16:03"/>
  </r>
  <r>
    <x v="1"/>
    <x v="1"/>
    <n v="66.333333333333329"/>
    <n v="3"/>
    <s v="ETQ24"/>
    <n v="220"/>
    <n v="0"/>
    <s v="ร้านที่4"/>
    <s v="ป***นุช ช***อยู่"/>
    <s v="สิงห์บุรี"/>
    <s v="-"/>
    <s v=""/>
    <s v="09/02/2025 15:45"/>
    <s v="-"/>
    <s v="Flash Express Thailand COD"/>
    <s v="Tiktok"/>
    <s v="จ่ายทีหลัง / COD"/>
    <s v=""/>
    <s v="-"/>
    <s v="09/02/2025 15:45"/>
  </r>
  <r>
    <x v="0"/>
    <x v="0"/>
    <n v="35"/>
    <n v="8"/>
    <s v="ETQ23"/>
    <n v="342"/>
    <n v="0"/>
    <s v="ร้านที่10"/>
    <s v="น.ส จิรัญญา จันทร์สมาน"/>
    <s v="ร้านเบทาโกร บ้านสวนป่า 49/11 ต.ช่องเม็ก · ช่องเม็ก/ Chong Mek_x000a__x000a_สิรินธร/ Sirindhornอุบลราชธานี/ Ubon Ratchathani_x000a_34350"/>
    <s v="34350"/>
    <s v="660636375345"/>
    <s v="09/02/2025 15:40"/>
    <s v="-"/>
    <s v="Kerry_dropoff"/>
    <s v="Lazada"/>
    <s v="lazada"/>
    <s v=""/>
    <s v="-"/>
    <s v="09/02/2025 15:40"/>
  </r>
  <r>
    <x v="3"/>
    <x v="3"/>
    <n v="0"/>
    <n v="1"/>
    <s v="ETQ22"/>
    <n v="142"/>
    <n v="0"/>
    <s v="ร้านที่4"/>
    <s v="แ***ตา  ห***ล้า"/>
    <s v="อ่างทอง"/>
    <s v="-"/>
    <s v=""/>
    <s v="09/02/2025 15:35"/>
    <s v="-"/>
    <s v="Flash Express Thailand COD"/>
    <s v="Tiktok"/>
    <s v="จ่ายทีหลัง / COD"/>
    <s v=""/>
    <s v="-"/>
    <s v="09/02/2025 15:35"/>
  </r>
  <r>
    <x v="4"/>
    <x v="9"/>
    <n v="120"/>
    <n v="1"/>
    <s v="ETQ22"/>
    <n v="142"/>
    <n v="0"/>
    <s v="ร้านที่4"/>
    <s v="แ***ตา  ห***ล้า"/>
    <s v="อ่างทอง"/>
    <s v="-"/>
    <s v=""/>
    <s v="09/02/2025 15:35"/>
    <s v="-"/>
    <s v="Flash Express Thailand COD"/>
    <s v="Tiktok"/>
    <s v="จ่ายทีหลัง / COD"/>
    <s v=""/>
    <s v="-"/>
    <s v="09/02/2025 15:35"/>
  </r>
  <r>
    <x v="0"/>
    <x v="0"/>
    <n v="45"/>
    <n v="1"/>
    <s v="ETQ22"/>
    <n v="142"/>
    <n v="0"/>
    <s v="ร้านที่4"/>
    <s v="แ***ตา  ห***ล้า"/>
    <s v="อ่างทอง"/>
    <s v="-"/>
    <s v=""/>
    <s v="09/02/2025 15:35"/>
    <s v="-"/>
    <s v="Flash Express Thailand COD"/>
    <s v="Tiktok"/>
    <s v="จ่ายทีหลัง / COD"/>
    <s v=""/>
    <s v="-"/>
    <s v="09/02/2025 15:35"/>
  </r>
  <r>
    <x v="5"/>
    <x v="5"/>
    <n v="100"/>
    <n v="3"/>
    <s v="ETQ21"/>
    <n v="185"/>
    <n v="0"/>
    <s v="ร้านที่4"/>
    <s v="พ***วรรณ จ***มุ่ง"/>
    <s v="สุราษฎร์ธานี"/>
    <s v="-"/>
    <s v=""/>
    <s v="09/02/2025 15:29"/>
    <s v="-"/>
    <s v="Flash Express Thailand COD"/>
    <s v="Tiktok"/>
    <s v="จ่ายทีหลัง / COD"/>
    <s v=""/>
    <s v="-"/>
    <s v="09/02/2025 15:29"/>
  </r>
  <r>
    <x v="1"/>
    <x v="1"/>
    <n v="90"/>
    <n v="2"/>
    <s v="ETQ20"/>
    <n v="180"/>
    <n v="0"/>
    <s v="ร้านที่2"/>
    <s v="ส***ก ก***ุ่งเรือง"/>
    <s v="นครราชสีมา"/>
    <s v="-"/>
    <s v=""/>
    <s v="09/02/2025 15:19"/>
    <s v="-"/>
    <s v="J&amp;T Express"/>
    <s v="Tiktok"/>
    <s v="tiktok"/>
    <s v=""/>
    <s v="-"/>
    <s v="09/02/2025 15:19"/>
  </r>
  <r>
    <x v="4"/>
    <x v="4"/>
    <n v="66.333333333333329"/>
    <n v="3"/>
    <s v="ETQ17"/>
    <n v="298"/>
    <n v="58"/>
    <s v="ร้านที่1"/>
    <s v="ก******)"/>
    <s v="******กหม้อเจ๊เติม) ตำบลในเมือง อำเภอเมืองนครพนม จังหวัดนครพนม 48000"/>
    <s v="48000"/>
    <s v="98"/>
    <s v="09/02/2025 15:09"/>
    <s v="-"/>
    <s v="SPX Express"/>
    <s v="Shopee"/>
    <s v="shopee"/>
    <s v=""/>
    <s v="-"/>
    <s v="09/02/2025 14:39"/>
  </r>
  <r>
    <x v="5"/>
    <x v="5"/>
    <n v="100"/>
    <n v="3"/>
    <s v="ETQ16"/>
    <n v="69"/>
    <n v="6"/>
    <s v="ร้านที่4"/>
    <s v="K***amon P***inpun"/>
    <s v="Bangkok"/>
    <s v="-"/>
    <s v=""/>
    <s v="09/02/2025 14:39"/>
    <s v="-"/>
    <s v="Flash Express Thailand COD"/>
    <s v="Tiktok"/>
    <s v="จ่ายทีหลัง / COD"/>
    <s v=""/>
    <s v="-"/>
    <s v="09/02/2025 14:39"/>
  </r>
  <r>
    <x v="4"/>
    <x v="4"/>
    <n v="66.333333333333329"/>
    <n v="3"/>
    <s v="ETQ15"/>
    <n v="296"/>
    <n v="58"/>
    <s v="ร้านที่1"/>
    <s v="จ******์"/>
    <s v="******ำบลในเมือง อำเภอเมืองนครพนม จังหวัดนครพนม 48000"/>
    <s v="48000"/>
    <s v="23"/>
    <s v="09/02/2025 15:06"/>
    <s v="-"/>
    <s v="SPX Express"/>
    <s v="Shopee"/>
    <s v="shopee"/>
    <s v=""/>
    <s v="-"/>
    <s v="09/02/2025 14:36"/>
  </r>
  <r>
    <x v="5"/>
    <x v="5"/>
    <n v="120"/>
    <n v="1"/>
    <s v="ETQ13"/>
    <n v="65"/>
    <n v="6"/>
    <s v="ร้านที่4"/>
    <s v="D***jaa"/>
    <s v="ศรีสะเกษ"/>
    <s v="-"/>
    <s v=""/>
    <s v="-"/>
    <s v="-"/>
    <s v="J&amp;T Express"/>
    <s v="Tiktok"/>
    <s v="-"/>
    <s v=""/>
    <s v="-"/>
    <s v="09/02/2025 14:28"/>
  </r>
  <r>
    <x v="5"/>
    <x v="5"/>
    <n v="120"/>
    <n v="3"/>
    <s v="ETQ12"/>
    <n v="177"/>
    <n v="0"/>
    <s v="ร้านที่4"/>
    <s v="ห***ัด ศ***ามล"/>
    <s v="กาฬสินธุ์"/>
    <s v="-"/>
    <s v=""/>
    <s v="09/02/2025 14:28"/>
    <s v="-"/>
    <s v="Flash Express Thailand"/>
    <s v="Tiktok"/>
    <s v="tiktok"/>
    <s v=""/>
    <s v="-"/>
    <s v="09/02/2025 14:28"/>
  </r>
  <r>
    <x v="1"/>
    <x v="1"/>
    <n v="66.333333333333329"/>
    <n v="3"/>
    <s v="ETQ11"/>
    <n v="272"/>
    <n v="41"/>
    <s v="ร้านที่1"/>
    <s v="แ******)"/>
    <s v="******ลในเมือง อำเภอเมืองนครราชสีมา จังหวัดนครราชสีมา 30000"/>
    <s v="30000"/>
    <s v="54"/>
    <s v="09/02/2025 14:26"/>
    <s v="-"/>
    <s v="SPX Express"/>
    <s v="Shopee"/>
    <s v="shopee"/>
    <s v=""/>
    <s v="-"/>
    <s v="09/02/2025 14:25"/>
  </r>
  <r>
    <x v="5"/>
    <x v="5"/>
    <n v="100"/>
    <n v="3"/>
    <s v="ETQ10"/>
    <n v="185"/>
    <n v="0"/>
    <s v="ร้านที่4"/>
    <s v="น***า ศ***อง"/>
    <s v="สุรินทร์"/>
    <s v="-"/>
    <s v=""/>
    <s v="09/02/2025 14:09"/>
    <s v="-"/>
    <s v="Flash Express Thailand"/>
    <s v="Tiktok"/>
    <s v="tiktok"/>
    <s v=""/>
    <s v="-"/>
    <s v="09/02/2025 14:13"/>
  </r>
  <r>
    <x v="11"/>
    <x v="15"/>
    <n v="66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4"/>
    <x v="4"/>
    <n v="66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1"/>
    <x v="1"/>
    <n v="67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4"/>
    <x v="18"/>
    <n v="76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11"/>
    <x v="15"/>
    <n v="77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1"/>
    <x v="1"/>
    <n v="80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1"/>
    <x v="1"/>
    <n v="77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5"/>
    <x v="5"/>
    <n v="100"/>
    <n v="3"/>
    <s v="ETQ7"/>
    <n v="185"/>
    <n v="0"/>
    <s v="ร้านที่4"/>
    <s v="ป***ูร ร***วัน"/>
    <s v="พิษณุโลก"/>
    <s v="-"/>
    <s v=""/>
    <s v="09/02/2025 14:06"/>
    <s v="-"/>
    <s v="Flash Express Thailand"/>
    <s v="Tiktok"/>
    <s v="tiktok"/>
    <s v=""/>
    <s v="-"/>
    <s v="09/02/2025 14:10"/>
  </r>
  <r>
    <x v="0"/>
    <x v="0"/>
    <n v="33.166666666666664"/>
    <n v="12"/>
    <s v="ETQ6"/>
    <n v="648"/>
    <n v="58"/>
    <s v="ร้านที่1"/>
    <s v="ศ******์"/>
    <s v="******ำบลสระแก้ว อำเภอพนมไพร จังหวัดร้อยเอ็ด 45140"/>
    <s v="45140"/>
    <s v="50"/>
    <s v="09/02/2025 14:09"/>
    <s v="-"/>
    <s v="SPX Express"/>
    <s v="Shopee"/>
    <s v="shopee"/>
    <s v=""/>
    <s v="-"/>
    <s v="09/02/2025 14:09"/>
  </r>
  <r>
    <x v="11"/>
    <x v="15"/>
    <n v="83.333333333333329"/>
    <n v="3"/>
    <s v="ETQ4"/>
    <n v="220"/>
    <n v="0"/>
    <s v="ร้านที่4"/>
    <s v="ส***กร  ร***อง"/>
    <s v="จังหวัดสุโขทัย"/>
    <s v="-"/>
    <s v=""/>
    <s v="09/02/2025 14:02"/>
    <s v="-"/>
    <s v="Flash Express Thailand COD"/>
    <s v="Tiktok"/>
    <s v="จ่ายทีหลัง / COD"/>
    <s v=""/>
    <s v="-"/>
    <s v="09/02/2025 14:02"/>
  </r>
  <r>
    <x v="5"/>
    <x v="5"/>
    <n v="100"/>
    <n v="9"/>
    <s v="ETQ3"/>
    <n v="540"/>
    <n v="0"/>
    <s v="ร้านที่4"/>
    <s v="อ*** พ***์ทอง"/>
    <s v="สมุทรสาคร"/>
    <s v="-"/>
    <s v=""/>
    <s v="09/02/2025 14:01"/>
    <s v="-"/>
    <s v="Flash Express Thailand"/>
    <s v="Tiktok"/>
    <s v="tiktok"/>
    <s v=""/>
    <s v="-"/>
    <s v="09/02/2025 14:01"/>
  </r>
  <r>
    <x v="5"/>
    <x v="5"/>
    <n v="100"/>
    <n v="3"/>
    <s v="ETQ1"/>
    <n v="180"/>
    <n v="0"/>
    <s v="ร้านที่4"/>
    <s v="จ** ว***์ เ** ม**"/>
    <s v="สระบุรี"/>
    <s v="-"/>
    <s v=""/>
    <s v="09/02/2025 13:58"/>
    <s v="-"/>
    <s v="Flash Express Thailand COD"/>
    <s v="Tiktok"/>
    <s v="จ่ายทีหลัง / COD"/>
    <s v=""/>
    <s v="-"/>
    <s v="09/02/2025 13:58"/>
  </r>
  <r>
    <x v="5"/>
    <x v="5"/>
    <n v="100"/>
    <n v="3"/>
    <s v="ETQ0"/>
    <n v="180"/>
    <n v="0"/>
    <s v="ร้านที่4"/>
    <s v="อ***์นาฎ  น***พจน์"/>
    <s v="เชียงราย"/>
    <s v="-"/>
    <s v=""/>
    <s v="09/02/2025 13:58"/>
    <s v="-"/>
    <s v="Flash Express Thailand COD"/>
    <s v="Tiktok"/>
    <s v="จ่ายทีหลัง / COD"/>
    <s v=""/>
    <s v="-"/>
    <s v="09/02/2025 13:58"/>
  </r>
  <r>
    <x v="5"/>
    <x v="5"/>
    <n v="100"/>
    <n v="3"/>
    <s v="ETP99"/>
    <n v="180"/>
    <n v="0"/>
    <s v="ร้านที่4"/>
    <s v="c***6969"/>
    <s v="นครราชสีมา"/>
    <s v="-"/>
    <s v=""/>
    <s v="09/02/2025 13:58"/>
    <s v="-"/>
    <s v="Flash Express Thailand COD"/>
    <s v="Tiktok"/>
    <s v="จ่ายทีหลัง / COD"/>
    <s v=""/>
    <s v="-"/>
    <s v="09/02/2025 13:58"/>
  </r>
  <r>
    <x v="5"/>
    <x v="5"/>
    <n v="100"/>
    <n v="3"/>
    <s v="ETP98"/>
    <n v="180"/>
    <n v="0"/>
    <s v="ร้านที่4"/>
    <s v="ป***ปุ้ย น***ี"/>
    <s v="อุดรธานี"/>
    <s v="-"/>
    <s v=""/>
    <s v="09/02/2025 13:58"/>
    <s v="-"/>
    <s v="Flash Express Thailand COD"/>
    <s v="Tiktok"/>
    <s v="จ่ายทีหลัง / COD"/>
    <s v=""/>
    <s v="-"/>
    <s v="09/02/2025 13:58"/>
  </r>
  <r>
    <x v="5"/>
    <x v="5"/>
    <n v="100"/>
    <n v="3"/>
    <s v="ETP97"/>
    <n v="180"/>
    <n v="0"/>
    <s v="ร้านที่4"/>
    <s v="น***สุภาวดี น***หา"/>
    <s v="ขอนแก่น"/>
    <s v="-"/>
    <s v=""/>
    <s v="09/02/2025 13:57"/>
    <s v="-"/>
    <s v="Flash Express Thailand COD"/>
    <s v="Tiktok"/>
    <s v="จ่ายทีหลัง / COD"/>
    <s v=""/>
    <s v="-"/>
    <s v="09/02/2025 13:57"/>
  </r>
  <r>
    <x v="5"/>
    <x v="5"/>
    <n v="100"/>
    <n v="3"/>
    <s v="ETP96"/>
    <n v="180"/>
    <n v="0"/>
    <s v="ร้านที่4"/>
    <s v="ป***จี๊ยบยามวี"/>
    <s v="ปทุมธานี"/>
    <s v="-"/>
    <s v=""/>
    <s v="09/02/2025 13:57"/>
    <s v="-"/>
    <s v="Flash Express Thailand COD"/>
    <s v="Tiktok"/>
    <s v="จ่ายทีหลัง / COD"/>
    <s v=""/>
    <s v="-"/>
    <s v="09/02/2025 13:57"/>
  </r>
  <r>
    <x v="5"/>
    <x v="5"/>
    <n v="100"/>
    <n v="6"/>
    <s v="ETP94"/>
    <n v="360"/>
    <n v="0"/>
    <s v="ร้านที่4"/>
    <s v="โ***"/>
    <s v="สมุทรปราการ"/>
    <s v="-"/>
    <s v=""/>
    <s v="09/02/2025 13:55"/>
    <s v="-"/>
    <s v="Flash Express Thailand COD"/>
    <s v="Tiktok"/>
    <s v="จ่ายทีหลัง / COD"/>
    <s v=""/>
    <s v="-"/>
    <s v="09/02/2025 13:55"/>
  </r>
  <r>
    <x v="5"/>
    <x v="5"/>
    <n v="100"/>
    <n v="3"/>
    <s v="ETP93"/>
    <n v="180"/>
    <n v="0"/>
    <s v="ร้านที่4"/>
    <s v="ก***รา แ***รัตน์"/>
    <s v="จังหวัดนครศรีธรรมราช"/>
    <s v="-"/>
    <s v=""/>
    <s v="09/02/2025 13:54"/>
    <s v="-"/>
    <s v="Flash Express Thailand COD"/>
    <s v="Tiktok"/>
    <s v="จ่ายทีหลัง / COD"/>
    <s v=""/>
    <s v="-"/>
    <s v="09/02/2025 13:54"/>
  </r>
  <r>
    <x v="5"/>
    <x v="5"/>
    <n v="100"/>
    <n v="3"/>
    <s v="ETP91"/>
    <n v="180"/>
    <n v="0"/>
    <s v="ร้านที่4"/>
    <s v="เ***มขวัญ เ***่ยนศรี"/>
    <s v="ราชบุรี"/>
    <s v="-"/>
    <s v=""/>
    <s v="09/02/2025 13:53"/>
    <s v="-"/>
    <s v="Flash Express Thailand COD"/>
    <s v="Tiktok"/>
    <s v="จ่ายทีหลัง / COD"/>
    <s v=""/>
    <s v="-"/>
    <s v="09/02/2025 13:53"/>
  </r>
  <r>
    <x v="5"/>
    <x v="5"/>
    <n v="100"/>
    <n v="3"/>
    <s v="ETP88"/>
    <n v="180"/>
    <n v="0"/>
    <s v="ร้านที่4"/>
    <s v="ป***ี บ***ิ๊บ"/>
    <s v="เทศบาลเมืองจันทบุรี"/>
    <s v="-"/>
    <s v=""/>
    <s v="09/02/2025 13:51"/>
    <s v="-"/>
    <s v="Flash Express Thailand COD"/>
    <s v="Tiktok"/>
    <s v="จ่ายทีหลัง / COD"/>
    <s v=""/>
    <s v="-"/>
    <s v="09/02/2025 13:51"/>
  </r>
  <r>
    <x v="5"/>
    <x v="5"/>
    <n v="100"/>
    <n v="3"/>
    <s v="ETP87"/>
    <n v="180"/>
    <n v="0"/>
    <s v="ร้านที่4"/>
    <s v="ค** น***  ธ***เดชา"/>
    <s v="พระนครศรีอยุธยา"/>
    <s v="-"/>
    <s v=""/>
    <s v="09/02/2025 13:51"/>
    <s v="-"/>
    <s v="Flash Express Thailand COD"/>
    <s v="Tiktok"/>
    <s v="จ่ายทีหลัง / COD"/>
    <s v=""/>
    <s v="-"/>
    <s v="09/02/2025 13:51"/>
  </r>
  <r>
    <x v="4"/>
    <x v="9"/>
    <n v="116"/>
    <n v="1"/>
    <s v="ETP86"/>
    <n v="199"/>
    <n v="0"/>
    <s v="ร้านที่4"/>
    <s v="น***าวกัณญภัทร​ ศ***าวัตร"/>
    <s v="เทศบาลนครขอนแก่น"/>
    <s v="-"/>
    <s v=""/>
    <s v="09/02/2025 13:51"/>
    <s v="-"/>
    <s v="Flash Express Thailand COD"/>
    <s v="Tiktok"/>
    <s v="จ่ายทีหลัง / COD"/>
    <s v=""/>
    <s v="-"/>
    <s v="09/02/2025 13:51"/>
  </r>
  <r>
    <x v="9"/>
    <x v="10"/>
    <n v="163"/>
    <n v="1"/>
    <s v="ETP86"/>
    <n v="199"/>
    <n v="0"/>
    <s v="ร้านที่4"/>
    <s v="น***าวกัณญภัทร​ ศ***าวัตร"/>
    <s v="เทศบาลนครขอนแก่น"/>
    <s v="-"/>
    <s v=""/>
    <s v="09/02/2025 13:51"/>
    <s v="-"/>
    <s v="Flash Express Thailand COD"/>
    <s v="Tiktok"/>
    <s v="จ่ายทีหลัง / COD"/>
    <s v=""/>
    <s v="-"/>
    <s v="09/02/2025 13:51"/>
  </r>
  <r>
    <x v="16"/>
    <x v="19"/>
    <n v="0"/>
    <n v="2"/>
    <s v="ETP84"/>
    <n v="29"/>
    <n v="29"/>
    <s v="ร้านที่10"/>
    <s v="นาจ"/>
    <s v="คอนโด ลุมพินีเพลส พระราม 8 3/509 ชั้น 12 · บางพลัด/ Bang Phlat_x000a__x000a_บางพลัด/ Bang Phlatกรุงเทพมหานคร/ Bangkok_x000a_10700"/>
    <s v="10700"/>
    <s v="660637943775"/>
    <s v="09/02/2025 13:48"/>
    <s v="-"/>
    <s v="Kerry_dropoff"/>
    <s v="Lazada"/>
    <s v="lazada"/>
    <s v=""/>
    <s v="-"/>
    <s v="09/02/2025 13:48"/>
  </r>
  <r>
    <x v="5"/>
    <x v="5"/>
    <n v="100"/>
    <n v="3"/>
    <s v="ETP82"/>
    <n v="180"/>
    <n v="0"/>
    <s v="ร้านที่4"/>
    <s v="ท***"/>
    <s v="พระนครศรีอยุธยา"/>
    <s v="-"/>
    <s v=""/>
    <s v="09/02/2025 13:47"/>
    <s v="-"/>
    <s v="Flash Express Thailand COD"/>
    <s v="Tiktok"/>
    <s v="จ่ายทีหลัง / COD"/>
    <s v=""/>
    <s v="-"/>
    <s v="09/02/2025 13:47"/>
  </r>
  <r>
    <x v="8"/>
    <x v="8"/>
    <n v="80"/>
    <n v="3"/>
    <s v="ETP81"/>
    <n v="272"/>
    <n v="41"/>
    <s v="ร้านที่1"/>
    <s v="เ****ี"/>
    <s v="******ือ อ.บรบือ จ.มหาสารคาม ตำบลบรบือ อำเภอบรบือ จังหวัดมหาสารคาม 44130"/>
    <s v="44130"/>
    <s v="57"/>
    <s v="09/02/2025 14:14"/>
    <s v="-"/>
    <s v="SPX Express"/>
    <s v="Shopee"/>
    <s v="shopee"/>
    <s v=""/>
    <s v="-"/>
    <s v="09/02/2025 13:44"/>
  </r>
  <r>
    <x v="5"/>
    <x v="5"/>
    <n v="100"/>
    <n v="3"/>
    <s v="ETP80"/>
    <n v="180"/>
    <n v="0"/>
    <s v="ร้านที่4"/>
    <s v="จ***ิรา ผ***ันทร์"/>
    <s v="นครราชสีมา"/>
    <s v="-"/>
    <s v=""/>
    <s v="09/02/2025 13:43"/>
    <s v="-"/>
    <s v="Flash Express Thailand COD"/>
    <s v="Tiktok"/>
    <s v="จ่ายทีหลัง / COD"/>
    <s v=""/>
    <s v="-"/>
    <s v="09/02/2025 13:43"/>
  </r>
  <r>
    <x v="5"/>
    <x v="5"/>
    <n v="100"/>
    <n v="3"/>
    <s v="ETP78"/>
    <n v="180"/>
    <n v="0"/>
    <s v="ร้านที่4"/>
    <s v="ว***ิสา ค***ย"/>
    <s v="อุทัยธานี"/>
    <s v="-"/>
    <s v=""/>
    <s v="09/02/2025 13:43"/>
    <s v="-"/>
    <s v="Flash Express Thailand COD"/>
    <s v="Tiktok"/>
    <s v="จ่ายทีหลัง / COD"/>
    <s v=""/>
    <s v="-"/>
    <s v="09/02/2025 13:43"/>
  </r>
  <r>
    <x v="5"/>
    <x v="5"/>
    <n v="100"/>
    <n v="3"/>
    <s v="ETP77"/>
    <n v="180"/>
    <n v="0"/>
    <s v="ร้านที่4"/>
    <s v="ม***ลิกา ส***รณจ่าง"/>
    <s v="สงขลา"/>
    <s v="-"/>
    <s v=""/>
    <s v="09/02/2025 13:43"/>
    <s v="-"/>
    <s v="Flash Express Thailand"/>
    <s v="Tiktok"/>
    <s v="tiktok"/>
    <s v=""/>
    <s v="-"/>
    <s v="09/02/2025 13:43"/>
  </r>
  <r>
    <x v="4"/>
    <x v="4"/>
    <n v="66.333333333333329"/>
    <n v="3"/>
    <s v="ETP76"/>
    <n v="296"/>
    <n v="58"/>
    <s v="ร้านที่1"/>
    <s v="จ******์"/>
    <s v="****** ตำบลในเมือง อำเภอเมืองนครพนม จังหวัดนครพนม 48000"/>
    <s v="48000"/>
    <s v="26"/>
    <s v="09/02/2025 14:13"/>
    <s v="-"/>
    <s v="SPX Express"/>
    <s v="Shopee"/>
    <s v="shopee"/>
    <s v=""/>
    <s v="-"/>
    <s v="09/02/2025 13:43"/>
  </r>
  <r>
    <x v="5"/>
    <x v="5"/>
    <n v="100"/>
    <n v="3"/>
    <s v="ETP75"/>
    <n v="180"/>
    <n v="0"/>
    <s v="ร้านที่4"/>
    <s v="ร***า  ณ***นาญ"/>
    <s v="ชุมพร"/>
    <s v="-"/>
    <s v=""/>
    <s v="09/02/2025 13:38"/>
    <s v="-"/>
    <s v="Flash Express Thailand COD"/>
    <s v="Tiktok"/>
    <s v="จ่ายทีหลัง / COD"/>
    <s v=""/>
    <s v="-"/>
    <s v="09/02/2025 13:39"/>
  </r>
  <r>
    <x v="17"/>
    <x v="20"/>
    <n v="65"/>
    <n v="4"/>
    <s v="ETP73"/>
    <n v="286"/>
    <n v="35"/>
    <s v="ร้านที่1"/>
    <s v="ส******์"/>
    <s v="****** 171 แขวง/เขต สะพานสูง กทม. 10240 แขวงราษฎร์พัฒนา เขตสะพานสูง จังหวัดกรุงเทพมหานคร 10240"/>
    <s v="10240"/>
    <s v="08"/>
    <s v="09/02/2025 13:38"/>
    <s v="-"/>
    <s v="SPX Express"/>
    <s v="Shopee"/>
    <s v="shopee"/>
    <s v=""/>
    <s v="-"/>
    <s v="09/02/2025 13:38"/>
  </r>
  <r>
    <x v="5"/>
    <x v="5"/>
    <n v="100"/>
    <n v="3"/>
    <s v="ETP72"/>
    <n v="186"/>
    <n v="6"/>
    <s v="ร้านที่4"/>
    <s v="ต**"/>
    <s v="ราชบุรี"/>
    <s v="-"/>
    <s v=""/>
    <s v="09/02/2025 13:37"/>
    <s v="-"/>
    <s v="Flash Express Thailand COD"/>
    <s v="Tiktok"/>
    <s v="จ่ายทีหลัง / COD"/>
    <s v=""/>
    <s v="-"/>
    <s v="09/02/2025 13:37"/>
  </r>
  <r>
    <x v="5"/>
    <x v="5"/>
    <n v="100"/>
    <n v="3"/>
    <s v="ETP71"/>
    <n v="180"/>
    <n v="0"/>
    <s v="ร้านที่4"/>
    <s v="เ***ล ศ***ักษา"/>
    <s v="กระบี่"/>
    <s v="-"/>
    <s v=""/>
    <s v="09/02/2025 13:36"/>
    <s v="-"/>
    <s v="Flash Express Thailand COD"/>
    <s v="Tiktok"/>
    <s v="จ่ายทีหลัง / COD"/>
    <s v=""/>
    <s v="-"/>
    <s v="09/02/2025 13:36"/>
  </r>
  <r>
    <x v="5"/>
    <x v="5"/>
    <n v="100"/>
    <n v="3"/>
    <s v="ETP70"/>
    <n v="180"/>
    <n v="0"/>
    <s v="ร้านที่4"/>
    <s v="D***jaa"/>
    <s v="ศรีสะเกษ"/>
    <s v="-"/>
    <s v=""/>
    <s v="-"/>
    <s v="-"/>
    <s v="J&amp;T Express"/>
    <s v="Tiktok"/>
    <s v="-"/>
    <s v=""/>
    <s v="-"/>
    <s v="09/02/2025 13:35"/>
  </r>
  <r>
    <x v="14"/>
    <x v="16"/>
    <n v="100"/>
    <n v="3"/>
    <s v="ETP69"/>
    <n v="597"/>
    <n v="0"/>
    <s v="ร้านที่10"/>
    <s v="จุฑามาศยิ้มแสงหยัด                "/>
    <s v="35ซ.เจริญราษฎร์7แยก29-1-2 แขวงบางโคล่เขตบางคอแหลมกทม.10120 "/>
    <s v="10120"/>
    <s v="0803974446"/>
    <s v="09/02/2025 13:28"/>
    <s v="suphandarat@gmail.com"/>
    <s v="EMS"/>
    <s v="line_oa"/>
    <s v="กสิกร"/>
    <s v=""/>
    <s v="-"/>
    <s v="09/02/2025 13:35"/>
  </r>
  <r>
    <x v="15"/>
    <x v="17"/>
    <n v="100"/>
    <n v="6"/>
    <s v="ETP69"/>
    <n v="597"/>
    <n v="0"/>
    <s v="ร้านที่10"/>
    <s v="จุฑามาศยิ้มแสงหยัด                "/>
    <s v="35ซ.เจริญราษฎร์7แยก29-1-2 แขวงบางโคล่เขตบางคอแหลมกทม.10120 "/>
    <s v="10120"/>
    <s v="0803974446"/>
    <s v="09/02/2025 13:28"/>
    <s v="suphandarat@gmail.com"/>
    <s v="EMS"/>
    <s v="line_oa"/>
    <s v="กสิกร"/>
    <s v=""/>
    <s v="-"/>
    <s v="09/02/2025 13:35"/>
  </r>
  <r>
    <x v="13"/>
    <x v="14"/>
    <n v="50"/>
    <n v="1"/>
    <s v="ETP68"/>
    <n v="220"/>
    <n v="20"/>
    <s v="ร้านที่1"/>
    <s v="อมรรัตน์ นาคเวช"/>
    <s v="50 ม.1 ต.ขนอม_x000a_อ.ขนอม _x000a_จ.นครศรีธรรมราช  80210"/>
    <s v="80210"/>
    <s v="0908748215"/>
    <s v="09/02/2025 11:07"/>
    <s v="suphandarat@gmail.com"/>
    <s v="EMS"/>
    <s v="facebook"/>
    <s v="กสิกร"/>
    <s v=""/>
    <s v="-"/>
    <s v="09/02/2025 13:32"/>
  </r>
  <r>
    <x v="2"/>
    <x v="2"/>
    <n v="50"/>
    <n v="1"/>
    <s v="ETP68"/>
    <n v="220"/>
    <n v="20"/>
    <s v="ร้านที่1"/>
    <s v="อมรรัตน์ นาคเวช"/>
    <s v="50 ม.1 ต.ขนอม_x000a_อ.ขนอม _x000a_จ.นครศรีธรรมราช  80210"/>
    <s v="80210"/>
    <s v="0908748215"/>
    <s v="09/02/2025 11:07"/>
    <s v="suphandarat@gmail.com"/>
    <s v="EMS"/>
    <s v="facebook"/>
    <s v="กสิกร"/>
    <s v=""/>
    <s v="-"/>
    <s v="09/02/2025 13:32"/>
  </r>
  <r>
    <x v="1"/>
    <x v="1"/>
    <n v="100"/>
    <n v="2"/>
    <s v="ETP68"/>
    <n v="220"/>
    <n v="20"/>
    <s v="ร้านที่1"/>
    <s v="อมรรัตน์ นาคเวช"/>
    <s v="50 ม.1 ต.ขนอม_x000a_อ.ขนอม _x000a_จ.นครศรีธรรมราช  80210"/>
    <s v="80210"/>
    <s v="0908748215"/>
    <s v="09/02/2025 11:07"/>
    <s v="suphandarat@gmail.com"/>
    <s v="EMS"/>
    <s v="facebook"/>
    <s v="กสิกร"/>
    <s v=""/>
    <s v="-"/>
    <s v="09/02/2025 13:32"/>
  </r>
  <r>
    <x v="0"/>
    <x v="0"/>
    <n v="27.5"/>
    <n v="4"/>
    <s v="ETP67"/>
    <n v="194"/>
    <n v="29"/>
    <s v="ร้านที่1"/>
    <s v="ณ******ส"/>
    <s v="****** 6, ตำบลทับคล้อ, อำเภอทับคล้อ ตำบลทับคล้อ อำเภอทับคล้อ จังหวัดพิจิตร 66150"/>
    <s v="66150"/>
    <s v="83"/>
    <s v="09/02/2025 14:01"/>
    <s v="-"/>
    <s v="SPX Express"/>
    <s v="Shopee"/>
    <s v="shopee"/>
    <s v=""/>
    <s v="-"/>
    <s v="09/02/2025 13:31"/>
  </r>
  <r>
    <x v="13"/>
    <x v="14"/>
    <n v="60"/>
    <n v="1"/>
    <s v="ETP65"/>
    <n v="230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09/02/2025 13:30"/>
    <s v="suphandarat@gmail.com"/>
    <s v="EMS COD"/>
    <s v="facebook"/>
    <s v="จ่ายทีหลัง / COD"/>
    <s v=""/>
    <s v="-"/>
    <s v="09/02/2025 13:30"/>
  </r>
  <r>
    <x v="2"/>
    <x v="2"/>
    <n v="50"/>
    <n v="1"/>
    <s v="ETP65"/>
    <n v="230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09/02/2025 13:30"/>
    <s v="suphandarat@gmail.com"/>
    <s v="EMS COD"/>
    <s v="facebook"/>
    <s v="จ่ายทีหลัง / COD"/>
    <s v=""/>
    <s v="-"/>
    <s v="09/02/2025 13:30"/>
  </r>
  <r>
    <x v="1"/>
    <x v="1"/>
    <n v="100"/>
    <n v="1"/>
    <s v="ETP65"/>
    <n v="230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09/02/2025 13:30"/>
    <s v="suphandarat@gmail.com"/>
    <s v="EMS COD"/>
    <s v="facebook"/>
    <s v="จ่ายทีหลัง / COD"/>
    <s v=""/>
    <s v="-"/>
    <s v="09/02/2025 13:30"/>
  </r>
  <r>
    <x v="7"/>
    <x v="7"/>
    <n v="100"/>
    <n v="1"/>
    <s v="ETP65"/>
    <n v="230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09/02/2025 13:30"/>
    <s v="suphandarat@gmail.com"/>
    <s v="EMS COD"/>
    <s v="facebook"/>
    <s v="จ่ายทีหลัง / COD"/>
    <s v=""/>
    <s v="-"/>
    <s v="09/02/2025 13:30"/>
  </r>
  <r>
    <x v="5"/>
    <x v="5"/>
    <n v="120"/>
    <n v="1"/>
    <s v="ETP64"/>
    <n v="75"/>
    <n v="6"/>
    <s v="ร้านที่4"/>
    <s v="ด***า เ***ุล"/>
    <s v="ศรีสะเกษ"/>
    <s v="-"/>
    <s v=""/>
    <s v="-"/>
    <s v="-"/>
    <s v="J&amp;T Express"/>
    <s v="Tiktok"/>
    <s v="-"/>
    <s v=""/>
    <s v="-"/>
    <s v="09/02/2025 13:30"/>
  </r>
  <r>
    <x v="8"/>
    <x v="8"/>
    <n v="119"/>
    <n v="1"/>
    <s v="ETP63"/>
    <n v="106"/>
    <n v="6"/>
    <s v="ร้านที่4"/>
    <s v="ค***อก"/>
    <s v="สมุทรปราการ"/>
    <s v="-"/>
    <s v=""/>
    <s v="09/02/2025 13:28"/>
    <s v="-"/>
    <s v="Flash Express Thailand COD"/>
    <s v="Tiktok"/>
    <s v="จ่ายทีหลัง / COD"/>
    <s v=""/>
    <s v="-"/>
    <s v="09/02/2025 13:28"/>
  </r>
  <r>
    <x v="3"/>
    <x v="3"/>
    <n v="1"/>
    <n v="1"/>
    <s v="ETP63"/>
    <n v="106"/>
    <n v="6"/>
    <s v="ร้านที่4"/>
    <s v="ค***อก"/>
    <s v="สมุทรปราการ"/>
    <s v="-"/>
    <s v=""/>
    <s v="09/02/2025 13:28"/>
    <s v="-"/>
    <s v="Flash Express Thailand COD"/>
    <s v="Tiktok"/>
    <s v="จ่ายทีหลัง / COD"/>
    <s v=""/>
    <s v="-"/>
    <s v="09/02/2025 13:28"/>
  </r>
  <r>
    <x v="18"/>
    <x v="21"/>
    <n v="50"/>
    <n v="1"/>
    <s v="ETP62"/>
    <n v="220"/>
    <n v="20"/>
    <s v="ร้านที่1"/>
    <s v="มาลัยดีลี้"/>
    <s v="81/2 หมู่ 10 ตำบลดอนข่อยอำเภอกำแพงแสนจังหวัดนครปฐมรหัสไปรษณีย์  บ้านแม่ไก่ลูกอ่อนเบอร์โทร  73140"/>
    <s v="73140"/>
    <s v="0649870289"/>
    <s v="09/02/2025 08:56"/>
    <s v="suphandarat@gmail.com"/>
    <s v="EMS"/>
    <s v="facebook"/>
    <s v="กสิกร"/>
    <s v=""/>
    <s v="-"/>
    <s v="09/02/2025 13:28"/>
  </r>
  <r>
    <x v="13"/>
    <x v="14"/>
    <n v="60"/>
    <n v="1"/>
    <s v="ETP62"/>
    <n v="220"/>
    <n v="20"/>
    <s v="ร้านที่1"/>
    <s v="มาลัยดีลี้"/>
    <s v="81/2 หมู่ 10 ตำบลดอนข่อยอำเภอกำแพงแสนจังหวัดนครปฐมรหัสไปรษณีย์  บ้านแม่ไก่ลูกอ่อนเบอร์โทร  73140"/>
    <s v="73140"/>
    <s v="0649870289"/>
    <s v="09/02/2025 08:56"/>
    <s v="suphandarat@gmail.com"/>
    <s v="EMS"/>
    <s v="facebook"/>
    <s v="กสิกร"/>
    <s v=""/>
    <s v="-"/>
    <s v="09/02/2025 13:28"/>
  </r>
  <r>
    <x v="1"/>
    <x v="1"/>
    <n v="100"/>
    <n v="2"/>
    <s v="ETP62"/>
    <n v="220"/>
    <n v="20"/>
    <s v="ร้านที่1"/>
    <s v="มาลัยดีลี้"/>
    <s v="81/2 หมู่ 10 ตำบลดอนข่อยอำเภอกำแพงแสนจังหวัดนครปฐมรหัสไปรษณีย์  บ้านแม่ไก่ลูกอ่อนเบอร์โทร  73140"/>
    <s v="73140"/>
    <s v="0649870289"/>
    <s v="09/02/2025 08:56"/>
    <s v="suphandarat@gmail.com"/>
    <s v="EMS"/>
    <s v="facebook"/>
    <s v="กสิกร"/>
    <s v=""/>
    <s v="-"/>
    <s v="09/02/2025 13:28"/>
  </r>
  <r>
    <x v="19"/>
    <x v="22"/>
    <n v="65"/>
    <n v="1"/>
    <s v="ETP61"/>
    <n v="85"/>
    <n v="20"/>
    <s v="ร้านที่1"/>
    <s v="สุเมธ เพียรเลิศ"/>
    <s v="65 หมู่4 ต.ท่ากระดาน อ.ศรีสวัสดิ์ จ.กาญจนบุรี   71250"/>
    <s v="71250"/>
    <s v="0811923459"/>
    <s v="09/02/2025 12:03"/>
    <s v="suphandarat@gmail.com"/>
    <s v="EMS"/>
    <s v="facebook"/>
    <s v="กสิกร"/>
    <s v=""/>
    <s v="-"/>
    <s v="09/02/2025 13:26"/>
  </r>
  <r>
    <x v="5"/>
    <x v="5"/>
    <n v="120"/>
    <n v="1"/>
    <s v="ETP60"/>
    <n v="66"/>
    <n v="6"/>
    <s v="ร้านที่4"/>
    <s v="น***าวศิริขวัญ น***ตา"/>
    <s v="เทศบาลนครอุบลราชธานี"/>
    <s v="-"/>
    <s v=""/>
    <s v="09/02/2025 13:24"/>
    <s v="-"/>
    <s v="Flash Express Thailand COD"/>
    <s v="Tiktok"/>
    <s v="จ่ายทีหลัง / COD"/>
    <s v=""/>
    <s v="-"/>
    <s v="09/02/2025 13:24"/>
  </r>
  <r>
    <x v="5"/>
    <x v="5"/>
    <n v="120"/>
    <n v="1"/>
    <s v="ETP59"/>
    <n v="66"/>
    <n v="6"/>
    <s v="ร้านที่4"/>
    <s v="ค***ลาโรงอาหารอังคาร1 ร***ข้าวมันไก่"/>
    <s v="กรุงเทพฯ"/>
    <s v="-"/>
    <s v=""/>
    <s v="09/02/2025 13:25"/>
    <s v="-"/>
    <s v="Flash Express Thailand"/>
    <s v="Tiktok"/>
    <s v="tiktok"/>
    <s v=""/>
    <s v="-"/>
    <s v="09/02/2025 13:24"/>
  </r>
  <r>
    <x v="5"/>
    <x v="5"/>
    <n v="120"/>
    <n v="3"/>
    <s v="ETP58"/>
    <n v="225"/>
    <n v="45"/>
    <s v="ร้านที่4"/>
    <s v="โ***า"/>
    <s v="กาญจนบุรี"/>
    <s v="-"/>
    <s v=""/>
    <s v="09/02/2025 13:24"/>
    <s v="-"/>
    <s v="Flash Express Thailand COD"/>
    <s v="Tiktok"/>
    <s v="จ่ายทีหลัง / COD"/>
    <s v=""/>
    <s v="-"/>
    <s v="09/02/2025 13:24"/>
  </r>
  <r>
    <x v="5"/>
    <x v="5"/>
    <n v="120"/>
    <n v="2"/>
    <s v="ETP54"/>
    <n v="126"/>
    <n v="6"/>
    <s v="ร้านที่4"/>
    <s v="ท***ขวัญ ส***พโรจน์"/>
    <s v="ภูเก็ต"/>
    <s v="-"/>
    <s v=""/>
    <s v="09/02/2025 13:23"/>
    <s v="-"/>
    <s v="Flash Express Thailand COD"/>
    <s v="Tiktok"/>
    <s v="จ่ายทีหลัง / COD"/>
    <s v=""/>
    <s v="-"/>
    <s v="09/02/2025 13:23"/>
  </r>
  <r>
    <x v="5"/>
    <x v="5"/>
    <n v="120"/>
    <n v="1"/>
    <s v="ETP53"/>
    <n v="66"/>
    <n v="6"/>
    <s v="ร้านที่4"/>
    <s v="ส*** เ***สวัสดิ์"/>
    <s v="เทศบาลนครนครราชสีมา"/>
    <s v="-"/>
    <s v=""/>
    <s v="09/02/2025 13:23"/>
    <s v="-"/>
    <s v="Flash Express Thailand COD"/>
    <s v="Tiktok"/>
    <s v="จ่ายทีหลัง / COD"/>
    <s v=""/>
    <s v="-"/>
    <s v="09/02/2025 13:23"/>
  </r>
  <r>
    <x v="5"/>
    <x v="5"/>
    <n v="120"/>
    <n v="4"/>
    <s v="ETP52"/>
    <n v="240"/>
    <n v="0"/>
    <s v="ร้านที่4"/>
    <s v="ธ***ภรณ์ ณ น**"/>
    <s v="ภูเก็ต"/>
    <s v="-"/>
    <s v=""/>
    <s v="09/02/2025 13:23"/>
    <s v="-"/>
    <s v="Flash Express Thailand COD"/>
    <s v="Tiktok"/>
    <s v="จ่ายทีหลัง / COD"/>
    <s v=""/>
    <s v="-"/>
    <s v="09/02/2025 13:23"/>
  </r>
  <r>
    <x v="5"/>
    <x v="5"/>
    <n v="120"/>
    <n v="1"/>
    <s v="ETP50"/>
    <n v="75"/>
    <n v="6"/>
    <s v="ร้านที่4"/>
    <s v="ส***ักดิ์ จ***าสภาพร"/>
    <s v="ปราจีนบุรี"/>
    <s v="-"/>
    <s v=""/>
    <s v="09/02/2025 13:21"/>
    <s v="-"/>
    <s v="Flash Express Thailand"/>
    <s v="Tiktok"/>
    <s v="tiktok"/>
    <s v=""/>
    <s v="-"/>
    <s v="09/02/2025 13:21"/>
  </r>
  <r>
    <x v="5"/>
    <x v="5"/>
    <n v="120"/>
    <n v="4"/>
    <s v="ETP49"/>
    <n v="276"/>
    <n v="0"/>
    <s v="ร้านที่4"/>
    <s v="ว***ภรณ์ เ***มดี"/>
    <s v="ราชบุรี"/>
    <s v="-"/>
    <s v=""/>
    <s v="09/02/2025 13:19"/>
    <s v="-"/>
    <s v="Flash Express Thailand COD"/>
    <s v="Tiktok"/>
    <s v="จ่ายทีหลัง / COD"/>
    <s v=""/>
    <s v="-"/>
    <s v="09/02/2025 13:19"/>
  </r>
  <r>
    <x v="5"/>
    <x v="5"/>
    <n v="120"/>
    <n v="2"/>
    <s v="ETP47"/>
    <n v="138"/>
    <n v="0"/>
    <s v="ร้านที่4"/>
    <s v="น***นวล เ***า"/>
    <s v="จังหวัดสุโขทัย"/>
    <s v="-"/>
    <s v=""/>
    <s v="09/02/2025 13:16"/>
    <s v="-"/>
    <s v="Flash Express Thailand COD"/>
    <s v="Tiktok"/>
    <s v="จ่ายทีหลัง / COD"/>
    <s v=""/>
    <s v="-"/>
    <s v="09/02/2025 13:16"/>
  </r>
  <r>
    <x v="5"/>
    <x v="5"/>
    <n v="120"/>
    <n v="1"/>
    <s v="ETP46"/>
    <n v="75"/>
    <n v="6"/>
    <s v="ร้านที่4"/>
    <s v="ส***ดา ศ***ส"/>
    <s v="ภูเก็ต"/>
    <s v="-"/>
    <s v=""/>
    <s v="09/02/2025 13:16"/>
    <s v="-"/>
    <s v="Flash Express Thailand COD"/>
    <s v="Tiktok"/>
    <s v="จ่ายทีหลัง / COD"/>
    <s v=""/>
    <s v="-"/>
    <s v="09/02/2025 13:16"/>
  </r>
  <r>
    <x v="5"/>
    <x v="5"/>
    <n v="120"/>
    <n v="2"/>
    <s v="ETP44"/>
    <n v="167"/>
    <n v="29"/>
    <s v="ร้านที่4"/>
    <s v="ส***า พ***ประสิทธิ์"/>
    <s v="สมุทรสาคร"/>
    <s v="-"/>
    <s v=""/>
    <s v="09/02/2025 13:12"/>
    <s v="-"/>
    <s v="Flash Express Thailand COD"/>
    <s v="Tiktok"/>
    <s v="จ่ายทีหลัง / COD"/>
    <s v=""/>
    <s v="-"/>
    <s v="09/02/2025 13:12"/>
  </r>
  <r>
    <x v="4"/>
    <x v="4"/>
    <n v="66.333333333333329"/>
    <n v="3"/>
    <s v="ETP43"/>
    <n v="296"/>
    <n v="58"/>
    <s v="ร้านที่1"/>
    <s v="จ******์"/>
    <s v="******ประสิทธิ์, ตำบลในเมือง, อำเภอเมืองนครพนม ตำบลในเมือง อำเภอเมืองนครพนม จังหวัดนครพนม 48000"/>
    <s v="48000"/>
    <s v="95"/>
    <s v="09/02/2025 13:41"/>
    <s v="-"/>
    <s v="SPX Express"/>
    <s v="Shopee"/>
    <s v="shopee"/>
    <s v=""/>
    <s v="-"/>
    <s v="09/02/2025 13:11"/>
  </r>
  <r>
    <x v="5"/>
    <x v="5"/>
    <n v="120"/>
    <n v="3"/>
    <s v="ETP41"/>
    <n v="207"/>
    <n v="0"/>
    <s v="ร้านที่4"/>
    <s v="ค***ดง"/>
    <s v="ปทุมธานี"/>
    <s v="-"/>
    <s v=""/>
    <s v="09/02/2025 13:10"/>
    <s v="-"/>
    <s v="Flash Express Thailand"/>
    <s v="Tiktok"/>
    <s v="tiktok"/>
    <s v=""/>
    <s v="-"/>
    <s v="09/02/2025 13:10"/>
  </r>
  <r>
    <x v="11"/>
    <x v="15"/>
    <n v="66"/>
    <n v="1"/>
    <s v="ETP40"/>
    <n v="243.55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09/02/2025 13:09"/>
    <s v="-"/>
    <s v="Kerry_dropoff"/>
    <s v="Lazada"/>
    <s v="lazada"/>
    <s v=""/>
    <s v="-"/>
    <s v="09/02/2025 13:09"/>
  </r>
  <r>
    <x v="4"/>
    <x v="4"/>
    <n v="66"/>
    <n v="1"/>
    <s v="ETP40"/>
    <n v="243.55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09/02/2025 13:09"/>
    <s v="-"/>
    <s v="Kerry_dropoff"/>
    <s v="Lazada"/>
    <s v="lazada"/>
    <s v=""/>
    <s v="-"/>
    <s v="09/02/2025 13:09"/>
  </r>
  <r>
    <x v="1"/>
    <x v="1"/>
    <n v="67"/>
    <n v="1"/>
    <s v="ETP40"/>
    <n v="243.55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09/02/2025 13:09"/>
    <s v="-"/>
    <s v="Kerry_dropoff"/>
    <s v="Lazada"/>
    <s v="lazada"/>
    <s v=""/>
    <s v="-"/>
    <s v="09/02/2025 13:09"/>
  </r>
  <r>
    <x v="5"/>
    <x v="5"/>
    <n v="120"/>
    <n v="3"/>
    <s v="ETP39"/>
    <n v="201"/>
    <n v="0"/>
    <s v="ร้านที่4"/>
    <s v="ท***ด ด***ีดา"/>
    <s v="ปราจีนบุรี"/>
    <s v="-"/>
    <s v=""/>
    <s v="09/02/2025 13:06"/>
    <s v="-"/>
    <s v="Flash Express Thailand COD"/>
    <s v="Tiktok"/>
    <s v="จ่ายทีหลัง / COD"/>
    <s v=""/>
    <s v="-"/>
    <s v="09/02/2025 13:06"/>
  </r>
  <r>
    <x v="8"/>
    <x v="8"/>
    <n v="80"/>
    <n v="3"/>
    <s v="ETP37"/>
    <n v="266"/>
    <n v="35"/>
    <s v="ร้านที่1"/>
    <s v="ช******ย"/>
    <s v="****** 91/9, หมู่ที่ 12 ตำบลบางปลา อำเภอบางพลี จังหวัดสมุทรปราการ 10540"/>
    <s v="10540"/>
    <s v="74"/>
    <s v="09/02/2025 13:36"/>
    <s v="-"/>
    <s v="Flash Express"/>
    <s v="Shopee"/>
    <s v="shopee"/>
    <s v=""/>
    <s v="-"/>
    <s v="09/02/2025 13:06"/>
  </r>
  <r>
    <x v="5"/>
    <x v="5"/>
    <n v="120"/>
    <n v="1"/>
    <s v="ETP36"/>
    <n v="96"/>
    <n v="29"/>
    <s v="ร้านที่4"/>
    <s v="ม**"/>
    <s v="สุพรรณบุรี"/>
    <s v="-"/>
    <s v=""/>
    <s v="09/02/2025 13:03"/>
    <s v="-"/>
    <s v="Flash Express Thailand COD"/>
    <s v="Tiktok"/>
    <s v="จ่ายทีหลัง / COD"/>
    <s v=""/>
    <s v="-"/>
    <s v="09/02/2025 13:03"/>
  </r>
  <r>
    <x v="5"/>
    <x v="5"/>
    <n v="120"/>
    <n v="2"/>
    <s v="ETP35"/>
    <n v="140"/>
    <n v="6"/>
    <s v="ร้านที่4"/>
    <s v="ว***ิภา ค***ทั่ว"/>
    <s v="บุรีรัมย์"/>
    <s v="-"/>
    <s v=""/>
    <s v="09/02/2025 13:03"/>
    <s v="-"/>
    <s v="Flash Express Thailand"/>
    <s v="Tiktok"/>
    <s v="tiktok"/>
    <s v=""/>
    <s v="-"/>
    <s v="09/02/2025 13:02"/>
  </r>
  <r>
    <x v="3"/>
    <x v="3"/>
    <n v="0"/>
    <n v="1"/>
    <s v="ETP34"/>
    <n v="234"/>
    <n v="0"/>
    <s v="ร้านที่4"/>
    <s v="บ***ันธ์ บ***าวงค์"/>
    <s v="ศรีสะเกษ"/>
    <s v="-"/>
    <s v=""/>
    <s v="09/02/2025 13:02"/>
    <s v="-"/>
    <s v="Flash Express Thailand COD"/>
    <s v="Tiktok"/>
    <s v="จ่ายทีหลัง / COD"/>
    <s v=""/>
    <s v="-"/>
    <s v="09/02/2025 13:02"/>
  </r>
  <r>
    <x v="4"/>
    <x v="9"/>
    <n v="120"/>
    <n v="1"/>
    <s v="ETP34"/>
    <n v="234"/>
    <n v="0"/>
    <s v="ร้านที่4"/>
    <s v="บ***ันธ์ บ***าวงค์"/>
    <s v="ศรีสะเกษ"/>
    <s v="-"/>
    <s v=""/>
    <s v="09/02/2025 13:02"/>
    <s v="-"/>
    <s v="Flash Express Thailand COD"/>
    <s v="Tiktok"/>
    <s v="จ่ายทีหลัง / COD"/>
    <s v=""/>
    <s v="-"/>
    <s v="09/02/2025 13:02"/>
  </r>
  <r>
    <x v="5"/>
    <x v="5"/>
    <n v="120"/>
    <n v="2"/>
    <s v="ETP34"/>
    <n v="234"/>
    <n v="0"/>
    <s v="ร้านที่4"/>
    <s v="บ***ันธ์ บ***าวงค์"/>
    <s v="ศรีสะเกษ"/>
    <s v="-"/>
    <s v=""/>
    <s v="09/02/2025 13:02"/>
    <s v="-"/>
    <s v="Flash Express Thailand COD"/>
    <s v="Tiktok"/>
    <s v="จ่ายทีหลัง / COD"/>
    <s v=""/>
    <s v="-"/>
    <s v="09/02/2025 13:02"/>
  </r>
  <r>
    <x v="5"/>
    <x v="5"/>
    <n v="120"/>
    <n v="3"/>
    <s v="ETP33"/>
    <n v="195"/>
    <n v="0"/>
    <s v="ร้านที่4"/>
    <s v="ช*** อ***ปัญญา​"/>
    <s v="ราชบุรี"/>
    <s v="-"/>
    <s v=""/>
    <s v="09/02/2025 12:57"/>
    <s v="-"/>
    <s v="Flash Express Thailand COD"/>
    <s v="Tiktok"/>
    <s v="จ่ายทีหลัง / COD"/>
    <s v=""/>
    <s v="-"/>
    <s v="09/02/2025 12:57"/>
  </r>
  <r>
    <x v="5"/>
    <x v="5"/>
    <n v="120"/>
    <n v="1"/>
    <s v="ETP31"/>
    <n v="68"/>
    <n v="6"/>
    <s v="ร้านที่4"/>
    <s v="ค***่อเพชร แ***ิ่ม"/>
    <s v="นนทบุรี"/>
    <s v="-"/>
    <s v=""/>
    <s v="09/02/2025 12:52"/>
    <s v="-"/>
    <s v="Flash Express Thailand COD"/>
    <s v="Tiktok"/>
    <s v="จ่ายทีหลัง / COD"/>
    <s v=""/>
    <s v="-"/>
    <s v="09/02/2025 12:52"/>
  </r>
  <r>
    <x v="5"/>
    <x v="5"/>
    <n v="120"/>
    <n v="5"/>
    <s v="ETP30"/>
    <n v="305"/>
    <n v="0"/>
    <s v="ร้านที่4"/>
    <s v="น***บ ว***ชน"/>
    <s v="กาญจนบุรี"/>
    <s v="-"/>
    <s v=""/>
    <s v="-"/>
    <s v="-"/>
    <s v="J&amp;T Express"/>
    <s v="Tiktok"/>
    <s v="-"/>
    <s v=""/>
    <s v="-"/>
    <s v="09/02/2025 12:48"/>
  </r>
  <r>
    <x v="5"/>
    <x v="5"/>
    <n v="120"/>
    <n v="1"/>
    <s v="ETP29"/>
    <n v="62"/>
    <n v="0"/>
    <s v="ร้านที่4"/>
    <s v="แ***ม"/>
    <s v="Samut Sakhon"/>
    <s v="-"/>
    <s v=""/>
    <s v="09/02/2025 12:48"/>
    <s v="-"/>
    <s v="Flash Express Thailand COD"/>
    <s v="Tiktok"/>
    <s v="จ่ายทีหลัง / COD"/>
    <s v=""/>
    <s v="-"/>
    <s v="09/02/2025 12:48"/>
  </r>
  <r>
    <x v="5"/>
    <x v="5"/>
    <n v="120"/>
    <n v="4"/>
    <s v="ETP27"/>
    <n v="236"/>
    <n v="0"/>
    <s v="ร้านที่4"/>
    <s v="ส*** พ***อง"/>
    <s v="สระบุรี"/>
    <s v="-"/>
    <s v=""/>
    <s v="09/02/2025 12:37"/>
    <s v="-"/>
    <s v="Flash Express Thailand COD"/>
    <s v="Tiktok"/>
    <s v="จ่ายทีหลัง / COD"/>
    <s v=""/>
    <s v="-"/>
    <s v="09/02/2025 12:38"/>
  </r>
  <r>
    <x v="5"/>
    <x v="5"/>
    <n v="120"/>
    <n v="3"/>
    <s v="ETP26"/>
    <n v="177"/>
    <n v="0"/>
    <s v="ร้านที่4"/>
    <s v="ณ***ิชา"/>
    <s v="ปทุมธานี"/>
    <s v="-"/>
    <s v=""/>
    <s v="09/02/2025 12:35"/>
    <s v="-"/>
    <s v="Flash Express Thailand"/>
    <s v="Tiktok"/>
    <s v="tiktok"/>
    <s v=""/>
    <s v="-"/>
    <s v="09/02/2025 12:35"/>
  </r>
  <r>
    <x v="5"/>
    <x v="5"/>
    <n v="100"/>
    <n v="3"/>
    <s v="ETP24"/>
    <n v="199"/>
    <n v="0"/>
    <s v="ร้านที่4"/>
    <s v="ส***ฒน์ เ***ธรรม"/>
    <s v="กรุงเทพฯ"/>
    <s v="-"/>
    <s v=""/>
    <s v="09/02/2025 12:03"/>
    <s v="-"/>
    <s v="Flash Express Thailand"/>
    <s v="Tiktok"/>
    <s v="tiktok"/>
    <s v=""/>
    <s v="-"/>
    <s v="09/02/2025 12:03"/>
  </r>
  <r>
    <x v="5"/>
    <x v="5"/>
    <n v="100"/>
    <n v="3"/>
    <s v="ETP23"/>
    <n v="205"/>
    <n v="6"/>
    <s v="ร้านที่4"/>
    <s v="น***ค ด***ี"/>
    <s v="นครราชสีมา"/>
    <s v="-"/>
    <s v=""/>
    <s v="09/02/2025 12:02"/>
    <s v="-"/>
    <s v="Flash Express Thailand"/>
    <s v="Tiktok"/>
    <s v="tiktok"/>
    <s v=""/>
    <s v="-"/>
    <s v="09/02/2025 12:02"/>
  </r>
  <r>
    <x v="2"/>
    <x v="2"/>
    <n v="66.666666666666671"/>
    <n v="3"/>
    <s v="ETP22"/>
    <n v="493"/>
    <n v="64"/>
    <s v="ร้านที่1"/>
    <s v="อ******ม"/>
    <s v="******่ 18 ต.จารพัต ตำบลจารพัต อำเภอศีขรภูมิ จังหวัดสุรินทร์ 32110"/>
    <s v="32110"/>
    <s v="18"/>
    <s v="09/02/2025 12:01"/>
    <s v="-"/>
    <s v="SPX Express"/>
    <s v="Shopee"/>
    <s v="shopee"/>
    <s v=""/>
    <s v="-"/>
    <s v="09/02/2025 12:00"/>
  </r>
  <r>
    <x v="4"/>
    <x v="4"/>
    <n v="66.333333333333329"/>
    <n v="3"/>
    <s v="ETP22"/>
    <n v="493"/>
    <n v="64"/>
    <s v="ร้านที่1"/>
    <s v="อ******ม"/>
    <s v="******่ 18 ต.จารพัต ตำบลจารพัต อำเภอศีขรภูมิ จังหวัดสุรินทร์ 32110"/>
    <s v="32110"/>
    <s v="18"/>
    <s v="09/02/2025 12:01"/>
    <s v="-"/>
    <s v="SPX Express"/>
    <s v="Shopee"/>
    <s v="shopee"/>
    <s v=""/>
    <s v="-"/>
    <s v="09/02/2025 12:00"/>
  </r>
  <r>
    <x v="1"/>
    <x v="1"/>
    <n v="78"/>
    <n v="1"/>
    <s v="ETP22"/>
    <n v="493"/>
    <n v="64"/>
    <s v="ร้านที่1"/>
    <s v="อ******ม"/>
    <s v="******่ 18 ต.จารพัต ตำบลจารพัต อำเภอศีขรภูมิ จังหวัดสุรินทร์ 32110"/>
    <s v="32110"/>
    <s v="18"/>
    <s v="09/02/2025 12:01"/>
    <s v="-"/>
    <s v="SPX Express"/>
    <s v="Shopee"/>
    <s v="shopee"/>
    <s v=""/>
    <s v="-"/>
    <s v="09/02/2025 12:00"/>
  </r>
  <r>
    <x v="1"/>
    <x v="1"/>
    <n v="66.333333333333329"/>
    <n v="3"/>
    <s v="ETP21"/>
    <n v="220"/>
    <n v="0"/>
    <s v="ร้านที่4"/>
    <s v="ส***มล ไ***"/>
    <s v="ประจวบคีรีขันธ์"/>
    <s v="-"/>
    <s v=""/>
    <s v="09/02/2025 11:49"/>
    <s v="-"/>
    <s v="Flash Express Thailand"/>
    <s v="Tiktok"/>
    <s v="tiktok"/>
    <s v=""/>
    <s v="-"/>
    <s v="09/02/2025 11:48"/>
  </r>
  <r>
    <x v="3"/>
    <x v="3"/>
    <n v="0"/>
    <n v="1"/>
    <s v="ETP20"/>
    <n v="145"/>
    <n v="45"/>
    <s v="ร้านที่4"/>
    <s v="4***มู่3ต.ท้ายบ้านใหม่อ.เมืองจ.สมุทรปราการ10280โรงไอติม"/>
    <s v="สมุทรปราการ"/>
    <s v="-"/>
    <s v=""/>
    <s v="09/02/2025 10:38"/>
    <s v="-"/>
    <s v="Flash Express Thailand COD"/>
    <s v="Tiktok"/>
    <s v="จ่ายทีหลัง / COD"/>
    <s v=""/>
    <s v="-"/>
    <s v="09/02/2025 10:38"/>
  </r>
  <r>
    <x v="4"/>
    <x v="9"/>
    <n v="120"/>
    <n v="1"/>
    <s v="ETP20"/>
    <n v="145"/>
    <n v="45"/>
    <s v="ร้านที่4"/>
    <s v="4***มู่3ต.ท้ายบ้านใหม่อ.เมืองจ.สมุทรปราการ10280โรงไอติม"/>
    <s v="สมุทรปราการ"/>
    <s v="-"/>
    <s v=""/>
    <s v="09/02/2025 10:38"/>
    <s v="-"/>
    <s v="Flash Express Thailand COD"/>
    <s v="Tiktok"/>
    <s v="จ่ายทีหลัง / COD"/>
    <s v=""/>
    <s v="-"/>
    <s v="09/02/2025 10:38"/>
  </r>
  <r>
    <x v="1"/>
    <x v="1"/>
    <n v="66.333333333333329"/>
    <n v="3"/>
    <s v="ETP19"/>
    <n v="376"/>
    <n v="41"/>
    <s v="ร้านที่1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9/02/2025 10:30"/>
    <s v="-"/>
    <s v="Kerry_dropoff"/>
    <s v="Lazada"/>
    <s v="lazada"/>
    <s v=""/>
    <s v="-"/>
    <s v="09/02/2025 10:30"/>
  </r>
  <r>
    <x v="1"/>
    <x v="1"/>
    <n v="66.333333333333329"/>
    <n v="3"/>
    <s v="ETP19"/>
    <n v="376"/>
    <n v="41"/>
    <s v="ร้านที่1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9/02/2025 10:30"/>
    <s v="-"/>
    <s v="Kerry_dropoff"/>
    <s v="Lazada"/>
    <s v="lazada"/>
    <s v=""/>
    <s v="-"/>
    <s v="09/02/2025 10:30"/>
  </r>
  <r>
    <x v="17"/>
    <x v="20"/>
    <n v="65"/>
    <n v="1"/>
    <s v="ETP18"/>
    <n v="65"/>
    <n v="0"/>
    <s v="ร้านที่2"/>
    <s v="น******ล"/>
    <s v="******ลหัวไผ่ อำเภอมหาราช จังหวัดพระนครศรีอยุธยา 13150"/>
    <s v="13150"/>
    <s v="24"/>
    <s v="09/02/2025 10:48"/>
    <s v="-"/>
    <s v="SPX Express"/>
    <s v="Shopee"/>
    <s v="shopee"/>
    <s v=""/>
    <s v="-"/>
    <s v="09/02/2025 10:18"/>
  </r>
  <r>
    <x v="12"/>
    <x v="13"/>
    <n v="50"/>
    <n v="1"/>
    <s v="ETP17"/>
    <n v="200"/>
    <n v="0"/>
    <s v="ร้านที่1"/>
    <s v="ณิชกานต์  กริสสมัย "/>
    <s v="319 หมู่ 6 ต.แคมป์สน อ.เขาค้อ จ.เพชรบูรณ์ 67280 _x000a_"/>
    <s v="67280"/>
    <s v="0840282821"/>
    <s v="09/02/2025 09:46"/>
    <s v="sompear3955@gmail.com"/>
    <s v="EMS"/>
    <s v="facebook"/>
    <s v="กสิกร"/>
    <s v=""/>
    <s v="-"/>
    <s v="09/02/2025 09:46"/>
  </r>
  <r>
    <x v="20"/>
    <x v="23"/>
    <n v="50"/>
    <n v="1"/>
    <s v="ETP17"/>
    <n v="200"/>
    <n v="0"/>
    <s v="ร้านที่1"/>
    <s v="ณิชกานต์  กริสสมัย "/>
    <s v="319 หมู่ 6 ต.แคมป์สน อ.เขาค้อ จ.เพชรบูรณ์ 67280 _x000a_"/>
    <s v="67280"/>
    <s v="0840282821"/>
    <s v="09/02/2025 09:46"/>
    <s v="sompear3955@gmail.com"/>
    <s v="EMS"/>
    <s v="facebook"/>
    <s v="กสิกร"/>
    <s v=""/>
    <s v="-"/>
    <s v="09/02/2025 09:46"/>
  </r>
  <r>
    <x v="1"/>
    <x v="1"/>
    <n v="100"/>
    <n v="1"/>
    <s v="ETP17"/>
    <n v="200"/>
    <n v="0"/>
    <s v="ร้านที่1"/>
    <s v="ณิชกานต์  กริสสมัย "/>
    <s v="319 หมู่ 6 ต.แคมป์สน อ.เขาค้อ จ.เพชรบูรณ์ 67280 _x000a_"/>
    <s v="67280"/>
    <s v="0840282821"/>
    <s v="09/02/2025 09:46"/>
    <s v="sompear3955@gmail.com"/>
    <s v="EMS"/>
    <s v="facebook"/>
    <s v="กสิกร"/>
    <s v=""/>
    <s v="-"/>
    <s v="09/02/2025 09:46"/>
  </r>
  <r>
    <x v="1"/>
    <x v="1"/>
    <n v="66.333333333333329"/>
    <n v="3"/>
    <s v="ETP16"/>
    <n v="272"/>
    <n v="41"/>
    <s v="ร้านที่1"/>
    <s v="ส******)"/>
    <s v="******ต.สงยาง ตำบลสงยาง อำเภอมหาชนะชัย จังหวัดยโสธร 35130"/>
    <s v="35130"/>
    <s v="83"/>
    <s v="09/02/2025 09:44"/>
    <s v="-"/>
    <s v="Flash Express"/>
    <s v="Shopee"/>
    <s v="shopee"/>
    <s v=""/>
    <s v="-"/>
    <s v="09/02/2025 09:44"/>
  </r>
  <r>
    <x v="3"/>
    <x v="3"/>
    <n v="0"/>
    <n v="2"/>
    <s v="ETP15"/>
    <n v="200"/>
    <n v="0"/>
    <s v="ร้านที่4"/>
    <s v="น*** เ***ญมงคล"/>
    <s v="ระยอง"/>
    <s v="-"/>
    <s v=""/>
    <s v="09/02/2025 09:43"/>
    <s v="-"/>
    <s v="Flash Express Thailand COD"/>
    <s v="Tiktok"/>
    <s v="จ่ายทีหลัง / COD"/>
    <s v=""/>
    <s v="-"/>
    <s v="09/02/2025 09:43"/>
  </r>
  <r>
    <x v="4"/>
    <x v="9"/>
    <n v="120"/>
    <n v="2"/>
    <s v="ETP15"/>
    <n v="200"/>
    <n v="0"/>
    <s v="ร้านที่4"/>
    <s v="น*** เ***ญมงคล"/>
    <s v="ระยอง"/>
    <s v="-"/>
    <s v=""/>
    <s v="09/02/2025 09:43"/>
    <s v="-"/>
    <s v="Flash Express Thailand COD"/>
    <s v="Tiktok"/>
    <s v="จ่ายทีหลัง / COD"/>
    <s v=""/>
    <s v="-"/>
    <s v="09/02/2025 09:43"/>
  </r>
  <r>
    <x v="3"/>
    <x v="3"/>
    <n v="0"/>
    <n v="1"/>
    <s v="ETP14"/>
    <n v="200"/>
    <n v="0"/>
    <s v="ร้านที่4"/>
    <s v="ก***ิก"/>
    <s v="ชลบุรี"/>
    <s v="-"/>
    <s v=""/>
    <s v="09/02/2025 09:37"/>
    <s v="-"/>
    <s v="Flash Express Thailand COD"/>
    <s v="Tiktok"/>
    <s v="จ่ายทีหลัง / COD"/>
    <s v=""/>
    <s v="-"/>
    <s v="09/02/2025 09:37"/>
  </r>
  <r>
    <x v="4"/>
    <x v="9"/>
    <n v="120"/>
    <n v="1"/>
    <s v="ETP14"/>
    <n v="200"/>
    <n v="0"/>
    <s v="ร้านที่4"/>
    <s v="ก***ิก"/>
    <s v="ชลบุรี"/>
    <s v="-"/>
    <s v=""/>
    <s v="09/02/2025 09:37"/>
    <s v="-"/>
    <s v="Flash Express Thailand COD"/>
    <s v="Tiktok"/>
    <s v="จ่ายทีหลัง / COD"/>
    <s v=""/>
    <s v="-"/>
    <s v="09/02/2025 09:37"/>
  </r>
  <r>
    <x v="3"/>
    <x v="3"/>
    <n v="0"/>
    <n v="1"/>
    <s v="ETP14"/>
    <n v="200"/>
    <n v="0"/>
    <s v="ร้านที่4"/>
    <s v="ก***ิก"/>
    <s v="ชลบุรี"/>
    <s v="-"/>
    <s v=""/>
    <s v="09/02/2025 09:37"/>
    <s v="-"/>
    <s v="Flash Express Thailand COD"/>
    <s v="Tiktok"/>
    <s v="จ่ายทีหลัง / COD"/>
    <s v=""/>
    <s v="-"/>
    <s v="09/02/2025 09:37"/>
  </r>
  <r>
    <x v="11"/>
    <x v="15"/>
    <n v="120"/>
    <n v="1"/>
    <s v="ETP14"/>
    <n v="200"/>
    <n v="0"/>
    <s v="ร้านที่4"/>
    <s v="ก***ิก"/>
    <s v="ชลบุรี"/>
    <s v="-"/>
    <s v=""/>
    <s v="09/02/2025 09:37"/>
    <s v="-"/>
    <s v="Flash Express Thailand COD"/>
    <s v="Tiktok"/>
    <s v="จ่ายทีหลัง / COD"/>
    <s v=""/>
    <s v="-"/>
    <s v="09/02/2025 09:37"/>
  </r>
  <r>
    <x v="17"/>
    <x v="20"/>
    <n v="65"/>
    <n v="2"/>
    <s v="ETP13"/>
    <n v="133"/>
    <n v="3"/>
    <s v="ร้านที่1"/>
    <s v="ส******ล"/>
    <s v="******หมู่7 ตำบล.บ้านชบ ตำบลบ้านชบ อำเภอสังขะ จังหวัดสุรินทร์ 32150"/>
    <s v="32150"/>
    <s v="51"/>
    <s v="09/02/2025 09:37"/>
    <s v="-"/>
    <s v="SPX Express"/>
    <s v="Shopee"/>
    <s v="shopee"/>
    <s v=""/>
    <s v="-"/>
    <s v="09/02/2025 09:33"/>
  </r>
  <r>
    <x v="3"/>
    <x v="3"/>
    <n v="0"/>
    <n v="1"/>
    <s v="ETP12"/>
    <n v="106"/>
    <n v="6"/>
    <s v="ร้านที่4"/>
    <s v="ส***วดี  ส***์คำ"/>
    <s v="น่าน"/>
    <s v="-"/>
    <s v=""/>
    <s v="-"/>
    <s v="-"/>
    <s v="J&amp;T Express"/>
    <s v="Tiktok"/>
    <s v="-"/>
    <s v=""/>
    <s v="-"/>
    <s v="09/02/2025 09:31"/>
  </r>
  <r>
    <x v="11"/>
    <x v="15"/>
    <n v="120"/>
    <n v="1"/>
    <s v="ETP12"/>
    <n v="106"/>
    <n v="6"/>
    <s v="ร้านที่4"/>
    <s v="ส***วดี  ส***์คำ"/>
    <s v="น่าน"/>
    <s v="-"/>
    <s v=""/>
    <s v="-"/>
    <s v="-"/>
    <s v="J&amp;T Express"/>
    <s v="Tiktok"/>
    <s v="-"/>
    <s v=""/>
    <s v="-"/>
    <s v="09/02/2025 09:31"/>
  </r>
  <r>
    <x v="3"/>
    <x v="3"/>
    <n v="0"/>
    <n v="1"/>
    <s v="ETP11"/>
    <n v="100"/>
    <n v="0"/>
    <s v="ร้านที่4"/>
    <s v="ส***ญญา  ม***มือง"/>
    <s v="พิจิตร"/>
    <s v="-"/>
    <s v=""/>
    <s v="09/02/2025 09:13"/>
    <s v="-"/>
    <s v="Flash Express Thailand COD"/>
    <s v="Tiktok"/>
    <s v="จ่ายทีหลัง / COD"/>
    <s v=""/>
    <s v="-"/>
    <s v="09/02/2025 09:13"/>
  </r>
  <r>
    <x v="11"/>
    <x v="15"/>
    <n v="120"/>
    <n v="1"/>
    <s v="ETP11"/>
    <n v="100"/>
    <n v="0"/>
    <s v="ร้านที่4"/>
    <s v="ส***ญญา  ม***มือง"/>
    <s v="พิจิตร"/>
    <s v="-"/>
    <s v=""/>
    <s v="09/02/2025 09:13"/>
    <s v="-"/>
    <s v="Flash Express Thailand COD"/>
    <s v="Tiktok"/>
    <s v="จ่ายทีหลัง / COD"/>
    <s v=""/>
    <s v="-"/>
    <s v="09/02/2025 09:13"/>
  </r>
  <r>
    <x v="1"/>
    <x v="1"/>
    <n v="66.333333333333329"/>
    <n v="3"/>
    <s v="ETP10"/>
    <n v="191.26"/>
    <n v="7"/>
    <s v="ร้านที่9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09/02/2025 09:09"/>
    <s v="-"/>
    <s v="Kerry_dropoff"/>
    <s v="Lazada"/>
    <s v="lazada"/>
    <s v=""/>
    <s v="-"/>
    <s v="09/02/2025 09:09"/>
  </r>
  <r>
    <x v="1"/>
    <x v="1"/>
    <n v="80"/>
    <n v="1"/>
    <s v="ETP9"/>
    <n v="87"/>
    <n v="7"/>
    <s v="ร้านที่1"/>
    <s v="ส******ี"/>
    <s v="******บล ท้ายบ้านใหม่, อำเภอเมืองสมุทรปราการ ตำบลท้ายบ้าน อำเภอเมืองสมุทรปราการ จังหวัดสมุทรปราการ 10280"/>
    <s v="10280"/>
    <s v="47"/>
    <s v="09/02/2025 09:10"/>
    <s v="-"/>
    <s v="Flash Express"/>
    <s v="Shopee"/>
    <s v="shopee"/>
    <s v=""/>
    <s v="-"/>
    <s v="09/02/2025 09:09"/>
  </r>
  <r>
    <x v="0"/>
    <x v="0"/>
    <n v="27.5"/>
    <n v="4"/>
    <s v="ETP8"/>
    <n v="145.6"/>
    <n v="7"/>
    <s v="ร้านที่10"/>
    <s v="สุกรี หะยีสาแม"/>
    <s v="39/258 คลอง 7 · บึงคำพร้อย/ Bueng Kham Phroi_x000a__x000a_ลำลูกกา/ Lam Luk Kaปทุมธานี/ Pathum Thani_x000a_12150"/>
    <s v="12150"/>
    <s v="660630848923"/>
    <s v="09/02/2025 09:14"/>
    <s v="-"/>
    <s v="Kerry_dropoff"/>
    <s v="Lazada"/>
    <s v="lazada"/>
    <s v=""/>
    <s v="-"/>
    <s v="09/02/2025 09:07"/>
  </r>
  <r>
    <x v="3"/>
    <x v="3"/>
    <n v="0"/>
    <n v="1"/>
    <s v="ETP7"/>
    <n v="200"/>
    <n v="0"/>
    <s v="ร้านที่4"/>
    <s v="ธ*** ต***ุกิจ"/>
    <s v="Phuket"/>
    <s v="-"/>
    <s v=""/>
    <s v="09/02/2025 08:45"/>
    <s v="-"/>
    <s v="Flash Express Thailand"/>
    <s v="Tiktok"/>
    <s v="tiktok"/>
    <s v=""/>
    <s v="-"/>
    <s v="09/02/2025 08:42"/>
  </r>
  <r>
    <x v="4"/>
    <x v="9"/>
    <n v="120"/>
    <n v="1"/>
    <s v="ETP7"/>
    <n v="200"/>
    <n v="0"/>
    <s v="ร้านที่4"/>
    <s v="ธ*** ต***ุกิจ"/>
    <s v="Phuket"/>
    <s v="-"/>
    <s v=""/>
    <s v="09/02/2025 08:45"/>
    <s v="-"/>
    <s v="Flash Express Thailand"/>
    <s v="Tiktok"/>
    <s v="tiktok"/>
    <s v=""/>
    <s v="-"/>
    <s v="09/02/2025 08:42"/>
  </r>
  <r>
    <x v="3"/>
    <x v="3"/>
    <n v="0"/>
    <n v="1"/>
    <s v="ETP7"/>
    <n v="200"/>
    <n v="0"/>
    <s v="ร้านที่4"/>
    <s v="ธ*** ต***ุกิจ"/>
    <s v="Phuket"/>
    <s v="-"/>
    <s v=""/>
    <s v="09/02/2025 08:45"/>
    <s v="-"/>
    <s v="Flash Express Thailand"/>
    <s v="Tiktok"/>
    <s v="tiktok"/>
    <s v=""/>
    <s v="-"/>
    <s v="09/02/2025 08:42"/>
  </r>
  <r>
    <x v="11"/>
    <x v="15"/>
    <n v="120"/>
    <n v="1"/>
    <s v="ETP7"/>
    <n v="200"/>
    <n v="0"/>
    <s v="ร้านที่4"/>
    <s v="ธ*** ต***ุกิจ"/>
    <s v="Phuket"/>
    <s v="-"/>
    <s v=""/>
    <s v="09/02/2025 08:45"/>
    <s v="-"/>
    <s v="Flash Express Thailand"/>
    <s v="Tiktok"/>
    <s v="tiktok"/>
    <s v=""/>
    <s v="-"/>
    <s v="09/02/2025 08:42"/>
  </r>
  <r>
    <x v="21"/>
    <x v="24"/>
    <n v="75"/>
    <n v="1"/>
    <s v="ETP6"/>
    <n v="92"/>
    <n v="17"/>
    <s v="ร้านที่1"/>
    <s v="ม******ี"/>
    <s v="******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46"/>
    <s v="09/02/2025 08:33"/>
    <s v="-"/>
    <s v="Flash Express"/>
    <s v="Shopee"/>
    <s v="shopee"/>
    <s v=""/>
    <s v="-"/>
    <s v="09/02/2025 08:33"/>
  </r>
  <r>
    <x v="0"/>
    <x v="0"/>
    <n v="33.166666666666664"/>
    <n v="6"/>
    <s v="ETP5"/>
    <n v="223"/>
    <n v="7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09/02/2025 07:32"/>
    <s v="-"/>
    <s v="Kerry_dropoff"/>
    <s v="Lazada"/>
    <s v="lazada"/>
    <s v=""/>
    <s v="-"/>
    <s v="09/02/2025 07:32"/>
  </r>
  <r>
    <x v="2"/>
    <x v="2"/>
    <n v="55"/>
    <n v="4"/>
    <s v="ETP4"/>
    <n v="275"/>
    <n v="64"/>
    <s v="ร้านที่1"/>
    <s v="ส****า"/>
    <s v="******นด์ คลองจั่น แขวงคลองจั่น เขตบางกะปิ จังหวัดกรุงเทพมหานคร 10240"/>
    <s v="10240"/>
    <s v="51"/>
    <s v="09/02/2025 09:11"/>
    <s v="-"/>
    <s v="SPX Express"/>
    <s v="Shopee"/>
    <s v="shopee"/>
    <s v=""/>
    <s v="-"/>
    <s v="09/02/2025 07:23"/>
  </r>
  <r>
    <x v="22"/>
    <x v="25"/>
    <n v="50"/>
    <n v="2"/>
    <s v="ETP3"/>
    <n v="103"/>
    <n v="3"/>
    <s v="ร้านที่2"/>
    <s v="ส******อ"/>
    <s v="******ำบล ป่าสัก ตำบลป่าสัก อำเภอเชียงแสน จังหวัดเชียงราย 57150"/>
    <s v="57150"/>
    <s v="27"/>
    <s v="09/02/2025 07:48"/>
    <s v="-"/>
    <s v="SPX Express"/>
    <s v="Shopee"/>
    <s v="shopee"/>
    <s v=""/>
    <s v="-"/>
    <s v="09/02/2025 07:15"/>
  </r>
  <r>
    <x v="23"/>
    <x v="26"/>
    <n v="45"/>
    <n v="2"/>
    <s v="ETP2"/>
    <n v="238"/>
    <n v="58"/>
    <s v="ร้านที่1"/>
    <s v="ส******อ"/>
    <s v="******ำบล ป่าสัก ตำบลป่าสัก อำเภอเชียงแสน จังหวัดเชียงราย 57150"/>
    <s v="57150"/>
    <s v="27"/>
    <s v="09/02/2025 07:50"/>
    <s v="-"/>
    <s v="SPX Express"/>
    <s v="Shopee"/>
    <s v="shopee"/>
    <s v=""/>
    <s v="-"/>
    <s v="09/02/2025 07:14"/>
  </r>
  <r>
    <x v="24"/>
    <x v="27"/>
    <n v="45"/>
    <n v="2"/>
    <s v="ETP2"/>
    <n v="238"/>
    <n v="58"/>
    <s v="ร้านที่1"/>
    <s v="ส******อ"/>
    <s v="******ำบล ป่าสัก ตำบลป่าสัก อำเภอเชียงแสน จังหวัดเชียงราย 57150"/>
    <s v="57150"/>
    <s v="27"/>
    <s v="09/02/2025 07:50"/>
    <s v="-"/>
    <s v="SPX Express"/>
    <s v="Shopee"/>
    <s v="shopee"/>
    <s v=""/>
    <s v="-"/>
    <s v="09/02/2025 07:14"/>
  </r>
  <r>
    <x v="3"/>
    <x v="3"/>
    <n v="0"/>
    <n v="1"/>
    <s v="ETP1"/>
    <n v="100"/>
    <n v="0"/>
    <s v="ร้านที่4"/>
    <s v="น** ส***นดา ท***ิริ"/>
    <s v="นครนายก"/>
    <s v="-"/>
    <s v=""/>
    <s v="09/02/2025 06:51"/>
    <s v="-"/>
    <s v="Flash Express Thailand COD"/>
    <s v="Tiktok"/>
    <s v="จ่ายทีหลัง / COD"/>
    <s v=""/>
    <s v="THT11031H6K7F5Z"/>
    <s v="09/02/2025 06:51"/>
  </r>
  <r>
    <x v="1"/>
    <x v="1"/>
    <n v="120"/>
    <n v="1"/>
    <s v="ETP1"/>
    <n v="100"/>
    <n v="0"/>
    <s v="ร้านที่4"/>
    <s v="น** ส***นดา ท***ิริ"/>
    <s v="นครนายก"/>
    <s v="-"/>
    <s v=""/>
    <s v="09/02/2025 06:51"/>
    <s v="-"/>
    <s v="Flash Express Thailand COD"/>
    <s v="Tiktok"/>
    <s v="จ่ายทีหลัง / COD"/>
    <s v=""/>
    <s v="THT11031H6K7F5Z"/>
    <s v="09/02/2025 06:51"/>
  </r>
  <r>
    <x v="21"/>
    <x v="24"/>
    <n v="75"/>
    <n v="1"/>
    <s v="ETP0"/>
    <n v="92"/>
    <n v="17"/>
    <s v="ร้านที่1"/>
    <s v="เ******ม"/>
    <s v="******นองราชวัตร ตำบลหนองราชวัตร อำเภอหนองหญ้าไซ จังหวัดสุพรรณบุรี 72240"/>
    <s v="72240"/>
    <s v="98"/>
    <s v="09/02/2025 06:44"/>
    <s v="-"/>
    <s v="SPX Express"/>
    <s v="Shopee"/>
    <s v="shopee"/>
    <s v=""/>
    <s v="TH259105701994Z"/>
    <s v="09/02/2025 06:44"/>
  </r>
  <r>
    <x v="23"/>
    <x v="26"/>
    <n v="65"/>
    <n v="3"/>
    <s v="ETO99"/>
    <n v="294"/>
    <n v="0"/>
    <s v="ร้านที่4"/>
    <s v="ป**"/>
    <s v="พัทลุง"/>
    <s v="-"/>
    <s v=""/>
    <s v="09/02/2025 05:59"/>
    <s v="-"/>
    <s v="Flash Express Thailand COD"/>
    <s v="Tiktok"/>
    <s v="จ่ายทีหลัง / COD"/>
    <s v=""/>
    <s v="THT74041H6SNQ2Z"/>
    <s v="09/02/2025 05:59"/>
  </r>
  <r>
    <x v="24"/>
    <x v="27"/>
    <n v="65"/>
    <n v="3"/>
    <s v="ETO99"/>
    <n v="294"/>
    <n v="0"/>
    <s v="ร้านที่4"/>
    <s v="ป**"/>
    <s v="พัทลุง"/>
    <s v="-"/>
    <s v=""/>
    <s v="09/02/2025 05:59"/>
    <s v="-"/>
    <s v="Flash Express Thailand COD"/>
    <s v="Tiktok"/>
    <s v="จ่ายทีหลัง / COD"/>
    <s v=""/>
    <s v="THT74041H6SNQ2Z"/>
    <s v="09/02/2025 05:59"/>
  </r>
  <r>
    <x v="1"/>
    <x v="1"/>
    <n v="69.900000000000006"/>
    <n v="10"/>
    <s v="ETO98"/>
    <n v="560.5"/>
    <n v="66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09/02/2025 02:47"/>
    <s v="-"/>
    <s v="Kerry_dropoff"/>
    <s v="Lazada"/>
    <s v="lazada"/>
    <s v=""/>
    <s v="LEXPU0455628653"/>
    <s v="09/02/2025 02:47"/>
  </r>
  <r>
    <x v="4"/>
    <x v="18"/>
    <n v="76"/>
    <n v="1"/>
    <s v="ETO97"/>
    <n v="76"/>
    <n v="0"/>
    <s v="ร้านที่1"/>
    <s v="น******า"/>
    <s v="******ะ ตำบลวัดจันทร์ อำเภอเมืองพิษณุโลก จังหวัดพิษณุโลก 65000"/>
    <s v="65000"/>
    <s v="02"/>
    <s v="09/02/2025 00:51"/>
    <s v="-"/>
    <s v="SPX Express"/>
    <s v="Shopee"/>
    <s v="shopee"/>
    <s v=""/>
    <s v="TH256273383968D"/>
    <s v="09/02/2025 00:51"/>
  </r>
  <r>
    <x v="4"/>
    <x v="18"/>
    <n v="76"/>
    <n v="1"/>
    <s v="ETO96"/>
    <n v="83"/>
    <n v="7"/>
    <s v="ร้านที่1"/>
    <s v="โ****์"/>
    <s v="******ตำบลปากคลองบางปลากด, อำเภอพระสมุทรเจดีย์ ตำบลปากคลองบางปลากด อำเภอพระสมุทรเจดีย์ จังหวัดสมุทรปราการ 10290"/>
    <s v="10290"/>
    <s v="57"/>
    <s v="09/02/2025 00:24"/>
    <s v="-"/>
    <s v="SPX Express"/>
    <s v="Shopee"/>
    <s v="shopee"/>
    <s v=""/>
    <s v="TH2509945315017"/>
    <s v="09/02/2025 00:24"/>
  </r>
  <r>
    <x v="0"/>
    <x v="0"/>
    <n v="35"/>
    <n v="8"/>
    <s v="ETO95"/>
    <n v="369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9/02/2025 00:54"/>
    <s v="-"/>
    <s v="Flash Express"/>
    <s v="Shopee"/>
    <s v="shopee"/>
    <s v=""/>
    <s v="TH13056UCPDV2F"/>
    <s v="09/02/2025 00:2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n v="139"/>
    <n v="2"/>
    <s v="ETS16"/>
    <n v="240"/>
    <n v="0"/>
    <s v="ร้านที่4"/>
    <s v="ร***เฮงธนกิจ"/>
    <s v="ศรีสะเกษ"/>
    <s v="-"/>
    <s v=""/>
    <s v="10/02/2025 23:38"/>
    <s v="-"/>
    <s v="Flash Express Thailand COD"/>
    <s v="Tiktok"/>
    <s v="จ่ายทีหลัง / COD"/>
    <s v=""/>
    <s v="THT30011HDFPS6Z"/>
    <s v="10/02/2025 23:38"/>
  </r>
  <r>
    <x v="1"/>
    <x v="1"/>
    <n v="116"/>
    <n v="3"/>
    <s v="ETS15"/>
    <n v="597"/>
    <n v="0"/>
    <s v="ร้านที่2"/>
    <s v="ร***เฮงธนกิจ"/>
    <s v="ศรีสะเกษ"/>
    <s v="-"/>
    <s v=""/>
    <s v="10/02/2025 23:32"/>
    <s v="-"/>
    <s v="J&amp;T COD"/>
    <s v="Tiktok"/>
    <s v="จ่ายทีหลัง / COD"/>
    <s v=""/>
    <s v="755155689890"/>
    <s v="10/02/2025 23:32"/>
  </r>
  <r>
    <x v="2"/>
    <x v="2"/>
    <n v="163"/>
    <n v="3"/>
    <s v="ETS15"/>
    <n v="597"/>
    <n v="0"/>
    <s v="ร้านที่2"/>
    <s v="ร***เฮงธนกิจ"/>
    <s v="ศรีสะเกษ"/>
    <s v="-"/>
    <s v=""/>
    <s v="10/02/2025 23:32"/>
    <s v="-"/>
    <s v="J&amp;T COD"/>
    <s v="Tiktok"/>
    <s v="จ่ายทีหลัง / COD"/>
    <s v=""/>
    <s v="755155689890"/>
    <s v="10/02/2025 23:32"/>
  </r>
  <r>
    <x v="3"/>
    <x v="3"/>
    <n v="75"/>
    <n v="1"/>
    <s v="ETS14"/>
    <n v="141"/>
    <n v="66"/>
    <s v="ร้านที่1"/>
    <s v="ร***า"/>
    <s v="****** ซอย โชคชัย4 ซอย 20, แขวงลาดพร้าว, เขตลาดพร้าว แขวงลาดพร้าว เขตลาดพร้าว จังหวัดกรุงเทพมหานคร 10230"/>
    <s v="10230"/>
    <s v="44"/>
    <s v="10/02/2025 23:15"/>
    <s v="-"/>
    <s v="Flash Express"/>
    <s v="Shopee"/>
    <s v="shopee"/>
    <s v=""/>
    <s v="TH01406UQXSB0B2"/>
    <s v="10/02/2025 23:15"/>
  </r>
  <r>
    <x v="1"/>
    <x v="1"/>
    <n v="66.333333333333329"/>
    <n v="3"/>
    <s v="ETS13"/>
    <n v="220"/>
    <n v="0"/>
    <s v="ร้านที่4"/>
    <s v="ก***สร์   ร***จริญ"/>
    <s v="นครปฐม"/>
    <s v="-"/>
    <s v=""/>
    <s v="10/02/2025 22:08"/>
    <s v="-"/>
    <s v="Flash Express Thailand COD"/>
    <s v="Tiktok"/>
    <s v="จ่ายทีหลัง / COD"/>
    <s v=""/>
    <s v="THT15061HDG9C0Z"/>
    <s v="10/02/2025 22:08"/>
  </r>
  <r>
    <x v="4"/>
    <x v="4"/>
    <n v="80"/>
    <n v="1"/>
    <s v="ETS12"/>
    <n v="115"/>
    <n v="35"/>
    <s v="ร้านที่1"/>
    <s v="H****Y"/>
    <s v="******แขวงวังทองหลาง, เขตวังทองหลาง แขวงวังทองหลาง เขตวังทองหลาง จังหวัดกรุงเทพมหานคร 10310"/>
    <s v="10310"/>
    <s v="74"/>
    <s v="10/02/2025 21:50"/>
    <s v="-"/>
    <s v="Flash Express"/>
    <s v="Shopee"/>
    <s v="shopee"/>
    <s v=""/>
    <s v="TH01416UQ74D9C0"/>
    <s v="10/02/2025 21:36"/>
  </r>
  <r>
    <x v="1"/>
    <x v="1"/>
    <n v="80"/>
    <n v="4"/>
    <s v="ETS11"/>
    <n v="361"/>
    <n v="41"/>
    <s v="ร้านที่1"/>
    <s v="ว******ร"/>
    <s v="******เตาปูน ตำบลเตาปูน อำเภอสอง จังหวัดแพร่ 54120"/>
    <s v="54120"/>
    <s v="35"/>
    <s v="10/02/2025 21:25"/>
    <s v="-"/>
    <s v="Flash Express"/>
    <s v="Shopee"/>
    <s v="shopee"/>
    <s v=""/>
    <s v="TH51066UQ82J3D"/>
    <s v="10/02/2025 21:25"/>
  </r>
  <r>
    <x v="5"/>
    <x v="5"/>
    <n v="80"/>
    <n v="1"/>
    <s v="ETS10"/>
    <n v="283"/>
    <n v="60"/>
    <s v="ร้านที่1"/>
    <s v="บ***ี"/>
    <s v="******ิศ 69, แขวง บางมด แขวงบางมด เขตทุ่งครุ จังหวัดกรุงเทพมหานคร 10140"/>
    <s v="10140"/>
    <s v="84"/>
    <s v="10/02/2025 21:16"/>
    <s v="-"/>
    <s v="Flash Express"/>
    <s v="Shopee"/>
    <s v="shopee"/>
    <s v=""/>
    <s v="TH01126UQ7T51B0"/>
    <s v="10/02/2025 21:16"/>
  </r>
  <r>
    <x v="6"/>
    <x v="6"/>
    <n v="76"/>
    <n v="2"/>
    <s v="ETS10"/>
    <n v="283"/>
    <n v="60"/>
    <s v="ร้านที่1"/>
    <s v="บ***ี"/>
    <s v="******ิศ 69, แขวง บางมด แขวงบางมด เขตทุ่งครุ จังหวัดกรุงเทพมหานคร 10140"/>
    <s v="10140"/>
    <s v="84"/>
    <s v="10/02/2025 21:16"/>
    <s v="-"/>
    <s v="Flash Express"/>
    <s v="Shopee"/>
    <s v="shopee"/>
    <s v=""/>
    <s v="TH01126UQ7T51B0"/>
    <s v="10/02/2025 21:16"/>
  </r>
  <r>
    <x v="5"/>
    <x v="7"/>
    <n v="66"/>
    <n v="1"/>
    <s v="ETS9"/>
    <n v="185.85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0/02/2025 21:03"/>
    <s v="-"/>
    <s v="Kerry_dropoff"/>
    <s v="Lazada"/>
    <s v="lazada"/>
    <s v=""/>
    <s v="LEXDO0127356802"/>
    <s v="10/02/2025 21:03"/>
  </r>
  <r>
    <x v="6"/>
    <x v="8"/>
    <n v="66"/>
    <n v="1"/>
    <s v="ETS9"/>
    <n v="185.85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0/02/2025 21:03"/>
    <s v="-"/>
    <s v="Kerry_dropoff"/>
    <s v="Lazada"/>
    <s v="lazada"/>
    <s v=""/>
    <s v="LEXDO0127356802"/>
    <s v="10/02/2025 21:03"/>
  </r>
  <r>
    <x v="1"/>
    <x v="1"/>
    <n v="67"/>
    <n v="1"/>
    <s v="ETS9"/>
    <n v="185.85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0/02/2025 21:03"/>
    <s v="-"/>
    <s v="Kerry_dropoff"/>
    <s v="Lazada"/>
    <s v="lazada"/>
    <s v=""/>
    <s v="LEXDO0127356802"/>
    <s v="10/02/2025 21:03"/>
  </r>
  <r>
    <x v="7"/>
    <x v="9"/>
    <n v="65"/>
    <n v="1"/>
    <s v="ETS7"/>
    <n v="130"/>
    <n v="30"/>
    <s v="ร้านที่1"/>
    <s v="พัชรี  เรืองอยู่  "/>
    <s v="52/7  ม.4 ต.ครน  อ.สวี  จ.ชุมพร 86130"/>
    <s v="86130"/>
    <s v="0872823563"/>
    <s v="10/02/2025 20:25"/>
    <s v="suphandarat@gmail.com"/>
    <s v="EMS COD"/>
    <s v="facebook"/>
    <s v="จ่ายทีหลัง / COD"/>
    <s v=""/>
    <s v="JA166548943TH"/>
    <s v="10/02/2025 20:25"/>
  </r>
  <r>
    <x v="1"/>
    <x v="1"/>
    <n v="100"/>
    <n v="1"/>
    <s v="ETS7"/>
    <n v="130"/>
    <n v="30"/>
    <s v="ร้านที่1"/>
    <s v="พัชรี  เรืองอยู่  "/>
    <s v="52/7  ม.4 ต.ครน  อ.สวี  จ.ชุมพร 86130"/>
    <s v="86130"/>
    <s v="0872823563"/>
    <s v="10/02/2025 20:25"/>
    <s v="suphandarat@gmail.com"/>
    <s v="EMS COD"/>
    <s v="facebook"/>
    <s v="จ่ายทีหลัง / COD"/>
    <s v=""/>
    <s v="JA166548943TH"/>
    <s v="10/02/2025 20:25"/>
  </r>
  <r>
    <x v="7"/>
    <x v="9"/>
    <n v="65"/>
    <n v="1"/>
    <s v="ETS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 20220"/>
    <s v="20220"/>
    <s v="0994652722"/>
    <s v="10/02/2025 19:29"/>
    <s v="suphandarat@gmail.com"/>
    <s v="EMS"/>
    <s v="facebook"/>
    <s v="กสิกร"/>
    <s v=""/>
    <s v="JB174576314TH"/>
    <s v="10/02/2025 20:23"/>
  </r>
  <r>
    <x v="8"/>
    <x v="10"/>
    <n v="50"/>
    <n v="1"/>
    <s v="ETS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 20220"/>
    <s v="20220"/>
    <s v="0994652722"/>
    <s v="10/02/2025 19:29"/>
    <s v="suphandarat@gmail.com"/>
    <s v="EMS"/>
    <s v="facebook"/>
    <s v="กสิกร"/>
    <s v=""/>
    <s v="JB174576314TH"/>
    <s v="10/02/2025 20:23"/>
  </r>
  <r>
    <x v="1"/>
    <x v="1"/>
    <n v="100"/>
    <n v="1"/>
    <s v="ETS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 20220"/>
    <s v="20220"/>
    <s v="0994652722"/>
    <s v="10/02/2025 19:29"/>
    <s v="suphandarat@gmail.com"/>
    <s v="EMS"/>
    <s v="facebook"/>
    <s v="กสิกร"/>
    <s v=""/>
    <s v="JB174576314TH"/>
    <s v="10/02/2025 20:23"/>
  </r>
  <r>
    <x v="6"/>
    <x v="11"/>
    <n v="100"/>
    <n v="1"/>
    <s v="ETS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 20220"/>
    <s v="20220"/>
    <s v="0994652722"/>
    <s v="10/02/2025 19:29"/>
    <s v="suphandarat@gmail.com"/>
    <s v="EMS"/>
    <s v="facebook"/>
    <s v="กสิกร"/>
    <s v=""/>
    <s v="JB174576314TH"/>
    <s v="10/02/2025 20:23"/>
  </r>
  <r>
    <x v="8"/>
    <x v="10"/>
    <n v="50"/>
    <n v="1"/>
    <s v="ETS5"/>
    <n v="120"/>
    <n v="20"/>
    <s v="ร้านที่1"/>
    <s v="สุจินันต์  จันทรานนท์  "/>
    <s v="68/115ม.4  ม.พฤกษา47  เทพารักษ์96  บางเมือง  เมือง  สมุทรปราการ   10270"/>
    <s v="10270"/>
    <s v="0970413323"/>
    <s v="10/02/2025 19:14"/>
    <s v="suphandarat@gmail.com"/>
    <s v="EMS"/>
    <s v="facebook"/>
    <s v="กสิกร"/>
    <s v=""/>
    <s v="JB174576305TH"/>
    <s v="10/02/2025 20:21"/>
  </r>
  <r>
    <x v="1"/>
    <x v="1"/>
    <n v="100"/>
    <n v="1"/>
    <s v="ETS5"/>
    <n v="120"/>
    <n v="20"/>
    <s v="ร้านที่1"/>
    <s v="สุจินันต์  จันทรานนท์  "/>
    <s v="68/115ม.4  ม.พฤกษา47  เทพารักษ์96  บางเมือง  เมือง  สมุทรปราการ   10270"/>
    <s v="10270"/>
    <s v="0970413323"/>
    <s v="10/02/2025 19:14"/>
    <s v="suphandarat@gmail.com"/>
    <s v="EMS"/>
    <s v="facebook"/>
    <s v="กสิกร"/>
    <s v=""/>
    <s v="JB174576305TH"/>
    <s v="10/02/2025 20:21"/>
  </r>
  <r>
    <x v="1"/>
    <x v="1"/>
    <n v="66.333333333333329"/>
    <n v="3"/>
    <s v="ETS4"/>
    <n v="234"/>
    <n v="41"/>
    <s v="ร้านที่2"/>
    <s v="ณ******์"/>
    <s v="******ูหาสวรรค์ ตำบลคูหาสวรรค์ อำเภอเมืองพัทลุง จังหวัดพัทลุง 93000"/>
    <s v="93000"/>
    <s v="95"/>
    <s v="10/02/2025 20:19"/>
    <s v="-"/>
    <s v="Flash Express"/>
    <s v="Shopee"/>
    <s v="shopee"/>
    <s v=""/>
    <s v="TH74016UQ8685A"/>
    <s v="10/02/2025 20:19"/>
  </r>
  <r>
    <x v="4"/>
    <x v="4"/>
    <n v="80"/>
    <n v="2"/>
    <s v="ETS3"/>
    <n v="229"/>
    <n v="35"/>
    <s v="ร้านที่1"/>
    <s v="ศ******ว"/>
    <s v="******ขวงสนามบิน แขวงสนามบิน เขตดอนเมือง จังหวัดกรุงเทพมหานคร 10210"/>
    <s v="10210"/>
    <s v="19"/>
    <s v="10/02/2025 20:08"/>
    <s v="-"/>
    <s v="SPX Express"/>
    <s v="Shopee"/>
    <s v="shopee"/>
    <s v=""/>
    <s v="TH2563932488967"/>
    <s v="10/02/2025 20:08"/>
  </r>
  <r>
    <x v="9"/>
    <x v="12"/>
    <n v="43"/>
    <n v="1"/>
    <s v="ETS3"/>
    <n v="229"/>
    <n v="35"/>
    <s v="ร้านที่1"/>
    <s v="ศ******ว"/>
    <s v="******ขวงสนามบิน แขวงสนามบิน เขตดอนเมือง จังหวัดกรุงเทพมหานคร 10210"/>
    <s v="10210"/>
    <s v="19"/>
    <s v="10/02/2025 20:08"/>
    <s v="-"/>
    <s v="SPX Express"/>
    <s v="Shopee"/>
    <s v="shopee"/>
    <s v=""/>
    <s v="TH2563932488967"/>
    <s v="10/02/2025 20:08"/>
  </r>
  <r>
    <x v="10"/>
    <x v="13"/>
    <n v="120"/>
    <n v="4"/>
    <s v="ETS2"/>
    <n v="220"/>
    <n v="0"/>
    <s v="ร้านที่4"/>
    <s v="ว***ชาติ จ***ดชกำจร"/>
    <s v="กรุงเทพมหานคร"/>
    <s v="-"/>
    <s v=""/>
    <s v="10/02/2025 20:02"/>
    <s v="-"/>
    <s v="Flash Express Thailand"/>
    <s v="Tiktok"/>
    <s v="tiktok"/>
    <s v=""/>
    <s v="THT01171HCS813Z"/>
    <s v="10/02/2025 20:02"/>
  </r>
  <r>
    <x v="10"/>
    <x v="13"/>
    <n v="120"/>
    <n v="3"/>
    <s v="ETS1"/>
    <n v="165"/>
    <n v="0"/>
    <s v="ร้านที่4"/>
    <s v="ศ***ญา ธ***ระยงค์"/>
    <s v="กรุงเทพมหานคร"/>
    <s v="-"/>
    <s v=""/>
    <s v="10/02/2025 20:01"/>
    <s v="-"/>
    <s v="Flash Express Thailand COD"/>
    <s v="Tiktok"/>
    <s v="จ่ายทีหลัง / COD"/>
    <s v=""/>
    <s v="THT01151HD78N4Z"/>
    <s v="10/02/2025 20:01"/>
  </r>
  <r>
    <x v="10"/>
    <x v="13"/>
    <n v="120"/>
    <n v="2"/>
    <s v="ETS0"/>
    <n v="116"/>
    <n v="6"/>
    <s v="ร้านที่4"/>
    <s v="ห***ที อ***ำ"/>
    <s v="สตูล"/>
    <s v="-"/>
    <s v=""/>
    <s v="10/02/2025 20:00"/>
    <s v="-"/>
    <s v="Flash Express Thailand"/>
    <s v="Tiktok"/>
    <s v="tiktok"/>
    <s v=""/>
    <s v="THT72051HD7U76Z"/>
    <s v="10/02/2025 20:00"/>
  </r>
  <r>
    <x v="10"/>
    <x v="13"/>
    <n v="120"/>
    <n v="3"/>
    <s v="ETR99"/>
    <n v="165"/>
    <n v="0"/>
    <s v="ร้านที่4"/>
    <s v="ณ*** น***งค์"/>
    <s v="กำแพงเพชร"/>
    <s v="-"/>
    <s v=""/>
    <s v="10/02/2025 19:54"/>
    <s v="-"/>
    <s v="Flash Express Thailand"/>
    <s v="Tiktok"/>
    <s v="tiktok"/>
    <s v=""/>
    <s v="THT58051HD7FG0Z"/>
    <s v="10/02/2025 19:54"/>
  </r>
  <r>
    <x v="4"/>
    <x v="4"/>
    <n v="119"/>
    <n v="1"/>
    <s v="ETR98"/>
    <n v="200"/>
    <n v="0"/>
    <s v="ร้านที่4"/>
    <s v="ส***ญญา."/>
    <s v="ฉะเชิงเทรา"/>
    <s v="-"/>
    <s v=""/>
    <s v="10/02/2025 19:49"/>
    <s v="-"/>
    <s v="Flash Express Thailand COD"/>
    <s v="Tiktok"/>
    <s v="จ่ายทีหลัง / COD"/>
    <s v=""/>
    <s v="THT24011HDDMQ4Z"/>
    <s v="10/02/2025 19:49"/>
  </r>
  <r>
    <x v="11"/>
    <x v="14"/>
    <n v="1"/>
    <n v="1"/>
    <s v="ETR98"/>
    <n v="200"/>
    <n v="0"/>
    <s v="ร้านที่4"/>
    <s v="ส***ญญา."/>
    <s v="ฉะเชิงเทรา"/>
    <s v="-"/>
    <s v=""/>
    <s v="10/02/2025 19:49"/>
    <s v="-"/>
    <s v="Flash Express Thailand COD"/>
    <s v="Tiktok"/>
    <s v="จ่ายทีหลัง / COD"/>
    <s v=""/>
    <s v="THT24011HDDMQ4Z"/>
    <s v="10/02/2025 19:49"/>
  </r>
  <r>
    <x v="11"/>
    <x v="14"/>
    <n v="0"/>
    <n v="1"/>
    <s v="ETR98"/>
    <n v="200"/>
    <n v="0"/>
    <s v="ร้านที่4"/>
    <s v="ส***ญญา."/>
    <s v="ฉะเชิงเทรา"/>
    <s v="-"/>
    <s v=""/>
    <s v="10/02/2025 19:49"/>
    <s v="-"/>
    <s v="Flash Express Thailand COD"/>
    <s v="Tiktok"/>
    <s v="จ่ายทีหลัง / COD"/>
    <s v=""/>
    <s v="THT24011HDDMQ4Z"/>
    <s v="10/02/2025 19:49"/>
  </r>
  <r>
    <x v="5"/>
    <x v="7"/>
    <n v="120"/>
    <n v="1"/>
    <s v="ETR98"/>
    <n v="200"/>
    <n v="0"/>
    <s v="ร้านที่4"/>
    <s v="ส***ญญา."/>
    <s v="ฉะเชิงเทรา"/>
    <s v="-"/>
    <s v=""/>
    <s v="10/02/2025 19:49"/>
    <s v="-"/>
    <s v="Flash Express Thailand COD"/>
    <s v="Tiktok"/>
    <s v="จ่ายทีหลัง / COD"/>
    <s v=""/>
    <s v="THT24011HDDMQ4Z"/>
    <s v="10/02/2025 19:49"/>
  </r>
  <r>
    <x v="12"/>
    <x v="15"/>
    <n v="50"/>
    <n v="4"/>
    <s v="ETR97"/>
    <n v="231"/>
    <n v="41"/>
    <s v="ร้านที่1"/>
    <s v="ค******์"/>
    <s v="******ลองประเวศ, อำเภอบ้านโพธิ์ ตำบลคลองประเวศ อำเภอบ้านโพธิ์ จังหวัดฉะเชิงเทรา 24140"/>
    <s v="24140"/>
    <s v="16"/>
    <s v="10/02/2025 19:45"/>
    <s v="-"/>
    <s v="SPX Express"/>
    <s v="Shopee"/>
    <s v="shopee"/>
    <s v=""/>
    <s v="TH250119433576X"/>
    <s v="10/02/2025 19:45"/>
  </r>
  <r>
    <x v="13"/>
    <x v="16"/>
    <n v="0"/>
    <n v="1"/>
    <s v="ETR96"/>
    <n v="0"/>
    <n v="0"/>
    <s v="ร้านที่1"/>
    <s v=" นางสาวจิรปรียา ทองสา"/>
    <s v="47ม.6บ.จานทุ่ง ต.น้ำอ้อม อ.ค้อวัง จ.ยโสธร &amp;nbsp; 35160 &amp;nbsp;"/>
    <s v="35160"/>
    <s v="0638309163"/>
    <s v="10/02/2025 19:36"/>
    <s v="sompear3955@gmail.com"/>
    <s v="EMS"/>
    <s v="facebook"/>
    <s v="กสิกร"/>
    <s v="เคลมติ๊กต๊อก 579954330154993681ส่งของไม่ครบ"/>
    <s v="JB174576291TH"/>
    <s v="10/02/2025 19:36"/>
  </r>
  <r>
    <x v="14"/>
    <x v="17"/>
    <n v="99"/>
    <n v="1"/>
    <s v="ETR95"/>
    <n v="210"/>
    <n v="0"/>
    <s v="ร้านที่4"/>
    <s v="อ***ญา ค***่อ"/>
    <s v="ชลบุรี"/>
    <s v="-"/>
    <s v=""/>
    <s v="10/02/2025 19:27"/>
    <s v="-"/>
    <s v="Flash Express Thailand COD"/>
    <s v="Tiktok"/>
    <s v="จ่ายทีหลัง / COD"/>
    <s v=""/>
    <s v="THT20041HDDTA2Z"/>
    <s v="10/02/2025 19:27"/>
  </r>
  <r>
    <x v="11"/>
    <x v="14"/>
    <n v="1"/>
    <n v="1"/>
    <s v="ETR95"/>
    <n v="210"/>
    <n v="0"/>
    <s v="ร้านที่4"/>
    <s v="อ***ญา ค***่อ"/>
    <s v="ชลบุรี"/>
    <s v="-"/>
    <s v=""/>
    <s v="10/02/2025 19:27"/>
    <s v="-"/>
    <s v="Flash Express Thailand COD"/>
    <s v="Tiktok"/>
    <s v="จ่ายทีหลัง / COD"/>
    <s v=""/>
    <s v="THT20041HDDTA2Z"/>
    <s v="10/02/2025 19:27"/>
  </r>
  <r>
    <x v="10"/>
    <x v="13"/>
    <n v="120"/>
    <n v="2"/>
    <s v="ETR95"/>
    <n v="210"/>
    <n v="0"/>
    <s v="ร้านที่4"/>
    <s v="อ***ญา ค***่อ"/>
    <s v="ชลบุรี"/>
    <s v="-"/>
    <s v=""/>
    <s v="10/02/2025 19:27"/>
    <s v="-"/>
    <s v="Flash Express Thailand COD"/>
    <s v="Tiktok"/>
    <s v="จ่ายทีหลัง / COD"/>
    <s v=""/>
    <s v="THT20041HDDTA2Z"/>
    <s v="10/02/2025 19:27"/>
  </r>
  <r>
    <x v="10"/>
    <x v="13"/>
    <n v="120"/>
    <n v="3"/>
    <s v="ETR94"/>
    <n v="165"/>
    <n v="0"/>
    <s v="ร้านที่4"/>
    <s v="ก***า อ***โศภณ"/>
    <s v="กรุงเทพมหานคร"/>
    <s v="-"/>
    <s v=""/>
    <s v="10/02/2025 19:27"/>
    <s v="-"/>
    <s v="Flash Express Thailand COD"/>
    <s v="Tiktok"/>
    <s v="จ่ายทีหลัง / COD"/>
    <s v=""/>
    <s v="THT01101HD73M8Z"/>
    <s v="10/02/2025 19:27"/>
  </r>
  <r>
    <x v="10"/>
    <x v="13"/>
    <n v="120"/>
    <n v="2"/>
    <s v="ETR93"/>
    <n v="155"/>
    <n v="45"/>
    <s v="ร้านที่4"/>
    <s v="น***มชัย ธ***วิริยะกุล"/>
    <s v="กรุงเทพฯ"/>
    <s v="-"/>
    <s v=""/>
    <s v="10/02/2025 19:27"/>
    <s v="-"/>
    <s v="Flash Express Thailand"/>
    <s v="Tiktok"/>
    <s v="tiktok"/>
    <s v=""/>
    <s v="THT01371HCRXB5Z"/>
    <s v="10/02/2025 19:26"/>
  </r>
  <r>
    <x v="14"/>
    <x v="17"/>
    <n v="99"/>
    <n v="1"/>
    <s v="ETR91"/>
    <n v="106"/>
    <n v="6"/>
    <s v="ร้านที่4"/>
    <s v="อ***า ท***ลับ"/>
    <s v="นครราชสีมา"/>
    <s v="-"/>
    <s v=""/>
    <s v="10/02/2025 19:25"/>
    <s v="-"/>
    <s v="Flash Express Thailand"/>
    <s v="Tiktok"/>
    <s v="tiktok"/>
    <s v=""/>
    <s v="THT27211HDF1G4Z"/>
    <s v="10/02/2025 19:22"/>
  </r>
  <r>
    <x v="11"/>
    <x v="14"/>
    <n v="1"/>
    <n v="1"/>
    <s v="ETR91"/>
    <n v="106"/>
    <n v="6"/>
    <s v="ร้านที่4"/>
    <s v="อ***า ท***ลับ"/>
    <s v="นครราชสีมา"/>
    <s v="-"/>
    <s v=""/>
    <s v="10/02/2025 19:25"/>
    <s v="-"/>
    <s v="Flash Express Thailand"/>
    <s v="Tiktok"/>
    <s v="tiktok"/>
    <s v=""/>
    <s v="THT27211HDF1G4Z"/>
    <s v="10/02/2025 19:22"/>
  </r>
  <r>
    <x v="11"/>
    <x v="14"/>
    <n v="0"/>
    <n v="1"/>
    <s v="ETR90"/>
    <n v="155"/>
    <n v="0"/>
    <s v="ร้านที่4"/>
    <s v="ป***วีร์ แ***ชินประเสริฐ"/>
    <s v="เทศบาลนครเชียงใหม่"/>
    <s v="-"/>
    <s v=""/>
    <s v="10/02/2025 19:20"/>
    <s v="-"/>
    <s v="Flash Express Thailand COD"/>
    <s v="Tiktok"/>
    <s v="จ่ายทีหลัง / COD"/>
    <s v="รับตัวหวานน้อยค่ะ"/>
    <s v="THT47121HCX449Z"/>
    <s v="10/02/2025 19:20"/>
  </r>
  <r>
    <x v="5"/>
    <x v="7"/>
    <n v="120"/>
    <n v="1"/>
    <s v="ETR90"/>
    <n v="155"/>
    <n v="0"/>
    <s v="ร้านที่4"/>
    <s v="ป***วีร์ แ***ชินประเสริฐ"/>
    <s v="เทศบาลนครเชียงใหม่"/>
    <s v="-"/>
    <s v=""/>
    <s v="10/02/2025 19:20"/>
    <s v="-"/>
    <s v="Flash Express Thailand COD"/>
    <s v="Tiktok"/>
    <s v="จ่ายทีหลัง / COD"/>
    <s v="รับตัวหวานน้อยค่ะ"/>
    <s v="THT47121HCX449Z"/>
    <s v="10/02/2025 19:20"/>
  </r>
  <r>
    <x v="10"/>
    <x v="13"/>
    <n v="120"/>
    <n v="1"/>
    <s v="ETR90"/>
    <n v="155"/>
    <n v="0"/>
    <s v="ร้านที่4"/>
    <s v="ป***วีร์ แ***ชินประเสริฐ"/>
    <s v="เทศบาลนครเชียงใหม่"/>
    <s v="-"/>
    <s v=""/>
    <s v="10/02/2025 19:20"/>
    <s v="-"/>
    <s v="Flash Express Thailand COD"/>
    <s v="Tiktok"/>
    <s v="จ่ายทีหลัง / COD"/>
    <s v="รับตัวหวานน้อยค่ะ"/>
    <s v="THT47121HCX449Z"/>
    <s v="10/02/2025 19:20"/>
  </r>
  <r>
    <x v="10"/>
    <x v="13"/>
    <n v="120"/>
    <n v="4"/>
    <s v="ETR89"/>
    <n v="220"/>
    <n v="0"/>
    <s v="ร้านที่4"/>
    <s v="ค***ังวาลย์ ก***อก"/>
    <s v="นครราชสีมา"/>
    <s v="-"/>
    <s v=""/>
    <s v="10/02/2025 19:18"/>
    <s v="-"/>
    <s v="Flash Express Thailand COD"/>
    <s v="Tiktok"/>
    <s v="จ่ายทีหลัง / COD"/>
    <s v=""/>
    <s v="THT27231HCP609Z"/>
    <s v="10/02/2025 19:18"/>
  </r>
  <r>
    <x v="10"/>
    <x v="13"/>
    <n v="120"/>
    <n v="5"/>
    <s v="ETR88"/>
    <n v="275"/>
    <n v="0"/>
    <s v="ร้านที่4"/>
    <s v="ค***ังวาลย์ ก***อก"/>
    <s v="นครราชสีมา"/>
    <s v="-"/>
    <s v=""/>
    <s v="10/02/2025 19:13"/>
    <s v="-"/>
    <s v="Flash Express Thailand COD"/>
    <s v="Tiktok"/>
    <s v="จ่ายทีหลัง / COD"/>
    <s v=""/>
    <s v="THT27231HCM757Z"/>
    <s v="10/02/2025 19:13"/>
  </r>
  <r>
    <x v="10"/>
    <x v="13"/>
    <n v="120"/>
    <n v="2"/>
    <s v="ETR87"/>
    <n v="139"/>
    <n v="29"/>
    <s v="ร้านที่4"/>
    <s v="เ***พร"/>
    <s v="นครปฐม"/>
    <s v="-"/>
    <s v=""/>
    <s v="10/02/2025 19:13"/>
    <s v="-"/>
    <s v="Flash Express Thailand"/>
    <s v="Tiktok"/>
    <s v="tiktok"/>
    <s v=""/>
    <s v="THT15031HCRYP9Z"/>
    <s v="10/02/2025 19:12"/>
  </r>
  <r>
    <x v="10"/>
    <x v="13"/>
    <n v="120"/>
    <n v="4"/>
    <s v="ETR84"/>
    <n v="220"/>
    <n v="0"/>
    <s v="ร้านที่4"/>
    <s v="อ***จ ว***าลี"/>
    <s v="กาญจนบุรี"/>
    <s v="-"/>
    <s v=""/>
    <s v="10/02/2025 19:07"/>
    <s v="-"/>
    <s v="Flash Express Thailand COD"/>
    <s v="Tiktok"/>
    <s v="จ่ายทีหลัง / COD"/>
    <s v=""/>
    <s v="THT13051HD4DM6Z"/>
    <s v="10/02/2025 19:07"/>
  </r>
  <r>
    <x v="10"/>
    <x v="13"/>
    <n v="120"/>
    <n v="4"/>
    <s v="ETR83"/>
    <n v="220"/>
    <n v="0"/>
    <s v="ร้านที่4"/>
    <s v="ธ***รัตน์"/>
    <s v="พัทลุง"/>
    <s v="-"/>
    <s v=""/>
    <s v="10/02/2025 19:05"/>
    <s v="-"/>
    <s v="Flash Express Thailand COD"/>
    <s v="Tiktok"/>
    <s v="จ่ายทีหลัง / COD"/>
    <s v=""/>
    <s v="THT74081HCNW11Z"/>
    <s v="10/02/2025 19:06"/>
  </r>
  <r>
    <x v="10"/>
    <x v="13"/>
    <n v="120"/>
    <n v="4"/>
    <s v="ETR82"/>
    <n v="220"/>
    <n v="0"/>
    <s v="ร้านที่4"/>
    <s v="ค***ตา ถ***ง่วน"/>
    <s v="จันทบุรี"/>
    <s v="-"/>
    <s v=""/>
    <s v="10/02/2025 19:05"/>
    <s v="-"/>
    <s v="Flash Express Thailand COD"/>
    <s v="Tiktok"/>
    <s v="จ่ายทีหลัง / COD"/>
    <s v=""/>
    <s v="THT22051HCNYU5Z"/>
    <s v="10/02/2025 19:05"/>
  </r>
  <r>
    <x v="10"/>
    <x v="13"/>
    <n v="120"/>
    <n v="3"/>
    <s v="ETR81"/>
    <n v="165"/>
    <n v="0"/>
    <s v="ร้านที่4"/>
    <s v="น***ดวงพร ผ***ิล"/>
    <s v="พังงา"/>
    <s v="-"/>
    <s v=""/>
    <s v="10/02/2025 19:04"/>
    <s v="-"/>
    <s v="Flash Express Thailand COD"/>
    <s v="Tiktok"/>
    <s v="จ่ายทีหลัง / COD"/>
    <s v=""/>
    <s v="THT66061HD6WC0Z"/>
    <s v="10/02/2025 19:04"/>
  </r>
  <r>
    <x v="11"/>
    <x v="14"/>
    <n v="0"/>
    <n v="1"/>
    <s v="ETR80"/>
    <n v="100"/>
    <n v="0"/>
    <s v="ร้านที่4"/>
    <s v="ส***ดดา ป***ิริเจริญ"/>
    <s v="นครปฐม"/>
    <s v="-"/>
    <s v=""/>
    <s v="10/02/2025 18:56"/>
    <s v="-"/>
    <s v="Flash Express Thailand COD"/>
    <s v="Tiktok"/>
    <s v="จ่ายทีหลัง / COD"/>
    <s v=""/>
    <s v="THT15061HCYF33Z"/>
    <s v="10/02/2025 18:56"/>
  </r>
  <r>
    <x v="5"/>
    <x v="7"/>
    <n v="120"/>
    <n v="1"/>
    <s v="ETR80"/>
    <n v="100"/>
    <n v="0"/>
    <s v="ร้านที่4"/>
    <s v="ส***ดดา ป***ิริเจริญ"/>
    <s v="นครปฐม"/>
    <s v="-"/>
    <s v=""/>
    <s v="10/02/2025 18:56"/>
    <s v="-"/>
    <s v="Flash Express Thailand COD"/>
    <s v="Tiktok"/>
    <s v="จ่ายทีหลัง / COD"/>
    <s v=""/>
    <s v="THT15061HCYF33Z"/>
    <s v="10/02/2025 18:56"/>
  </r>
  <r>
    <x v="10"/>
    <x v="13"/>
    <n v="120"/>
    <n v="5"/>
    <s v="ETR76"/>
    <n v="275"/>
    <n v="0"/>
    <s v="ร้านที่4"/>
    <s v="ม***"/>
    <s v="ปทุมธานี"/>
    <s v="-"/>
    <s v=""/>
    <s v="10/02/2025 18:39"/>
    <s v="-"/>
    <s v="Flash Express Thailand COD"/>
    <s v="Tiktok"/>
    <s v="จ่ายทีหลัง / COD"/>
    <s v="ไม่เอารสกาแฟ"/>
    <s v="THT04021HD2HB4Z"/>
    <s v="10/02/2025 18:40"/>
  </r>
  <r>
    <x v="10"/>
    <x v="13"/>
    <n v="120"/>
    <n v="5"/>
    <s v="ETR73"/>
    <n v="275"/>
    <n v="0"/>
    <s v="ร้านที่4"/>
    <s v="ศ***ญญา ก***าพันธ์"/>
    <s v="นครนายก"/>
    <s v="-"/>
    <s v=""/>
    <s v="10/02/2025 18:22"/>
    <s v="-"/>
    <s v="Flash Express Thailand COD"/>
    <s v="Tiktok"/>
    <s v="จ่ายทีหลัง / COD"/>
    <s v=""/>
    <s v="THT11011HCKP33Z"/>
    <s v="10/02/2025 18:22"/>
  </r>
  <r>
    <x v="5"/>
    <x v="7"/>
    <n v="66"/>
    <n v="1"/>
    <s v="ETR72"/>
    <n v="186.28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0/02/2025 18:14"/>
    <s v="-"/>
    <s v="Kerry_dropoff"/>
    <s v="Lazada"/>
    <s v="lazada"/>
    <s v=""/>
    <s v="LEXDO0127356520"/>
    <s v="10/02/2025 18:14"/>
  </r>
  <r>
    <x v="6"/>
    <x v="8"/>
    <n v="66"/>
    <n v="1"/>
    <s v="ETR72"/>
    <n v="186.28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0/02/2025 18:14"/>
    <s v="-"/>
    <s v="Kerry_dropoff"/>
    <s v="Lazada"/>
    <s v="lazada"/>
    <s v=""/>
    <s v="LEXDO0127356520"/>
    <s v="10/02/2025 18:14"/>
  </r>
  <r>
    <x v="1"/>
    <x v="1"/>
    <n v="67"/>
    <n v="1"/>
    <s v="ETR72"/>
    <n v="186.28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0/02/2025 18:14"/>
    <s v="-"/>
    <s v="Kerry_dropoff"/>
    <s v="Lazada"/>
    <s v="lazada"/>
    <s v=""/>
    <s v="LEXDO0127356520"/>
    <s v="10/02/2025 18:14"/>
  </r>
  <r>
    <x v="8"/>
    <x v="10"/>
    <n v="45"/>
    <n v="5"/>
    <s v="ETR71"/>
    <n v="274"/>
    <n v="58"/>
    <s v="ร้านที่1"/>
    <s v="ภ******ย"/>
    <s v="******ั้นสีเขียวซ้ายมือให้ลงเนินไป ส่งบ้านขวามือมอไซค์สีฟ้า ตำบลวัดใหม่ อำเภอเมืองจันทบุรี จังหวัดจันทบุรี 22000"/>
    <s v="22000"/>
    <s v="27"/>
    <s v="10/02/2025 18:38"/>
    <s v="-"/>
    <s v="Flash Express"/>
    <s v="Shopee"/>
    <s v="shopee"/>
    <s v=""/>
    <s v="TH22016UQM4F5B"/>
    <s v="10/02/2025 18:08"/>
  </r>
  <r>
    <x v="9"/>
    <x v="12"/>
    <n v="43"/>
    <n v="4"/>
    <s v="ETR70"/>
    <n v="417"/>
    <n v="75"/>
    <s v="ร้านที่1"/>
    <s v="ภ******ย"/>
    <s v="******ั้นสีเขียวซ้ายมือให้ลงเนินไป ส่งบ้านขวามือมอไซค์สีฟ้า ตำบลวัดใหม่ อำเภอเมืองจันทบุรี จังหวัดจันทบุรี 22000"/>
    <s v="22000"/>
    <s v="27"/>
    <s v="10/02/2025 18:34"/>
    <s v="-"/>
    <s v="Flash Express"/>
    <s v="Shopee"/>
    <s v="shopee"/>
    <s v=""/>
    <s v="TH22016UQKYW6B"/>
    <s v="10/02/2025 18:04"/>
  </r>
  <r>
    <x v="13"/>
    <x v="16"/>
    <n v="45"/>
    <n v="4"/>
    <s v="ETR70"/>
    <n v="417"/>
    <n v="75"/>
    <s v="ร้านที่1"/>
    <s v="ภ******ย"/>
    <s v="******ั้นสีเขียวซ้ายมือให้ลงเนินไป ส่งบ้านขวามือมอไซค์สีฟ้า ตำบลวัดใหม่ อำเภอเมืองจันทบุรี จังหวัดจันทบุรี 22000"/>
    <s v="22000"/>
    <s v="27"/>
    <s v="10/02/2025 18:34"/>
    <s v="-"/>
    <s v="Flash Express"/>
    <s v="Shopee"/>
    <s v="shopee"/>
    <s v=""/>
    <s v="TH22016UQKYW6B"/>
    <s v="10/02/2025 18:04"/>
  </r>
  <r>
    <x v="7"/>
    <x v="9"/>
    <n v="65"/>
    <n v="5"/>
    <s v="ETR68"/>
    <n v="520"/>
    <n v="20"/>
    <s v="ร้านที่10"/>
    <s v="นิตยา มหามงคล"/>
    <s v="198/62 หมู่ 14 _x000a_หมู่บ้านวินด์มิลล์  Zone West  4_x000a_บางพลีใหญ่ บางพลี _x000a_สมุทรปราการ  10540"/>
    <s v="10540"/>
    <s v="0955928880"/>
    <s v="10/02/2025 14:38"/>
    <s v="suphandarat@gmail.com"/>
    <s v="EMS"/>
    <s v="facebook"/>
    <s v="กสิกร"/>
    <s v="ลูกค้าไม่เอาเบาหวิวกาแฟ"/>
    <s v="JB174576288TH"/>
    <s v="10/02/2025 17:49"/>
  </r>
  <r>
    <x v="5"/>
    <x v="7"/>
    <n v="100"/>
    <n v="5"/>
    <s v="ETR68"/>
    <n v="520"/>
    <n v="20"/>
    <s v="ร้านที่10"/>
    <s v="นิตยา มหามงคล"/>
    <s v="198/62 หมู่ 14 _x000a_หมู่บ้านวินด์มิลล์  Zone West  4_x000a_บางพลีใหญ่ บางพลี _x000a_สมุทรปราการ  10540"/>
    <s v="10540"/>
    <s v="0955928880"/>
    <s v="10/02/2025 14:38"/>
    <s v="suphandarat@gmail.com"/>
    <s v="EMS"/>
    <s v="facebook"/>
    <s v="กสิกร"/>
    <s v="ลูกค้าไม่เอาเบาหวิวกาแฟ"/>
    <s v="JB174576288TH"/>
    <s v="10/02/2025 17:49"/>
  </r>
  <r>
    <x v="15"/>
    <x v="18"/>
    <n v="55"/>
    <n v="1"/>
    <s v="ETR67"/>
    <n v="55"/>
    <n v="0"/>
    <s v="ร้านที่1"/>
    <s v="ว******์"/>
    <s v="******เพรียง อำเภอบางบ่อ จังหวัดสมุทรปราการ 10560"/>
    <s v="10560"/>
    <s v="22"/>
    <s v="10/02/2025 17:50"/>
    <s v="-"/>
    <s v="Flash Express"/>
    <s v="Shopee"/>
    <s v="shopee"/>
    <s v=""/>
    <s v="TH02026UQPH99D"/>
    <s v="10/02/2025 17:49"/>
  </r>
  <r>
    <x v="7"/>
    <x v="9"/>
    <n v="33.333333333333336"/>
    <n v="3"/>
    <s v="ETR66"/>
    <n v="193"/>
    <n v="45"/>
    <s v="ร้านที่2"/>
    <s v="ท******ำ"/>
    <s v="******ดแห่ ตำบลกุดแห่ อำเภอนากลาง จังหวัดหนองบัวลำภู 39170"/>
    <s v="39170"/>
    <s v="99"/>
    <s v="10/02/2025 17:43"/>
    <s v="-"/>
    <s v="SPX Express"/>
    <s v="Shopee"/>
    <s v="shopee"/>
    <s v=""/>
    <s v="TH2506960600968"/>
    <s v="10/02/2025 17:43"/>
  </r>
  <r>
    <x v="16"/>
    <x v="19"/>
    <n v="100"/>
    <n v="1"/>
    <s v="ETR65"/>
    <n v="229"/>
    <n v="2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0/02/2025 17:40"/>
    <s v="suphandarat@gmail.com"/>
    <s v="EMS COD"/>
    <s v="facebook"/>
    <s v="กสิกร"/>
    <s v=""/>
    <s v="JA166548930TH"/>
    <s v="10/02/2025 17:38"/>
  </r>
  <r>
    <x v="17"/>
    <x v="20"/>
    <n v="100"/>
    <n v="2"/>
    <s v="ETR65"/>
    <n v="229"/>
    <n v="2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0/02/2025 17:40"/>
    <s v="suphandarat@gmail.com"/>
    <s v="EMS COD"/>
    <s v="facebook"/>
    <s v="กสิกร"/>
    <s v=""/>
    <s v="JA166548930TH"/>
    <s v="10/02/2025 17:38"/>
  </r>
  <r>
    <x v="18"/>
    <x v="21"/>
    <n v="65"/>
    <n v="1"/>
    <s v="ETR64"/>
    <n v="130"/>
    <n v="30"/>
    <s v="ร้านที่10"/>
    <s v="บุษบา ภูมิคอนสาร"/>
    <s v=" 339/22สุขุมวิท101/1 ซ.วิรธรรมสาธิต15 &amp;nbsp;แขวงบางจาก เขตพระโขนงกรุงเทพฯ10260"/>
    <s v="10260"/>
    <s v="0988278304"/>
    <s v="10/02/2025 17:37"/>
    <s v="suphandarat@gmail.com"/>
    <s v="EMS COD"/>
    <s v="line_oa"/>
    <s v="จ่ายทีหลัง / COD"/>
    <s v=""/>
    <s v="JA166548926TH"/>
    <s v="10/02/2025 17:37"/>
  </r>
  <r>
    <x v="5"/>
    <x v="7"/>
    <n v="100"/>
    <n v="1"/>
    <s v="ETR64"/>
    <n v="130"/>
    <n v="30"/>
    <s v="ร้านที่10"/>
    <s v="บุษบา ภูมิคอนสาร"/>
    <s v=" 339/22สุขุมวิท101/1 ซ.วิรธรรมสาธิต15 &amp;nbsp;แขวงบางจาก เขตพระโขนงกรุงเทพฯ10260"/>
    <s v="10260"/>
    <s v="0988278304"/>
    <s v="10/02/2025 17:37"/>
    <s v="suphandarat@gmail.com"/>
    <s v="EMS COD"/>
    <s v="line_oa"/>
    <s v="จ่ายทีหลัง / COD"/>
    <s v=""/>
    <s v="JA166548926TH"/>
    <s v="10/02/2025 17:37"/>
  </r>
  <r>
    <x v="12"/>
    <x v="15"/>
    <n v="60"/>
    <n v="1"/>
    <s v="ETR63"/>
    <n v="150"/>
    <n v="0"/>
    <s v="ร้านที่10"/>
    <s v="ชื่อ สุภาวดี มิยาซากิ"/>
    <s v="หมู่บ้านอินดี้ศรีนครินทร์ แพรกษา_x000a_บ้านเลขที่ 209/10 ถนนแพรกษา_x000a_ต.ท้ายบ้านใหม่ อ.เมือง จ.สมุทรปราการ 10280"/>
    <s v="10280"/>
    <s v="0938372267"/>
    <s v="10/02/2025 09:51"/>
    <s v="suphandarat@gmail.com"/>
    <s v="EMS"/>
    <s v="line_oa"/>
    <s v="กสิกร"/>
    <s v=""/>
    <s v="JB174576274TH"/>
    <s v="10/02/2025 17:36"/>
  </r>
  <r>
    <x v="2"/>
    <x v="2"/>
    <n v="139"/>
    <n v="1"/>
    <s v="ETR63"/>
    <n v="150"/>
    <n v="0"/>
    <s v="ร้านที่10"/>
    <s v="ชื่อ สุภาวดี มิยาซากิ"/>
    <s v="หมู่บ้านอินดี้ศรีนครินทร์ แพรกษา_x000a_บ้านเลขที่ 209/10 ถนนแพรกษา_x000a_ต.ท้ายบ้านใหม่ อ.เมือง จ.สมุทรปราการ 10280"/>
    <s v="10280"/>
    <s v="0938372267"/>
    <s v="10/02/2025 09:51"/>
    <s v="suphandarat@gmail.com"/>
    <s v="EMS"/>
    <s v="line_oa"/>
    <s v="กสิกร"/>
    <s v=""/>
    <s v="JB174576274TH"/>
    <s v="10/02/2025 17:36"/>
  </r>
  <r>
    <x v="12"/>
    <x v="15"/>
    <n v="60"/>
    <n v="1"/>
    <s v="ETR62"/>
    <n v="150"/>
    <n v="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0/02/2025 12:49"/>
    <s v="suphandarat@gmail.com"/>
    <s v="EMS"/>
    <s v="line_oa"/>
    <s v="กสิกร"/>
    <s v=""/>
    <s v="JB174576265TH"/>
    <s v="10/02/2025 17:34"/>
  </r>
  <r>
    <x v="19"/>
    <x v="22"/>
    <n v="139"/>
    <n v="1"/>
    <s v="ETR62"/>
    <n v="150"/>
    <n v="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0/02/2025 12:49"/>
    <s v="suphandarat@gmail.com"/>
    <s v="EMS"/>
    <s v="line_oa"/>
    <s v="กสิกร"/>
    <s v=""/>
    <s v="JB174576265TH"/>
    <s v="10/02/2025 17:32"/>
  </r>
  <r>
    <x v="11"/>
    <x v="14"/>
    <n v="0"/>
    <n v="2"/>
    <s v="ETR61"/>
    <n v="200"/>
    <n v="0"/>
    <s v="ร้านที่4"/>
    <s v="ร***น้ำแข็งไสข้างโรงเรียนหนองแห้ง"/>
    <s v="แม่ฮ่องสอน"/>
    <s v="-"/>
    <s v=""/>
    <s v="10/02/2025 17:32"/>
    <s v="-"/>
    <s v="Flash Express Thailand COD"/>
    <s v="Tiktok"/>
    <s v="จ่ายทีหลัง / COD"/>
    <s v=""/>
    <s v="THT55021HD03S5Z"/>
    <s v="10/02/2025 17:32"/>
  </r>
  <r>
    <x v="1"/>
    <x v="1"/>
    <n v="120"/>
    <n v="2"/>
    <s v="ETR61"/>
    <n v="200"/>
    <n v="0"/>
    <s v="ร้านที่4"/>
    <s v="ร***น้ำแข็งไสข้างโรงเรียนหนองแห้ง"/>
    <s v="แม่ฮ่องสอน"/>
    <s v="-"/>
    <s v=""/>
    <s v="10/02/2025 17:32"/>
    <s v="-"/>
    <s v="Flash Express Thailand COD"/>
    <s v="Tiktok"/>
    <s v="จ่ายทีหลัง / COD"/>
    <s v=""/>
    <s v="THT55021HD03S5Z"/>
    <s v="10/02/2025 17:32"/>
  </r>
  <r>
    <x v="14"/>
    <x v="17"/>
    <n v="100"/>
    <n v="2"/>
    <s v="ETR60"/>
    <n v="770"/>
    <n v="20"/>
    <s v="ร้านที่10"/>
    <s v="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_x000a_"/>
    <s v="13160"/>
    <s v="0899229742"/>
    <s v="10/02/2025 16:50"/>
    <s v="suphandarat@gmail.com"/>
    <s v="EMS"/>
    <s v="line_oa"/>
    <s v="กสิกร"/>
    <s v=""/>
    <s v="JB174576257TH"/>
    <s v="10/02/2025 17:30"/>
  </r>
  <r>
    <x v="16"/>
    <x v="19"/>
    <n v="100"/>
    <n v="3"/>
    <s v="ETR60"/>
    <n v="770"/>
    <n v="20"/>
    <s v="ร้านที่10"/>
    <s v="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_x000a_"/>
    <s v="13160"/>
    <s v="0899229742"/>
    <s v="10/02/2025 16:50"/>
    <s v="suphandarat@gmail.com"/>
    <s v="EMS"/>
    <s v="line_oa"/>
    <s v="กสิกร"/>
    <s v=""/>
    <s v="JB174576257TH"/>
    <s v="10/02/2025 17:30"/>
  </r>
  <r>
    <x v="20"/>
    <x v="23"/>
    <n v="100"/>
    <n v="4"/>
    <s v="ETR60"/>
    <n v="770"/>
    <n v="20"/>
    <s v="ร้านที่10"/>
    <s v="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_x000a_"/>
    <s v="13160"/>
    <s v="0899229742"/>
    <s v="10/02/2025 16:50"/>
    <s v="suphandarat@gmail.com"/>
    <s v="EMS"/>
    <s v="line_oa"/>
    <s v="กสิกร"/>
    <s v=""/>
    <s v="JB174576257TH"/>
    <s v="10/02/2025 17:30"/>
  </r>
  <r>
    <x v="10"/>
    <x v="13"/>
    <n v="100"/>
    <n v="3"/>
    <s v="ETR59"/>
    <n v="185"/>
    <n v="0"/>
    <s v="ร้านที่4"/>
    <s v="ธ***กิตติ์ ว***ติวรานนท์"/>
    <s v="สุพรรณบุรี"/>
    <s v="-"/>
    <s v=""/>
    <s v="10/02/2025 17:27"/>
    <s v="-"/>
    <s v="Flash Express Thailand COD"/>
    <s v="Tiktok"/>
    <s v="จ่ายทีหลัง / COD"/>
    <s v=""/>
    <s v="THT14021HCQWE7Z"/>
    <s v="10/02/2025 17:27"/>
  </r>
  <r>
    <x v="11"/>
    <x v="14"/>
    <n v="0"/>
    <n v="1"/>
    <s v="ETR58"/>
    <n v="100"/>
    <n v="0"/>
    <s v="ร้านที่4"/>
    <s v="ส***สา ค***ริยา"/>
    <s v="อ่างทอง"/>
    <s v="-"/>
    <s v=""/>
    <s v="10/02/2025 17:27"/>
    <s v="-"/>
    <s v="Flash Express Thailand COD"/>
    <s v="Tiktok"/>
    <s v="จ่ายทีหลัง / COD"/>
    <s v=""/>
    <s v="THT06041HD0A13Z"/>
    <s v="10/02/2025 17:27"/>
  </r>
  <r>
    <x v="1"/>
    <x v="1"/>
    <n v="120"/>
    <n v="1"/>
    <s v="ETR58"/>
    <n v="100"/>
    <n v="0"/>
    <s v="ร้านที่4"/>
    <s v="ส***สา ค***ริยา"/>
    <s v="อ่างทอง"/>
    <s v="-"/>
    <s v=""/>
    <s v="10/02/2025 17:27"/>
    <s v="-"/>
    <s v="Flash Express Thailand COD"/>
    <s v="Tiktok"/>
    <s v="จ่ายทีหลัง / COD"/>
    <s v=""/>
    <s v="THT06041HD0A13Z"/>
    <s v="10/02/2025 17:27"/>
  </r>
  <r>
    <x v="8"/>
    <x v="10"/>
    <n v="50"/>
    <n v="1"/>
    <s v="ETR57"/>
    <n v="130"/>
    <n v="30"/>
    <s v="ร้านที่1"/>
    <s v=" ธัญมน ชวพนชัย"/>
    <s v="555ม.แกรนด์วิลเลจ ซ.ลาดพร้าว 80/3 ถ.ลาดพร้าว แขวงวังทองหลาง เขตวังทองหลาง กทม. 10310"/>
    <s v="10310"/>
    <s v="0932493626"/>
    <s v="10/02/2025 17:27"/>
    <s v="suphandarat@gmail.com"/>
    <s v="EMS COD"/>
    <s v="facebook"/>
    <s v="จ่ายทีหลัง / COD"/>
    <s v=""/>
    <s v="JA166548912TH"/>
    <s v="10/02/2025 17:27"/>
  </r>
  <r>
    <x v="1"/>
    <x v="1"/>
    <n v="100"/>
    <n v="1"/>
    <s v="ETR57"/>
    <n v="130"/>
    <n v="30"/>
    <s v="ร้านที่1"/>
    <s v=" ธัญมน ชวพนชัย"/>
    <s v="555ม.แกรนด์วิลเลจ ซ.ลาดพร้าว 80/3 ถ.ลาดพร้าว แขวงวังทองหลาง เขตวังทองหลาง กทม. 10310"/>
    <s v="10310"/>
    <s v="0932493626"/>
    <s v="10/02/2025 17:27"/>
    <s v="suphandarat@gmail.com"/>
    <s v="EMS COD"/>
    <s v="facebook"/>
    <s v="จ่ายทีหลัง / COD"/>
    <s v=""/>
    <s v="JA166548912TH"/>
    <s v="10/02/2025 17:27"/>
  </r>
  <r>
    <x v="7"/>
    <x v="9"/>
    <n v="65"/>
    <n v="1"/>
    <s v="ETR56"/>
    <n v="120"/>
    <n v="20"/>
    <s v="ร้านที่1"/>
    <s v="อาภรณ๋ ศรีศัมภุวงศ์"/>
    <s v="105/244 เคหะร่มเกล้า_x000a_คลองสองต้นนุ่น_x000a_ลาดกระบัง_x000a_กรุงเทพ_x000a_Thailand 10520"/>
    <s v="10520"/>
    <s v="66847529604"/>
    <s v="10/02/2025 13:24"/>
    <s v="suphandarat@gmail.com"/>
    <s v="EMS"/>
    <s v="facebook"/>
    <s v="กสิกร"/>
    <s v=""/>
    <s v="JB174576243TH"/>
    <s v="10/02/2025 17:25"/>
  </r>
  <r>
    <x v="1"/>
    <x v="1"/>
    <n v="100"/>
    <n v="1"/>
    <s v="ETR56"/>
    <n v="120"/>
    <n v="20"/>
    <s v="ร้านที่1"/>
    <s v="อาภรณ๋ ศรีศัมภุวงศ์"/>
    <s v="105/244 เคหะร่มเกล้า_x000a_คลองสองต้นนุ่น_x000a_ลาดกระบัง_x000a_กรุงเทพ_x000a_Thailand 10520"/>
    <s v="10520"/>
    <s v="66847529604"/>
    <s v="10/02/2025 13:24"/>
    <s v="suphandarat@gmail.com"/>
    <s v="EMS"/>
    <s v="facebook"/>
    <s v="กสิกร"/>
    <s v=""/>
    <s v="JB174576243TH"/>
    <s v="10/02/2025 17:25"/>
  </r>
  <r>
    <x v="15"/>
    <x v="18"/>
    <n v="50"/>
    <n v="1"/>
    <s v="ETR55"/>
    <n v="130"/>
    <n v="30"/>
    <s v="ร้านที่1"/>
    <s v="ชวลักษณ์ ทัศนงาม"/>
    <s v="515 ถ.สามัคคี  แขวงท่าทราบ อ.เมือง จ.นนทบุรี 11000"/>
    <s v="11000"/>
    <s v="0861000407"/>
    <s v="10/02/2025 17:24"/>
    <s v="suphandarat@gmail.com"/>
    <s v="EMS COD"/>
    <s v="facebook"/>
    <s v="จ่ายทีหลัง / COD"/>
    <s v=""/>
    <s v="JA166548909TH"/>
    <s v="10/02/2025 17:24"/>
  </r>
  <r>
    <x v="1"/>
    <x v="1"/>
    <n v="100"/>
    <n v="1"/>
    <s v="ETR55"/>
    <n v="130"/>
    <n v="30"/>
    <s v="ร้านที่1"/>
    <s v="ชวลักษณ์ ทัศนงาม"/>
    <s v="515 ถ.สามัคคี  แขวงท่าทราบ อ.เมือง จ.นนทบุรี 11000"/>
    <s v="11000"/>
    <s v="0861000407"/>
    <s v="10/02/2025 17:24"/>
    <s v="suphandarat@gmail.com"/>
    <s v="EMS COD"/>
    <s v="facebook"/>
    <s v="จ่ายทีหลัง / COD"/>
    <s v=""/>
    <s v="JA166548909TH"/>
    <s v="10/02/2025 17:24"/>
  </r>
  <r>
    <x v="7"/>
    <x v="9"/>
    <n v="65"/>
    <n v="6"/>
    <s v="ETR54"/>
    <n v="630"/>
    <n v="30"/>
    <s v="ร้านที่1"/>
    <s v="จรรยา จรูญมีกนก "/>
    <s v="บจก.โอร็อคส์_x000a_13/2 หมู่ 5 ซ.ท่าแฉลบ ถนนท่าแฉลบ, ศรีษะทอง_x000a_นครชัยศรี, นครปฐม  73120"/>
    <s v="73120"/>
    <s v="0867971599"/>
    <s v="10/02/2025 17:23"/>
    <s v="suphandarat@gmail.com"/>
    <s v="EMS COD"/>
    <s v="facebook"/>
    <s v="จ่ายทีหลัง / COD"/>
    <s v=""/>
    <s v="JA166548890TH"/>
    <s v="10/02/2025 17:23"/>
  </r>
  <r>
    <x v="6"/>
    <x v="11"/>
    <n v="100"/>
    <n v="3"/>
    <s v="ETR54"/>
    <n v="630"/>
    <n v="30"/>
    <s v="ร้านที่1"/>
    <s v="จรรยา จรูญมีกนก "/>
    <s v="บจก.โอร็อคส์_x000a_13/2 หมู่ 5 ซ.ท่าแฉลบ ถนนท่าแฉลบ, ศรีษะทอง_x000a_นครชัยศรี, นครปฐม  73120"/>
    <s v="73120"/>
    <s v="0867971599"/>
    <s v="10/02/2025 17:23"/>
    <s v="suphandarat@gmail.com"/>
    <s v="EMS COD"/>
    <s v="facebook"/>
    <s v="จ่ายทีหลัง / COD"/>
    <s v=""/>
    <s v="JA166548890TH"/>
    <s v="10/02/2025 17:23"/>
  </r>
  <r>
    <x v="1"/>
    <x v="1"/>
    <n v="100"/>
    <n v="3"/>
    <s v="ETR54"/>
    <n v="630"/>
    <n v="30"/>
    <s v="ร้านที่1"/>
    <s v="จรรยา จรูญมีกนก "/>
    <s v="บจก.โอร็อคส์_x000a_13/2 หมู่ 5 ซ.ท่าแฉลบ ถนนท่าแฉลบ, ศรีษะทอง_x000a_นครชัยศรี, นครปฐม  73120"/>
    <s v="73120"/>
    <s v="0867971599"/>
    <s v="10/02/2025 17:23"/>
    <s v="suphandarat@gmail.com"/>
    <s v="EMS COD"/>
    <s v="facebook"/>
    <s v="จ่ายทีหลัง / COD"/>
    <s v=""/>
    <s v="JA166548890TH"/>
    <s v="10/02/2025 17:23"/>
  </r>
  <r>
    <x v="13"/>
    <x v="16"/>
    <n v="50"/>
    <n v="1"/>
    <s v="ETR53"/>
    <n v="130"/>
    <n v="30"/>
    <s v="ร้านที่1"/>
    <s v="ไพเราะ"/>
    <s v="ที่อยู่88หมู่1ต.สระกระโจมอ.ดอนเจดีย์จ.สุพรรณบุรี 72250"/>
    <s v="72250"/>
    <s v="0929698516"/>
    <s v="10/02/2025 17:22"/>
    <s v="suphandarat@gmail.com"/>
    <s v="EMS COD"/>
    <s v="facebook"/>
    <s v="จ่ายทีหลัง / COD"/>
    <s v=""/>
    <s v="JA166548886TH"/>
    <s v="10/02/2025 17:22"/>
  </r>
  <r>
    <x v="1"/>
    <x v="1"/>
    <n v="100"/>
    <n v="1"/>
    <s v="ETR53"/>
    <n v="130"/>
    <n v="30"/>
    <s v="ร้านที่1"/>
    <s v="ไพเราะ"/>
    <s v="ที่อยู่88หมู่1ต.สระกระโจมอ.ดอนเจดีย์จ.สุพรรณบุรี 72250"/>
    <s v="72250"/>
    <s v="0929698516"/>
    <s v="10/02/2025 17:22"/>
    <s v="suphandarat@gmail.com"/>
    <s v="EMS COD"/>
    <s v="facebook"/>
    <s v="จ่ายทีหลัง / COD"/>
    <s v=""/>
    <s v="JA166548886TH"/>
    <s v="10/02/2025 17:22"/>
  </r>
  <r>
    <x v="13"/>
    <x v="16"/>
    <n v="50"/>
    <n v="1"/>
    <s v="ETR52"/>
    <n v="130"/>
    <n v="30"/>
    <s v="ร้านที่1"/>
    <s v="อนุรักษ์ กุ่ยกระโทก"/>
    <s v="194/4_x000a_ชุมแสง_x000a_นางรอง_x000a_บุรีรัมย์_x000a_Thailand 31110"/>
    <s v="31110"/>
    <s v="0636605901"/>
    <s v="10/02/2025 17:21"/>
    <s v="suphandarat@gmail.com"/>
    <s v="EMS COD"/>
    <s v="facebook"/>
    <s v="จ่ายทีหลัง / COD"/>
    <s v=""/>
    <s v="JA166548872TH"/>
    <s v="10/02/2025 17:21"/>
  </r>
  <r>
    <x v="1"/>
    <x v="1"/>
    <n v="100"/>
    <n v="1"/>
    <s v="ETR52"/>
    <n v="130"/>
    <n v="30"/>
    <s v="ร้านที่1"/>
    <s v="อนุรักษ์ กุ่ยกระโทก"/>
    <s v="194/4_x000a_ชุมแสง_x000a_นางรอง_x000a_บุรีรัมย์_x000a_Thailand 31110"/>
    <s v="31110"/>
    <s v="0636605901"/>
    <s v="10/02/2025 17:21"/>
    <s v="suphandarat@gmail.com"/>
    <s v="EMS COD"/>
    <s v="facebook"/>
    <s v="จ่ายทีหลัง / COD"/>
    <s v=""/>
    <s v="JA166548872TH"/>
    <s v="10/02/2025 17:21"/>
  </r>
  <r>
    <x v="6"/>
    <x v="8"/>
    <n v="66.333333333333329"/>
    <n v="3"/>
    <s v="ETR51"/>
    <n v="283"/>
    <n v="45"/>
    <s v="ร้านที่2"/>
    <s v="ล******์"/>
    <s v="******กหม้อเจ๊เติม) ตำบลในเมือง อำเภอเมืองนครพนม จังหวัดนครพนม 48000"/>
    <s v="48000"/>
    <s v="23"/>
    <s v="10/02/2025 17:50"/>
    <s v="-"/>
    <s v="SPX Express"/>
    <s v="Shopee"/>
    <s v="shopee"/>
    <s v=""/>
    <s v="TH2558877055353"/>
    <s v="10/02/2025 17:20"/>
  </r>
  <r>
    <x v="12"/>
    <x v="15"/>
    <n v="60"/>
    <n v="1"/>
    <s v="ETR50"/>
    <n v="230"/>
    <n v="30"/>
    <s v="ร้านที่1"/>
    <s v="วีรพ​ัน​ธ์​สุข​กิจ​บ​"/>
    <s v="พีแอนด์แอลแมนูแฟตเตอร์ริง75/12หมู่7ตไร่ขิงอสามพรานจนครปฐม 73210"/>
    <s v="73210"/>
    <s v="0812979749"/>
    <s v="10/02/2025 17:20"/>
    <s v="suphandarat@gmail.com"/>
    <s v="EMS COD"/>
    <s v="facebook"/>
    <s v="จ่ายทีหลัง / COD"/>
    <s v=""/>
    <s v="JA166548869TH"/>
    <s v="10/02/2025 17:20"/>
  </r>
  <r>
    <x v="13"/>
    <x v="16"/>
    <n v="50"/>
    <n v="1"/>
    <s v="ETR50"/>
    <n v="230"/>
    <n v="30"/>
    <s v="ร้านที่1"/>
    <s v="วีรพ​ัน​ธ์​สุข​กิจ​บ​"/>
    <s v="พีแอนด์แอลแมนูแฟตเตอร์ริง75/12หมู่7ตไร่ขิงอสามพรานจนครปฐม 73210"/>
    <s v="73210"/>
    <s v="0812979749"/>
    <s v="10/02/2025 17:20"/>
    <s v="suphandarat@gmail.com"/>
    <s v="EMS COD"/>
    <s v="facebook"/>
    <s v="จ่ายทีหลัง / COD"/>
    <s v=""/>
    <s v="JA166548869TH"/>
    <s v="10/02/2025 17:20"/>
  </r>
  <r>
    <x v="1"/>
    <x v="1"/>
    <n v="100"/>
    <n v="2"/>
    <s v="ETR50"/>
    <n v="230"/>
    <n v="30"/>
    <s v="ร้านที่1"/>
    <s v="วีรพ​ัน​ธ์​สุข​กิจ​บ​"/>
    <s v="พีแอนด์แอลแมนูแฟตเตอร์ริง75/12หมู่7ตไร่ขิงอสามพรานจนครปฐม 73210"/>
    <s v="73210"/>
    <s v="0812979749"/>
    <s v="10/02/2025 17:20"/>
    <s v="suphandarat@gmail.com"/>
    <s v="EMS COD"/>
    <s v="facebook"/>
    <s v="จ่ายทีหลัง / COD"/>
    <s v=""/>
    <s v="JA166548869TH"/>
    <s v="10/02/2025 17:20"/>
  </r>
  <r>
    <x v="12"/>
    <x v="15"/>
    <n v="60"/>
    <n v="1"/>
    <s v="ETR49"/>
    <n v="120"/>
    <n v="20"/>
    <s v="ร้านที่1"/>
    <s v="หยาด​ หยาด"/>
    <s v="54หมู่4ตำบลบ่อกวางทองอำเภอบ่อทองจังหวัดชลบุรี 20270"/>
    <s v="20270"/>
    <s v="0628705228"/>
    <s v="10/02/2025 11:30"/>
    <s v="suphandarat@gmail.com"/>
    <s v="EMS"/>
    <s v="facebook"/>
    <s v="กสิกร"/>
    <s v=""/>
    <s v="JB174576230TH"/>
    <s v="10/02/2025 17:16"/>
  </r>
  <r>
    <x v="14"/>
    <x v="17"/>
    <n v="100"/>
    <n v="1"/>
    <s v="ETR49"/>
    <n v="120"/>
    <n v="20"/>
    <s v="ร้านที่1"/>
    <s v="หยาด​ หยาด"/>
    <s v="54หมู่4ตำบลบ่อกวางทองอำเภอบ่อทองจังหวัดชลบุรี 20270"/>
    <s v="20270"/>
    <s v="0628705228"/>
    <s v="10/02/2025 11:30"/>
    <s v="suphandarat@gmail.com"/>
    <s v="EMS"/>
    <s v="facebook"/>
    <s v="กสิกร"/>
    <s v=""/>
    <s v="JB174576230TH"/>
    <s v="10/02/2025 17:16"/>
  </r>
  <r>
    <x v="8"/>
    <x v="10"/>
    <n v="50"/>
    <n v="1"/>
    <s v="ETR48"/>
    <n v="120"/>
    <n v="20"/>
    <s v="ร้านที่1"/>
    <s v="สุดารัตน์ ตึ๋งโต"/>
    <s v="125/271ม.5_x000a_ต.ปากเกร็ด_x000a_อ.ปากเกร็ด_x000a_จ.นนทบุรี 11120"/>
    <s v="11120"/>
    <s v="0891181487"/>
    <s v="10/02/2025 10:34"/>
    <s v="suphandarat@gmail.com"/>
    <s v="EMS"/>
    <s v="facebook"/>
    <s v="กสิกร"/>
    <s v=""/>
    <s v="JB174576226TH"/>
    <s v="10/02/2025 17:15"/>
  </r>
  <r>
    <x v="1"/>
    <x v="1"/>
    <n v="100"/>
    <n v="1"/>
    <s v="ETR48"/>
    <n v="120"/>
    <n v="20"/>
    <s v="ร้านที่1"/>
    <s v="สุดารัตน์ ตึ๋งโต"/>
    <s v="125/271ม.5_x000a_ต.ปากเกร็ด_x000a_อ.ปากเกร็ด_x000a_จ.นนทบุรี 11120"/>
    <s v="11120"/>
    <s v="0891181487"/>
    <s v="10/02/2025 10:34"/>
    <s v="suphandarat@gmail.com"/>
    <s v="EMS"/>
    <s v="facebook"/>
    <s v="กสิกร"/>
    <s v=""/>
    <s v="JB174576226TH"/>
    <s v="10/02/2025 17:15"/>
  </r>
  <r>
    <x v="1"/>
    <x v="1"/>
    <n v="66.333333333333329"/>
    <n v="3"/>
    <s v="ETR47"/>
    <n v="237"/>
    <n v="41"/>
    <s v="ร้านที่2"/>
    <s v="จ******์"/>
    <s v="******ำบลในเมือง อำเภอเมืองนครพนม จังหวัดนครพนม 48000"/>
    <s v="48000"/>
    <s v="23"/>
    <s v="10/02/2025 17:48"/>
    <s v="-"/>
    <s v="SPX Express"/>
    <s v="Shopee"/>
    <s v="shopee"/>
    <s v=""/>
    <s v="TH2575320382762"/>
    <s v="10/02/2025 17:12"/>
  </r>
  <r>
    <x v="10"/>
    <x v="13"/>
    <n v="80"/>
    <n v="15"/>
    <s v="ETR46"/>
    <n v="3250"/>
    <n v="50"/>
    <s v="ร้านที่1"/>
    <s v="กัญญา ปิ่นน้อย"/>
    <s v="136/1 หมู่4 ต.หน้าพระลาน อ.เฉลิมพระเกียรติ จ.สระบุรี   อำเภอเฉลิมพระเกีย 18240"/>
    <s v="18240"/>
    <s v="0637658824"/>
    <s v="10/02/2025 08:30"/>
    <s v="suphandarat@gmail.com"/>
    <s v="EMS"/>
    <s v="facebook"/>
    <s v="กสิกร"/>
    <s v=""/>
    <s v="JB174576212TH"/>
    <s v="10/02/2025 17:12"/>
  </r>
  <r>
    <x v="5"/>
    <x v="7"/>
    <n v="80"/>
    <n v="25"/>
    <s v="ETR46"/>
    <n v="3250"/>
    <n v="50"/>
    <s v="ร้านที่1"/>
    <s v="กัญญา ปิ่นน้อย"/>
    <s v="136/1 หมู่4 ต.หน้าพระลาน อ.เฉลิมพระเกียรติ จ.สระบุรี   อำเภอเฉลิมพระเกีย 18240"/>
    <s v="18240"/>
    <s v="0637658824"/>
    <s v="10/02/2025 08:30"/>
    <s v="suphandarat@gmail.com"/>
    <s v="EMS"/>
    <s v="facebook"/>
    <s v="กสิกร"/>
    <s v=""/>
    <s v="JB174576212TH"/>
    <s v="10/02/2025 17:12"/>
  </r>
  <r>
    <x v="15"/>
    <x v="18"/>
    <n v="66.666666666666671"/>
    <n v="6"/>
    <s v="ETR45"/>
    <n v="258"/>
    <n v="0"/>
    <s v="ร้านที่2"/>
    <s v="ป***า ค***ย้ม"/>
    <s v="นครราชสีมา"/>
    <s v="-"/>
    <s v=""/>
    <s v="10/02/2025 16:42"/>
    <s v="-"/>
    <s v="J&amp;T COD"/>
    <s v="Tiktok"/>
    <s v="จ่ายทีหลัง / COD"/>
    <s v=""/>
    <s v="755114204935"/>
    <s v="10/02/2025 16:42"/>
  </r>
  <r>
    <x v="12"/>
    <x v="15"/>
    <n v="66.666666666666671"/>
    <n v="6"/>
    <s v="ETR44"/>
    <n v="258"/>
    <n v="0"/>
    <s v="ร้านที่2"/>
    <s v="ป***า ค***ย้ม"/>
    <s v="นครราชสีมา"/>
    <s v="-"/>
    <s v=""/>
    <s v="10/02/2025 16:42"/>
    <s v="-"/>
    <s v="J&amp;T COD"/>
    <s v="Tiktok"/>
    <s v="จ่ายทีหลัง / COD"/>
    <s v=""/>
    <s v="755164186862"/>
    <s v="10/02/2025 16:42"/>
  </r>
  <r>
    <x v="21"/>
    <x v="24"/>
    <n v="27.5"/>
    <n v="4"/>
    <s v="ETR43"/>
    <n v="138.6"/>
    <n v="0"/>
    <s v="ร้านที่10"/>
    <s v="วรัญญา วงษ์โกฎ เตือน"/>
    <s v="13 ม.5 ต.โคกสำโรง แนวถนน ซ 4 ปากซอยป้ายหาย เข้ามาตรงข้ามบ้านเรือนไทย · โคกสำโรง/ Khok Samrong_x000a__x000a_โคกสำโรง/ Khok Samrongลพบุรี/ Lopburi_x000a_15120"/>
    <s v="15120"/>
    <s v="660825545514"/>
    <s v="10/02/2025 15:58"/>
    <s v="-"/>
    <s v="Kerry_dropoff"/>
    <s v="Lazada"/>
    <s v="lazada"/>
    <s v=""/>
    <s v="LEXDO0127359235"/>
    <s v="10/02/2025 15:58"/>
  </r>
  <r>
    <x v="3"/>
    <x v="3"/>
    <n v="75"/>
    <n v="1"/>
    <s v="ETR42"/>
    <n v="92"/>
    <n v="17"/>
    <s v="ร้านที่1"/>
    <s v="ธ******์"/>
    <s v="******ที่ 3, ตำบลท่าโพธิ์, อำเภอเมืองพิษณุโลก ตำบลท่าโพธิ์ อำเภอเมืองพิษณุโลก จังหวัดพิษณุโลก 65000"/>
    <s v="65000"/>
    <s v="56"/>
    <s v="10/02/2025 16:22"/>
    <s v="-"/>
    <s v="SPX Express"/>
    <s v="Shopee"/>
    <s v="shopee"/>
    <s v=""/>
    <s v="TH252691280879S"/>
    <s v="10/02/2025 15:52"/>
  </r>
  <r>
    <x v="14"/>
    <x v="17"/>
    <n v="99"/>
    <n v="2"/>
    <s v="ETR41"/>
    <n v="269"/>
    <n v="0"/>
    <s v="ร้านที่4"/>
    <s v="ช***ีชัย ค***ง"/>
    <s v="ยะลา"/>
    <s v="-"/>
    <s v=""/>
    <s v="10/02/2025 15:23"/>
    <s v="-"/>
    <s v="Flash Express Thailand COD"/>
    <s v="Tiktok"/>
    <s v="จ่ายทีหลัง / COD"/>
    <s v="เค้กเบาหวิวขอเป็นรสเนย ไม่เอาของแถมที่เป็นรสกาแฟ"/>
    <s v="THT76041HCZ7X1Z"/>
    <s v="10/02/2025 15:23"/>
  </r>
  <r>
    <x v="11"/>
    <x v="14"/>
    <n v="1"/>
    <n v="2"/>
    <s v="ETR41"/>
    <n v="269"/>
    <n v="0"/>
    <s v="ร้านที่4"/>
    <s v="ช***ีชัย ค***ง"/>
    <s v="ยะลา"/>
    <s v="-"/>
    <s v=""/>
    <s v="10/02/2025 15:23"/>
    <s v="-"/>
    <s v="Flash Express Thailand COD"/>
    <s v="Tiktok"/>
    <s v="จ่ายทีหลัง / COD"/>
    <s v="เค้กเบาหวิวขอเป็นรสเนย ไม่เอาของแถมที่เป็นรสกาแฟ"/>
    <s v="THT76041HCZ7X1Z"/>
    <s v="10/02/2025 15:23"/>
  </r>
  <r>
    <x v="10"/>
    <x v="13"/>
    <n v="120"/>
    <n v="1"/>
    <s v="ETR41"/>
    <n v="269"/>
    <n v="0"/>
    <s v="ร้านที่4"/>
    <s v="ช***ีชัย ค***ง"/>
    <s v="ยะลา"/>
    <s v="-"/>
    <s v=""/>
    <s v="10/02/2025 15:23"/>
    <s v="-"/>
    <s v="Flash Express Thailand COD"/>
    <s v="Tiktok"/>
    <s v="จ่ายทีหลัง / COD"/>
    <s v="เค้กเบาหวิวขอเป็นรสเนย ไม่เอาของแถมที่เป็นรสกาแฟ"/>
    <s v="THT76041HCZ7X1Z"/>
    <s v="10/02/2025 15:23"/>
  </r>
  <r>
    <x v="10"/>
    <x v="13"/>
    <n v="120"/>
    <n v="1"/>
    <s v="ETR40"/>
    <n v="253"/>
    <n v="0"/>
    <s v="ร้านที่4"/>
    <s v="ช***ิษฐ์ ป***งา"/>
    <s v="ชลบุรี"/>
    <s v="-"/>
    <s v=""/>
    <s v="10/02/2025 15:04"/>
    <s v="-"/>
    <s v="Flash Express Thailand"/>
    <s v="Tiktok"/>
    <s v="tiktok"/>
    <s v=""/>
    <s v="THT20041HDCPX4Z"/>
    <s v="10/02/2025 15:04"/>
  </r>
  <r>
    <x v="8"/>
    <x v="10"/>
    <n v="65"/>
    <n v="2"/>
    <s v="ETR40"/>
    <n v="253"/>
    <n v="0"/>
    <s v="ร้านที่4"/>
    <s v="ช***ิษฐ์ ป***งา"/>
    <s v="ชลบุรี"/>
    <s v="-"/>
    <s v=""/>
    <s v="10/02/2025 15:04"/>
    <s v="-"/>
    <s v="Flash Express Thailand"/>
    <s v="Tiktok"/>
    <s v="tiktok"/>
    <s v=""/>
    <s v="THT20041HDCPX4Z"/>
    <s v="10/02/2025 15:04"/>
  </r>
  <r>
    <x v="6"/>
    <x v="6"/>
    <n v="120"/>
    <n v="1"/>
    <s v="ETR40"/>
    <n v="253"/>
    <n v="0"/>
    <s v="ร้านที่4"/>
    <s v="ช***ิษฐ์ ป***งา"/>
    <s v="ชลบุรี"/>
    <s v="-"/>
    <s v=""/>
    <s v="10/02/2025 15:04"/>
    <s v="-"/>
    <s v="Flash Express Thailand"/>
    <s v="Tiktok"/>
    <s v="tiktok"/>
    <s v=""/>
    <s v="THT20041HDCPX4Z"/>
    <s v="10/02/2025 15:04"/>
  </r>
  <r>
    <x v="10"/>
    <x v="13"/>
    <n v="120"/>
    <n v="4"/>
    <s v="ETR39"/>
    <n v="220"/>
    <n v="0"/>
    <s v="ร้านที่4"/>
    <s v="ธ***ลักษณ์ ย***มิต"/>
    <s v="สมุทรสาคร"/>
    <s v="-"/>
    <s v=""/>
    <s v="10/02/2025 15:02"/>
    <s v="-"/>
    <s v="Flash Express Thailand"/>
    <s v="Tiktok"/>
    <s v="tiktok"/>
    <s v=""/>
    <s v="THT16011HCNJG7Z"/>
    <s v="10/02/2025 15:01"/>
  </r>
  <r>
    <x v="10"/>
    <x v="13"/>
    <n v="100"/>
    <n v="6"/>
    <s v="ETR38"/>
    <n v="398"/>
    <n v="0"/>
    <s v="ร้านที่4"/>
    <s v="อ***รัตน์ ห***อินทร์"/>
    <s v="อุบลราชธานี"/>
    <s v="-"/>
    <s v=""/>
    <s v="10/02/2025 14:54"/>
    <s v="-"/>
    <s v="Flash Express Thailand COD"/>
    <s v="Tiktok"/>
    <s v="จ่ายทีหลัง / COD"/>
    <s v=""/>
    <s v="THT31101HD2KV4Z"/>
    <s v="10/02/2025 14:54"/>
  </r>
  <r>
    <x v="11"/>
    <x v="14"/>
    <n v="0"/>
    <n v="5"/>
    <s v="ETR36"/>
    <n v="389"/>
    <n v="64"/>
    <s v="ร้านที่4"/>
    <s v="เ***   จ***ทอง"/>
    <s v="ฉะเชิงเทรา"/>
    <s v="-"/>
    <s v=""/>
    <s v="10/02/2025 14:43"/>
    <s v="-"/>
    <s v="Flash Express Thailand COD"/>
    <s v="Tiktok"/>
    <s v="จ่ายทีหลัง / COD"/>
    <s v=""/>
    <s v="THT24041HCYSJ5Z"/>
    <s v="10/02/2025 14:43"/>
  </r>
  <r>
    <x v="5"/>
    <x v="7"/>
    <n v="120"/>
    <n v="5"/>
    <s v="ETR36"/>
    <n v="389"/>
    <n v="64"/>
    <s v="ร้านที่4"/>
    <s v="เ***   จ***ทอง"/>
    <s v="ฉะเชิงเทรา"/>
    <s v="-"/>
    <s v=""/>
    <s v="10/02/2025 14:43"/>
    <s v="-"/>
    <s v="Flash Express Thailand COD"/>
    <s v="Tiktok"/>
    <s v="จ่ายทีหลัง / COD"/>
    <s v=""/>
    <s v="THT24041HCYSJ5Z"/>
    <s v="10/02/2025 14:43"/>
  </r>
  <r>
    <x v="10"/>
    <x v="13"/>
    <n v="120"/>
    <n v="2"/>
    <s v="ETR34"/>
    <n v="116"/>
    <n v="6"/>
    <s v="ร้านที่4"/>
    <s v="ส***พร ห***นรัตน์"/>
    <s v="ชุมพร"/>
    <s v="-"/>
    <s v=""/>
    <s v="10/02/2025 14:32"/>
    <s v="-"/>
    <s v="Flash Express Thailand COD"/>
    <s v="Tiktok"/>
    <s v="จ่ายทีหลัง / COD"/>
    <s v="เนยนม มะพร้าว"/>
    <s v="THT70031HCS4W3Z"/>
    <s v="10/02/2025 14:33"/>
  </r>
  <r>
    <x v="1"/>
    <x v="1"/>
    <n v="66.333333333333329"/>
    <n v="3"/>
    <s v="ETR33"/>
    <n v="196"/>
    <n v="0"/>
    <s v="ร้านที่2"/>
    <s v="น******ย"/>
    <s v="******อย อินทามระ49, แขวงดินแดง, เขตดินแดง แขวงดินแดง เขตดินแดง จังหวัดกรุงเทพมหานคร 10400"/>
    <s v="10400"/>
    <s v="14"/>
    <s v="10/02/2025 14:31"/>
    <s v="-"/>
    <s v="Flash Express"/>
    <s v="Shopee"/>
    <s v="shopee"/>
    <s v=""/>
    <s v="TH01086UQ7XB2B1"/>
    <s v="10/02/2025 14:31"/>
  </r>
  <r>
    <x v="11"/>
    <x v="14"/>
    <n v="0"/>
    <n v="1"/>
    <s v="ETR32"/>
    <n v="145"/>
    <n v="45"/>
    <s v="ร้านที่4"/>
    <s v="จ***มาส ย***รีวรรณ"/>
    <s v="เชียงใหม่"/>
    <s v="-"/>
    <s v=""/>
    <s v="10/02/2025 14:29"/>
    <s v="-"/>
    <s v="Flash Express Thailand COD"/>
    <s v="Tiktok"/>
    <s v="จ่ายทีหลัง / COD"/>
    <s v=""/>
    <s v="THT47011HDE6U6Z"/>
    <s v="10/02/2025 14:29"/>
  </r>
  <r>
    <x v="5"/>
    <x v="7"/>
    <n v="120"/>
    <n v="1"/>
    <s v="ETR32"/>
    <n v="145"/>
    <n v="45"/>
    <s v="ร้านที่4"/>
    <s v="จ***มาส ย***รีวรรณ"/>
    <s v="เชียงใหม่"/>
    <s v="-"/>
    <s v=""/>
    <s v="10/02/2025 14:29"/>
    <s v="-"/>
    <s v="Flash Express Thailand COD"/>
    <s v="Tiktok"/>
    <s v="จ่ายทีหลัง / COD"/>
    <s v=""/>
    <s v="THT47011HDE6U6Z"/>
    <s v="10/02/2025 14:29"/>
  </r>
  <r>
    <x v="10"/>
    <x v="13"/>
    <n v="120"/>
    <n v="5"/>
    <s v="ETR31"/>
    <n v="275"/>
    <n v="0"/>
    <s v="ร้านที่4"/>
    <s v="ณ***าญจน์  จ***เจียม"/>
    <s v="สมุทรปราการ"/>
    <s v="-"/>
    <s v=""/>
    <s v="10/02/2025 14:07"/>
    <s v="-"/>
    <s v="Flash Express Thailand COD"/>
    <s v="Tiktok"/>
    <s v="จ่ายทีหลัง / COD"/>
    <s v=""/>
    <s v="THT02051HD2QQ4Z"/>
    <s v="10/02/2025 14:13"/>
  </r>
  <r>
    <x v="10"/>
    <x v="13"/>
    <n v="120"/>
    <n v="2"/>
    <s v="ETR29"/>
    <n v="116"/>
    <n v="6"/>
    <s v="ร้านที่4"/>
    <s v="พ***์วิชญ์"/>
    <s v="ลำปาง"/>
    <s v="-"/>
    <s v=""/>
    <s v="10/02/2025 13:59"/>
    <s v="-"/>
    <s v="Flash Express Thailand COD"/>
    <s v="Tiktok"/>
    <s v="จ่ายทีหลัง / COD"/>
    <s v=""/>
    <s v="THT49031HD7KA6Z"/>
    <s v="10/02/2025 13:59"/>
  </r>
  <r>
    <x v="10"/>
    <x v="13"/>
    <n v="120"/>
    <n v="3"/>
    <s v="ETR28"/>
    <n v="165"/>
    <n v="0"/>
    <s v="ร้านที่4"/>
    <s v="ช***ัย ป***ชัย"/>
    <s v="กรุงเทพมหานคร"/>
    <s v="-"/>
    <s v=""/>
    <s v="10/02/2025 13:56"/>
    <s v="-"/>
    <s v="Flash Express Thailand COD"/>
    <s v="Tiktok"/>
    <s v="จ่ายทีหลัง / COD"/>
    <s v=""/>
    <s v="THT01501HD6U00Z"/>
    <s v="10/02/2025 13:56"/>
  </r>
  <r>
    <x v="10"/>
    <x v="13"/>
    <n v="120"/>
    <n v="3"/>
    <s v="ETR27"/>
    <n v="165"/>
    <n v="0"/>
    <s v="ร้านที่4"/>
    <s v="ส***ทร์ทิพย์ เ***นอก"/>
    <s v="เพชรบูรณ์"/>
    <s v="-"/>
    <s v=""/>
    <s v="10/02/2025 13:49"/>
    <s v="-"/>
    <s v="Flash Express Thailand"/>
    <s v="Tiktok"/>
    <s v="tiktok"/>
    <s v="ฝอย2เนย1"/>
    <s v="THT63031HD7BN6Z"/>
    <s v="10/02/2025 13:48"/>
  </r>
  <r>
    <x v="10"/>
    <x v="13"/>
    <n v="120"/>
    <n v="3"/>
    <s v="ETR26"/>
    <n v="171"/>
    <n v="6"/>
    <s v="ร้านที่4"/>
    <s v="ป***ินันท์"/>
    <s v="ชลบุรี"/>
    <s v="-"/>
    <s v=""/>
    <s v="10/02/2025 13:40"/>
    <s v="-"/>
    <s v="Flash Express Thailand"/>
    <s v="Tiktok"/>
    <s v="tiktok"/>
    <s v="ขอฝอยทองอย่างเดียวค่ะ"/>
    <s v="THT20061HCRCC7Z"/>
    <s v="10/02/2025 13:40"/>
  </r>
  <r>
    <x v="7"/>
    <x v="9"/>
    <n v="33.333333333333336"/>
    <n v="3"/>
    <s v="ETR23"/>
    <n v="259"/>
    <n v="29"/>
    <s v="ร้านที่2"/>
    <s v="ส******ก"/>
    <s v="******าน จ.นครปฐม 73110 ตำบลท่าตลาด อำเภอสามพราน จังหวัดนครปฐม 73110"/>
    <s v="73110"/>
    <s v="49"/>
    <s v="10/02/2025 13:35"/>
    <s v="-"/>
    <s v="Flash Express"/>
    <s v="Shopee"/>
    <s v="shopee"/>
    <s v=""/>
    <s v="TH15066UQGNP3I"/>
    <s v="10/02/2025 13:35"/>
  </r>
  <r>
    <x v="4"/>
    <x v="4"/>
    <n v="80"/>
    <n v="1"/>
    <s v="ETR23"/>
    <n v="259"/>
    <n v="29"/>
    <s v="ร้านที่2"/>
    <s v="ส******ก"/>
    <s v="******าน จ.นครปฐม 73110 ตำบลท่าตลาด อำเภอสามพราน จังหวัดนครปฐม 73110"/>
    <s v="73110"/>
    <s v="49"/>
    <s v="10/02/2025 13:35"/>
    <s v="-"/>
    <s v="Flash Express"/>
    <s v="Shopee"/>
    <s v="shopee"/>
    <s v=""/>
    <s v="TH15066UQGNP3I"/>
    <s v="10/02/2025 13:35"/>
  </r>
  <r>
    <x v="10"/>
    <x v="13"/>
    <n v="120"/>
    <n v="5"/>
    <s v="ETR22"/>
    <n v="275"/>
    <n v="0"/>
    <s v="ร้านที่4"/>
    <s v="ว***ภรณ์ เ***มดี"/>
    <s v="ราชบุรี"/>
    <s v="-"/>
    <s v=""/>
    <s v="10/02/2025 13:32"/>
    <s v="-"/>
    <s v="Flash Express Thailand COD"/>
    <s v="Tiktok"/>
    <s v="จ่ายทีหลัง / COD"/>
    <s v=""/>
    <s v="THT12101HD2RU0Z"/>
    <s v="10/02/2025 13:32"/>
  </r>
  <r>
    <x v="3"/>
    <x v="25"/>
    <n v="75"/>
    <n v="3"/>
    <s v="ETR21"/>
    <n v="225"/>
    <n v="0"/>
    <s v="ร้านที่10"/>
    <s v="กลยุทธ ลายพิกุล"/>
    <s v="5/2 หมู่ 5 ตำบลบางโตนด อำเภอโพธาราม_x000a__x000a_โพธาราม/ Photharamราชบุรี/ Ratchaburi_x000a_70120"/>
    <s v="70120"/>
    <s v="660853214510"/>
    <s v="10/02/2025 13:29"/>
    <s v="-"/>
    <s v="Kerry_dropoff"/>
    <s v="Lazada"/>
    <s v="lazada"/>
    <s v=""/>
    <s v="LEXDO0127381894"/>
    <s v="10/02/2025 13:29"/>
  </r>
  <r>
    <x v="11"/>
    <x v="14"/>
    <n v="0"/>
    <n v="1"/>
    <s v="ETR20"/>
    <n v="100"/>
    <n v="0"/>
    <s v="ร้านที่4"/>
    <s v="ป***รา"/>
    <s v="สิงห์บุรี"/>
    <s v="-"/>
    <s v=""/>
    <s v="10/02/2025 13:28"/>
    <s v="-"/>
    <s v="Flash Express Thailand COD"/>
    <s v="Tiktok"/>
    <s v="จ่ายทีหลัง / COD"/>
    <s v=""/>
    <s v="THT08011HCZ479Z"/>
    <s v="10/02/2025 13:28"/>
  </r>
  <r>
    <x v="16"/>
    <x v="19"/>
    <n v="120"/>
    <n v="1"/>
    <s v="ETR20"/>
    <n v="100"/>
    <n v="0"/>
    <s v="ร้านที่4"/>
    <s v="ป***รา"/>
    <s v="สิงห์บุรี"/>
    <s v="-"/>
    <s v=""/>
    <s v="10/02/2025 13:28"/>
    <s v="-"/>
    <s v="Flash Express Thailand COD"/>
    <s v="Tiktok"/>
    <s v="จ่ายทีหลัง / COD"/>
    <s v=""/>
    <s v="THT08011HCZ479Z"/>
    <s v="10/02/2025 13:28"/>
  </r>
  <r>
    <x v="10"/>
    <x v="13"/>
    <n v="120"/>
    <n v="3"/>
    <s v="ETR19"/>
    <n v="165"/>
    <n v="0"/>
    <s v="ร้านที่4"/>
    <s v="ส*** เ***สวัสดิ์"/>
    <s v="เทศบาลนครนครราชสีมา"/>
    <s v="-"/>
    <s v=""/>
    <s v="10/02/2025 13:22"/>
    <s v="-"/>
    <s v="Flash Express Thailand COD"/>
    <s v="Tiktok"/>
    <s v="จ่ายทีหลัง / COD"/>
    <s v=""/>
    <s v="THT27011HCR1P9Z"/>
    <s v="10/02/2025 13:23"/>
  </r>
  <r>
    <x v="21"/>
    <x v="24"/>
    <n v="30"/>
    <n v="12"/>
    <s v="ETR18"/>
    <n v="431"/>
    <n v="91"/>
    <s v="ร้านที่1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10/02/2025 13:23"/>
    <s v="-"/>
    <s v="Kerry_dropoff"/>
    <s v="Lazada"/>
    <s v="lazada"/>
    <s v=""/>
    <s v="TH47166UPX2B6D"/>
    <s v="10/02/2025 13:22"/>
  </r>
  <r>
    <x v="5"/>
    <x v="7"/>
    <n v="80"/>
    <n v="1"/>
    <s v="ETR17"/>
    <n v="260"/>
    <n v="29"/>
    <s v="ร้านที่1"/>
    <s v="เ******่"/>
    <s v="******บลดอนคา อำเภออู่ทอง จังหวัดสุพรรณบุรี 72160"/>
    <s v="72160"/>
    <s v="08"/>
    <s v="10/02/2025 13:29"/>
    <s v="-"/>
    <s v="SPX Express"/>
    <s v="Shopee"/>
    <s v="shopee"/>
    <s v=""/>
    <s v="TH252906977796D"/>
    <s v="10/02/2025 12:59"/>
  </r>
  <r>
    <x v="1"/>
    <x v="1"/>
    <n v="80"/>
    <n v="2"/>
    <s v="ETR17"/>
    <n v="260"/>
    <n v="29"/>
    <s v="ร้านที่1"/>
    <s v="เ******่"/>
    <s v="******บลดอนคา อำเภออู่ทอง จังหวัดสุพรรณบุรี 72160"/>
    <s v="72160"/>
    <s v="08"/>
    <s v="10/02/2025 13:29"/>
    <s v="-"/>
    <s v="SPX Express"/>
    <s v="Shopee"/>
    <s v="shopee"/>
    <s v=""/>
    <s v="TH252906977796D"/>
    <s v="10/02/2025 12:59"/>
  </r>
  <r>
    <x v="21"/>
    <x v="24"/>
    <n v="27.5"/>
    <n v="4"/>
    <s v="ETR16"/>
    <n v="216"/>
    <n v="45"/>
    <s v="ร้านที่10"/>
    <s v="เรืองยศ โหตระไวศยะ"/>
    <s v="วัดถ้ำเขาประทุน ต.เขาน้อย_x000a__x000a_เขาชะเมา/ Khao Chamaoระยอง/ Rayong_x000a_21110"/>
    <s v="21110"/>
    <s v="660912221141"/>
    <s v="10/02/2025 12:36"/>
    <s v="-"/>
    <s v="Kerry_dropoff"/>
    <s v="Lazada"/>
    <s v="lazada"/>
    <s v=""/>
    <s v="LEXDO0127359548"/>
    <s v="10/02/2025 12:36"/>
  </r>
  <r>
    <x v="6"/>
    <x v="8"/>
    <n v="66.333333333333329"/>
    <n v="3"/>
    <s v="ETR15"/>
    <n v="289"/>
    <n v="58"/>
    <s v="ร้านที่1"/>
    <s v="ส******์"/>
    <s v="****** ประจวบ, อำเภอเมืองประจวบคีรีขันธ์ ตำบลประจวบคีรีขันธ์ อำเภอเมืองประจวบคีรีขันธ์ จังหวัดประจวบคีรีขันธ์ 77000"/>
    <s v="77000"/>
    <s v="52"/>
    <s v="10/02/2025 13:06"/>
    <s v="-"/>
    <s v="SPX Express"/>
    <s v="Shopee"/>
    <s v="shopee"/>
    <s v=""/>
    <s v="TH255111752915P"/>
    <s v="10/02/2025 12:36"/>
  </r>
  <r>
    <x v="3"/>
    <x v="3"/>
    <n v="75"/>
    <n v="1"/>
    <s v="ETR14"/>
    <n v="92"/>
    <n v="17"/>
    <s v="ร้านที่1"/>
    <s v="พ******​"/>
    <s v="******มแบน2 ตึก 50 ชั้น3 ตำบลสวนหลวง ตำบลสวนหลวง อำเภอกระทุ่มแบน จังหวัดสมุทรสาคร 74110"/>
    <s v="74110"/>
    <s v="98"/>
    <s v="10/02/2025 12:21"/>
    <s v="-"/>
    <s v="SPX Express"/>
    <s v="Shopee"/>
    <s v="shopee"/>
    <s v=""/>
    <s v="TH2593881700622"/>
    <s v="10/02/2025 12:21"/>
  </r>
  <r>
    <x v="9"/>
    <x v="12"/>
    <n v="43"/>
    <n v="1"/>
    <s v="ETR13"/>
    <n v="91"/>
    <n v="3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10/02/2025 12:44"/>
    <s v="-"/>
    <s v="SPX Express"/>
    <s v="Shopee"/>
    <s v="shopee"/>
    <s v=""/>
    <s v="TH254382185612N"/>
    <s v="10/02/2025 12:14"/>
  </r>
  <r>
    <x v="21"/>
    <x v="24"/>
    <n v="45"/>
    <n v="1"/>
    <s v="ETR13"/>
    <n v="91"/>
    <n v="3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10/02/2025 12:44"/>
    <s v="-"/>
    <s v="SPX Express"/>
    <s v="Shopee"/>
    <s v="shopee"/>
    <s v=""/>
    <s v="TH254382185612N"/>
    <s v="10/02/2025 12:14"/>
  </r>
  <r>
    <x v="13"/>
    <x v="16"/>
    <n v="65"/>
    <n v="1"/>
    <s v="ETR12"/>
    <n v="490"/>
    <n v="0"/>
    <s v="ร้านที่4"/>
    <s v="ป**"/>
    <s v="พัทลุง"/>
    <s v="-"/>
    <s v=""/>
    <s v="10/02/2025 12:03"/>
    <s v="-"/>
    <s v="Flash Express Thailand COD"/>
    <s v="Tiktok"/>
    <s v="จ่ายทีหลัง / COD"/>
    <s v=""/>
    <s v="THT74041HE2QT0Z"/>
    <s v="10/02/2025 12:06"/>
  </r>
  <r>
    <x v="8"/>
    <x v="10"/>
    <n v="65"/>
    <n v="1"/>
    <s v="ETR12"/>
    <n v="490"/>
    <n v="0"/>
    <s v="ร้านที่4"/>
    <s v="ป**"/>
    <s v="พัทลุง"/>
    <s v="-"/>
    <s v=""/>
    <s v="10/02/2025 12:03"/>
    <s v="-"/>
    <s v="Flash Express Thailand COD"/>
    <s v="Tiktok"/>
    <s v="จ่ายทีหลัง / COD"/>
    <s v=""/>
    <s v="THT74041HE2QT0Z"/>
    <s v="10/02/2025 12:06"/>
  </r>
  <r>
    <x v="9"/>
    <x v="12"/>
    <n v="65"/>
    <n v="8"/>
    <s v="ETR12"/>
    <n v="490"/>
    <n v="0"/>
    <s v="ร้านที่4"/>
    <s v="ป**"/>
    <s v="พัทลุง"/>
    <s v="-"/>
    <s v=""/>
    <s v="10/02/2025 12:03"/>
    <s v="-"/>
    <s v="Flash Express Thailand COD"/>
    <s v="Tiktok"/>
    <s v="จ่ายทีหลัง / COD"/>
    <s v=""/>
    <s v="THT74041HE2QT0Z"/>
    <s v="10/02/2025 12:06"/>
  </r>
  <r>
    <x v="6"/>
    <x v="8"/>
    <n v="66.333333333333329"/>
    <n v="3"/>
    <s v="ETR11"/>
    <n v="220.75"/>
    <n v="7"/>
    <s v="ร้านที่9"/>
    <s v="บอล สราวุธ"/>
    <s v="19/75 คชาบุรีคอนโดมิเนียม ซ.ราชพฤกษ์36 แขวงตลิ่งชัน เขตตลิ่งชัน · ตลิ่งชัน/ Taling Chan_x000a__x000a_ตลิ่งชัน/ Taling Chanกรุงเทพมหานคร/ Bangkok_x000a_10170"/>
    <s v="10170"/>
    <s v="660886603433"/>
    <s v="10/02/2025 12:04"/>
    <s v="-"/>
    <s v="Kerry_dropoff"/>
    <s v="Lazada"/>
    <s v="lazada"/>
    <s v=""/>
    <s v="LEXDO0127356247"/>
    <s v="10/02/2025 12:04"/>
  </r>
  <r>
    <x v="19"/>
    <x v="22"/>
    <n v="162"/>
    <n v="1"/>
    <s v="ETR10"/>
    <n v="199"/>
    <n v="0"/>
    <s v="ร้านที่4"/>
    <s v="ท***พร ฉ***ลาภ"/>
    <s v="กรุงเทพมหานคร"/>
    <s v="-"/>
    <s v=""/>
    <s v="10/02/2025 11:55"/>
    <s v="-"/>
    <s v="Flash Express Thailand"/>
    <s v="Tiktok"/>
    <s v="tiktok"/>
    <s v=""/>
    <s v="THT01401HDGFF4Z"/>
    <s v="10/02/2025 11:54"/>
  </r>
  <r>
    <x v="5"/>
    <x v="7"/>
    <n v="117"/>
    <n v="1"/>
    <s v="ETR10"/>
    <n v="199"/>
    <n v="0"/>
    <s v="ร้านที่4"/>
    <s v="ท***พร ฉ***ลาภ"/>
    <s v="กรุงเทพมหานคร"/>
    <s v="-"/>
    <s v=""/>
    <s v="10/02/2025 11:55"/>
    <s v="-"/>
    <s v="Flash Express Thailand"/>
    <s v="Tiktok"/>
    <s v="tiktok"/>
    <s v=""/>
    <s v="THT01401HDGFF4Z"/>
    <s v="10/02/2025 11:54"/>
  </r>
  <r>
    <x v="21"/>
    <x v="24"/>
    <n v="35"/>
    <n v="8"/>
    <s v="ETR9"/>
    <n v="34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0/02/2025 12:00"/>
    <s v="-"/>
    <s v="SPX Express"/>
    <s v="Shopee"/>
    <s v="shopee"/>
    <s v=""/>
    <s v="TH2563835295931"/>
    <s v="10/02/2025 11:30"/>
  </r>
  <r>
    <x v="1"/>
    <x v="1"/>
    <n v="120"/>
    <n v="1"/>
    <s v="ETR7"/>
    <n v="85"/>
    <n v="6"/>
    <s v="ร้านที่4"/>
    <s v="จ***ย์  อ***ร์ขาว"/>
    <s v="สมุทรปราการ"/>
    <s v="-"/>
    <s v=""/>
    <s v="10/02/2025 11:24"/>
    <s v="-"/>
    <s v="Flash Express Thailand"/>
    <s v="Tiktok"/>
    <s v="tiktok"/>
    <s v=""/>
    <s v="THT47141HD0B69Z"/>
    <s v="10/02/2025 11:23"/>
  </r>
  <r>
    <x v="11"/>
    <x v="14"/>
    <n v="0"/>
    <n v="1"/>
    <s v="ETR6"/>
    <n v="145"/>
    <n v="45"/>
    <s v="ร้านที่4"/>
    <s v="ธ***มัย น***ักษ์"/>
    <s v="พังงา"/>
    <s v="-"/>
    <s v=""/>
    <s v="10/02/2025 11:18"/>
    <s v="-"/>
    <s v="Flash Express Thailand COD"/>
    <s v="Tiktok"/>
    <s v="จ่ายทีหลัง / COD"/>
    <s v=""/>
    <s v="THT66011HCYCB9Z"/>
    <s v="10/02/2025 11:18"/>
  </r>
  <r>
    <x v="5"/>
    <x v="7"/>
    <n v="120"/>
    <n v="1"/>
    <s v="ETR6"/>
    <n v="145"/>
    <n v="45"/>
    <s v="ร้านที่4"/>
    <s v="ธ***มัย น***ักษ์"/>
    <s v="พังงา"/>
    <s v="-"/>
    <s v=""/>
    <s v="10/02/2025 11:18"/>
    <s v="-"/>
    <s v="Flash Express Thailand COD"/>
    <s v="Tiktok"/>
    <s v="จ่ายทีหลัง / COD"/>
    <s v=""/>
    <s v="THT66011HCYCB9Z"/>
    <s v="10/02/2025 11:18"/>
  </r>
  <r>
    <x v="5"/>
    <x v="7"/>
    <n v="83.333333333333329"/>
    <n v="6"/>
    <s v="ETR5"/>
    <n v="589.20000000000005"/>
    <n v="0"/>
    <s v="ร้านที่4"/>
    <s v="เ***ัตน์"/>
    <s v="นครศรีธรรมราช"/>
    <s v="-"/>
    <s v=""/>
    <s v="10/02/2025 10:48"/>
    <s v="-"/>
    <s v="Flash Express Thailand"/>
    <s v="Tiktok"/>
    <s v="tiktok"/>
    <s v=""/>
    <s v="THT64081HDJPM8Z"/>
    <s v="10/02/2025 10:47"/>
  </r>
  <r>
    <x v="5"/>
    <x v="7"/>
    <n v="120"/>
    <n v="2"/>
    <s v="ETR5"/>
    <n v="589.20000000000005"/>
    <n v="0"/>
    <s v="ร้านที่4"/>
    <s v="เ***ัตน์"/>
    <s v="นครศรีธรรมราช"/>
    <s v="-"/>
    <s v=""/>
    <s v="10/02/2025 10:48"/>
    <s v="-"/>
    <s v="Flash Express Thailand"/>
    <s v="Tiktok"/>
    <s v="tiktok"/>
    <s v=""/>
    <s v="THT64081HDJPM8Z"/>
    <s v="10/02/2025 10:47"/>
  </r>
  <r>
    <x v="9"/>
    <x v="12"/>
    <n v="45"/>
    <n v="2"/>
    <s v="ETR4"/>
    <n v="90"/>
    <n v="0"/>
    <s v="ร้านที่1"/>
    <s v="น******์"/>
    <s v="******ุมธานี คลอง1แมนชั่น/ห้อง324 (โทรไม่รับฝากพี่ รปภ.ได้เลยค่ะ) ตำบลประชาธิปัตย์ อำเภอธัญบุรี จังหวัดปทุมธานี 12130"/>
    <s v="12130"/>
    <s v="37"/>
    <s v="10/02/2025 10:47"/>
    <s v="-"/>
    <s v="SPX Express"/>
    <s v="Shopee"/>
    <s v="shopee"/>
    <s v=""/>
    <s v="TH256228625949X"/>
    <s v="10/02/2025 10:47"/>
  </r>
  <r>
    <x v="21"/>
    <x v="24"/>
    <n v="27.5"/>
    <n v="4"/>
    <s v="ETR2"/>
    <n v="148"/>
    <n v="7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10/02/2025 10:33"/>
    <s v="-"/>
    <s v="Kerry_dropoff"/>
    <s v="Lazada"/>
    <s v="lazada"/>
    <s v=""/>
    <s v="LEXDO0127359690"/>
    <s v="10/02/2025 10:33"/>
  </r>
  <r>
    <x v="11"/>
    <x v="14"/>
    <n v="0"/>
    <n v="1"/>
    <s v="ETR0"/>
    <n v="100"/>
    <n v="0"/>
    <s v="ร้านที่4"/>
    <s v="ส***ฒษา เ***ญมาก"/>
    <s v="ลพบุรี"/>
    <s v="-"/>
    <s v=""/>
    <s v="10/02/2025 09:19"/>
    <s v="-"/>
    <s v="Flash Express Thailand COD"/>
    <s v="Tiktok"/>
    <s v="จ่ายทีหลัง / COD"/>
    <s v=""/>
    <s v="THT07081HDFD86Z"/>
    <s v="10/02/2025 09:19"/>
  </r>
  <r>
    <x v="6"/>
    <x v="11"/>
    <n v="120"/>
    <n v="1"/>
    <s v="ETR0"/>
    <n v="100"/>
    <n v="0"/>
    <s v="ร้านที่4"/>
    <s v="ส***ฒษา เ***ญมาก"/>
    <s v="ลพบุรี"/>
    <s v="-"/>
    <s v=""/>
    <s v="10/02/2025 09:19"/>
    <s v="-"/>
    <s v="Flash Express Thailand COD"/>
    <s v="Tiktok"/>
    <s v="จ่ายทีหลัง / COD"/>
    <s v=""/>
    <s v="THT07081HDFD86Z"/>
    <s v="10/02/2025 09:19"/>
  </r>
  <r>
    <x v="6"/>
    <x v="8"/>
    <n v="66.333333333333329"/>
    <n v="3"/>
    <s v="ETQ99"/>
    <n v="180.5"/>
    <n v="7"/>
    <s v="ร้านที่9"/>
    <s v="นาย โชคชัย พิณใหม่"/>
    <s v="131 หมู่ที่ 3 บ้านหัวสิบ ต.บ้านใหม่_x000a__x000a_เมืองนครราชสีมา/ Mueng Nakorn Ratchasimaนครราชสีมา/ Nakhon Ratchasima_x000a_30000"/>
    <s v="30000"/>
    <s v="660846861989"/>
    <s v="10/02/2025 08:02"/>
    <s v="-"/>
    <s v="Kerry_dropoff"/>
    <s v="Lazada"/>
    <s v="lazada"/>
    <s v=""/>
    <s v="LEXDO0127355893"/>
    <s v="10/02/2025 08:02"/>
  </r>
  <r>
    <x v="1"/>
    <x v="1"/>
    <n v="69.900000000000006"/>
    <n v="10"/>
    <s v="ETQ98"/>
    <n v="2524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0/02/2025 07:46"/>
    <s v="-"/>
    <s v="Kerry_dropoff"/>
    <s v="Lazada"/>
    <s v="lazada"/>
    <s v=""/>
    <s v="LEXPU0456390588"/>
    <s v="10/02/2025 07:46"/>
  </r>
  <r>
    <x v="1"/>
    <x v="1"/>
    <n v="69.900000000000006"/>
    <n v="10"/>
    <s v="ETQ98"/>
    <n v="2524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0/02/2025 07:46"/>
    <s v="-"/>
    <s v="Kerry_dropoff"/>
    <s v="Lazada"/>
    <s v="lazada"/>
    <s v=""/>
    <s v="LEXPU0456390588"/>
    <s v="10/02/2025 07:46"/>
  </r>
  <r>
    <x v="1"/>
    <x v="1"/>
    <n v="69.900000000000006"/>
    <n v="10"/>
    <s v="ETQ98"/>
    <n v="2524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0/02/2025 07:46"/>
    <s v="-"/>
    <s v="Kerry_dropoff"/>
    <s v="Lazada"/>
    <s v="lazada"/>
    <s v=""/>
    <s v="LEXPU0456390588"/>
    <s v="10/02/2025 07:46"/>
  </r>
  <r>
    <x v="11"/>
    <x v="14"/>
    <n v="0"/>
    <n v="1"/>
    <s v="ETQ97"/>
    <n v="145"/>
    <n v="45"/>
    <s v="ร้านที่4"/>
    <s v="ภ***ต"/>
    <s v="กรุงเทพฯ"/>
    <s v="-"/>
    <s v=""/>
    <s v="10/02/2025 07:37"/>
    <s v="-"/>
    <s v="Flash Express Thailand COD"/>
    <s v="Tiktok"/>
    <s v="จ่ายทีหลัง / COD"/>
    <s v=""/>
    <s v="THT01391HCZAW1Z"/>
    <s v="10/02/2025 07:37"/>
  </r>
  <r>
    <x v="6"/>
    <x v="11"/>
    <n v="120"/>
    <n v="1"/>
    <s v="ETQ97"/>
    <n v="145"/>
    <n v="45"/>
    <s v="ร้านที่4"/>
    <s v="ภ***ต"/>
    <s v="กรุงเทพฯ"/>
    <s v="-"/>
    <s v=""/>
    <s v="10/02/2025 07:37"/>
    <s v="-"/>
    <s v="Flash Express Thailand COD"/>
    <s v="Tiktok"/>
    <s v="จ่ายทีหลัง / COD"/>
    <s v=""/>
    <s v="THT01391HCZAW1Z"/>
    <s v="10/02/2025 07:37"/>
  </r>
  <r>
    <x v="2"/>
    <x v="2"/>
    <n v="139"/>
    <n v="1"/>
    <s v="ETQ96"/>
    <n v="126"/>
    <n v="6"/>
    <s v="ร้านที่4"/>
    <s v="ส***ัย  พ***สุวรรณ"/>
    <s v="สุราษฎร์ธานี"/>
    <s v="-"/>
    <s v=""/>
    <s v="10/02/2025 07:25"/>
    <s v="-"/>
    <s v="Flash Express Thailand COD"/>
    <s v="Tiktok"/>
    <s v="จ่ายทีหลัง / COD"/>
    <s v=""/>
    <s v="THT68041HCZKX5Z"/>
    <s v="10/02/2025 07:25"/>
  </r>
  <r>
    <x v="1"/>
    <x v="1"/>
    <n v="76.666666666666671"/>
    <n v="3"/>
    <s v="ETQ95"/>
    <n v="266"/>
    <n v="45"/>
    <s v="ร้านที่1"/>
    <s v="พ*****์"/>
    <s v="******ง อ.ภูเขียว จ.ชัยภูมิ ตำบลผักปัง อำเภอภูเขียว จังหวัดชัยภูมิ 36110"/>
    <s v="36110"/>
    <s v="95"/>
    <s v="10/02/2025 06:58"/>
    <s v="-"/>
    <s v="SPX Express"/>
    <s v="Shopee"/>
    <s v="shopee"/>
    <s v=""/>
    <s v="TH251486671400K"/>
    <s v="10/02/2025 06:28"/>
  </r>
  <r>
    <x v="1"/>
    <x v="1"/>
    <n v="66.333333333333329"/>
    <n v="3"/>
    <s v="ETQ94"/>
    <n v="243"/>
    <n v="45"/>
    <s v="ร้านที่2"/>
    <s v="เ******ง"/>
    <s v="******ย.79 ตำบลบึงยี่โถ อำเภอ ธัญบุรี จังหวัดปทุมธานี ตำบลบึงยี่โถ อำเภอธัญบุรี จังหวัดปทุมธานี 12130"/>
    <s v="12130"/>
    <s v="88"/>
    <s v="10/02/2025 03:24"/>
    <s v="-"/>
    <s v="SPX Express"/>
    <s v="Shopee"/>
    <s v="shopee"/>
    <s v=""/>
    <s v="TH258875324751N"/>
    <s v="10/02/2025 03:20"/>
  </r>
  <r>
    <x v="1"/>
    <x v="1"/>
    <n v="66.333333333333329"/>
    <n v="3"/>
    <s v="ETQ93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10/02/2025 01:05"/>
    <s v="-"/>
    <s v="SPX Express"/>
    <s v="Shopee"/>
    <s v="shopee"/>
    <s v=""/>
    <s v="TH259294806369Q"/>
    <s v="10/02/2025 00:33"/>
  </r>
  <r>
    <x v="1"/>
    <x v="1"/>
    <n v="66.333333333333329"/>
    <n v="3"/>
    <s v="ETQ92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10/02/2025 01:01"/>
    <s v="-"/>
    <s v="SPX Express"/>
    <s v="Shopee"/>
    <s v="shopee"/>
    <s v=""/>
    <s v="TH257173304461Q"/>
    <s v="10/02/2025 00:31"/>
  </r>
  <r>
    <x v="1"/>
    <x v="1"/>
    <n v="66.333333333333329"/>
    <n v="3"/>
    <s v="ETQ91"/>
    <n v="227"/>
    <n v="29"/>
    <s v="ร้านที่2"/>
    <s v="ว******ง"/>
    <s v="******านของฝาก ปั๊มบางจาก ตำบลไชยภูมิ อำเภอไชโย จังหวัดอ่างทอง 14140"/>
    <s v="14140"/>
    <s v="98"/>
    <s v="10/02/2025 00:57"/>
    <s v="-"/>
    <s v="SPX Express"/>
    <s v="Shopee"/>
    <s v="shopee"/>
    <s v=""/>
    <s v="TH2511041308619"/>
    <s v="10/02/2025 00:27"/>
  </r>
  <r>
    <x v="1"/>
    <x v="1"/>
    <n v="66.333333333333329"/>
    <n v="3"/>
    <s v="ETQ90"/>
    <n v="227"/>
    <n v="29"/>
    <s v="ร้านที่2"/>
    <s v="จ******ง"/>
    <s v="******ฝาก) ตำบลไชยภูมิ อำเภอไชโย จังหวัดอ่างทอง 14140"/>
    <s v="14140"/>
    <s v="96"/>
    <s v="10/02/2025 00:55"/>
    <s v="-"/>
    <s v="SPX Express"/>
    <s v="Shopee"/>
    <s v="shopee"/>
    <s v=""/>
    <s v="TH2564646436863"/>
    <s v="10/02/2025 00:2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x v="0"/>
    <n v="66.333333333333329"/>
    <n v="12"/>
    <s v="ETU21"/>
    <n v="880"/>
    <n v="0"/>
    <s v="ร้านที่4"/>
    <s v="น***์นิชา ศ***ุตะโรจน์"/>
    <s v="กรุงเทพฯ"/>
    <s v="-"/>
    <s v=""/>
    <s v="11/02/2025 22:49"/>
    <s v="-"/>
    <s v="Flash Express Thailand COD"/>
    <s v="Tiktok"/>
    <s v="จ่ายทีหลัง / COD"/>
    <s v=""/>
    <s v="THT01121HGMB37Z"/>
    <s v="11/02/2025 22:49"/>
  </r>
  <r>
    <x v="1"/>
    <x v="1"/>
    <n v="66"/>
    <n v="1"/>
    <s v="ETU20"/>
    <n v="272"/>
    <n v="41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11/02/2025 22:46"/>
    <s v="-"/>
    <s v="Flash Express"/>
    <s v="Shopee"/>
    <s v="shopee"/>
    <s v=""/>
    <s v="TH27016UW3130C"/>
    <s v="11/02/2025 22:46"/>
  </r>
  <r>
    <x v="2"/>
    <x v="2"/>
    <n v="66"/>
    <n v="1"/>
    <s v="ETU20"/>
    <n v="272"/>
    <n v="41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11/02/2025 22:46"/>
    <s v="-"/>
    <s v="Flash Express"/>
    <s v="Shopee"/>
    <s v="shopee"/>
    <s v=""/>
    <s v="TH27016UW3130C"/>
    <s v="11/02/2025 22:46"/>
  </r>
  <r>
    <x v="0"/>
    <x v="0"/>
    <n v="67"/>
    <n v="1"/>
    <s v="ETU20"/>
    <n v="272"/>
    <n v="41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11/02/2025 22:46"/>
    <s v="-"/>
    <s v="Flash Express"/>
    <s v="Shopee"/>
    <s v="shopee"/>
    <s v=""/>
    <s v="TH27016UW3130C"/>
    <s v="11/02/2025 22:46"/>
  </r>
  <r>
    <x v="0"/>
    <x v="0"/>
    <n v="69.900000000000006"/>
    <n v="10"/>
    <s v="ETU19"/>
    <n v="1565.66"/>
    <n v="114.78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2/2025 22:17"/>
    <s v="-"/>
    <s v="Kerry_dropoff"/>
    <s v="Lazada"/>
    <s v="lazada"/>
    <s v=""/>
    <s v="LEXPU0456808835"/>
    <s v="11/02/2025 22:17"/>
  </r>
  <r>
    <x v="0"/>
    <x v="0"/>
    <n v="69.900000000000006"/>
    <n v="10"/>
    <s v="ETU19"/>
    <n v="1565.66"/>
    <n v="114.78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2/2025 22:17"/>
    <s v="-"/>
    <s v="Kerry_dropoff"/>
    <s v="Lazada"/>
    <s v="lazada"/>
    <s v=""/>
    <s v="LEXPU0456808835"/>
    <s v="11/02/2025 22:17"/>
  </r>
  <r>
    <x v="3"/>
    <x v="3"/>
    <n v="99"/>
    <n v="1"/>
    <s v="ETU18"/>
    <n v="100"/>
    <n v="0"/>
    <s v="ร้านที่4"/>
    <s v="p***asorn"/>
    <s v="สมุทรสงคราม"/>
    <s v="-"/>
    <s v=""/>
    <s v="11/02/2025 21:13"/>
    <s v="-"/>
    <s v="Flash Express Thailand COD"/>
    <s v="Tiktok"/>
    <s v="จ่ายทีหลัง / COD"/>
    <s v=""/>
    <s v="THT17011HGQNH7Z"/>
    <s v="11/02/2025 21:22"/>
  </r>
  <r>
    <x v="4"/>
    <x v="4"/>
    <n v="1"/>
    <n v="1"/>
    <s v="ETU18"/>
    <n v="100"/>
    <n v="0"/>
    <s v="ร้านที่4"/>
    <s v="p***asorn"/>
    <s v="สมุทรสงคราม"/>
    <s v="-"/>
    <s v=""/>
    <s v="11/02/2025 21:13"/>
    <s v="-"/>
    <s v="Flash Express Thailand COD"/>
    <s v="Tiktok"/>
    <s v="จ่ายทีหลัง / COD"/>
    <s v=""/>
    <s v="THT17011HGQNH7Z"/>
    <s v="11/02/2025 21:22"/>
  </r>
  <r>
    <x v="2"/>
    <x v="2"/>
    <n v="66.333333333333329"/>
    <n v="3"/>
    <s v="ETU15"/>
    <n v="267"/>
    <n v="29"/>
    <s v="ร้านที่2"/>
    <s v="ศ******ม"/>
    <s v="******มคลอง ตำบลอำแพง ตำบลอำแพง อำเภอบ้านแพ้ว จังหวัดสมุทรสาคร 74120"/>
    <s v="74120"/>
    <s v="04"/>
    <s v="11/02/2025 20:52"/>
    <s v="-"/>
    <s v="Flash Express"/>
    <s v="Shopee"/>
    <s v="shopee"/>
    <s v=""/>
    <s v="TH16036UVZFR7J"/>
    <s v="11/02/2025 20:22"/>
  </r>
  <r>
    <x v="5"/>
    <x v="5"/>
    <n v="65"/>
    <n v="1"/>
    <s v="ETU14"/>
    <n v="104"/>
    <n v="6"/>
    <s v="ร้านที่4"/>
    <s v="ร***ี น***"/>
    <s v="พัทลุง"/>
    <s v="-"/>
    <s v=""/>
    <s v="11/02/2025 20:20"/>
    <s v="-"/>
    <s v="Flash Express Thailand COD"/>
    <s v="Tiktok"/>
    <s v="จ่ายทีหลัง / COD"/>
    <s v=""/>
    <s v="THT74011HGYNK7Z"/>
    <s v="11/02/2025 20:20"/>
  </r>
  <r>
    <x v="6"/>
    <x v="6"/>
    <n v="65"/>
    <n v="1"/>
    <s v="ETU14"/>
    <n v="104"/>
    <n v="6"/>
    <s v="ร้านที่4"/>
    <s v="ร***ี น***"/>
    <s v="พัทลุง"/>
    <s v="-"/>
    <s v=""/>
    <s v="11/02/2025 20:20"/>
    <s v="-"/>
    <s v="Flash Express Thailand COD"/>
    <s v="Tiktok"/>
    <s v="จ่ายทีหลัง / COD"/>
    <s v=""/>
    <s v="THT74011HGYNK7Z"/>
    <s v="11/02/2025 20:20"/>
  </r>
  <r>
    <x v="7"/>
    <x v="7"/>
    <n v="0"/>
    <n v="1"/>
    <s v="ETU13"/>
    <n v="0"/>
    <n v="0"/>
    <s v="ร้านที่8"/>
    <s v="ธารา TARA TARA"/>
    <s v="ภูธารา 23 ถนน คสล. บ้านโข้ง หมู่ที่ 10  โทรเบอร์สำรอง 0802955121 บ้านเลขที่87 · บ้านโข้ง/ Ban Khong_x000a__x000a_อู่ทอง/ U Thongสุพรรณบุรี/ Suphanburi_x000a_72160"/>
    <s v="72160"/>
    <s v="660859639999"/>
    <s v="11/02/2025 20:12"/>
    <s v="-"/>
    <s v="Kerry_dropoff"/>
    <s v="Lazada"/>
    <s v="lazada"/>
    <s v=""/>
    <s v="LEXPU0456808285"/>
    <s v="11/02/2025 20:12"/>
  </r>
  <r>
    <x v="8"/>
    <x v="8"/>
    <n v="120"/>
    <n v="1"/>
    <s v="ETU12"/>
    <n v="86"/>
    <n v="6"/>
    <s v="ร้านที่4"/>
    <s v="บ***ันทร์ ง***งัด   3** ม** ต***ตุทอง อ***อทอง จ***บุรี 2***0"/>
    <s v="ชลบุรี"/>
    <s v="-"/>
    <s v=""/>
    <s v="11/02/2025 20:03"/>
    <s v="-"/>
    <s v="Flash Express Thailand COD"/>
    <s v="Tiktok"/>
    <s v="จ่ายทีหลัง / COD"/>
    <s v=""/>
    <s v="THT20091HH2V06Z"/>
    <s v="11/02/2025 20:04"/>
  </r>
  <r>
    <x v="9"/>
    <x v="9"/>
    <n v="139"/>
    <n v="1"/>
    <s v="ETU11"/>
    <n v="437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11/02/2025 19:54"/>
    <s v="suphandarat@gmail.com"/>
    <s v="EMS"/>
    <s v="facebook"/>
    <s v="กสิกร"/>
    <s v=""/>
    <s v="JB174723595TH"/>
    <s v="11/02/2025 19:57"/>
  </r>
  <r>
    <x v="10"/>
    <x v="10"/>
    <n v="139"/>
    <n v="1"/>
    <s v="ETU11"/>
    <n v="437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11/02/2025 19:54"/>
    <s v="suphandarat@gmail.com"/>
    <s v="EMS"/>
    <s v="facebook"/>
    <s v="กสิกร"/>
    <s v=""/>
    <s v="JB174723595TH"/>
    <s v="11/02/2025 19:57"/>
  </r>
  <r>
    <x v="11"/>
    <x v="11"/>
    <n v="139"/>
    <n v="1"/>
    <s v="ETU11"/>
    <n v="437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11/02/2025 19:54"/>
    <s v="suphandarat@gmail.com"/>
    <s v="EMS"/>
    <s v="facebook"/>
    <s v="กสิกร"/>
    <s v=""/>
    <s v="JB174723595TH"/>
    <s v="11/02/2025 19:57"/>
  </r>
  <r>
    <x v="0"/>
    <x v="0"/>
    <n v="80"/>
    <n v="4"/>
    <s v="ETU10"/>
    <n v="908"/>
    <n v="42"/>
    <s v="ร้านที่1"/>
    <s v="บ******ร"/>
    <s v="******ะทุ่ม  อำเภอทัพทัน ตำบลหนองกระทุ่ม อำเภอทัพทัน จังหวัดอุทัยธานี 61120"/>
    <s v="61120"/>
    <s v="46"/>
    <s v="11/02/2025 19:45"/>
    <s v="-"/>
    <s v="SPX Express"/>
    <s v="Shopee"/>
    <s v="shopee"/>
    <s v=""/>
    <s v="TH256012285635R"/>
    <s v="11/02/2025 19:45"/>
  </r>
  <r>
    <x v="10"/>
    <x v="10"/>
    <n v="139"/>
    <n v="2"/>
    <s v="ETU10"/>
    <n v="908"/>
    <n v="42"/>
    <s v="ร้านที่1"/>
    <s v="บ******ร"/>
    <s v="******ะทุ่ม  อำเภอทัพทัน ตำบลหนองกระทุ่ม อำเภอทัพทัน จังหวัดอุทัยธานี 61120"/>
    <s v="61120"/>
    <s v="46"/>
    <s v="11/02/2025 19:45"/>
    <s v="-"/>
    <s v="SPX Express"/>
    <s v="Shopee"/>
    <s v="shopee"/>
    <s v=""/>
    <s v="TH256012285635R"/>
    <s v="11/02/2025 19:45"/>
  </r>
  <r>
    <x v="11"/>
    <x v="11"/>
    <n v="139"/>
    <n v="1"/>
    <s v="ETU10"/>
    <n v="908"/>
    <n v="42"/>
    <s v="ร้านที่1"/>
    <s v="บ******ร"/>
    <s v="******ะทุ่ม  อำเภอทัพทัน ตำบลหนองกระทุ่ม อำเภอทัพทัน จังหวัดอุทัยธานี 61120"/>
    <s v="61120"/>
    <s v="46"/>
    <s v="11/02/2025 19:45"/>
    <s v="-"/>
    <s v="SPX Express"/>
    <s v="Shopee"/>
    <s v="shopee"/>
    <s v=""/>
    <s v="TH256012285635R"/>
    <s v="11/02/2025 19:45"/>
  </r>
  <r>
    <x v="9"/>
    <x v="9"/>
    <n v="139"/>
    <n v="1"/>
    <s v="ETU10"/>
    <n v="908"/>
    <n v="42"/>
    <s v="ร้านที่1"/>
    <s v="บ******ร"/>
    <s v="******ะทุ่ม  อำเภอทัพทัน ตำบลหนองกระทุ่ม อำเภอทัพทัน จังหวัดอุทัยธานี 61120"/>
    <s v="61120"/>
    <s v="46"/>
    <s v="11/02/2025 19:45"/>
    <s v="-"/>
    <s v="SPX Express"/>
    <s v="Shopee"/>
    <s v="shopee"/>
    <s v=""/>
    <s v="TH256012285635R"/>
    <s v="11/02/2025 19:45"/>
  </r>
  <r>
    <x v="7"/>
    <x v="12"/>
    <n v="45"/>
    <n v="2"/>
    <s v="ETU9"/>
    <n v="90"/>
    <n v="0"/>
    <s v="ร้านที่1"/>
    <s v="ธ******ง"/>
    <s v="******อนคา, อำเภออู่ทอง ตำบลดอนคา อำเภออู่ทอง จังหวัดสุพรรณบุรี 72160"/>
    <s v="72160"/>
    <s v="89"/>
    <s v="11/02/2025 19:36"/>
    <s v="-"/>
    <s v="Flash Express"/>
    <s v="Shopee"/>
    <s v="shopee"/>
    <s v=""/>
    <s v="TH14096UWRCR7H"/>
    <s v="11/02/2025 19:36"/>
  </r>
  <r>
    <x v="1"/>
    <x v="1"/>
    <n v="66"/>
    <n v="1"/>
    <s v="ETU8"/>
    <n v="186.28"/>
    <n v="7"/>
    <s v="ร้านที่9"/>
    <s v="พิมพ์พร    เชื้อพนม"/>
    <s v="53 /62  มบ  เดอะแพลนท์  รังสิต-คลองสี่ ถ.รังสิต-นครนายก · คลองสี่/ Khlong Si_x000a__x000a_คลองหลวง/ Khlong Luangปทุมธานี/ Pathum Thani_x000a_12120"/>
    <s v="12120"/>
    <s v="660878620218"/>
    <s v="11/02/2025 19:30"/>
    <s v="-"/>
    <s v="Kerry_dropoff"/>
    <s v="Lazada"/>
    <s v="lazada"/>
    <s v=""/>
    <s v="LEXDO0127467021"/>
    <s v="11/02/2025 19:30"/>
  </r>
  <r>
    <x v="2"/>
    <x v="2"/>
    <n v="66"/>
    <n v="1"/>
    <s v="ETU8"/>
    <n v="186.28"/>
    <n v="7"/>
    <s v="ร้านที่9"/>
    <s v="พิมพ์พร    เชื้อพนม"/>
    <s v="53 /62  มบ  เดอะแพลนท์  รังสิต-คลองสี่ ถ.รังสิต-นครนายก · คลองสี่/ Khlong Si_x000a__x000a_คลองหลวง/ Khlong Luangปทุมธานี/ Pathum Thani_x000a_12120"/>
    <s v="12120"/>
    <s v="660878620218"/>
    <s v="11/02/2025 19:30"/>
    <s v="-"/>
    <s v="Kerry_dropoff"/>
    <s v="Lazada"/>
    <s v="lazada"/>
    <s v=""/>
    <s v="LEXDO0127467021"/>
    <s v="11/02/2025 19:30"/>
  </r>
  <r>
    <x v="0"/>
    <x v="0"/>
    <n v="67"/>
    <n v="1"/>
    <s v="ETU8"/>
    <n v="186.28"/>
    <n v="7"/>
    <s v="ร้านที่9"/>
    <s v="พิมพ์พร    เชื้อพนม"/>
    <s v="53 /62  มบ  เดอะแพลนท์  รังสิต-คลองสี่ ถ.รังสิต-นครนายก · คลองสี่/ Khlong Si_x000a__x000a_คลองหลวง/ Khlong Luangปทุมธานี/ Pathum Thani_x000a_12120"/>
    <s v="12120"/>
    <s v="660878620218"/>
    <s v="11/02/2025 19:30"/>
    <s v="-"/>
    <s v="Kerry_dropoff"/>
    <s v="Lazada"/>
    <s v="lazada"/>
    <s v=""/>
    <s v="LEXDO0127467021"/>
    <s v="11/02/2025 19:30"/>
  </r>
  <r>
    <x v="12"/>
    <x v="13"/>
    <n v="66.666666666666671"/>
    <n v="3"/>
    <s v="ETU7"/>
    <n v="157"/>
    <n v="7"/>
    <s v="ร้านที่1"/>
    <s v="อุทุมพร สอนสุภาพ"/>
    <s v="นาวัง-นาด้วง 210/3 ม.7 ต.วังปลาป้อม_x000a__x000a_นาวัง/ Na Wangหนองบัวลำภู/ Nongbua Lamphu_x000a_39170"/>
    <s v="39170"/>
    <s v="660610312563"/>
    <s v="11/02/2025 19:25"/>
    <s v="-"/>
    <s v="Kerry_dropoff"/>
    <s v="Lazada"/>
    <s v="lazada"/>
    <s v=""/>
    <s v="TH36066UVXAS4D"/>
    <s v="11/02/2025 19:25"/>
  </r>
  <r>
    <x v="4"/>
    <x v="4"/>
    <n v="0"/>
    <n v="1"/>
    <s v="ETU6"/>
    <n v="200"/>
    <n v="0"/>
    <s v="ร้านที่4"/>
    <s v="เ***จริน อ***ร์วัน"/>
    <s v="ลพบุรี"/>
    <s v="-"/>
    <s v=""/>
    <s v="11/02/2025 19:19"/>
    <s v="-"/>
    <s v="Flash Express Thailand COD"/>
    <s v="Tiktok"/>
    <s v="จ่ายทีหลัง / COD"/>
    <s v=""/>
    <s v="THT07011HHES64Z"/>
    <s v="11/02/2025 19:19"/>
  </r>
  <r>
    <x v="1"/>
    <x v="1"/>
    <n v="120"/>
    <n v="1"/>
    <s v="ETU6"/>
    <n v="200"/>
    <n v="0"/>
    <s v="ร้านที่4"/>
    <s v="เ***จริน อ***ร์วัน"/>
    <s v="ลพบุรี"/>
    <s v="-"/>
    <s v=""/>
    <s v="11/02/2025 19:19"/>
    <s v="-"/>
    <s v="Flash Express Thailand COD"/>
    <s v="Tiktok"/>
    <s v="จ่ายทีหลัง / COD"/>
    <s v=""/>
    <s v="THT07011HHES64Z"/>
    <s v="11/02/2025 19:19"/>
  </r>
  <r>
    <x v="4"/>
    <x v="4"/>
    <n v="0"/>
    <n v="1"/>
    <s v="ETU6"/>
    <n v="200"/>
    <n v="0"/>
    <s v="ร้านที่4"/>
    <s v="เ***จริน อ***ร์วัน"/>
    <s v="ลพบุรี"/>
    <s v="-"/>
    <s v=""/>
    <s v="11/02/2025 19:19"/>
    <s v="-"/>
    <s v="Flash Express Thailand COD"/>
    <s v="Tiktok"/>
    <s v="จ่ายทีหลัง / COD"/>
    <s v=""/>
    <s v="THT07011HHES64Z"/>
    <s v="11/02/2025 19:19"/>
  </r>
  <r>
    <x v="0"/>
    <x v="0"/>
    <n v="120"/>
    <n v="1"/>
    <s v="ETU6"/>
    <n v="200"/>
    <n v="0"/>
    <s v="ร้านที่4"/>
    <s v="เ***จริน อ***ร์วัน"/>
    <s v="ลพบุรี"/>
    <s v="-"/>
    <s v=""/>
    <s v="11/02/2025 19:19"/>
    <s v="-"/>
    <s v="Flash Express Thailand COD"/>
    <s v="Tiktok"/>
    <s v="จ่ายทีหลัง / COD"/>
    <s v=""/>
    <s v="THT07011HHES64Z"/>
    <s v="11/02/2025 19:19"/>
  </r>
  <r>
    <x v="13"/>
    <x v="14"/>
    <n v="100"/>
    <n v="1"/>
    <s v="ETU5"/>
    <n v="230"/>
    <n v="30"/>
    <s v="ร้านที่1"/>
    <s v="อาซีซ๊ะ บินอีตำ"/>
    <s v=" 85/16 ถ.สถิตยุติธรรม ต.พิมาน อ.เมือง จ.สตูล  91000"/>
    <s v="91000"/>
    <s v="0800368329"/>
    <s v="11/02/2025 18:58"/>
    <s v="suphandarat@gmail.com"/>
    <s v="EMS COD"/>
    <s v="facebook"/>
    <s v="จ่ายทีหลัง / COD"/>
    <s v=""/>
    <s v="JA166887969TH"/>
    <s v="11/02/2025 18:58"/>
  </r>
  <r>
    <x v="12"/>
    <x v="13"/>
    <n v="60"/>
    <n v="1"/>
    <s v="ETU5"/>
    <n v="230"/>
    <n v="30"/>
    <s v="ร้านที่1"/>
    <s v="อาซีซ๊ะ บินอีตำ"/>
    <s v=" 85/16 ถ.สถิตยุติธรรม ต.พิมาน อ.เมือง จ.สตูล  91000"/>
    <s v="91000"/>
    <s v="0800368329"/>
    <s v="11/02/2025 18:58"/>
    <s v="suphandarat@gmail.com"/>
    <s v="EMS COD"/>
    <s v="facebook"/>
    <s v="จ่ายทีหลัง / COD"/>
    <s v=""/>
    <s v="JA166887969TH"/>
    <s v="11/02/2025 18:58"/>
  </r>
  <r>
    <x v="6"/>
    <x v="6"/>
    <n v="50"/>
    <n v="1"/>
    <s v="ETU5"/>
    <n v="230"/>
    <n v="30"/>
    <s v="ร้านที่1"/>
    <s v="อาซีซ๊ะ บินอีตำ"/>
    <s v=" 85/16 ถ.สถิตยุติธรรม ต.พิมาน อ.เมือง จ.สตูล  91000"/>
    <s v="91000"/>
    <s v="0800368329"/>
    <s v="11/02/2025 18:58"/>
    <s v="suphandarat@gmail.com"/>
    <s v="EMS COD"/>
    <s v="facebook"/>
    <s v="จ่ายทีหลัง / COD"/>
    <s v=""/>
    <s v="JA166887969TH"/>
    <s v="11/02/2025 18:58"/>
  </r>
  <r>
    <x v="0"/>
    <x v="0"/>
    <n v="100"/>
    <n v="1"/>
    <s v="ETU5"/>
    <n v="230"/>
    <n v="30"/>
    <s v="ร้านที่1"/>
    <s v="อาซีซ๊ะ บินอีตำ"/>
    <s v=" 85/16 ถ.สถิตยุติธรรม ต.พิมาน อ.เมือง จ.สตูล  91000"/>
    <s v="91000"/>
    <s v="0800368329"/>
    <s v="11/02/2025 18:58"/>
    <s v="suphandarat@gmail.com"/>
    <s v="EMS COD"/>
    <s v="facebook"/>
    <s v="จ่ายทีหลัง / COD"/>
    <s v=""/>
    <s v="JA166887969TH"/>
    <s v="11/02/2025 18:58"/>
  </r>
  <r>
    <x v="14"/>
    <x v="15"/>
    <n v="30"/>
    <n v="4"/>
    <s v="ETU4"/>
    <n v="120"/>
    <n v="20"/>
    <s v="ร้านที่1"/>
    <s v="วิไลรัตน์ โหมขุนทด"/>
    <s v="ที่อยู่ คอนโดพานทอง ตึก PP2ห้อง 112เลขที่109/30ม.1 ต.บ้านเก่า อ.พานทอง จ.ชลบุรี 20160"/>
    <s v="20160"/>
    <s v="0968871546"/>
    <s v="11/02/2025 18:43"/>
    <s v="suphandarat@gmail.com"/>
    <s v="EMS"/>
    <s v="facebook"/>
    <s v="กสิกร"/>
    <s v=""/>
    <s v="JB174722003TH"/>
    <s v="11/02/2025 18:46"/>
  </r>
  <r>
    <x v="8"/>
    <x v="8"/>
    <n v="120"/>
    <n v="3"/>
    <s v="ETU3"/>
    <n v="165"/>
    <n v="0"/>
    <s v="ร้านที่4"/>
    <s v="แ***ินทร์ เ***ดประทุม"/>
    <s v="ชลบุรี"/>
    <s v="-"/>
    <s v=""/>
    <s v="11/02/2025 18:08"/>
    <s v="-"/>
    <s v="Flash Express Thailand COD"/>
    <s v="Tiktok"/>
    <s v="จ่ายทีหลัง / COD"/>
    <s v=""/>
    <s v="THT20081HH08S7Z"/>
    <s v="11/02/2025 18:10"/>
  </r>
  <r>
    <x v="14"/>
    <x v="15"/>
    <n v="25"/>
    <n v="4"/>
    <s v="ETU2"/>
    <n v="118"/>
    <n v="16"/>
    <s v="ร้านที่4"/>
    <s v="t***yarat j***lee"/>
    <s v="อุบลราชธานี"/>
    <s v="-"/>
    <s v=""/>
    <s v="11/02/2025 17:59"/>
    <s v="-"/>
    <s v="Flash Express Thailand COD"/>
    <s v="Tiktok"/>
    <s v="จ่ายทีหลัง / COD"/>
    <s v=""/>
    <s v="THT31221HHFZ58Z"/>
    <s v="11/02/2025 17:59"/>
  </r>
  <r>
    <x v="0"/>
    <x v="0"/>
    <n v="80"/>
    <n v="3"/>
    <s v="ETU1"/>
    <n v="260"/>
    <n v="29"/>
    <s v="ร้านที่1"/>
    <s v="ส******์"/>
    <s v="******.สวนแตง ตำบลสวนแตง อำเภอเมืองสุพรรณบุรี จังหวัดสุพรรณบุรี 72210"/>
    <s v="72210"/>
    <s v="39"/>
    <s v="11/02/2025 18:10"/>
    <s v="-"/>
    <s v="Flash Express"/>
    <s v="Shopee"/>
    <s v="shopee"/>
    <s v=""/>
    <s v="TH14016UVZ9E2Q"/>
    <s v="11/02/2025 17:39"/>
  </r>
  <r>
    <x v="15"/>
    <x v="16"/>
    <n v="65"/>
    <n v="1"/>
    <s v="ETU0"/>
    <n v="130"/>
    <n v="30"/>
    <s v="ร้านที่1"/>
    <s v="ณัฐชานันท์  รัตนภภาพันธุ์"/>
    <s v="78/118 หมู่บ้านหรรษา ซอย3_x000a_หนองค้างพลู หนองแขม _x000a_กทม  10160"/>
    <s v="10160"/>
    <s v="0955467900"/>
    <s v="11/02/2025 17:29"/>
    <s v="suphandarat@gmail.com"/>
    <s v="EMS COD"/>
    <s v="facebook"/>
    <s v="จ่ายทีหลัง / COD"/>
    <s v=""/>
    <s v="JA166887955TH"/>
    <s v="11/02/2025 17:29"/>
  </r>
  <r>
    <x v="1"/>
    <x v="1"/>
    <n v="100"/>
    <n v="1"/>
    <s v="ETU0"/>
    <n v="130"/>
    <n v="30"/>
    <s v="ร้านที่1"/>
    <s v="ณัฐชานันท์  รัตนภภาพันธุ์"/>
    <s v="78/118 หมู่บ้านหรรษา ซอย3_x000a_หนองค้างพลู หนองแขม _x000a_กทม  10160"/>
    <s v="10160"/>
    <s v="0955467900"/>
    <s v="11/02/2025 17:29"/>
    <s v="suphandarat@gmail.com"/>
    <s v="EMS COD"/>
    <s v="facebook"/>
    <s v="จ่ายทีหลัง / COD"/>
    <s v=""/>
    <s v="JA166887955TH"/>
    <s v="11/02/2025 17:29"/>
  </r>
  <r>
    <x v="6"/>
    <x v="6"/>
    <n v="50"/>
    <n v="1"/>
    <s v="ETT99"/>
    <n v="130"/>
    <n v="30"/>
    <s v="ร้านที่1"/>
    <s v="สมชาย  ฤกษ์เสือ"/>
    <s v="224 หมู่15(ร้านก๋วยเตี๋ยวหมูตุ๋น)บ้านคายนอก ตำบลแม่นาวาง อำเภอแม่อาย เชียงใหม่ 50280"/>
    <s v="50280"/>
    <s v="0923126239"/>
    <s v="11/02/2025 17:28"/>
    <s v="suphandarat@gmail.com"/>
    <s v="EMS COD"/>
    <s v="facebook"/>
    <s v="จ่ายทีหลัง / COD"/>
    <s v=""/>
    <s v="JA166887941TH"/>
    <s v="11/02/2025 17:28"/>
  </r>
  <r>
    <x v="0"/>
    <x v="0"/>
    <n v="100"/>
    <n v="1"/>
    <s v="ETT99"/>
    <n v="130"/>
    <n v="30"/>
    <s v="ร้านที่1"/>
    <s v="สมชาย  ฤกษ์เสือ"/>
    <s v="224 หมู่15(ร้านก๋วยเตี๋ยวหมูตุ๋น)บ้านคายนอก ตำบลแม่นาวาง อำเภอแม่อาย เชียงใหม่ 50280"/>
    <s v="50280"/>
    <s v="0923126239"/>
    <s v="11/02/2025 17:28"/>
    <s v="suphandarat@gmail.com"/>
    <s v="EMS COD"/>
    <s v="facebook"/>
    <s v="จ่ายทีหลัง / COD"/>
    <s v=""/>
    <s v="JA166887941TH"/>
    <s v="11/02/2025 17:28"/>
  </r>
  <r>
    <x v="0"/>
    <x v="0"/>
    <n v="100"/>
    <n v="1"/>
    <s v="ETT98"/>
    <n v="280"/>
    <n v="30"/>
    <s v="ร้านที่1"/>
    <s v="คุณธนปภัสร์ วิบูลชัยริทธิ์"/>
    <s v="645/7  สุขุมวิท50  ซอยสวัสดี4_x000a_แขวงพระขโนง เขตคลองเตย กรุงเทพ 10260 _x000a_"/>
    <s v="10260"/>
    <s v="0885615093"/>
    <s v="11/02/2025 17:22"/>
    <s v="suphandarat@gmail.com"/>
    <s v="EMS COD"/>
    <s v="facebook"/>
    <s v="จ่ายทีหลัง / COD"/>
    <s v=""/>
    <s v="JA166887938TH"/>
    <s v="11/02/2025 17:22"/>
  </r>
  <r>
    <x v="1"/>
    <x v="1"/>
    <n v="100"/>
    <n v="2"/>
    <s v="ETT98"/>
    <n v="280"/>
    <n v="30"/>
    <s v="ร้านที่1"/>
    <s v="คุณธนปภัสร์ วิบูลชัยริทธิ์"/>
    <s v="645/7  สุขุมวิท50  ซอยสวัสดี4_x000a_แขวงพระขโนง เขตคลองเตย กรุงเทพ 10260 _x000a_"/>
    <s v="10260"/>
    <s v="0885615093"/>
    <s v="11/02/2025 17:22"/>
    <s v="suphandarat@gmail.com"/>
    <s v="EMS COD"/>
    <s v="facebook"/>
    <s v="จ่ายทีหลัง / COD"/>
    <s v=""/>
    <s v="JA166887938TH"/>
    <s v="11/02/2025 17:22"/>
  </r>
  <r>
    <x v="8"/>
    <x v="8"/>
    <n v="120"/>
    <n v="1"/>
    <s v="ETT97"/>
    <n v="84"/>
    <n v="29"/>
    <s v="ร้านที่4"/>
    <s v="ป***งค์ ค***่"/>
    <s v="สุโขทัย"/>
    <s v="-"/>
    <s v=""/>
    <s v="11/02/2025 17:16"/>
    <s v="-"/>
    <s v="Flash Express Thailand"/>
    <s v="Tiktok"/>
    <s v="tiktok"/>
    <s v=""/>
    <s v="THT60071HGJ4V3Z"/>
    <s v="11/02/2025 17:15"/>
  </r>
  <r>
    <x v="16"/>
    <x v="17"/>
    <n v="65.17"/>
    <n v="1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6"/>
    <x v="17"/>
    <n v="65.17"/>
    <n v="1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6"/>
    <x v="17"/>
    <n v="65.17"/>
    <n v="1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6"/>
    <x v="17"/>
    <n v="65.17"/>
    <n v="1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6"/>
    <x v="17"/>
    <n v="65.16"/>
    <n v="2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3"/>
    <x v="3"/>
    <n v="99"/>
    <n v="1"/>
    <s v="ETT94"/>
    <n v="100"/>
    <n v="0"/>
    <s v="ร้านที่4"/>
    <s v="K***d"/>
    <s v="นครปฐม"/>
    <s v="-"/>
    <s v=""/>
    <s v="11/02/2025 15:34"/>
    <s v="-"/>
    <s v="Flash Express Thailand COD"/>
    <s v="Tiktok"/>
    <s v="จ่ายทีหลัง / COD"/>
    <s v=""/>
    <s v="THT15011HGXAD3Z"/>
    <s v="11/02/2025 15:34"/>
  </r>
  <r>
    <x v="4"/>
    <x v="4"/>
    <n v="1"/>
    <n v="1"/>
    <s v="ETT94"/>
    <n v="100"/>
    <n v="0"/>
    <s v="ร้านที่4"/>
    <s v="K***d"/>
    <s v="นครปฐม"/>
    <s v="-"/>
    <s v=""/>
    <s v="11/02/2025 15:34"/>
    <s v="-"/>
    <s v="Flash Express Thailand COD"/>
    <s v="Tiktok"/>
    <s v="จ่ายทีหลัง / COD"/>
    <s v=""/>
    <s v="THT15011HGXAD3Z"/>
    <s v="11/02/2025 15:34"/>
  </r>
  <r>
    <x v="8"/>
    <x v="8"/>
    <n v="120"/>
    <n v="2"/>
    <s v="ETT93"/>
    <n v="116"/>
    <n v="6"/>
    <s v="ร้านที่4"/>
    <s v="ว***รัตน์ ค***ม่วง"/>
    <s v="กาญจนบุรี"/>
    <s v="-"/>
    <s v=""/>
    <s v="11/02/2025 15:29"/>
    <s v="-"/>
    <s v="Flash Express Thailand COD"/>
    <s v="Tiktok"/>
    <s v="จ่ายทีหลัง / COD"/>
    <s v=""/>
    <s v="THT13031HHHFG4Z"/>
    <s v="11/02/2025 15:29"/>
  </r>
  <r>
    <x v="8"/>
    <x v="8"/>
    <n v="120"/>
    <n v="2"/>
    <s v="ETT92"/>
    <n v="110"/>
    <n v="0"/>
    <s v="ร้านที่4"/>
    <s v="จ***รัตน์ แ***โหมดตาด"/>
    <s v="นครปฐม"/>
    <s v="-"/>
    <s v=""/>
    <s v="11/02/2025 15:25"/>
    <s v="-"/>
    <s v="Flash Express Thailand COD"/>
    <s v="Tiktok"/>
    <s v="จ่ายทีหลัง / COD"/>
    <s v="***ไม่รับฝอยทองนะคะ !!!***"/>
    <s v="THT15031HGZJB3Z"/>
    <s v="11/02/2025 15:25"/>
  </r>
  <r>
    <x v="15"/>
    <x v="16"/>
    <n v="33.333333333333336"/>
    <n v="3"/>
    <s v="ETT91"/>
    <n v="628.5"/>
    <n v="41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1/02/2025 15:21"/>
    <s v="-"/>
    <s v="Kerry_dropoff"/>
    <s v="Lazada"/>
    <s v="lazada"/>
    <s v=""/>
    <s v="LEXPU0456808980"/>
    <s v="11/02/2025 15:21"/>
  </r>
  <r>
    <x v="1"/>
    <x v="1"/>
    <n v="83.333333333333329"/>
    <n v="3"/>
    <s v="ETT91"/>
    <n v="628.5"/>
    <n v="41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1/02/2025 15:21"/>
    <s v="-"/>
    <s v="Kerry_dropoff"/>
    <s v="Lazada"/>
    <s v="lazada"/>
    <s v=""/>
    <s v="LEXPU0456808980"/>
    <s v="11/02/2025 15:21"/>
  </r>
  <r>
    <x v="1"/>
    <x v="1"/>
    <n v="83.333333333333329"/>
    <n v="3"/>
    <s v="ETT91"/>
    <n v="628.5"/>
    <n v="41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1/02/2025 15:21"/>
    <s v="-"/>
    <s v="Kerry_dropoff"/>
    <s v="Lazada"/>
    <s v="lazada"/>
    <s v=""/>
    <s v="LEXPU0456808980"/>
    <s v="11/02/2025 15:21"/>
  </r>
  <r>
    <x v="8"/>
    <x v="8"/>
    <n v="120"/>
    <n v="2"/>
    <s v="ETT90"/>
    <n v="116"/>
    <n v="6"/>
    <s v="ร้านที่4"/>
    <s v="ย***น  จ***ก"/>
    <s v="ชลบุรี"/>
    <s v="-"/>
    <s v=""/>
    <s v="11/02/2025 15:20"/>
    <s v="-"/>
    <s v="Flash Express Thailand COD"/>
    <s v="Tiktok"/>
    <s v="จ่ายทีหลัง / COD"/>
    <s v=""/>
    <s v="THT20081HH0007Z"/>
    <s v="11/02/2025 15:21"/>
  </r>
  <r>
    <x v="8"/>
    <x v="8"/>
    <n v="120"/>
    <n v="2"/>
    <s v="ETT89"/>
    <n v="110"/>
    <n v="0"/>
    <s v="ร้านที่4"/>
    <s v="ธ*** ส***ทธิ์"/>
    <s v="สุโขทัย"/>
    <s v="-"/>
    <s v=""/>
    <s v="11/02/2025 15:21"/>
    <s v="-"/>
    <s v="Flash Express Thailand"/>
    <s v="Tiktok"/>
    <s v="tiktok"/>
    <s v=""/>
    <s v="THT60061HHHAE8Z"/>
    <s v="11/02/2025 15:20"/>
  </r>
  <r>
    <x v="1"/>
    <x v="1"/>
    <n v="66"/>
    <n v="1"/>
    <s v="ETT88"/>
    <n v="281"/>
    <n v="41"/>
    <s v="ร้านที่2"/>
    <s v="ห******ย"/>
    <s v="******ยงกลาง, อำเภอเชียงกลาง ตำบลเชียงกลาง อำเภอเชียงกลาง จังหวัดน่าน 55160"/>
    <s v="55160"/>
    <s v="51"/>
    <s v="11/02/2025 15:18"/>
    <s v="-"/>
    <s v="SPX Express"/>
    <s v="Shopee"/>
    <s v="shopee"/>
    <s v=""/>
    <s v="TH2552898615857"/>
    <s v="11/02/2025 15:18"/>
  </r>
  <r>
    <x v="2"/>
    <x v="2"/>
    <n v="66"/>
    <n v="1"/>
    <s v="ETT88"/>
    <n v="281"/>
    <n v="41"/>
    <s v="ร้านที่2"/>
    <s v="ห******ย"/>
    <s v="******ยงกลาง, อำเภอเชียงกลาง ตำบลเชียงกลาง อำเภอเชียงกลาง จังหวัดน่าน 55160"/>
    <s v="55160"/>
    <s v="51"/>
    <s v="11/02/2025 15:18"/>
    <s v="-"/>
    <s v="SPX Express"/>
    <s v="Shopee"/>
    <s v="shopee"/>
    <s v=""/>
    <s v="TH2552898615857"/>
    <s v="11/02/2025 15:18"/>
  </r>
  <r>
    <x v="0"/>
    <x v="0"/>
    <n v="67"/>
    <n v="1"/>
    <s v="ETT88"/>
    <n v="281"/>
    <n v="41"/>
    <s v="ร้านที่2"/>
    <s v="ห******ย"/>
    <s v="******ยงกลาง, อำเภอเชียงกลาง ตำบลเชียงกลาง อำเภอเชียงกลาง จังหวัดน่าน 55160"/>
    <s v="55160"/>
    <s v="51"/>
    <s v="11/02/2025 15:18"/>
    <s v="-"/>
    <s v="SPX Express"/>
    <s v="Shopee"/>
    <s v="shopee"/>
    <s v=""/>
    <s v="TH2552898615857"/>
    <s v="11/02/2025 15:18"/>
  </r>
  <r>
    <x v="8"/>
    <x v="8"/>
    <n v="120"/>
    <n v="3"/>
    <s v="ETT87"/>
    <n v="165"/>
    <n v="0"/>
    <s v="ร้านที่4"/>
    <s v="ว***ดี ว***เมือง"/>
    <s v="สมุทรปราการ"/>
    <s v="-"/>
    <s v=""/>
    <s v="11/02/2025 15:17"/>
    <s v="-"/>
    <s v="Flash Express Thailand COD"/>
    <s v="Tiktok"/>
    <s v="จ่ายทีหลัง / COD"/>
    <s v=""/>
    <s v="THT02011HH0BE5Z"/>
    <s v="11/02/2025 15:17"/>
  </r>
  <r>
    <x v="8"/>
    <x v="8"/>
    <n v="120"/>
    <n v="2"/>
    <s v="ETT86"/>
    <n v="116"/>
    <n v="6"/>
    <s v="ร้านที่4"/>
    <s v="อ***เดือน ท***ราญชื่น"/>
    <s v="ชลบุรี"/>
    <s v="-"/>
    <s v=""/>
    <s v="11/02/2025 15:12"/>
    <s v="-"/>
    <s v="Flash Express Thailand"/>
    <s v="Tiktok"/>
    <s v="tiktok"/>
    <s v="เนยนม+มะพร้าวน้ำหอม"/>
    <s v="THT20041HGZ2E3Z"/>
    <s v="11/02/2025 15:12"/>
  </r>
  <r>
    <x v="8"/>
    <x v="8"/>
    <n v="120"/>
    <n v="2"/>
    <s v="ETT85"/>
    <n v="110"/>
    <n v="0"/>
    <s v="ร้านที่4"/>
    <s v="ป***ร ม***ป้อมพงษ์"/>
    <s v="พิจิตร"/>
    <s v="-"/>
    <s v=""/>
    <s v="11/02/2025 15:12"/>
    <s v="-"/>
    <s v="Flash Express Thailand"/>
    <s v="Tiktok"/>
    <s v="tiktok"/>
    <s v=""/>
    <s v="THT62031HHGSW4Z"/>
    <s v="11/02/2025 15:12"/>
  </r>
  <r>
    <x v="15"/>
    <x v="16"/>
    <n v="65"/>
    <n v="1"/>
    <s v="ETT84"/>
    <n v="230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11/02/2025 15:12"/>
    <s v="suphandarat@gmail.com"/>
    <s v="EMS COD"/>
    <s v="facebook"/>
    <s v="จ่ายทีหลัง / COD"/>
    <s v=""/>
    <s v="JA166799249TH"/>
    <s v="11/02/2025 15:12"/>
  </r>
  <r>
    <x v="6"/>
    <x v="6"/>
    <n v="50"/>
    <n v="1"/>
    <s v="ETT84"/>
    <n v="230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11/02/2025 15:12"/>
    <s v="suphandarat@gmail.com"/>
    <s v="EMS COD"/>
    <s v="facebook"/>
    <s v="จ่ายทีหลัง / COD"/>
    <s v=""/>
    <s v="JA166799249TH"/>
    <s v="11/02/2025 15:12"/>
  </r>
  <r>
    <x v="2"/>
    <x v="18"/>
    <n v="100"/>
    <n v="1"/>
    <s v="ETT84"/>
    <n v="230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11/02/2025 15:12"/>
    <s v="suphandarat@gmail.com"/>
    <s v="EMS COD"/>
    <s v="facebook"/>
    <s v="จ่ายทีหลัง / COD"/>
    <s v=""/>
    <s v="JA166799249TH"/>
    <s v="11/02/2025 15:12"/>
  </r>
  <r>
    <x v="0"/>
    <x v="0"/>
    <n v="100"/>
    <n v="1"/>
    <s v="ETT84"/>
    <n v="230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11/02/2025 15:12"/>
    <s v="suphandarat@gmail.com"/>
    <s v="EMS COD"/>
    <s v="facebook"/>
    <s v="จ่ายทีหลัง / COD"/>
    <s v=""/>
    <s v="JA166799249TH"/>
    <s v="11/02/2025 15:12"/>
  </r>
  <r>
    <x v="8"/>
    <x v="8"/>
    <n v="120"/>
    <n v="2"/>
    <s v="ETT83"/>
    <n v="116"/>
    <n v="6"/>
    <s v="ร้านที่4"/>
    <s v="น***ุณยนุช ท***คำ"/>
    <s v="ชลบุรี"/>
    <s v="-"/>
    <s v=""/>
    <s v="11/02/2025 15:09"/>
    <s v="-"/>
    <s v="Flash Express Thailand COD"/>
    <s v="Tiktok"/>
    <s v="จ่ายทีหลัง / COD"/>
    <s v=""/>
    <s v="THT20041HHGSJ0Z"/>
    <s v="11/02/2025 15:09"/>
  </r>
  <r>
    <x v="8"/>
    <x v="8"/>
    <n v="120"/>
    <n v="2"/>
    <s v="ETT82"/>
    <n v="139"/>
    <n v="29"/>
    <s v="ร้านที่4"/>
    <s v="พ***ะ ม***มอญ"/>
    <s v="นครนายก"/>
    <s v="-"/>
    <s v=""/>
    <s v="11/02/2025 15:08"/>
    <s v="-"/>
    <s v="Flash Express Thailand COD"/>
    <s v="Tiktok"/>
    <s v="จ่ายทีหลัง / COD"/>
    <s v=""/>
    <s v="THT11011HHHGC6Z"/>
    <s v="11/02/2025 15:08"/>
  </r>
  <r>
    <x v="8"/>
    <x v="8"/>
    <n v="120"/>
    <n v="3"/>
    <s v="ETT81"/>
    <n v="165"/>
    <n v="0"/>
    <s v="ร้านที่4"/>
    <s v="ธ***์สร"/>
    <s v="ระยอง"/>
    <s v="-"/>
    <s v=""/>
    <s v="11/02/2025 15:07"/>
    <s v="-"/>
    <s v="Flash Express Thailand COD"/>
    <s v="Tiktok"/>
    <s v="จ่ายทีหลัง / COD"/>
    <s v=""/>
    <s v="THT21061HHHK04Z"/>
    <s v="11/02/2025 15:07"/>
  </r>
  <r>
    <x v="8"/>
    <x v="8"/>
    <n v="120"/>
    <n v="2"/>
    <s v="ETT80"/>
    <n v="116"/>
    <n v="6"/>
    <s v="ร้านที่4"/>
    <s v="อ***า ว***เลขา"/>
    <s v="ภูเก็ต"/>
    <s v="-"/>
    <s v=""/>
    <s v="11/02/2025 15:07"/>
    <s v="-"/>
    <s v="Flash Express Thailand"/>
    <s v="Tiktok"/>
    <s v="tiktok"/>
    <s v=""/>
    <s v="THT67011HGZFU7Z"/>
    <s v="11/02/2025 15:07"/>
  </r>
  <r>
    <x v="15"/>
    <x v="16"/>
    <n v="65"/>
    <n v="1"/>
    <s v="ETT79"/>
    <n v="220"/>
    <n v="20"/>
    <s v="ร้านที่1"/>
    <s v=" ท่านออก ญา"/>
    <s v="บ.รุ่งทรัพย์ลิสซิ่ง จำกัด_x000a_30 ถ้า.เทวาพิบาล ต.ในเมือง_x000a_อ.เมืองร้อยเอ็ด จ.ร้อยเอ็ด  45000"/>
    <s v="45000"/>
    <s v="0810552919"/>
    <s v="11/02/2025 15:02"/>
    <s v="suphandarat@gmail.com"/>
    <s v="EMS"/>
    <s v="facebook"/>
    <s v="กสิกร"/>
    <s v=""/>
    <s v="JB174723573TH"/>
    <s v="11/02/2025 15:03"/>
  </r>
  <r>
    <x v="17"/>
    <x v="19"/>
    <n v="50"/>
    <n v="1"/>
    <s v="ETT79"/>
    <n v="220"/>
    <n v="20"/>
    <s v="ร้านที่1"/>
    <s v=" ท่านออก ญา"/>
    <s v="บ.รุ่งทรัพย์ลิสซิ่ง จำกัด_x000a_30 ถ้า.เทวาพิบาล ต.ในเมือง_x000a_อ.เมืองร้อยเอ็ด จ.ร้อยเอ็ด  45000"/>
    <s v="45000"/>
    <s v="0810552919"/>
    <s v="11/02/2025 15:02"/>
    <s v="suphandarat@gmail.com"/>
    <s v="EMS"/>
    <s v="facebook"/>
    <s v="กสิกร"/>
    <s v=""/>
    <s v="JB174723573TH"/>
    <s v="11/02/2025 15:03"/>
  </r>
  <r>
    <x v="0"/>
    <x v="0"/>
    <n v="100"/>
    <n v="2"/>
    <s v="ETT79"/>
    <n v="220"/>
    <n v="20"/>
    <s v="ร้านที่1"/>
    <s v=" ท่านออก ญา"/>
    <s v="บ.รุ่งทรัพย์ลิสซิ่ง จำกัด_x000a_30 ถ้า.เทวาพิบาล ต.ในเมือง_x000a_อ.เมืองร้อยเอ็ด จ.ร้อยเอ็ด  45000"/>
    <s v="45000"/>
    <s v="0810552919"/>
    <s v="11/02/2025 15:02"/>
    <s v="suphandarat@gmail.com"/>
    <s v="EMS"/>
    <s v="facebook"/>
    <s v="กสิกร"/>
    <s v=""/>
    <s v="JB174723573TH"/>
    <s v="11/02/2025 15:03"/>
  </r>
  <r>
    <x v="10"/>
    <x v="10"/>
    <n v="139"/>
    <n v="2"/>
    <s v="ETT78"/>
    <n v="314"/>
    <n v="41"/>
    <s v="ร้านที่2"/>
    <s v="ว*****ณ"/>
    <s v="******่ 1, ตำบล ในเมือง, อำเภอบ้านไผ่ ตำบลในเมือง อำเภอบ้านไผ่ จังหวัดขอนแก่น 40110"/>
    <s v="40110"/>
    <s v="94"/>
    <s v="11/02/2025 15:32"/>
    <s v="-"/>
    <s v="SPX Express"/>
    <s v="Shopee"/>
    <s v="shopee"/>
    <s v=""/>
    <s v="TH252586446950N"/>
    <s v="11/02/2025 15:02"/>
  </r>
  <r>
    <x v="5"/>
    <x v="5"/>
    <n v="65"/>
    <n v="1"/>
    <s v="ETT77"/>
    <n v="104"/>
    <n v="6"/>
    <s v="ร้านที่4"/>
    <s v="ต***ซ โ***วน"/>
    <s v="Bangkok"/>
    <s v="-"/>
    <s v=""/>
    <s v="11/02/2025 15:01"/>
    <s v="-"/>
    <s v="Flash Express Thailand COD"/>
    <s v="Tiktok"/>
    <s v="จ่ายทีหลัง / COD"/>
    <s v=""/>
    <s v="THT01301HHFW48Z"/>
    <s v="11/02/2025 15:01"/>
  </r>
  <r>
    <x v="18"/>
    <x v="20"/>
    <n v="65"/>
    <n v="1"/>
    <s v="ETT77"/>
    <n v="104"/>
    <n v="6"/>
    <s v="ร้านที่4"/>
    <s v="ต***ซ โ***วน"/>
    <s v="Bangkok"/>
    <s v="-"/>
    <s v=""/>
    <s v="11/02/2025 15:01"/>
    <s v="-"/>
    <s v="Flash Express Thailand COD"/>
    <s v="Tiktok"/>
    <s v="จ่ายทีหลัง / COD"/>
    <s v=""/>
    <s v="THT01301HHFW48Z"/>
    <s v="11/02/2025 15:01"/>
  </r>
  <r>
    <x v="8"/>
    <x v="8"/>
    <n v="120"/>
    <n v="3"/>
    <s v="ETT76"/>
    <n v="165"/>
    <n v="0"/>
    <s v="ร้านที่4"/>
    <s v="ถ***พรรณ บ***ธ"/>
    <s v="ชลบุรี"/>
    <s v="-"/>
    <s v=""/>
    <s v="11/02/2025 15:00"/>
    <s v="-"/>
    <s v="Flash Express Thailand"/>
    <s v="Tiktok"/>
    <s v="tiktok"/>
    <s v=""/>
    <s v="THT20041HH0C71Z"/>
    <s v="11/02/2025 15:01"/>
  </r>
  <r>
    <x v="8"/>
    <x v="8"/>
    <n v="100"/>
    <n v="1"/>
    <s v="ETT74"/>
    <n v="159"/>
    <n v="0"/>
    <s v="ร้านที่1"/>
    <s v="ไสว อินทร์กอง"/>
    <s v="22/6  ม.9_x000a_ซ.นวลทอง24_x000a_ต.สวนหลวง_x000a_อ.กระทุ่มแบน_x000a_จ.สมุทรสาคร_x000a_ 74110"/>
    <s v="74110"/>
    <s v="0991167789"/>
    <s v="11/02/2025 14:07"/>
    <s v="suphandarat@gmail.com"/>
    <s v="EMS"/>
    <s v="facebook"/>
    <s v="กสิกร"/>
    <s v=""/>
    <s v="JB174723542TH"/>
    <s v="11/02/2025 15:01"/>
  </r>
  <r>
    <x v="18"/>
    <x v="20"/>
    <n v="65"/>
    <n v="1"/>
    <s v="ETT75"/>
    <n v="153"/>
    <n v="0"/>
    <s v="ร้านที่4"/>
    <s v="ป***า ท***า"/>
    <s v="ตำบล บึงกาฬ"/>
    <s v="-"/>
    <s v=""/>
    <s v="11/02/2025 15:00"/>
    <s v="-"/>
    <s v="Flash Express Thailand"/>
    <s v="Tiktok"/>
    <s v="tiktok"/>
    <s v=""/>
    <s v="THT35011HGZ2M3Z"/>
    <s v="11/02/2025 15:01"/>
  </r>
  <r>
    <x v="8"/>
    <x v="8"/>
    <n v="120"/>
    <n v="1"/>
    <s v="ETT75"/>
    <n v="153"/>
    <n v="0"/>
    <s v="ร้านที่4"/>
    <s v="ป***า ท***า"/>
    <s v="ตำบล บึงกาฬ"/>
    <s v="-"/>
    <s v=""/>
    <s v="11/02/2025 15:00"/>
    <s v="-"/>
    <s v="Flash Express Thailand"/>
    <s v="Tiktok"/>
    <s v="tiktok"/>
    <s v=""/>
    <s v="THT35011HGZ2M3Z"/>
    <s v="11/02/2025 15:01"/>
  </r>
  <r>
    <x v="6"/>
    <x v="6"/>
    <n v="65"/>
    <n v="1"/>
    <s v="ETT75"/>
    <n v="153"/>
    <n v="0"/>
    <s v="ร้านที่4"/>
    <s v="ป***า ท***า"/>
    <s v="ตำบล บึงกาฬ"/>
    <s v="-"/>
    <s v=""/>
    <s v="11/02/2025 15:00"/>
    <s v="-"/>
    <s v="Flash Express Thailand"/>
    <s v="Tiktok"/>
    <s v="tiktok"/>
    <s v=""/>
    <s v="THT35011HGZ2M3Z"/>
    <s v="11/02/2025 15:01"/>
  </r>
  <r>
    <x v="11"/>
    <x v="11"/>
    <n v="139"/>
    <n v="1"/>
    <s v="ETT74"/>
    <n v="159"/>
    <n v="0"/>
    <s v="ร้านที่1"/>
    <s v="ไสว อินทร์กอง"/>
    <s v="22/6  ม.9_x000a_ซ.นวลทอง24_x000a_ต.สวนหลวง_x000a_อ.กระทุ่มแบน_x000a_จ.สมุทรสาคร_x000a_ 74110"/>
    <s v="74110"/>
    <s v="0991167789"/>
    <s v="11/02/2025 14:07"/>
    <s v="suphandarat@gmail.com"/>
    <s v="EMS"/>
    <s v="facebook"/>
    <s v="กสิกร"/>
    <s v=""/>
    <s v="JB174723542TH"/>
    <s v="11/02/2025 15:00"/>
  </r>
  <r>
    <x v="17"/>
    <x v="19"/>
    <n v="50"/>
    <n v="1"/>
    <s v="ETT73"/>
    <n v="220"/>
    <n v="20"/>
    <s v="ร้านที่1"/>
    <s v="เกศสินี  พิริยนนทกุล"/>
    <s v="133  ม.1  ต.ท้องลำเจียก  อ.เชียรใหญ่ จ.นครศรีธรรมราช  80190_x000a_082-2231703 80190"/>
    <s v="80190"/>
    <s v="0822231703"/>
    <s v="09/02/2025 15:48"/>
    <s v="suphandarat@gmail.com"/>
    <s v="EMS"/>
    <s v="facebook"/>
    <s v="กสิกร"/>
    <s v=""/>
    <s v="JB174723613TH"/>
    <s v="11/02/2025 14:58"/>
  </r>
  <r>
    <x v="1"/>
    <x v="1"/>
    <n v="100"/>
    <n v="2"/>
    <s v="ETT73"/>
    <n v="220"/>
    <n v="20"/>
    <s v="ร้านที่1"/>
    <s v="เกศสินี  พิริยนนทกุล"/>
    <s v="133  ม.1  ต.ท้องลำเจียก  อ.เชียรใหญ่ จ.นครศรีธรรมราช  80190_x000a_082-2231703 80190"/>
    <s v="80190"/>
    <s v="0822231703"/>
    <s v="09/02/2025 15:48"/>
    <s v="suphandarat@gmail.com"/>
    <s v="EMS"/>
    <s v="facebook"/>
    <s v="กสิกร"/>
    <s v=""/>
    <s v="JB174723613TH"/>
    <s v="11/02/2025 14:58"/>
  </r>
  <r>
    <x v="8"/>
    <x v="8"/>
    <n v="120"/>
    <n v="2"/>
    <s v="ETT72"/>
    <n v="116"/>
    <n v="6"/>
    <s v="ร้านที่4"/>
    <s v="Y***"/>
    <s v="มหาสารคาม"/>
    <s v="-"/>
    <s v=""/>
    <s v="11/02/2025 14:57"/>
    <s v="-"/>
    <s v="Flash Express Thailand"/>
    <s v="Tiktok"/>
    <s v="tiktok"/>
    <s v="ไม่รับรสชาติฝอยทอง****!!!"/>
    <s v="THT41011HHGZ04Z"/>
    <s v="11/02/2025 14:56"/>
  </r>
  <r>
    <x v="8"/>
    <x v="8"/>
    <n v="120"/>
    <n v="5"/>
    <s v="ETT71"/>
    <n v="275"/>
    <n v="0"/>
    <s v="ร้านที่4"/>
    <s v="อ***วรรณ ฝ***ิจ"/>
    <s v="นนทบุรี"/>
    <s v="-"/>
    <s v=""/>
    <s v="11/02/2025 14:56"/>
    <s v="-"/>
    <s v="Flash Express Thailand"/>
    <s v="Tiktok"/>
    <s v="tiktok"/>
    <s v=""/>
    <s v="THT03041HGZR66Z"/>
    <s v="11/02/2025 14:56"/>
  </r>
  <r>
    <x v="8"/>
    <x v="8"/>
    <n v="120"/>
    <n v="2"/>
    <s v="ETT70"/>
    <n v="116"/>
    <n v="6"/>
    <s v="ร้านที่4"/>
    <s v="ศ***ุธ ไ***าศ"/>
    <s v="นนทบุรี"/>
    <s v="-"/>
    <s v=""/>
    <s v="11/02/2025 14:56"/>
    <s v="-"/>
    <s v="Flash Express Thailand COD"/>
    <s v="Tiktok"/>
    <s v="จ่ายทีหลัง / COD"/>
    <s v=""/>
    <s v="THT03021HGY3A7Z"/>
    <s v="11/02/2025 14:56"/>
  </r>
  <r>
    <x v="8"/>
    <x v="8"/>
    <n v="120"/>
    <n v="4"/>
    <s v="ETT69"/>
    <n v="220"/>
    <n v="0"/>
    <s v="ร้านที่4"/>
    <s v="น** ห***ุณ พ***าพนม"/>
    <s v="อุดรธานี"/>
    <s v="-"/>
    <s v=""/>
    <s v="11/02/2025 14:53"/>
    <s v="-"/>
    <s v="Flash Express Thailand COD"/>
    <s v="Tiktok"/>
    <s v="จ่ายทีหลัง / COD"/>
    <s v="ไม่รับรสชาติกาแฟ***!!!"/>
    <s v="THT38091HGH5S9Z"/>
    <s v="11/02/2025 14:53"/>
  </r>
  <r>
    <x v="0"/>
    <x v="0"/>
    <n v="66.333333333333329"/>
    <n v="3"/>
    <s v="ETT68"/>
    <n v="267"/>
    <n v="29"/>
    <s v="ร้านที่2"/>
    <s v="ว******์"/>
    <s v="******รา ตำบลโคกพุทรา อำเภอโพธิ์ทอง จังหวัดอ่างทอง 14120"/>
    <s v="14120"/>
    <s v="37"/>
    <s v="11/02/2025 15:22"/>
    <s v="-"/>
    <s v="Flash Express"/>
    <s v="Shopee"/>
    <s v="shopee"/>
    <s v=""/>
    <s v="TH06046UVZ042I"/>
    <s v="11/02/2025 14:52"/>
  </r>
  <r>
    <x v="8"/>
    <x v="8"/>
    <n v="120"/>
    <n v="3"/>
    <s v="ETT67"/>
    <n v="165"/>
    <n v="0"/>
    <s v="ร้านที่4"/>
    <s v="ศ** ว***ะนาวพิทักษ์"/>
    <s v="กรุงเทพฯ"/>
    <s v="-"/>
    <s v=""/>
    <s v="11/02/2025 14:52"/>
    <s v="-"/>
    <s v="Flash Express Thailand COD"/>
    <s v="Tiktok"/>
    <s v="จ่ายทีหลัง / COD"/>
    <s v=""/>
    <s v="THT01391HHJ1S6Z"/>
    <s v="11/02/2025 14:52"/>
  </r>
  <r>
    <x v="8"/>
    <x v="8"/>
    <n v="120"/>
    <n v="6"/>
    <s v="ETT65"/>
    <n v="330"/>
    <n v="0"/>
    <s v="ร้านที่4"/>
    <s v="อ*** ต***ูลสิริพันธุ์"/>
    <s v="กรุงเทพฯ"/>
    <s v="-"/>
    <s v=""/>
    <s v="11/02/2025 14:51"/>
    <s v="-"/>
    <s v="Flash Express Thailand"/>
    <s v="Tiktok"/>
    <s v="tiktok"/>
    <s v=""/>
    <s v="THT01051HGEYY3Z"/>
    <s v="11/02/2025 14:52"/>
  </r>
  <r>
    <x v="8"/>
    <x v="8"/>
    <n v="120"/>
    <n v="2"/>
    <s v="ETT64"/>
    <n v="155"/>
    <n v="45"/>
    <s v="ร้านที่4"/>
    <s v="ธ***นก"/>
    <s v="ระยอง"/>
    <s v="-"/>
    <s v=""/>
    <s v="11/02/2025 14:51"/>
    <s v="-"/>
    <s v="Flash Express Thailand COD"/>
    <s v="Tiktok"/>
    <s v="จ่ายทีหลัง / COD"/>
    <s v=""/>
    <s v="THT21061HHFA10Z"/>
    <s v="11/02/2025 14:51"/>
  </r>
  <r>
    <x v="8"/>
    <x v="8"/>
    <n v="120"/>
    <n v="2"/>
    <s v="ETT63"/>
    <n v="116"/>
    <n v="6"/>
    <s v="ร้านที่4"/>
    <s v="ว***ิภา ภ***วผา"/>
    <s v="มหาสารคาม"/>
    <s v="-"/>
    <s v=""/>
    <s v="11/02/2025 14:51"/>
    <s v="-"/>
    <s v="Flash Express Thailand COD"/>
    <s v="Tiktok"/>
    <s v="จ่ายทีหลัง / COD"/>
    <s v=""/>
    <s v="THT41011HHH652Z"/>
    <s v="11/02/2025 14:51"/>
  </r>
  <r>
    <x v="1"/>
    <x v="1"/>
    <n v="99"/>
    <n v="1"/>
    <s v="ETT62"/>
    <n v="255"/>
    <n v="0"/>
    <s v="ร้านที่4"/>
    <s v="ส***ิง แ***ิเศษ"/>
    <s v="เทศบาลนครนครสวรรค์"/>
    <s v="-"/>
    <s v=""/>
    <s v="11/02/2025 14:51"/>
    <s v="-"/>
    <s v="Flash Express Thailand COD"/>
    <s v="Tiktok"/>
    <s v="จ่ายทีหลัง / COD"/>
    <s v=""/>
    <s v="THT56011HGYE39Z"/>
    <s v="11/02/2025 14:51"/>
  </r>
  <r>
    <x v="2"/>
    <x v="2"/>
    <n v="100"/>
    <n v="1"/>
    <s v="ETT62"/>
    <n v="255"/>
    <n v="0"/>
    <s v="ร้านที่4"/>
    <s v="ส***ิง แ***ิเศษ"/>
    <s v="เทศบาลนครนครสวรรค์"/>
    <s v="-"/>
    <s v=""/>
    <s v="11/02/2025 14:51"/>
    <s v="-"/>
    <s v="Flash Express Thailand COD"/>
    <s v="Tiktok"/>
    <s v="จ่ายทีหลัง / COD"/>
    <s v=""/>
    <s v="THT56011HGYE39Z"/>
    <s v="11/02/2025 14:51"/>
  </r>
  <r>
    <x v="8"/>
    <x v="8"/>
    <n v="120"/>
    <n v="1"/>
    <s v="ETT62"/>
    <n v="255"/>
    <n v="0"/>
    <s v="ร้านที่4"/>
    <s v="ส***ิง แ***ิเศษ"/>
    <s v="เทศบาลนครนครสวรรค์"/>
    <s v="-"/>
    <s v=""/>
    <s v="11/02/2025 14:51"/>
    <s v="-"/>
    <s v="Flash Express Thailand COD"/>
    <s v="Tiktok"/>
    <s v="จ่ายทีหลัง / COD"/>
    <s v=""/>
    <s v="THT56011HGYE39Z"/>
    <s v="11/02/2025 14:51"/>
  </r>
  <r>
    <x v="1"/>
    <x v="1"/>
    <n v="83.333333333333329"/>
    <n v="3"/>
    <s v="ETT61"/>
    <n v="220"/>
    <n v="0"/>
    <s v="ร้านที่4"/>
    <s v="ข***ฐา เ***กเย็น"/>
    <s v="ชลบุรี"/>
    <s v="-"/>
    <s v=""/>
    <s v="11/02/2025 14:48"/>
    <s v="-"/>
    <s v="Flash Express Thailand"/>
    <s v="Tiktok"/>
    <s v="tiktok"/>
    <s v=""/>
    <s v="THT20011HGYHU3Z"/>
    <s v="11/02/2025 14:47"/>
  </r>
  <r>
    <x v="8"/>
    <x v="8"/>
    <n v="120"/>
    <n v="3"/>
    <s v="ETT60"/>
    <n v="171"/>
    <n v="6"/>
    <s v="ร้านที่4"/>
    <s v="ศ***ิริ เ***ะคุ"/>
    <s v="สุราษฎร์ธานี"/>
    <s v="-"/>
    <s v=""/>
    <s v="11/02/2025 14:47"/>
    <s v="-"/>
    <s v="Flash Express Thailand COD"/>
    <s v="Tiktok"/>
    <s v="จ่ายทีหลัง / COD"/>
    <s v=""/>
    <s v="THT68041HHJ232Z"/>
    <s v="11/02/2025 14:47"/>
  </r>
  <r>
    <x v="18"/>
    <x v="20"/>
    <n v="65"/>
    <n v="1"/>
    <s v="ETT59"/>
    <n v="155"/>
    <n v="0"/>
    <s v="ร้านที่4"/>
    <s v="จ***วัล จ***ภาโส"/>
    <s v="สงขลา"/>
    <s v="-"/>
    <s v=""/>
    <s v="11/02/2025 14:46"/>
    <s v="-"/>
    <s v="Flash Express Thailand COD"/>
    <s v="Tiktok"/>
    <s v="จ่ายทีหลัง / COD"/>
    <s v=""/>
    <s v="THT71131HHGJ46Z"/>
    <s v="11/02/2025 14:47"/>
  </r>
  <r>
    <x v="8"/>
    <x v="8"/>
    <n v="120"/>
    <n v="1"/>
    <s v="ETT59"/>
    <n v="155"/>
    <n v="0"/>
    <s v="ร้านที่4"/>
    <s v="จ***วัล จ***ภาโส"/>
    <s v="สงขลา"/>
    <s v="-"/>
    <s v=""/>
    <s v="11/02/2025 14:46"/>
    <s v="-"/>
    <s v="Flash Express Thailand COD"/>
    <s v="Tiktok"/>
    <s v="จ่ายทีหลัง / COD"/>
    <s v=""/>
    <s v="THT71131HHGJ46Z"/>
    <s v="11/02/2025 14:46"/>
  </r>
  <r>
    <x v="6"/>
    <x v="6"/>
    <n v="65"/>
    <n v="1"/>
    <s v="ETT59"/>
    <n v="155"/>
    <n v="0"/>
    <s v="ร้านที่4"/>
    <s v="จ***วัล จ***ภาโส"/>
    <s v="สงขลา"/>
    <s v="-"/>
    <s v=""/>
    <s v="11/02/2025 14:46"/>
    <s v="-"/>
    <s v="Flash Express Thailand COD"/>
    <s v="Tiktok"/>
    <s v="จ่ายทีหลัง / COD"/>
    <s v=""/>
    <s v="THT71131HHGJ46Z"/>
    <s v="11/02/2025 14:46"/>
  </r>
  <r>
    <x v="8"/>
    <x v="8"/>
    <n v="120"/>
    <n v="1"/>
    <s v="ETT58"/>
    <n v="84"/>
    <n v="29"/>
    <s v="ร้านที่4"/>
    <s v="ส***จ เ***ยมสำอางค์"/>
    <s v="นครปฐม"/>
    <s v="-"/>
    <s v=""/>
    <s v="11/02/2025 14:46"/>
    <s v="-"/>
    <s v="Flash Express Thailand COD"/>
    <s v="Tiktok"/>
    <s v="จ่ายทีหลัง / COD"/>
    <s v=""/>
    <s v="THT15041HH32J8Z"/>
    <s v="11/02/2025 14:46"/>
  </r>
  <r>
    <x v="8"/>
    <x v="8"/>
    <n v="120"/>
    <n v="2"/>
    <s v="ETT57"/>
    <n v="116"/>
    <n v="6"/>
    <s v="ร้านที่4"/>
    <s v="เ***เรด"/>
    <s v="กรุงเทพมหานคร"/>
    <s v="-"/>
    <s v=""/>
    <s v="11/02/2025 14:46"/>
    <s v="-"/>
    <s v="Flash Express Thailand COD"/>
    <s v="Tiktok"/>
    <s v="จ่ายทีหลัง / COD"/>
    <s v=""/>
    <s v="THT01081HGZWX3Z"/>
    <s v="11/02/2025 14:46"/>
  </r>
  <r>
    <x v="8"/>
    <x v="8"/>
    <n v="120"/>
    <n v="4"/>
    <s v="ETT56"/>
    <n v="220"/>
    <n v="0"/>
    <s v="ร้านที่4"/>
    <s v="แ**"/>
    <s v="เทศบาลนครสุราษฎร์ธานี"/>
    <s v="-"/>
    <s v=""/>
    <s v="11/02/2025 14:46"/>
    <s v="-"/>
    <s v="Flash Express Thailand COD"/>
    <s v="Tiktok"/>
    <s v="จ่ายทีหลัง / COD"/>
    <s v=""/>
    <s v="THT68021HGJUM3Z"/>
    <s v="11/02/2025 14:46"/>
  </r>
  <r>
    <x v="8"/>
    <x v="8"/>
    <n v="120"/>
    <n v="4"/>
    <s v="ETT55"/>
    <n v="220"/>
    <n v="0"/>
    <s v="ร้านที่4"/>
    <s v="น***า ซ***เส้ง"/>
    <s v="หนองคาย"/>
    <s v="-"/>
    <s v=""/>
    <s v="11/02/2025 14:46"/>
    <s v="-"/>
    <s v="Flash Express Thailand COD"/>
    <s v="Tiktok"/>
    <s v="จ่ายทีหลัง / COD"/>
    <s v=""/>
    <s v="THT40041HH3RT2Z"/>
    <s v="11/02/2025 14:46"/>
  </r>
  <r>
    <x v="8"/>
    <x v="8"/>
    <n v="120"/>
    <n v="2"/>
    <s v="ETT54"/>
    <n v="116"/>
    <n v="6"/>
    <s v="ร้านที่4"/>
    <s v="ก***ฎานันต์ ท***ลาง"/>
    <s v="นครราชสีมา"/>
    <s v="-"/>
    <s v=""/>
    <s v="11/02/2025 14:46"/>
    <s v="-"/>
    <s v="Flash Express Thailand COD"/>
    <s v="Tiktok"/>
    <s v="จ่ายทีหลัง / COD"/>
    <s v=""/>
    <s v="THT27141HGZUH1Z"/>
    <s v="11/02/2025 14:46"/>
  </r>
  <r>
    <x v="8"/>
    <x v="8"/>
    <n v="120"/>
    <n v="2"/>
    <s v="ETT53"/>
    <n v="116"/>
    <n v="6"/>
    <s v="ร้านที่4"/>
    <s v="ก***าดา เ***นแก้ว"/>
    <s v="Chiang Mai"/>
    <s v="-"/>
    <s v=""/>
    <s v="11/02/2025 14:46"/>
    <s v="-"/>
    <s v="Flash Express Thailand"/>
    <s v="Tiktok"/>
    <s v="tiktok"/>
    <s v="ไม่เอากาแฟค่ะ"/>
    <s v="THT47141HGZNW3Z"/>
    <s v="11/02/2025 14:46"/>
  </r>
  <r>
    <x v="8"/>
    <x v="8"/>
    <n v="120"/>
    <n v="2"/>
    <s v="ETT52"/>
    <n v="116"/>
    <n v="6"/>
    <s v="ร้านที่4"/>
    <s v="ส***กร. ต***กุลประเสริฐ"/>
    <s v="นนทบุรี"/>
    <s v="-"/>
    <s v=""/>
    <s v="11/02/2025 14:46"/>
    <s v="-"/>
    <s v="Flash Express Thailand"/>
    <s v="Tiktok"/>
    <s v="tiktok"/>
    <s v=""/>
    <s v="THT03041HHF6W8Z"/>
    <s v="11/02/2025 14:46"/>
  </r>
  <r>
    <x v="8"/>
    <x v="8"/>
    <n v="120"/>
    <n v="5"/>
    <s v="ETT51"/>
    <n v="275"/>
    <n v="0"/>
    <s v="ร้านที่4"/>
    <s v="ร***นมในท์สุจินต์ ส***ต"/>
    <s v="เทศบาลนครสุราษฎร์ธานี"/>
    <s v="-"/>
    <s v=""/>
    <s v="11/02/2025 14:45"/>
    <s v="-"/>
    <s v="Flash Express Thailand COD"/>
    <s v="Tiktok"/>
    <s v="จ่ายทีหลัง / COD"/>
    <s v=""/>
    <s v="THT68021HH2QU8Z"/>
    <s v="11/02/2025 14:45"/>
  </r>
  <r>
    <x v="8"/>
    <x v="8"/>
    <n v="120"/>
    <n v="3"/>
    <s v="ETT50"/>
    <n v="165"/>
    <n v="0"/>
    <s v="ร้านที่4"/>
    <s v="ว***พรรณ"/>
    <s v="กรุงเทพมหานคร"/>
    <s v="-"/>
    <s v=""/>
    <s v="11/02/2025 14:45"/>
    <s v="-"/>
    <s v="Flash Express Thailand COD"/>
    <s v="Tiktok"/>
    <s v="จ่ายทีหลัง / COD"/>
    <s v=""/>
    <s v="THT01261HH0JY7Z"/>
    <s v="11/02/2025 14:45"/>
  </r>
  <r>
    <x v="8"/>
    <x v="8"/>
    <n v="120"/>
    <n v="5"/>
    <s v="ETT47"/>
    <n v="275"/>
    <n v="0"/>
    <s v="ร้านที่4"/>
    <s v="น***าวสุนทรี ค***ใจกล้า"/>
    <s v="กรุงเทพมหานคร"/>
    <s v="-"/>
    <s v=""/>
    <s v="11/02/2025 14:42"/>
    <s v="-"/>
    <s v="Flash Express Thailand COD"/>
    <s v="Tiktok"/>
    <s v="จ่ายทีหลัง / COD"/>
    <s v=""/>
    <s v="THT01481HGHTS9Z"/>
    <s v="11/02/2025 14:42"/>
  </r>
  <r>
    <x v="8"/>
    <x v="8"/>
    <n v="120"/>
    <n v="2"/>
    <s v="ETT46"/>
    <n v="159"/>
    <n v="0"/>
    <s v="ร้านที่4"/>
    <s v="ว***ทร  ค***ี"/>
    <s v="เทศบาลนครอุดรธานี"/>
    <s v="-"/>
    <s v=""/>
    <s v="11/02/2025 14:42"/>
    <s v="-"/>
    <s v="Flash Express Thailand COD"/>
    <s v="Tiktok"/>
    <s v="จ่ายทีหลัง / COD"/>
    <s v=""/>
    <s v="THT38011HHFUC0Z"/>
    <s v="11/02/2025 14:42"/>
  </r>
  <r>
    <x v="18"/>
    <x v="20"/>
    <n v="65"/>
    <n v="1"/>
    <s v="ETT46"/>
    <n v="159"/>
    <n v="0"/>
    <s v="ร้านที่4"/>
    <s v="ว***ทร  ค***ี"/>
    <s v="เทศบาลนครอุดรธานี"/>
    <s v="-"/>
    <s v=""/>
    <s v="11/02/2025 14:42"/>
    <s v="-"/>
    <s v="Flash Express Thailand COD"/>
    <s v="Tiktok"/>
    <s v="จ่ายทีหลัง / COD"/>
    <s v=""/>
    <s v="THT38011HHFUC0Z"/>
    <s v="11/02/2025 14:42"/>
  </r>
  <r>
    <x v="8"/>
    <x v="8"/>
    <n v="120"/>
    <n v="3"/>
    <s v="ETT45"/>
    <n v="171"/>
    <n v="6"/>
    <s v="ร้านที่4"/>
    <s v="ก***นา  ส***รณ"/>
    <s v="ปทุมธานี"/>
    <s v="-"/>
    <s v=""/>
    <s v="11/02/2025 14:42"/>
    <s v="-"/>
    <s v="Flash Express Thailand COD"/>
    <s v="Tiktok"/>
    <s v="จ่ายทีหลัง / COD"/>
    <s v=""/>
    <s v="THT04061HH0T31Z"/>
    <s v="11/02/2025 14:42"/>
  </r>
  <r>
    <x v="8"/>
    <x v="8"/>
    <n v="120"/>
    <n v="3"/>
    <s v="ETT44"/>
    <n v="171"/>
    <n v="6"/>
    <s v="ร้านที่4"/>
    <s v="บ***า เ***ประเสริฐ"/>
    <s v="กรุงเทพฯ"/>
    <s v="-"/>
    <s v=""/>
    <s v="11/02/2025 14:41"/>
    <s v="-"/>
    <s v="Flash Express Thailand COD"/>
    <s v="Tiktok"/>
    <s v="จ่ายทีหลัง / COD"/>
    <s v=""/>
    <s v="THT01121HH0NG5Z"/>
    <s v="11/02/2025 14:42"/>
  </r>
  <r>
    <x v="8"/>
    <x v="8"/>
    <n v="120"/>
    <n v="3"/>
    <s v="ETT43"/>
    <n v="171"/>
    <n v="6"/>
    <s v="ร้านที่4"/>
    <s v="เ***ลักษณ์"/>
    <s v="ราชบุรี"/>
    <s v="-"/>
    <s v=""/>
    <s v="11/02/2025 14:41"/>
    <s v="-"/>
    <s v="Flash Express Thailand COD"/>
    <s v="Tiktok"/>
    <s v="จ่ายทีหลัง / COD"/>
    <s v=""/>
    <s v="THT12031HHHYK0Z"/>
    <s v="11/02/2025 14:41"/>
  </r>
  <r>
    <x v="4"/>
    <x v="4"/>
    <n v="0"/>
    <n v="1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2"/>
    <x v="18"/>
    <n v="120"/>
    <n v="1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4"/>
    <x v="4"/>
    <n v="0"/>
    <n v="1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1"/>
    <x v="1"/>
    <n v="120"/>
    <n v="1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8"/>
    <x v="8"/>
    <n v="120"/>
    <n v="2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8"/>
    <x v="8"/>
    <n v="120"/>
    <n v="2"/>
    <s v="ETT41"/>
    <n v="116"/>
    <n v="6"/>
    <s v="ร้านที่4"/>
    <s v="ว***า บ***ารีย์โรจน์"/>
    <s v="ประจวบคีรีขันธ์"/>
    <s v="-"/>
    <s v=""/>
    <s v="11/02/2025 14:40"/>
    <s v="-"/>
    <s v="Flash Express Thailand COD"/>
    <s v="Tiktok"/>
    <s v="จ่ายทีหลัง / COD"/>
    <s v=""/>
    <s v="THT19071HHF8Z2Z"/>
    <s v="11/02/2025 14:40"/>
  </r>
  <r>
    <x v="8"/>
    <x v="8"/>
    <n v="120"/>
    <n v="1"/>
    <s v="ETT40"/>
    <n v="100"/>
    <n v="45"/>
    <s v="ร้านที่4"/>
    <s v="ล***ย   พ***ช่าง"/>
    <s v="ภูเก็ต"/>
    <s v="-"/>
    <s v=""/>
    <s v="11/02/2025 14:40"/>
    <s v="-"/>
    <s v="Flash Express Thailand COD"/>
    <s v="Tiktok"/>
    <s v="จ่ายทีหลัง / COD"/>
    <s v=""/>
    <s v="THT67011HH2WP0Z"/>
    <s v="11/02/2025 14:40"/>
  </r>
  <r>
    <x v="3"/>
    <x v="3"/>
    <n v="99"/>
    <n v="1"/>
    <s v="ETT39"/>
    <n v="206"/>
    <n v="6"/>
    <s v="ร้านที่4"/>
    <s v="อ***รา ส***า"/>
    <s v="บุรีรัมย์"/>
    <s v="-"/>
    <s v=""/>
    <s v="11/02/2025 14:40"/>
    <s v="-"/>
    <s v="Flash Express Thailand COD"/>
    <s v="Tiktok"/>
    <s v="จ่ายทีหลัง / COD"/>
    <s v=""/>
    <s v="THT28101HHG0S2Z"/>
    <s v="11/02/2025 14:40"/>
  </r>
  <r>
    <x v="4"/>
    <x v="4"/>
    <n v="1"/>
    <n v="1"/>
    <s v="ETT39"/>
    <n v="206"/>
    <n v="6"/>
    <s v="ร้านที่4"/>
    <s v="อ***รา ส***า"/>
    <s v="บุรีรัมย์"/>
    <s v="-"/>
    <s v=""/>
    <s v="11/02/2025 14:40"/>
    <s v="-"/>
    <s v="Flash Express Thailand COD"/>
    <s v="Tiktok"/>
    <s v="จ่ายทีหลัง / COD"/>
    <s v=""/>
    <s v="THT28101HHG0S2Z"/>
    <s v="11/02/2025 14:40"/>
  </r>
  <r>
    <x v="4"/>
    <x v="4"/>
    <n v="0"/>
    <n v="1"/>
    <s v="ETT39"/>
    <n v="206"/>
    <n v="6"/>
    <s v="ร้านที่4"/>
    <s v="อ***รา ส***า"/>
    <s v="บุรีรัมย์"/>
    <s v="-"/>
    <s v=""/>
    <s v="11/02/2025 14:40"/>
    <s v="-"/>
    <s v="Flash Express Thailand COD"/>
    <s v="Tiktok"/>
    <s v="จ่ายทีหลัง / COD"/>
    <s v=""/>
    <s v="THT28101HHG0S2Z"/>
    <s v="11/02/2025 14:40"/>
  </r>
  <r>
    <x v="1"/>
    <x v="1"/>
    <n v="120"/>
    <n v="1"/>
    <s v="ETT39"/>
    <n v="206"/>
    <n v="6"/>
    <s v="ร้านที่4"/>
    <s v="อ***รา ส***า"/>
    <s v="บุรีรัมย์"/>
    <s v="-"/>
    <s v=""/>
    <s v="11/02/2025 14:40"/>
    <s v="-"/>
    <s v="Flash Express Thailand COD"/>
    <s v="Tiktok"/>
    <s v="จ่ายทีหลัง / COD"/>
    <s v=""/>
    <s v="THT28101HHG0S2Z"/>
    <s v="11/02/2025 14:40"/>
  </r>
  <r>
    <x v="8"/>
    <x v="8"/>
    <n v="120"/>
    <n v="5"/>
    <s v="ETT38"/>
    <n v="275"/>
    <n v="0"/>
    <s v="ร้านที่4"/>
    <s v="ส***นดา พ***น้ำเค็ม"/>
    <s v="กรุงเทพฯ"/>
    <s v="-"/>
    <s v=""/>
    <s v="11/02/2025 14:41"/>
    <s v="-"/>
    <s v="Flash Express Thailand"/>
    <s v="Tiktok"/>
    <s v="tiktok"/>
    <s v=""/>
    <s v="THT01281HGESF1Z"/>
    <s v="11/02/2025 14:40"/>
  </r>
  <r>
    <x v="8"/>
    <x v="8"/>
    <n v="120"/>
    <n v="1"/>
    <s v="ETT37"/>
    <n v="100"/>
    <n v="45"/>
    <s v="ร้านที่4"/>
    <s v="จ***า เ***แก้ว"/>
    <s v="Chon Buri"/>
    <s v="-"/>
    <s v=""/>
    <s v="11/02/2025 14:40"/>
    <s v="-"/>
    <s v="Flash Express Thailand COD"/>
    <s v="Tiktok"/>
    <s v="จ่ายทีหลัง / COD"/>
    <s v=""/>
    <s v="THT20041HGJ1F5Z"/>
    <s v="11/02/2025 14:40"/>
  </r>
  <r>
    <x v="8"/>
    <x v="8"/>
    <n v="120"/>
    <n v="5"/>
    <s v="ETT36"/>
    <n v="275"/>
    <n v="0"/>
    <s v="ร้านที่4"/>
    <s v="ล***ง จ***ร์ทรง"/>
    <s v="อุบลราชธานี"/>
    <s v="-"/>
    <s v=""/>
    <s v="11/02/2025 14:39"/>
    <s v="-"/>
    <s v="Flash Express Thailand"/>
    <s v="Tiktok"/>
    <s v="tiktok"/>
    <s v=""/>
    <s v="THT31011HH2S14Z"/>
    <s v="11/02/2025 14:39"/>
  </r>
  <r>
    <x v="8"/>
    <x v="8"/>
    <n v="120"/>
    <n v="5"/>
    <s v="ETT35"/>
    <n v="275"/>
    <n v="0"/>
    <s v="ร้านที่4"/>
    <s v="ล*** เ***รากาล"/>
    <s v="สงขลา"/>
    <s v="-"/>
    <s v=""/>
    <s v="11/02/2025 14:39"/>
    <s v="-"/>
    <s v="Flash Express Thailand"/>
    <s v="Tiktok"/>
    <s v="tiktok"/>
    <s v=""/>
    <s v="THT71141HH2MU8Z"/>
    <s v="11/02/2025 14:39"/>
  </r>
  <r>
    <x v="8"/>
    <x v="8"/>
    <n v="120"/>
    <n v="1"/>
    <s v="ETT34"/>
    <n v="100"/>
    <n v="45"/>
    <s v="ร้านที่4"/>
    <s v="E** E**"/>
    <s v="นนทบุรี"/>
    <s v="-"/>
    <s v=""/>
    <s v="11/02/2025 14:38"/>
    <s v="-"/>
    <s v="Flash Express Thailand COD"/>
    <s v="Tiktok"/>
    <s v="จ่ายทีหลัง / COD"/>
    <s v=""/>
    <s v="THT03031HH35S4Z"/>
    <s v="11/02/2025 14:39"/>
  </r>
  <r>
    <x v="6"/>
    <x v="6"/>
    <n v="65"/>
    <n v="1"/>
    <s v="ETT33"/>
    <n v="493"/>
    <n v="0"/>
    <s v="ร้านที่4"/>
    <s v="เ***ใจ"/>
    <s v="จันทบุรี"/>
    <s v="-"/>
    <s v=""/>
    <s v="11/02/2025 14:37"/>
    <s v="-"/>
    <s v="Flash Express Thailand"/>
    <s v="Tiktok"/>
    <s v="tiktok"/>
    <s v=""/>
    <s v="THT22091HHHA54Z"/>
    <s v="11/02/2025 14:37"/>
  </r>
  <r>
    <x v="18"/>
    <x v="20"/>
    <n v="65"/>
    <n v="1"/>
    <s v="ETT33"/>
    <n v="493"/>
    <n v="0"/>
    <s v="ร้านที่4"/>
    <s v="เ***ใจ"/>
    <s v="จันทบุรี"/>
    <s v="-"/>
    <s v=""/>
    <s v="11/02/2025 14:37"/>
    <s v="-"/>
    <s v="Flash Express Thailand"/>
    <s v="Tiktok"/>
    <s v="tiktok"/>
    <s v=""/>
    <s v="THT22091HHHA54Z"/>
    <s v="11/02/2025 14:37"/>
  </r>
  <r>
    <x v="11"/>
    <x v="11"/>
    <n v="139"/>
    <n v="1"/>
    <s v="ETT33"/>
    <n v="493"/>
    <n v="0"/>
    <s v="ร้านที่4"/>
    <s v="เ***ใจ"/>
    <s v="จันทบุรี"/>
    <s v="-"/>
    <s v=""/>
    <s v="11/02/2025 14:37"/>
    <s v="-"/>
    <s v="Flash Express Thailand"/>
    <s v="Tiktok"/>
    <s v="tiktok"/>
    <s v=""/>
    <s v="THT22091HHHA54Z"/>
    <s v="11/02/2025 14:37"/>
  </r>
  <r>
    <x v="8"/>
    <x v="8"/>
    <n v="120"/>
    <n v="5"/>
    <s v="ETT33"/>
    <n v="493"/>
    <n v="0"/>
    <s v="ร้านที่4"/>
    <s v="เ***ใจ"/>
    <s v="จันทบุรี"/>
    <s v="-"/>
    <s v=""/>
    <s v="11/02/2025 14:37"/>
    <s v="-"/>
    <s v="Flash Express Thailand"/>
    <s v="Tiktok"/>
    <s v="tiktok"/>
    <s v=""/>
    <s v="THT22091HHHA54Z"/>
    <s v="11/02/2025 14:37"/>
  </r>
  <r>
    <x v="8"/>
    <x v="8"/>
    <n v="120"/>
    <n v="2"/>
    <s v="ETT32"/>
    <n v="116"/>
    <n v="6"/>
    <s v="ร้านที่4"/>
    <s v="แ***่วย  ค***้ย"/>
    <s v="แพร่"/>
    <s v="-"/>
    <s v=""/>
    <s v="11/02/2025 14:37"/>
    <s v="-"/>
    <s v="Flash Express Thailand"/>
    <s v="Tiktok"/>
    <s v="tiktok"/>
    <s v=""/>
    <s v="THT51071HGXX65Z"/>
    <s v="11/02/2025 14:37"/>
  </r>
  <r>
    <x v="8"/>
    <x v="8"/>
    <n v="120"/>
    <n v="3"/>
    <s v="ETT31"/>
    <n v="165"/>
    <n v="0"/>
    <s v="ร้านที่4"/>
    <s v="แ***น่อย น*"/>
    <s v="สมุทรปราการ"/>
    <s v="-"/>
    <s v=""/>
    <s v="11/02/2025 14:35"/>
    <s v="-"/>
    <s v="Flash Express Thailand"/>
    <s v="Tiktok"/>
    <s v="tiktok"/>
    <s v=""/>
    <s v="THT02041HHFXW0Z"/>
    <s v="11/02/2025 14:34"/>
  </r>
  <r>
    <x v="8"/>
    <x v="8"/>
    <n v="120"/>
    <n v="4"/>
    <s v="ETT30"/>
    <n v="220"/>
    <n v="0"/>
    <s v="ร้านที่4"/>
    <s v="ศ***  โ***สุข"/>
    <s v="กรุงเทพมหานคร"/>
    <s v="-"/>
    <s v=""/>
    <s v="11/02/2025 14:34"/>
    <s v="-"/>
    <s v="Flash Express Thailand COD"/>
    <s v="Tiktok"/>
    <s v="จ่ายทีหลัง / COD"/>
    <s v=""/>
    <s v="THT01361HH3WU6Z"/>
    <s v="11/02/2025 14:34"/>
  </r>
  <r>
    <x v="8"/>
    <x v="8"/>
    <n v="120"/>
    <n v="3"/>
    <s v="ETT29"/>
    <n v="171"/>
    <n v="6"/>
    <s v="ร้านที่4"/>
    <s v="ศ***ลักษณ์​แซ่​เจีย​"/>
    <s v="กรุงเทพฯ"/>
    <s v="-"/>
    <s v=""/>
    <s v="11/02/2025 14:34"/>
    <s v="-"/>
    <s v="Flash Express Thailand COD"/>
    <s v="Tiktok"/>
    <s v="จ่ายทีหลัง / COD"/>
    <s v=""/>
    <s v="THT01151HHHRB4Z"/>
    <s v="11/02/2025 14:34"/>
  </r>
  <r>
    <x v="4"/>
    <x v="4"/>
    <n v="0"/>
    <n v="1"/>
    <s v="ETT28"/>
    <n v="155"/>
    <n v="0"/>
    <s v="ร้านที่4"/>
    <s v="อ***ญา ต***ี"/>
    <s v="สงขลา"/>
    <s v="-"/>
    <s v=""/>
    <s v="11/02/2025 14:35"/>
    <s v="-"/>
    <s v="Flash Express Thailand"/>
    <s v="Tiktok"/>
    <s v="tiktok"/>
    <s v=""/>
    <s v="THT71111HH6QJ8Z"/>
    <s v="11/02/2025 14:34"/>
  </r>
  <r>
    <x v="1"/>
    <x v="1"/>
    <n v="120"/>
    <n v="1"/>
    <s v="ETT28"/>
    <n v="155"/>
    <n v="0"/>
    <s v="ร้านที่4"/>
    <s v="อ***ญา ต***ี"/>
    <s v="สงขลา"/>
    <s v="-"/>
    <s v=""/>
    <s v="11/02/2025 14:35"/>
    <s v="-"/>
    <s v="Flash Express Thailand"/>
    <s v="Tiktok"/>
    <s v="tiktok"/>
    <s v=""/>
    <s v="THT71111HH6QJ8Z"/>
    <s v="11/02/2025 14:34"/>
  </r>
  <r>
    <x v="8"/>
    <x v="8"/>
    <n v="120"/>
    <n v="1"/>
    <s v="ETT28"/>
    <n v="155"/>
    <n v="0"/>
    <s v="ร้านที่4"/>
    <s v="อ***ญา ต***ี"/>
    <s v="สงขลา"/>
    <s v="-"/>
    <s v=""/>
    <s v="11/02/2025 14:35"/>
    <s v="-"/>
    <s v="Flash Express Thailand"/>
    <s v="Tiktok"/>
    <s v="tiktok"/>
    <s v=""/>
    <s v="THT71111HH6QJ8Z"/>
    <s v="11/02/2025 14:34"/>
  </r>
  <r>
    <x v="8"/>
    <x v="8"/>
    <n v="120"/>
    <n v="4"/>
    <s v="ETT27"/>
    <n v="220"/>
    <n v="0"/>
    <s v="ร้านที่4"/>
    <s v="ว***วัฒน์ แ***ใย"/>
    <s v="พิษณุโลก"/>
    <s v="-"/>
    <s v=""/>
    <s v="11/02/2025 14:33"/>
    <s v="-"/>
    <s v="Flash Express Thailand COD"/>
    <s v="Tiktok"/>
    <s v="จ่ายทีหลัง / COD"/>
    <s v=""/>
    <s v="THT61081HGJZQ5Z"/>
    <s v="11/02/2025 14:33"/>
  </r>
  <r>
    <x v="8"/>
    <x v="8"/>
    <n v="120"/>
    <n v="4"/>
    <s v="ETT24"/>
    <n v="220"/>
    <n v="0"/>
    <s v="ร้านที่4"/>
    <s v="ศ***นทร์ทิพย์    8***่7   ต  ท***่อ  อ  เ***ง  จ  พ***ตร"/>
    <s v="พิจิตร"/>
    <s v="-"/>
    <s v=""/>
    <s v="11/02/2025 14:30"/>
    <s v="-"/>
    <s v="Flash Express Thailand COD"/>
    <s v="Tiktok"/>
    <s v="จ่ายทีหลัง / COD"/>
    <s v="ไม่รับรสชาติเผือกและกล้วยหอม ****"/>
    <s v="THT62011HH2078Z"/>
    <s v="11/02/2025 14:30"/>
  </r>
  <r>
    <x v="8"/>
    <x v="8"/>
    <n v="120"/>
    <n v="2"/>
    <s v="ETT23"/>
    <n v="116"/>
    <n v="6"/>
    <s v="ร้านที่4"/>
    <s v="จ***า  อ***หวาน"/>
    <s v="สระแก้ว"/>
    <s v="-"/>
    <s v=""/>
    <s v="11/02/2025 14:29"/>
    <s v="-"/>
    <s v="Flash Express Thailand COD"/>
    <s v="Tiktok"/>
    <s v="จ่ายทีหลัง / COD"/>
    <s v=""/>
    <s v="THT26051HGXZ31Z"/>
    <s v="11/02/2025 14:30"/>
  </r>
  <r>
    <x v="8"/>
    <x v="8"/>
    <n v="120"/>
    <n v="2"/>
    <s v="ETT22"/>
    <n v="110"/>
    <n v="0"/>
    <s v="ร้านที่4"/>
    <s v="เ***ิรา ธ***สง่า"/>
    <s v="ลพบุรี"/>
    <s v="-"/>
    <s v=""/>
    <s v="11/02/2025 14:29"/>
    <s v="-"/>
    <s v="Flash Express Thailand COD"/>
    <s v="Tiktok"/>
    <s v="จ่ายทีหลัง / COD"/>
    <s v="ไม่เอารสกาแฟนะคะ"/>
    <s v="THT07091HGZS53Z"/>
    <s v="11/02/2025 14:29"/>
  </r>
  <r>
    <x v="8"/>
    <x v="8"/>
    <n v="120"/>
    <n v="2"/>
    <s v="ETT21"/>
    <n v="116"/>
    <n v="6"/>
    <s v="ร้านที่4"/>
    <s v="ส***ญญา เ***ญรักษ์"/>
    <s v="กรุงเทพฯ"/>
    <s v="-"/>
    <s v=""/>
    <s v="11/02/2025 14:30"/>
    <s v="-"/>
    <s v="Flash Express Thailand"/>
    <s v="Tiktok"/>
    <s v="tiktok"/>
    <s v="ไม่รับกล้วยหอม เผือก"/>
    <s v="THT01171HHGJ44Z"/>
    <s v="11/02/2025 14:29"/>
  </r>
  <r>
    <x v="8"/>
    <x v="8"/>
    <n v="120"/>
    <n v="2"/>
    <s v="ETT20"/>
    <n v="116"/>
    <n v="6"/>
    <s v="ร้านที่4"/>
    <s v="ว***ิษา ช***สง"/>
    <s v="เทศบาลนครนครศรีธรรมราช"/>
    <s v="-"/>
    <s v=""/>
    <s v="11/02/2025 14:28"/>
    <s v="-"/>
    <s v="Flash Express Thailand COD"/>
    <s v="Tiktok"/>
    <s v="จ่ายทีหลัง / COD"/>
    <s v=""/>
    <s v="THT64131HGYUK3Z"/>
    <s v="11/02/2025 14:29"/>
  </r>
  <r>
    <x v="8"/>
    <x v="8"/>
    <n v="120"/>
    <n v="1"/>
    <s v="ETT19"/>
    <n v="153"/>
    <n v="0"/>
    <s v="ร้านที่4"/>
    <s v="ส***ตรี  ร***เรือง"/>
    <s v="สกลนคร"/>
    <s v="-"/>
    <s v=""/>
    <s v="11/02/2025 14:28"/>
    <s v="-"/>
    <s v="Flash Express Thailand COD"/>
    <s v="Tiktok"/>
    <s v="จ่ายทีหลัง / COD"/>
    <s v=""/>
    <s v="THT44171HHG4H6Z"/>
    <s v="11/02/2025 14:29"/>
  </r>
  <r>
    <x v="6"/>
    <x v="6"/>
    <n v="65"/>
    <n v="1"/>
    <s v="ETT19"/>
    <n v="153"/>
    <n v="0"/>
    <s v="ร้านที่4"/>
    <s v="ส***ตรี  ร***เรือง"/>
    <s v="สกลนคร"/>
    <s v="-"/>
    <s v=""/>
    <s v="11/02/2025 14:28"/>
    <s v="-"/>
    <s v="Flash Express Thailand COD"/>
    <s v="Tiktok"/>
    <s v="จ่ายทีหลัง / COD"/>
    <s v=""/>
    <s v="THT44171HHG4H6Z"/>
    <s v="11/02/2025 14:28"/>
  </r>
  <r>
    <x v="18"/>
    <x v="20"/>
    <n v="65"/>
    <n v="1"/>
    <s v="ETT19"/>
    <n v="153"/>
    <n v="0"/>
    <s v="ร้านที่4"/>
    <s v="ส***ตรี  ร***เรือง"/>
    <s v="สกลนคร"/>
    <s v="-"/>
    <s v=""/>
    <s v="11/02/2025 14:28"/>
    <s v="-"/>
    <s v="Flash Express Thailand COD"/>
    <s v="Tiktok"/>
    <s v="จ่ายทีหลัง / COD"/>
    <s v=""/>
    <s v="THT44171HHG4H6Z"/>
    <s v="11/02/2025 14:28"/>
  </r>
  <r>
    <x v="8"/>
    <x v="8"/>
    <n v="120"/>
    <n v="1"/>
    <s v="ETT18"/>
    <n v="100"/>
    <n v="45"/>
    <s v="ร้านที่4"/>
    <s v="ก***าทิพย์"/>
    <s v="ตาก"/>
    <s v="-"/>
    <s v=""/>
    <s v="11/02/2025 14:27"/>
    <s v="-"/>
    <s v="Flash Express Thailand"/>
    <s v="Tiktok"/>
    <s v="tiktok"/>
    <s v="ไม่รับรสชาติกาแฟนะคะ ****"/>
    <s v="THT59071HH37H6Z"/>
    <s v="11/02/2025 14:28"/>
  </r>
  <r>
    <x v="8"/>
    <x v="8"/>
    <n v="120"/>
    <n v="3"/>
    <s v="ETT17"/>
    <n v="165"/>
    <n v="0"/>
    <s v="ร้านที่4"/>
    <s v="ส***ดา ท***์อุทัย"/>
    <s v="สมุทรปราการ"/>
    <s v="-"/>
    <s v=""/>
    <s v="11/02/2025 14:26"/>
    <s v="-"/>
    <s v="Flash Express Thailand COD"/>
    <s v="Tiktok"/>
    <s v="จ่ายทีหลัง / COD"/>
    <s v=""/>
    <s v="THT02031HGY9J7Z"/>
    <s v="11/02/2025 14:28"/>
  </r>
  <r>
    <x v="8"/>
    <x v="8"/>
    <n v="120"/>
    <n v="2"/>
    <s v="ETT16"/>
    <n v="116"/>
    <n v="6"/>
    <s v="ร้านที่4"/>
    <s v="ค***ิน"/>
    <s v="กรุงเทพมหานคร"/>
    <s v="-"/>
    <s v=""/>
    <s v="11/02/2025 14:26"/>
    <s v="-"/>
    <s v="Flash Express Thailand"/>
    <s v="Tiktok"/>
    <s v="tiktok"/>
    <s v=""/>
    <s v="THT01331HGZ0M5Z"/>
    <s v="11/02/2025 14:28"/>
  </r>
  <r>
    <x v="8"/>
    <x v="8"/>
    <n v="120"/>
    <n v="4"/>
    <s v="ETT15"/>
    <n v="220"/>
    <n v="0"/>
    <s v="ร้านที่4"/>
    <s v="ม***ี  โ***สกุลสุข"/>
    <s v="Nonthaburi"/>
    <s v="-"/>
    <s v=""/>
    <s v="11/02/2025 14:26"/>
    <s v="-"/>
    <s v="Flash Express Thailand"/>
    <s v="Tiktok"/>
    <s v="tiktok"/>
    <s v=""/>
    <s v="THT03021HH3YD2Z"/>
    <s v="11/02/2025 14:27"/>
  </r>
  <r>
    <x v="13"/>
    <x v="14"/>
    <n v="119"/>
    <n v="1"/>
    <s v="ETT14"/>
    <n v="100"/>
    <n v="0"/>
    <s v="ร้านที่4"/>
    <s v="ว***า เ***ญกุล"/>
    <s v="เทศบาลนครนครปฐม"/>
    <s v="-"/>
    <s v=""/>
    <s v="11/02/2025 14:24"/>
    <s v="-"/>
    <s v="Flash Express Thailand COD"/>
    <s v="Tiktok"/>
    <s v="จ่ายทีหลัง / COD"/>
    <s v=""/>
    <s v="THT15071HH8688Z"/>
    <s v="11/02/2025 14:27"/>
  </r>
  <r>
    <x v="4"/>
    <x v="4"/>
    <n v="1"/>
    <n v="1"/>
    <s v="ETT14"/>
    <n v="100"/>
    <n v="0"/>
    <s v="ร้านที่4"/>
    <s v="ว***า เ***ญกุล"/>
    <s v="เทศบาลนครนครปฐม"/>
    <s v="-"/>
    <s v=""/>
    <s v="11/02/2025 14:24"/>
    <s v="-"/>
    <s v="Flash Express Thailand COD"/>
    <s v="Tiktok"/>
    <s v="จ่ายทีหลัง / COD"/>
    <s v=""/>
    <s v="THT15071HH8688Z"/>
    <s v="11/02/2025 14:27"/>
  </r>
  <r>
    <x v="8"/>
    <x v="8"/>
    <n v="120"/>
    <n v="2"/>
    <s v="ETT13"/>
    <n v="110"/>
    <n v="0"/>
    <s v="ร้านที่4"/>
    <s v="น***ิยา"/>
    <s v="สมุทรสงคราม"/>
    <s v="-"/>
    <s v=""/>
    <s v="11/02/2025 14:23"/>
    <s v="-"/>
    <s v="Flash Express Thailand COD"/>
    <s v="Tiktok"/>
    <s v="จ่ายทีหลัง / COD"/>
    <s v=""/>
    <s v="THT17031HGYW79Z"/>
    <s v="11/02/2025 14:26"/>
  </r>
  <r>
    <x v="8"/>
    <x v="8"/>
    <n v="120"/>
    <n v="2"/>
    <s v="ETT12"/>
    <n v="208"/>
    <n v="0"/>
    <s v="ร้านที่4"/>
    <s v="ท***นันท์ ท***นตร"/>
    <s v="เทศบาลนครสกลนคร"/>
    <s v="-"/>
    <s v=""/>
    <s v="11/02/2025 14:21"/>
    <s v="-"/>
    <s v="Flash Express Thailand"/>
    <s v="Tiktok"/>
    <s v="tiktok"/>
    <s v=""/>
    <s v="THT44181HHGPR8Z"/>
    <s v="11/02/2025 14:25"/>
  </r>
  <r>
    <x v="5"/>
    <x v="5"/>
    <n v="65"/>
    <n v="2"/>
    <s v="ETT12"/>
    <n v="208"/>
    <n v="0"/>
    <s v="ร้านที่4"/>
    <s v="ท***นันท์ ท***นตร"/>
    <s v="เทศบาลนครสกลนคร"/>
    <s v="-"/>
    <s v=""/>
    <s v="11/02/2025 14:21"/>
    <s v="-"/>
    <s v="Flash Express Thailand"/>
    <s v="Tiktok"/>
    <s v="tiktok"/>
    <s v=""/>
    <s v="THT44181HHGPR8Z"/>
    <s v="11/02/2025 14:25"/>
  </r>
  <r>
    <x v="8"/>
    <x v="8"/>
    <n v="120"/>
    <n v="5"/>
    <s v="ETT10"/>
    <n v="275"/>
    <n v="0"/>
    <s v="ร้านที่4"/>
    <s v="ธ***พร ช***ณี"/>
    <s v="สงขลา"/>
    <s v="-"/>
    <s v=""/>
    <s v="11/02/2025 14:20"/>
    <s v="-"/>
    <s v="Flash Express Thailand COD"/>
    <s v="Tiktok"/>
    <s v="จ่ายทีหลัง / COD"/>
    <s v=""/>
    <s v="THT71041HGZTH4Z"/>
    <s v="11/02/2025 14:25"/>
  </r>
  <r>
    <x v="5"/>
    <x v="5"/>
    <n v="65"/>
    <n v="2"/>
    <s v="ETT9"/>
    <n v="153"/>
    <n v="0"/>
    <s v="ร้านที่4"/>
    <s v="อ***  น***ยเพ็ชร"/>
    <s v="กรุงเทพฯ"/>
    <s v="-"/>
    <s v=""/>
    <s v="11/02/2025 14:20"/>
    <s v="-"/>
    <s v="Flash Express Thailand"/>
    <s v="Tiktok"/>
    <s v="tiktok"/>
    <s v=""/>
    <s v="THT01051HHGY40Z"/>
    <s v="11/02/2025 14:25"/>
  </r>
  <r>
    <x v="8"/>
    <x v="8"/>
    <n v="120"/>
    <n v="1"/>
    <s v="ETT9"/>
    <n v="153"/>
    <n v="0"/>
    <s v="ร้านที่4"/>
    <s v="อ***  น***ยเพ็ชร"/>
    <s v="กรุงเทพฯ"/>
    <s v="-"/>
    <s v=""/>
    <s v="11/02/2025 14:20"/>
    <s v="-"/>
    <s v="Flash Express Thailand"/>
    <s v="Tiktok"/>
    <s v="tiktok"/>
    <s v=""/>
    <s v="THT01051HHGY40Z"/>
    <s v="11/02/2025 14:25"/>
  </r>
  <r>
    <x v="8"/>
    <x v="8"/>
    <n v="120"/>
    <n v="2"/>
    <s v="ETT8"/>
    <n v="155"/>
    <n v="45"/>
    <s v="ร้านที่4"/>
    <s v="N**"/>
    <s v="กรุงเทพฯ"/>
    <s v="-"/>
    <s v=""/>
    <s v="11/02/2025 14:20"/>
    <s v="-"/>
    <s v="Flash Express Thailand"/>
    <s v="Tiktok"/>
    <s v="tiktok"/>
    <s v=""/>
    <s v="THT01191HHF380Z"/>
    <s v="11/02/2025 14:25"/>
  </r>
  <r>
    <x v="8"/>
    <x v="8"/>
    <n v="120"/>
    <n v="3"/>
    <s v="ETT7"/>
    <n v="165"/>
    <n v="0"/>
    <s v="ร้านที่4"/>
    <s v="ส***รณภา ส***ยนต์"/>
    <s v="นครพนม"/>
    <s v="-"/>
    <s v=""/>
    <s v="11/02/2025 14:20"/>
    <s v="-"/>
    <s v="Flash Express Thailand COD"/>
    <s v="Tiktok"/>
    <s v="จ่ายทีหลัง / COD"/>
    <s v=""/>
    <s v="THT45051HGYCG9Z"/>
    <s v="11/02/2025 14:25"/>
  </r>
  <r>
    <x v="8"/>
    <x v="8"/>
    <n v="120"/>
    <n v="3"/>
    <s v="ETT6"/>
    <n v="165"/>
    <n v="0"/>
    <s v="ร้านที่4"/>
    <s v="ส***พร ช***จินตโสภณ"/>
    <s v="นครปฐม"/>
    <s v="-"/>
    <s v=""/>
    <s v="11/02/2025 14:20"/>
    <s v="-"/>
    <s v="Flash Express Thailand COD"/>
    <s v="Tiktok"/>
    <s v="จ่ายทีหลัง / COD"/>
    <s v=""/>
    <s v="THT15011HGYBV9Z"/>
    <s v="11/02/2025 14:25"/>
  </r>
  <r>
    <x v="8"/>
    <x v="8"/>
    <n v="120"/>
    <n v="3"/>
    <s v="ETT4"/>
    <n v="165"/>
    <n v="0"/>
    <s v="ร้านที่4"/>
    <s v="ช***ัส  เ***ศรี"/>
    <s v="กรุงเทพมหานคร"/>
    <s v="-"/>
    <s v=""/>
    <s v="11/02/2025 14:19"/>
    <s v="-"/>
    <s v="Flash Express Thailand"/>
    <s v="Tiktok"/>
    <s v="tiktok"/>
    <s v=""/>
    <s v="THT01061HGYB61Z"/>
    <s v="11/02/2025 14:24"/>
  </r>
  <r>
    <x v="8"/>
    <x v="8"/>
    <n v="120"/>
    <n v="4"/>
    <s v="ETT3"/>
    <n v="220"/>
    <n v="0"/>
    <s v="ร้านที่4"/>
    <s v="ศ***สนันทน์ น***กุลวงศ์"/>
    <s v="เชียงใหม่"/>
    <s v="-"/>
    <s v=""/>
    <s v="11/02/2025 14:19"/>
    <s v="-"/>
    <s v="Flash Express Thailand COD"/>
    <s v="Tiktok"/>
    <s v="จ่ายทีหลัง / COD"/>
    <s v="ไม่รับรสกล้วยหอม !!"/>
    <s v="THT47071HH21U2Z"/>
    <s v="11/02/2025 14:24"/>
  </r>
  <r>
    <x v="18"/>
    <x v="20"/>
    <n v="65"/>
    <n v="1"/>
    <s v="ETT2"/>
    <n v="147"/>
    <n v="0"/>
    <s v="ร้านที่4"/>
    <s v="พ**"/>
    <s v="พระนครศรีอยุธยา"/>
    <s v="-"/>
    <s v=""/>
    <s v="11/02/2025 14:17"/>
    <s v="-"/>
    <s v="Flash Express Thailand COD"/>
    <s v="Tiktok"/>
    <s v="จ่ายทีหลัง / COD"/>
    <s v=""/>
    <s v="THT05011HGYQ97Z"/>
    <s v="11/02/2025 14:24"/>
  </r>
  <r>
    <x v="5"/>
    <x v="5"/>
    <n v="65"/>
    <n v="1"/>
    <s v="ETT2"/>
    <n v="147"/>
    <n v="0"/>
    <s v="ร้านที่4"/>
    <s v="พ**"/>
    <s v="พระนครศรีอยุธยา"/>
    <s v="-"/>
    <s v=""/>
    <s v="11/02/2025 14:17"/>
    <s v="-"/>
    <s v="Flash Express Thailand COD"/>
    <s v="Tiktok"/>
    <s v="จ่ายทีหลัง / COD"/>
    <s v=""/>
    <s v="THT05011HGYQ97Z"/>
    <s v="11/02/2025 14:24"/>
  </r>
  <r>
    <x v="6"/>
    <x v="6"/>
    <n v="65"/>
    <n v="1"/>
    <s v="ETT2"/>
    <n v="147"/>
    <n v="0"/>
    <s v="ร้านที่4"/>
    <s v="พ**"/>
    <s v="พระนครศรีอยุธยา"/>
    <s v="-"/>
    <s v=""/>
    <s v="11/02/2025 14:17"/>
    <s v="-"/>
    <s v="Flash Express Thailand COD"/>
    <s v="Tiktok"/>
    <s v="จ่ายทีหลัง / COD"/>
    <s v=""/>
    <s v="THT05011HGYQ97Z"/>
    <s v="11/02/2025 14:24"/>
  </r>
  <r>
    <x v="4"/>
    <x v="4"/>
    <n v="0"/>
    <n v="1"/>
    <s v="ETT1"/>
    <n v="106"/>
    <n v="6"/>
    <s v="ร้านที่4"/>
    <s v="น***รณ์"/>
    <s v="กรุงเทพฯ"/>
    <s v="-"/>
    <s v=""/>
    <s v="11/02/2025 14:16"/>
    <s v="-"/>
    <s v="Flash Express Thailand COD"/>
    <s v="Tiktok"/>
    <s v="จ่ายทีหลัง / COD"/>
    <s v=""/>
    <s v="THT01221HH6T38Z"/>
    <s v="11/02/2025 14:24"/>
  </r>
  <r>
    <x v="0"/>
    <x v="0"/>
    <n v="120"/>
    <n v="1"/>
    <s v="ETT1"/>
    <n v="106"/>
    <n v="6"/>
    <s v="ร้านที่4"/>
    <s v="น***รณ์"/>
    <s v="กรุงเทพฯ"/>
    <s v="-"/>
    <s v=""/>
    <s v="11/02/2025 14:16"/>
    <s v="-"/>
    <s v="Flash Express Thailand COD"/>
    <s v="Tiktok"/>
    <s v="จ่ายทีหลัง / COD"/>
    <s v=""/>
    <s v="THT01221HH6T38Z"/>
    <s v="11/02/2025 14:24"/>
  </r>
  <r>
    <x v="8"/>
    <x v="8"/>
    <n v="120"/>
    <n v="3"/>
    <s v="ETT0"/>
    <n v="171"/>
    <n v="6"/>
    <s v="ร้านที่4"/>
    <s v="ช***มา ก***นภักดิ์"/>
    <s v="เทศบาลนครนครศรีธรรมราช"/>
    <s v="-"/>
    <s v=""/>
    <s v="11/02/2025 14:15"/>
    <s v="-"/>
    <s v="Flash Express Thailand COD"/>
    <s v="Tiktok"/>
    <s v="จ่ายทีหลัง / COD"/>
    <s v="ส่งพัสดุเวลา 8.30-16.30 น. เท่านั้น หากส่งไม่ทันให้มาส่งวันถัดไปนะคะ"/>
    <s v="-"/>
    <s v="11/02/2025 14:23"/>
  </r>
  <r>
    <x v="8"/>
    <x v="8"/>
    <n v="120"/>
    <n v="2"/>
    <s v="ETS99"/>
    <n v="116"/>
    <n v="6"/>
    <s v="ร้านที่4"/>
    <s v="ส***พร ร***ัทร์"/>
    <s v="ปทุมธานี"/>
    <s v="-"/>
    <s v=""/>
    <s v="11/02/2025 14:15"/>
    <s v="-"/>
    <s v="Flash Express Thailand COD"/>
    <s v="Tiktok"/>
    <s v="จ่ายทีหลัง / COD"/>
    <s v=""/>
    <s v="THT04021HHG2V2Z"/>
    <s v="11/02/2025 14:23"/>
  </r>
  <r>
    <x v="8"/>
    <x v="8"/>
    <n v="120"/>
    <n v="2"/>
    <s v="ETS98"/>
    <n v="116"/>
    <n v="6"/>
    <s v="ร้านที่4"/>
    <s v="ห**"/>
    <s v="สมุทรปราการ"/>
    <s v="-"/>
    <s v=""/>
    <s v="11/02/2025 14:13"/>
    <s v="-"/>
    <s v="Flash Express Thailand COD"/>
    <s v="Tiktok"/>
    <s v="จ่ายทีหลัง / COD"/>
    <s v=""/>
    <s v="THT02031HH0VT1Z"/>
    <s v="11/02/2025 14:23"/>
  </r>
  <r>
    <x v="8"/>
    <x v="8"/>
    <n v="120"/>
    <n v="2"/>
    <s v="ETS97"/>
    <n v="116"/>
    <n v="6"/>
    <s v="ร้านที่4"/>
    <s v="อ***ร ต***สุขศิริจิตร"/>
    <s v="กรุงเทพฯ"/>
    <s v="-"/>
    <s v=""/>
    <s v="11/02/2025 14:13"/>
    <s v="-"/>
    <s v="Flash Express Thailand"/>
    <s v="Tiktok"/>
    <s v="tiktok"/>
    <s v=""/>
    <s v="THT01021HGYT41Z"/>
    <s v="11/02/2025 14:23"/>
  </r>
  <r>
    <x v="8"/>
    <x v="8"/>
    <n v="120"/>
    <n v="2"/>
    <s v="ETS96"/>
    <n v="116"/>
    <n v="6"/>
    <s v="ร้านที่4"/>
    <s v="ก***ณัฐ ว***ฝั้น"/>
    <s v="ลำพูน"/>
    <s v="-"/>
    <s v=""/>
    <s v="11/02/2025 14:12"/>
    <s v="-"/>
    <s v="Flash Express Thailand COD"/>
    <s v="Tiktok"/>
    <s v="จ่ายทีหลัง / COD"/>
    <s v=""/>
    <s v="THT48011HGYRP3Z"/>
    <s v="11/02/2025 14:23"/>
  </r>
  <r>
    <x v="8"/>
    <x v="8"/>
    <n v="120"/>
    <n v="3"/>
    <s v="ETS95"/>
    <n v="165"/>
    <n v="0"/>
    <s v="ร้านที่4"/>
    <s v="จ***ธิดา  จ***รมณี"/>
    <s v="ยโสธร"/>
    <s v="-"/>
    <s v=""/>
    <s v="11/02/2025 14:12"/>
    <s v="-"/>
    <s v="Flash Express Thailand"/>
    <s v="Tiktok"/>
    <s v="tiktok"/>
    <s v=""/>
    <s v="THT32031HGY6P9Z"/>
    <s v="11/02/2025 14:23"/>
  </r>
  <r>
    <x v="18"/>
    <x v="20"/>
    <n v="65"/>
    <n v="1"/>
    <s v="ETS93"/>
    <n v="208"/>
    <n v="0"/>
    <s v="ร้านที่4"/>
    <s v="ณ***์ธัญศา ศ***รุณ"/>
    <s v="กรุงเทพมหานคร"/>
    <s v="-"/>
    <s v=""/>
    <s v="11/02/2025 14:12"/>
    <s v="-"/>
    <s v="Flash Express Thailand COD"/>
    <s v="Tiktok"/>
    <s v="จ่ายทีหลัง / COD"/>
    <s v=""/>
    <s v="THT01461HHGSD6Z"/>
    <s v="11/02/2025 14:23"/>
  </r>
  <r>
    <x v="8"/>
    <x v="8"/>
    <n v="120"/>
    <n v="2"/>
    <s v="ETS93"/>
    <n v="208"/>
    <n v="0"/>
    <s v="ร้านที่4"/>
    <s v="ณ***์ธัญศา ศ***รุณ"/>
    <s v="กรุงเทพมหานคร"/>
    <s v="-"/>
    <s v=""/>
    <s v="11/02/2025 14:12"/>
    <s v="-"/>
    <s v="Flash Express Thailand COD"/>
    <s v="Tiktok"/>
    <s v="จ่ายทีหลัง / COD"/>
    <s v=""/>
    <s v="THT01461HHGSD6Z"/>
    <s v="11/02/2025 14:23"/>
  </r>
  <r>
    <x v="5"/>
    <x v="5"/>
    <n v="65"/>
    <n v="1"/>
    <s v="ETS93"/>
    <n v="208"/>
    <n v="0"/>
    <s v="ร้านที่4"/>
    <s v="ณ***์ธัญศา ศ***รุณ"/>
    <s v="กรุงเทพมหานคร"/>
    <s v="-"/>
    <s v=""/>
    <s v="11/02/2025 14:12"/>
    <s v="-"/>
    <s v="Flash Express Thailand COD"/>
    <s v="Tiktok"/>
    <s v="จ่ายทีหลัง / COD"/>
    <s v=""/>
    <s v="THT01461HHGSD6Z"/>
    <s v="11/02/2025 14:22"/>
  </r>
  <r>
    <x v="8"/>
    <x v="8"/>
    <n v="120"/>
    <n v="2"/>
    <s v="ETS92"/>
    <n v="116"/>
    <n v="6"/>
    <s v="ร้านที่4"/>
    <s v="ก*** อ***ระ"/>
    <s v="กาญจนบุรี"/>
    <s v="-"/>
    <s v=""/>
    <s v="11/02/2025 14:11"/>
    <s v="-"/>
    <s v="Flash Express Thailand COD"/>
    <s v="Tiktok"/>
    <s v="จ่ายทีหลัง / COD"/>
    <s v=""/>
    <s v="THT13081HHG3R0Z"/>
    <s v="11/02/2025 14:22"/>
  </r>
  <r>
    <x v="8"/>
    <x v="8"/>
    <n v="120"/>
    <n v="4"/>
    <s v="ETS91"/>
    <n v="220"/>
    <n v="0"/>
    <s v="ร้านที่4"/>
    <s v="ว***สินี แ***รี"/>
    <s v="นครสวรรค์"/>
    <s v="-"/>
    <s v=""/>
    <s v="11/02/2025 14:12"/>
    <s v="-"/>
    <s v="Flash Express Thailand"/>
    <s v="Tiktok"/>
    <s v="tiktok"/>
    <s v=""/>
    <s v="THT56031HH3ZJ4Z"/>
    <s v="11/02/2025 14:22"/>
  </r>
  <r>
    <x v="8"/>
    <x v="8"/>
    <n v="120"/>
    <n v="4"/>
    <s v="ETS90"/>
    <n v="220"/>
    <n v="0"/>
    <s v="ร้านที่4"/>
    <s v="แ***า ไ***่วย"/>
    <s v="ยโสธร"/>
    <s v="-"/>
    <s v=""/>
    <s v="11/02/2025 14:11"/>
    <s v="-"/>
    <s v="Flash Express Thailand COD"/>
    <s v="Tiktok"/>
    <s v="จ่ายทีหลัง / COD"/>
    <s v=""/>
    <s v="THT32051HGK4E1Z"/>
    <s v="11/02/2025 14:22"/>
  </r>
  <r>
    <x v="8"/>
    <x v="8"/>
    <n v="120"/>
    <n v="3"/>
    <s v="ETS89"/>
    <n v="165"/>
    <n v="0"/>
    <s v="ร้านที่4"/>
    <s v="ค** ต*  ส***ำสุด"/>
    <s v="พิษณุโลก"/>
    <s v="-"/>
    <s v=""/>
    <s v="11/02/2025 14:11"/>
    <s v="-"/>
    <s v="Flash Express Thailand COD"/>
    <s v="Tiktok"/>
    <s v="จ่ายทีหลัง / COD"/>
    <s v=""/>
    <s v="THT61021HHFCN0Z"/>
    <s v="11/02/2025 14:22"/>
  </r>
  <r>
    <x v="8"/>
    <x v="8"/>
    <n v="120"/>
    <n v="4"/>
    <s v="ETS88"/>
    <n v="220"/>
    <n v="0"/>
    <s v="ร้านที่4"/>
    <s v="น***พรวัน ข***งกลาง"/>
    <s v="นครราชสีมา"/>
    <s v="-"/>
    <s v=""/>
    <s v="11/02/2025 14:11"/>
    <s v="-"/>
    <s v="Flash Express Thailand COD"/>
    <s v="Tiktok"/>
    <s v="จ่ายทีหลัง / COD"/>
    <s v=""/>
    <s v="THT27091HH2DJ4Z"/>
    <s v="11/02/2025 14:22"/>
  </r>
  <r>
    <x v="8"/>
    <x v="8"/>
    <n v="120"/>
    <n v="2"/>
    <s v="ETS87"/>
    <n v="116"/>
    <n v="6"/>
    <s v="ร้านที่4"/>
    <s v="ท***ีย์ ศ***ุข"/>
    <s v="กรุงเทพฯ"/>
    <s v="-"/>
    <s v=""/>
    <s v="11/02/2025 14:08"/>
    <s v="-"/>
    <s v="Flash Express Thailand"/>
    <s v="Tiktok"/>
    <s v="tiktok"/>
    <s v=""/>
    <s v="THT01441HH0UW3Z"/>
    <s v="11/02/2025 14:20"/>
  </r>
  <r>
    <x v="8"/>
    <x v="8"/>
    <n v="120"/>
    <n v="2"/>
    <s v="ETS86"/>
    <n v="116"/>
    <n v="6"/>
    <s v="ร้านที่4"/>
    <s v="ก***    เ***อสาวะถี"/>
    <s v="พังงา"/>
    <s v="-"/>
    <s v=""/>
    <s v="11/02/2025 14:07"/>
    <s v="-"/>
    <s v="Flash Express Thailand COD"/>
    <s v="Tiktok"/>
    <s v="จ่ายทีหลัง / COD"/>
    <s v=""/>
    <s v="THT66081HHJ6M6Z"/>
    <s v="11/02/2025 14:20"/>
  </r>
  <r>
    <x v="8"/>
    <x v="8"/>
    <n v="120"/>
    <n v="3"/>
    <s v="ETS85"/>
    <n v="165"/>
    <n v="0"/>
    <s v="ร้านที่4"/>
    <s v="อ***ณา ต***พัฒนา"/>
    <s v="ขอนแก่น"/>
    <s v="-"/>
    <s v=""/>
    <s v="11/02/2025 14:07"/>
    <s v="-"/>
    <s v="Flash Express Thailand"/>
    <s v="Tiktok"/>
    <s v="tiktok"/>
    <s v=""/>
    <s v="THT37011HHGQX8Z"/>
    <s v="11/02/2025 14:20"/>
  </r>
  <r>
    <x v="8"/>
    <x v="8"/>
    <n v="120"/>
    <n v="3"/>
    <s v="ETS84"/>
    <n v="171"/>
    <n v="6"/>
    <s v="ร้านที่4"/>
    <s v="ม***ค์"/>
    <s v="ระยอง"/>
    <s v="-"/>
    <s v=""/>
    <s v="11/02/2025 14:07"/>
    <s v="-"/>
    <s v="Flash Express Thailand COD"/>
    <s v="Tiktok"/>
    <s v="จ่ายทีหลัง / COD"/>
    <s v=""/>
    <s v="THT21011HHGPF8Z"/>
    <s v="11/02/2025 14:20"/>
  </r>
  <r>
    <x v="2"/>
    <x v="21"/>
    <n v="80"/>
    <n v="1"/>
    <s v="ETS83"/>
    <n v="308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11/02/2025 14:19"/>
    <s v="-"/>
    <s v="Flash Express"/>
    <s v="Shopee"/>
    <s v="shopee"/>
    <s v=""/>
    <s v="TH01276UW2JR7B"/>
    <s v="11/02/2025 14:20"/>
  </r>
  <r>
    <x v="12"/>
    <x v="13"/>
    <n v="50"/>
    <n v="1"/>
    <s v="ETS83"/>
    <n v="308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11/02/2025 14:19"/>
    <s v="-"/>
    <s v="Flash Express"/>
    <s v="Shopee"/>
    <s v="shopee"/>
    <s v=""/>
    <s v="TH01276UW2JR7B"/>
    <s v="11/02/2025 14:20"/>
  </r>
  <r>
    <x v="19"/>
    <x v="22"/>
    <n v="50"/>
    <n v="1"/>
    <s v="ETS83"/>
    <n v="308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11/02/2025 14:19"/>
    <s v="-"/>
    <s v="Flash Express"/>
    <s v="Shopee"/>
    <s v="shopee"/>
    <s v=""/>
    <s v="TH01276UW2JR7B"/>
    <s v="11/02/2025 14:19"/>
  </r>
  <r>
    <x v="1"/>
    <x v="1"/>
    <n v="80"/>
    <n v="1"/>
    <s v="ETS83"/>
    <n v="308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11/02/2025 14:19"/>
    <s v="-"/>
    <s v="Flash Express"/>
    <s v="Shopee"/>
    <s v="shopee"/>
    <s v=""/>
    <s v="TH01276UW2JR7B"/>
    <s v="11/02/2025 14:19"/>
  </r>
  <r>
    <x v="8"/>
    <x v="8"/>
    <n v="120"/>
    <n v="2"/>
    <s v="ETS79"/>
    <n v="110"/>
    <n v="0"/>
    <s v="ร้านที่4"/>
    <s v="อ***า ม***เสนาะ"/>
    <s v="สุพรรณบุรี"/>
    <s v="-"/>
    <s v=""/>
    <s v="11/02/2025 14:02"/>
    <s v="-"/>
    <s v="Flash Express Thailand COD"/>
    <s v="Tiktok"/>
    <s v="จ่ายทีหลัง / COD"/>
    <s v=""/>
    <s v="THT14041HHJ5F6Z"/>
    <s v="11/02/2025 14:02"/>
  </r>
  <r>
    <x v="6"/>
    <x v="6"/>
    <n v="65"/>
    <n v="1"/>
    <s v="ETS76"/>
    <n v="202"/>
    <n v="0"/>
    <s v="ร้านที่4"/>
    <s v="พ***าพร น***ำ"/>
    <s v="กรุงเทพฯ"/>
    <s v="-"/>
    <s v=""/>
    <s v="11/02/2025 13:59"/>
    <s v="-"/>
    <s v="Flash Express Thailand COD"/>
    <s v="Tiktok"/>
    <s v="จ่ายทีหลัง / COD"/>
    <s v=""/>
    <s v="THT01231HHGM00Z"/>
    <s v="11/02/2025 14:00"/>
  </r>
  <r>
    <x v="18"/>
    <x v="20"/>
    <n v="65"/>
    <n v="1"/>
    <s v="ETS76"/>
    <n v="202"/>
    <n v="0"/>
    <s v="ร้านที่4"/>
    <s v="พ***าพร น***ำ"/>
    <s v="กรุงเทพฯ"/>
    <s v="-"/>
    <s v=""/>
    <s v="11/02/2025 13:59"/>
    <s v="-"/>
    <s v="Flash Express Thailand COD"/>
    <s v="Tiktok"/>
    <s v="จ่ายทีหลัง / COD"/>
    <s v=""/>
    <s v="THT01231HHGM00Z"/>
    <s v="11/02/2025 13:59"/>
  </r>
  <r>
    <x v="8"/>
    <x v="8"/>
    <n v="120"/>
    <n v="1"/>
    <s v="ETS76"/>
    <n v="202"/>
    <n v="0"/>
    <s v="ร้านที่4"/>
    <s v="พ***าพร น***ำ"/>
    <s v="กรุงเทพฯ"/>
    <s v="-"/>
    <s v=""/>
    <s v="11/02/2025 13:59"/>
    <s v="-"/>
    <s v="Flash Express Thailand COD"/>
    <s v="Tiktok"/>
    <s v="จ่ายทีหลัง / COD"/>
    <s v=""/>
    <s v="THT01231HHGM00Z"/>
    <s v="11/02/2025 13:59"/>
  </r>
  <r>
    <x v="5"/>
    <x v="5"/>
    <n v="65"/>
    <n v="1"/>
    <s v="ETS76"/>
    <n v="202"/>
    <n v="0"/>
    <s v="ร้านที่4"/>
    <s v="พ***าพร น***ำ"/>
    <s v="กรุงเทพฯ"/>
    <s v="-"/>
    <s v=""/>
    <s v="11/02/2025 13:59"/>
    <s v="-"/>
    <s v="Flash Express Thailand COD"/>
    <s v="Tiktok"/>
    <s v="จ่ายทีหลัง / COD"/>
    <s v=""/>
    <s v="THT01231HHGM00Z"/>
    <s v="11/02/2025 13:59"/>
  </r>
  <r>
    <x v="8"/>
    <x v="8"/>
    <n v="120"/>
    <n v="1"/>
    <s v="ETS75"/>
    <n v="100"/>
    <n v="45"/>
    <s v="ร้านที่4"/>
    <s v="u***7245181622344"/>
    <s v="สมุทรปราการ"/>
    <s v="-"/>
    <s v=""/>
    <s v="11/02/2025 13:59"/>
    <s v="-"/>
    <s v="Flash Express Thailand COD"/>
    <s v="Tiktok"/>
    <s v="จ่ายทีหลัง / COD"/>
    <s v=""/>
    <s v="THT02051HH3516Z"/>
    <s v="11/02/2025 13:59"/>
  </r>
  <r>
    <x v="8"/>
    <x v="8"/>
    <n v="120"/>
    <n v="2"/>
    <s v="ETS74"/>
    <n v="116"/>
    <n v="6"/>
    <s v="ร้านที่4"/>
    <s v="น***ทิพย์"/>
    <s v="แพร่"/>
    <s v="-"/>
    <s v=""/>
    <s v="11/02/2025 13:57"/>
    <s v="-"/>
    <s v="Flash Express Thailand COD"/>
    <s v="Tiktok"/>
    <s v="จ่ายทีหลัง / COD"/>
    <s v=""/>
    <s v="THT51031HH02W5Z"/>
    <s v="11/02/2025 13:58"/>
  </r>
  <r>
    <x v="0"/>
    <x v="0"/>
    <n v="90"/>
    <n v="2"/>
    <s v="ETS73"/>
    <n v="180"/>
    <n v="0"/>
    <s v="ร้านที่1"/>
    <s v="คุณจักรวุฒิ บุญช่วยคุ้ม"/>
    <s v=" 66 ถ.ไมตรีจิตต์ แขวงป้อมปราบฯ_x000a_เขตป้อมปราบฯ _x000a_กรุงเทพมหานคร 10100"/>
    <s v="10100"/>
    <s v="0656549481"/>
    <s v="09/02/2025 17:02"/>
    <s v="keadum555@gmail.com"/>
    <s v="EMS"/>
    <s v="facebook"/>
    <s v="กสิกร"/>
    <s v=""/>
    <s v="JB174677278TH"/>
    <s v="11/02/2025 13:51"/>
  </r>
  <r>
    <x v="8"/>
    <x v="8"/>
    <n v="120"/>
    <n v="4"/>
    <s v="ETS71"/>
    <n v="220"/>
    <n v="0"/>
    <s v="ร้านที่4"/>
    <s v="ศ***ญา เ***ญสุข"/>
    <s v="กรุงเทพมหานคร"/>
    <s v="-"/>
    <s v=""/>
    <s v="11/02/2025 13:50"/>
    <s v="-"/>
    <s v="Flash Express Thailand COD"/>
    <s v="Tiktok"/>
    <s v="จ่ายทีหลัง / COD"/>
    <s v=""/>
    <s v="THT01081HH2EG4Z"/>
    <s v="11/02/2025 13:50"/>
  </r>
  <r>
    <x v="0"/>
    <x v="0"/>
    <n v="100"/>
    <n v="1"/>
    <s v="ETS69"/>
    <n v="130"/>
    <n v="30"/>
    <s v="ร้านที่1"/>
    <s v="นงนุชย์.ลุนมาตย์"/>
    <s v="21ม.12บ้านหัวช้าง_x000a_ต.ยางน้อย_x000a_อ.โกสุมพิสัย_x000a_จ.มหาสราคาม 44140"/>
    <s v="44140"/>
    <s v="0653439370"/>
    <s v="11/02/2025 13:45"/>
    <s v="suphandarat@gmail.com"/>
    <s v="EMS COD"/>
    <s v="facebook"/>
    <s v="จ่ายทีหลัง / COD"/>
    <s v=""/>
    <s v="JA166799235TH"/>
    <s v="11/02/2025 13:45"/>
  </r>
  <r>
    <x v="20"/>
    <x v="23"/>
    <n v="65"/>
    <n v="1"/>
    <s v="ETS69"/>
    <n v="130"/>
    <n v="30"/>
    <s v="ร้านที่1"/>
    <s v="นงนุชย์.ลุนมาตย์"/>
    <s v="21ม.12บ้านหัวช้าง_x000a_ต.ยางน้อย_x000a_อ.โกสุมพิสัย_x000a_จ.มหาสราคาม 44140"/>
    <s v="44140"/>
    <s v="0653439370"/>
    <s v="11/02/2025 13:45"/>
    <s v="suphandarat@gmail.com"/>
    <s v="EMS COD"/>
    <s v="facebook"/>
    <s v="จ่ายทีหลัง / COD"/>
    <s v=""/>
    <s v="JA166799235TH"/>
    <s v="11/02/2025 13:45"/>
  </r>
  <r>
    <x v="5"/>
    <x v="5"/>
    <n v="43"/>
    <n v="1"/>
    <s v="ETS68"/>
    <n v="46"/>
    <n v="3"/>
    <s v="ร้านที่1"/>
    <s v="ป******ล"/>
    <s v="******องนาท ตำบลเมืองนาท อำเภอขามสะแกแสง จังหวัดนครราชสีมา 30290"/>
    <s v="30290"/>
    <s v="77"/>
    <s v="11/02/2025 13:45"/>
    <s v="-"/>
    <s v="Flash Express"/>
    <s v="Shopee"/>
    <s v="shopee"/>
    <s v=""/>
    <s v="TH27116UW2DB1C"/>
    <s v="11/02/2025 13:44"/>
  </r>
  <r>
    <x v="18"/>
    <x v="20"/>
    <n v="65"/>
    <n v="1"/>
    <s v="ETS67"/>
    <n v="104"/>
    <n v="6"/>
    <s v="ร้านที่4"/>
    <s v="ช***า"/>
    <s v="กรุงเทพมหานคร"/>
    <s v="-"/>
    <s v=""/>
    <s v="11/02/2025 13:42"/>
    <s v="-"/>
    <s v="Flash Express Thailand"/>
    <s v="Tiktok"/>
    <s v="tiktok"/>
    <s v=""/>
    <s v="THT01171HHFY44Z"/>
    <s v="11/02/2025 13:43"/>
  </r>
  <r>
    <x v="5"/>
    <x v="5"/>
    <n v="65"/>
    <n v="1"/>
    <s v="ETS67"/>
    <n v="104"/>
    <n v="6"/>
    <s v="ร้านที่4"/>
    <s v="ช***า"/>
    <s v="กรุงเทพมหานคร"/>
    <s v="-"/>
    <s v=""/>
    <s v="11/02/2025 13:42"/>
    <s v="-"/>
    <s v="Flash Express Thailand"/>
    <s v="Tiktok"/>
    <s v="tiktok"/>
    <s v=""/>
    <s v="THT01171HHFY44Z"/>
    <s v="11/02/2025 13:42"/>
  </r>
  <r>
    <x v="8"/>
    <x v="8"/>
    <n v="120"/>
    <n v="4"/>
    <s v="ETS66"/>
    <n v="220"/>
    <n v="0"/>
    <s v="ร้านที่4"/>
    <s v="ส***ักดิ์   โ***กรานต์"/>
    <s v="นครปฐม"/>
    <s v="-"/>
    <s v=""/>
    <s v="11/02/2025 13:37"/>
    <s v="-"/>
    <s v="Flash Express Thailand COD"/>
    <s v="Tiktok"/>
    <s v="จ่ายทีหลัง / COD"/>
    <s v=""/>
    <s v="THT15051HH2HB8Z"/>
    <s v="11/02/2025 13:37"/>
  </r>
  <r>
    <x v="8"/>
    <x v="8"/>
    <n v="120"/>
    <n v="2"/>
    <s v="ETS65"/>
    <n v="116"/>
    <n v="6"/>
    <s v="ร้านที่4"/>
    <s v="t***oi"/>
    <s v="สมุทรปราการ"/>
    <s v="-"/>
    <s v=""/>
    <s v="11/02/2025 13:37"/>
    <s v="-"/>
    <s v="Flash Express Thailand COD"/>
    <s v="Tiktok"/>
    <s v="จ่ายทีหลัง / COD"/>
    <s v=""/>
    <s v="THT02011HH0S49Z"/>
    <s v="11/02/2025 13:37"/>
  </r>
  <r>
    <x v="4"/>
    <x v="4"/>
    <n v="0"/>
    <n v="1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5"/>
  </r>
  <r>
    <x v="1"/>
    <x v="1"/>
    <n v="120"/>
    <n v="1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5"/>
  </r>
  <r>
    <x v="4"/>
    <x v="4"/>
    <n v="0"/>
    <n v="1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5"/>
  </r>
  <r>
    <x v="0"/>
    <x v="0"/>
    <n v="120"/>
    <n v="1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4"/>
  </r>
  <r>
    <x v="8"/>
    <x v="8"/>
    <n v="120"/>
    <n v="2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4"/>
  </r>
  <r>
    <x v="4"/>
    <x v="4"/>
    <n v="0"/>
    <n v="1"/>
    <s v="ETS63"/>
    <n v="159"/>
    <n v="0"/>
    <s v="ร้านที่4"/>
    <s v="อ***รก ส***ุภมาตร"/>
    <s v="สมุทรสาคร"/>
    <s v="-"/>
    <s v=""/>
    <s v="11/02/2025 18:02"/>
    <s v="-"/>
    <s v="Flash Express Thailand"/>
    <s v="Tiktok"/>
    <s v="tiktok"/>
    <s v=""/>
    <s v="THT16021HGNWR5Z"/>
    <s v="11/02/2025 13:16"/>
  </r>
  <r>
    <x v="1"/>
    <x v="1"/>
    <n v="120"/>
    <n v="1"/>
    <s v="ETS63"/>
    <n v="159"/>
    <n v="0"/>
    <s v="ร้านที่4"/>
    <s v="อ***รก ส***ุภมาตร"/>
    <s v="สมุทรสาคร"/>
    <s v="-"/>
    <s v=""/>
    <s v="11/02/2025 18:02"/>
    <s v="-"/>
    <s v="Flash Express Thailand"/>
    <s v="Tiktok"/>
    <s v="tiktok"/>
    <s v=""/>
    <s v="THT16021HGNWR5Z"/>
    <s v="11/02/2025 13:16"/>
  </r>
  <r>
    <x v="8"/>
    <x v="8"/>
    <n v="120"/>
    <n v="1"/>
    <s v="ETS63"/>
    <n v="159"/>
    <n v="0"/>
    <s v="ร้านที่4"/>
    <s v="อ***รก ส***ุภมาตร"/>
    <s v="สมุทรสาคร"/>
    <s v="-"/>
    <s v=""/>
    <s v="11/02/2025 18:02"/>
    <s v="-"/>
    <s v="Flash Express Thailand"/>
    <s v="Tiktok"/>
    <s v="tiktok"/>
    <s v=""/>
    <s v="THT16021HGNWR5Z"/>
    <s v="11/02/2025 13:16"/>
  </r>
  <r>
    <x v="8"/>
    <x v="8"/>
    <n v="120"/>
    <n v="4"/>
    <s v="ETS62"/>
    <n v="228"/>
    <n v="0"/>
    <s v="ร้านที่4"/>
    <s v="อ***พร บ***เวียงพันธ์"/>
    <s v="ขอนแก่น"/>
    <s v="-"/>
    <s v=""/>
    <s v="11/02/2025 13:07"/>
    <s v="-"/>
    <s v="Flash Express Thailand"/>
    <s v="Tiktok"/>
    <s v="tiktok"/>
    <s v=""/>
    <s v="THT37011HGHNN1Z"/>
    <s v="11/02/2025 13:07"/>
  </r>
  <r>
    <x v="7"/>
    <x v="12"/>
    <n v="27.5"/>
    <n v="4"/>
    <s v="ETS61"/>
    <n v="142"/>
    <n v="7"/>
    <s v="ร้านที่10"/>
    <s v="ชุมพล อาษานาม"/>
    <s v="63หมุ่ที่2วัดโพธิ์ศรีสร้างคอม ต.สร้างคอม อ.สร้างคอม จ.อุดรธานี ระหัสไปรสณีย์41260 · สร้างคอม/ Sang Khom_x000a__x000a_สร้างคอม/ Sang Khomอุดรธานี/ Udon Thani_x000a_41260"/>
    <s v="41260"/>
    <s v="660813308192"/>
    <s v="11/02/2025 13:05"/>
    <s v="-"/>
    <s v="Kerry_dropoff"/>
    <s v="Lazada"/>
    <s v="lazada"/>
    <s v=""/>
    <s v="TH38156UVXHX3A"/>
    <s v="11/02/2025 13:05"/>
  </r>
  <r>
    <x v="14"/>
    <x v="15"/>
    <n v="25"/>
    <n v="4"/>
    <s v="ETS60"/>
    <n v="212"/>
    <n v="0"/>
    <s v="ร้านที่4"/>
    <s v="น***ช ป***ิษฐ์โยธา"/>
    <s v="ราชบุรี"/>
    <s v="-"/>
    <s v=""/>
    <s v="11/02/2025 13:01"/>
    <s v="-"/>
    <s v="Flash Express Thailand COD"/>
    <s v="Tiktok"/>
    <s v="จ่ายทีหลัง / COD"/>
    <s v=""/>
    <s v="THT12011HGNZS9Z"/>
    <s v="11/02/2025 13:01"/>
  </r>
  <r>
    <x v="8"/>
    <x v="8"/>
    <n v="120"/>
    <n v="2"/>
    <s v="ETS60"/>
    <n v="212"/>
    <n v="0"/>
    <s v="ร้านที่4"/>
    <s v="น***ช ป***ิษฐ์โยธา"/>
    <s v="ราชบุรี"/>
    <s v="-"/>
    <s v=""/>
    <s v="11/02/2025 13:01"/>
    <s v="-"/>
    <s v="Flash Express Thailand COD"/>
    <s v="Tiktok"/>
    <s v="จ่ายทีหลัง / COD"/>
    <s v=""/>
    <s v="THT12011HGNZS9Z"/>
    <s v="11/02/2025 13:01"/>
  </r>
  <r>
    <x v="0"/>
    <x v="0"/>
    <n v="66.333333333333329"/>
    <n v="3"/>
    <s v="ETS59"/>
    <n v="220"/>
    <n v="0"/>
    <s v="ร้านที่4"/>
    <s v="ข***ฐา"/>
    <s v="อุทัยธานี"/>
    <s v="-"/>
    <s v=""/>
    <s v="11/02/2025 12:51"/>
    <s v="-"/>
    <s v="Flash Express Thailand"/>
    <s v="Tiktok"/>
    <s v="tiktok"/>
    <s v=""/>
    <s v="THT57031HHEF08Z"/>
    <s v="11/02/2025 12:50"/>
  </r>
  <r>
    <x v="19"/>
    <x v="22"/>
    <n v="65"/>
    <n v="1"/>
    <s v="ETS58"/>
    <n v="230"/>
    <n v="30"/>
    <s v="ร้านที่1"/>
    <s v="จิรัฐติกาล รักษาทรัพย์"/>
    <s v="57/146 ม5_x000a_ต พันท้าย_x000a_อเมือง_x000a_จ สมุทสาครู_x000a_ 74000"/>
    <s v="74000"/>
    <s v="0822340683"/>
    <s v="11/02/2025 12:41"/>
    <s v="suphandarat@gmail.com"/>
    <s v="EMS COD"/>
    <s v="facebook"/>
    <s v="จ่ายทีหลัง / COD"/>
    <s v=""/>
    <s v="JA166799221TH"/>
    <s v="11/02/2025 12:41"/>
  </r>
  <r>
    <x v="18"/>
    <x v="20"/>
    <n v="50"/>
    <n v="1"/>
    <s v="ETS58"/>
    <n v="230"/>
    <n v="30"/>
    <s v="ร้านที่1"/>
    <s v="จิรัฐติกาล รักษาทรัพย์"/>
    <s v="57/146 ม5_x000a_ต พันท้าย_x000a_อเมือง_x000a_จ สมุทสาครู_x000a_ 74000"/>
    <s v="74000"/>
    <s v="0822340683"/>
    <s v="11/02/2025 12:41"/>
    <s v="suphandarat@gmail.com"/>
    <s v="EMS COD"/>
    <s v="facebook"/>
    <s v="จ่ายทีหลัง / COD"/>
    <s v=""/>
    <s v="JA166799221TH"/>
    <s v="11/02/2025 12:41"/>
  </r>
  <r>
    <x v="0"/>
    <x v="0"/>
    <n v="100"/>
    <n v="2"/>
    <s v="ETS58"/>
    <n v="230"/>
    <n v="30"/>
    <s v="ร้านที่1"/>
    <s v="จิรัฐติกาล รักษาทรัพย์"/>
    <s v="57/146 ม5_x000a_ต พันท้าย_x000a_อเมือง_x000a_จ สมุทสาครู_x000a_ 74000"/>
    <s v="74000"/>
    <s v="0822340683"/>
    <s v="11/02/2025 12:41"/>
    <s v="suphandarat@gmail.com"/>
    <s v="EMS COD"/>
    <s v="facebook"/>
    <s v="จ่ายทีหลัง / COD"/>
    <s v=""/>
    <s v="JA166799221TH"/>
    <s v="11/02/2025 12:41"/>
  </r>
  <r>
    <x v="8"/>
    <x v="8"/>
    <n v="120"/>
    <n v="2"/>
    <s v="ETS57"/>
    <n v="116"/>
    <n v="6"/>
    <s v="ร้านที่4"/>
    <s v="ร***า ต***ลห์"/>
    <s v="ขอนแก่น"/>
    <s v="-"/>
    <s v=""/>
    <s v="11/02/2025 12:39"/>
    <s v="-"/>
    <s v="Flash Express Thailand COD"/>
    <s v="Tiktok"/>
    <s v="จ่ายทีหลัง / COD"/>
    <s v=""/>
    <s v="THT37081HH0MB9Z"/>
    <s v="11/02/2025 12:39"/>
  </r>
  <r>
    <x v="8"/>
    <x v="8"/>
    <n v="120"/>
    <n v="2"/>
    <s v="ETS56"/>
    <n v="116"/>
    <n v="6"/>
    <s v="ร้านที่4"/>
    <s v="ส***  ก***นวงษ์"/>
    <s v="กรุงเทพฯ"/>
    <s v="-"/>
    <s v=""/>
    <s v="11/02/2025 12:33"/>
    <s v="-"/>
    <s v="Flash Express Thailand COD"/>
    <s v="Tiktok"/>
    <s v="จ่ายทีหลัง / COD"/>
    <s v=""/>
    <s v="THT01211HHHXB8Z"/>
    <s v="11/02/2025 12:33"/>
  </r>
  <r>
    <x v="8"/>
    <x v="8"/>
    <n v="120"/>
    <n v="2"/>
    <s v="ETS55"/>
    <n v="116"/>
    <n v="6"/>
    <s v="ร้านที่4"/>
    <s v="เ***รตน์  ค***ักษ์"/>
    <s v="ปทุมธานี"/>
    <s v="-"/>
    <s v=""/>
    <s v="11/02/2025 12:32"/>
    <s v="-"/>
    <s v="Flash Express Thailand COD"/>
    <s v="Tiktok"/>
    <s v="จ่ายทีหลัง / COD"/>
    <s v=""/>
    <s v="THT04021HHJ1Q8Z"/>
    <s v="11/02/2025 12:32"/>
  </r>
  <r>
    <x v="0"/>
    <x v="0"/>
    <n v="80"/>
    <n v="2"/>
    <s v="ETS54"/>
    <n v="187"/>
    <n v="29"/>
    <s v="ร้านที่1"/>
    <s v="ค******ฐ"/>
    <s v="******7, หนองหลวง, อำเภอลานกระบือ ตำบลหนองหลวง อำเภอลานกระบือ จังหวัดกำแพงเพชร 62170"/>
    <s v="62170"/>
    <s v="21"/>
    <s v="11/02/2025 13:00"/>
    <s v="-"/>
    <s v="SPX Express"/>
    <s v="Shopee"/>
    <s v="shopee"/>
    <s v=""/>
    <s v="TH253788750413H"/>
    <s v="11/02/2025 12:29"/>
  </r>
  <r>
    <x v="0"/>
    <x v="0"/>
    <n v="80"/>
    <n v="3"/>
    <s v="ETS53"/>
    <n v="260"/>
    <n v="29"/>
    <s v="ร้านที่1"/>
    <s v="ค******ฐ"/>
    <s v="******7, หนองหลวง, อำเภอลานกระบือ ตำบลหนองหลวง อำเภอลานกระบือ จังหวัดกำแพงเพชร 62170"/>
    <s v="62170"/>
    <s v="21"/>
    <s v="11/02/2025 12:58"/>
    <s v="-"/>
    <s v="SPX Express"/>
    <s v="Shopee"/>
    <s v="shopee"/>
    <s v=""/>
    <s v="TH253642499745N"/>
    <s v="11/02/2025 12:28"/>
  </r>
  <r>
    <x v="19"/>
    <x v="22"/>
    <n v="65"/>
    <n v="1"/>
    <s v="ETS52"/>
    <n v="130"/>
    <n v="30"/>
    <s v="ร้านที่1"/>
    <s v="จินตนา สมานมิตร"/>
    <s v="ปั๊มน้ำมัน PT 12 ลำไทร 15/8 หมู่ 10 ลำลูกกาปทุมธานี   12150"/>
    <s v="12150"/>
    <s v="0842367371"/>
    <s v="11/02/2025 12:25"/>
    <s v="suphandarat@gmail.com"/>
    <s v="EMS COD"/>
    <s v="facebook"/>
    <s v="จ่ายทีหลัง / COD"/>
    <s v=""/>
    <s v="JA166799218TH"/>
    <s v="11/02/2025 12:25"/>
  </r>
  <r>
    <x v="0"/>
    <x v="0"/>
    <n v="100"/>
    <n v="1"/>
    <s v="ETS52"/>
    <n v="130"/>
    <n v="30"/>
    <s v="ร้านที่1"/>
    <s v="จินตนา สมานมิตร"/>
    <s v="ปั๊มน้ำมัน PT 12 ลำไทร 15/8 หมู่ 10 ลำลูกกาปทุมธานี   12150"/>
    <s v="12150"/>
    <s v="0842367371"/>
    <s v="11/02/2025 12:25"/>
    <s v="suphandarat@gmail.com"/>
    <s v="EMS COD"/>
    <s v="facebook"/>
    <s v="จ่ายทีหลัง / COD"/>
    <s v=""/>
    <s v="JA166799218TH"/>
    <s v="11/02/2025 12:25"/>
  </r>
  <r>
    <x v="5"/>
    <x v="5"/>
    <n v="50"/>
    <n v="1"/>
    <s v="ETS51"/>
    <n v="130"/>
    <n v="30"/>
    <s v="ร้านที่1"/>
    <s v="ธันยพร ทองรุ่งงาม"/>
    <s v="202 ซอยพระรามที่2ซอย28แยก32_x000a_แขวงจอมทองเขตจอมทอง_x000a_กรุงเทพฯ_x000a_ 10150"/>
    <s v="10150"/>
    <s v="0890663361"/>
    <s v="11/02/2025 12:22"/>
    <s v="suphandarat@gmail.com"/>
    <s v="EMS COD"/>
    <s v="facebook"/>
    <s v="จ่ายทีหลัง / COD"/>
    <s v=""/>
    <s v="JA166799204TH"/>
    <s v="11/02/2025 12:22"/>
  </r>
  <r>
    <x v="0"/>
    <x v="0"/>
    <n v="100"/>
    <n v="1"/>
    <s v="ETS51"/>
    <n v="130"/>
    <n v="30"/>
    <s v="ร้านที่1"/>
    <s v="ธันยพร ทองรุ่งงาม"/>
    <s v="202 ซอยพระรามที่2ซอย28แยก32_x000a_แขวงจอมทองเขตจอมทอง_x000a_กรุงเทพฯ_x000a_ 10150"/>
    <s v="10150"/>
    <s v="0890663361"/>
    <s v="11/02/2025 12:22"/>
    <s v="suphandarat@gmail.com"/>
    <s v="EMS COD"/>
    <s v="facebook"/>
    <s v="จ่ายทีหลัง / COD"/>
    <s v=""/>
    <s v="JA166799204TH"/>
    <s v="11/02/2025 12:22"/>
  </r>
  <r>
    <x v="15"/>
    <x v="16"/>
    <n v="65"/>
    <n v="1"/>
    <s v="ETS50"/>
    <n v="130"/>
    <n v="30"/>
    <s v="ร้านที่1"/>
    <s v="พจณีย์ รังคะวัตร์"/>
    <s v="89/9ม.9ต.ทับกวาง อ.แก่งคอย จ.สระบุรี  18260"/>
    <s v="18260"/>
    <s v="0617890099"/>
    <s v="11/02/2025 12:21"/>
    <s v="suphandarat@gmail.com"/>
    <s v="EMS COD"/>
    <s v="facebook"/>
    <s v="จ่ายทีหลัง / COD"/>
    <s v=""/>
    <s v="JA166799195TH"/>
    <s v="11/02/2025 12:21"/>
  </r>
  <r>
    <x v="0"/>
    <x v="0"/>
    <n v="100"/>
    <n v="1"/>
    <s v="ETS50"/>
    <n v="130"/>
    <n v="30"/>
    <s v="ร้านที่1"/>
    <s v="พจณีย์ รังคะวัตร์"/>
    <s v="89/9ม.9ต.ทับกวาง อ.แก่งคอย จ.สระบุรี  18260"/>
    <s v="18260"/>
    <s v="0617890099"/>
    <s v="11/02/2025 12:21"/>
    <s v="suphandarat@gmail.com"/>
    <s v="EMS COD"/>
    <s v="facebook"/>
    <s v="จ่ายทีหลัง / COD"/>
    <s v=""/>
    <s v="JA166799195TH"/>
    <s v="11/02/2025 12:21"/>
  </r>
  <r>
    <x v="6"/>
    <x v="6"/>
    <n v="50"/>
    <n v="1"/>
    <s v="ETS49"/>
    <n v="130"/>
    <n v="3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11/02/2025 12:20"/>
    <s v="suphandarat@gmail.com"/>
    <s v="EMS COD"/>
    <s v="facebook"/>
    <s v="จ่ายทีหลัง / COD"/>
    <s v=""/>
    <s v="JA166799181TH"/>
    <s v="11/02/2025 12:20"/>
  </r>
  <r>
    <x v="0"/>
    <x v="0"/>
    <n v="100"/>
    <n v="1"/>
    <s v="ETS49"/>
    <n v="130"/>
    <n v="3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11/02/2025 12:20"/>
    <s v="suphandarat@gmail.com"/>
    <s v="EMS COD"/>
    <s v="facebook"/>
    <s v="จ่ายทีหลัง / COD"/>
    <s v=""/>
    <s v="JA166799181TH"/>
    <s v="11/02/2025 12:20"/>
  </r>
  <r>
    <x v="12"/>
    <x v="13"/>
    <n v="60"/>
    <n v="1"/>
    <s v="ETS48"/>
    <n v="230"/>
    <n v="30"/>
    <s v="ร้านที่1"/>
    <s v=" สุรีย์พันธุ์ สุขสาธุ"/>
    <s v="100/38หมู่1 ซอยบางศรีเมือง อ.เมือง จ.นนทบุรี 11000"/>
    <s v="11000"/>
    <s v="0869745685"/>
    <s v="11/02/2025 12:15"/>
    <s v="suphandarat@gmail.com"/>
    <s v="EMS COD"/>
    <s v="facebook"/>
    <s v="จ่ายทีหลัง / COD"/>
    <s v=""/>
    <s v="JA166799178TH"/>
    <s v="11/02/2025 12:16"/>
  </r>
  <r>
    <x v="6"/>
    <x v="6"/>
    <n v="50"/>
    <n v="1"/>
    <s v="ETS48"/>
    <n v="230"/>
    <n v="30"/>
    <s v="ร้านที่1"/>
    <s v=" สุรีย์พันธุ์ สุขสาธุ"/>
    <s v="100/38หมู่1 ซอยบางศรีเมือง อ.เมือง จ.นนทบุรี 11000"/>
    <s v="11000"/>
    <s v="0869745685"/>
    <s v="11/02/2025 12:15"/>
    <s v="suphandarat@gmail.com"/>
    <s v="EMS COD"/>
    <s v="facebook"/>
    <s v="จ่ายทีหลัง / COD"/>
    <s v=""/>
    <s v="JA166799178TH"/>
    <s v="11/02/2025 12:15"/>
  </r>
  <r>
    <x v="0"/>
    <x v="0"/>
    <n v="100"/>
    <n v="2"/>
    <s v="ETS48"/>
    <n v="230"/>
    <n v="30"/>
    <s v="ร้านที่1"/>
    <s v=" สุรีย์พันธุ์ สุขสาธุ"/>
    <s v="100/38หมู่1 ซอยบางศรีเมือง อ.เมือง จ.นนทบุรี 11000"/>
    <s v="11000"/>
    <s v="0869745685"/>
    <s v="11/02/2025 12:15"/>
    <s v="suphandarat@gmail.com"/>
    <s v="EMS COD"/>
    <s v="facebook"/>
    <s v="จ่ายทีหลัง / COD"/>
    <s v=""/>
    <s v="JA166799178TH"/>
    <s v="11/02/2025 12:15"/>
  </r>
  <r>
    <x v="8"/>
    <x v="8"/>
    <n v="120"/>
    <n v="4"/>
    <s v="ETS47"/>
    <n v="220"/>
    <n v="0"/>
    <s v="ร้านที่4"/>
    <s v="ค***ิไล ป***ิ้ม"/>
    <s v="ชัยภูมิ"/>
    <s v="-"/>
    <s v=""/>
    <s v="11/02/2025 12:14"/>
    <s v="-"/>
    <s v="Flash Express Thailand"/>
    <s v="Tiktok"/>
    <s v="tiktok"/>
    <s v=""/>
    <s v="THT33091HH2JH2Z"/>
    <s v="11/02/2025 12:13"/>
  </r>
  <r>
    <x v="15"/>
    <x v="16"/>
    <n v="65"/>
    <n v="1"/>
    <s v="ETS46"/>
    <n v="120"/>
    <n v="20"/>
    <s v="ร้านที่1"/>
    <s v="ลักขณา  เจริญพานิชสันติ  "/>
    <s v="26/5 หมู่ 3 ถนนคลองเก้า แขวงคลองสิบ  เขตหนองจอก  กรุงเทพมหานคร ( 10530"/>
    <s v="10530"/>
    <s v="0855052685"/>
    <s v="11/02/2025 10:55"/>
    <s v="suphandarat@gmail.com"/>
    <s v="EMS"/>
    <s v="facebook"/>
    <s v="กสิกร"/>
    <s v=""/>
    <s v="JB174723556TH"/>
    <s v="11/02/2025 12:13"/>
  </r>
  <r>
    <x v="0"/>
    <x v="0"/>
    <n v="100"/>
    <n v="1"/>
    <s v="ETS46"/>
    <n v="120"/>
    <n v="20"/>
    <s v="ร้านที่1"/>
    <s v="ลักขณา  เจริญพานิชสันติ  "/>
    <s v="26/5 หมู่ 3 ถนนคลองเก้า แขวงคลองสิบ  เขตหนองจอก  กรุงเทพมหานคร ( 10530"/>
    <s v="10530"/>
    <s v="0855052685"/>
    <s v="11/02/2025 10:55"/>
    <s v="suphandarat@gmail.com"/>
    <s v="EMS"/>
    <s v="facebook"/>
    <s v="กสิกร"/>
    <s v=""/>
    <s v="JB174723556TH"/>
    <s v="11/02/2025 12:13"/>
  </r>
  <r>
    <x v="5"/>
    <x v="5"/>
    <n v="43"/>
    <n v="2"/>
    <s v="ETS45"/>
    <n v="89"/>
    <n v="3"/>
    <s v="ร้านที่1"/>
    <s v="ช******จ"/>
    <s v="******หมู่ที่ 10 ตำบลบางพลวง อำเภอบ้านสร้าง จังหวัดปราจีนบุรี 25150"/>
    <s v="25150"/>
    <s v="48"/>
    <s v="11/02/2025 12:28"/>
    <s v="-"/>
    <s v="SPX Express"/>
    <s v="Shopee"/>
    <s v="shopee"/>
    <s v=""/>
    <s v="TH259502127351W"/>
    <s v="11/02/2025 11:58"/>
  </r>
  <r>
    <x v="8"/>
    <x v="8"/>
    <n v="120"/>
    <n v="3"/>
    <s v="ETS44"/>
    <n v="165"/>
    <n v="0"/>
    <s v="ร้านที่4"/>
    <s v="ป***า"/>
    <s v="สมุทรปราการ"/>
    <s v="-"/>
    <s v=""/>
    <s v="11/02/2025 11:45"/>
    <s v="-"/>
    <s v="Flash Express Thailand COD"/>
    <s v="Tiktok"/>
    <s v="จ่ายทีหลัง / COD"/>
    <s v=""/>
    <s v="THT02011HGZ7J7Z"/>
    <s v="11/02/2025 11:45"/>
  </r>
  <r>
    <x v="3"/>
    <x v="3"/>
    <n v="99"/>
    <n v="2"/>
    <s v="ETS43"/>
    <n v="206"/>
    <n v="6"/>
    <s v="ร้านที่4"/>
    <s v="อ***รัตน์ ห***อินทร์"/>
    <s v="อุบลราชธานี"/>
    <s v="-"/>
    <s v=""/>
    <s v="11/02/2025 10:46"/>
    <s v="-"/>
    <s v="Flash Express Thailand COD"/>
    <s v="Tiktok"/>
    <s v="จ่ายทีหลัง / COD"/>
    <s v=""/>
    <s v="THT31101HHEDJ6Z"/>
    <s v="11/02/2025 10:47"/>
  </r>
  <r>
    <x v="4"/>
    <x v="4"/>
    <n v="1"/>
    <n v="2"/>
    <s v="ETS43"/>
    <n v="206"/>
    <n v="6"/>
    <s v="ร้านที่4"/>
    <s v="อ***รัตน์ ห***อินทร์"/>
    <s v="อุบลราชธานี"/>
    <s v="-"/>
    <s v=""/>
    <s v="11/02/2025 10:46"/>
    <s v="-"/>
    <s v="Flash Express Thailand COD"/>
    <s v="Tiktok"/>
    <s v="จ่ายทีหลัง / COD"/>
    <s v=""/>
    <s v="THT31101HHEDJ6Z"/>
    <s v="11/02/2025 10:47"/>
  </r>
  <r>
    <x v="4"/>
    <x v="4"/>
    <n v="0"/>
    <n v="1"/>
    <s v="ETS42"/>
    <n v="106"/>
    <n v="6"/>
    <s v="ร้านที่4"/>
    <s v="อ*** ว***ทา"/>
    <s v="เชียงใหม่"/>
    <s v="-"/>
    <s v=""/>
    <s v="11/02/2025 10:33"/>
    <s v="-"/>
    <s v="Flash Express Thailand"/>
    <s v="Tiktok"/>
    <s v="tiktok"/>
    <s v=""/>
    <s v="THT47151HGP1M9Z"/>
    <s v="11/02/2025 10:32"/>
  </r>
  <r>
    <x v="0"/>
    <x v="0"/>
    <n v="120"/>
    <n v="1"/>
    <s v="ETS42"/>
    <n v="106"/>
    <n v="6"/>
    <s v="ร้านที่4"/>
    <s v="อ*** ว***ทา"/>
    <s v="เชียงใหม่"/>
    <s v="-"/>
    <s v=""/>
    <s v="11/02/2025 10:33"/>
    <s v="-"/>
    <s v="Flash Express Thailand"/>
    <s v="Tiktok"/>
    <s v="tiktok"/>
    <s v=""/>
    <s v="THT47151HGP1M9Z"/>
    <s v="11/02/2025 10:32"/>
  </r>
  <r>
    <x v="7"/>
    <x v="12"/>
    <n v="35"/>
    <n v="8"/>
    <s v="ETS41"/>
    <n v="348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1/02/2025 10:39"/>
    <s v="-"/>
    <s v="SPX Express"/>
    <s v="Shopee"/>
    <s v="shopee"/>
    <s v=""/>
    <s v="TH253793313917J"/>
    <s v="11/02/2025 10:08"/>
  </r>
  <r>
    <x v="2"/>
    <x v="21"/>
    <n v="76"/>
    <n v="1"/>
    <s v="ETS40"/>
    <n v="83"/>
    <n v="7"/>
    <s v="ร้านที่1"/>
    <s v="พ*****์"/>
    <s v="******ำเภอลอง. จังหวัดแพร่.เบอร์บ้าน 054581023 ตำบลบ้านปิน อำเภอลอง จังหวัดแพร่ 54150"/>
    <s v="54150"/>
    <s v="26"/>
    <s v="11/02/2025 09:59"/>
    <s v="-"/>
    <s v="SPX Express"/>
    <s v="Shopee"/>
    <s v="shopee"/>
    <s v=""/>
    <s v="TH255136434257L"/>
    <s v="11/02/2025 09:59"/>
  </r>
  <r>
    <x v="4"/>
    <x v="4"/>
    <n v="0"/>
    <n v="1"/>
    <s v="ETS39"/>
    <n v="106"/>
    <n v="6"/>
    <s v="ร้านที่4"/>
    <s v="แ** อ***รณ เ***สุขจันทร์"/>
    <s v="ชลบุรี"/>
    <s v="-"/>
    <s v=""/>
    <s v="11/02/2025 09:58"/>
    <s v="-"/>
    <s v="Flash Express Thailand COD"/>
    <s v="Tiktok"/>
    <s v="จ่ายทีหลัง / COD"/>
    <s v=""/>
    <s v="THT20041HGX785Z"/>
    <s v="11/02/2025 09:58"/>
  </r>
  <r>
    <x v="2"/>
    <x v="18"/>
    <n v="120"/>
    <n v="1"/>
    <s v="ETS39"/>
    <n v="106"/>
    <n v="6"/>
    <s v="ร้านที่4"/>
    <s v="แ** อ***รณ เ***สุขจันทร์"/>
    <s v="ชลบุรี"/>
    <s v="-"/>
    <s v=""/>
    <s v="11/02/2025 09:58"/>
    <s v="-"/>
    <s v="Flash Express Thailand COD"/>
    <s v="Tiktok"/>
    <s v="จ่ายทีหลัง / COD"/>
    <s v=""/>
    <s v="THT20041HGX785Z"/>
    <s v="11/02/2025 09:58"/>
  </r>
  <r>
    <x v="8"/>
    <x v="8"/>
    <n v="120"/>
    <n v="8"/>
    <s v="ETS38"/>
    <n v="440"/>
    <n v="0"/>
    <s v="ร้านที่4"/>
    <s v="ส***ตรา  ก***รงค์"/>
    <s v="กระบี่"/>
    <s v="-"/>
    <s v=""/>
    <s v="11/02/2025 09:50"/>
    <s v="-"/>
    <s v="Flash Express Thailand COD"/>
    <s v="Tiktok"/>
    <s v="จ่ายทีหลัง / COD"/>
    <s v=""/>
    <s v="THT65011HFWYF7Z"/>
    <s v="11/02/2025 09:51"/>
  </r>
  <r>
    <x v="8"/>
    <x v="8"/>
    <n v="120"/>
    <n v="8"/>
    <s v="ETS37"/>
    <n v="440"/>
    <n v="0"/>
    <s v="ร้านที่4"/>
    <s v="ส***ตรา  ก***รงค์"/>
    <s v="กระบี่"/>
    <s v="-"/>
    <s v=""/>
    <s v="11/02/2025 09:49"/>
    <s v="-"/>
    <s v="Flash Express Thailand COD"/>
    <s v="Tiktok"/>
    <s v="จ่ายทีหลัง / COD"/>
    <s v=""/>
    <s v="THT65011HGE9R8Z"/>
    <s v="11/02/2025 09:49"/>
  </r>
  <r>
    <x v="4"/>
    <x v="4"/>
    <n v="0"/>
    <n v="1"/>
    <s v="ETS36"/>
    <n v="106"/>
    <n v="6"/>
    <s v="ร้านที่4"/>
    <s v="เ***ส  เ***อุดม"/>
    <s v="กรุงเทพฯ"/>
    <s v="-"/>
    <s v=""/>
    <s v="11/02/2025 09:31"/>
    <s v="-"/>
    <s v="Flash Express Thailand COD"/>
    <s v="Tiktok"/>
    <s v="จ่ายทีหลัง / COD"/>
    <s v=""/>
    <s v="THT01201HGX199Z"/>
    <s v="11/02/2025 09:31"/>
  </r>
  <r>
    <x v="0"/>
    <x v="0"/>
    <n v="120"/>
    <n v="1"/>
    <s v="ETS36"/>
    <n v="106"/>
    <n v="6"/>
    <s v="ร้านที่4"/>
    <s v="เ***ส  เ***อุดม"/>
    <s v="กรุงเทพฯ"/>
    <s v="-"/>
    <s v=""/>
    <s v="11/02/2025 09:31"/>
    <s v="-"/>
    <s v="Flash Express Thailand COD"/>
    <s v="Tiktok"/>
    <s v="จ่ายทีหลัง / COD"/>
    <s v=""/>
    <s v="THT01201HGX199Z"/>
    <s v="11/02/2025 09:31"/>
  </r>
  <r>
    <x v="1"/>
    <x v="1"/>
    <n v="66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2"/>
    <x v="2"/>
    <n v="66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0"/>
    <x v="0"/>
    <n v="67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1"/>
    <x v="1"/>
    <n v="66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2"/>
    <x v="2"/>
    <n v="66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0"/>
    <x v="0"/>
    <n v="67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8"/>
    <x v="8"/>
    <n v="120"/>
    <n v="2"/>
    <s v="ETS34"/>
    <n v="116"/>
    <n v="6"/>
    <s v="ร้านที่4"/>
    <s v="อ***รา ป***คะ"/>
    <s v="ขอนแก่น"/>
    <s v="-"/>
    <s v=""/>
    <s v="11/02/2025 09:22"/>
    <s v="-"/>
    <s v="Flash Express Thailand COD"/>
    <s v="Tiktok"/>
    <s v="จ่ายทีหลัง / COD"/>
    <s v=""/>
    <s v="THT37121HH0629Z"/>
    <s v="11/02/2025 09:22"/>
  </r>
  <r>
    <x v="2"/>
    <x v="2"/>
    <n v="66.333333333333329"/>
    <n v="3"/>
    <s v="ETS33"/>
    <n v="169"/>
    <n v="7"/>
    <s v="ร้านที่9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11/02/2025 09:19"/>
    <s v="-"/>
    <s v="Kerry_dropoff"/>
    <s v="Lazada"/>
    <s v="lazada"/>
    <s v=""/>
    <s v="TH69046UVXDK0E"/>
    <s v="11/02/2025 09:19"/>
  </r>
  <r>
    <x v="8"/>
    <x v="8"/>
    <n v="120"/>
    <n v="4"/>
    <s v="ETS32"/>
    <n v="220"/>
    <n v="0"/>
    <s v="ร้านที่4"/>
    <s v="อ***รา บ***ทียน"/>
    <s v="นครราชสีมา"/>
    <s v="-"/>
    <s v=""/>
    <s v="11/02/2025 09:15"/>
    <s v="-"/>
    <s v="Flash Express Thailand COD"/>
    <s v="Tiktok"/>
    <s v="จ่ายทีหลัง / COD"/>
    <s v=""/>
    <s v="THT27071HGH2M9Z"/>
    <s v="11/02/2025 09:15"/>
  </r>
  <r>
    <x v="8"/>
    <x v="8"/>
    <n v="120"/>
    <n v="3"/>
    <s v="ETS31"/>
    <n v="171"/>
    <n v="6"/>
    <s v="ร้านที่4"/>
    <s v="ป***ินันท์"/>
    <s v="ชลบุรี"/>
    <s v="-"/>
    <s v=""/>
    <s v="11/02/2025 09:24"/>
    <s v="-"/>
    <s v="Flash Express Thailand"/>
    <s v="Tiktok"/>
    <s v="tiktok"/>
    <s v="ฉันชอบฝอยทอง"/>
    <s v="THT20061HH0KR5Z"/>
    <s v="11/02/2025 09:08"/>
  </r>
  <r>
    <x v="8"/>
    <x v="8"/>
    <n v="120"/>
    <n v="4"/>
    <s v="ETS29"/>
    <n v="220"/>
    <n v="0"/>
    <s v="ร้านที่4"/>
    <s v="น***กร บ***น้ำรัก"/>
    <s v="บุรีรัมย์"/>
    <s v="-"/>
    <s v=""/>
    <s v="11/02/2025 09:03"/>
    <s v="-"/>
    <s v="Flash Express Thailand"/>
    <s v="Tiktok"/>
    <s v="tiktok"/>
    <s v=""/>
    <s v="THT28061HGHQZ5Z"/>
    <s v="11/02/2025 09:02"/>
  </r>
  <r>
    <x v="8"/>
    <x v="8"/>
    <n v="120"/>
    <n v="3"/>
    <s v="ETS28"/>
    <n v="165"/>
    <n v="0"/>
    <s v="ร้านที่4"/>
    <s v="น***เจนจีรา พ***กิจประเสริฐ์"/>
    <s v="กรุงเทพฯ"/>
    <s v="-"/>
    <s v=""/>
    <s v="11/02/2025 08:34"/>
    <s v="-"/>
    <s v="Flash Express Thailand"/>
    <s v="Tiktok"/>
    <s v="tiktok"/>
    <s v=""/>
    <s v="THT01111HHGKY8Z"/>
    <s v="11/02/2025 08:34"/>
  </r>
  <r>
    <x v="8"/>
    <x v="8"/>
    <n v="120"/>
    <n v="5"/>
    <s v="ETS27"/>
    <n v="275"/>
    <n v="0"/>
    <s v="ร้านที่4"/>
    <s v="จ***ร์เพ็ญ เ***รภิบาล"/>
    <s v="กรุงเทพฯ"/>
    <s v="-"/>
    <s v=""/>
    <s v="11/02/2025 08:31"/>
    <s v="-"/>
    <s v="Flash Express Thailand COD"/>
    <s v="Tiktok"/>
    <s v="จ่ายทีหลัง / COD"/>
    <s v=""/>
    <s v="THT01441HGHEK7Z"/>
    <s v="11/02/2025 08:31"/>
  </r>
  <r>
    <x v="8"/>
    <x v="8"/>
    <n v="120"/>
    <n v="3"/>
    <s v="ETS26"/>
    <n v="165"/>
    <n v="0"/>
    <s v="ร้านที่4"/>
    <s v="จ***ร์เพ็ญ ส***รณคาม"/>
    <s v="อุดรธานี"/>
    <s v="-"/>
    <s v=""/>
    <s v="11/02/2025 08:17"/>
    <s v="-"/>
    <s v="Flash Express Thailand COD"/>
    <s v="Tiktok"/>
    <s v="จ่ายทีหลัง / COD"/>
    <s v=""/>
    <s v="THT38141HHGJN0Z"/>
    <s v="11/02/2025 08:17"/>
  </r>
  <r>
    <x v="4"/>
    <x v="4"/>
    <n v="0"/>
    <n v="1"/>
    <s v="ETS25"/>
    <n v="145"/>
    <n v="45"/>
    <s v="ร้านที่4"/>
    <s v="ไ***ํา"/>
    <s v="อำนาจเจริญ"/>
    <s v="-"/>
    <s v=""/>
    <s v="11/02/2025 07:13"/>
    <s v="-"/>
    <s v="Flash Express Thailand COD"/>
    <s v="Tiktok"/>
    <s v="จ่ายทีหลัง / COD"/>
    <s v=""/>
    <s v="THT34011HDEGQ0Z"/>
    <s v="11/02/2025 07:16"/>
  </r>
  <r>
    <x v="1"/>
    <x v="1"/>
    <n v="120"/>
    <n v="1"/>
    <s v="ETS25"/>
    <n v="145"/>
    <n v="45"/>
    <s v="ร้านที่4"/>
    <s v="ไ***ํา"/>
    <s v="อำนาจเจริญ"/>
    <s v="-"/>
    <s v=""/>
    <s v="11/02/2025 07:13"/>
    <s v="-"/>
    <s v="Flash Express Thailand COD"/>
    <s v="Tiktok"/>
    <s v="จ่ายทีหลัง / COD"/>
    <s v=""/>
    <s v="THT34011HDEGQ0Z"/>
    <s v="11/02/2025 07:16"/>
  </r>
  <r>
    <x v="2"/>
    <x v="21"/>
    <n v="120"/>
    <n v="1"/>
    <s v="ETS24"/>
    <n v="145"/>
    <n v="45"/>
    <s v="ร้านที่2"/>
    <s v="ไ***ํา"/>
    <s v="อำนาจเจริญ"/>
    <s v="-"/>
    <s v=""/>
    <s v="11/02/2025 07:11"/>
    <s v="-"/>
    <s v="J&amp;T COD"/>
    <s v="Tiktok"/>
    <s v="จ่ายทีหลัง / COD"/>
    <s v=""/>
    <s v="755118097812"/>
    <s v="11/02/2025 07:14"/>
  </r>
  <r>
    <x v="8"/>
    <x v="24"/>
    <n v="76"/>
    <n v="3"/>
    <s v="ETS23"/>
    <n v="235"/>
    <n v="7"/>
    <s v="ร้านที่9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11/02/2025 05:36"/>
    <s v="-"/>
    <s v="Kerry_dropoff"/>
    <s v="Lazada"/>
    <s v="lazada"/>
    <s v=""/>
    <s v="LEXDO0127355917"/>
    <s v="11/02/2025 05:36"/>
  </r>
  <r>
    <x v="1"/>
    <x v="1"/>
    <n v="66"/>
    <n v="1"/>
    <s v="ETS22"/>
    <n v="267.89999999999998"/>
    <n v="26"/>
    <s v="ร้านที่1"/>
    <s v="คุณ ลำใย ฉาบสูงเนิน"/>
    <s v="21/13  ม.3  ต.บางนอน · บางนอน/ Bang Non_x000a__x000a_เมืองระนอง/ Mueang Ranongระนอง/ Ranong_x000a_85000"/>
    <s v="85000"/>
    <s v="660966426168"/>
    <s v="11/02/2025 03:56"/>
    <s v="-"/>
    <s v="Kerry_dropoff"/>
    <s v="Lazada"/>
    <s v="lazada"/>
    <s v=""/>
    <s v="TH69016UPSF95F"/>
    <s v="11/02/2025 03:56"/>
  </r>
  <r>
    <x v="2"/>
    <x v="2"/>
    <n v="66"/>
    <n v="1"/>
    <s v="ETS22"/>
    <n v="267.89999999999998"/>
    <n v="26"/>
    <s v="ร้านที่1"/>
    <s v="คุณ ลำใย ฉาบสูงเนิน"/>
    <s v="21/13  ม.3  ต.บางนอน · บางนอน/ Bang Non_x000a__x000a_เมืองระนอง/ Mueang Ranongระนอง/ Ranong_x000a_85000"/>
    <s v="85000"/>
    <s v="660966426168"/>
    <s v="11/02/2025 03:56"/>
    <s v="-"/>
    <s v="Kerry_dropoff"/>
    <s v="Lazada"/>
    <s v="lazada"/>
    <s v=""/>
    <s v="TH69016UPSF95F"/>
    <s v="11/02/2025 03:56"/>
  </r>
  <r>
    <x v="0"/>
    <x v="0"/>
    <n v="67"/>
    <n v="1"/>
    <s v="ETS22"/>
    <n v="267.89999999999998"/>
    <n v="26"/>
    <s v="ร้านที่1"/>
    <s v="คุณ ลำใย ฉาบสูงเนิน"/>
    <s v="21/13  ม.3  ต.บางนอน · บางนอน/ Bang Non_x000a__x000a_เมืองระนอง/ Mueang Ranongระนอง/ Ranong_x000a_85000"/>
    <s v="85000"/>
    <s v="660966426168"/>
    <s v="11/02/2025 03:56"/>
    <s v="-"/>
    <s v="Kerry_dropoff"/>
    <s v="Lazada"/>
    <s v="lazada"/>
    <s v=""/>
    <s v="TH69016UPSF95F"/>
    <s v="11/02/2025 03:56"/>
  </r>
  <r>
    <x v="13"/>
    <x v="14"/>
    <n v="80"/>
    <n v="2"/>
    <s v="ETS20"/>
    <n v="205"/>
    <n v="45"/>
    <s v="ร้านที่1"/>
    <s v="อ******ิ"/>
    <s v="******า จ.กาญจนบุรี ตำบลท่ามะกา อำเภอท่ามะกา จังหวัดกาญจนบุรี 71120"/>
    <s v="71120"/>
    <s v="51"/>
    <s v="11/02/2025 03:06"/>
    <s v="-"/>
    <s v="SPX Express"/>
    <s v="Shopee"/>
    <s v="shopee"/>
    <s v=""/>
    <s v="TH253131704125W"/>
    <s v="11/02/2025 01:57"/>
  </r>
  <r>
    <x v="5"/>
    <x v="5"/>
    <n v="43"/>
    <n v="1"/>
    <s v="ETS19"/>
    <n v="88"/>
    <n v="0"/>
    <s v="ร้านที่1"/>
    <s v="ศ******์"/>
    <s v="******ห้ จ.สระบุรี ตำบลงิ้วงาม อำเภอเสาไห้ จังหวัดสระบุรี 18160"/>
    <s v="18160"/>
    <s v="18"/>
    <s v="11/02/2025 01:29"/>
    <s v="-"/>
    <s v="SPX Express"/>
    <s v="Shopee"/>
    <s v="shopee"/>
    <s v=""/>
    <s v="TH253170207306W"/>
    <s v="11/02/2025 01:29"/>
  </r>
  <r>
    <x v="18"/>
    <x v="20"/>
    <n v="45"/>
    <n v="1"/>
    <s v="ETS19"/>
    <n v="88"/>
    <n v="0"/>
    <s v="ร้านที่1"/>
    <s v="ศ******์"/>
    <s v="******ห้ จ.สระบุรี ตำบลงิ้วงาม อำเภอเสาไห้ จังหวัดสระบุรี 18160"/>
    <s v="18160"/>
    <s v="18"/>
    <s v="11/02/2025 01:29"/>
    <s v="-"/>
    <s v="SPX Express"/>
    <s v="Shopee"/>
    <s v="shopee"/>
    <s v=""/>
    <s v="TH253170207306W"/>
    <s v="11/02/2025 01:29"/>
  </r>
  <r>
    <x v="0"/>
    <x v="0"/>
    <n v="66.333333333333329"/>
    <n v="6"/>
    <s v="ETS18"/>
    <n v="440"/>
    <n v="0"/>
    <s v="ร้านที่4"/>
    <s v="ณ*** อ***ูลธนาการ"/>
    <s v="สมุทรสาคร"/>
    <s v="-"/>
    <s v=""/>
    <s v="11/02/2025 00:19"/>
    <s v="-"/>
    <s v="Flash Express Thailand COD"/>
    <s v="Tiktok"/>
    <s v="จ่ายทีหลัง / COD"/>
    <s v=""/>
    <s v="THT16011HDGDH6Z"/>
    <s v="11/02/2025 00:26"/>
  </r>
  <r>
    <x v="6"/>
    <x v="6"/>
    <n v="50"/>
    <n v="2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  <r>
    <x v="18"/>
    <x v="20"/>
    <n v="50"/>
    <n v="2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  <r>
    <x v="5"/>
    <x v="5"/>
    <n v="50"/>
    <n v="2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  <r>
    <x v="6"/>
    <x v="6"/>
    <n v="45"/>
    <n v="3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  <r>
    <x v="18"/>
    <x v="20"/>
    <n v="45"/>
    <n v="2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n v="66.333333333333329"/>
    <n v="3"/>
    <s v="ETV39"/>
    <n v="271"/>
    <n v="45"/>
    <s v="ร้านที่1"/>
    <s v="น******ิ"/>
    <s v="******าทราย ตำบลนาทราย อำเภอเมืองนครศรีธรรมราช จังหวัดนครศรีธรรมราช 80280"/>
    <s v="80280"/>
    <s v="48"/>
    <s v="12/02/2025 23:41"/>
    <s v="-"/>
    <s v="Flash Express"/>
    <s v="Shopee"/>
    <s v="shopee"/>
    <s v=""/>
    <s v="-"/>
    <s v="12/02/2025 23:35"/>
  </r>
  <r>
    <x v="1"/>
    <x v="1"/>
    <n v="46"/>
    <n v="1"/>
    <s v="ETV38"/>
    <n v="128"/>
    <n v="7"/>
    <s v="ร้านที่1"/>
    <s v="ตริยาพร โพธิ์ผา"/>
    <s v="บ้านเลข ที่ 99 หมู่ 3 หมู่บ้านใหม่คำเจริญ_x000a__x000a_เมืองสระแก้ว/ Mueang Sa Kaeoสระแก้ว/ Sa Kaeo_x000a_27000"/>
    <s v="27000"/>
    <s v="660849832121"/>
    <s v="12/02/2025 22:54"/>
    <s v="-"/>
    <s v="Kerry_dropoff"/>
    <s v="Lazada"/>
    <s v="lazada"/>
    <s v=""/>
    <s v="-"/>
    <s v="12/02/2025 22:54"/>
  </r>
  <r>
    <x v="0"/>
    <x v="2"/>
    <n v="75"/>
    <n v="1"/>
    <s v="ETV38"/>
    <n v="128"/>
    <n v="7"/>
    <s v="ร้านที่1"/>
    <s v="ตริยาพร โพธิ์ผา"/>
    <s v="บ้านเลข ที่ 99 หมู่ 3 หมู่บ้านใหม่คำเจริญ_x000a__x000a_เมืองสระแก้ว/ Mueang Sa Kaeoสระแก้ว/ Sa Kaeo_x000a_27000"/>
    <s v="27000"/>
    <s v="660849832121"/>
    <s v="12/02/2025 22:54"/>
    <s v="-"/>
    <s v="Kerry_dropoff"/>
    <s v="Lazada"/>
    <s v="lazada"/>
    <s v=""/>
    <s v="-"/>
    <s v="12/02/2025 22:54"/>
  </r>
  <r>
    <x v="2"/>
    <x v="3"/>
    <n v="73.5"/>
    <n v="2"/>
    <s v="ETV37"/>
    <n v="154"/>
    <n v="7"/>
    <s v="ร้านที่1"/>
    <s v="อ*****า"/>
    <s v="******บลช่องแคบ, หมู่13 ตำบลช่องแคบ อำเภอพบพระ จังหวัดตาก 63160"/>
    <s v="63160"/>
    <s v="23"/>
    <s v="12/02/2025 23:03"/>
    <s v="-"/>
    <s v="Flash Express"/>
    <s v="Shopee"/>
    <s v="shopee"/>
    <s v=""/>
    <s v="-"/>
    <s v="12/02/2025 22:33"/>
  </r>
  <r>
    <x v="3"/>
    <x v="4"/>
    <n v="139"/>
    <n v="1"/>
    <s v="ETV36"/>
    <n v="172"/>
    <n v="35"/>
    <s v="ร้านที่1"/>
    <s v="อ******า"/>
    <s v="******ที่ 17/4-5 หมู่บ้านรื่นฤดี 7, ถนน หทัยราษฎร์ แขวงบางชัน เขตคลองสามวา จังหวัดกรุงเทพมหานคร 10510"/>
    <s v="10510"/>
    <s v="64"/>
    <s v="12/02/2025 22:32"/>
    <s v="-"/>
    <s v="Flash Express"/>
    <s v="Shopee"/>
    <s v="shopee"/>
    <s v=""/>
    <s v="-"/>
    <s v="12/02/2025 22:32"/>
  </r>
  <r>
    <x v="2"/>
    <x v="3"/>
    <n v="73"/>
    <n v="3"/>
    <s v="ETV35"/>
    <n v="219"/>
    <n v="0"/>
    <s v="ร้านที่1"/>
    <s v="อ*****า"/>
    <s v="******บลช่องแคบ, หมู่13 ตำบลช่องแคบ อำเภอพบพระ จังหวัดตาก 63160"/>
    <s v="63160"/>
    <s v="23"/>
    <s v="12/02/2025 23:01"/>
    <s v="-"/>
    <s v="Flash Express"/>
    <s v="Shopee"/>
    <s v="shopee"/>
    <s v=""/>
    <s v="-"/>
    <s v="12/02/2025 22:31"/>
  </r>
  <r>
    <x v="2"/>
    <x v="3"/>
    <n v="73"/>
    <n v="3"/>
    <s v="ETV34"/>
    <n v="219"/>
    <n v="0"/>
    <s v="ร้านที่1"/>
    <s v="อ*****า"/>
    <s v="******บลช่องแคบ, หมู่13 ตำบลช่องแคบ อำเภอพบพระ จังหวัดตาก 63160"/>
    <s v="63160"/>
    <s v="23"/>
    <s v="12/02/2025 23:00"/>
    <s v="-"/>
    <s v="Flash Express"/>
    <s v="Shopee"/>
    <s v="shopee"/>
    <s v=""/>
    <s v="-"/>
    <s v="12/02/2025 22:30"/>
  </r>
  <r>
    <x v="2"/>
    <x v="3"/>
    <n v="73"/>
    <n v="3"/>
    <s v="ETV33"/>
    <n v="210"/>
    <n v="0"/>
    <s v="ร้านที่1"/>
    <s v="อ*****า"/>
    <s v="******บลช่องแคบ, หมู่13 ตำบลช่องแคบ อำเภอพบพระ จังหวัดตาก 63160"/>
    <s v="63160"/>
    <s v="23"/>
    <s v="12/02/2025 22:59"/>
    <s v="-"/>
    <s v="Flash Express"/>
    <s v="Shopee"/>
    <s v="shopee"/>
    <s v=""/>
    <s v="-"/>
    <s v="12/02/2025 22:29"/>
  </r>
  <r>
    <x v="4"/>
    <x v="5"/>
    <n v="0"/>
    <n v="2"/>
    <s v="ETV32"/>
    <n v="206"/>
    <n v="6"/>
    <s v="ร้านที่4"/>
    <s v="ร***เฮงธนกิจ"/>
    <s v="ศรีสะเกษ"/>
    <s v="-"/>
    <s v=""/>
    <s v="12/02/2025 22:24"/>
    <s v="-"/>
    <s v="Flash Express Thailand COD"/>
    <s v="Tiktok"/>
    <s v="จ่ายทีหลัง / COD"/>
    <s v=""/>
    <s v="-"/>
    <s v="12/02/2025 22:24"/>
  </r>
  <r>
    <x v="0"/>
    <x v="0"/>
    <n v="120"/>
    <n v="2"/>
    <s v="ETV32"/>
    <n v="206"/>
    <n v="6"/>
    <s v="ร้านที่4"/>
    <s v="ร***เฮงธนกิจ"/>
    <s v="ศรีสะเกษ"/>
    <s v="-"/>
    <s v=""/>
    <s v="12/02/2025 22:24"/>
    <s v="-"/>
    <s v="Flash Express Thailand COD"/>
    <s v="Tiktok"/>
    <s v="จ่ายทีหลัง / COD"/>
    <s v=""/>
    <s v="-"/>
    <s v="12/02/2025 22:24"/>
  </r>
  <r>
    <x v="2"/>
    <x v="3"/>
    <n v="90"/>
    <n v="2"/>
    <s v="ETV31"/>
    <n v="225.5"/>
    <n v="7"/>
    <s v="ร้านที่3"/>
    <s v="คุณวันดี  ไขข้างพูล"/>
    <s v="อาคารโพธิ์ทอง ทาวเวอร์  ห้อง 208/178 ซ. แจ้งวัฒนะ 6 ถ.แจ้งวัฒนะ วางไว้ รปพ.   ล่างตึกได้คะ · ตลาดบางเขน/ Talat Bang Khen_x000a__x000a_หลักสี่/ Lak Siกรุงเทพมหานคร/ Bangkok_x000a_10210"/>
    <s v="10210"/>
    <s v="660944599290"/>
    <s v="12/02/2025 22:12"/>
    <s v="-"/>
    <s v="Kerry_dropoff"/>
    <s v="Lazada"/>
    <s v="lazada"/>
    <s v=""/>
    <s v="-"/>
    <s v="12/02/2025 22:12"/>
  </r>
  <r>
    <x v="5"/>
    <x v="6"/>
    <n v="47.5"/>
    <n v="1"/>
    <s v="ETV31"/>
    <n v="225.5"/>
    <n v="7"/>
    <s v="ร้านที่3"/>
    <s v="คุณวันดี  ไขข้างพูล"/>
    <s v="อาคารโพธิ์ทอง ทาวเวอร์  ห้อง 208/178 ซ. แจ้งวัฒนะ 6 ถ.แจ้งวัฒนะ วางไว้ รปพ.   ล่างตึกได้คะ · ตลาดบางเขน/ Talat Bang Khen_x000a__x000a_หลักสี่/ Lak Siกรุงเทพมหานคร/ Bangkok_x000a_10210"/>
    <s v="10210"/>
    <s v="660944599290"/>
    <s v="12/02/2025 22:12"/>
    <s v="-"/>
    <s v="Kerry_dropoff"/>
    <s v="Lazada"/>
    <s v="lazada"/>
    <s v=""/>
    <s v="-"/>
    <s v="12/02/2025 22:12"/>
  </r>
  <r>
    <x v="4"/>
    <x v="5"/>
    <n v="0"/>
    <n v="1"/>
    <s v="ETV30"/>
    <n v="100"/>
    <n v="0"/>
    <s v="ร้านที่4"/>
    <s v="น***ุชาติ ศ***วล"/>
    <s v="ภูเก็ต"/>
    <s v="-"/>
    <s v=""/>
    <s v="12/02/2025 22:10"/>
    <s v="-"/>
    <s v="Flash Express Thailand COD"/>
    <s v="Tiktok"/>
    <s v="จ่ายทีหลัง / COD"/>
    <s v=""/>
    <s v="-"/>
    <s v="12/02/2025 22:10"/>
  </r>
  <r>
    <x v="0"/>
    <x v="0"/>
    <n v="120"/>
    <n v="1"/>
    <s v="ETV30"/>
    <n v="100"/>
    <n v="0"/>
    <s v="ร้านที่4"/>
    <s v="น***ุชาติ ศ***วล"/>
    <s v="ภูเก็ต"/>
    <s v="-"/>
    <s v=""/>
    <s v="12/02/2025 22:10"/>
    <s v="-"/>
    <s v="Flash Express Thailand COD"/>
    <s v="Tiktok"/>
    <s v="จ่ายทีหลัง / COD"/>
    <s v=""/>
    <s v="-"/>
    <s v="12/02/2025 22:10"/>
  </r>
  <r>
    <x v="0"/>
    <x v="0"/>
    <n v="76.666666666666671"/>
    <n v="3"/>
    <s v="ETV28"/>
    <n v="250"/>
    <n v="29"/>
    <s v="ร้านที่1"/>
    <s v="น******์"/>
    <s v="******ย ตำบลแม่กลอง อำเภอเมืองสมุทรสงคราม จังหวัดสมุทรสงคราม 75000"/>
    <s v="75000"/>
    <s v="94"/>
    <s v="13/02/2025 06:43"/>
    <s v="-"/>
    <s v="SPX Express"/>
    <s v="Shopee"/>
    <s v="shopee"/>
    <s v=""/>
    <s v="-"/>
    <s v="12/02/2025 21:45"/>
  </r>
  <r>
    <x v="6"/>
    <x v="7"/>
    <n v="75"/>
    <n v="2"/>
    <s v="ETV27"/>
    <n v="150"/>
    <n v="0"/>
    <s v="ร้านที่1"/>
    <s v="เ******ม"/>
    <s v="******นองราชวัตร ตำบลหนองราชวัตร อำเภอหนองหญ้าไซ จังหวัดสุพรรณบุรี 72240"/>
    <s v="72240"/>
    <s v="98"/>
    <s v="12/02/2025 21:41"/>
    <s v="-"/>
    <s v="Flash Express"/>
    <s v="Shopee"/>
    <s v="shopee"/>
    <s v=""/>
    <s v="-"/>
    <s v="12/02/2025 21:02"/>
  </r>
  <r>
    <x v="7"/>
    <x v="8"/>
    <n v="50"/>
    <n v="1"/>
    <s v="ETV26"/>
    <n v="130"/>
    <n v="0"/>
    <s v="ร้านที่1"/>
    <s v="ร***า"/>
    <s v="****** หมู่ที่ 7, ซอย วัดศรีวารีน้อย, ถนน บางนา-ตราด, ตำบลบางโฉลง, อำเภอบางพลี ตำบลบางโฉลง อำเภอบางพลี จังหวัดสมุทรปราการ 10540"/>
    <s v="10540"/>
    <s v="16"/>
    <s v="12/02/2025 21:29"/>
    <s v="-"/>
    <s v="SPX Express"/>
    <s v="Shopee"/>
    <s v="shopee"/>
    <s v=""/>
    <s v="-"/>
    <s v="12/02/2025 20:59"/>
  </r>
  <r>
    <x v="5"/>
    <x v="9"/>
    <n v="50"/>
    <n v="1"/>
    <s v="ETV26"/>
    <n v="130"/>
    <n v="0"/>
    <s v="ร้านที่1"/>
    <s v="ร***า"/>
    <s v="****** หมู่ที่ 7, ซอย วัดศรีวารีน้อย, ถนน บางนา-ตราด, ตำบลบางโฉลง, อำเภอบางพลี ตำบลบางโฉลง อำเภอบางพลี จังหวัดสมุทรปราการ 10540"/>
    <s v="10540"/>
    <s v="16"/>
    <s v="12/02/2025 21:29"/>
    <s v="-"/>
    <s v="SPX Express"/>
    <s v="Shopee"/>
    <s v="shopee"/>
    <s v=""/>
    <s v="-"/>
    <s v="12/02/2025 20:59"/>
  </r>
  <r>
    <x v="1"/>
    <x v="10"/>
    <n v="50"/>
    <n v="1"/>
    <s v="ETV26"/>
    <n v="130"/>
    <n v="0"/>
    <s v="ร้านที่1"/>
    <s v="ร***า"/>
    <s v="****** หมู่ที่ 7, ซอย วัดศรีวารีน้อย, ถนน บางนา-ตราด, ตำบลบางโฉลง, อำเภอบางพลี ตำบลบางโฉลง อำเภอบางพลี จังหวัดสมุทรปราการ 10540"/>
    <s v="10540"/>
    <s v="16"/>
    <s v="12/02/2025 21:29"/>
    <s v="-"/>
    <s v="SPX Express"/>
    <s v="Shopee"/>
    <s v="shopee"/>
    <s v=""/>
    <s v="-"/>
    <s v="12/02/2025 20:59"/>
  </r>
  <r>
    <x v="8"/>
    <x v="11"/>
    <n v="50"/>
    <n v="1"/>
    <s v="ETV25"/>
    <n v="53"/>
    <n v="3"/>
    <s v="ร้านที่1"/>
    <s v="ศ******์"/>
    <s v="******ุรศักดิ์, อำเภอศรีราชา ตำบลสุรศักดิ์ อำเภอศรีราชา จังหวัดชลบุรี 20110"/>
    <s v="20110"/>
    <s v="01"/>
    <s v="12/02/2025 20:28"/>
    <s v="-"/>
    <s v="Flash Express"/>
    <s v="Shopee"/>
    <s v="shopee"/>
    <s v=""/>
    <s v="TH20076V02XB8B1"/>
    <s v="12/02/2025 20:27"/>
  </r>
  <r>
    <x v="0"/>
    <x v="0"/>
    <n v="66.333333333333329"/>
    <n v="3"/>
    <s v="ETV24"/>
    <n v="186.28"/>
    <n v="7"/>
    <s v="ร้านที่9"/>
    <s v="นริศรา อู่ช่างบรรณ"/>
    <s v="อู่ช่างบรรณสุราษฎร์, 80/8 หมู่ที่ 3 ถนน เลี่ยงเมือง · มะขามเตี้ย/ Makham Tia_x000a__x000a_เมืองสุราษฎร์ธานี/ Mueang Surat Thaniสุราษฎร์ธานี/ Surat Thani_x000a_84000"/>
    <s v="84000"/>
    <s v="660929286716"/>
    <s v="12/02/2025 19:37"/>
    <s v="-"/>
    <s v="Kerry_dropoff"/>
    <s v="Lazada"/>
    <s v="lazada"/>
    <s v=""/>
    <s v="-"/>
    <s v="12/02/2025 19:37"/>
  </r>
  <r>
    <x v="0"/>
    <x v="0"/>
    <n v="66.333333333333329"/>
    <n v="6"/>
    <s v="ETV23"/>
    <n v="440"/>
    <n v="0"/>
    <s v="ร้านที่4"/>
    <s v="อ***ญญา ส***ชัย"/>
    <s v="ชัยภูมิ"/>
    <s v="-"/>
    <s v=""/>
    <s v="12/02/2025 19:36"/>
    <s v="-"/>
    <s v="Flash Express Thailand COD"/>
    <s v="Tiktok"/>
    <s v="จ่ายทีหลัง / COD"/>
    <s v=""/>
    <s v="-"/>
    <s v="12/02/2025 19:36"/>
  </r>
  <r>
    <x v="9"/>
    <x v="12"/>
    <n v="66.666666666666671"/>
    <n v="3"/>
    <s v="ETV22"/>
    <n v="135"/>
    <n v="6"/>
    <s v="ร้านที่2"/>
    <s v="อ***รัตน์  ส***ี"/>
    <s v="กรุงเทพฯ"/>
    <s v="-"/>
    <s v=""/>
    <s v="12/02/2025 19:30"/>
    <s v="-"/>
    <s v="J&amp;T COD"/>
    <s v="Tiktok"/>
    <s v="จ่ายทีหลัง / COD"/>
    <s v=""/>
    <s v="-"/>
    <s v="12/02/2025 19:30"/>
  </r>
  <r>
    <x v="10"/>
    <x v="13"/>
    <n v="25"/>
    <n v="4"/>
    <s v="ETV21"/>
    <n v="396"/>
    <n v="0"/>
    <s v="ร้านที่4"/>
    <s v="ป***ตา"/>
    <s v="จันทบุรี"/>
    <s v="-"/>
    <s v=""/>
    <s v="12/02/2025 19:19"/>
    <s v="-"/>
    <s v="Flash Express Thailand COD"/>
    <s v="Tiktok"/>
    <s v="จ่ายทีหลัง / COD"/>
    <s v=""/>
    <s v="-"/>
    <s v="12/02/2025 19:19"/>
  </r>
  <r>
    <x v="5"/>
    <x v="9"/>
    <n v="65"/>
    <n v="2"/>
    <s v="ETV21"/>
    <n v="396"/>
    <n v="0"/>
    <s v="ร้านที่4"/>
    <s v="ป***ตา"/>
    <s v="จันทบุรี"/>
    <s v="-"/>
    <s v=""/>
    <s v="12/02/2025 19:19"/>
    <s v="-"/>
    <s v="Flash Express Thailand COD"/>
    <s v="Tiktok"/>
    <s v="จ่ายทีหลัง / COD"/>
    <s v=""/>
    <s v="-"/>
    <s v="12/02/2025 19:19"/>
  </r>
  <r>
    <x v="1"/>
    <x v="10"/>
    <n v="65"/>
    <n v="2"/>
    <s v="ETV21"/>
    <n v="396"/>
    <n v="0"/>
    <s v="ร้านที่4"/>
    <s v="ป***ตา"/>
    <s v="จันทบุรี"/>
    <s v="-"/>
    <s v=""/>
    <s v="12/02/2025 19:19"/>
    <s v="-"/>
    <s v="Flash Express Thailand COD"/>
    <s v="Tiktok"/>
    <s v="จ่ายทีหลัง / COD"/>
    <s v=""/>
    <s v="-"/>
    <s v="12/02/2025 19:19"/>
  </r>
  <r>
    <x v="7"/>
    <x v="8"/>
    <n v="65"/>
    <n v="2"/>
    <s v="ETV21"/>
    <n v="396"/>
    <n v="0"/>
    <s v="ร้านที่4"/>
    <s v="ป***ตา"/>
    <s v="จันทบุรี"/>
    <s v="-"/>
    <s v=""/>
    <s v="12/02/2025 19:19"/>
    <s v="-"/>
    <s v="Flash Express Thailand COD"/>
    <s v="Tiktok"/>
    <s v="จ่ายทีหลัง / COD"/>
    <s v=""/>
    <s v="-"/>
    <s v="12/02/2025 19:19"/>
  </r>
  <r>
    <x v="11"/>
    <x v="14"/>
    <n v="120"/>
    <n v="1"/>
    <s v="ETV20"/>
    <n v="125"/>
    <n v="45"/>
    <s v="ร้านที่4"/>
    <s v="น***าวญานิศา อ***ร์อำคา"/>
    <s v="อุดรธานี"/>
    <s v="-"/>
    <s v=""/>
    <s v="12/02/2025 18:20"/>
    <s v="-"/>
    <s v="Flash Express Thailand COD"/>
    <s v="Tiktok"/>
    <s v="จ่ายทีหลัง / COD"/>
    <s v=""/>
    <s v="-"/>
    <s v="12/02/2025 18:20"/>
  </r>
  <r>
    <x v="0"/>
    <x v="0"/>
    <n v="66.333333333333329"/>
    <n v="3"/>
    <s v="ETV19"/>
    <n v="220"/>
    <n v="0"/>
    <s v="ร้านที่4"/>
    <s v="น***้าง​เ​สว​ต​วัน​"/>
    <s v="ชลบุรี"/>
    <s v="-"/>
    <s v=""/>
    <s v="12/02/2025 18:01"/>
    <s v="-"/>
    <s v="Flash Express Thailand COD"/>
    <s v="Tiktok"/>
    <s v="จ่ายทีหลัง / COD"/>
    <s v=""/>
    <s v="-"/>
    <s v="12/02/2025 18:02"/>
  </r>
  <r>
    <x v="12"/>
    <x v="15"/>
    <n v="65"/>
    <n v="1"/>
    <s v="ETV17"/>
    <n v="220"/>
    <n v="20"/>
    <s v="ร้านที่1"/>
    <s v="วราภรณ์ รัฐกุล"/>
    <s v="399/68 หมู่บ้าน ปาจรีย์ ถ.ราชพฤกษ์ ม.1 ตำบลหนองควาย อำเภอหางดง จังหวัดเชียงใหม่ 50230"/>
    <s v="50230"/>
    <s v="0812894781"/>
    <s v="12/02/2025 16:35"/>
    <s v="suphandarat@gmail.com"/>
    <s v="EMS"/>
    <s v="facebook"/>
    <s v="กสิกร"/>
    <s v=""/>
    <s v="-"/>
    <s v="12/02/2025 17:44"/>
  </r>
  <r>
    <x v="7"/>
    <x v="8"/>
    <n v="50"/>
    <n v="1"/>
    <s v="ETV18"/>
    <n v="120"/>
    <n v="20"/>
    <s v="ร้านที่1"/>
    <s v="สุเมธ "/>
    <s v="ฝากส่งให้แอ้ดอ่าวใหญ่  2/3 ม.3 ต.เกาะกูด อ.เกาะกูด จ.ตราด  23000"/>
    <s v="23000"/>
    <s v="0929949327"/>
    <s v="12/02/2025 16:45"/>
    <s v="suphandarat@gmail.com"/>
    <s v="EMS"/>
    <s v="facebook"/>
    <s v="กสิกร"/>
    <s v=""/>
    <s v="-"/>
    <s v="12/02/2025 17:35"/>
  </r>
  <r>
    <x v="13"/>
    <x v="16"/>
    <n v="100"/>
    <n v="1"/>
    <s v="ETV18"/>
    <n v="120"/>
    <n v="20"/>
    <s v="ร้านที่1"/>
    <s v="สุเมธ "/>
    <s v="ฝากส่งให้แอ้ดอ่าวใหญ่  2/3 ม.3 ต.เกาะกูด อ.เกาะกูด จ.ตราด  23000"/>
    <s v="23000"/>
    <s v="0929949327"/>
    <s v="12/02/2025 16:45"/>
    <s v="suphandarat@gmail.com"/>
    <s v="EMS"/>
    <s v="facebook"/>
    <s v="กสิกร"/>
    <s v=""/>
    <s v="-"/>
    <s v="12/02/2025 17:35"/>
  </r>
  <r>
    <x v="7"/>
    <x v="8"/>
    <n v="50"/>
    <n v="1"/>
    <s v="ETV17"/>
    <n v="220"/>
    <n v="20"/>
    <s v="ร้านที่1"/>
    <s v="วราภรณ์ รัฐกุล"/>
    <s v="399/68 หมู่บ้าน ปาจรีย์ ถ.ราชพฤกษ์ ม.1 ตำบลหนองควาย อำเภอหางดง จังหวัดเชียงใหม่ 50230"/>
    <s v="50230"/>
    <s v="0812894781"/>
    <s v="12/02/2025 16:35"/>
    <s v="suphandarat@gmail.com"/>
    <s v="EMS"/>
    <s v="facebook"/>
    <s v="กสิกร"/>
    <s v=""/>
    <s v="-"/>
    <s v="12/02/2025 17:27"/>
  </r>
  <r>
    <x v="0"/>
    <x v="0"/>
    <n v="100"/>
    <n v="2"/>
    <s v="ETV17"/>
    <n v="220"/>
    <n v="20"/>
    <s v="ร้านที่1"/>
    <s v="วราภรณ์ รัฐกุล"/>
    <s v="399/68 หมู่บ้าน ปาจรีย์ ถ.ราชพฤกษ์ ม.1 ตำบลหนองควาย อำเภอหางดง จังหวัดเชียงใหม่ 50230"/>
    <s v="50230"/>
    <s v="0812894781"/>
    <s v="12/02/2025 16:35"/>
    <s v="suphandarat@gmail.com"/>
    <s v="EMS"/>
    <s v="facebook"/>
    <s v="กสิกร"/>
    <s v=""/>
    <s v="-"/>
    <s v="12/02/2025 17:27"/>
  </r>
  <r>
    <x v="7"/>
    <x v="8"/>
    <n v="50"/>
    <n v="1"/>
    <s v="ETV16"/>
    <n v="120"/>
    <n v="20"/>
    <s v="ร้านที่1"/>
    <s v="บรรณสรณ์  ไวยสุภีร์"/>
    <s v="91/7 ม.4 ซ.อโยธยา4/7_x000a_ต.ไผ่ลิง_x000a_อ.เมือง_x000a_จ.อยุธยา 13000"/>
    <s v="13000"/>
    <s v="0890260179"/>
    <s v="12/02/2025 16:30"/>
    <s v="suphandarat@gmail.com"/>
    <s v="EMS"/>
    <s v="facebook"/>
    <s v="กสิกร"/>
    <s v=""/>
    <s v="-"/>
    <s v="12/02/2025 17:25"/>
  </r>
  <r>
    <x v="0"/>
    <x v="0"/>
    <n v="100"/>
    <n v="1"/>
    <s v="ETV16"/>
    <n v="120"/>
    <n v="20"/>
    <s v="ร้านที่1"/>
    <s v="บรรณสรณ์  ไวยสุภีร์"/>
    <s v="91/7 ม.4 ซ.อโยธยา4/7_x000a_ต.ไผ่ลิง_x000a_อ.เมือง_x000a_จ.อยุธยา 13000"/>
    <s v="13000"/>
    <s v="0890260179"/>
    <s v="12/02/2025 16:30"/>
    <s v="suphandarat@gmail.com"/>
    <s v="EMS"/>
    <s v="facebook"/>
    <s v="กสิกร"/>
    <s v=""/>
    <s v="-"/>
    <s v="12/02/2025 17:25"/>
  </r>
  <r>
    <x v="7"/>
    <x v="8"/>
    <n v="50"/>
    <n v="1"/>
    <s v="ETV15"/>
    <n v="220"/>
    <n v="20"/>
    <s v="ร้านที่1"/>
    <s v="นางนวลจันทร์ เกลียวทอง"/>
    <s v="40 ซ.โดนไข2 ต.ในเมือง อ.เมือง จ.สุรินทร์ 32000"/>
    <s v="32000"/>
    <s v="0850253928"/>
    <s v="12/02/2025 17:13"/>
    <s v="suphandarat@gmail.com"/>
    <s v="EMS"/>
    <s v="facebook"/>
    <s v="กสิกร"/>
    <s v=""/>
    <s v="-"/>
    <s v="12/02/2025 17:23"/>
  </r>
  <r>
    <x v="0"/>
    <x v="0"/>
    <n v="100"/>
    <n v="1"/>
    <s v="ETV15"/>
    <n v="220"/>
    <n v="20"/>
    <s v="ร้านที่1"/>
    <s v="นางนวลจันทร์ เกลียวทอง"/>
    <s v="40 ซ.โดนไข2 ต.ในเมือง อ.เมือง จ.สุรินทร์ 32000"/>
    <s v="32000"/>
    <s v="0850253928"/>
    <s v="12/02/2025 17:13"/>
    <s v="suphandarat@gmail.com"/>
    <s v="EMS"/>
    <s v="facebook"/>
    <s v="กสิกร"/>
    <s v=""/>
    <s v="-"/>
    <s v="12/02/2025 17:23"/>
  </r>
  <r>
    <x v="14"/>
    <x v="17"/>
    <n v="65"/>
    <n v="1"/>
    <s v="ETV15"/>
    <n v="220"/>
    <n v="20"/>
    <s v="ร้านที่1"/>
    <s v="นางนวลจันทร์ เกลียวทอง"/>
    <s v="40 ซ.โดนไข2 ต.ในเมือง อ.เมือง จ.สุรินทร์ 32000"/>
    <s v="32000"/>
    <s v="0850253928"/>
    <s v="12/02/2025 17:13"/>
    <s v="suphandarat@gmail.com"/>
    <s v="EMS"/>
    <s v="facebook"/>
    <s v="กสิกร"/>
    <s v=""/>
    <s v="-"/>
    <s v="12/02/2025 17:23"/>
  </r>
  <r>
    <x v="11"/>
    <x v="14"/>
    <n v="100"/>
    <n v="1"/>
    <s v="ETV15"/>
    <n v="220"/>
    <n v="20"/>
    <s v="ร้านที่1"/>
    <s v="นางนวลจันทร์ เกลียวทอง"/>
    <s v="40 ซ.โดนไข2 ต.ในเมือง อ.เมือง จ.สุรินทร์ 32000"/>
    <s v="32000"/>
    <s v="0850253928"/>
    <s v="12/02/2025 17:13"/>
    <s v="suphandarat@gmail.com"/>
    <s v="EMS"/>
    <s v="facebook"/>
    <s v="กสิกร"/>
    <s v=""/>
    <s v="-"/>
    <s v="12/02/2025 17:23"/>
  </r>
  <r>
    <x v="7"/>
    <x v="8"/>
    <n v="50"/>
    <n v="1"/>
    <s v="ETV14"/>
    <n v="130"/>
    <n v="30"/>
    <s v="ร้านที่1"/>
    <s v="ประไพพร"/>
    <s v="บจก.บลูแอนด์ไวท์โลจิสติก(ชาลชลาที่7) 133 ม.1 ต.บางเตย อ.สามพราน จ.นครปฐม 73210"/>
    <s v="73210"/>
    <s v="0640379325"/>
    <s v="12/02/2025 17:22"/>
    <s v="suphandarat@gmail.com"/>
    <s v="EMS COD"/>
    <s v="facebook"/>
    <s v="จ่ายทีหลัง / COD"/>
    <s v=""/>
    <s v="-"/>
    <s v="12/02/2025 17:22"/>
  </r>
  <r>
    <x v="11"/>
    <x v="14"/>
    <n v="100"/>
    <n v="1"/>
    <s v="ETV14"/>
    <n v="130"/>
    <n v="30"/>
    <s v="ร้านที่1"/>
    <s v="ประไพพร"/>
    <s v="บจก.บลูแอนด์ไวท์โลจิสติก(ชาลชลาที่7) 133 ม.1 ต.บางเตย อ.สามพราน จ.นครปฐม 73210"/>
    <s v="73210"/>
    <s v="0640379325"/>
    <s v="12/02/2025 17:22"/>
    <s v="suphandarat@gmail.com"/>
    <s v="EMS COD"/>
    <s v="facebook"/>
    <s v="จ่ายทีหลัง / COD"/>
    <s v=""/>
    <s v="-"/>
    <s v="12/02/2025 17:22"/>
  </r>
  <r>
    <x v="4"/>
    <x v="5"/>
    <n v="0"/>
    <n v="1"/>
    <s v="ETV13"/>
    <n v="200"/>
    <n v="0"/>
    <s v="ร้านที่4"/>
    <s v="ธ***ลัย ส***มา"/>
    <s v="ชลบุรี"/>
    <s v="-"/>
    <s v=""/>
    <s v="12/02/2025 17:11"/>
    <s v="-"/>
    <s v="Flash Express Thailand COD"/>
    <s v="Tiktok"/>
    <s v="จ่ายทีหลัง / COD"/>
    <s v=""/>
    <s v="-"/>
    <s v="12/02/2025 17:11"/>
  </r>
  <r>
    <x v="13"/>
    <x v="16"/>
    <n v="120"/>
    <n v="1"/>
    <s v="ETV13"/>
    <n v="200"/>
    <n v="0"/>
    <s v="ร้านที่4"/>
    <s v="ธ***ลัย ส***มา"/>
    <s v="ชลบุรี"/>
    <s v="-"/>
    <s v=""/>
    <s v="12/02/2025 17:11"/>
    <s v="-"/>
    <s v="Flash Express Thailand COD"/>
    <s v="Tiktok"/>
    <s v="จ่ายทีหลัง / COD"/>
    <s v=""/>
    <s v="-"/>
    <s v="12/02/2025 17:11"/>
  </r>
  <r>
    <x v="4"/>
    <x v="5"/>
    <n v="0"/>
    <n v="1"/>
    <s v="ETV13"/>
    <n v="200"/>
    <n v="0"/>
    <s v="ร้านที่4"/>
    <s v="ธ***ลัย ส***มา"/>
    <s v="ชลบุรี"/>
    <s v="-"/>
    <s v=""/>
    <s v="12/02/2025 17:11"/>
    <s v="-"/>
    <s v="Flash Express Thailand COD"/>
    <s v="Tiktok"/>
    <s v="จ่ายทีหลัง / COD"/>
    <s v=""/>
    <s v="-"/>
    <s v="12/02/2025 17:11"/>
  </r>
  <r>
    <x v="0"/>
    <x v="0"/>
    <n v="120"/>
    <n v="1"/>
    <s v="ETV13"/>
    <n v="200"/>
    <n v="0"/>
    <s v="ร้านที่4"/>
    <s v="ธ***ลัย ส***มา"/>
    <s v="ชลบุรี"/>
    <s v="-"/>
    <s v=""/>
    <s v="12/02/2025 17:11"/>
    <s v="-"/>
    <s v="Flash Express Thailand COD"/>
    <s v="Tiktok"/>
    <s v="จ่ายทีหลัง / COD"/>
    <s v=""/>
    <s v="-"/>
    <s v="12/02/2025 17:11"/>
  </r>
  <r>
    <x v="4"/>
    <x v="5"/>
    <n v="0"/>
    <n v="1"/>
    <s v="ETV12"/>
    <n v="200"/>
    <n v="0"/>
    <s v="ร้านที่4"/>
    <s v="ธ***ลัย ส***มา"/>
    <s v="ชลบุรี"/>
    <s v="-"/>
    <s v=""/>
    <s v="12/02/2025 17:07"/>
    <s v="-"/>
    <s v="Flash Express Thailand COD"/>
    <s v="Tiktok"/>
    <s v="จ่ายทีหลัง / COD"/>
    <s v=""/>
    <s v="-"/>
    <s v="12/02/2025 17:08"/>
  </r>
  <r>
    <x v="2"/>
    <x v="3"/>
    <n v="120"/>
    <n v="1"/>
    <s v="ETV12"/>
    <n v="200"/>
    <n v="0"/>
    <s v="ร้านที่4"/>
    <s v="ธ***ลัย ส***มา"/>
    <s v="ชลบุรี"/>
    <s v="-"/>
    <s v=""/>
    <s v="12/02/2025 17:07"/>
    <s v="-"/>
    <s v="Flash Express Thailand COD"/>
    <s v="Tiktok"/>
    <s v="จ่ายทีหลัง / COD"/>
    <s v=""/>
    <s v="-"/>
    <s v="12/02/2025 17:08"/>
  </r>
  <r>
    <x v="4"/>
    <x v="5"/>
    <n v="0"/>
    <n v="1"/>
    <s v="ETV12"/>
    <n v="200"/>
    <n v="0"/>
    <s v="ร้านที่4"/>
    <s v="ธ***ลัย ส***มา"/>
    <s v="ชลบุรี"/>
    <s v="-"/>
    <s v=""/>
    <s v="12/02/2025 17:07"/>
    <s v="-"/>
    <s v="Flash Express Thailand COD"/>
    <s v="Tiktok"/>
    <s v="จ่ายทีหลัง / COD"/>
    <s v=""/>
    <s v="-"/>
    <s v="12/02/2025 17:08"/>
  </r>
  <r>
    <x v="0"/>
    <x v="0"/>
    <n v="120"/>
    <n v="1"/>
    <s v="ETV12"/>
    <n v="200"/>
    <n v="0"/>
    <s v="ร้านที่4"/>
    <s v="ธ***ลัย ส***มา"/>
    <s v="ชลบุรี"/>
    <s v="-"/>
    <s v=""/>
    <s v="12/02/2025 17:07"/>
    <s v="-"/>
    <s v="Flash Express Thailand COD"/>
    <s v="Tiktok"/>
    <s v="จ่ายทีหลัง / COD"/>
    <s v=""/>
    <s v="-"/>
    <s v="12/02/2025 17:07"/>
  </r>
  <r>
    <x v="0"/>
    <x v="0"/>
    <n v="77.5"/>
    <n v="2"/>
    <s v="ETV11"/>
    <n v="162"/>
    <n v="7"/>
    <s v="ร้านที่1"/>
    <s v="ว***า"/>
    <s v="******นา ตำบลจอมบึง, อำเภอจอมบึง ตำบลจอมบึง อำเภอจอมบึง จังหวัดราชบุรี 70150"/>
    <s v="70150"/>
    <s v="77"/>
    <s v="12/02/2025 17:13"/>
    <s v="-"/>
    <s v="SPX Express"/>
    <s v="Shopee"/>
    <s v="shopee"/>
    <s v=""/>
    <s v="-"/>
    <s v="12/02/2025 16:43"/>
  </r>
  <r>
    <x v="11"/>
    <x v="14"/>
    <n v="120"/>
    <n v="3"/>
    <s v="ETV10"/>
    <n v="165"/>
    <n v="0"/>
    <s v="ร้านที่4"/>
    <s v="น*** ย***ดี"/>
    <s v="ชลบุรี"/>
    <s v="-"/>
    <s v=""/>
    <s v="12/02/2025 16:18"/>
    <s v="-"/>
    <s v="Flash Express Thailand COD"/>
    <s v="Tiktok"/>
    <s v="จ่ายทีหลัง / COD"/>
    <s v=""/>
    <s v="-"/>
    <s v="12/02/2025 16:19"/>
  </r>
  <r>
    <x v="4"/>
    <x v="5"/>
    <n v="0"/>
    <n v="1"/>
    <s v="ETV9"/>
    <n v="155"/>
    <n v="0"/>
    <s v="ร้านที่4"/>
    <s v="ณ***านต์ ม***พานิช"/>
    <s v="นนทบุรี"/>
    <s v="-"/>
    <s v=""/>
    <s v="12/02/2025 16:08"/>
    <s v="-"/>
    <s v="Flash Express Thailand"/>
    <s v="Tiktok"/>
    <s v="tiktok"/>
    <s v="*** เค้กเบาหวิวไม่รับรสชาติกาแฟ ***"/>
    <s v="-"/>
    <s v="12/02/2025 16:07"/>
  </r>
  <r>
    <x v="2"/>
    <x v="3"/>
    <n v="120"/>
    <n v="1"/>
    <s v="ETV9"/>
    <n v="155"/>
    <n v="0"/>
    <s v="ร้านที่4"/>
    <s v="ณ***านต์ ม***พานิช"/>
    <s v="นนทบุรี"/>
    <s v="-"/>
    <s v=""/>
    <s v="12/02/2025 16:08"/>
    <s v="-"/>
    <s v="Flash Express Thailand"/>
    <s v="Tiktok"/>
    <s v="tiktok"/>
    <s v="*** เค้กเบาหวิวไม่รับรสชาติกาแฟ ***"/>
    <s v="-"/>
    <s v="12/02/2025 16:07"/>
  </r>
  <r>
    <x v="11"/>
    <x v="14"/>
    <n v="120"/>
    <n v="1"/>
    <s v="ETV9"/>
    <n v="155"/>
    <n v="0"/>
    <s v="ร้านที่4"/>
    <s v="ณ***านต์ ม***พานิช"/>
    <s v="นนทบุรี"/>
    <s v="-"/>
    <s v=""/>
    <s v="12/02/2025 16:08"/>
    <s v="-"/>
    <s v="Flash Express Thailand"/>
    <s v="Tiktok"/>
    <s v="tiktok"/>
    <s v="*** เค้กเบาหวิวไม่รับรสชาติกาแฟ ***"/>
    <s v="-"/>
    <s v="12/02/2025 16:07"/>
  </r>
  <r>
    <x v="11"/>
    <x v="14"/>
    <n v="120"/>
    <n v="6"/>
    <s v="ETV8"/>
    <n v="330"/>
    <n v="0"/>
    <s v="ร้านที่4"/>
    <s v="A*** t***"/>
    <s v="กรุงเทพฯ"/>
    <s v="-"/>
    <s v=""/>
    <s v="12/02/2025 16:07"/>
    <s v="-"/>
    <s v="Flash Express Thailand COD"/>
    <s v="Tiktok"/>
    <s v="จ่ายทีหลัง / COD"/>
    <s v=""/>
    <s v="-"/>
    <s v="12/02/2025 16:07"/>
  </r>
  <r>
    <x v="15"/>
    <x v="18"/>
    <n v="65"/>
    <n v="1"/>
    <s v="ETV7"/>
    <n v="230"/>
    <n v="3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2/02/2025 15:49"/>
    <s v="suphandarat@gmail.com"/>
    <s v="EMS COD"/>
    <s v="facebook"/>
    <s v="จ่ายทีหลัง / COD"/>
    <s v=""/>
    <s v="-"/>
    <s v="12/02/2025 15:49"/>
  </r>
  <r>
    <x v="16"/>
    <x v="19"/>
    <n v="100"/>
    <n v="1"/>
    <s v="ETV7"/>
    <n v="230"/>
    <n v="3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2/02/2025 15:49"/>
    <s v="suphandarat@gmail.com"/>
    <s v="EMS COD"/>
    <s v="facebook"/>
    <s v="จ่ายทีหลัง / COD"/>
    <s v=""/>
    <s v="-"/>
    <s v="12/02/2025 15:49"/>
  </r>
  <r>
    <x v="7"/>
    <x v="8"/>
    <n v="50"/>
    <n v="1"/>
    <s v="ETV7"/>
    <n v="230"/>
    <n v="3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2/02/2025 15:49"/>
    <s v="suphandarat@gmail.com"/>
    <s v="EMS COD"/>
    <s v="facebook"/>
    <s v="จ่ายทีหลัง / COD"/>
    <s v=""/>
    <s v="-"/>
    <s v="12/02/2025 15:49"/>
  </r>
  <r>
    <x v="0"/>
    <x v="0"/>
    <n v="100"/>
    <n v="1"/>
    <s v="ETV7"/>
    <n v="230"/>
    <n v="3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2/02/2025 15:49"/>
    <s v="suphandarat@gmail.com"/>
    <s v="EMS COD"/>
    <s v="facebook"/>
    <s v="จ่ายทีหลัง / COD"/>
    <s v=""/>
    <s v="-"/>
    <s v="12/02/2025 15:49"/>
  </r>
  <r>
    <x v="4"/>
    <x v="5"/>
    <n v="0"/>
    <n v="1"/>
    <s v="ETV6"/>
    <n v="106"/>
    <n v="6"/>
    <s v="ร้านที่4"/>
    <s v="ป***า เ***นรังษี"/>
    <s v="ราชบุรี"/>
    <s v="-"/>
    <s v=""/>
    <s v="12/02/2025 15:47"/>
    <s v="-"/>
    <s v="Flash Express Thailand COD"/>
    <s v="Tiktok"/>
    <s v="จ่ายทีหลัง / COD"/>
    <s v=""/>
    <s v="-"/>
    <s v="12/02/2025 15:47"/>
  </r>
  <r>
    <x v="0"/>
    <x v="0"/>
    <n v="120"/>
    <n v="1"/>
    <s v="ETV6"/>
    <n v="106"/>
    <n v="6"/>
    <s v="ร้านที่4"/>
    <s v="ป***า เ***นรังษี"/>
    <s v="ราชบุรี"/>
    <s v="-"/>
    <s v=""/>
    <s v="12/02/2025 15:47"/>
    <s v="-"/>
    <s v="Flash Express Thailand COD"/>
    <s v="Tiktok"/>
    <s v="จ่ายทีหลัง / COD"/>
    <s v=""/>
    <s v="-"/>
    <s v="12/02/2025 15:47"/>
  </r>
  <r>
    <x v="4"/>
    <x v="5"/>
    <n v="0"/>
    <n v="1"/>
    <s v="ETV5"/>
    <n v="100"/>
    <n v="0"/>
    <s v="ร้านที่4"/>
    <s v="ว***ิสา ค***ย"/>
    <s v="อุทัยธานี"/>
    <s v="-"/>
    <s v=""/>
    <s v="12/02/2025 15:45"/>
    <s v="-"/>
    <s v="Flash Express Thailand COD"/>
    <s v="Tiktok"/>
    <s v="จ่ายทีหลัง / COD"/>
    <s v=""/>
    <s v="-"/>
    <s v="12/02/2025 15:45"/>
  </r>
  <r>
    <x v="0"/>
    <x v="0"/>
    <n v="120"/>
    <n v="1"/>
    <s v="ETV5"/>
    <n v="100"/>
    <n v="0"/>
    <s v="ร้านที่4"/>
    <s v="ว***ิสา ค***ย"/>
    <s v="อุทัยธานี"/>
    <s v="-"/>
    <s v=""/>
    <s v="12/02/2025 15:45"/>
    <s v="-"/>
    <s v="Flash Express Thailand COD"/>
    <s v="Tiktok"/>
    <s v="จ่ายทีหลัง / COD"/>
    <s v=""/>
    <s v="-"/>
    <s v="12/02/2025 15:45"/>
  </r>
  <r>
    <x v="14"/>
    <x v="17"/>
    <n v="65"/>
    <n v="1"/>
    <s v="ETV4"/>
    <n v="130"/>
    <n v="30"/>
    <s v="ร้านที่1"/>
    <s v="ชื่อ ชมภู นุชเกษม"/>
    <s v="ที่อยู่จัดส่ง_x000a_ที่อยู่ 131..ซ..01.กาญจนาภิเษก..11/1..แยก..1 แขวงคันนายาว เขตคันนายาว กรุงเทพ  10230"/>
    <s v="10230"/>
    <s v="0896843103"/>
    <s v="12/02/2025 15:44"/>
    <s v="suphandarat@gmail.com"/>
    <s v="EMS COD"/>
    <s v="facebook"/>
    <s v="จ่ายทีหลัง / COD"/>
    <s v=""/>
    <s v="-"/>
    <s v="12/02/2025 15:44"/>
  </r>
  <r>
    <x v="0"/>
    <x v="0"/>
    <n v="100"/>
    <n v="1"/>
    <s v="ETV4"/>
    <n v="130"/>
    <n v="30"/>
    <s v="ร้านที่1"/>
    <s v="ชื่อ ชมภู นุชเกษม"/>
    <s v="ที่อยู่จัดส่ง_x000a_ที่อยู่ 131..ซ..01.กาญจนาภิเษก..11/1..แยก..1 แขวงคันนายาว เขตคันนายาว กรุงเทพ  10230"/>
    <s v="10230"/>
    <s v="0896843103"/>
    <s v="12/02/2025 15:44"/>
    <s v="suphandarat@gmail.com"/>
    <s v="EMS COD"/>
    <s v="facebook"/>
    <s v="จ่ายทีหลัง / COD"/>
    <s v=""/>
    <s v="-"/>
    <s v="12/02/2025 15:44"/>
  </r>
  <r>
    <x v="15"/>
    <x v="18"/>
    <n v="65"/>
    <n v="1"/>
    <s v="ETV3"/>
    <n v="230"/>
    <n v="30"/>
    <s v="ร้านที่1"/>
    <s v="คุณภาวิณี ยอดบริบูรณ์"/>
    <s v="164 หมู่ 2 ต.ปากน้ำประแส_x000a_อ. แกลง จ.ระยอง_x000a_ 21170"/>
    <s v="21170"/>
    <s v="0860748135"/>
    <s v="12/02/2025 15:43"/>
    <s v="suphandarat@gmail.com"/>
    <s v="EMS COD"/>
    <s v="facebook"/>
    <s v="จ่ายทีหลัง / COD"/>
    <s v=""/>
    <s v="-"/>
    <s v="12/02/2025 15:43"/>
  </r>
  <r>
    <x v="17"/>
    <x v="20"/>
    <n v="100"/>
    <n v="1"/>
    <s v="ETV3"/>
    <n v="230"/>
    <n v="30"/>
    <s v="ร้านที่1"/>
    <s v="คุณภาวิณี ยอดบริบูรณ์"/>
    <s v="164 หมู่ 2 ต.ปากน้ำประแส_x000a_อ. แกลง จ.ระยอง_x000a_ 21170"/>
    <s v="21170"/>
    <s v="0860748135"/>
    <s v="12/02/2025 15:43"/>
    <s v="suphandarat@gmail.com"/>
    <s v="EMS COD"/>
    <s v="facebook"/>
    <s v="จ่ายทีหลัง / COD"/>
    <s v=""/>
    <s v="-"/>
    <s v="12/02/2025 15:43"/>
  </r>
  <r>
    <x v="7"/>
    <x v="8"/>
    <n v="50"/>
    <n v="1"/>
    <s v="ETV3"/>
    <n v="230"/>
    <n v="30"/>
    <s v="ร้านที่1"/>
    <s v="คุณภาวิณี ยอดบริบูรณ์"/>
    <s v="164 หมู่ 2 ต.ปากน้ำประแส_x000a_อ. แกลง จ.ระยอง_x000a_ 21170"/>
    <s v="21170"/>
    <s v="0860748135"/>
    <s v="12/02/2025 15:43"/>
    <s v="suphandarat@gmail.com"/>
    <s v="EMS COD"/>
    <s v="facebook"/>
    <s v="จ่ายทีหลัง / COD"/>
    <s v=""/>
    <s v="-"/>
    <s v="12/02/2025 15:43"/>
  </r>
  <r>
    <x v="0"/>
    <x v="0"/>
    <n v="100"/>
    <n v="1"/>
    <s v="ETV3"/>
    <n v="230"/>
    <n v="30"/>
    <s v="ร้านที่1"/>
    <s v="คุณภาวิณี ยอดบริบูรณ์"/>
    <s v="164 หมู่ 2 ต.ปากน้ำประแส_x000a_อ. แกลง จ.ระยอง_x000a_ 21170"/>
    <s v="21170"/>
    <s v="0860748135"/>
    <s v="12/02/2025 15:43"/>
    <s v="suphandarat@gmail.com"/>
    <s v="EMS COD"/>
    <s v="facebook"/>
    <s v="จ่ายทีหลัง / COD"/>
    <s v=""/>
    <s v="-"/>
    <s v="12/02/2025 15:43"/>
  </r>
  <r>
    <x v="18"/>
    <x v="21"/>
    <n v="119"/>
    <n v="1"/>
    <s v="ETV2"/>
    <n v="100"/>
    <n v="0"/>
    <s v="ร้านที่4"/>
    <s v="u***6000121480418"/>
    <s v="สมุทรสาคร"/>
    <s v="-"/>
    <s v=""/>
    <s v="12/02/2025 15:42"/>
    <s v="-"/>
    <s v="Flash Express Thailand COD"/>
    <s v="Tiktok"/>
    <s v="จ่ายทีหลัง / COD"/>
    <s v=""/>
    <s v="-"/>
    <s v="12/02/2025 15:42"/>
  </r>
  <r>
    <x v="4"/>
    <x v="5"/>
    <n v="1"/>
    <n v="1"/>
    <s v="ETV2"/>
    <n v="100"/>
    <n v="0"/>
    <s v="ร้านที่4"/>
    <s v="u***6000121480418"/>
    <s v="สมุทรสาคร"/>
    <s v="-"/>
    <s v=""/>
    <s v="12/02/2025 15:42"/>
    <s v="-"/>
    <s v="Flash Express Thailand COD"/>
    <s v="Tiktok"/>
    <s v="จ่ายทีหลัง / COD"/>
    <s v=""/>
    <s v="-"/>
    <s v="12/02/2025 15:42"/>
  </r>
  <r>
    <x v="19"/>
    <x v="22"/>
    <n v="100"/>
    <n v="1"/>
    <s v="ETV1"/>
    <n v="120"/>
    <n v="20"/>
    <s v="ร้านที่1"/>
    <s v="ครูเจริญ วรรณศิริ"/>
    <s v="23/3 ม.3 ต.หนองดินแดง_x000a_หนองดินแดง_x000a_อ.เมือง_x000a_นครปฐม_x000a_Thailand 73000"/>
    <s v="73000"/>
    <s v="0819811082"/>
    <s v="12/02/2025 14:45"/>
    <s v="suphandarat@gmail.com"/>
    <s v="EMS"/>
    <s v="facebook"/>
    <s v="กสิกร"/>
    <s v=""/>
    <s v="-"/>
    <s v="12/02/2025 15:41"/>
  </r>
  <r>
    <x v="14"/>
    <x v="17"/>
    <n v="65"/>
    <n v="1"/>
    <s v="ETV1"/>
    <n v="120"/>
    <n v="20"/>
    <s v="ร้านที่1"/>
    <s v="ครูเจริญ วรรณศิริ"/>
    <s v="23/3 ม.3 ต.หนองดินแดง_x000a_หนองดินแดง_x000a_อ.เมือง_x000a_นครปฐม_x000a_Thailand 73000"/>
    <s v="73000"/>
    <s v="0819811082"/>
    <s v="12/02/2025 14:45"/>
    <s v="suphandarat@gmail.com"/>
    <s v="EMS"/>
    <s v="facebook"/>
    <s v="กสิกร"/>
    <s v=""/>
    <s v="-"/>
    <s v="12/02/2025 15:41"/>
  </r>
  <r>
    <x v="14"/>
    <x v="17"/>
    <n v="50"/>
    <n v="6"/>
    <s v="ETV0"/>
    <n v="275.69"/>
    <n v="38.19"/>
    <s v="ร้านที่1"/>
    <s v="จิราภรณ์ พิยะ"/>
    <s v="35/13 ม.1 ห้อง9 ตรงข้าม มบ.รัชธานี8_x000a__x000a_บางพลี/ Bang Phliสมุทรปราการ/ Samut Prakan_x000a_10540"/>
    <s v="10540"/>
    <s v="660882444171"/>
    <s v="12/02/2025 15:40"/>
    <s v="-"/>
    <s v="Kerry_dropoff"/>
    <s v="Lazada"/>
    <s v="lazada"/>
    <s v=""/>
    <s v="LEXPU0457120701"/>
    <s v="12/02/2025 15:40"/>
  </r>
  <r>
    <x v="14"/>
    <x v="17"/>
    <n v="65"/>
    <n v="1"/>
    <s v="ETU99"/>
    <n v="130"/>
    <n v="30"/>
    <s v="ร้านที่1"/>
    <s v="ประไพพร"/>
    <s v="บจก.บลูแอนด์ไวท์โลจิสติก(ชาลชลาที่7) 133 ม.1 ต.บางเตย อ.สามพราน จ.นครปฐม 73210"/>
    <s v="73210"/>
    <s v="0640379325"/>
    <s v="12/02/2025 15:39"/>
    <s v="suphandarat@gmail.com"/>
    <s v="EMS COD"/>
    <s v="facebook"/>
    <s v="จ่ายทีหลัง / COD"/>
    <s v=""/>
    <s v="-"/>
    <s v="12/02/2025 15:39"/>
  </r>
  <r>
    <x v="11"/>
    <x v="14"/>
    <n v="100"/>
    <n v="1"/>
    <s v="ETU99"/>
    <n v="130"/>
    <n v="30"/>
    <s v="ร้านที่1"/>
    <s v="ประไพพร"/>
    <s v="บจก.บลูแอนด์ไวท์โลจิสติก(ชาลชลาที่7) 133 ม.1 ต.บางเตย อ.สามพราน จ.นครปฐม 73210"/>
    <s v="73210"/>
    <s v="0640379325"/>
    <s v="12/02/2025 15:39"/>
    <s v="suphandarat@gmail.com"/>
    <s v="EMS COD"/>
    <s v="facebook"/>
    <s v="จ่ายทีหลัง / COD"/>
    <s v=""/>
    <s v="-"/>
    <s v="12/02/2025 15:39"/>
  </r>
  <r>
    <x v="20"/>
    <x v="23"/>
    <n v="65"/>
    <n v="1"/>
    <s v="ETU98"/>
    <n v="130"/>
    <n v="30"/>
    <s v="ร้านที่1"/>
    <s v="มาลินี  "/>
    <s v="88/147_x000a_กาญจนาภิเษก  บางคูเวียง_x000a_บางกรวย  นนทบุรี_x000a_ 11130"/>
    <s v="11130"/>
    <s v="0923133919"/>
    <s v="12/02/2025 15:39"/>
    <s v="suphandarat@gmail.com"/>
    <s v="EMS COD"/>
    <s v="facebook"/>
    <s v="จ่ายทีหลัง / COD"/>
    <s v=""/>
    <s v="-"/>
    <s v="12/02/2025 15:39"/>
  </r>
  <r>
    <x v="18"/>
    <x v="21"/>
    <n v="100"/>
    <n v="1"/>
    <s v="ETU98"/>
    <n v="130"/>
    <n v="30"/>
    <s v="ร้านที่1"/>
    <s v="มาลินี  "/>
    <s v="88/147_x000a_กาญจนาภิเษก  บางคูเวียง_x000a_บางกรวย  นนทบุรี_x000a_ 11130"/>
    <s v="11130"/>
    <s v="0923133919"/>
    <s v="12/02/2025 15:39"/>
    <s v="suphandarat@gmail.com"/>
    <s v="EMS COD"/>
    <s v="facebook"/>
    <s v="จ่ายทีหลัง / COD"/>
    <s v=""/>
    <s v="-"/>
    <s v="12/02/2025 15:39"/>
  </r>
  <r>
    <x v="21"/>
    <x v="24"/>
    <n v="65"/>
    <n v="1"/>
    <s v="ETU97"/>
    <n v="148"/>
    <n v="3"/>
    <s v="ร้านที่1"/>
    <s v="M******ะ"/>
    <s v="******างเซเว่น) ตำบลพิมาย อำเภอปรางค์กู่ จังหวัดศรีสะเกษ 33170"/>
    <s v="33170"/>
    <s v="62"/>
    <s v="12/02/2025 15:54"/>
    <s v="-"/>
    <s v="Flash Express"/>
    <s v="Shopee"/>
    <s v="shopee"/>
    <s v=""/>
    <s v="-"/>
    <s v="12/02/2025 15:35"/>
  </r>
  <r>
    <x v="0"/>
    <x v="0"/>
    <n v="80"/>
    <n v="1"/>
    <s v="ETU97"/>
    <n v="148"/>
    <n v="3"/>
    <s v="ร้านที่1"/>
    <s v="M******ะ"/>
    <s v="******างเซเว่น) ตำบลพิมาย อำเภอปรางค์กู่ จังหวัดศรีสะเกษ 33170"/>
    <s v="33170"/>
    <s v="62"/>
    <s v="12/02/2025 15:54"/>
    <s v="-"/>
    <s v="Flash Express"/>
    <s v="Shopee"/>
    <s v="shopee"/>
    <s v=""/>
    <s v="-"/>
    <s v="12/02/2025 15:35"/>
  </r>
  <r>
    <x v="7"/>
    <x v="8"/>
    <n v="50"/>
    <n v="1"/>
    <s v="ETU96"/>
    <n v="195"/>
    <n v="45"/>
    <s v="ร้านที่2"/>
    <s v="O****** "/>
    <s v="******2 แขวงวังทองหลาง แขวงวังทองหลาง เขตวังทองหลาง จังหวัดกรุงเทพมหานคร 10310"/>
    <s v="10310"/>
    <s v="01"/>
    <s v="12/02/2025 15:32"/>
    <s v="-"/>
    <s v="Flash Express"/>
    <s v="Shopee"/>
    <s v="shopee"/>
    <s v=""/>
    <s v="-"/>
    <s v="12/02/2025 15:32"/>
  </r>
  <r>
    <x v="5"/>
    <x v="9"/>
    <n v="50"/>
    <n v="1"/>
    <s v="ETU96"/>
    <n v="195"/>
    <n v="45"/>
    <s v="ร้านที่2"/>
    <s v="O****** "/>
    <s v="******2 แขวงวังทองหลาง แขวงวังทองหลาง เขตวังทองหลาง จังหวัดกรุงเทพมหานคร 10310"/>
    <s v="10310"/>
    <s v="01"/>
    <s v="12/02/2025 15:32"/>
    <s v="-"/>
    <s v="Flash Express"/>
    <s v="Shopee"/>
    <s v="shopee"/>
    <s v=""/>
    <s v="-"/>
    <s v="12/02/2025 15:32"/>
  </r>
  <r>
    <x v="1"/>
    <x v="10"/>
    <n v="50"/>
    <n v="1"/>
    <s v="ETU96"/>
    <n v="195"/>
    <n v="45"/>
    <s v="ร้านที่2"/>
    <s v="O****** "/>
    <s v="******2 แขวงวังทองหลาง แขวงวังทองหลาง เขตวังทองหลาง จังหวัดกรุงเทพมหานคร 10310"/>
    <s v="10310"/>
    <s v="01"/>
    <s v="12/02/2025 15:32"/>
    <s v="-"/>
    <s v="Flash Express"/>
    <s v="Shopee"/>
    <s v="shopee"/>
    <s v=""/>
    <s v="-"/>
    <s v="12/02/2025 15:32"/>
  </r>
  <r>
    <x v="9"/>
    <x v="12"/>
    <n v="66.666666666666671"/>
    <n v="6"/>
    <s v="ETU95"/>
    <n v="319"/>
    <n v="29"/>
    <s v="ร้านที่1"/>
    <s v="เ******น"/>
    <s v="******าว, อำเภอบางบาล ตำบลพระขาว อำเภอบางบาล จังหวัดพระนครศรีอยุธยา 13250"/>
    <s v="13250"/>
    <s v="44"/>
    <s v="12/02/2025 15:27"/>
    <s v="-"/>
    <s v="SPX Express"/>
    <s v="Shopee"/>
    <s v="shopee"/>
    <s v=""/>
    <s v="-"/>
    <s v="12/02/2025 15:26"/>
  </r>
  <r>
    <x v="11"/>
    <x v="14"/>
    <n v="120"/>
    <n v="3"/>
    <s v="ETU93"/>
    <n v="165"/>
    <n v="0"/>
    <s v="ร้านที่4"/>
    <s v="ส***พร แ***บับพา"/>
    <s v="นนทบุรี"/>
    <s v="-"/>
    <s v=""/>
    <s v="12/02/2025 15:18"/>
    <s v="-"/>
    <s v="Flash Express Thailand"/>
    <s v="Tiktok"/>
    <s v="tiktok"/>
    <s v="กาแฟ มะพร้าว เนยนม"/>
    <s v="-"/>
    <s v="12/02/2025 15:17"/>
  </r>
  <r>
    <x v="11"/>
    <x v="14"/>
    <n v="120"/>
    <n v="4"/>
    <s v="ETU92"/>
    <n v="220"/>
    <n v="0"/>
    <s v="ร้านที่4"/>
    <s v="ส***ตรี  ส***รณรักษ์"/>
    <s v="สุราษฎร์ธานี"/>
    <s v="-"/>
    <s v=""/>
    <s v="12/02/2025 15:15"/>
    <s v="-"/>
    <s v="Flash Express Thailand COD"/>
    <s v="Tiktok"/>
    <s v="จ่ายทีหลัง / COD"/>
    <s v=""/>
    <s v="-"/>
    <s v="12/02/2025 15:15"/>
  </r>
  <r>
    <x v="11"/>
    <x v="14"/>
    <n v="120"/>
    <n v="1"/>
    <s v="ETU91"/>
    <n v="80"/>
    <n v="0"/>
    <s v="ร้านที่4"/>
    <s v="ส*** ส***ู"/>
    <s v="นครปฐม"/>
    <s v="-"/>
    <s v=""/>
    <s v="12/02/2025 15:13"/>
    <s v="-"/>
    <s v="Flash Express Thailand COD"/>
    <s v="Tiktok"/>
    <s v="จ่ายทีหลัง / COD"/>
    <s v=""/>
    <s v="-"/>
    <s v="12/02/2025 15:13"/>
  </r>
  <r>
    <x v="11"/>
    <x v="14"/>
    <n v="120"/>
    <n v="1"/>
    <s v="ETU90"/>
    <n v="84"/>
    <n v="29"/>
    <s v="ร้านที่4"/>
    <s v="ส*** ส***ู"/>
    <s v="นครปฐม"/>
    <s v="-"/>
    <s v=""/>
    <s v="12/02/2025 15:11"/>
    <s v="-"/>
    <s v="Flash Express Thailand COD"/>
    <s v="Tiktok"/>
    <s v="จ่ายทีหลัง / COD"/>
    <s v=""/>
    <s v="-"/>
    <s v="12/02/2025 15:12"/>
  </r>
  <r>
    <x v="11"/>
    <x v="14"/>
    <n v="120"/>
    <n v="3"/>
    <s v="ETU89"/>
    <n v="165"/>
    <n v="0"/>
    <s v="ร้านที่4"/>
    <s v="น***ดา"/>
    <s v="พิษณุโลก"/>
    <s v="-"/>
    <s v=""/>
    <s v="12/02/2025 15:09"/>
    <s v="-"/>
    <s v="Flash Express Thailand COD"/>
    <s v="Tiktok"/>
    <s v="จ่ายทีหลัง / COD"/>
    <s v=""/>
    <s v="-"/>
    <s v="12/02/2025 15:09"/>
  </r>
  <r>
    <x v="11"/>
    <x v="14"/>
    <n v="120"/>
    <n v="2"/>
    <s v="ETU88"/>
    <n v="116"/>
    <n v="6"/>
    <s v="ร้านที่4"/>
    <s v="อ***ญา เ***สภา"/>
    <s v="หนองบัวลำภู"/>
    <s v="-"/>
    <s v=""/>
    <s v="12/02/2025 15:09"/>
    <s v="-"/>
    <s v="Flash Express Thailand COD"/>
    <s v="Tiktok"/>
    <s v="จ่ายทีหลัง / COD"/>
    <s v=""/>
    <s v="-"/>
    <s v="12/02/2025 15:09"/>
  </r>
  <r>
    <x v="11"/>
    <x v="14"/>
    <n v="120"/>
    <n v="4"/>
    <s v="ETU87"/>
    <n v="220"/>
    <n v="0"/>
    <s v="ร้านที่4"/>
    <s v="อ***รณ ศ***กำเนิด"/>
    <s v="นครราชสีมา"/>
    <s v="-"/>
    <s v=""/>
    <s v="12/02/2025 15:08"/>
    <s v="-"/>
    <s v="Flash Express Thailand COD"/>
    <s v="Tiktok"/>
    <s v="จ่ายทีหลัง / COD"/>
    <s v=""/>
    <s v="-"/>
    <s v="12/02/2025 15:08"/>
  </r>
  <r>
    <x v="4"/>
    <x v="5"/>
    <n v="0"/>
    <n v="1"/>
    <s v="ETU86"/>
    <n v="106"/>
    <n v="6"/>
    <s v="ร้านที่4"/>
    <s v="ต***"/>
    <s v="กรุงเทพฯ"/>
    <s v="-"/>
    <s v=""/>
    <s v="12/02/2025 15:08"/>
    <s v="-"/>
    <s v="Flash Express Thailand"/>
    <s v="Tiktok"/>
    <s v="tiktok"/>
    <s v=""/>
    <s v="-"/>
    <s v="12/02/2025 15:08"/>
  </r>
  <r>
    <x v="22"/>
    <x v="25"/>
    <n v="120"/>
    <n v="1"/>
    <s v="ETU86"/>
    <n v="106"/>
    <n v="6"/>
    <s v="ร้านที่4"/>
    <s v="ต***"/>
    <s v="กรุงเทพฯ"/>
    <s v="-"/>
    <s v=""/>
    <s v="12/02/2025 15:08"/>
    <s v="-"/>
    <s v="Flash Express Thailand"/>
    <s v="Tiktok"/>
    <s v="tiktok"/>
    <s v=""/>
    <s v="-"/>
    <s v="12/02/2025 15:08"/>
  </r>
  <r>
    <x v="11"/>
    <x v="14"/>
    <n v="120"/>
    <n v="13"/>
    <s v="ETU85"/>
    <n v="715"/>
    <n v="0"/>
    <s v="ร้านที่4"/>
    <s v="ส***ตตรา บ***่วย"/>
    <s v="สุพรรณบุรี"/>
    <s v="-"/>
    <s v=""/>
    <s v="12/02/2025 15:05"/>
    <s v="-"/>
    <s v="Flash Express Thailand COD"/>
    <s v="Tiktok"/>
    <s v="จ่ายทีหลัง / COD"/>
    <s v=""/>
    <s v="-"/>
    <s v="12/02/2025 15:05"/>
  </r>
  <r>
    <x v="4"/>
    <x v="5"/>
    <n v="0"/>
    <n v="3"/>
    <s v="ETU84"/>
    <n v="300"/>
    <n v="0"/>
    <s v="ร้านที่4"/>
    <s v="ศ***ระภา   โ***"/>
    <s v="ศรีสะเกษ"/>
    <s v="-"/>
    <s v=""/>
    <s v="12/02/2025 15:02"/>
    <s v="-"/>
    <s v="Flash Express Thailand"/>
    <s v="Tiktok"/>
    <s v="tiktok"/>
    <s v=""/>
    <s v="-"/>
    <s v="12/02/2025 15:02"/>
  </r>
  <r>
    <x v="2"/>
    <x v="3"/>
    <n v="120"/>
    <n v="3"/>
    <s v="ETU84"/>
    <n v="300"/>
    <n v="0"/>
    <s v="ร้านที่4"/>
    <s v="ศ***ระภา   โ***"/>
    <s v="ศรีสะเกษ"/>
    <s v="-"/>
    <s v=""/>
    <s v="12/02/2025 15:02"/>
    <s v="-"/>
    <s v="Flash Express Thailand"/>
    <s v="Tiktok"/>
    <s v="tiktok"/>
    <s v=""/>
    <s v="-"/>
    <s v="12/02/2025 15:02"/>
  </r>
  <r>
    <x v="23"/>
    <x v="26"/>
    <n v="100"/>
    <n v="1"/>
    <s v="ETU83"/>
    <n v="270"/>
    <n v="2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2/02/2025 14:45"/>
    <s v="suphandarat@gmail.com"/>
    <s v="EMS"/>
    <s v="line_oa"/>
    <s v="กสิกร"/>
    <s v=""/>
    <s v="-"/>
    <s v="12/02/2025 14:47"/>
  </r>
  <r>
    <x v="19"/>
    <x v="22"/>
    <n v="100"/>
    <n v="1"/>
    <s v="ETU83"/>
    <n v="270"/>
    <n v="2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2/02/2025 14:45"/>
    <s v="suphandarat@gmail.com"/>
    <s v="EMS"/>
    <s v="line_oa"/>
    <s v="กสิกร"/>
    <s v=""/>
    <s v="-"/>
    <s v="12/02/2025 14:47"/>
  </r>
  <r>
    <x v="18"/>
    <x v="21"/>
    <n v="100"/>
    <n v="1"/>
    <s v="ETU83"/>
    <n v="270"/>
    <n v="2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2/02/2025 14:45"/>
    <s v="suphandarat@gmail.com"/>
    <s v="EMS"/>
    <s v="line_oa"/>
    <s v="กสิกร"/>
    <s v=""/>
    <s v="-"/>
    <s v="12/02/2025 14:47"/>
  </r>
  <r>
    <x v="11"/>
    <x v="14"/>
    <n v="120"/>
    <n v="2"/>
    <s v="ETU82"/>
    <n v="110"/>
    <n v="0"/>
    <s v="ร้านที่4"/>
    <s v="ส***ก จ***ร์โอ"/>
    <s v="พิจิตร"/>
    <s v="-"/>
    <s v=""/>
    <s v="12/02/2025 14:43"/>
    <s v="-"/>
    <s v="Flash Express Thailand"/>
    <s v="Tiktok"/>
    <s v="tiktok"/>
    <s v=""/>
    <s v="-"/>
    <s v="12/02/2025 14:41"/>
  </r>
  <r>
    <x v="7"/>
    <x v="8"/>
    <n v="50"/>
    <n v="1"/>
    <s v="ETU81"/>
    <n v="230"/>
    <n v="30"/>
    <s v="ร้านที่1"/>
    <s v="พรทิพา คงคลัง"/>
    <s v="524/2หมู่11 บ้านป่ากล้วยเหนือ ต.สันทราย อ.เมือง จ.เชียงราย 57000"/>
    <s v="57000"/>
    <s v="0835645300"/>
    <s v="12/02/2025 13:40"/>
    <s v="suphandarat@gmail.com"/>
    <s v="EMS COD"/>
    <s v="facebook"/>
    <s v="จ่ายทีหลัง / COD"/>
    <s v=""/>
    <s v="-"/>
    <s v="12/02/2025 13:40"/>
  </r>
  <r>
    <x v="1"/>
    <x v="10"/>
    <n v="50"/>
    <n v="1"/>
    <s v="ETU81"/>
    <n v="230"/>
    <n v="30"/>
    <s v="ร้านที่1"/>
    <s v="พรทิพา คงคลัง"/>
    <s v="524/2หมู่11 บ้านป่ากล้วยเหนือ ต.สันทราย อ.เมือง จ.เชียงราย 57000"/>
    <s v="57000"/>
    <s v="0835645300"/>
    <s v="12/02/2025 13:40"/>
    <s v="suphandarat@gmail.com"/>
    <s v="EMS COD"/>
    <s v="facebook"/>
    <s v="จ่ายทีหลัง / COD"/>
    <s v=""/>
    <s v="-"/>
    <s v="12/02/2025 13:40"/>
  </r>
  <r>
    <x v="0"/>
    <x v="0"/>
    <n v="100"/>
    <n v="2"/>
    <s v="ETU81"/>
    <n v="230"/>
    <n v="30"/>
    <s v="ร้านที่1"/>
    <s v="พรทิพา คงคลัง"/>
    <s v="524/2หมู่11 บ้านป่ากล้วยเหนือ ต.สันทราย อ.เมือง จ.เชียงราย 57000"/>
    <s v="57000"/>
    <s v="0835645300"/>
    <s v="12/02/2025 13:40"/>
    <s v="suphandarat@gmail.com"/>
    <s v="EMS COD"/>
    <s v="facebook"/>
    <s v="จ่ายทีหลัง / COD"/>
    <s v=""/>
    <s v="-"/>
    <s v="12/02/2025 13:40"/>
  </r>
  <r>
    <x v="4"/>
    <x v="5"/>
    <n v="0"/>
    <n v="1"/>
    <s v="ETU80"/>
    <n v="106"/>
    <n v="6"/>
    <s v="ร้านที่4"/>
    <s v="บ***ง ร***ทศ"/>
    <s v="ราชบุรี"/>
    <s v="-"/>
    <s v=""/>
    <s v="12/02/2025 13:19"/>
    <s v="-"/>
    <s v="Flash Express Thailand COD"/>
    <s v="Tiktok"/>
    <s v="จ่ายทีหลัง / COD"/>
    <s v=""/>
    <s v="-"/>
    <s v="12/02/2025 13:19"/>
  </r>
  <r>
    <x v="13"/>
    <x v="16"/>
    <n v="120"/>
    <n v="1"/>
    <s v="ETU80"/>
    <n v="106"/>
    <n v="6"/>
    <s v="ร้านที่4"/>
    <s v="บ***ง ร***ทศ"/>
    <s v="ราชบุรี"/>
    <s v="-"/>
    <s v=""/>
    <s v="12/02/2025 13:19"/>
    <s v="-"/>
    <s v="Flash Express Thailand COD"/>
    <s v="Tiktok"/>
    <s v="จ่ายทีหลัง / COD"/>
    <s v=""/>
    <s v="-"/>
    <s v="12/02/2025 13:19"/>
  </r>
  <r>
    <x v="0"/>
    <x v="0"/>
    <n v="66.333333333333329"/>
    <n v="3"/>
    <s v="ETU79"/>
    <n v="220"/>
    <n v="0"/>
    <s v="ร้านที่4"/>
    <s v="ส***มล ไ***"/>
    <s v="ประจวบคีรีขันธ์"/>
    <s v="-"/>
    <s v=""/>
    <s v="12/02/2025 13:12"/>
    <s v="-"/>
    <s v="Flash Express Thailand COD"/>
    <s v="Tiktok"/>
    <s v="จ่ายทีหลัง / COD"/>
    <s v=""/>
    <s v="-"/>
    <s v="12/02/2025 13:12"/>
  </r>
  <r>
    <x v="7"/>
    <x v="8"/>
    <n v="50"/>
    <n v="1"/>
    <s v="ETU78"/>
    <n v="130"/>
    <n v="30"/>
    <s v="ร้านที่1"/>
    <s v="ชัยยุทธ"/>
    <s v="111 สังฆกิจบูรณะอำเภอนางรองตำบลนางรองจังหวัดบุรีรัมย์ 31110"/>
    <s v="31110"/>
    <s v="0626141292"/>
    <s v="12/02/2025 13:11"/>
    <s v="suphandarat@gmail.com"/>
    <s v="EMS COD"/>
    <s v="facebook"/>
    <s v="จ่ายทีหลัง / COD"/>
    <s v=""/>
    <s v="-"/>
    <s v="12/02/2025 13:11"/>
  </r>
  <r>
    <x v="11"/>
    <x v="14"/>
    <n v="100"/>
    <n v="1"/>
    <s v="ETU78"/>
    <n v="130"/>
    <n v="30"/>
    <s v="ร้านที่1"/>
    <s v="ชัยยุทธ"/>
    <s v="111 สังฆกิจบูรณะอำเภอนางรองตำบลนางรองจังหวัดบุรีรัมย์ 31110"/>
    <s v="31110"/>
    <s v="0626141292"/>
    <s v="12/02/2025 13:11"/>
    <s v="suphandarat@gmail.com"/>
    <s v="EMS COD"/>
    <s v="facebook"/>
    <s v="จ่ายทีหลัง / COD"/>
    <s v=""/>
    <s v="-"/>
    <s v="12/02/2025 13:11"/>
  </r>
  <r>
    <x v="2"/>
    <x v="27"/>
    <n v="76"/>
    <n v="3"/>
    <s v="ETU77"/>
    <n v="269"/>
    <n v="41"/>
    <s v="ร้านที่2"/>
    <s v="แ******a"/>
    <s v="******ู่ 9 ตำบลสัตหีบ อำเภอสัตหีบ จังหวัดชลบุรี 20180896281307 ตำบลสัตหีบ อำเภอสัตหีบ จังหวัดชลบุรี 20180"/>
    <s v="20180"/>
    <s v="07"/>
    <s v="12/02/2025 13:10"/>
    <s v="-"/>
    <s v="SPX Express"/>
    <s v="Shopee"/>
    <s v="shopee"/>
    <s v=""/>
    <s v="-"/>
    <s v="12/02/2025 13:09"/>
  </r>
  <r>
    <x v="2"/>
    <x v="27"/>
    <n v="76"/>
    <n v="2"/>
    <s v="ETU76"/>
    <n v="610"/>
    <n v="58"/>
    <s v="ร้านที่2"/>
    <s v="แ******a"/>
    <s v="******ู่ 9 ตำบลสัตหีบ อำเภอสัตหีบ จังหวัดชลบุรี 20180896281307 ตำบลสัตหีบ อำเภอสัตหีบ จังหวัดชลบุรี 20180"/>
    <s v="20180"/>
    <s v="07"/>
    <s v="12/02/2025 13:10"/>
    <s v="-"/>
    <s v="SPX Express"/>
    <s v="Shopee"/>
    <s v="shopee"/>
    <s v=""/>
    <s v="-"/>
    <s v="12/02/2025 13:09"/>
  </r>
  <r>
    <x v="13"/>
    <x v="28"/>
    <n v="80"/>
    <n v="5"/>
    <s v="ETU76"/>
    <n v="610"/>
    <n v="58"/>
    <s v="ร้านที่2"/>
    <s v="แ******a"/>
    <s v="******ู่ 9 ตำบลสัตหีบ อำเภอสัตหีบ จังหวัดชลบุรี 20180896281307 ตำบลสัตหีบ อำเภอสัตหีบ จังหวัดชลบุรี 20180"/>
    <s v="20180"/>
    <s v="07"/>
    <s v="12/02/2025 13:10"/>
    <s v="-"/>
    <s v="SPX Express"/>
    <s v="Shopee"/>
    <s v="shopee"/>
    <s v=""/>
    <s v="-"/>
    <s v="12/02/2025 13:09"/>
  </r>
  <r>
    <x v="24"/>
    <x v="29"/>
    <n v="150"/>
    <n v="1"/>
    <s v="ETU75"/>
    <n v="126"/>
    <n v="6"/>
    <s v="ร้านที่2"/>
    <s v="ว***ร แ***ยน"/>
    <s v="ชลบุรี"/>
    <s v="-"/>
    <s v=""/>
    <s v="12/02/2025 12:57"/>
    <s v="-"/>
    <s v="J&amp;T Express"/>
    <s v="Tiktok"/>
    <s v="tiktok"/>
    <s v=""/>
    <s v="-"/>
    <s v="12/02/2025 12:57"/>
  </r>
  <r>
    <x v="14"/>
    <x v="17"/>
    <n v="65"/>
    <n v="1"/>
    <s v="ETU74"/>
    <n v="120"/>
    <n v="20"/>
    <s v="ร้านที่10"/>
    <s v="คุณหน่อย"/>
    <s v="9 &amp;nbsp;ถนนจันทน์ 49 &amp;nbsp;(ร้านขนส่งแฟลช) _x000a_แขวงวัดพระยาไกร &amp;nbsp; &amp;nbsp;_x000a_เขตบางคอแหลม &amp;nbsp; &amp;nbsp; _x000a_กทม &amp;nbsp; 10120_x000a_"/>
    <s v="10120"/>
    <s v="0806236936"/>
    <s v="12/02/2025 11:24"/>
    <s v="suphandarat@gmail.com"/>
    <s v="EMS"/>
    <s v="line_oa"/>
    <s v="กสิกร"/>
    <s v=""/>
    <s v="-"/>
    <s v="12/02/2025 12:34"/>
  </r>
  <r>
    <x v="2"/>
    <x v="3"/>
    <n v="100"/>
    <n v="1"/>
    <s v="ETU74"/>
    <n v="120"/>
    <n v="20"/>
    <s v="ร้านที่10"/>
    <s v="คุณหน่อย"/>
    <s v="9 &amp;nbsp;ถนนจันทน์ 49 &amp;nbsp;(ร้านขนส่งแฟลช) _x000a_แขวงวัดพระยาไกร &amp;nbsp; &amp;nbsp;_x000a_เขตบางคอแหลม &amp;nbsp; &amp;nbsp; _x000a_กทม &amp;nbsp; 10120_x000a_"/>
    <s v="10120"/>
    <s v="0806236936"/>
    <s v="12/02/2025 11:24"/>
    <s v="suphandarat@gmail.com"/>
    <s v="EMS"/>
    <s v="line_oa"/>
    <s v="กสิกร"/>
    <s v=""/>
    <s v="-"/>
    <s v="12/02/2025 12:34"/>
  </r>
  <r>
    <x v="1"/>
    <x v="10"/>
    <n v="50"/>
    <n v="1"/>
    <s v="ETU73"/>
    <n v="130"/>
    <n v="30"/>
    <s v="ร้านที่1"/>
    <s v="นางสาวปราณี เทพณรงค์"/>
    <s v="  33/2 หมู่6_x000a_ต ม่วงเตี้ย อวิเศษชัยชาญ_x000a_จ อ่างทอง _x000a_ 14110"/>
    <s v="14110"/>
    <s v="0922375453"/>
    <s v="12/02/2025 12:31"/>
    <s v="suphandarat@gmail.com"/>
    <s v="EMS COD"/>
    <s v="facebook"/>
    <s v="จ่ายทีหลัง / COD"/>
    <s v=""/>
    <s v="-"/>
    <s v="12/02/2025 12:31"/>
  </r>
  <r>
    <x v="0"/>
    <x v="0"/>
    <n v="100"/>
    <n v="1"/>
    <s v="ETU73"/>
    <n v="130"/>
    <n v="30"/>
    <s v="ร้านที่1"/>
    <s v="นางสาวปราณี เทพณรงค์"/>
    <s v="  33/2 หมู่6_x000a_ต ม่วงเตี้ย อวิเศษชัยชาญ_x000a_จ อ่างทอง _x000a_ 14110"/>
    <s v="14110"/>
    <s v="0922375453"/>
    <s v="12/02/2025 12:31"/>
    <s v="suphandarat@gmail.com"/>
    <s v="EMS COD"/>
    <s v="facebook"/>
    <s v="จ่ายทีหลัง / COD"/>
    <s v=""/>
    <s v="-"/>
    <s v="12/02/2025 12:31"/>
  </r>
  <r>
    <x v="14"/>
    <x v="17"/>
    <n v="65"/>
    <n v="1"/>
    <s v="ETU72"/>
    <n v="13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12/02/2025 12:30"/>
    <s v="suphandarat@gmail.com"/>
    <s v="EMS COD"/>
    <s v="facebook"/>
    <s v="จ่ายทีหลัง / COD"/>
    <s v=""/>
    <s v="-"/>
    <s v="12/02/2025 12:30"/>
  </r>
  <r>
    <x v="2"/>
    <x v="3"/>
    <n v="100"/>
    <n v="1"/>
    <s v="ETU72"/>
    <n v="13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12/02/2025 12:30"/>
    <s v="suphandarat@gmail.com"/>
    <s v="EMS COD"/>
    <s v="facebook"/>
    <s v="จ่ายทีหลัง / COD"/>
    <s v=""/>
    <s v="-"/>
    <s v="12/02/2025 12:30"/>
  </r>
  <r>
    <x v="14"/>
    <x v="17"/>
    <n v="65"/>
    <n v="2"/>
    <s v="ETU71"/>
    <n v="230"/>
    <n v="30"/>
    <s v="ร้านที่1"/>
    <s v="กรรณภัทร มุณี "/>
    <s v="120/3 หมู่2 ต.ลำไพล อ.เทพา จ.สงขลา 90260"/>
    <s v="90260"/>
    <s v="0807139897"/>
    <s v="12/02/2025 12:29"/>
    <s v="suphandarat@gmail.com"/>
    <s v="EMS COD"/>
    <s v="facebook"/>
    <s v="จ่ายทีหลัง / COD"/>
    <s v=""/>
    <s v="-"/>
    <s v="12/02/2025 12:29"/>
  </r>
  <r>
    <x v="2"/>
    <x v="3"/>
    <n v="100"/>
    <n v="2"/>
    <s v="ETU71"/>
    <n v="230"/>
    <n v="30"/>
    <s v="ร้านที่1"/>
    <s v="กรรณภัทร มุณี "/>
    <s v="120/3 หมู่2 ต.ลำไพล อ.เทพา จ.สงขลา 90260"/>
    <s v="90260"/>
    <s v="0807139897"/>
    <s v="12/02/2025 12:29"/>
    <s v="suphandarat@gmail.com"/>
    <s v="EMS COD"/>
    <s v="facebook"/>
    <s v="จ่ายทีหลัง / COD"/>
    <s v=""/>
    <s v="-"/>
    <s v="12/02/2025 12:29"/>
  </r>
  <r>
    <x v="4"/>
    <x v="5"/>
    <n v="0"/>
    <n v="1"/>
    <s v="ETU70"/>
    <n v="100"/>
    <n v="0"/>
    <s v="ร้านที่4"/>
    <s v="พ***ิรัช ร***เพชรรัตน์"/>
    <s v="ลพบุรี"/>
    <s v="-"/>
    <s v=""/>
    <s v="12/02/2025 12:28"/>
    <s v="-"/>
    <s v="Flash Express Thailand COD"/>
    <s v="Tiktok"/>
    <s v="จ่ายทีหลัง / COD"/>
    <s v=""/>
    <s v="-"/>
    <s v="12/02/2025 12:29"/>
  </r>
  <r>
    <x v="0"/>
    <x v="0"/>
    <n v="120"/>
    <n v="1"/>
    <s v="ETU70"/>
    <n v="100"/>
    <n v="0"/>
    <s v="ร้านที่4"/>
    <s v="พ***ิรัช ร***เพชรรัตน์"/>
    <s v="ลพบุรี"/>
    <s v="-"/>
    <s v=""/>
    <s v="12/02/2025 12:28"/>
    <s v="-"/>
    <s v="Flash Express Thailand COD"/>
    <s v="Tiktok"/>
    <s v="จ่ายทีหลัง / COD"/>
    <s v=""/>
    <s v="-"/>
    <s v="12/02/2025 12:29"/>
  </r>
  <r>
    <x v="14"/>
    <x v="17"/>
    <n v="65"/>
    <n v="2"/>
    <s v="ETU69"/>
    <n v="230"/>
    <n v="30"/>
    <s v="ร้านที่1"/>
    <s v="Wantana Jantanakon"/>
    <s v="692โรงเรียนวัดรัฎาธิฐาน_x000a_คลองชักพระ_x000a_ตลิ่งชัน_x000a_กรุงเทพฯ_x000a_Thailand 10170"/>
    <s v="10170"/>
    <s v="66996092272"/>
    <s v="12/02/2025 12:28"/>
    <s v="suphandarat@gmail.com"/>
    <s v="EMS COD"/>
    <s v="facebook"/>
    <s v="จ่ายทีหลัง / COD"/>
    <s v=""/>
    <s v="-"/>
    <s v="12/02/2025 12:28"/>
  </r>
  <r>
    <x v="2"/>
    <x v="3"/>
    <n v="100"/>
    <n v="2"/>
    <s v="ETU69"/>
    <n v="230"/>
    <n v="30"/>
    <s v="ร้านที่1"/>
    <s v="Wantana Jantanakon"/>
    <s v="692โรงเรียนวัดรัฎาธิฐาน_x000a_คลองชักพระ_x000a_ตลิ่งชัน_x000a_กรุงเทพฯ_x000a_Thailand 10170"/>
    <s v="10170"/>
    <s v="66996092272"/>
    <s v="12/02/2025 12:28"/>
    <s v="suphandarat@gmail.com"/>
    <s v="EMS COD"/>
    <s v="facebook"/>
    <s v="จ่ายทีหลัง / COD"/>
    <s v=""/>
    <s v="-"/>
    <s v="12/02/2025 12:28"/>
  </r>
  <r>
    <x v="7"/>
    <x v="8"/>
    <n v="50"/>
    <n v="1"/>
    <s v="ETU68"/>
    <n v="279"/>
    <n v="20"/>
    <s v="ร้านที่1"/>
    <s v="สุวิน พญาราช "/>
    <s v="194/80  หมู่6 หมู่บ้านโพธิบัลลังก์ (ซอย6)_x000a_ต. ในเมือง อ.เมือง _x000a_จ.ขอนแก่น 40000"/>
    <s v="40000"/>
    <s v="0874912497"/>
    <s v="12/02/2025 11:12"/>
    <s v="suphandarat@gmail.com"/>
    <s v="EMS"/>
    <s v="facebook"/>
    <s v="กสิกร"/>
    <s v=""/>
    <s v="-"/>
    <s v="12/02/2025 12:27"/>
  </r>
  <r>
    <x v="3"/>
    <x v="4"/>
    <n v="139"/>
    <n v="1"/>
    <s v="ETU68"/>
    <n v="279"/>
    <n v="20"/>
    <s v="ร้านที่1"/>
    <s v="สุวิน พญาราช "/>
    <s v="194/80  หมู่6 หมู่บ้านโพธิบัลลังก์ (ซอย6)_x000a_ต. ในเมือง อ.เมือง _x000a_จ.ขอนแก่น 40000"/>
    <s v="40000"/>
    <s v="0874912497"/>
    <s v="12/02/2025 11:12"/>
    <s v="suphandarat@gmail.com"/>
    <s v="EMS"/>
    <s v="facebook"/>
    <s v="กสิกร"/>
    <s v=""/>
    <s v="-"/>
    <s v="12/02/2025 12:27"/>
  </r>
  <r>
    <x v="2"/>
    <x v="3"/>
    <n v="100"/>
    <n v="1"/>
    <s v="ETU68"/>
    <n v="279"/>
    <n v="20"/>
    <s v="ร้านที่1"/>
    <s v="สุวิน พญาราช "/>
    <s v="194/80  หมู่6 หมู่บ้านโพธิบัลลังก์ (ซอย6)_x000a_ต. ในเมือง อ.เมือง _x000a_จ.ขอนแก่น 40000"/>
    <s v="40000"/>
    <s v="0874912497"/>
    <s v="12/02/2025 11:12"/>
    <s v="suphandarat@gmail.com"/>
    <s v="EMS"/>
    <s v="facebook"/>
    <s v="กสิกร"/>
    <s v=""/>
    <s v="-"/>
    <s v="12/02/2025 12:27"/>
  </r>
  <r>
    <x v="25"/>
    <x v="30"/>
    <n v="100"/>
    <n v="1"/>
    <s v="ETU68"/>
    <n v="279"/>
    <n v="20"/>
    <s v="ร้านที่1"/>
    <s v="สุวิน พญาราช "/>
    <s v="194/80  หมู่6 หมู่บ้านโพธิบัลลังก์ (ซอย6)_x000a_ต. ในเมือง อ.เมือง _x000a_จ.ขอนแก่น 40000"/>
    <s v="40000"/>
    <s v="0874912497"/>
    <s v="12/02/2025 11:12"/>
    <s v="suphandarat@gmail.com"/>
    <s v="EMS"/>
    <s v="facebook"/>
    <s v="กสิกร"/>
    <s v=""/>
    <s v="-"/>
    <s v="12/02/2025 12:27"/>
  </r>
  <r>
    <x v="10"/>
    <x v="13"/>
    <n v="30"/>
    <n v="4"/>
    <s v="ETU67"/>
    <n v="120"/>
    <n v="20"/>
    <s v="ร้านที่1"/>
    <s v="อิสราภรณ์ พิศสุวรรณ์"/>
    <s v="10/1 ชอย41 ถ.เพชรเกษม ต.หาดใหญ่ อ.หาดใหญ่  จ.สงขลา 90110"/>
    <s v="90110"/>
    <s v="0805420027"/>
    <s v="12/02/2025 08:42"/>
    <s v="suphandarat@gmail.com"/>
    <s v="EMS"/>
    <s v="facebook"/>
    <s v="กสิกร"/>
    <s v=""/>
    <s v="-"/>
    <s v="12/02/2025 12:25"/>
  </r>
  <r>
    <x v="11"/>
    <x v="14"/>
    <n v="100"/>
    <n v="3"/>
    <s v="ETU66"/>
    <n v="220"/>
    <n v="0"/>
    <s v="ร้านที่4"/>
    <s v="พ***พะเยา​ เ***ปลั่ง"/>
    <s v="สุพรรณบุรี"/>
    <s v="-"/>
    <s v=""/>
    <s v="12/02/2025 11:59"/>
    <s v="-"/>
    <s v="Flash Express Thailand COD"/>
    <s v="Tiktok"/>
    <s v="จ่ายทีหลัง / COD"/>
    <s v=""/>
    <s v="-"/>
    <s v="12/02/2025 11:59"/>
  </r>
  <r>
    <x v="6"/>
    <x v="7"/>
    <n v="75"/>
    <n v="2"/>
    <s v="ETU65"/>
    <n v="246"/>
    <n v="96"/>
    <s v="ร้านที่1"/>
    <s v="ส******ส"/>
    <s v="******ู่7 นิคมอุตสาหกรรมอมตะนคร ตำบลดอนหัวฬ่อ ตำบลดอนหัวฬ่อ อำเภอเมืองชลบุรี จังหวัดชลบุรี 20000"/>
    <s v="20000"/>
    <s v="98"/>
    <s v="12/02/2025 11:20"/>
    <s v="-"/>
    <s v="SPX Express"/>
    <s v="Shopee"/>
    <s v="shopee"/>
    <s v=""/>
    <s v="-"/>
    <s v="12/02/2025 11:20"/>
  </r>
  <r>
    <x v="14"/>
    <x v="17"/>
    <n v="49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2"/>
    <x v="3"/>
    <n v="75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0"/>
    <x v="0"/>
    <n v="76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7"/>
    <x v="8"/>
    <n v="50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5"/>
    <x v="9"/>
    <n v="50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1"/>
    <x v="10"/>
    <n v="50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3"/>
    <x v="4"/>
    <n v="139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2"/>
    <x v="3"/>
    <n v="76"/>
    <n v="1"/>
    <s v="ETU62"/>
    <n v="79"/>
    <n v="3"/>
    <s v="ร้านที่1"/>
    <s v="น******)"/>
    <s v="****** 788, หมู่ที่ 2, ตำบล เมืองนะ, อำเภอเชียงดาว ตำบลเมืองนะ อำเภอเชียงดาว จังหวัดเชียงใหม่ 50170"/>
    <s v="50170"/>
    <s v="09"/>
    <s v="12/02/2025 11:15"/>
    <s v="-"/>
    <s v="SPX Express"/>
    <s v="Shopee"/>
    <s v="shopee"/>
    <s v=""/>
    <s v="-"/>
    <s v="12/02/2025 10:46"/>
  </r>
  <r>
    <x v="11"/>
    <x v="14"/>
    <n v="120"/>
    <n v="2"/>
    <s v="ETU60"/>
    <n v="116"/>
    <n v="6"/>
    <s v="ร้านที่4"/>
    <s v="ส***ัย เ***มสาสน์รัตน์"/>
    <s v="สมุทรปราการ"/>
    <s v="-"/>
    <s v=""/>
    <s v="12/02/2025 09:48"/>
    <s v="-"/>
    <s v="Flash Express Thailand"/>
    <s v="Tiktok"/>
    <s v="tiktok"/>
    <s v=""/>
    <s v="-"/>
    <s v="12/02/2025 09:48"/>
  </r>
  <r>
    <x v="11"/>
    <x v="14"/>
    <n v="120"/>
    <n v="3"/>
    <s v="ETU59"/>
    <n v="165"/>
    <n v="0"/>
    <s v="ร้านที่4"/>
    <s v="น***ำรง ว***ลพนา"/>
    <s v="น่าน"/>
    <s v="-"/>
    <s v=""/>
    <s v="12/02/2025 09:47"/>
    <s v="-"/>
    <s v="Flash Express Thailand"/>
    <s v="Tiktok"/>
    <s v="tiktok"/>
    <s v=""/>
    <s v="-"/>
    <s v="12/02/2025 09:47"/>
  </r>
  <r>
    <x v="11"/>
    <x v="14"/>
    <n v="100"/>
    <n v="3"/>
    <s v="ETU58"/>
    <n v="220"/>
    <n v="0"/>
    <s v="ร้านที่4"/>
    <s v="ค***าญ"/>
    <s v="ชัยนาท"/>
    <s v="-"/>
    <s v=""/>
    <s v="12/02/2025 09:36"/>
    <s v="-"/>
    <s v="Flash Express Thailand"/>
    <s v="Tiktok"/>
    <s v="tiktok"/>
    <s v=""/>
    <s v="-"/>
    <s v="12/02/2025 09:36"/>
  </r>
  <r>
    <x v="2"/>
    <x v="3"/>
    <n v="66"/>
    <n v="1"/>
    <s v="ETU57"/>
    <n v="272"/>
    <n v="23"/>
    <s v="ร้านที่6"/>
    <s v="ร้านพันธ์โมบาย"/>
    <s v="บ้าน 218มู่11_x000a__x000a_พิบูลย์รักษ์/ Phi Boon Rakอุดรธานี/ Udon Thani_x000a_41130"/>
    <s v="41130"/>
    <s v="660883109423"/>
    <s v="12/02/2025 09:36"/>
    <s v="-"/>
    <s v="Kerry_dropoff"/>
    <s v="Lazada"/>
    <s v="lazada"/>
    <s v=""/>
    <s v="-"/>
    <s v="12/02/2025 09:36"/>
  </r>
  <r>
    <x v="13"/>
    <x v="31"/>
    <n v="66"/>
    <n v="1"/>
    <s v="ETU57"/>
    <n v="272"/>
    <n v="23"/>
    <s v="ร้านที่6"/>
    <s v="ร้านพันธ์โมบาย"/>
    <s v="บ้าน 218มู่11_x000a__x000a_พิบูลย์รักษ์/ Phi Boon Rakอุดรธานี/ Udon Thani_x000a_41130"/>
    <s v="41130"/>
    <s v="660883109423"/>
    <s v="12/02/2025 09:36"/>
    <s v="-"/>
    <s v="Kerry_dropoff"/>
    <s v="Lazada"/>
    <s v="lazada"/>
    <s v=""/>
    <s v="-"/>
    <s v="12/02/2025 09:36"/>
  </r>
  <r>
    <x v="0"/>
    <x v="0"/>
    <n v="67"/>
    <n v="1"/>
    <s v="ETU57"/>
    <n v="272"/>
    <n v="23"/>
    <s v="ร้านที่6"/>
    <s v="ร้านพันธ์โมบาย"/>
    <s v="บ้าน 218มู่11_x000a__x000a_พิบูลย์รักษ์/ Phi Boon Rakอุดรธานี/ Udon Thani_x000a_41130"/>
    <s v="41130"/>
    <s v="660883109423"/>
    <s v="12/02/2025 09:36"/>
    <s v="-"/>
    <s v="Kerry_dropoff"/>
    <s v="Lazada"/>
    <s v="lazada"/>
    <s v=""/>
    <s v="-"/>
    <s v="12/02/2025 09:36"/>
  </r>
  <r>
    <x v="11"/>
    <x v="14"/>
    <n v="120"/>
    <n v="3"/>
    <s v="ETU56"/>
    <n v="165"/>
    <n v="0"/>
    <s v="ร้านที่4"/>
    <s v="น***เสาวณี จ***ุรส"/>
    <s v="เทศบาลนครสุราษฎร์ธานี"/>
    <s v="-"/>
    <s v=""/>
    <s v="12/02/2025 08:54"/>
    <s v="-"/>
    <s v="Flash Express Thailand COD"/>
    <s v="Tiktok"/>
    <s v="จ่ายทีหลัง / COD"/>
    <s v=""/>
    <s v="-"/>
    <s v="12/02/2025 08:54"/>
  </r>
  <r>
    <x v="11"/>
    <x v="14"/>
    <n v="120"/>
    <n v="3"/>
    <s v="ETU55"/>
    <n v="165"/>
    <n v="0"/>
    <s v="ร้านที่4"/>
    <s v="ส***ย ส***ิศิริมงคล"/>
    <s v="Nakhon Pathom"/>
    <s v="-"/>
    <s v=""/>
    <s v="12/02/2025 08:40"/>
    <s v="-"/>
    <s v="Flash Express Thailand"/>
    <s v="Tiktok"/>
    <s v="tiktok"/>
    <s v=""/>
    <s v="-"/>
    <s v="12/02/2025 08:40"/>
  </r>
  <r>
    <x v="4"/>
    <x v="5"/>
    <n v="0"/>
    <n v="1"/>
    <s v="ETU54"/>
    <n v="106"/>
    <n v="6"/>
    <s v="ร้านที่4"/>
    <s v="R***hadaporn B*"/>
    <s v="Prachuap Khiri Khan"/>
    <s v="-"/>
    <s v=""/>
    <s v="12/02/2025 08:39"/>
    <s v="-"/>
    <s v="Flash Express Thailand COD"/>
    <s v="Tiktok"/>
    <s v="จ่ายทีหลัง / COD"/>
    <s v=""/>
    <s v="-"/>
    <s v="12/02/2025 08:39"/>
  </r>
  <r>
    <x v="2"/>
    <x v="3"/>
    <n v="120"/>
    <n v="1"/>
    <s v="ETU54"/>
    <n v="106"/>
    <n v="6"/>
    <s v="ร้านที่4"/>
    <s v="R***hadaporn B*"/>
    <s v="Prachuap Khiri Khan"/>
    <s v="-"/>
    <s v=""/>
    <s v="12/02/2025 08:39"/>
    <s v="-"/>
    <s v="Flash Express Thailand COD"/>
    <s v="Tiktok"/>
    <s v="จ่ายทีหลัง / COD"/>
    <s v=""/>
    <s v="-"/>
    <s v="12/02/2025 08:39"/>
  </r>
  <r>
    <x v="4"/>
    <x v="5"/>
    <n v="0"/>
    <n v="1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2"/>
    <x v="3"/>
    <n v="120"/>
    <n v="1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4"/>
    <x v="5"/>
    <n v="0"/>
    <n v="1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0"/>
    <x v="0"/>
    <n v="120"/>
    <n v="1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11"/>
    <x v="14"/>
    <n v="120"/>
    <n v="2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11"/>
    <x v="14"/>
    <n v="120"/>
    <n v="3"/>
    <s v="ETU50"/>
    <n v="165"/>
    <n v="0"/>
    <s v="ร้านที่4"/>
    <s v="ก***นธ์ จ***ทอง"/>
    <s v="สมุทรปราการ"/>
    <s v="-"/>
    <s v=""/>
    <s v="12/02/2025 08:11"/>
    <s v="-"/>
    <s v="Flash Express Thailand COD"/>
    <s v="Tiktok"/>
    <s v="จ่ายทีหลัง / COD"/>
    <s v="ไม่เอาเค็กกล้วยหอมนะ"/>
    <s v="-"/>
    <s v="12/02/2025 08:11"/>
  </r>
  <r>
    <x v="11"/>
    <x v="14"/>
    <n v="120"/>
    <n v="2"/>
    <s v="ETU49"/>
    <n v="116"/>
    <n v="6"/>
    <s v="ร้านที่4"/>
    <s v="ส***อร จ***ร์ลิลา"/>
    <s v="กรุงเทพมหานคร"/>
    <s v="-"/>
    <s v=""/>
    <s v="12/02/2025 08:08"/>
    <s v="-"/>
    <s v="Flash Express Thailand COD"/>
    <s v="Tiktok"/>
    <s v="จ่ายทีหลัง / COD"/>
    <s v=""/>
    <s v="-"/>
    <s v="12/02/2025 08:08"/>
  </r>
  <r>
    <x v="11"/>
    <x v="14"/>
    <n v="120"/>
    <n v="3"/>
    <s v="ETU48"/>
    <n v="165"/>
    <n v="0"/>
    <s v="ร้านที่4"/>
    <s v="แ***วัญ เ***วิไล"/>
    <s v="กรุงเทพมหานคร"/>
    <s v="-"/>
    <s v=""/>
    <s v="12/02/2025 08:07"/>
    <s v="-"/>
    <s v="Flash Express Thailand"/>
    <s v="Tiktok"/>
    <s v="tiktok"/>
    <s v=""/>
    <s v="-"/>
    <s v="12/02/2025 08:07"/>
  </r>
  <r>
    <x v="11"/>
    <x v="14"/>
    <n v="120"/>
    <n v="3"/>
    <s v="ETU47"/>
    <n v="165"/>
    <n v="0"/>
    <s v="ร้านที่4"/>
    <s v="ว***ดา พ***พฤกษา"/>
    <s v="ระยอง"/>
    <s v="-"/>
    <s v=""/>
    <s v="12/02/2025 07:54"/>
    <s v="-"/>
    <s v="Flash Express Thailand"/>
    <s v="Tiktok"/>
    <s v="tiktok"/>
    <s v=""/>
    <s v="-"/>
    <s v="12/02/2025 07:54"/>
  </r>
  <r>
    <x v="11"/>
    <x v="14"/>
    <n v="120"/>
    <n v="3"/>
    <s v="ETU46"/>
    <n v="165"/>
    <n v="0"/>
    <s v="ร้านที่4"/>
    <s v="ศ***นาถ ส***คม"/>
    <s v="นครสวรรค์"/>
    <s v="-"/>
    <s v=""/>
    <s v="12/02/2025 07:54"/>
    <s v="-"/>
    <s v="Flash Express Thailand"/>
    <s v="Tiktok"/>
    <s v="tiktok"/>
    <s v=""/>
    <s v="-"/>
    <s v="12/02/2025 07:54"/>
  </r>
  <r>
    <x v="0"/>
    <x v="0"/>
    <n v="80"/>
    <n v="1"/>
    <s v="ETU45"/>
    <n v="80"/>
    <n v="0"/>
    <s v="ร้านที่1"/>
    <s v="อ******์"/>
    <s v="******าดี อำเภอเมืองสมุทรสาคร จังหวัดสมุทรสาคร 74000"/>
    <s v="74000"/>
    <s v="90"/>
    <s v="12/02/2025 08:23"/>
    <s v="-"/>
    <s v="SPX Express"/>
    <s v="Shopee"/>
    <s v="shopee"/>
    <s v=""/>
    <s v="-"/>
    <s v="12/02/2025 07:53"/>
  </r>
  <r>
    <x v="11"/>
    <x v="14"/>
    <n v="120"/>
    <n v="3"/>
    <s v="ETU44"/>
    <n v="165"/>
    <n v="0"/>
    <s v="ร้านที่4"/>
    <s v="ช***กมล เ***ยญธีรศักดิ์"/>
    <s v="Nakhon Ratchasima"/>
    <s v="-"/>
    <s v=""/>
    <s v="12/02/2025 07:52"/>
    <s v="-"/>
    <s v="Flash Express Thailand"/>
    <s v="Tiktok"/>
    <s v="tiktok"/>
    <s v=""/>
    <s v="-"/>
    <s v="12/02/2025 07:52"/>
  </r>
  <r>
    <x v="11"/>
    <x v="14"/>
    <n v="120"/>
    <n v="4"/>
    <s v="ETU42"/>
    <n v="220"/>
    <n v="0"/>
    <s v="ร้านที่4"/>
    <s v="น***นดร  พ***ระสาท"/>
    <s v="บุรีรัมย์"/>
    <s v="-"/>
    <s v=""/>
    <s v="12/02/2025 07:52"/>
    <s v="-"/>
    <s v="Flash Express Thailand"/>
    <s v="Tiktok"/>
    <s v="tiktok"/>
    <s v=""/>
    <s v="-"/>
    <s v="12/02/2025 07:51"/>
  </r>
  <r>
    <x v="4"/>
    <x v="5"/>
    <n v="0"/>
    <n v="1"/>
    <s v="ETU41"/>
    <n v="155"/>
    <n v="0"/>
    <s v="ร้านที่4"/>
    <s v="ว***รณ์ ป***ักษ์กุลวงศา"/>
    <s v="ราชบุรี"/>
    <s v="-"/>
    <s v=""/>
    <s v="12/02/2025 07:51"/>
    <s v="-"/>
    <s v="Flash Express Thailand COD"/>
    <s v="Tiktok"/>
    <s v="จ่ายทีหลัง / COD"/>
    <s v=""/>
    <s v="-"/>
    <s v="12/02/2025 07:51"/>
  </r>
  <r>
    <x v="0"/>
    <x v="0"/>
    <n v="120"/>
    <n v="1"/>
    <s v="ETU41"/>
    <n v="155"/>
    <n v="0"/>
    <s v="ร้านที่4"/>
    <s v="ว***รณ์ ป***ักษ์กุลวงศา"/>
    <s v="ราชบุรี"/>
    <s v="-"/>
    <s v=""/>
    <s v="12/02/2025 07:51"/>
    <s v="-"/>
    <s v="Flash Express Thailand COD"/>
    <s v="Tiktok"/>
    <s v="จ่ายทีหลัง / COD"/>
    <s v=""/>
    <s v="-"/>
    <s v="12/02/2025 07:51"/>
  </r>
  <r>
    <x v="11"/>
    <x v="14"/>
    <n v="120"/>
    <n v="1"/>
    <s v="ETU41"/>
    <n v="155"/>
    <n v="0"/>
    <s v="ร้านที่4"/>
    <s v="ว***รณ์ ป***ักษ์กุลวงศา"/>
    <s v="ราชบุรี"/>
    <s v="-"/>
    <s v=""/>
    <s v="12/02/2025 07:51"/>
    <s v="-"/>
    <s v="Flash Express Thailand COD"/>
    <s v="Tiktok"/>
    <s v="จ่ายทีหลัง / COD"/>
    <s v=""/>
    <s v="-"/>
    <s v="12/02/2025 07:51"/>
  </r>
  <r>
    <x v="11"/>
    <x v="14"/>
    <n v="120"/>
    <n v="4"/>
    <s v="ETU40"/>
    <n v="220"/>
    <n v="0"/>
    <s v="ร้านที่4"/>
    <s v="ศ***นาถ ส***คม"/>
    <s v="สระบุรี"/>
    <s v="-"/>
    <s v=""/>
    <s v="12/02/2025 07:50"/>
    <s v="-"/>
    <s v="Flash Express Thailand"/>
    <s v="Tiktok"/>
    <s v="tiktok"/>
    <s v=""/>
    <s v="-"/>
    <s v="12/02/2025 07:50"/>
  </r>
  <r>
    <x v="11"/>
    <x v="14"/>
    <n v="120"/>
    <n v="3"/>
    <s v="ETU39"/>
    <n v="165"/>
    <n v="0"/>
    <s v="ร้านที่4"/>
    <s v="ส***ฑา  ศ***ูมิ"/>
    <s v="เพชรบูรณ์"/>
    <s v="-"/>
    <s v=""/>
    <s v="12/02/2025 07:50"/>
    <s v="-"/>
    <s v="Flash Express Thailand COD"/>
    <s v="Tiktok"/>
    <s v="จ่ายทีหลัง / COD"/>
    <s v="เอารสอะไรก้อค่ะ"/>
    <s v="-"/>
    <s v="12/02/2025 07:50"/>
  </r>
  <r>
    <x v="6"/>
    <x v="7"/>
    <n v="75"/>
    <n v="2"/>
    <s v="ETU38"/>
    <n v="246"/>
    <n v="96"/>
    <s v="ร้านที่1"/>
    <s v="ป******ช"/>
    <s v="******Lake Khaoyai, Rural Road NMA.3052, ตำบล โป่งตาลอง ตำบลโป่งตาลอง อำเภอปากช่อง จังหวัดนครราชสีมา 30450"/>
    <s v="30450"/>
    <s v="61"/>
    <s v="12/02/2025 07:47"/>
    <s v="-"/>
    <s v="SPX Express"/>
    <s v="Shopee"/>
    <s v="shopee"/>
    <s v=""/>
    <s v="-"/>
    <s v="12/02/2025 07:47"/>
  </r>
  <r>
    <x v="4"/>
    <x v="5"/>
    <n v="0"/>
    <n v="1"/>
    <s v="ETU37"/>
    <n v="100"/>
    <n v="0"/>
    <s v="ร้านที่4"/>
    <s v="น***063"/>
    <s v="พระนครศรีอยุธยา"/>
    <s v="-"/>
    <s v=""/>
    <s v="12/02/2025 07:44"/>
    <s v="-"/>
    <s v="Flash Express Thailand"/>
    <s v="Tiktok"/>
    <s v="tiktok"/>
    <s v=""/>
    <s v="-"/>
    <s v="12/02/2025 07:44"/>
  </r>
  <r>
    <x v="2"/>
    <x v="3"/>
    <n v="120"/>
    <n v="1"/>
    <s v="ETU37"/>
    <n v="100"/>
    <n v="0"/>
    <s v="ร้านที่4"/>
    <s v="น***063"/>
    <s v="พระนครศรีอยุธยา"/>
    <s v="-"/>
    <s v=""/>
    <s v="12/02/2025 07:44"/>
    <s v="-"/>
    <s v="Flash Express Thailand"/>
    <s v="Tiktok"/>
    <s v="tiktok"/>
    <s v=""/>
    <s v="-"/>
    <s v="12/02/2025 07:44"/>
  </r>
  <r>
    <x v="4"/>
    <x v="5"/>
    <n v="0"/>
    <n v="1"/>
    <s v="ETU36"/>
    <n v="180"/>
    <n v="0"/>
    <s v="ร้านที่4"/>
    <s v="ศ***นาถ ส***คม"/>
    <s v="นครสวรรค์"/>
    <s v="-"/>
    <s v=""/>
    <s v="12/02/2025 07:45"/>
    <s v="-"/>
    <s v="Flash Express Thailand"/>
    <s v="Tiktok"/>
    <s v="tiktok"/>
    <s v=""/>
    <s v="-"/>
    <s v="12/02/2025 07:44"/>
  </r>
  <r>
    <x v="0"/>
    <x v="0"/>
    <n v="120"/>
    <n v="1"/>
    <s v="ETU36"/>
    <n v="180"/>
    <n v="0"/>
    <s v="ร้านที่4"/>
    <s v="ศ***นาถ ส***คม"/>
    <s v="นครสวรรค์"/>
    <s v="-"/>
    <s v=""/>
    <s v="12/02/2025 07:45"/>
    <s v="-"/>
    <s v="Flash Express Thailand"/>
    <s v="Tiktok"/>
    <s v="tiktok"/>
    <s v=""/>
    <s v="-"/>
    <s v="12/02/2025 07:44"/>
  </r>
  <r>
    <x v="11"/>
    <x v="14"/>
    <n v="120"/>
    <n v="1"/>
    <s v="ETU36"/>
    <n v="180"/>
    <n v="0"/>
    <s v="ร้านที่4"/>
    <s v="ศ***นาถ ส***คม"/>
    <s v="นครสวรรค์"/>
    <s v="-"/>
    <s v=""/>
    <s v="12/02/2025 07:45"/>
    <s v="-"/>
    <s v="Flash Express Thailand"/>
    <s v="Tiktok"/>
    <s v="tiktok"/>
    <s v=""/>
    <s v="-"/>
    <s v="12/02/2025 07:44"/>
  </r>
  <r>
    <x v="4"/>
    <x v="5"/>
    <n v="0"/>
    <n v="1"/>
    <s v="ETU35"/>
    <n v="100"/>
    <n v="0"/>
    <s v="ร้านที่4"/>
    <s v="จ***"/>
    <s v="พิจิตร"/>
    <s v="-"/>
    <s v=""/>
    <s v="12/02/2025 07:42"/>
    <s v="-"/>
    <s v="Flash Express Thailand"/>
    <s v="Tiktok"/>
    <s v="tiktok"/>
    <s v=""/>
    <s v="-"/>
    <s v="12/02/2025 07:41"/>
  </r>
  <r>
    <x v="0"/>
    <x v="0"/>
    <n v="120"/>
    <n v="1"/>
    <s v="ETU35"/>
    <n v="100"/>
    <n v="0"/>
    <s v="ร้านที่4"/>
    <s v="จ***"/>
    <s v="พิจิตร"/>
    <s v="-"/>
    <s v=""/>
    <s v="12/02/2025 07:42"/>
    <s v="-"/>
    <s v="Flash Express Thailand"/>
    <s v="Tiktok"/>
    <s v="tiktok"/>
    <s v=""/>
    <s v="-"/>
    <s v="12/02/2025 07:41"/>
  </r>
  <r>
    <x v="4"/>
    <x v="5"/>
    <n v="0"/>
    <n v="2"/>
    <s v="ETU34"/>
    <n v="200"/>
    <n v="0"/>
    <s v="ร้านที่4"/>
    <s v="ส***า..."/>
    <s v="เพชรบุรี"/>
    <s v="-"/>
    <s v=""/>
    <s v="12/02/2025 07:39"/>
    <s v="-"/>
    <s v="Flash Express Thailand COD"/>
    <s v="Tiktok"/>
    <s v="จ่ายทีหลัง / COD"/>
    <s v=""/>
    <s v="-"/>
    <s v="12/02/2025 07:39"/>
  </r>
  <r>
    <x v="0"/>
    <x v="0"/>
    <n v="120"/>
    <n v="2"/>
    <s v="ETU34"/>
    <n v="200"/>
    <n v="0"/>
    <s v="ร้านที่4"/>
    <s v="ส***า..."/>
    <s v="เพชรบุรี"/>
    <s v="-"/>
    <s v=""/>
    <s v="12/02/2025 07:39"/>
    <s v="-"/>
    <s v="Flash Express Thailand COD"/>
    <s v="Tiktok"/>
    <s v="จ่ายทีหลัง / COD"/>
    <s v=""/>
    <s v="-"/>
    <s v="12/02/2025 07:39"/>
  </r>
  <r>
    <x v="4"/>
    <x v="5"/>
    <n v="0"/>
    <n v="1"/>
    <s v="ETU33"/>
    <n v="106"/>
    <n v="6"/>
    <s v="ร้านที่4"/>
    <s v="ม***ร  ร***าติ"/>
    <s v="อุบลราชธานี"/>
    <s v="-"/>
    <s v=""/>
    <s v="12/02/2025 07:38"/>
    <s v="-"/>
    <s v="Flash Express Thailand"/>
    <s v="Tiktok"/>
    <s v="tiktok"/>
    <s v=""/>
    <s v="-"/>
    <s v="12/02/2025 07:38"/>
  </r>
  <r>
    <x v="0"/>
    <x v="0"/>
    <n v="120"/>
    <n v="1"/>
    <s v="ETU33"/>
    <n v="106"/>
    <n v="6"/>
    <s v="ร้านที่4"/>
    <s v="ม***ร  ร***าติ"/>
    <s v="อุบลราชธานี"/>
    <s v="-"/>
    <s v=""/>
    <s v="12/02/2025 07:38"/>
    <s v="-"/>
    <s v="Flash Express Thailand"/>
    <s v="Tiktok"/>
    <s v="tiktok"/>
    <s v=""/>
    <s v="-"/>
    <s v="12/02/2025 07:38"/>
  </r>
  <r>
    <x v="4"/>
    <x v="5"/>
    <n v="0"/>
    <n v="1"/>
    <s v="ETU32"/>
    <n v="200"/>
    <n v="0"/>
    <s v="ร้านที่4"/>
    <s v="ร***าภรณ์ พ***์ชมภู"/>
    <s v="เทศบาลนครนครราชสีมา"/>
    <s v="-"/>
    <s v=""/>
    <s v="12/02/2025 07:38"/>
    <s v="-"/>
    <s v="Flash Express Thailand"/>
    <s v="Tiktok"/>
    <s v="tiktok"/>
    <s v=""/>
    <s v="-"/>
    <s v="12/02/2025 07:38"/>
  </r>
  <r>
    <x v="22"/>
    <x v="25"/>
    <n v="120"/>
    <n v="1"/>
    <s v="ETU32"/>
    <n v="200"/>
    <n v="0"/>
    <s v="ร้านที่4"/>
    <s v="ร***าภรณ์ พ***์ชมภู"/>
    <s v="เทศบาลนครนครราชสีมา"/>
    <s v="-"/>
    <s v=""/>
    <s v="12/02/2025 07:38"/>
    <s v="-"/>
    <s v="Flash Express Thailand"/>
    <s v="Tiktok"/>
    <s v="tiktok"/>
    <s v=""/>
    <s v="-"/>
    <s v="12/02/2025 07:38"/>
  </r>
  <r>
    <x v="4"/>
    <x v="5"/>
    <n v="0"/>
    <n v="1"/>
    <s v="ETU32"/>
    <n v="200"/>
    <n v="0"/>
    <s v="ร้านที่4"/>
    <s v="ร***าภรณ์ พ***์ชมภู"/>
    <s v="เทศบาลนครนครราชสีมา"/>
    <s v="-"/>
    <s v=""/>
    <s v="12/02/2025 07:38"/>
    <s v="-"/>
    <s v="Flash Express Thailand"/>
    <s v="Tiktok"/>
    <s v="tiktok"/>
    <s v=""/>
    <s v="-"/>
    <s v="12/02/2025 07:38"/>
  </r>
  <r>
    <x v="2"/>
    <x v="3"/>
    <n v="120"/>
    <n v="1"/>
    <s v="ETU32"/>
    <n v="200"/>
    <n v="0"/>
    <s v="ร้านที่4"/>
    <s v="ร***าภรณ์ พ***์ชมภู"/>
    <s v="เทศบาลนครนครราชสีมา"/>
    <s v="-"/>
    <s v=""/>
    <s v="12/02/2025 07:38"/>
    <s v="-"/>
    <s v="Flash Express Thailand"/>
    <s v="Tiktok"/>
    <s v="tiktok"/>
    <s v=""/>
    <s v="-"/>
    <s v="12/02/2025 07:38"/>
  </r>
  <r>
    <x v="11"/>
    <x v="14"/>
    <n v="120"/>
    <n v="4"/>
    <s v="ETU30"/>
    <n v="320"/>
    <n v="0"/>
    <s v="ร้านที่4"/>
    <s v="อ***ณ์  น***ทศ"/>
    <s v="ชลบุรี"/>
    <s v="-"/>
    <s v=""/>
    <s v="12/02/2025 07:13"/>
    <s v="-"/>
    <s v="Flash Express Thailand COD"/>
    <s v="Tiktok"/>
    <s v="จ่ายทีหลัง / COD"/>
    <s v="ลูกตาล ฝอยทอง เผือก มะพร้าว"/>
    <s v="THT20011HGH7U9Z"/>
    <s v="12/02/2025 07:13"/>
  </r>
  <r>
    <x v="11"/>
    <x v="14"/>
    <n v="120"/>
    <n v="3"/>
    <s v="ETU29"/>
    <n v="240"/>
    <n v="0"/>
    <s v="ร้านที่4"/>
    <s v="ว***า เ***ญกุล"/>
    <s v="เทศบาลนครนครปฐม"/>
    <s v="-"/>
    <s v=""/>
    <s v="12/02/2025 07:09"/>
    <s v="-"/>
    <s v="Flash Express Thailand COD"/>
    <s v="Tiktok"/>
    <s v="จ่ายทีหลัง / COD"/>
    <s v="ขอมะพร้าวน้ำหอม2 กล่อง และกล้วยหอม1 กล่องค่ะ"/>
    <s v="THT15071HHHP52Z"/>
    <s v="12/02/2025 07:10"/>
  </r>
  <r>
    <x v="0"/>
    <x v="0"/>
    <n v="66.333333333333329"/>
    <n v="6"/>
    <s v="ETU28"/>
    <n v="508"/>
    <n v="48"/>
    <s v="ร้านที่1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12/02/2025 07:02"/>
    <s v="-"/>
    <s v="SPX Express"/>
    <s v="Shopee"/>
    <s v="shopee"/>
    <s v=""/>
    <s v="TH2590318266521"/>
    <s v="12/02/2025 07:02"/>
  </r>
  <r>
    <x v="11"/>
    <x v="14"/>
    <n v="120"/>
    <n v="1"/>
    <s v="ETU27"/>
    <n v="86"/>
    <n v="6"/>
    <s v="ร้านที่4"/>
    <s v="ศ***ระภา ศ***พร"/>
    <s v="ยโสธร"/>
    <s v="-"/>
    <s v=""/>
    <s v="12/02/2025 07:01"/>
    <s v="-"/>
    <s v="Flash Express Thailand COD"/>
    <s v="Tiktok"/>
    <s v="จ่ายทีหลัง / COD"/>
    <s v="รสฝอยทอง"/>
    <s v="THT32011HH36Y4Z"/>
    <s v="12/02/2025 07:01"/>
  </r>
  <r>
    <x v="11"/>
    <x v="14"/>
    <n v="120"/>
    <n v="3"/>
    <s v="ETU26"/>
    <n v="171"/>
    <n v="6"/>
    <s v="ร้านที่4"/>
    <s v="ป***า ศ***พชรแก้ว"/>
    <s v="นครศรีธรรมราช"/>
    <s v="-"/>
    <s v=""/>
    <s v="12/02/2025 06:54"/>
    <s v="-"/>
    <s v="Flash Express Thailand COD"/>
    <s v="Tiktok"/>
    <s v="จ่ายทีหลัง / COD"/>
    <s v=""/>
    <s v="THT64141HH0865Z"/>
    <s v="12/02/2025 06:54"/>
  </r>
  <r>
    <x v="11"/>
    <x v="14"/>
    <n v="120"/>
    <n v="4"/>
    <s v="ETU25"/>
    <n v="220"/>
    <n v="0"/>
    <s v="ร้านที่4"/>
    <s v="เ***อกูล  ง***ระเสริฐสุข"/>
    <s v="นนทบุรี"/>
    <s v="-"/>
    <s v=""/>
    <s v="12/02/2025 06:52"/>
    <s v="-"/>
    <s v="Flash Express Thailand COD"/>
    <s v="Tiktok"/>
    <s v="จ่ายทีหลัง / COD"/>
    <s v=""/>
    <s v="THT03041HH2AN0Z"/>
    <s v="12/02/2025 06:52"/>
  </r>
  <r>
    <x v="18"/>
    <x v="21"/>
    <n v="90"/>
    <n v="2"/>
    <s v="ETU24"/>
    <n v="292"/>
    <n v="41"/>
    <s v="ร้านที่1"/>
    <s v="พ******ญ"/>
    <s v="******4, ตำบลเชียงเครือ, อำเภอเมืองสกลนคร ตำบลเชียงเครือ อำเภอเมืองสกลนคร จังหวัดสกลนคร 47000"/>
    <s v="47000"/>
    <s v="89"/>
    <s v="12/02/2025 02:15"/>
    <s v="-"/>
    <s v="SPX Express"/>
    <s v="Shopee"/>
    <s v="shopee"/>
    <s v=""/>
    <s v="TH2568603793276"/>
    <s v="12/02/2025 02:15"/>
  </r>
  <r>
    <x v="0"/>
    <x v="0"/>
    <n v="80"/>
    <n v="1"/>
    <s v="ETU24"/>
    <n v="292"/>
    <n v="41"/>
    <s v="ร้านที่1"/>
    <s v="พ******ญ"/>
    <s v="******4, ตำบลเชียงเครือ, อำเภอเมืองสกลนคร ตำบลเชียงเครือ อำเภอเมืองสกลนคร จังหวัดสกลนคร 47000"/>
    <s v="47000"/>
    <s v="89"/>
    <s v="12/02/2025 02:15"/>
    <s v="-"/>
    <s v="SPX Express"/>
    <s v="Shopee"/>
    <s v="shopee"/>
    <s v=""/>
    <s v="TH2568603793276"/>
    <s v="12/02/2025 02:15"/>
  </r>
  <r>
    <x v="4"/>
    <x v="5"/>
    <n v="0"/>
    <n v="2"/>
    <s v="ETU23"/>
    <n v="200"/>
    <n v="0"/>
    <s v="ร้านที่4"/>
    <s v="ฤ***ชัย ช***อียด"/>
    <s v="เทศบาลนครนครศรีธรรมราช"/>
    <s v="-"/>
    <s v=""/>
    <s v="12/02/2025 01:47"/>
    <s v="-"/>
    <s v="Flash Express Thailand COD"/>
    <s v="Tiktok"/>
    <s v="จ่ายทีหลัง / COD"/>
    <s v=""/>
    <s v="THT64181HHF1V4Z"/>
    <s v="12/02/2025 01:47"/>
  </r>
  <r>
    <x v="0"/>
    <x v="0"/>
    <n v="120"/>
    <n v="2"/>
    <s v="ETU23"/>
    <n v="200"/>
    <n v="0"/>
    <s v="ร้านที่4"/>
    <s v="ฤ***ชัย ช***อียด"/>
    <s v="เทศบาลนครนครศรีธรรมราช"/>
    <s v="-"/>
    <s v=""/>
    <s v="12/02/2025 01:47"/>
    <s v="-"/>
    <s v="Flash Express Thailand COD"/>
    <s v="Tiktok"/>
    <s v="จ่ายทีหลัง / COD"/>
    <s v=""/>
    <s v="THT64181HHF1V4Z"/>
    <s v="12/02/2025 01:47"/>
  </r>
  <r>
    <x v="9"/>
    <x v="12"/>
    <n v="55"/>
    <n v="1"/>
    <s v="ETU22"/>
    <n v="58"/>
    <n v="3"/>
    <s v="ร้านที่1"/>
    <s v="ต******ี"/>
    <s v="******เมือง, อำเภอเกาะสมุย ตำบลหน้าเมือง อำเภอเกาะสมุย จังหวัดสุราษฎร์ธานี 84140"/>
    <s v="84140"/>
    <s v="84"/>
    <s v="12/02/2025 00:24"/>
    <s v="-"/>
    <s v="SPX Express"/>
    <s v="Shopee"/>
    <s v="shopee"/>
    <s v=""/>
    <s v="TH252426592086F"/>
    <s v="12/02/2025 00:24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n v="83.333333333333329"/>
    <n v="3"/>
    <s v="ETW56"/>
    <n v="220"/>
    <n v="0"/>
    <s v="ร้านที่4"/>
    <s v="เ***  ส***มิตร"/>
    <s v="สุรินทร์"/>
    <s v="-"/>
    <s v=""/>
    <s v="13/02/2025 22:40"/>
    <s v="-"/>
    <s v="Flash Express Thailand"/>
    <s v="Tiktok"/>
    <s v="tiktok"/>
    <s v=""/>
    <s v="-"/>
    <s v="13/02/2025 22:40"/>
  </r>
  <r>
    <x v="0"/>
    <x v="0"/>
    <n v="66"/>
    <n v="1"/>
    <s v="ETW55"/>
    <n v="273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3/02/2025 22:30"/>
    <s v="-"/>
    <s v="SPX Express"/>
    <s v="Shopee"/>
    <s v="shopee"/>
    <s v=""/>
    <s v="-"/>
    <s v="13/02/2025 22:29"/>
  </r>
  <r>
    <x v="1"/>
    <x v="1"/>
    <n v="66"/>
    <n v="1"/>
    <s v="ETW55"/>
    <n v="273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3/02/2025 22:30"/>
    <s v="-"/>
    <s v="SPX Express"/>
    <s v="Shopee"/>
    <s v="shopee"/>
    <s v=""/>
    <s v="-"/>
    <s v="13/02/2025 22:29"/>
  </r>
  <r>
    <x v="2"/>
    <x v="2"/>
    <n v="67"/>
    <n v="1"/>
    <s v="ETW55"/>
    <n v="273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3/02/2025 22:30"/>
    <s v="-"/>
    <s v="SPX Express"/>
    <s v="Shopee"/>
    <s v="shopee"/>
    <s v=""/>
    <s v="-"/>
    <s v="13/02/2025 22:29"/>
  </r>
  <r>
    <x v="2"/>
    <x v="2"/>
    <n v="125"/>
    <n v="1"/>
    <s v="ETW54"/>
    <n v="180"/>
    <n v="0"/>
    <s v="ร้านที่2"/>
    <s v="ค***ิถุนา ร***พคา"/>
    <s v="กาฬสินธุ์"/>
    <s v="-"/>
    <s v=""/>
    <s v="13/02/2025 20:47"/>
    <s v="-"/>
    <s v="J&amp;T Express"/>
    <s v="Tiktok"/>
    <s v="tiktok"/>
    <s v=""/>
    <s v="-"/>
    <s v="13/02/2025 20:47"/>
  </r>
  <r>
    <x v="0"/>
    <x v="0"/>
    <n v="125"/>
    <n v="1"/>
    <s v="ETW54"/>
    <n v="180"/>
    <n v="0"/>
    <s v="ร้านที่2"/>
    <s v="ค***ิถุนา ร***พคา"/>
    <s v="กาฬสินธุ์"/>
    <s v="-"/>
    <s v=""/>
    <s v="13/02/2025 20:47"/>
    <s v="-"/>
    <s v="J&amp;T Express"/>
    <s v="Tiktok"/>
    <s v="tiktok"/>
    <s v=""/>
    <s v="-"/>
    <s v="13/02/2025 20:47"/>
  </r>
  <r>
    <x v="3"/>
    <x v="3"/>
    <n v="43"/>
    <n v="2"/>
    <s v="ETW53"/>
    <n v="176"/>
    <n v="0"/>
    <s v="ร้านที่1"/>
    <s v="จ******ง"/>
    <s v="******าน บ้านสันต้นธง, ตำบลต้นธง, อำเภอเมืองลำพูน ตำบลต้นธง อำเภอเมืองลำพูน จังหวัดลำพูน 51000"/>
    <s v="51000"/>
    <s v="81"/>
    <s v="13/02/2025 20:56"/>
    <s v="-"/>
    <s v="SPX Express"/>
    <s v="Shopee"/>
    <s v="shopee"/>
    <s v=""/>
    <s v="-"/>
    <s v="13/02/2025 20:26"/>
  </r>
  <r>
    <x v="4"/>
    <x v="4"/>
    <n v="45"/>
    <n v="2"/>
    <s v="ETW53"/>
    <n v="176"/>
    <n v="0"/>
    <s v="ร้านที่1"/>
    <s v="จ******ง"/>
    <s v="******าน บ้านสันต้นธง, ตำบลต้นธง, อำเภอเมืองลำพูน ตำบลต้นธง อำเภอเมืองลำพูน จังหวัดลำพูน 51000"/>
    <s v="51000"/>
    <s v="81"/>
    <s v="13/02/2025 20:56"/>
    <s v="-"/>
    <s v="SPX Express"/>
    <s v="Shopee"/>
    <s v="shopee"/>
    <s v=""/>
    <s v="-"/>
    <s v="13/02/2025 20:26"/>
  </r>
  <r>
    <x v="2"/>
    <x v="2"/>
    <n v="66.333333333333329"/>
    <n v="6"/>
    <s v="ETW52"/>
    <n v="518"/>
    <n v="58"/>
    <s v="ร้านที่1"/>
    <s v="ก******ว"/>
    <s v="****** นนทนาคร หมู่บ้าน อรวรรณคันทรี ตำบลในเมือง อำเภอเมืองชัยภูมิ จังหวัดชัยภูมิ 36000"/>
    <s v="36000"/>
    <s v="34"/>
    <s v="13/02/2025 20:02"/>
    <s v="-"/>
    <s v="SPX Express"/>
    <s v="Shopee"/>
    <s v="shopee"/>
    <s v=""/>
    <s v="-"/>
    <s v="13/02/2025 19:32"/>
  </r>
  <r>
    <x v="2"/>
    <x v="2"/>
    <n v="77.5"/>
    <n v="2"/>
    <s v="ETW51"/>
    <n v="155"/>
    <n v="0"/>
    <s v="ร้านที่1"/>
    <s v="น******)"/>
    <s v="****** เพชรเกษม, แขวงบางแคเหนือ, เขตบางแค แขวงบางแคเหนือ เขตบางแค จังหวัดกรุงเทพมหานคร 10160"/>
    <s v="10160"/>
    <s v="01"/>
    <s v="13/02/2025 19:32"/>
    <s v="-"/>
    <s v="SPX Express"/>
    <s v="Shopee"/>
    <s v="shopee"/>
    <s v=""/>
    <s v="-"/>
    <s v="13/02/2025 19:31"/>
  </r>
  <r>
    <x v="5"/>
    <x v="5"/>
    <n v="50"/>
    <n v="6"/>
    <s v="ETW50"/>
    <n v="340"/>
    <n v="0"/>
    <s v="ร้านที่1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3/02/2025 18:54"/>
    <s v="-"/>
    <s v="Kerry_dropoff"/>
    <s v="Lazada"/>
    <s v="lazada"/>
    <s v=""/>
    <s v="-"/>
    <s v="13/02/2025 18:54"/>
  </r>
  <r>
    <x v="5"/>
    <x v="5"/>
    <n v="33.333333333333336"/>
    <n v="3"/>
    <s v="ETW50"/>
    <n v="340"/>
    <n v="0"/>
    <s v="ร้านที่1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3/02/2025 18:54"/>
    <s v="-"/>
    <s v="Kerry_dropoff"/>
    <s v="Lazada"/>
    <s v="lazada"/>
    <s v=""/>
    <s v="-"/>
    <s v="13/02/2025 18:54"/>
  </r>
  <r>
    <x v="4"/>
    <x v="4"/>
    <n v="50"/>
    <n v="1"/>
    <s v="ETW49"/>
    <n v="170"/>
    <n v="20"/>
    <s v="ร้านที่1"/>
    <s v="ผุสดี คงแก้ว"/>
    <s v=" (ก้อง-ตาน้ำยางสด)_x000a_ที่อยู่27 ม.8 ต.สมอทอง _x000a_อ.ท่าชนะ จ.สุราษฎร์ธานี _x000a_ 84170"/>
    <s v="84170"/>
    <s v="0987418695"/>
    <s v="13/02/2025 18:47"/>
    <s v="suphandarat@gmail.com"/>
    <s v="EMS"/>
    <s v="facebook"/>
    <s v="กสิกร"/>
    <s v=""/>
    <s v="-"/>
    <s v="13/02/2025 18:50"/>
  </r>
  <r>
    <x v="2"/>
    <x v="2"/>
    <n v="100"/>
    <n v="1"/>
    <s v="ETW49"/>
    <n v="170"/>
    <n v="20"/>
    <s v="ร้านที่1"/>
    <s v="ผุสดี คงแก้ว"/>
    <s v=" (ก้อง-ตาน้ำยางสด)_x000a_ที่อยู่27 ม.8 ต.สมอทอง _x000a_อ.ท่าชนะ จ.สุราษฎร์ธานี _x000a_ 84170"/>
    <s v="84170"/>
    <s v="0987418695"/>
    <s v="13/02/2025 18:47"/>
    <s v="suphandarat@gmail.com"/>
    <s v="EMS"/>
    <s v="facebook"/>
    <s v="กสิกร"/>
    <s v=""/>
    <s v="-"/>
    <s v="13/02/2025 18:50"/>
  </r>
  <r>
    <x v="6"/>
    <x v="6"/>
    <n v="50"/>
    <n v="3"/>
    <s v="ETW48"/>
    <n v="170"/>
    <n v="20"/>
    <s v="ร้านที่1"/>
    <s v="ณัฐนิชา ดิษฐรัตน์ "/>
    <s v="358/1 ถ.ไทยชนะ ต.เชียงเงิน_x000a_อ.เมือง จ.ตาก _x000a_ 63000"/>
    <s v="63000"/>
    <s v="0819620873"/>
    <s v="13/02/2025 18:45"/>
    <s v="suphandarat@gmail.com"/>
    <s v="EMS"/>
    <s v="facebook"/>
    <s v="กสิกร"/>
    <s v=""/>
    <s v="-"/>
    <s v="13/02/2025 18:47"/>
  </r>
  <r>
    <x v="5"/>
    <x v="5"/>
    <n v="65"/>
    <n v="2"/>
    <s v="ETW47"/>
    <n v="230"/>
    <n v="30"/>
    <s v="ร้านที่1"/>
    <s v="กฤติมา เบญจกุลกฤตยา"/>
    <s v="1734/82 ม.8  หมู่บ้านเบญจพล ซ. สำโรงเหนือ2_x000a_ต.สำโรงเหนือ อ.เมือง จ.สมุทรปราการ _x000a_ 10270"/>
    <s v="10270"/>
    <s v="0831988594"/>
    <s v="13/02/2025 18:19"/>
    <s v="suphandarat@gmail.com"/>
    <s v="EMS COD"/>
    <s v="facebook"/>
    <s v="จ่ายทีหลัง / COD"/>
    <s v=""/>
    <s v="-"/>
    <s v="13/02/2025 18:19"/>
  </r>
  <r>
    <x v="2"/>
    <x v="2"/>
    <n v="100"/>
    <n v="2"/>
    <s v="ETW47"/>
    <n v="230"/>
    <n v="30"/>
    <s v="ร้านที่1"/>
    <s v="กฤติมา เบญจกุลกฤตยา"/>
    <s v="1734/82 ม.8  หมู่บ้านเบญจพล ซ. สำโรงเหนือ2_x000a_ต.สำโรงเหนือ อ.เมือง จ.สมุทรปราการ _x000a_ 10270"/>
    <s v="10270"/>
    <s v="0831988594"/>
    <s v="13/02/2025 18:19"/>
    <s v="suphandarat@gmail.com"/>
    <s v="EMS COD"/>
    <s v="facebook"/>
    <s v="จ่ายทีหลัง / COD"/>
    <s v=""/>
    <s v="-"/>
    <s v="13/02/2025 18:19"/>
  </r>
  <r>
    <x v="7"/>
    <x v="7"/>
    <n v="65"/>
    <n v="1"/>
    <s v="ETW46"/>
    <n v="130"/>
    <n v="30"/>
    <s v="ร้านที่1"/>
    <s v="รวิพร อรุณสว่าง"/>
    <s v="ธีรดล เพลส152/30_x000a_ในเมือง_x000a_เมือง_x000a_นครราชสีมา_x000a_Thailand 30000"/>
    <s v="30000"/>
    <s v="0838711882"/>
    <s v="13/02/2025 18:17"/>
    <s v="suphandarat@gmail.com"/>
    <s v="EMS COD"/>
    <s v="facebook"/>
    <s v="จ่ายทีหลัง / COD"/>
    <s v=""/>
    <s v="-"/>
    <s v="13/02/2025 18:17"/>
  </r>
  <r>
    <x v="2"/>
    <x v="2"/>
    <n v="100"/>
    <n v="1"/>
    <s v="ETW46"/>
    <n v="130"/>
    <n v="30"/>
    <s v="ร้านที่1"/>
    <s v="รวิพร อรุณสว่าง"/>
    <s v="ธีรดล เพลส152/30_x000a_ในเมือง_x000a_เมือง_x000a_นครราชสีมา_x000a_Thailand 30000"/>
    <s v="30000"/>
    <s v="0838711882"/>
    <s v="13/02/2025 18:17"/>
    <s v="suphandarat@gmail.com"/>
    <s v="EMS COD"/>
    <s v="facebook"/>
    <s v="จ่ายทีหลัง / COD"/>
    <s v=""/>
    <s v="-"/>
    <s v="13/02/2025 18:17"/>
  </r>
  <r>
    <x v="5"/>
    <x v="5"/>
    <n v="65"/>
    <n v="1"/>
    <s v="ETW45"/>
    <n v="130"/>
    <n v="30"/>
    <s v="ร้านที่1"/>
    <s v="เบญจรัตน์"/>
    <s v="234ม.บัานฟ้าลากูน ทฮ.ซ.22_x000a_รังสิตนครนายก44/1_x000a_ต.ประชาธิปัตย์_x000a_อ.ธัญบุรี_x000a_จ.ปทุมธานี_x000a_ 12130"/>
    <s v="12130"/>
    <s v="0831314019"/>
    <s v="13/02/2025 18:16"/>
    <s v="suphandarat@gmail.com"/>
    <s v="EMS COD"/>
    <s v="facebook"/>
    <s v="จ่ายทีหลัง / COD"/>
    <s v=""/>
    <s v="-"/>
    <s v="13/02/2025 18:16"/>
  </r>
  <r>
    <x v="2"/>
    <x v="2"/>
    <n v="100"/>
    <n v="1"/>
    <s v="ETW45"/>
    <n v="130"/>
    <n v="30"/>
    <s v="ร้านที่1"/>
    <s v="เบญจรัตน์"/>
    <s v="234ม.บัานฟ้าลากูน ทฮ.ซ.22_x000a_รังสิตนครนายก44/1_x000a_ต.ประชาธิปัตย์_x000a_อ.ธัญบุรี_x000a_จ.ปทุมธานี_x000a_ 12130"/>
    <s v="12130"/>
    <s v="0831314019"/>
    <s v="13/02/2025 18:16"/>
    <s v="suphandarat@gmail.com"/>
    <s v="EMS COD"/>
    <s v="facebook"/>
    <s v="จ่ายทีหลัง / COD"/>
    <s v=""/>
    <s v="-"/>
    <s v="13/02/2025 18:16"/>
  </r>
  <r>
    <x v="8"/>
    <x v="8"/>
    <n v="65"/>
    <n v="1"/>
    <s v="ETW44"/>
    <n v="215"/>
    <n v="20"/>
    <s v="ร้านที่1"/>
    <s v="Supin Luewongopas"/>
    <s v="16 จันทน์ 32 แยก4 แขวง ทุ่งวัดดอน เขต สาทร_x000a_ทุ่งวัดดอน_x000a_สาทร, กทม  10120"/>
    <s v="10120"/>
    <s v="0812783530"/>
    <s v="13/02/2025 16:07"/>
    <s v="suphandarat@gmail.com"/>
    <s v="EMS"/>
    <s v="facebook"/>
    <s v="กสิกร"/>
    <s v=""/>
    <s v="-"/>
    <s v="13/02/2025 18:14"/>
  </r>
  <r>
    <x v="9"/>
    <x v="9"/>
    <n v="65"/>
    <n v="1"/>
    <s v="ETW44"/>
    <n v="215"/>
    <n v="20"/>
    <s v="ร้านที่1"/>
    <s v="Supin Luewongopas"/>
    <s v="16 จันทน์ 32 แยก4 แขวง ทุ่งวัดดอน เขต สาทร_x000a_ทุ่งวัดดอน_x000a_สาทร, กทม  10120"/>
    <s v="10120"/>
    <s v="0812783530"/>
    <s v="13/02/2025 16:07"/>
    <s v="suphandarat@gmail.com"/>
    <s v="EMS"/>
    <s v="facebook"/>
    <s v="กสิกร"/>
    <s v=""/>
    <s v="-"/>
    <s v="13/02/2025 18:14"/>
  </r>
  <r>
    <x v="10"/>
    <x v="10"/>
    <n v="65"/>
    <n v="1"/>
    <s v="ETW44"/>
    <n v="215"/>
    <n v="20"/>
    <s v="ร้านที่1"/>
    <s v="Supin Luewongopas"/>
    <s v="16 จันทน์ 32 แยก4 แขวง ทุ่งวัดดอน เขต สาทร_x000a_ทุ่งวัดดอน_x000a_สาทร, กทม  10120"/>
    <s v="10120"/>
    <s v="0812783530"/>
    <s v="13/02/2025 16:07"/>
    <s v="suphandarat@gmail.com"/>
    <s v="EMS"/>
    <s v="facebook"/>
    <s v="กสิกร"/>
    <s v=""/>
    <s v="-"/>
    <s v="13/02/2025 18:14"/>
  </r>
  <r>
    <x v="11"/>
    <x v="11"/>
    <n v="90"/>
    <n v="2"/>
    <s v="ETW43"/>
    <n v="215"/>
    <n v="35"/>
    <s v="ร้านที่1"/>
    <s v="อ******์"/>
    <s v="******รามคำแหง 154 แขวงสะพานสูง แขวงราษฎร์พัฒนา เขตสะพานสูง จังหวัดกรุงเทพมหานคร 10240"/>
    <s v="10240"/>
    <s v="40"/>
    <s v="13/02/2025 18:12"/>
    <s v="-"/>
    <s v="SPX Express"/>
    <s v="Shopee"/>
    <s v="shopee"/>
    <s v=""/>
    <s v="-"/>
    <s v="13/02/2025 18:11"/>
  </r>
  <r>
    <x v="4"/>
    <x v="4"/>
    <n v="60"/>
    <n v="1"/>
    <s v="ETW42"/>
    <n v="97"/>
    <n v="7"/>
    <s v="ร้านที่1"/>
    <s v="บัวลอย พิชัย"/>
    <s v="121/8 หมู่3 · คลองปูน/ Khlong Pun_x000a__x000a_แกลง/ Klaengระยอง/ Rayong_x000a_21170"/>
    <s v="21170"/>
    <s v="660968732090"/>
    <s v="13/02/2025 18:08"/>
    <s v="-"/>
    <s v="Kerry_dropoff"/>
    <s v="Lazada"/>
    <s v="lazada"/>
    <s v=""/>
    <s v="-"/>
    <s v="13/02/2025 18:08"/>
  </r>
  <r>
    <x v="6"/>
    <x v="6"/>
    <n v="60"/>
    <n v="1"/>
    <s v="ETW42"/>
    <n v="97"/>
    <n v="7"/>
    <s v="ร้านที่1"/>
    <s v="บัวลอย พิชัย"/>
    <s v="121/8 หมู่3 · คลองปูน/ Khlong Pun_x000a__x000a_แกลง/ Klaengระยอง/ Rayong_x000a_21170"/>
    <s v="21170"/>
    <s v="660968732090"/>
    <s v="13/02/2025 18:08"/>
    <s v="-"/>
    <s v="Kerry_dropoff"/>
    <s v="Lazada"/>
    <s v="lazada"/>
    <s v=""/>
    <s v="-"/>
    <s v="13/02/2025 18:08"/>
  </r>
  <r>
    <x v="3"/>
    <x v="3"/>
    <n v="60"/>
    <n v="1"/>
    <s v="ETW42"/>
    <n v="97"/>
    <n v="7"/>
    <s v="ร้านที่1"/>
    <s v="บัวลอย พิชัย"/>
    <s v="121/8 หมู่3 · คลองปูน/ Khlong Pun_x000a__x000a_แกลง/ Klaengระยอง/ Rayong_x000a_21170"/>
    <s v="21170"/>
    <s v="660968732090"/>
    <s v="13/02/2025 18:08"/>
    <s v="-"/>
    <s v="Kerry_dropoff"/>
    <s v="Lazada"/>
    <s v="lazada"/>
    <s v=""/>
    <s v="-"/>
    <s v="13/02/2025 18:08"/>
  </r>
  <r>
    <x v="11"/>
    <x v="11"/>
    <n v="90"/>
    <n v="3"/>
    <s v="ETW41"/>
    <n v="302"/>
    <n v="41"/>
    <s v="ร้านที่1"/>
    <s v="อ******)"/>
    <s v="******ชัย จ.นครราชสีมา ตำบลเกษมทรัพย์ อำเภอปักธงชัย จังหวัดนครราชสีมา 30150"/>
    <s v="30150"/>
    <s v="70"/>
    <s v="-"/>
    <s v="-"/>
    <s v=""/>
    <s v="Shopee"/>
    <s v="-"/>
    <s v=""/>
    <s v="-"/>
    <s v="13/02/2025 15:58"/>
  </r>
  <r>
    <x v="12"/>
    <x v="12"/>
    <n v="120"/>
    <n v="3"/>
    <s v="ETW40"/>
    <n v="165"/>
    <n v="0"/>
    <s v="ร้านที่4"/>
    <s v="ก***ารัตน์ ภ***าน"/>
    <s v="นครศรีธรรมราช"/>
    <s v="-"/>
    <s v=""/>
    <s v="13/02/2025 15:50"/>
    <s v="-"/>
    <s v="Flash Express Thailand"/>
    <s v="Tiktok"/>
    <s v="tiktok"/>
    <s v=""/>
    <s v="-"/>
    <s v="13/02/2025 15:50"/>
  </r>
  <r>
    <x v="12"/>
    <x v="12"/>
    <n v="120"/>
    <n v="6"/>
    <s v="ETW39"/>
    <n v="330"/>
    <n v="0"/>
    <s v="ร้านที่4"/>
    <s v="อ***า ฮ***ำ"/>
    <s v="ชุมพร"/>
    <s v="-"/>
    <s v=""/>
    <s v="13/02/2025 15:47"/>
    <s v="-"/>
    <s v="Flash Express Thailand COD"/>
    <s v="Tiktok"/>
    <s v="จ่ายทีหลัง / COD"/>
    <s v="มะพร้าวน้ำหอม1 เผือกมะพร้าวอ่อน1 ตาลหอม1 เนยนม1 กาแฟ2"/>
    <s v="-"/>
    <s v="13/02/2025 15:47"/>
  </r>
  <r>
    <x v="12"/>
    <x v="12"/>
    <n v="120"/>
    <n v="2"/>
    <s v="ETW38"/>
    <n v="116"/>
    <n v="6"/>
    <s v="ร้านที่4"/>
    <s v="ห***ภัทร "/>
    <s v="กรุงเทพฯ"/>
    <s v="-"/>
    <s v=""/>
    <s v="13/02/2025 15:42"/>
    <s v="-"/>
    <s v="Flash Express Thailand COD"/>
    <s v="Tiktok"/>
    <s v="จ่ายทีหลัง / COD"/>
    <s v=""/>
    <s v="-"/>
    <s v="13/02/2025 15:42"/>
  </r>
  <r>
    <x v="6"/>
    <x v="6"/>
    <n v="65"/>
    <n v="2"/>
    <s v="ETW36"/>
    <n v="196"/>
    <n v="0"/>
    <s v="ร้านที่4"/>
    <s v="พ***าดา อ***ยทัศน์"/>
    <s v="กรุงเทพฯ"/>
    <s v="-"/>
    <s v=""/>
    <s v="13/02/2025 15:22"/>
    <s v="-"/>
    <s v="Flash Express Thailand COD"/>
    <s v="Tiktok"/>
    <s v="จ่ายทีหลัง / COD"/>
    <s v=""/>
    <s v="-"/>
    <s v="13/02/2025 15:22"/>
  </r>
  <r>
    <x v="3"/>
    <x v="3"/>
    <n v="65"/>
    <n v="2"/>
    <s v="ETW36"/>
    <n v="196"/>
    <n v="0"/>
    <s v="ร้านที่4"/>
    <s v="พ***าดา อ***ยทัศน์"/>
    <s v="กรุงเทพฯ"/>
    <s v="-"/>
    <s v=""/>
    <s v="13/02/2025 15:22"/>
    <s v="-"/>
    <s v="Flash Express Thailand COD"/>
    <s v="Tiktok"/>
    <s v="จ่ายทีหลัง / COD"/>
    <s v=""/>
    <s v="-"/>
    <s v="13/02/2025 15:22"/>
  </r>
  <r>
    <x v="1"/>
    <x v="1"/>
    <n v="66.333333333333329"/>
    <n v="3"/>
    <s v="ETW35"/>
    <n v="169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3/02/2025 15:18"/>
    <s v="-"/>
    <s v="Kerry_dropoff"/>
    <s v="Lazada"/>
    <s v="lazada"/>
    <s v=""/>
    <s v="-"/>
    <s v="13/02/2025 15:18"/>
  </r>
  <r>
    <x v="1"/>
    <x v="1"/>
    <n v="66.333333333333329"/>
    <n v="3"/>
    <s v="ETW34"/>
    <n v="169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3/02/2025 15:15"/>
    <s v="-"/>
    <s v="Kerry_dropoff"/>
    <s v="Lazada"/>
    <s v="lazada"/>
    <s v=""/>
    <s v="-"/>
    <s v="13/02/2025 15:15"/>
  </r>
  <r>
    <x v="13"/>
    <x v="13"/>
    <n v="0"/>
    <n v="1"/>
    <s v="ETW33"/>
    <n v="106"/>
    <n v="6"/>
    <s v="ร้านที่4"/>
    <s v="น***พร"/>
    <s v="ศรีสะเกษ"/>
    <s v="-"/>
    <s v=""/>
    <s v="13/02/2025 15:14"/>
    <s v="-"/>
    <s v="Flash Express Thailand"/>
    <s v="Tiktok"/>
    <s v="tiktok"/>
    <s v=""/>
    <s v="-"/>
    <s v="13/02/2025 15:13"/>
  </r>
  <r>
    <x v="1"/>
    <x v="14"/>
    <n v="120"/>
    <n v="1"/>
    <s v="ETW33"/>
    <n v="106"/>
    <n v="6"/>
    <s v="ร้านที่4"/>
    <s v="น***พร"/>
    <s v="ศรีสะเกษ"/>
    <s v="-"/>
    <s v=""/>
    <s v="13/02/2025 15:14"/>
    <s v="-"/>
    <s v="Flash Express Thailand"/>
    <s v="Tiktok"/>
    <s v="tiktok"/>
    <s v=""/>
    <s v="-"/>
    <s v="13/02/2025 15:13"/>
  </r>
  <r>
    <x v="6"/>
    <x v="6"/>
    <n v="65"/>
    <n v="2"/>
    <s v="ETW31"/>
    <n v="104"/>
    <n v="6"/>
    <s v="ร้านที่4"/>
    <s v="ส***งคนา ก***ะ"/>
    <s v="กรุงเทพมหานคร"/>
    <s v="-"/>
    <s v=""/>
    <s v="13/02/2025 15:01"/>
    <s v="-"/>
    <s v="Flash Express Thailand"/>
    <s v="Tiktok"/>
    <s v="tiktok"/>
    <s v=""/>
    <s v="-"/>
    <s v="13/02/2025 14:59"/>
  </r>
  <r>
    <x v="11"/>
    <x v="11"/>
    <n v="98"/>
    <n v="1"/>
    <s v="ETW30"/>
    <n v="133"/>
    <n v="35"/>
    <s v="ร้านที่2"/>
    <s v="ก******์"/>
    <s v="******ินทรา 58, แขวงคันนายาว, เขตคันนายาว แขวงคันนายาว เขตคันนายาว จังหวัดกรุงเทพมหานคร 10230"/>
    <s v="10230"/>
    <s v="39"/>
    <s v="13/02/2025 15:26"/>
    <s v="-"/>
    <s v="SPX Express"/>
    <s v="Shopee"/>
    <s v="shopee"/>
    <s v=""/>
    <s v="-"/>
    <s v="13/02/2025 14:56"/>
  </r>
  <r>
    <x v="2"/>
    <x v="2"/>
    <n v="66.333333333333329"/>
    <n v="3"/>
    <s v="ETW29"/>
    <n v="220"/>
    <n v="0"/>
    <s v="ร้านที่4"/>
    <s v="ส***มล ไ***"/>
    <s v="ประจวบคีรีขันธ์"/>
    <s v="-"/>
    <s v=""/>
    <s v="13/02/2025 14:41"/>
    <s v="-"/>
    <s v="Flash Express Thailand COD"/>
    <s v="Tiktok"/>
    <s v="จ่ายทีหลัง / COD"/>
    <s v=""/>
    <s v="-"/>
    <s v="13/02/2025 14:41"/>
  </r>
  <r>
    <x v="13"/>
    <x v="13"/>
    <n v="0"/>
    <n v="1"/>
    <s v="ETW28"/>
    <n v="106"/>
    <n v="6"/>
    <s v="ร้านที่4"/>
    <s v="พ***ี ภ***ิริวัฒน์"/>
    <s v="สุราษฎร์ธานี"/>
    <s v="-"/>
    <s v=""/>
    <s v="13/02/2025 14:36"/>
    <s v="-"/>
    <s v="Flash Express Thailand"/>
    <s v="Tiktok"/>
    <s v="tiktok"/>
    <s v=""/>
    <s v="-"/>
    <s v="13/02/2025 14:36"/>
  </r>
  <r>
    <x v="1"/>
    <x v="14"/>
    <n v="120"/>
    <n v="1"/>
    <s v="ETW28"/>
    <n v="106"/>
    <n v="6"/>
    <s v="ร้านที่4"/>
    <s v="พ***ี ภ***ิริวัฒน์"/>
    <s v="สุราษฎร์ธานี"/>
    <s v="-"/>
    <s v=""/>
    <s v="13/02/2025 14:36"/>
    <s v="-"/>
    <s v="Flash Express Thailand"/>
    <s v="Tiktok"/>
    <s v="tiktok"/>
    <s v=""/>
    <s v="-"/>
    <s v="13/02/2025 14:36"/>
  </r>
  <r>
    <x v="13"/>
    <x v="13"/>
    <n v="0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1"/>
    <x v="14"/>
    <n v="120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12"/>
    <x v="12"/>
    <n v="120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3"/>
    <x v="3"/>
    <n v="65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4"/>
    <x v="4"/>
    <n v="65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6"/>
    <x v="6"/>
    <n v="65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12"/>
    <x v="12"/>
    <n v="120"/>
    <n v="2"/>
    <s v="ETW26"/>
    <n v="110"/>
    <n v="0"/>
    <s v="ร้านที่4"/>
    <s v="ช*** ห***ทอง"/>
    <s v="สมุทรสงคราม"/>
    <s v="-"/>
    <s v=""/>
    <s v="13/02/2025 14:35"/>
    <s v="-"/>
    <s v="Flash Express Thailand COD"/>
    <s v="Tiktok"/>
    <s v="จ่ายทีหลัง / COD"/>
    <s v=""/>
    <s v="-"/>
    <s v="13/02/2025 14:35"/>
  </r>
  <r>
    <x v="12"/>
    <x v="12"/>
    <n v="120"/>
    <n v="10"/>
    <s v="ETW25"/>
    <n v="550"/>
    <n v="0"/>
    <s v="ร้านที่4"/>
    <s v="น***พลิน  ม***ุวาท"/>
    <s v="ปราจีนบุรี"/>
    <s v="-"/>
    <s v=""/>
    <s v="13/02/2025 14:34"/>
    <s v="-"/>
    <s v="Flash Express Thailand COD"/>
    <s v="Tiktok"/>
    <s v="จ่ายทีหลัง / COD"/>
    <s v=""/>
    <s v="-"/>
    <s v="13/02/2025 14:34"/>
  </r>
  <r>
    <x v="14"/>
    <x v="15"/>
    <n v="30"/>
    <n v="4"/>
    <s v="ETW24"/>
    <n v="220"/>
    <n v="20"/>
    <s v="ร้านที่1"/>
    <s v="Aomam Sukunya"/>
    <s v="959/77 ม.5 scวิลเลจวังแขยง  ต.ปลวกแดง_x000a_ปลวกแดง_x000a_ปลวกแดง, ระยอง _x000a_ 21140"/>
    <s v="21140"/>
    <s v="0843477161"/>
    <s v="13/02/2025 14:30"/>
    <s v="suphandarat@gmail.com"/>
    <s v="EMS"/>
    <s v="facebook"/>
    <s v="กสิกร"/>
    <s v=""/>
    <s v="-"/>
    <s v="13/02/2025 14:34"/>
  </r>
  <r>
    <x v="4"/>
    <x v="4"/>
    <n v="50"/>
    <n v="1"/>
    <s v="ETW24"/>
    <n v="220"/>
    <n v="20"/>
    <s v="ร้านที่1"/>
    <s v="Aomam Sukunya"/>
    <s v="959/77 ม.5 scวิลเลจวังแขยง  ต.ปลวกแดง_x000a_ปลวกแดง_x000a_ปลวกแดง, ระยอง _x000a_ 21140"/>
    <s v="21140"/>
    <s v="0843477161"/>
    <s v="13/02/2025 14:30"/>
    <s v="suphandarat@gmail.com"/>
    <s v="EMS"/>
    <s v="facebook"/>
    <s v="กสิกร"/>
    <s v=""/>
    <s v="-"/>
    <s v="13/02/2025 14:34"/>
  </r>
  <r>
    <x v="0"/>
    <x v="0"/>
    <n v="100"/>
    <n v="1"/>
    <s v="ETW24"/>
    <n v="220"/>
    <n v="20"/>
    <s v="ร้านที่1"/>
    <s v="Aomam Sukunya"/>
    <s v="959/77 ม.5 scวิลเลจวังแขยง  ต.ปลวกแดง_x000a_ปลวกแดง_x000a_ปลวกแดง, ระยอง _x000a_ 21140"/>
    <s v="21140"/>
    <s v="0843477161"/>
    <s v="13/02/2025 14:30"/>
    <s v="suphandarat@gmail.com"/>
    <s v="EMS"/>
    <s v="facebook"/>
    <s v="กสิกร"/>
    <s v=""/>
    <s v="-"/>
    <s v="13/02/2025 14:34"/>
  </r>
  <r>
    <x v="13"/>
    <x v="13"/>
    <n v="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1"/>
    <x v="14"/>
    <n v="12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13"/>
    <x v="13"/>
    <n v="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0"/>
    <x v="0"/>
    <n v="12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13"/>
    <x v="13"/>
    <n v="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2"/>
    <x v="2"/>
    <n v="12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13"/>
    <x v="13"/>
    <n v="0"/>
    <n v="1"/>
    <s v="ETW21"/>
    <n v="106"/>
    <n v="6"/>
    <s v="ร้านที่4"/>
    <s v="เ***รินทร์.  เ***กผ่อง"/>
    <s v="สมุทรปราการ"/>
    <s v="-"/>
    <s v=""/>
    <s v="-"/>
    <s v="-"/>
    <s v="J&amp;T Express"/>
    <s v="Tiktok"/>
    <s v="-"/>
    <s v=""/>
    <s v="-"/>
    <s v="13/02/2025 14:21"/>
  </r>
  <r>
    <x v="0"/>
    <x v="0"/>
    <n v="120"/>
    <n v="1"/>
    <s v="ETW21"/>
    <n v="106"/>
    <n v="6"/>
    <s v="ร้านที่4"/>
    <s v="เ***รินทร์.  เ***กผ่อง"/>
    <s v="สมุทรปราการ"/>
    <s v="-"/>
    <s v=""/>
    <s v="-"/>
    <s v="-"/>
    <s v="J&amp;T Express"/>
    <s v="Tiktok"/>
    <s v="-"/>
    <s v=""/>
    <s v="-"/>
    <s v="13/02/2025 14:21"/>
  </r>
  <r>
    <x v="13"/>
    <x v="13"/>
    <n v="0"/>
    <n v="2"/>
    <s v="ETW20"/>
    <n v="200"/>
    <n v="0"/>
    <s v="ร้านที่4"/>
    <s v="ว***นี ห***ญพงษ์ 9* ม*** ต***รกศรีราชา อ***รคบุรี จ***ยนาท 1***0"/>
    <s v="ชัยนาท"/>
    <s v="-"/>
    <s v=""/>
    <s v="13/02/2025 14:21"/>
    <s v="-"/>
    <s v="Flash Express Thailand COD"/>
    <s v="Tiktok"/>
    <s v="จ่ายทีหลัง / COD"/>
    <s v=""/>
    <s v="-"/>
    <s v="13/02/2025 14:21"/>
  </r>
  <r>
    <x v="0"/>
    <x v="0"/>
    <n v="120"/>
    <n v="2"/>
    <s v="ETW20"/>
    <n v="200"/>
    <n v="0"/>
    <s v="ร้านที่4"/>
    <s v="ว***นี ห***ญพงษ์ 9* ม*** ต***รกศรีราชา อ***รคบุรี จ***ยนาท 1***0"/>
    <s v="ชัยนาท"/>
    <s v="-"/>
    <s v=""/>
    <s v="13/02/2025 14:21"/>
    <s v="-"/>
    <s v="Flash Express Thailand COD"/>
    <s v="Tiktok"/>
    <s v="จ่ายทีหลัง / COD"/>
    <s v=""/>
    <s v="-"/>
    <s v="13/02/2025 14:21"/>
  </r>
  <r>
    <x v="13"/>
    <x v="13"/>
    <n v="0"/>
    <n v="1"/>
    <s v="ETW19"/>
    <n v="106"/>
    <n v="6"/>
    <s v="ร้านที่4"/>
    <s v="ร***า ส***า"/>
    <s v="น่าน"/>
    <s v="-"/>
    <s v=""/>
    <s v="13/02/2025 14:20"/>
    <s v="-"/>
    <s v="Flash Express Thailand"/>
    <s v="Tiktok"/>
    <s v="tiktok"/>
    <s v=""/>
    <s v="-"/>
    <s v="13/02/2025 14:20"/>
  </r>
  <r>
    <x v="0"/>
    <x v="0"/>
    <n v="120"/>
    <n v="1"/>
    <s v="ETW19"/>
    <n v="106"/>
    <n v="6"/>
    <s v="ร้านที่4"/>
    <s v="ร***า ส***า"/>
    <s v="น่าน"/>
    <s v="-"/>
    <s v=""/>
    <s v="13/02/2025 14:20"/>
    <s v="-"/>
    <s v="Flash Express Thailand"/>
    <s v="Tiktok"/>
    <s v="tiktok"/>
    <s v=""/>
    <s v="-"/>
    <s v="13/02/2025 14:20"/>
  </r>
  <r>
    <x v="12"/>
    <x v="12"/>
    <n v="120"/>
    <n v="6"/>
    <s v="ETW18"/>
    <n v="330"/>
    <n v="0"/>
    <s v="ร้านที่4"/>
    <s v="ธ***กิตติ์ ว***ติวรานนท์"/>
    <s v="สุพรรณบุรี"/>
    <s v="-"/>
    <s v=""/>
    <s v="13/02/2025 14:12"/>
    <s v="-"/>
    <s v="Flash Express Thailand COD"/>
    <s v="Tiktok"/>
    <s v="จ่ายทีหลัง / COD"/>
    <s v=""/>
    <s v="-"/>
    <s v="13/02/2025 14:17"/>
  </r>
  <r>
    <x v="13"/>
    <x v="13"/>
    <n v="0"/>
    <n v="1"/>
    <s v="ETW17"/>
    <n v="106"/>
    <n v="6"/>
    <s v="ร้านที่4"/>
    <s v="ส***ด"/>
    <s v="สมุทรปราการ"/>
    <s v="-"/>
    <s v=""/>
    <s v="13/02/2025 14:11"/>
    <s v="-"/>
    <s v="Flash Express Thailand COD"/>
    <s v="Tiktok"/>
    <s v="จ่ายทีหลัง / COD"/>
    <s v=""/>
    <s v="-"/>
    <s v="13/02/2025 14:17"/>
  </r>
  <r>
    <x v="15"/>
    <x v="16"/>
    <n v="120"/>
    <n v="1"/>
    <s v="ETW17"/>
    <n v="106"/>
    <n v="6"/>
    <s v="ร้านที่4"/>
    <s v="ส***ด"/>
    <s v="สมุทรปราการ"/>
    <s v="-"/>
    <s v=""/>
    <s v="13/02/2025 14:11"/>
    <s v="-"/>
    <s v="Flash Express Thailand COD"/>
    <s v="Tiktok"/>
    <s v="จ่ายทีหลัง / COD"/>
    <s v=""/>
    <s v="-"/>
    <s v="13/02/2025 14:17"/>
  </r>
  <r>
    <x v="12"/>
    <x v="12"/>
    <n v="120"/>
    <n v="3"/>
    <s v="ETW16"/>
    <n v="165"/>
    <n v="0"/>
    <s v="ร้านที่4"/>
    <s v="น***นิท จ***ทอง"/>
    <s v="พิษณุโลก"/>
    <s v="-"/>
    <s v=""/>
    <s v="13/02/2025 14:11"/>
    <s v="-"/>
    <s v="Flash Express Thailand"/>
    <s v="Tiktok"/>
    <s v="tiktok"/>
    <s v=""/>
    <s v="-"/>
    <s v="13/02/2025 14:16"/>
  </r>
  <r>
    <x v="3"/>
    <x v="3"/>
    <n v="50"/>
    <n v="1"/>
    <s v="ETW15"/>
    <n v="220"/>
    <n v="20"/>
    <s v="ร้านที่10"/>
    <s v="แม่ดี  สุทธิแสน"/>
    <s v="69 หมู่ 2 ต  จอมพระ_x000a_อ  ท่าวังผา  จ  น่าน_x000a_ 55140"/>
    <s v="55140"/>
    <s v="0930910575"/>
    <s v="13/02/2025 08:44"/>
    <s v="suphandarat@gmail.com"/>
    <s v="EMS"/>
    <s v="facebook"/>
    <s v="กสิกร"/>
    <s v=""/>
    <s v="-"/>
    <s v="13/02/2025 14:16"/>
  </r>
  <r>
    <x v="4"/>
    <x v="4"/>
    <n v="50"/>
    <n v="1"/>
    <s v="ETW15"/>
    <n v="220"/>
    <n v="20"/>
    <s v="ร้านที่10"/>
    <s v="แม่ดี  สุทธิแสน"/>
    <s v="69 หมู่ 2 ต  จอมพระ_x000a_อ  ท่าวังผา  จ  น่าน_x000a_ 55140"/>
    <s v="55140"/>
    <s v="0930910575"/>
    <s v="13/02/2025 08:44"/>
    <s v="suphandarat@gmail.com"/>
    <s v="EMS"/>
    <s v="facebook"/>
    <s v="กสิกร"/>
    <s v=""/>
    <s v="-"/>
    <s v="13/02/2025 14:16"/>
  </r>
  <r>
    <x v="0"/>
    <x v="0"/>
    <n v="100"/>
    <n v="2"/>
    <s v="ETW15"/>
    <n v="220"/>
    <n v="20"/>
    <s v="ร้านที่10"/>
    <s v="แม่ดี  สุทธิแสน"/>
    <s v="69 หมู่ 2 ต  จอมพระ_x000a_อ  ท่าวังผา  จ  น่าน_x000a_ 55140"/>
    <s v="55140"/>
    <s v="0930910575"/>
    <s v="13/02/2025 08:44"/>
    <s v="suphandarat@gmail.com"/>
    <s v="EMS"/>
    <s v="facebook"/>
    <s v="กสิกร"/>
    <s v=""/>
    <s v="-"/>
    <s v="13/02/2025 14:16"/>
  </r>
  <r>
    <x v="12"/>
    <x v="12"/>
    <n v="120"/>
    <n v="2"/>
    <s v="ETW12"/>
    <n v="116"/>
    <n v="6"/>
    <s v="ร้านที่4"/>
    <s v="แ**"/>
    <s v="กรุงเทพมหานคร"/>
    <s v="-"/>
    <s v=""/>
    <s v="13/02/2025 14:08"/>
    <s v="-"/>
    <s v="Flash Express Thailand COD"/>
    <s v="Tiktok"/>
    <s v="จ่ายทีหลัง / COD"/>
    <s v="มะพร้าว ฝอยทอง"/>
    <s v="-"/>
    <s v="13/02/2025 14:15"/>
  </r>
  <r>
    <x v="12"/>
    <x v="12"/>
    <n v="120"/>
    <n v="3"/>
    <s v="ETW11"/>
    <n v="165"/>
    <n v="0"/>
    <s v="ร้านที่4"/>
    <s v="ศ***วรรณ ส***"/>
    <s v="ชัยภูมิ"/>
    <s v="-"/>
    <s v=""/>
    <s v="13/02/2025 14:08"/>
    <s v="-"/>
    <s v="Flash Express Thailand COD"/>
    <s v="Tiktok"/>
    <s v="จ่ายทีหลัง / COD"/>
    <s v=""/>
    <s v="-"/>
    <s v="13/02/2025 14:15"/>
  </r>
  <r>
    <x v="12"/>
    <x v="12"/>
    <n v="120"/>
    <n v="2"/>
    <s v="ETW10"/>
    <n v="155"/>
    <n v="45"/>
    <s v="ร้านที่4"/>
    <s v="ส***ิพงศ์ ภ***ีไทย"/>
    <s v="ขอนแก่น"/>
    <s v="-"/>
    <s v=""/>
    <s v="13/02/2025 14:08"/>
    <s v="-"/>
    <s v="Flash Express Thailand COD"/>
    <s v="Tiktok"/>
    <s v="จ่ายทีหลัง / COD"/>
    <s v=""/>
    <s v="-"/>
    <s v="13/02/2025 14:14"/>
  </r>
  <r>
    <x v="2"/>
    <x v="2"/>
    <n v="66.333333333333329"/>
    <n v="3"/>
    <s v="ETW9"/>
    <n v="220"/>
    <n v="0"/>
    <s v="ร้านที่4"/>
    <s v="ฉ** แ***จินดา"/>
    <s v="อุทัยธานี"/>
    <s v="-"/>
    <s v=""/>
    <s v="13/02/2025 14:06"/>
    <s v="-"/>
    <s v="Flash Express Thailand"/>
    <s v="Tiktok"/>
    <s v="tiktok"/>
    <s v=""/>
    <s v="-"/>
    <s v="13/02/2025 14:11"/>
  </r>
  <r>
    <x v="4"/>
    <x v="4"/>
    <n v="50"/>
    <n v="1"/>
    <s v="ETW8"/>
    <n v="130"/>
    <n v="30"/>
    <s v="ร้านที่1"/>
    <s v="ส่งคุณศิริรัตน์ ไพจันทร์"/>
    <s v="ตลาดนานาเจริญคลองสอง_x000a_23/7 หมู่ 6  ต.คูคต_x000a_อ.ลำลูกกา  จ. ปทุมธานี_x000a_ร้านดาว กาแฟสดไร่ช่อลดา_x000a_ร้านอยู่ด้านหน้าตลาดที่จอดรถมอเตอร์ไซร์ ( ร้านสีเขียว) 12130"/>
    <s v="12130"/>
    <s v="0865436024"/>
    <s v="13/02/2025 14:05"/>
    <s v="suphandarat@gmail.com"/>
    <s v="EMS COD"/>
    <s v="facebook"/>
    <s v="จ่ายทีหลัง / COD"/>
    <s v=""/>
    <s v="-"/>
    <s v="13/02/2025 14:05"/>
  </r>
  <r>
    <x v="2"/>
    <x v="2"/>
    <n v="100"/>
    <n v="1"/>
    <s v="ETW8"/>
    <n v="130"/>
    <n v="30"/>
    <s v="ร้านที่1"/>
    <s v="ส่งคุณศิริรัตน์ ไพจันทร์"/>
    <s v="ตลาดนานาเจริญคลองสอง_x000a_23/7 หมู่ 6  ต.คูคต_x000a_อ.ลำลูกกา  จ. ปทุมธานี_x000a_ร้านดาว กาแฟสดไร่ช่อลดา_x000a_ร้านอยู่ด้านหน้าตลาดที่จอดรถมอเตอร์ไซร์ ( ร้านสีเขียว) 12130"/>
    <s v="12130"/>
    <s v="0865436024"/>
    <s v="13/02/2025 14:05"/>
    <s v="suphandarat@gmail.com"/>
    <s v="EMS COD"/>
    <s v="facebook"/>
    <s v="จ่ายทีหลัง / COD"/>
    <s v=""/>
    <s v="-"/>
    <s v="13/02/2025 14:05"/>
  </r>
  <r>
    <x v="0"/>
    <x v="0"/>
    <n v="66"/>
    <n v="1"/>
    <s v="ETW7"/>
    <n v="272"/>
    <n v="41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13/02/2025 14:20"/>
    <s v="-"/>
    <s v="SPX Express"/>
    <s v="Shopee"/>
    <s v="shopee"/>
    <s v=""/>
    <s v="-"/>
    <s v="13/02/2025 14:01"/>
  </r>
  <r>
    <x v="1"/>
    <x v="1"/>
    <n v="66"/>
    <n v="1"/>
    <s v="ETW7"/>
    <n v="272"/>
    <n v="41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13/02/2025 14:20"/>
    <s v="-"/>
    <s v="SPX Express"/>
    <s v="Shopee"/>
    <s v="shopee"/>
    <s v=""/>
    <s v="-"/>
    <s v="13/02/2025 14:01"/>
  </r>
  <r>
    <x v="2"/>
    <x v="2"/>
    <n v="67"/>
    <n v="1"/>
    <s v="ETW7"/>
    <n v="272"/>
    <n v="41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13/02/2025 14:20"/>
    <s v="-"/>
    <s v="SPX Express"/>
    <s v="Shopee"/>
    <s v="shopee"/>
    <s v=""/>
    <s v="-"/>
    <s v="13/02/2025 14:01"/>
  </r>
  <r>
    <x v="4"/>
    <x v="4"/>
    <n v="50"/>
    <n v="1"/>
    <s v="ETW6"/>
    <n v="12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13/02/2025 13:45"/>
    <s v="suphandarat@gmail.com"/>
    <s v="EMS"/>
    <s v="facebook"/>
    <s v="กสิกร"/>
    <s v=""/>
    <s v="-"/>
    <s v="13/02/2025 13:56"/>
  </r>
  <r>
    <x v="16"/>
    <x v="17"/>
    <n v="100"/>
    <n v="1"/>
    <s v="ETW6"/>
    <n v="12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13/02/2025 13:45"/>
    <s v="suphandarat@gmail.com"/>
    <s v="EMS"/>
    <s v="facebook"/>
    <s v="กสิกร"/>
    <s v=""/>
    <s v="-"/>
    <s v="13/02/2025 13:56"/>
  </r>
  <r>
    <x v="4"/>
    <x v="4"/>
    <n v="50"/>
    <n v="1"/>
    <s v="ETW4"/>
    <n v="220"/>
    <n v="20"/>
    <s v="ร้านที่1"/>
    <s v="น.ส.บุศรินทร์ ทองขาว"/>
    <s v="24/14ตึก22บ้านเอื้ออาทรคู้บอน27แขวงท่าแร้ง เขตบางเขน กทม. 10220"/>
    <s v="10220"/>
    <s v="0987490425"/>
    <s v="13/02/2025 12:11"/>
    <s v="suphandarat@gmail.com"/>
    <s v="EMS"/>
    <s v="facebook"/>
    <s v="กสิกร"/>
    <s v=""/>
    <s v="-"/>
    <s v="13/02/2025 13:42"/>
  </r>
  <r>
    <x v="5"/>
    <x v="5"/>
    <n v="65"/>
    <n v="1"/>
    <s v="ETW4"/>
    <n v="220"/>
    <n v="20"/>
    <s v="ร้านที่1"/>
    <s v="น.ส.บุศรินทร์ ทองขาว"/>
    <s v="24/14ตึก22บ้านเอื้ออาทรคู้บอน27แขวงท่าแร้ง เขตบางเขน กทม. 10220"/>
    <s v="10220"/>
    <s v="0987490425"/>
    <s v="13/02/2025 12:11"/>
    <s v="suphandarat@gmail.com"/>
    <s v="EMS"/>
    <s v="facebook"/>
    <s v="กสิกร"/>
    <s v=""/>
    <s v="-"/>
    <s v="13/02/2025 13:42"/>
  </r>
  <r>
    <x v="2"/>
    <x v="2"/>
    <n v="100"/>
    <n v="2"/>
    <s v="ETW4"/>
    <n v="220"/>
    <n v="20"/>
    <s v="ร้านที่1"/>
    <s v="น.ส.บุศรินทร์ ทองขาว"/>
    <s v="24/14ตึก22บ้านเอื้ออาทรคู้บอน27แขวงท่าแร้ง เขตบางเขน กทม. 10220"/>
    <s v="10220"/>
    <s v="0987490425"/>
    <s v="13/02/2025 12:11"/>
    <s v="suphandarat@gmail.com"/>
    <s v="EMS"/>
    <s v="facebook"/>
    <s v="กสิกร"/>
    <s v=""/>
    <s v="-"/>
    <s v="13/02/2025 13:42"/>
  </r>
  <r>
    <x v="5"/>
    <x v="5"/>
    <n v="65"/>
    <n v="3"/>
    <s v="ETW3"/>
    <n v="320"/>
    <n v="20"/>
    <s v="ร้านที่1"/>
    <s v=" นภัสร ชัยวัฒนโพธิ์แก้ว"/>
    <s v="355 หมู่9 บ้านหนองใหญ่ ติดบ้านไร่บันดาลสุข ต.บ้านไร่ อ.เทพสถิต จ.ชัยภูมิ 36230"/>
    <s v="36230"/>
    <s v="0892748326"/>
    <s v="13/02/2025 13:37"/>
    <s v="suphandarat@gmail.com"/>
    <s v="EMS"/>
    <s v="facebook"/>
    <s v="กสิกร"/>
    <s v=""/>
    <s v="-"/>
    <s v="13/02/2025 13:41"/>
  </r>
  <r>
    <x v="17"/>
    <x v="18"/>
    <n v="100"/>
    <n v="1"/>
    <s v="ETW3"/>
    <n v="320"/>
    <n v="20"/>
    <s v="ร้านที่1"/>
    <s v=" นภัสร ชัยวัฒนโพธิ์แก้ว"/>
    <s v="355 หมู่9 บ้านหนองใหญ่ ติดบ้านไร่บันดาลสุข ต.บ้านไร่ อ.เทพสถิต จ.ชัยภูมิ 36230"/>
    <s v="36230"/>
    <s v="0892748326"/>
    <s v="13/02/2025 13:37"/>
    <s v="suphandarat@gmail.com"/>
    <s v="EMS"/>
    <s v="facebook"/>
    <s v="กสิกร"/>
    <s v=""/>
    <s v="-"/>
    <s v="13/02/2025 13:41"/>
  </r>
  <r>
    <x v="11"/>
    <x v="11"/>
    <n v="100"/>
    <n v="1"/>
    <s v="ETW3"/>
    <n v="320"/>
    <n v="20"/>
    <s v="ร้านที่1"/>
    <s v=" นภัสร ชัยวัฒนโพธิ์แก้ว"/>
    <s v="355 หมู่9 บ้านหนองใหญ่ ติดบ้านไร่บันดาลสุข ต.บ้านไร่ อ.เทพสถิต จ.ชัยภูมิ 36230"/>
    <s v="36230"/>
    <s v="0892748326"/>
    <s v="13/02/2025 13:37"/>
    <s v="suphandarat@gmail.com"/>
    <s v="EMS"/>
    <s v="facebook"/>
    <s v="กสิกร"/>
    <s v=""/>
    <s v="-"/>
    <s v="13/02/2025 13:41"/>
  </r>
  <r>
    <x v="16"/>
    <x v="17"/>
    <n v="100"/>
    <n v="1"/>
    <s v="ETW3"/>
    <n v="320"/>
    <n v="20"/>
    <s v="ร้านที่1"/>
    <s v=" นภัสร ชัยวัฒนโพธิ์แก้ว"/>
    <s v="355 หมู่9 บ้านหนองใหญ่ ติดบ้านไร่บันดาลสุข ต.บ้านไร่ อ.เทพสถิต จ.ชัยภูมิ 36230"/>
    <s v="36230"/>
    <s v="0892748326"/>
    <s v="13/02/2025 13:37"/>
    <s v="suphandarat@gmail.com"/>
    <s v="EMS"/>
    <s v="facebook"/>
    <s v="กสิกร"/>
    <s v=""/>
    <s v="-"/>
    <s v="13/02/2025 13:41"/>
  </r>
  <r>
    <x v="5"/>
    <x v="5"/>
    <n v="65"/>
    <n v="2"/>
    <s v="ETW2"/>
    <n v="230"/>
    <n v="30"/>
    <s v="ร้านที่1"/>
    <s v="ถนอมจิตร มหาพุทธินันท์"/>
    <s v="1 บ้านดงพอง_x000a_ศิลา_x000a_เมือง, ขอนแก่น 40000"/>
    <s v="40000"/>
    <s v="0947592303"/>
    <s v="13/02/2025 13:24"/>
    <s v="suphandarat@gmail.com"/>
    <s v="EMS COD"/>
    <s v="facebook"/>
    <s v="จ่ายทีหลัง / COD"/>
    <s v=""/>
    <s v="-"/>
    <s v="13/02/2025 13:24"/>
  </r>
  <r>
    <x v="1"/>
    <x v="14"/>
    <n v="100"/>
    <n v="2"/>
    <s v="ETW2"/>
    <n v="230"/>
    <n v="30"/>
    <s v="ร้านที่1"/>
    <s v="ถนอมจิตร มหาพุทธินันท์"/>
    <s v="1 บ้านดงพอง_x000a_ศิลา_x000a_เมือง, ขอนแก่น 40000"/>
    <s v="40000"/>
    <s v="0947592303"/>
    <s v="13/02/2025 13:24"/>
    <s v="suphandarat@gmail.com"/>
    <s v="EMS COD"/>
    <s v="facebook"/>
    <s v="จ่ายทีหลัง / COD"/>
    <s v=""/>
    <s v="-"/>
    <s v="13/02/2025 13:24"/>
  </r>
  <r>
    <x v="12"/>
    <x v="12"/>
    <n v="120"/>
    <n v="3"/>
    <s v="ETW1"/>
    <n v="240"/>
    <n v="0"/>
    <s v="ร้านที่4"/>
    <s v="ส***ย ส***ล"/>
    <s v="สระแก้ว"/>
    <s v="-"/>
    <s v=""/>
    <s v="13/02/2025 13:23"/>
    <s v="-"/>
    <s v="Flash Express Thailand COD"/>
    <s v="Tiktok"/>
    <s v="จ่ายทีหลัง / COD"/>
    <s v=""/>
    <s v="-"/>
    <s v="13/02/2025 13:23"/>
  </r>
  <r>
    <x v="3"/>
    <x v="3"/>
    <n v="65"/>
    <n v="3"/>
    <s v="ETW0"/>
    <n v="360"/>
    <n v="0"/>
    <s v="ร้านที่4"/>
    <s v="ป***ีป ศ***มรา  ,***ไว้ร้านข้าวยำแหนม ช***ทาง2"/>
    <s v="สระบุรี"/>
    <s v="-"/>
    <s v=""/>
    <s v="13/02/2025 13:22"/>
    <s v="-"/>
    <s v="Flash Express Thailand COD"/>
    <s v="Tiktok"/>
    <s v="จ่ายทีหลัง / COD"/>
    <s v=""/>
    <s v="-"/>
    <s v="13/02/2025 13:22"/>
  </r>
  <r>
    <x v="4"/>
    <x v="4"/>
    <n v="65"/>
    <n v="2"/>
    <s v="ETW0"/>
    <n v="360"/>
    <n v="0"/>
    <s v="ร้านที่4"/>
    <s v="ป***ีป ศ***มรา  ,***ไว้ร้านข้าวยำแหนม ช***ทาง2"/>
    <s v="สระบุรี"/>
    <s v="-"/>
    <s v=""/>
    <s v="13/02/2025 13:22"/>
    <s v="-"/>
    <s v="Flash Express Thailand COD"/>
    <s v="Tiktok"/>
    <s v="จ่ายทีหลัง / COD"/>
    <s v=""/>
    <s v="-"/>
    <s v="13/02/2025 13:22"/>
  </r>
  <r>
    <x v="6"/>
    <x v="6"/>
    <n v="65"/>
    <n v="3"/>
    <s v="ETW0"/>
    <n v="360"/>
    <n v="0"/>
    <s v="ร้านที่4"/>
    <s v="ป***ีป ศ***มรา  ,***ไว้ร้านข้าวยำแหนม ช***ทาง2"/>
    <s v="สระบุรี"/>
    <s v="-"/>
    <s v=""/>
    <s v="13/02/2025 13:22"/>
    <s v="-"/>
    <s v="Flash Express Thailand COD"/>
    <s v="Tiktok"/>
    <s v="จ่ายทีหลัง / COD"/>
    <s v=""/>
    <s v="-"/>
    <s v="13/02/2025 13:22"/>
  </r>
  <r>
    <x v="12"/>
    <x v="12"/>
    <n v="120"/>
    <n v="3"/>
    <s v="ETV99"/>
    <n v="165"/>
    <n v="0"/>
    <s v="ร้านที่4"/>
    <s v="ห***า ส***แสง"/>
    <s v="นนทบุรี"/>
    <s v="-"/>
    <s v=""/>
    <s v="13/02/2025 13:21"/>
    <s v="-"/>
    <s v="Flash Express Thailand COD"/>
    <s v="Tiktok"/>
    <s v="จ่ายทีหลัง / COD"/>
    <s v=""/>
    <s v="-"/>
    <s v="13/02/2025 13:21"/>
  </r>
  <r>
    <x v="3"/>
    <x v="3"/>
    <n v="50"/>
    <n v="1"/>
    <s v="ETV98"/>
    <n v="220"/>
    <n v="20"/>
    <s v="ร้านที่1"/>
    <s v="นัฐพล แสงโสดา"/>
    <s v="7/72 หอพักทองธานี ต.คานหาม อ.อุทัย จ.อยุธยา ห้อง506 ตึก1 13210"/>
    <s v="13210"/>
    <s v="0639034987"/>
    <s v="13/02/2025 11:25"/>
    <s v="suphandarat@gmail.com"/>
    <s v="EMS"/>
    <s v="facebook"/>
    <s v="กสิกร"/>
    <s v=""/>
    <s v="-"/>
    <s v="13/02/2025 13:21"/>
  </r>
  <r>
    <x v="4"/>
    <x v="4"/>
    <n v="50"/>
    <n v="1"/>
    <s v="ETV98"/>
    <n v="220"/>
    <n v="20"/>
    <s v="ร้านที่1"/>
    <s v="นัฐพล แสงโสดา"/>
    <s v="7/72 หอพักทองธานี ต.คานหาม อ.อุทัย จ.อยุธยา ห้อง506 ตึก1 13210"/>
    <s v="13210"/>
    <s v="0639034987"/>
    <s v="13/02/2025 11:25"/>
    <s v="suphandarat@gmail.com"/>
    <s v="EMS"/>
    <s v="facebook"/>
    <s v="กสิกร"/>
    <s v=""/>
    <s v="-"/>
    <s v="13/02/2025 13:20"/>
  </r>
  <r>
    <x v="2"/>
    <x v="2"/>
    <n v="100"/>
    <n v="2"/>
    <s v="ETV98"/>
    <n v="220"/>
    <n v="20"/>
    <s v="ร้านที่1"/>
    <s v="นัฐพล แสงโสดา"/>
    <s v="7/72 หอพักทองธานี ต.คานหาม อ.อุทัย จ.อยุธยา ห้อง506 ตึก1 13210"/>
    <s v="13210"/>
    <s v="0639034987"/>
    <s v="13/02/2025 11:25"/>
    <s v="suphandarat@gmail.com"/>
    <s v="EMS"/>
    <s v="facebook"/>
    <s v="กสิกร"/>
    <s v=""/>
    <s v="-"/>
    <s v="13/02/2025 13:20"/>
  </r>
  <r>
    <x v="4"/>
    <x v="4"/>
    <n v="65"/>
    <n v="1"/>
    <s v="ETV96"/>
    <n v="90"/>
    <n v="45"/>
    <s v="ร้านที่4"/>
    <s v="น***่อน ป***าคิด"/>
    <s v="สุรินทร์"/>
    <s v="-"/>
    <s v=""/>
    <s v="-"/>
    <s v="-"/>
    <s v="J&amp;T Express"/>
    <s v="Tiktok"/>
    <s v="-"/>
    <s v=""/>
    <s v="-"/>
    <s v="13/02/2025 13:16"/>
  </r>
  <r>
    <x v="12"/>
    <x v="12"/>
    <n v="120"/>
    <n v="4"/>
    <s v="ETV95"/>
    <n v="320"/>
    <n v="0"/>
    <s v="ร้านที่4"/>
    <s v="ฮ***ลั้ง โ***พูนตระกูล"/>
    <s v="นครนายก"/>
    <s v="-"/>
    <s v=""/>
    <s v="13/02/2025 13:11"/>
    <s v="-"/>
    <s v="Flash Express Thailand COD"/>
    <s v="Tiktok"/>
    <s v="จ่ายทีหลัง / COD"/>
    <s v=""/>
    <s v="-"/>
    <s v="13/02/2025 13:11"/>
  </r>
  <r>
    <x v="16"/>
    <x v="17"/>
    <n v="100"/>
    <n v="1"/>
    <s v="ETV85"/>
    <n v="330"/>
    <n v="30"/>
    <s v="ร้านที่1"/>
    <s v="พรพรรณ บุญยงค์"/>
    <s v="49/1หมู่12 ต.คูคต อ.ลําลูกกา จ.ปทุมธานี 12130"/>
    <s v="12130"/>
    <s v="0847340628"/>
    <s v="13/02/2025 12:59"/>
    <s v="suphandarat@gmail.com"/>
    <s v="EMS COD"/>
    <s v="facebook"/>
    <s v="จ่ายทีหลัง / COD"/>
    <s v=""/>
    <s v="-"/>
    <s v="13/02/2025 13:11"/>
  </r>
  <r>
    <x v="10"/>
    <x v="10"/>
    <n v="100"/>
    <n v="2"/>
    <s v="ETV85"/>
    <n v="330"/>
    <n v="30"/>
    <s v="ร้านที่1"/>
    <s v="พรพรรณ บุญยงค์"/>
    <s v="49/1หมู่12 ต.คูคต อ.ลําลูกกา จ.ปทุมธานี 12130"/>
    <s v="12130"/>
    <s v="0847340628"/>
    <s v="13/02/2025 12:59"/>
    <s v="suphandarat@gmail.com"/>
    <s v="EMS COD"/>
    <s v="facebook"/>
    <s v="จ่ายทีหลัง / COD"/>
    <s v=""/>
    <s v="-"/>
    <s v="13/02/2025 13:11"/>
  </r>
  <r>
    <x v="5"/>
    <x v="5"/>
    <n v="65"/>
    <n v="3"/>
    <s v="ETV85"/>
    <n v="330"/>
    <n v="30"/>
    <s v="ร้านที่1"/>
    <s v="พรพรรณ บุญยงค์"/>
    <s v="49/1หมู่12 ต.คูคต อ.ลําลูกกา จ.ปทุมธานี 12130"/>
    <s v="12130"/>
    <s v="0847340628"/>
    <s v="13/02/2025 12:59"/>
    <s v="suphandarat@gmail.com"/>
    <s v="EMS COD"/>
    <s v="facebook"/>
    <s v="จ่ายทีหลัง / COD"/>
    <s v=""/>
    <s v="-"/>
    <s v="13/02/2025 13:11"/>
  </r>
  <r>
    <x v="5"/>
    <x v="5"/>
    <n v="65"/>
    <n v="1"/>
    <s v="ETV94"/>
    <n v="120"/>
    <n v="20"/>
    <s v="ร้านที่1"/>
    <s v="น.ส.จินดา  ปอพานิชกรณ์"/>
    <s v="ส่ง_x000a_2/60 ม.5 ต.ท่ามะขาม อ.เมือง จ.กาญจนบุรี 71000"/>
    <s v="71000"/>
    <s v="0813501040"/>
    <s v="13/02/2025 10:58"/>
    <s v="suphandarat@gmail.com"/>
    <s v="EMS"/>
    <s v="facebook"/>
    <s v="กสิกร"/>
    <s v=""/>
    <s v="-"/>
    <s v="13/02/2025 13:09"/>
  </r>
  <r>
    <x v="0"/>
    <x v="0"/>
    <n v="100"/>
    <n v="1"/>
    <s v="ETV94"/>
    <n v="120"/>
    <n v="20"/>
    <s v="ร้านที่1"/>
    <s v="น.ส.จินดา  ปอพานิชกรณ์"/>
    <s v="ส่ง_x000a_2/60 ม.5 ต.ท่ามะขาม อ.เมือง จ.กาญจนบุรี 71000"/>
    <s v="71000"/>
    <s v="0813501040"/>
    <s v="13/02/2025 10:58"/>
    <s v="suphandarat@gmail.com"/>
    <s v="EMS"/>
    <s v="facebook"/>
    <s v="กสิกร"/>
    <s v=""/>
    <s v="-"/>
    <s v="13/02/2025 13:09"/>
  </r>
  <r>
    <x v="3"/>
    <x v="3"/>
    <n v="50"/>
    <n v="1"/>
    <s v="ETV93"/>
    <n v="230"/>
    <n v="30"/>
    <s v="ร้านที่1"/>
    <s v=""/>
    <s v=""/>
    <s v="-"/>
    <s v=""/>
    <s v="13/02/2025 13:08"/>
    <s v="suphandarat@gmail.com"/>
    <s v="EMS COD"/>
    <s v="facebook"/>
    <s v="จ่ายทีหลัง / COD"/>
    <s v=""/>
    <s v="-"/>
    <s v="13/02/2025 13:08"/>
  </r>
  <r>
    <x v="4"/>
    <x v="4"/>
    <n v="50"/>
    <n v="1"/>
    <s v="ETV93"/>
    <n v="230"/>
    <n v="30"/>
    <s v="ร้านที่1"/>
    <s v=""/>
    <s v=""/>
    <s v="-"/>
    <s v=""/>
    <s v="13/02/2025 13:08"/>
    <s v="suphandarat@gmail.com"/>
    <s v="EMS COD"/>
    <s v="facebook"/>
    <s v="จ่ายทีหลัง / COD"/>
    <s v=""/>
    <s v="-"/>
    <s v="13/02/2025 13:08"/>
  </r>
  <r>
    <x v="0"/>
    <x v="0"/>
    <n v="100"/>
    <n v="2"/>
    <s v="ETV93"/>
    <n v="230"/>
    <n v="30"/>
    <s v="ร้านที่1"/>
    <s v=""/>
    <s v=""/>
    <s v="-"/>
    <s v=""/>
    <s v="13/02/2025 13:08"/>
    <s v="suphandarat@gmail.com"/>
    <s v="EMS COD"/>
    <s v="facebook"/>
    <s v="จ่ายทีหลัง / COD"/>
    <s v=""/>
    <s v="-"/>
    <s v="13/02/2025 13:08"/>
  </r>
  <r>
    <x v="18"/>
    <x v="19"/>
    <n v="139"/>
    <n v="1"/>
    <s v="ETV92"/>
    <n v="146"/>
    <n v="7"/>
    <s v="ร้านที่1"/>
    <s v="ร******ม"/>
    <s v="******มราฐ ตำบลเขมราฐ อำเภอเขมราฐ จังหวัดอุบลราชธานี 34170"/>
    <s v="34170"/>
    <s v="37"/>
    <s v="13/02/2025 13:37"/>
    <s v="-"/>
    <s v="SPX Express"/>
    <s v="Shopee"/>
    <s v="shopee"/>
    <s v=""/>
    <s v="-"/>
    <s v="13/02/2025 13:07"/>
  </r>
  <r>
    <x v="4"/>
    <x v="4"/>
    <n v="50"/>
    <n v="1"/>
    <s v="ETV91"/>
    <n v="130"/>
    <n v="30"/>
    <s v="ร้านที่1"/>
    <s v="อนุรักษ์  นิ่มฟัก"/>
    <s v="สำนักทะเบียนท้องถิ่นเทศบาลนครพิษณุโลก_x000a_เลขที่ 1299 ถนนบรมไตรโลกนาถ 2_x000a_ต.ในเมือง_x000a_อ.เมืองพิษณุโลก_x000a_จ.พิษณุโลก_x000a_ 65000"/>
    <s v="65000"/>
    <s v="0897051388"/>
    <s v="13/02/2025 13:05"/>
    <s v="suphandarat@gmail.com"/>
    <s v="EMS COD"/>
    <s v="facebook"/>
    <s v="จ่ายทีหลัง / COD"/>
    <s v=""/>
    <s v="-"/>
    <s v="13/02/2025 13:05"/>
  </r>
  <r>
    <x v="2"/>
    <x v="2"/>
    <n v="100"/>
    <n v="1"/>
    <s v="ETV91"/>
    <n v="130"/>
    <n v="30"/>
    <s v="ร้านที่1"/>
    <s v="อนุรักษ์  นิ่มฟัก"/>
    <s v="สำนักทะเบียนท้องถิ่นเทศบาลนครพิษณุโลก_x000a_เลขที่ 1299 ถนนบรมไตรโลกนาถ 2_x000a_ต.ในเมือง_x000a_อ.เมืองพิษณุโลก_x000a_จ.พิษณุโลก_x000a_ 65000"/>
    <s v="65000"/>
    <s v="0897051388"/>
    <s v="13/02/2025 13:05"/>
    <s v="suphandarat@gmail.com"/>
    <s v="EMS COD"/>
    <s v="facebook"/>
    <s v="จ่ายทีหลัง / COD"/>
    <s v=""/>
    <s v="-"/>
    <s v="13/02/2025 13:05"/>
  </r>
  <r>
    <x v="12"/>
    <x v="12"/>
    <n v="120"/>
    <n v="4"/>
    <s v="ETV90"/>
    <n v="220"/>
    <n v="0"/>
    <s v="ร้านที่4"/>
    <s v="ส***ยทิพย์ ก***ำรุงพรชัย"/>
    <s v="กรุงเทพมหานคร"/>
    <s v="-"/>
    <s v=""/>
    <s v="13/02/2025 13:04"/>
    <s v="-"/>
    <s v="Flash Express Thailand COD"/>
    <s v="Tiktok"/>
    <s v="จ่ายทีหลัง / COD"/>
    <s v=""/>
    <s v="-"/>
    <s v="13/02/2025 13:04"/>
  </r>
  <r>
    <x v="5"/>
    <x v="5"/>
    <n v="65"/>
    <n v="1"/>
    <s v="ETV89"/>
    <n v="130"/>
    <n v="30"/>
    <s v="ร้านที่1"/>
    <s v="นางนํ้าค้างศรีเพชร"/>
    <s v="74/24ม.1ต.บ้านฉาง_x000a_อ.บ้านฉางจ.ระยอง 21130"/>
    <s v="21130"/>
    <s v="0802149874"/>
    <s v="13/02/2025 13:04"/>
    <s v="suphandarat@gmail.com"/>
    <s v="EMS COD"/>
    <s v="facebook"/>
    <s v="จ่ายทีหลัง / COD"/>
    <s v=""/>
    <s v="-"/>
    <s v="13/02/2025 13:04"/>
  </r>
  <r>
    <x v="0"/>
    <x v="0"/>
    <n v="100"/>
    <n v="1"/>
    <s v="ETV89"/>
    <n v="130"/>
    <n v="30"/>
    <s v="ร้านที่1"/>
    <s v="นางนํ้าค้างศรีเพชร"/>
    <s v="74/24ม.1ต.บ้านฉาง_x000a_อ.บ้านฉางจ.ระยอง 21130"/>
    <s v="21130"/>
    <s v="0802149874"/>
    <s v="13/02/2025 13:04"/>
    <s v="suphandarat@gmail.com"/>
    <s v="EMS COD"/>
    <s v="facebook"/>
    <s v="จ่ายทีหลัง / COD"/>
    <s v=""/>
    <s v="-"/>
    <s v="13/02/2025 13:04"/>
  </r>
  <r>
    <x v="5"/>
    <x v="5"/>
    <n v="65"/>
    <n v="1"/>
    <s v="ETV88"/>
    <n v="120"/>
    <n v="20"/>
    <s v="ร้านที่1"/>
    <s v="คุณโสภณ กสิวัฒนา"/>
    <s v="155/17บางกรวยไทรน้อย13(สาเก)ต.บางกรวยอ.บางกรวยจ.นนทบุรี 11130"/>
    <s v="11130"/>
    <s v="0836971384"/>
    <s v="13/02/2025 10:06"/>
    <s v="suphandarat@gmail.com"/>
    <s v="EMS"/>
    <s v="facebook"/>
    <s v="กสิกร"/>
    <s v=""/>
    <s v="-"/>
    <s v="13/02/2025 13:02"/>
  </r>
  <r>
    <x v="9"/>
    <x v="9"/>
    <n v="100"/>
    <n v="1"/>
    <s v="ETV88"/>
    <n v="120"/>
    <n v="20"/>
    <s v="ร้านที่1"/>
    <s v="คุณโสภณ กสิวัฒนา"/>
    <s v="155/17บางกรวยไทรน้อย13(สาเก)ต.บางกรวยอ.บางกรวยจ.นนทบุรี 11130"/>
    <s v="11130"/>
    <s v="0836971384"/>
    <s v="13/02/2025 10:06"/>
    <s v="suphandarat@gmail.com"/>
    <s v="EMS"/>
    <s v="facebook"/>
    <s v="กสิกร"/>
    <s v=""/>
    <s v="-"/>
    <s v="13/02/2025 13:02"/>
  </r>
  <r>
    <x v="13"/>
    <x v="13"/>
    <n v="0"/>
    <n v="2"/>
    <s v="ETV87"/>
    <n v="300"/>
    <n v="0"/>
    <s v="ร้านที่4"/>
    <s v="ส***ยทิพย์ ก***ำรุงพรชัย"/>
    <s v="กรุงเทพมหานคร"/>
    <s v="-"/>
    <s v=""/>
    <s v="13/02/2025 13:01"/>
    <s v="-"/>
    <s v="Flash Express Thailand COD"/>
    <s v="Tiktok"/>
    <s v="จ่ายทีหลัง / COD"/>
    <s v=""/>
    <s v="-"/>
    <s v="13/02/2025 13:01"/>
  </r>
  <r>
    <x v="0"/>
    <x v="0"/>
    <n v="120"/>
    <n v="2"/>
    <s v="ETV87"/>
    <n v="300"/>
    <n v="0"/>
    <s v="ร้านที่4"/>
    <s v="ส***ยทิพย์ ก***ำรุงพรชัย"/>
    <s v="กรุงเทพมหานคร"/>
    <s v="-"/>
    <s v=""/>
    <s v="13/02/2025 13:01"/>
    <s v="-"/>
    <s v="Flash Express Thailand COD"/>
    <s v="Tiktok"/>
    <s v="จ่ายทีหลัง / COD"/>
    <s v=""/>
    <s v="-"/>
    <s v="13/02/2025 13:01"/>
  </r>
  <r>
    <x v="12"/>
    <x v="12"/>
    <n v="120"/>
    <n v="1"/>
    <s v="ETV87"/>
    <n v="300"/>
    <n v="0"/>
    <s v="ร้านที่4"/>
    <s v="ส***ยทิพย์ ก***ำรุงพรชัย"/>
    <s v="กรุงเทพมหานคร"/>
    <s v="-"/>
    <s v=""/>
    <s v="13/02/2025 13:01"/>
    <s v="-"/>
    <s v="Flash Express Thailand COD"/>
    <s v="Tiktok"/>
    <s v="จ่ายทีหลัง / COD"/>
    <s v=""/>
    <s v="-"/>
    <s v="13/02/2025 13:01"/>
  </r>
  <r>
    <x v="4"/>
    <x v="4"/>
    <n v="65"/>
    <n v="1"/>
    <s v="ETV87"/>
    <n v="300"/>
    <n v="0"/>
    <s v="ร้านที่4"/>
    <s v="ส***ยทิพย์ ก***ำรุงพรชัย"/>
    <s v="กรุงเทพมหานคร"/>
    <s v="-"/>
    <s v=""/>
    <s v="13/02/2025 13:01"/>
    <s v="-"/>
    <s v="Flash Express Thailand COD"/>
    <s v="Tiktok"/>
    <s v="จ่ายทีหลัง / COD"/>
    <s v=""/>
    <s v="-"/>
    <s v="13/02/2025 13:01"/>
  </r>
  <r>
    <x v="5"/>
    <x v="5"/>
    <n v="65"/>
    <n v="1"/>
    <s v="ETV86"/>
    <n v="130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13/02/2025 13:00"/>
    <s v="suphandarat@gmail.com"/>
    <s v="EMS COD"/>
    <s v="facebook"/>
    <s v="จ่ายทีหลัง / COD"/>
    <s v=""/>
    <s v="-"/>
    <s v="13/02/2025 13:00"/>
  </r>
  <r>
    <x v="2"/>
    <x v="2"/>
    <n v="100"/>
    <n v="1"/>
    <s v="ETV86"/>
    <n v="130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13/02/2025 13:00"/>
    <s v="suphandarat@gmail.com"/>
    <s v="EMS COD"/>
    <s v="facebook"/>
    <s v="จ่ายทีหลัง / COD"/>
    <s v=""/>
    <s v="-"/>
    <s v="13/02/2025 13:00"/>
  </r>
  <r>
    <x v="5"/>
    <x v="5"/>
    <n v="65"/>
    <n v="1"/>
    <s v="ETV84"/>
    <n v="130"/>
    <n v="30"/>
    <s v="ร้านที่1"/>
    <s v="SroyThong Yordruen"/>
    <s v="ช้าย4วัดพุตะเคียน_x000a_ร้านน่าวัด_x000a_บ.ท่าเสา อ.ไทรโยค_x000a_1_x000a_กาญจนบุรี_x000a_Thailand 71150"/>
    <s v="71150"/>
    <s v="66865533773"/>
    <s v="13/02/2025 12:57"/>
    <s v="suphandarat@gmail.com"/>
    <s v="EMS COD"/>
    <s v="facebook"/>
    <s v="จ่ายทีหลัง / COD"/>
    <s v=""/>
    <s v="-"/>
    <s v="13/02/2025 12:57"/>
  </r>
  <r>
    <x v="2"/>
    <x v="2"/>
    <n v="100"/>
    <n v="1"/>
    <s v="ETV84"/>
    <n v="130"/>
    <n v="30"/>
    <s v="ร้านที่1"/>
    <s v="SroyThong Yordruen"/>
    <s v="ช้าย4วัดพุตะเคียน_x000a_ร้านน่าวัด_x000a_บ.ท่าเสา อ.ไทรโยค_x000a_1_x000a_กาญจนบุรี_x000a_Thailand 71150"/>
    <s v="71150"/>
    <s v="66865533773"/>
    <s v="13/02/2025 12:57"/>
    <s v="suphandarat@gmail.com"/>
    <s v="EMS COD"/>
    <s v="facebook"/>
    <s v="จ่ายทีหลัง / COD"/>
    <s v=""/>
    <s v="-"/>
    <s v="13/02/2025 12:57"/>
  </r>
  <r>
    <x v="5"/>
    <x v="5"/>
    <n v="65"/>
    <n v="2"/>
    <s v="ETV83"/>
    <n v="220"/>
    <n v="20"/>
    <s v="ร้านที่1"/>
    <s v="ปวรรัตน์. ทรัพย์สอน"/>
    <s v="24/3 ม5 ต.ท่าข้าม_x000a_อ.บางปะกง_x000a_จ.ฉะเชิงเทรา 24130"/>
    <s v="24130"/>
    <s v="0945690425"/>
    <s v="13/02/2025 08:29"/>
    <s v="suphandarat@gmail.com"/>
    <s v="EMS"/>
    <s v="facebook"/>
    <s v="กสิกร"/>
    <s v=""/>
    <s v="-"/>
    <s v="13/02/2025 12:56"/>
  </r>
  <r>
    <x v="1"/>
    <x v="14"/>
    <n v="100"/>
    <n v="2"/>
    <s v="ETV83"/>
    <n v="220"/>
    <n v="20"/>
    <s v="ร้านที่1"/>
    <s v="ปวรรัตน์. ทรัพย์สอน"/>
    <s v="24/3 ม5 ต.ท่าข้าม_x000a_อ.บางปะกง_x000a_จ.ฉะเชิงเทรา 24130"/>
    <s v="24130"/>
    <s v="0945690425"/>
    <s v="13/02/2025 08:29"/>
    <s v="suphandarat@gmail.com"/>
    <s v="EMS"/>
    <s v="facebook"/>
    <s v="กสิกร"/>
    <s v=""/>
    <s v="-"/>
    <s v="13/02/2025 12:56"/>
  </r>
  <r>
    <x v="4"/>
    <x v="4"/>
    <n v="65"/>
    <n v="1"/>
    <s v="ETV82"/>
    <n v="180"/>
    <n v="0"/>
    <s v="ร้านที่4"/>
    <s v="ว***นทร์​ ม***ราญราษฎร์"/>
    <s v="กรุงเทพมหานคร"/>
    <s v="-"/>
    <s v=""/>
    <s v="13/02/2025 12:55"/>
    <s v="-"/>
    <s v="Flash Express Thailand COD"/>
    <s v="Tiktok"/>
    <s v="จ่ายทีหลัง / COD"/>
    <s v=""/>
    <s v="-"/>
    <s v="13/02/2025 12:55"/>
  </r>
  <r>
    <x v="3"/>
    <x v="3"/>
    <n v="65"/>
    <n v="3"/>
    <s v="ETV82"/>
    <n v="180"/>
    <n v="0"/>
    <s v="ร้านที่4"/>
    <s v="ว***นทร์​ ม***ราญราษฎร์"/>
    <s v="กรุงเทพมหานคร"/>
    <s v="-"/>
    <s v=""/>
    <s v="13/02/2025 12:55"/>
    <s v="-"/>
    <s v="Flash Express Thailand COD"/>
    <s v="Tiktok"/>
    <s v="จ่ายทีหลัง / COD"/>
    <s v=""/>
    <s v="-"/>
    <s v="13/02/2025 12:55"/>
  </r>
  <r>
    <x v="4"/>
    <x v="4"/>
    <n v="50"/>
    <n v="1"/>
    <s v="ETV81"/>
    <n v="130"/>
    <n v="30"/>
    <s v="ร้านที่1"/>
    <s v="ประสาน เอี้ยวสุวรรณ"/>
    <s v="73/112ม.9ต.คลองหนึ่งอ.คลองหลวงจ.ปทุมธานี 12120"/>
    <s v="12120"/>
    <s v="0949956420"/>
    <s v="13/02/2025 12:53"/>
    <s v="suphandarat@gmail.com"/>
    <s v="EMS COD"/>
    <s v="facebook"/>
    <s v="จ่ายทีหลัง / COD"/>
    <s v=""/>
    <s v="-"/>
    <s v="13/02/2025 12:53"/>
  </r>
  <r>
    <x v="2"/>
    <x v="2"/>
    <n v="100"/>
    <n v="1"/>
    <s v="ETV81"/>
    <n v="130"/>
    <n v="30"/>
    <s v="ร้านที่1"/>
    <s v="ประสาน เอี้ยวสุวรรณ"/>
    <s v="73/112ม.9ต.คลองหนึ่งอ.คลองหลวงจ.ปทุมธานี 12120"/>
    <s v="12120"/>
    <s v="0949956420"/>
    <s v="13/02/2025 12:53"/>
    <s v="suphandarat@gmail.com"/>
    <s v="EMS COD"/>
    <s v="facebook"/>
    <s v="จ่ายทีหลัง / COD"/>
    <s v=""/>
    <s v="-"/>
    <s v="13/02/2025 12:53"/>
  </r>
  <r>
    <x v="5"/>
    <x v="5"/>
    <n v="65"/>
    <n v="1"/>
    <s v="ETV80"/>
    <n v="220"/>
    <n v="20"/>
    <s v="ร้านที่1"/>
    <s v="จีระนันท์ "/>
    <s v="376 หมู่7 ร.ร แม่ลาววิทยาคมตําบลดงมะดะ อ.แม่ลาว จ.เชียงราย  57250"/>
    <s v="57250"/>
    <s v="0813791886"/>
    <s v="13/02/2025 12:44"/>
    <s v="suphandarat@gmail.com"/>
    <s v="EMS"/>
    <s v="facebook"/>
    <s v="กสิกร"/>
    <s v=""/>
    <s v="-"/>
    <s v="13/02/2025 12:50"/>
  </r>
  <r>
    <x v="4"/>
    <x v="4"/>
    <n v="50"/>
    <n v="1"/>
    <s v="ETV80"/>
    <n v="220"/>
    <n v="20"/>
    <s v="ร้านที่1"/>
    <s v="จีระนันท์ "/>
    <s v="376 หมู่7 ร.ร แม่ลาววิทยาคมตําบลดงมะดะ อ.แม่ลาว จ.เชียงราย  57250"/>
    <s v="57250"/>
    <s v="0813791886"/>
    <s v="13/02/2025 12:44"/>
    <s v="suphandarat@gmail.com"/>
    <s v="EMS"/>
    <s v="facebook"/>
    <s v="กสิกร"/>
    <s v=""/>
    <s v="-"/>
    <s v="13/02/2025 12:50"/>
  </r>
  <r>
    <x v="2"/>
    <x v="2"/>
    <n v="100"/>
    <n v="2"/>
    <s v="ETV80"/>
    <n v="220"/>
    <n v="20"/>
    <s v="ร้านที่1"/>
    <s v="จีระนันท์ "/>
    <s v="376 หมู่7 ร.ร แม่ลาววิทยาคมตําบลดงมะดะ อ.แม่ลาว จ.เชียงราย  57250"/>
    <s v="57250"/>
    <s v="0813791886"/>
    <s v="13/02/2025 12:44"/>
    <s v="suphandarat@gmail.com"/>
    <s v="EMS"/>
    <s v="facebook"/>
    <s v="กสิกร"/>
    <s v=""/>
    <s v="-"/>
    <s v="13/02/2025 12:50"/>
  </r>
  <r>
    <x v="12"/>
    <x v="12"/>
    <n v="120"/>
    <n v="5"/>
    <s v="ETV79"/>
    <n v="275"/>
    <n v="0"/>
    <s v="ร้านที่4"/>
    <s v="น***บ ว***ชน"/>
    <s v="กาญจนบุรี"/>
    <s v="-"/>
    <s v=""/>
    <s v="-"/>
    <s v="-"/>
    <s v="J&amp;T Express"/>
    <s v="Tiktok"/>
    <s v="-"/>
    <s v=""/>
    <s v="-"/>
    <s v="13/02/2025 12:50"/>
  </r>
  <r>
    <x v="3"/>
    <x v="3"/>
    <n v="43"/>
    <n v="1"/>
    <s v="ETV78"/>
    <n v="91"/>
    <n v="3"/>
    <s v="ร้านที่1"/>
    <s v="น******ง"/>
    <s v="******บ้านเพิง อำเภอปากพนัง จังหวัดนครศรีธรรมราช 80140"/>
    <s v="80140"/>
    <s v="33"/>
    <s v="13/02/2025 13:19"/>
    <s v="-"/>
    <s v="SPX Express"/>
    <s v="Shopee"/>
    <s v="shopee"/>
    <s v=""/>
    <s v="-"/>
    <s v="13/02/2025 12:49"/>
  </r>
  <r>
    <x v="4"/>
    <x v="4"/>
    <n v="45"/>
    <n v="1"/>
    <s v="ETV78"/>
    <n v="91"/>
    <n v="3"/>
    <s v="ร้านที่1"/>
    <s v="น******ง"/>
    <s v="******บ้านเพิง อำเภอปากพนัง จังหวัดนครศรีธรรมราช 80140"/>
    <s v="80140"/>
    <s v="33"/>
    <s v="13/02/2025 13:19"/>
    <s v="-"/>
    <s v="SPX Express"/>
    <s v="Shopee"/>
    <s v="shopee"/>
    <s v=""/>
    <s v="-"/>
    <s v="13/02/2025 12:49"/>
  </r>
  <r>
    <x v="4"/>
    <x v="4"/>
    <n v="50"/>
    <n v="1"/>
    <s v="ETV77"/>
    <n v="130"/>
    <n v="30"/>
    <s v="ร้านที่1"/>
    <s v="ชนิตา   อ่อนไชย"/>
    <s v="129ม 7ดอยคำ_x000a_ต พระบาทวังตวง_x000a_อ แม่พริก_x000a_จ ลำปาง_x000a_ 52180"/>
    <s v="52180"/>
    <s v="0645216585"/>
    <s v="13/02/2025 12:49"/>
    <s v="suphandarat@gmail.com"/>
    <s v="EMS COD"/>
    <s v="facebook"/>
    <s v="จ่ายทีหลัง / COD"/>
    <s v=""/>
    <s v="-"/>
    <s v="13/02/2025 12:49"/>
  </r>
  <r>
    <x v="2"/>
    <x v="2"/>
    <n v="100"/>
    <n v="1"/>
    <s v="ETV77"/>
    <n v="130"/>
    <n v="30"/>
    <s v="ร้านที่1"/>
    <s v="ชนิตา   อ่อนไชย"/>
    <s v="129ม 7ดอยคำ_x000a_ต พระบาทวังตวง_x000a_อ แม่พริก_x000a_จ ลำปาง_x000a_ 52180"/>
    <s v="52180"/>
    <s v="0645216585"/>
    <s v="13/02/2025 12:49"/>
    <s v="suphandarat@gmail.com"/>
    <s v="EMS COD"/>
    <s v="facebook"/>
    <s v="จ่ายทีหลัง / COD"/>
    <s v=""/>
    <s v="-"/>
    <s v="13/02/2025 12:49"/>
  </r>
  <r>
    <x v="19"/>
    <x v="20"/>
    <n v="55"/>
    <n v="5"/>
    <s v="ETV76"/>
    <n v="307"/>
    <n v="41"/>
    <s v="ร้านที่1"/>
    <s v="น******ู"/>
    <s v="******ลนาคู, อำเภอนาคู ตำบลนาคู อำเภอนาคู จังหวัดกาฬสินธุ์ 46160"/>
    <s v="46160"/>
    <s v="08"/>
    <s v="13/02/2025 12:46"/>
    <s v="-"/>
    <s v="Flash Express"/>
    <s v="Shopee"/>
    <s v="shopee"/>
    <s v=""/>
    <s v="-"/>
    <s v="13/02/2025 12:46"/>
  </r>
  <r>
    <x v="13"/>
    <x v="13"/>
    <n v="0"/>
    <n v="4"/>
    <s v="ETV75"/>
    <n v="400"/>
    <n v="0"/>
    <s v="ร้านที่4"/>
    <s v="น***ารถ"/>
    <s v="กรุงเทพมหานคร"/>
    <s v="-"/>
    <s v=""/>
    <s v="13/02/2025 12:42"/>
    <s v="-"/>
    <s v="Flash Express Thailand COD"/>
    <s v="Tiktok"/>
    <s v="จ่ายทีหลัง / COD"/>
    <s v=""/>
    <s v="-"/>
    <s v="13/02/2025 12:42"/>
  </r>
  <r>
    <x v="0"/>
    <x v="0"/>
    <n v="120"/>
    <n v="4"/>
    <s v="ETV75"/>
    <n v="400"/>
    <n v="0"/>
    <s v="ร้านที่4"/>
    <s v="น***ารถ"/>
    <s v="กรุงเทพมหานคร"/>
    <s v="-"/>
    <s v=""/>
    <s v="13/02/2025 12:42"/>
    <s v="-"/>
    <s v="Flash Express Thailand COD"/>
    <s v="Tiktok"/>
    <s v="จ่ายทีหลัง / COD"/>
    <s v=""/>
    <s v="-"/>
    <s v="13/02/2025 12:42"/>
  </r>
  <r>
    <x v="4"/>
    <x v="4"/>
    <n v="50"/>
    <n v="1"/>
    <s v="ETV74"/>
    <n v="130"/>
    <n v="30"/>
    <s v="ร้านที่1"/>
    <s v="ส่งถึง นภัทรศร เลือดนักรบเดอะวัน "/>
    <s v="เพ็ทมาร์ท(สาขา-เชียงใหม่) *ร้านอาหารสัตว์(ป้ายสีแดง) เลขที่ 3 ถ.มหาโชค ต.ช้างเผือก อ.เมือง จ.เชียงใหม่ _x000a_ 50300"/>
    <s v="50300"/>
    <s v="0863808892"/>
    <s v="13/02/2025 12:38"/>
    <s v="suphandarat@gmail.com"/>
    <s v="EMS COD"/>
    <s v="facebook"/>
    <s v="จ่ายทีหลัง / COD"/>
    <s v=""/>
    <s v="-"/>
    <s v="13/02/2025 12:38"/>
  </r>
  <r>
    <x v="17"/>
    <x v="18"/>
    <n v="100"/>
    <n v="1"/>
    <s v="ETV74"/>
    <n v="130"/>
    <n v="30"/>
    <s v="ร้านที่1"/>
    <s v="ส่งถึง นภัทรศร เลือดนักรบเดอะวัน "/>
    <s v="เพ็ทมาร์ท(สาขา-เชียงใหม่) *ร้านอาหารสัตว์(ป้ายสีแดง) เลขที่ 3 ถ.มหาโชค ต.ช้างเผือก อ.เมือง จ.เชียงใหม่ _x000a_ 50300"/>
    <s v="50300"/>
    <s v="0863808892"/>
    <s v="13/02/2025 12:38"/>
    <s v="suphandarat@gmail.com"/>
    <s v="EMS COD"/>
    <s v="facebook"/>
    <s v="จ่ายทีหลัง / COD"/>
    <s v=""/>
    <s v="-"/>
    <s v="13/02/2025 12:38"/>
  </r>
  <r>
    <x v="4"/>
    <x v="4"/>
    <n v="50"/>
    <n v="1"/>
    <s v="ETV73"/>
    <n v="130"/>
    <n v="30"/>
    <s v="ร้านที่1"/>
    <s v="สุพรรณจันทร์ตระกูล"/>
    <s v=" 267 บ้านเอกลักษณ์ซอย 1 ตำบลในเมืองอำเภอบ้านไผ่จังหวัดขอนแก่น   40110"/>
    <s v="40110"/>
    <s v="0937783686"/>
    <s v="13/02/2025 12:35"/>
    <s v="suphandarat@gmail.com"/>
    <s v="EMS COD"/>
    <s v="facebook"/>
    <s v="จ่ายทีหลัง / COD"/>
    <s v=""/>
    <s v="-"/>
    <s v="13/02/2025 12:35"/>
  </r>
  <r>
    <x v="2"/>
    <x v="2"/>
    <n v="100"/>
    <n v="1"/>
    <s v="ETV73"/>
    <n v="130"/>
    <n v="30"/>
    <s v="ร้านที่1"/>
    <s v="สุพรรณจันทร์ตระกูล"/>
    <s v=" 267 บ้านเอกลักษณ์ซอย 1 ตำบลในเมืองอำเภอบ้านไผ่จังหวัดขอนแก่น   40110"/>
    <s v="40110"/>
    <s v="0937783686"/>
    <s v="13/02/2025 12:35"/>
    <s v="suphandarat@gmail.com"/>
    <s v="EMS COD"/>
    <s v="facebook"/>
    <s v="จ่ายทีหลัง / COD"/>
    <s v=""/>
    <s v="-"/>
    <s v="13/02/2025 12:35"/>
  </r>
  <r>
    <x v="5"/>
    <x v="5"/>
    <n v="65"/>
    <n v="1"/>
    <s v="ETV72"/>
    <n v="130"/>
    <n v="30"/>
    <s v="ร้านที่1"/>
    <s v="เรณู อิ่มอ้น"/>
    <s v="96_x000a_ซอยฉิมพลี11แยกซอยรวมญาติ_x000a_ฉิมพลี_x000a_ตลิ่งชัน_x000a_กรุงเทพ_x000a_Thailand 10170"/>
    <s v="10170"/>
    <s v="66851772382"/>
    <s v="13/02/2025 12:34"/>
    <s v="suphandarat@gmail.com"/>
    <s v="EMS COD"/>
    <s v="facebook"/>
    <s v="จ่ายทีหลัง / COD"/>
    <s v=""/>
    <s v="-"/>
    <s v="13/02/2025 12:34"/>
  </r>
  <r>
    <x v="1"/>
    <x v="14"/>
    <n v="100"/>
    <n v="1"/>
    <s v="ETV72"/>
    <n v="130"/>
    <n v="30"/>
    <s v="ร้านที่1"/>
    <s v="เรณู อิ่มอ้น"/>
    <s v="96_x000a_ซอยฉิมพลี11แยกซอยรวมญาติ_x000a_ฉิมพลี_x000a_ตลิ่งชัน_x000a_กรุงเทพ_x000a_Thailand 10170"/>
    <s v="10170"/>
    <s v="66851772382"/>
    <s v="13/02/2025 12:34"/>
    <s v="suphandarat@gmail.com"/>
    <s v="EMS COD"/>
    <s v="facebook"/>
    <s v="จ่ายทีหลัง / COD"/>
    <s v=""/>
    <s v="-"/>
    <s v="13/02/2025 12:34"/>
  </r>
  <r>
    <x v="20"/>
    <x v="21"/>
    <n v="65"/>
    <n v="1"/>
    <s v="ETV71"/>
    <n v="120"/>
    <n v="20"/>
    <s v="ร้านที่1"/>
    <s v="ไขแสง หงษ์สกุล"/>
    <s v="34 ถ.เหมือนแกะ ซ.1 ต.นาสาร อ.บ้านนาสาร จ.สุราษฎร์ธานี  84120"/>
    <s v="84120"/>
    <s v="0923870633"/>
    <s v="13/02/2025 22:14"/>
    <s v="suphandarat@gmail.com"/>
    <s v="EMS"/>
    <s v="facebook"/>
    <s v="กสิกร"/>
    <s v=""/>
    <s v="-"/>
    <s v="13/02/2025 12:32"/>
  </r>
  <r>
    <x v="9"/>
    <x v="9"/>
    <n v="100"/>
    <n v="1"/>
    <s v="ETV71"/>
    <n v="120"/>
    <n v="20"/>
    <s v="ร้านที่1"/>
    <s v="ไขแสง หงษ์สกุล"/>
    <s v="34 ถ.เหมือนแกะ ซ.1 ต.นาสาร อ.บ้านนาสาร จ.สุราษฎร์ธานี  84120"/>
    <s v="84120"/>
    <s v="0923870633"/>
    <s v="13/02/2025 22:14"/>
    <s v="suphandarat@gmail.com"/>
    <s v="EMS"/>
    <s v="facebook"/>
    <s v="กสิกร"/>
    <s v=""/>
    <s v="-"/>
    <s v="13/02/2025 12:32"/>
  </r>
  <r>
    <x v="12"/>
    <x v="12"/>
    <n v="120"/>
    <n v="2"/>
    <s v="ETV70"/>
    <n v="116"/>
    <n v="6"/>
    <s v="ร้านที่4"/>
    <s v="จ***รัสม์"/>
    <s v="สุราษฎร์ธานี"/>
    <s v="-"/>
    <s v=""/>
    <s v="13/02/2025 12:28"/>
    <s v="-"/>
    <s v="Flash Express Thailand COD"/>
    <s v="Tiktok"/>
    <s v="จ่ายทีหลัง / COD"/>
    <s v=""/>
    <s v="-"/>
    <s v="13/02/2025 12:28"/>
  </r>
  <r>
    <x v="3"/>
    <x v="3"/>
    <n v="50"/>
    <n v="1"/>
    <s v="ETV69"/>
    <n v="220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3/02/2025 11:59"/>
    <s v="suphandarat@gmail.com"/>
    <s v="EMS"/>
    <s v="facebook"/>
    <s v="กสิกร"/>
    <s v=""/>
    <s v="-"/>
    <s v="13/02/2025 12:25"/>
  </r>
  <r>
    <x v="4"/>
    <x v="4"/>
    <n v="50"/>
    <n v="1"/>
    <s v="ETV69"/>
    <n v="220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3/02/2025 11:59"/>
    <s v="suphandarat@gmail.com"/>
    <s v="EMS"/>
    <s v="facebook"/>
    <s v="กสิกร"/>
    <s v=""/>
    <s v="-"/>
    <s v="13/02/2025 12:25"/>
  </r>
  <r>
    <x v="0"/>
    <x v="0"/>
    <n v="100"/>
    <n v="2"/>
    <s v="ETV69"/>
    <n v="220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3/02/2025 11:59"/>
    <s v="suphandarat@gmail.com"/>
    <s v="EMS"/>
    <s v="facebook"/>
    <s v="กสิกร"/>
    <s v=""/>
    <s v="-"/>
    <s v="13/02/2025 12:25"/>
  </r>
  <r>
    <x v="12"/>
    <x v="12"/>
    <n v="120"/>
    <n v="1"/>
    <s v="ETV68"/>
    <n v="100"/>
    <n v="45"/>
    <s v="ร้านที่4"/>
    <s v="ก*** ผ***งิน"/>
    <s v="อำนาจเจริญ"/>
    <s v="-"/>
    <s v=""/>
    <s v="13/02/2025 12:25"/>
    <s v="-"/>
    <s v="Flash Express Thailand COD"/>
    <s v="Tiktok"/>
    <s v="จ่ายทีหลัง / COD"/>
    <s v=""/>
    <s v="-"/>
    <s v="13/02/2025 12:25"/>
  </r>
  <r>
    <x v="21"/>
    <x v="22"/>
    <n v="65"/>
    <n v="1"/>
    <s v="ETV67"/>
    <n v="120"/>
    <n v="20"/>
    <s v="ร้านที่1"/>
    <s v="นา"/>
    <s v="94/42 หมู่ 11 หมู่บ้านสิวารัตน์ 9 ซอย 35 ตำบล บางบัวทอง อำเภอ บางบัวทอง จ.นนทบุรี 11110"/>
    <s v="11110"/>
    <s v="0830102490"/>
    <s v="13/02/2025 19:41"/>
    <s v="suphandarat@gmail.com"/>
    <s v="EMS"/>
    <s v="facebook"/>
    <s v="กสิกร"/>
    <s v=""/>
    <s v="-"/>
    <s v="13/02/2025 12:24"/>
  </r>
  <r>
    <x v="2"/>
    <x v="2"/>
    <n v="100"/>
    <n v="1"/>
    <s v="ETV67"/>
    <n v="120"/>
    <n v="20"/>
    <s v="ร้านที่1"/>
    <s v="นา"/>
    <s v="94/42 หมู่ 11 หมู่บ้านสิวารัตน์ 9 ซอย 35 ตำบล บางบัวทอง อำเภอ บางบัวทอง จ.นนทบุรี 11110"/>
    <s v="11110"/>
    <s v="0830102490"/>
    <s v="13/02/2025 19:41"/>
    <s v="suphandarat@gmail.com"/>
    <s v="EMS"/>
    <s v="facebook"/>
    <s v="กสิกร"/>
    <s v=""/>
    <s v="-"/>
    <s v="13/02/2025 12:24"/>
  </r>
  <r>
    <x v="13"/>
    <x v="13"/>
    <n v="0"/>
    <n v="2"/>
    <s v="ETV66"/>
    <n v="200"/>
    <n v="0"/>
    <s v="ร้านที่4"/>
    <s v="แ**"/>
    <s v="ศรีสะเกษ"/>
    <s v="-"/>
    <s v=""/>
    <s v="13/02/2025 12:14"/>
    <s v="-"/>
    <s v="Flash Express Thailand"/>
    <s v="Tiktok"/>
    <s v="tiktok"/>
    <s v=""/>
    <s v="-"/>
    <s v="13/02/2025 12:13"/>
  </r>
  <r>
    <x v="0"/>
    <x v="0"/>
    <n v="120"/>
    <n v="2"/>
    <s v="ETV66"/>
    <n v="200"/>
    <n v="0"/>
    <s v="ร้านที่4"/>
    <s v="แ**"/>
    <s v="ศรีสะเกษ"/>
    <s v="-"/>
    <s v=""/>
    <s v="13/02/2025 12:14"/>
    <s v="-"/>
    <s v="Flash Express Thailand"/>
    <s v="Tiktok"/>
    <s v="tiktok"/>
    <s v=""/>
    <s v="-"/>
    <s v="13/02/2025 12:13"/>
  </r>
  <r>
    <x v="13"/>
    <x v="13"/>
    <n v="0"/>
    <n v="2"/>
    <s v="ETV65"/>
    <n v="200"/>
    <n v="0"/>
    <s v="ร้านที่4"/>
    <s v="บ***หลือ  ศ***ำมูล"/>
    <s v="ยโสธร"/>
    <s v="-"/>
    <s v=""/>
    <s v="13/02/2025 12:08"/>
    <s v="-"/>
    <s v="Flash Express Thailand"/>
    <s v="Tiktok"/>
    <s v="tiktok"/>
    <s v=""/>
    <s v="-"/>
    <s v="13/02/2025 12:09"/>
  </r>
  <r>
    <x v="0"/>
    <x v="0"/>
    <n v="120"/>
    <n v="2"/>
    <s v="ETV65"/>
    <n v="200"/>
    <n v="0"/>
    <s v="ร้านที่4"/>
    <s v="บ***หลือ  ศ***ำมูล"/>
    <s v="ยโสธร"/>
    <s v="-"/>
    <s v=""/>
    <s v="13/02/2025 12:08"/>
    <s v="-"/>
    <s v="Flash Express Thailand"/>
    <s v="Tiktok"/>
    <s v="tiktok"/>
    <s v=""/>
    <s v="-"/>
    <s v="13/02/2025 12:09"/>
  </r>
  <r>
    <x v="13"/>
    <x v="13"/>
    <n v="0"/>
    <n v="1"/>
    <s v="ETV64"/>
    <n v="106"/>
    <n v="6"/>
    <s v="ร้านที่4"/>
    <s v="ก***ยา  เ***ิริ"/>
    <s v="Bangkok"/>
    <s v="-"/>
    <s v=""/>
    <s v="13/02/2025 12:00"/>
    <s v="-"/>
    <s v="Flash Express Thailand"/>
    <s v="Tiktok"/>
    <s v="tiktok"/>
    <s v=""/>
    <s v="-"/>
    <s v="13/02/2025 11:59"/>
  </r>
  <r>
    <x v="2"/>
    <x v="2"/>
    <n v="120"/>
    <n v="1"/>
    <s v="ETV64"/>
    <n v="106"/>
    <n v="6"/>
    <s v="ร้านที่4"/>
    <s v="ก***ยา  เ***ิริ"/>
    <s v="Bangkok"/>
    <s v="-"/>
    <s v=""/>
    <s v="13/02/2025 12:00"/>
    <s v="-"/>
    <s v="Flash Express Thailand"/>
    <s v="Tiktok"/>
    <s v="tiktok"/>
    <s v=""/>
    <s v="-"/>
    <s v="13/02/2025 11:59"/>
  </r>
  <r>
    <x v="3"/>
    <x v="3"/>
    <n v="65"/>
    <n v="1"/>
    <s v="ETV63"/>
    <n v="153"/>
    <n v="6"/>
    <s v="ร้านที่4"/>
    <s v="เ***์"/>
    <s v="จันทบุรี"/>
    <s v="-"/>
    <s v=""/>
    <s v="13/02/2025 11:04"/>
    <s v="-"/>
    <s v="Flash Express Thailand COD"/>
    <s v="Tiktok"/>
    <s v="จ่ายทีหลัง / COD"/>
    <s v=""/>
    <s v="-"/>
    <s v="13/02/2025 11:04"/>
  </r>
  <r>
    <x v="4"/>
    <x v="4"/>
    <n v="65"/>
    <n v="1"/>
    <s v="ETV63"/>
    <n v="153"/>
    <n v="6"/>
    <s v="ร้านที่4"/>
    <s v="เ***์"/>
    <s v="จันทบุรี"/>
    <s v="-"/>
    <s v=""/>
    <s v="13/02/2025 11:04"/>
    <s v="-"/>
    <s v="Flash Express Thailand COD"/>
    <s v="Tiktok"/>
    <s v="จ่ายทีหลัง / COD"/>
    <s v=""/>
    <s v="-"/>
    <s v="13/02/2025 11:04"/>
  </r>
  <r>
    <x v="6"/>
    <x v="6"/>
    <n v="65"/>
    <n v="1"/>
    <s v="ETV63"/>
    <n v="153"/>
    <n v="6"/>
    <s v="ร้านที่4"/>
    <s v="เ***์"/>
    <s v="จันทบุรี"/>
    <s v="-"/>
    <s v=""/>
    <s v="13/02/2025 11:04"/>
    <s v="-"/>
    <s v="Flash Express Thailand COD"/>
    <s v="Tiktok"/>
    <s v="จ่ายทีหลัง / COD"/>
    <s v=""/>
    <s v="-"/>
    <s v="13/02/2025 11:04"/>
  </r>
  <r>
    <x v="14"/>
    <x v="15"/>
    <n v="25"/>
    <n v="8"/>
    <s v="ETV62"/>
    <n v="204"/>
    <n v="0"/>
    <s v="ร้านที่4"/>
    <s v="ช***ุพงษ์ อ***ศรี"/>
    <s v="กรุงเทพฯ"/>
    <s v="-"/>
    <s v=""/>
    <s v="13/02/2025 10:44"/>
    <s v="-"/>
    <s v="Flash Express Thailand"/>
    <s v="Tiktok"/>
    <s v="tiktok"/>
    <s v=""/>
    <s v="-"/>
    <s v="13/02/2025 10:44"/>
  </r>
  <r>
    <x v="5"/>
    <x v="5"/>
    <n v="0"/>
    <n v="1"/>
    <s v="ETV61"/>
    <n v="0"/>
    <n v="0"/>
    <s v="ร้านที่1"/>
    <s v="ปรีชา ศรีสุวรรณนิเวศ"/>
    <s v="_x000a_ที่อยู่ 424/2 ซอยเจริญกรุง 85 แยก 6-5 ถนนเจริญกรุง แขวงวัดพระยาไกร เขตบางคอแหลม กรุงเทพฯ 10120_x000a_"/>
    <s v="10120"/>
    <s v="0905514177"/>
    <s v="13/02/2025 10:23"/>
    <s v="sompear3955@gmail.com"/>
    <s v="EMS"/>
    <s v="facebook"/>
    <s v="กสิกร"/>
    <s v="ไม่เอาเผือก"/>
    <s v="-"/>
    <s v="13/02/2025 10:23"/>
  </r>
  <r>
    <x v="13"/>
    <x v="13"/>
    <n v="0"/>
    <n v="1"/>
    <s v="ETV60"/>
    <n v="200"/>
    <n v="0"/>
    <s v="ร้านที่4"/>
    <s v="แ**"/>
    <s v="อุดรธานี"/>
    <s v="-"/>
    <s v=""/>
    <s v="13/02/2025 10:21"/>
    <s v="-"/>
    <s v="Flash Express Thailand COD"/>
    <s v="Tiktok"/>
    <s v="จ่ายทีหลัง / COD"/>
    <s v=""/>
    <s v="-"/>
    <s v="13/02/2025 10:21"/>
  </r>
  <r>
    <x v="1"/>
    <x v="14"/>
    <n v="120"/>
    <n v="1"/>
    <s v="ETV60"/>
    <n v="200"/>
    <n v="0"/>
    <s v="ร้านที่4"/>
    <s v="แ**"/>
    <s v="อุดรธานี"/>
    <s v="-"/>
    <s v=""/>
    <s v="13/02/2025 10:21"/>
    <s v="-"/>
    <s v="Flash Express Thailand COD"/>
    <s v="Tiktok"/>
    <s v="จ่ายทีหลัง / COD"/>
    <s v=""/>
    <s v="-"/>
    <s v="13/02/2025 10:21"/>
  </r>
  <r>
    <x v="13"/>
    <x v="13"/>
    <n v="0"/>
    <n v="1"/>
    <s v="ETV60"/>
    <n v="200"/>
    <n v="0"/>
    <s v="ร้านที่4"/>
    <s v="แ**"/>
    <s v="อุดรธานี"/>
    <s v="-"/>
    <s v=""/>
    <s v="13/02/2025 10:21"/>
    <s v="-"/>
    <s v="Flash Express Thailand COD"/>
    <s v="Tiktok"/>
    <s v="จ่ายทีหลัง / COD"/>
    <s v=""/>
    <s v="-"/>
    <s v="13/02/2025 10:21"/>
  </r>
  <r>
    <x v="0"/>
    <x v="0"/>
    <n v="120"/>
    <n v="1"/>
    <s v="ETV60"/>
    <n v="200"/>
    <n v="0"/>
    <s v="ร้านที่4"/>
    <s v="แ**"/>
    <s v="อุดรธานี"/>
    <s v="-"/>
    <s v=""/>
    <s v="13/02/2025 10:21"/>
    <s v="-"/>
    <s v="Flash Express Thailand COD"/>
    <s v="Tiktok"/>
    <s v="จ่ายทีหลัง / COD"/>
    <s v=""/>
    <s v="-"/>
    <s v="13/02/2025 10:21"/>
  </r>
  <r>
    <x v="12"/>
    <x v="12"/>
    <n v="120"/>
    <n v="3"/>
    <s v="ETV59"/>
    <n v="165"/>
    <n v="0"/>
    <s v="ร้านที่4"/>
    <s v="ส*** พ***อง"/>
    <s v="สระบุรี"/>
    <s v="-"/>
    <s v=""/>
    <s v="13/02/2025 10:18"/>
    <s v="-"/>
    <s v="Flash Express Thailand COD"/>
    <s v="Tiktok"/>
    <s v="จ่ายทีหลัง / COD"/>
    <s v=""/>
    <s v="-"/>
    <s v="13/02/2025 10:19"/>
  </r>
  <r>
    <x v="22"/>
    <x v="23"/>
    <n v="75"/>
    <n v="3"/>
    <s v="ETV58"/>
    <n v="225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13/02/2025 10:16"/>
    <s v="-"/>
    <s v="Kerry_dropoff"/>
    <s v="Lazada"/>
    <s v="lazada"/>
    <s v=""/>
    <s v="-"/>
    <s v="13/02/2025 10:16"/>
  </r>
  <r>
    <x v="12"/>
    <x v="12"/>
    <n v="120"/>
    <n v="3"/>
    <s v="ETV57"/>
    <n v="170"/>
    <n v="5"/>
    <s v="ร้านที่4"/>
    <s v="แ***วา"/>
    <s v="กาญจนบุรี"/>
    <s v="-"/>
    <s v=""/>
    <s v="13/02/2025 10:10"/>
    <s v="-"/>
    <s v="Flash Express Thailand"/>
    <s v="Tiktok"/>
    <s v="tiktok"/>
    <s v=""/>
    <s v="-"/>
    <s v="13/02/2025 10:10"/>
  </r>
  <r>
    <x v="2"/>
    <x v="2"/>
    <n v="66.333333333333329"/>
    <n v="3"/>
    <s v="ETV56"/>
    <n v="220"/>
    <n v="0"/>
    <s v="ร้านที่4"/>
    <s v="ว***า เ***อจาด"/>
    <s v="พิจิตร"/>
    <s v="-"/>
    <s v=""/>
    <s v="13/02/2025 10:06"/>
    <s v="-"/>
    <s v="Flash Express Thailand COD"/>
    <s v="Tiktok"/>
    <s v="จ่ายทีหลัง / COD"/>
    <s v=""/>
    <s v="-"/>
    <s v="13/02/2025 10:07"/>
  </r>
  <r>
    <x v="4"/>
    <x v="4"/>
    <n v="50"/>
    <n v="1"/>
    <s v="ETV56"/>
    <n v="252"/>
    <n v="45"/>
    <s v="ร้านที่1"/>
    <s v="ว******ำ"/>
    <s v="******ที่ 16/349￼หมู่บ้านพัทยากรีนวิลล์) ตำบลหนองปรือ อำเภอบางละมุง จังหวัดชลบุรี 20150"/>
    <s v="20150"/>
    <s v="81"/>
    <s v="13/02/2025 10:07"/>
    <s v="-"/>
    <s v="SPX Express"/>
    <s v="Shopee"/>
    <s v="shopee"/>
    <s v=""/>
    <s v="-"/>
    <s v="13/02/2025 10:07"/>
  </r>
  <r>
    <x v="6"/>
    <x v="6"/>
    <n v="50"/>
    <n v="1"/>
    <s v="ETV56"/>
    <n v="252"/>
    <n v="45"/>
    <s v="ร้านที่1"/>
    <s v="ว******ำ"/>
    <s v="******ที่ 16/349￼หมู่บ้านพัทยากรีนวิลล์) ตำบลหนองปรือ อำเภอบางละมุง จังหวัดชลบุรี 20150"/>
    <s v="20150"/>
    <s v="81"/>
    <s v="13/02/2025 10:07"/>
    <s v="-"/>
    <s v="SPX Express"/>
    <s v="Shopee"/>
    <s v="shopee"/>
    <s v=""/>
    <s v="-"/>
    <s v="13/02/2025 10:07"/>
  </r>
  <r>
    <x v="3"/>
    <x v="3"/>
    <n v="50"/>
    <n v="1"/>
    <s v="ETV56"/>
    <n v="252"/>
    <n v="45"/>
    <s v="ร้านที่1"/>
    <s v="ว******ำ"/>
    <s v="******ที่ 16/349￼หมู่บ้านพัทยากรีนวิลล์) ตำบลหนองปรือ อำเภอบางละมุง จังหวัดชลบุรี 20150"/>
    <s v="20150"/>
    <s v="81"/>
    <s v="13/02/2025 10:07"/>
    <s v="-"/>
    <s v="SPX Express"/>
    <s v="Shopee"/>
    <s v="shopee"/>
    <s v=""/>
    <s v="-"/>
    <s v="13/02/2025 10:07"/>
  </r>
  <r>
    <x v="3"/>
    <x v="3"/>
    <n v="43"/>
    <n v="2"/>
    <s v="ETV56"/>
    <n v="252"/>
    <n v="45"/>
    <s v="ร้านที่1"/>
    <s v="ว******ำ"/>
    <s v="******ที่ 16/349￼หมู่บ้านพัทยากรีนวิลล์) ตำบลหนองปรือ อำเภอบางละมุง จังหวัดชลบุรี 20150"/>
    <s v="20150"/>
    <s v="81"/>
    <s v="13/02/2025 10:07"/>
    <s v="-"/>
    <s v="SPX Express"/>
    <s v="Shopee"/>
    <s v="shopee"/>
    <s v=""/>
    <s v="-"/>
    <s v="13/02/2025 10:07"/>
  </r>
  <r>
    <x v="13"/>
    <x v="13"/>
    <n v="0"/>
    <n v="1"/>
    <s v="ETV55"/>
    <n v="106"/>
    <n v="6"/>
    <s v="ร้านที่4"/>
    <s v="แ*** ผ***นทร์"/>
    <s v="นครพนม"/>
    <s v="-"/>
    <s v=""/>
    <s v="13/02/2025 10:02"/>
    <s v="-"/>
    <s v="Flash Express Thailand"/>
    <s v="Tiktok"/>
    <s v="tiktok"/>
    <s v=""/>
    <s v="-"/>
    <s v="13/02/2025 10:02"/>
  </r>
  <r>
    <x v="0"/>
    <x v="0"/>
    <n v="120"/>
    <n v="1"/>
    <s v="ETV55"/>
    <n v="106"/>
    <n v="6"/>
    <s v="ร้านที่4"/>
    <s v="แ*** ผ***นทร์"/>
    <s v="นครพนม"/>
    <s v="-"/>
    <s v=""/>
    <s v="13/02/2025 10:02"/>
    <s v="-"/>
    <s v="Flash Express Thailand"/>
    <s v="Tiktok"/>
    <s v="tiktok"/>
    <s v=""/>
    <s v="-"/>
    <s v="13/02/2025 10:02"/>
  </r>
  <r>
    <x v="2"/>
    <x v="2"/>
    <n v="66.333333333333329"/>
    <n v="3"/>
    <s v="ETV54"/>
    <n v="220"/>
    <n v="0"/>
    <s v="ร้านที่4"/>
    <s v="ป***พ แ***่าง"/>
    <s v="ตาก"/>
    <s v="-"/>
    <s v=""/>
    <s v="13/02/2025 09:49"/>
    <s v="-"/>
    <s v="Flash Express Thailand COD"/>
    <s v="Tiktok"/>
    <s v="จ่ายทีหลัง / COD"/>
    <s v=""/>
    <s v="-"/>
    <s v="13/02/2025 09:49"/>
  </r>
  <r>
    <x v="5"/>
    <x v="5"/>
    <n v="49"/>
    <n v="1"/>
    <s v="ETV53"/>
    <n v="299"/>
    <n v="45"/>
    <s v="ร้านที่1"/>
    <s v="น****ณ"/>
    <s v="******ามศาลาวัดมาระวิชัย) ตำบลกระนวน อำเภอซำสูง จังหวัดขอนแก่น 40170"/>
    <s v="40170"/>
    <s v="99"/>
    <s v="13/02/2025 09:50"/>
    <s v="-"/>
    <s v="Flash Express"/>
    <s v="Shopee"/>
    <s v="shopee"/>
    <s v=""/>
    <s v="-"/>
    <s v="13/02/2025 09:48"/>
  </r>
  <r>
    <x v="0"/>
    <x v="0"/>
    <n v="75"/>
    <n v="1"/>
    <s v="ETV53"/>
    <n v="299"/>
    <n v="45"/>
    <s v="ร้านที่1"/>
    <s v="น****ณ"/>
    <s v="******ามศาลาวัดมาระวิชัย) ตำบลกระนวน อำเภอซำสูง จังหวัดขอนแก่น 40170"/>
    <s v="40170"/>
    <s v="99"/>
    <s v="13/02/2025 09:50"/>
    <s v="-"/>
    <s v="Flash Express"/>
    <s v="Shopee"/>
    <s v="shopee"/>
    <s v=""/>
    <s v="-"/>
    <s v="13/02/2025 09:48"/>
  </r>
  <r>
    <x v="2"/>
    <x v="2"/>
    <n v="76"/>
    <n v="1"/>
    <s v="ETV53"/>
    <n v="299"/>
    <n v="45"/>
    <s v="ร้านที่1"/>
    <s v="น****ณ"/>
    <s v="******ามศาลาวัดมาระวิชัย) ตำบลกระนวน อำเภอซำสูง จังหวัดขอนแก่น 40170"/>
    <s v="40170"/>
    <s v="99"/>
    <s v="13/02/2025 09:50"/>
    <s v="-"/>
    <s v="Flash Express"/>
    <s v="Shopee"/>
    <s v="shopee"/>
    <s v=""/>
    <s v="-"/>
    <s v="13/02/2025 09:48"/>
  </r>
  <r>
    <x v="3"/>
    <x v="3"/>
    <n v="43"/>
    <n v="1"/>
    <s v="ETV53"/>
    <n v="299"/>
    <n v="45"/>
    <s v="ร้านที่1"/>
    <s v="น****ณ"/>
    <s v="******ามศาลาวัดมาระวิชัย) ตำบลกระนวน อำเภอซำสูง จังหวัดขอนแก่น 40170"/>
    <s v="40170"/>
    <s v="99"/>
    <s v="13/02/2025 09:50"/>
    <s v="-"/>
    <s v="Flash Express"/>
    <s v="Shopee"/>
    <s v="shopee"/>
    <s v=""/>
    <s v="-"/>
    <s v="13/02/2025 09:47"/>
  </r>
  <r>
    <x v="0"/>
    <x v="0"/>
    <n v="73"/>
    <n v="3"/>
    <s v="ETV52"/>
    <n v="248"/>
    <n v="29"/>
    <s v="ร้านที่1"/>
    <s v="K******)"/>
    <s v="******บลในเมือง อำเภอเมืองพิษณุโลก จังหวัดพิษณุโลก 65000"/>
    <s v="65000"/>
    <s v="90"/>
    <s v="13/02/2025 10:16"/>
    <s v="-"/>
    <s v="SPX Express"/>
    <s v="Shopee"/>
    <s v="shopee"/>
    <s v=""/>
    <s v="-"/>
    <s v="13/02/2025 09:46"/>
  </r>
  <r>
    <x v="13"/>
    <x v="13"/>
    <n v="0"/>
    <n v="1"/>
    <s v="ETV50"/>
    <n v="100"/>
    <n v="0"/>
    <s v="ร้านที่4"/>
    <s v="น** ม***ยา พ***พ็ชร์"/>
    <s v="พระนครศรีอยุธยา"/>
    <s v="-"/>
    <s v=""/>
    <s v="13/02/2025 09:24"/>
    <s v="-"/>
    <s v="Flash Express Thailand COD"/>
    <s v="Tiktok"/>
    <s v="จ่ายทีหลัง / COD"/>
    <s v=""/>
    <s v="-"/>
    <s v="13/02/2025 09:24"/>
  </r>
  <r>
    <x v="2"/>
    <x v="2"/>
    <n v="120"/>
    <n v="1"/>
    <s v="ETV50"/>
    <n v="100"/>
    <n v="0"/>
    <s v="ร้านที่4"/>
    <s v="น** ม***ยา พ***พ็ชร์"/>
    <s v="พระนครศรีอยุธยา"/>
    <s v="-"/>
    <s v=""/>
    <s v="13/02/2025 09:24"/>
    <s v="-"/>
    <s v="Flash Express Thailand COD"/>
    <s v="Tiktok"/>
    <s v="จ่ายทีหลัง / COD"/>
    <s v=""/>
    <s v="-"/>
    <s v="13/02/2025 09:24"/>
  </r>
  <r>
    <x v="2"/>
    <x v="2"/>
    <n v="66.333333333333329"/>
    <n v="3"/>
    <s v="ETV48"/>
    <n v="270.38"/>
    <n v="0"/>
    <s v="ร้านที่9"/>
    <s v="ดาว"/>
    <s v="บ้านเลขที่ 24 หมู่ที่ 2 ตำบลทัพหลวง_x000a__x000a_หนองหญ้าไซ/ Nong Ya Saiสุพรรณบุรี/ Suphanburi_x000a_72240"/>
    <s v="72240"/>
    <s v="660985489326"/>
    <s v="13/02/2025 09:18"/>
    <s v="-"/>
    <s v="Kerry_dropoff"/>
    <s v="Lazada"/>
    <s v="lazada"/>
    <s v=""/>
    <s v="-"/>
    <s v="13/02/2025 09:16"/>
  </r>
  <r>
    <x v="2"/>
    <x v="2"/>
    <n v="66.333333333333329"/>
    <n v="3"/>
    <s v="ETV48"/>
    <n v="270.38"/>
    <n v="0"/>
    <s v="ร้านที่9"/>
    <s v="ดาว"/>
    <s v="บ้านเลขที่ 24 หมู่ที่ 2 ตำบลทัพหลวง_x000a__x000a_หนองหญ้าไซ/ Nong Ya Saiสุพรรณบุรี/ Suphanburi_x000a_72240"/>
    <s v="72240"/>
    <s v="660985489326"/>
    <s v="13/02/2025 09:18"/>
    <s v="-"/>
    <s v="Kerry_dropoff"/>
    <s v="Lazada"/>
    <s v="lazada"/>
    <s v=""/>
    <s v="-"/>
    <s v="13/02/2025 09:16"/>
  </r>
  <r>
    <x v="11"/>
    <x v="11"/>
    <n v="90"/>
    <n v="2"/>
    <s v="ETV47"/>
    <n v="209"/>
    <n v="29"/>
    <s v="ร้านที่1"/>
    <s v="ร******​"/>
    <s v="******งรอง 15 ตำบลสาริกา อำเภอเมืองนครนายก จังหวัดนครนายก 26000"/>
    <s v="26000"/>
    <s v="61"/>
    <s v="13/02/2025 09:38"/>
    <s v="-"/>
    <s v="SPX Express"/>
    <s v="Shopee"/>
    <s v="shopee"/>
    <s v=""/>
    <s v="-"/>
    <s v="13/02/2025 09:08"/>
  </r>
  <r>
    <x v="12"/>
    <x v="12"/>
    <n v="120"/>
    <n v="2"/>
    <s v="ETV46"/>
    <n v="110"/>
    <n v="0"/>
    <s v="ร้านที่4"/>
    <s v="ว***พ็ญ อ***ำ"/>
    <s v="ชัยนาท"/>
    <s v="-"/>
    <s v=""/>
    <s v="13/02/2025 08:56"/>
    <s v="-"/>
    <s v="Flash Express Thailand COD"/>
    <s v="Tiktok"/>
    <s v="จ่ายทีหลัง / COD"/>
    <s v=""/>
    <s v="-"/>
    <s v="13/02/2025 08:56"/>
  </r>
  <r>
    <x v="3"/>
    <x v="3"/>
    <n v="65"/>
    <n v="10"/>
    <s v="ETV45"/>
    <n v="980"/>
    <n v="0"/>
    <s v="ร้านที่4"/>
    <s v="ป**"/>
    <s v="พัทลุง"/>
    <s v="-"/>
    <s v=""/>
    <s v="13/02/2025 08:49"/>
    <s v="-"/>
    <s v="Flash Express Thailand COD"/>
    <s v="Tiktok"/>
    <s v="จ่ายทีหลัง / COD"/>
    <s v=""/>
    <s v="-"/>
    <s v="13/02/2025 08:50"/>
  </r>
  <r>
    <x v="4"/>
    <x v="4"/>
    <n v="65"/>
    <n v="5"/>
    <s v="ETV45"/>
    <n v="980"/>
    <n v="0"/>
    <s v="ร้านที่4"/>
    <s v="ป**"/>
    <s v="พัทลุง"/>
    <s v="-"/>
    <s v=""/>
    <s v="13/02/2025 08:49"/>
    <s v="-"/>
    <s v="Flash Express Thailand COD"/>
    <s v="Tiktok"/>
    <s v="จ่ายทีหลัง / COD"/>
    <s v=""/>
    <s v="-"/>
    <s v="13/02/2025 08:50"/>
  </r>
  <r>
    <x v="6"/>
    <x v="6"/>
    <n v="65"/>
    <n v="5"/>
    <s v="ETV45"/>
    <n v="980"/>
    <n v="0"/>
    <s v="ร้านที่4"/>
    <s v="ป**"/>
    <s v="พัทลุง"/>
    <s v="-"/>
    <s v=""/>
    <s v="13/02/2025 08:49"/>
    <s v="-"/>
    <s v="Flash Express Thailand COD"/>
    <s v="Tiktok"/>
    <s v="จ่ายทีหลัง / COD"/>
    <s v=""/>
    <s v="-"/>
    <s v="13/02/2025 08:50"/>
  </r>
  <r>
    <x v="2"/>
    <x v="2"/>
    <n v="66.333333333333329"/>
    <n v="3"/>
    <s v="ETV44"/>
    <n v="220"/>
    <n v="0"/>
    <s v="ร้านที่4"/>
    <s v="ล***า เ***กุล"/>
    <s v="กำแพงเพชร"/>
    <s v="-"/>
    <s v=""/>
    <s v="13/02/2025 08:01"/>
    <s v="-"/>
    <s v="Flash Express Thailand COD"/>
    <s v="Tiktok"/>
    <s v="จ่ายทีหลัง / COD"/>
    <s v=""/>
    <s v="-"/>
    <s v="13/02/2025 08:01"/>
  </r>
  <r>
    <x v="13"/>
    <x v="13"/>
    <n v="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2"/>
    <x v="2"/>
    <n v="12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13"/>
    <x v="13"/>
    <n v="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1"/>
    <x v="14"/>
    <n v="12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13"/>
    <x v="13"/>
    <n v="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0"/>
    <x v="0"/>
    <n v="12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3"/>
    <x v="3"/>
    <n v="43"/>
    <n v="1"/>
    <s v="ETV41"/>
    <n v="88"/>
    <n v="0"/>
    <s v="ร้านที่1"/>
    <s v="ภ******ะ"/>
    <s v="******มิตรภาพ ตำบลปากเพรียว ตำบลปากเพรียว อำเภอเมืองสระบุรี จังหวัดสระบุรี 18000"/>
    <s v="18000"/>
    <s v="53"/>
    <s v="13/02/2025 00:10"/>
    <s v="-"/>
    <s v="Flash Express"/>
    <s v="Shopee"/>
    <s v="shopee"/>
    <s v=""/>
    <s v="TH10016V09BK4A"/>
    <s v="13/02/2025 00:10"/>
  </r>
  <r>
    <x v="6"/>
    <x v="6"/>
    <n v="45"/>
    <n v="1"/>
    <s v="ETV41"/>
    <n v="88"/>
    <n v="0"/>
    <s v="ร้านที่1"/>
    <s v="ภ******ะ"/>
    <s v="******มิตรภาพ ตำบลปากเพรียว ตำบลปากเพรียว อำเภอเมืองสระบุรี จังหวัดสระบุรี 18000"/>
    <s v="18000"/>
    <s v="53"/>
    <s v="13/02/2025 00:10"/>
    <s v="-"/>
    <s v="Flash Express"/>
    <s v="Shopee"/>
    <s v="shopee"/>
    <s v=""/>
    <s v="TH10016V09BK4A"/>
    <s v="13/02/2025 00:10"/>
  </r>
  <r>
    <x v="12"/>
    <x v="12"/>
    <n v="120"/>
    <n v="1"/>
    <s v="ETV40"/>
    <n v="178"/>
    <n v="0"/>
    <s v="ร้านที่4"/>
    <s v="K บ**"/>
    <s v="ลพบุรี"/>
    <s v="-"/>
    <s v=""/>
    <s v="13/02/2025 00:02"/>
    <s v="-"/>
    <s v="Flash Express Thailand COD"/>
    <s v="Tiktok"/>
    <s v="จ่ายทีหลัง / COD"/>
    <s v=""/>
    <s v="THT07011HMBXS3Z"/>
    <s v="13/02/2025 00:05"/>
  </r>
  <r>
    <x v="3"/>
    <x v="3"/>
    <n v="65"/>
    <n v="1"/>
    <s v="ETV40"/>
    <n v="178"/>
    <n v="0"/>
    <s v="ร้านที่4"/>
    <s v="K บ**"/>
    <s v="ลพบุรี"/>
    <s v="-"/>
    <s v=""/>
    <s v="13/02/2025 00:02"/>
    <s v="-"/>
    <s v="Flash Express Thailand COD"/>
    <s v="Tiktok"/>
    <s v="จ่ายทีหลัง / COD"/>
    <s v=""/>
    <s v="THT07011HMBXS3Z"/>
    <s v="13/02/2025 00:05"/>
  </r>
  <r>
    <x v="4"/>
    <x v="4"/>
    <n v="65"/>
    <n v="1"/>
    <s v="ETV40"/>
    <n v="178"/>
    <n v="0"/>
    <s v="ร้านที่4"/>
    <s v="K บ**"/>
    <s v="ลพบุรี"/>
    <s v="-"/>
    <s v=""/>
    <s v="13/02/2025 00:02"/>
    <s v="-"/>
    <s v="Flash Express Thailand COD"/>
    <s v="Tiktok"/>
    <s v="จ่ายทีหลัง / COD"/>
    <s v=""/>
    <s v="THT07011HMBXS3Z"/>
    <s v="13/02/2025 00:0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n v="43"/>
    <n v="1"/>
    <s v="ETX89"/>
    <n v="240"/>
    <n v="35"/>
    <s v="ร้านที่1"/>
    <s v="บ******ร"/>
    <s v="******งอรุณอมรินทร์ เขตบางกอกน้อย จังหวัดกรุงเทพมหานคร 10700"/>
    <s v="10700"/>
    <s v="42"/>
    <s v="15/02/2025 00:07"/>
    <s v="-"/>
    <s v="SPX Express"/>
    <s v="Shopee"/>
    <s v="shopee"/>
    <s v=""/>
    <s v="TH250042013242R"/>
    <s v="14/02/2025 23:50"/>
  </r>
  <r>
    <x v="1"/>
    <x v="1"/>
    <n v="45"/>
    <n v="1"/>
    <s v="ETX89"/>
    <n v="240"/>
    <n v="35"/>
    <s v="ร้านที่1"/>
    <s v="บ******ร"/>
    <s v="******งอรุณอมรินทร์ เขตบางกอกน้อย จังหวัดกรุงเทพมหานคร 10700"/>
    <s v="10700"/>
    <s v="42"/>
    <s v="15/02/2025 00:07"/>
    <s v="-"/>
    <s v="SPX Express"/>
    <s v="Shopee"/>
    <s v="shopee"/>
    <s v=""/>
    <s v="TH250042013242R"/>
    <s v="14/02/2025 23:50"/>
  </r>
  <r>
    <x v="2"/>
    <x v="2"/>
    <n v="50"/>
    <n v="1"/>
    <s v="ETX89"/>
    <n v="240"/>
    <n v="35"/>
    <s v="ร้านที่1"/>
    <s v="บ******ร"/>
    <s v="******งอรุณอมรินทร์ เขตบางกอกน้อย จังหวัดกรุงเทพมหานคร 10700"/>
    <s v="10700"/>
    <s v="42"/>
    <s v="15/02/2025 00:07"/>
    <s v="-"/>
    <s v="SPX Express"/>
    <s v="Shopee"/>
    <s v="shopee"/>
    <s v=""/>
    <s v="TH250042013242R"/>
    <s v="14/02/2025 23:50"/>
  </r>
  <r>
    <x v="3"/>
    <x v="3"/>
    <n v="76"/>
    <n v="1"/>
    <s v="ETX89"/>
    <n v="240"/>
    <n v="35"/>
    <s v="ร้านที่1"/>
    <s v="บ******ร"/>
    <s v="******งอรุณอมรินทร์ เขตบางกอกน้อย จังหวัดกรุงเทพมหานคร 10700"/>
    <s v="10700"/>
    <s v="42"/>
    <s v="15/02/2025 00:07"/>
    <s v="-"/>
    <s v="SPX Express"/>
    <s v="Shopee"/>
    <s v="shopee"/>
    <s v=""/>
    <s v="TH250042013242R"/>
    <s v="14/02/2025 23:50"/>
  </r>
  <r>
    <x v="4"/>
    <x v="4"/>
    <n v="0"/>
    <n v="2"/>
    <s v="ETX88"/>
    <n v="200"/>
    <n v="0"/>
    <s v="ร้านที่4"/>
    <s v="แ***ม น***บุบผา"/>
    <s v="กรุงเทพมหานคร"/>
    <s v="-"/>
    <s v=""/>
    <s v="14/02/2025 23:38"/>
    <s v="-"/>
    <s v="Flash Express Thailand COD"/>
    <s v="Tiktok"/>
    <s v="จ่ายทีหลัง / COD"/>
    <s v="ของแถมไม่เอาครีมฮอลนะคะ"/>
    <s v="THT01481HT24T4Z"/>
    <s v="14/02/2025 23:39"/>
  </r>
  <r>
    <x v="5"/>
    <x v="5"/>
    <n v="120"/>
    <n v="2"/>
    <s v="ETX88"/>
    <n v="200"/>
    <n v="0"/>
    <s v="ร้านที่4"/>
    <s v="แ***ม น***บุบผา"/>
    <s v="กรุงเทพมหานคร"/>
    <s v="-"/>
    <s v=""/>
    <s v="14/02/2025 23:38"/>
    <s v="-"/>
    <s v="Flash Express Thailand COD"/>
    <s v="Tiktok"/>
    <s v="จ่ายทีหลัง / COD"/>
    <s v="ของแถมไม่เอาครีมฮอลนะคะ"/>
    <s v="THT01481HT24T4Z"/>
    <s v="14/02/2025 23:39"/>
  </r>
  <r>
    <x v="0"/>
    <x v="0"/>
    <n v="33.333333333333336"/>
    <n v="3"/>
    <s v="ETX87"/>
    <n v="111"/>
    <n v="6"/>
    <s v="ร้านที่4"/>
    <s v="ก***ล แ***อียด"/>
    <s v="สงขลา"/>
    <s v="-"/>
    <s v=""/>
    <s v="14/02/2025 23:24"/>
    <s v="-"/>
    <s v="Flash Express Thailand COD"/>
    <s v="Tiktok"/>
    <s v="จ่ายทีหลัง / COD"/>
    <s v=""/>
    <s v="THT71141HS8J39Z"/>
    <s v="14/02/2025 23:25"/>
  </r>
  <r>
    <x v="6"/>
    <x v="6"/>
    <n v="75"/>
    <n v="2"/>
    <s v="ETX86"/>
    <n v="204"/>
    <n v="54"/>
    <s v="ร้านที่1"/>
    <s v="ค******ง"/>
    <s v="******เดินเข้าไป บ้านที่มีต้นไม้เนอะๆหลังที่ 6) แขวงดอนเมือง เขตดอนเมือง จังหวัดกรุงเทพมหานคร 10210"/>
    <s v="10210"/>
    <s v="75"/>
    <s v="14/02/2025 23:07"/>
    <s v="-"/>
    <s v="SPX Express"/>
    <s v="Shopee"/>
    <s v="shopee"/>
    <s v=""/>
    <s v="TH252768466839S"/>
    <s v="14/02/2025 22:58"/>
  </r>
  <r>
    <x v="5"/>
    <x v="5"/>
    <n v="76.666666666666671"/>
    <n v="3"/>
    <s v="ETX85"/>
    <n v="262"/>
    <n v="41"/>
    <s v="ร้านที่1"/>
    <s v="ช******ศ"/>
    <s v="******ะเกด ตำบลการะเกด อำเภอเชียรใหญ่ จังหวัดนครศรีธรรมราช 80190"/>
    <s v="80190"/>
    <s v="52"/>
    <s v="14/02/2025 22:38"/>
    <s v="-"/>
    <s v="SPX Express"/>
    <s v="Shopee"/>
    <s v="shopee"/>
    <s v=""/>
    <s v="TH255580438439O"/>
    <s v="14/02/2025 22:38"/>
  </r>
  <r>
    <x v="5"/>
    <x v="5"/>
    <n v="77.5"/>
    <n v="2"/>
    <s v="ETX84"/>
    <n v="155"/>
    <n v="0"/>
    <s v="ร้านที่1"/>
    <s v="น******า"/>
    <s v="****** ต.ดอนหัวฬ่อ ตำบลดอนหัวฬ่อ อำเภอเมืองชลบุรี จังหวัดชลบุรี 20000"/>
    <s v="20000"/>
    <s v="77"/>
    <s v="14/02/2025 22:19"/>
    <s v="-"/>
    <s v="SPX Express"/>
    <s v="Shopee"/>
    <s v="shopee"/>
    <s v=""/>
    <s v="TH2551754068977"/>
    <s v="14/02/2025 22:19"/>
  </r>
  <r>
    <x v="7"/>
    <x v="7"/>
    <n v="76"/>
    <n v="1"/>
    <s v="ETX83"/>
    <n v="421"/>
    <n v="58"/>
    <s v="ร้านที่1"/>
    <s v="พ******ง"/>
    <s v="******บ้าน บ้านโคกสว่าง, ตำบลมะเกลือใหม่, อำเภอสูงเนิน ตำบลมะเกลือใหม่ อำเภอสูงเนิน จังหวัดนครราชสีมา 30170"/>
    <s v="30170"/>
    <s v="81"/>
    <s v="14/02/2025 21:39"/>
    <s v="-"/>
    <s v="SPX Express"/>
    <s v="Shopee"/>
    <s v="shopee"/>
    <s v=""/>
    <s v="TH259427865763W"/>
    <s v="14/02/2025 21:38"/>
  </r>
  <r>
    <x v="2"/>
    <x v="2"/>
    <n v="50"/>
    <n v="3"/>
    <s v="ETX83"/>
    <n v="421"/>
    <n v="58"/>
    <s v="ร้านที่1"/>
    <s v="พ******ง"/>
    <s v="******บ้าน บ้านโคกสว่าง, ตำบลมะเกลือใหม่, อำเภอสูงเนิน ตำบลมะเกลือใหม่ อำเภอสูงเนิน จังหวัดนครราชสีมา 30170"/>
    <s v="30170"/>
    <s v="81"/>
    <s v="14/02/2025 21:39"/>
    <s v="-"/>
    <s v="SPX Express"/>
    <s v="Shopee"/>
    <s v="shopee"/>
    <s v=""/>
    <s v="TH259427865763W"/>
    <s v="14/02/2025 21:38"/>
  </r>
  <r>
    <x v="3"/>
    <x v="3"/>
    <n v="73.5"/>
    <n v="2"/>
    <s v="ETX83"/>
    <n v="421"/>
    <n v="58"/>
    <s v="ร้านที่1"/>
    <s v="พ******ง"/>
    <s v="******บ้าน บ้านโคกสว่าง, ตำบลมะเกลือใหม่, อำเภอสูงเนิน ตำบลมะเกลือใหม่ อำเภอสูงเนิน จังหวัดนครราชสีมา 30170"/>
    <s v="30170"/>
    <s v="81"/>
    <s v="14/02/2025 21:39"/>
    <s v="-"/>
    <s v="SPX Express"/>
    <s v="Shopee"/>
    <s v="shopee"/>
    <s v=""/>
    <s v="TH259427865763W"/>
    <s v="14/02/2025 21:38"/>
  </r>
  <r>
    <x v="1"/>
    <x v="1"/>
    <n v="60"/>
    <n v="1"/>
    <s v="ETX82"/>
    <n v="87"/>
    <n v="7"/>
    <s v="ร้านที่1"/>
    <s v="อดิศร ยะด้วง"/>
    <s v="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_x000a__x000a_บางใหญ่/ Bang Yaiนนทบุรี/ Nonthaburi_x000a_11140"/>
    <s v="11140"/>
    <s v="660886038232"/>
    <s v="14/02/2025 21:16"/>
    <s v="-"/>
    <s v="Kerry_dropoff"/>
    <s v="Lazada"/>
    <s v="lazada"/>
    <s v=""/>
    <s v="LEXPU0457806967"/>
    <s v="14/02/2025 21:16"/>
  </r>
  <r>
    <x v="8"/>
    <x v="8"/>
    <n v="60"/>
    <n v="1"/>
    <s v="ETX82"/>
    <n v="87"/>
    <n v="7"/>
    <s v="ร้านที่1"/>
    <s v="อดิศร ยะด้วง"/>
    <s v="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_x000a__x000a_บางใหญ่/ Bang Yaiนนทบุรี/ Nonthaburi_x000a_11140"/>
    <s v="11140"/>
    <s v="660886038232"/>
    <s v="14/02/2025 21:16"/>
    <s v="-"/>
    <s v="Kerry_dropoff"/>
    <s v="Lazada"/>
    <s v="lazada"/>
    <s v=""/>
    <s v="LEXPU0457806967"/>
    <s v="14/02/2025 21:16"/>
  </r>
  <r>
    <x v="0"/>
    <x v="0"/>
    <n v="60"/>
    <n v="1"/>
    <s v="ETX82"/>
    <n v="87"/>
    <n v="7"/>
    <s v="ร้านที่1"/>
    <s v="อดิศร ยะด้วง"/>
    <s v="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_x000a__x000a_บางใหญ่/ Bang Yaiนนทบุรี/ Nonthaburi_x000a_11140"/>
    <s v="11140"/>
    <s v="660886038232"/>
    <s v="14/02/2025 21:16"/>
    <s v="-"/>
    <s v="Kerry_dropoff"/>
    <s v="Lazada"/>
    <s v="lazada"/>
    <s v=""/>
    <s v="LEXPU0457806967"/>
    <s v="14/02/2025 21:16"/>
  </r>
  <r>
    <x v="9"/>
    <x v="9"/>
    <n v="45"/>
    <n v="2"/>
    <s v="ETX81"/>
    <n v="129"/>
    <n v="45"/>
    <s v="ร้านที่4"/>
    <s v="ส***สตรา ย***ระโทก"/>
    <s v="เทศบาลนครนครราชสีมา"/>
    <s v="-"/>
    <s v=""/>
    <s v="14/02/2025 20:48"/>
    <s v="-"/>
    <s v="Flash Express Thailand COD"/>
    <s v="Tiktok"/>
    <s v="จ่ายทีหลัง / COD"/>
    <s v=""/>
    <s v="THT27021HT1CA8Z"/>
    <s v="14/02/2025 20:48"/>
  </r>
  <r>
    <x v="1"/>
    <x v="1"/>
    <n v="50"/>
    <n v="2"/>
    <s v="ETX80"/>
    <n v="292"/>
    <n v="41"/>
    <s v="ร้านที่1"/>
    <s v="เ******ย"/>
    <s v="******ลโยธะกา อำเภอบางน้ำเปรี้ยว จังหวัดฉะเชิงเทรา 24150"/>
    <s v="24150"/>
    <s v="68"/>
    <s v="14/02/2025 20:54"/>
    <s v="-"/>
    <s v="SPX Express"/>
    <s v="Shopee"/>
    <s v="shopee"/>
    <s v=""/>
    <s v="TH256599038483U"/>
    <s v="14/02/2025 20:35"/>
  </r>
  <r>
    <x v="8"/>
    <x v="8"/>
    <n v="50"/>
    <n v="2"/>
    <s v="ETX80"/>
    <n v="292"/>
    <n v="41"/>
    <s v="ร้านที่1"/>
    <s v="เ******ย"/>
    <s v="******ลโยธะกา อำเภอบางน้ำเปรี้ยว จังหวัดฉะเชิงเทรา 24150"/>
    <s v="24150"/>
    <s v="68"/>
    <s v="14/02/2025 20:54"/>
    <s v="-"/>
    <s v="SPX Express"/>
    <s v="Shopee"/>
    <s v="shopee"/>
    <s v=""/>
    <s v="TH256599038483U"/>
    <s v="14/02/2025 20:35"/>
  </r>
  <r>
    <x v="0"/>
    <x v="0"/>
    <n v="50"/>
    <n v="2"/>
    <s v="ETX80"/>
    <n v="292"/>
    <n v="41"/>
    <s v="ร้านที่1"/>
    <s v="เ******ย"/>
    <s v="******ลโยธะกา อำเภอบางน้ำเปรี้ยว จังหวัดฉะเชิงเทรา 24150"/>
    <s v="24150"/>
    <s v="68"/>
    <s v="14/02/2025 20:54"/>
    <s v="-"/>
    <s v="SPX Express"/>
    <s v="Shopee"/>
    <s v="shopee"/>
    <s v=""/>
    <s v="TH256599038483U"/>
    <s v="14/02/2025 20:35"/>
  </r>
  <r>
    <x v="5"/>
    <x v="10"/>
    <n v="71.25"/>
    <n v="2"/>
    <s v="ETX79"/>
    <n v="168.5"/>
    <n v="26"/>
    <s v="ร้านที่1"/>
    <s v="นิภา มานะศรี"/>
    <s v="58 หมู่16 บ้านโนนเจริญ · โคกสว่าง/ Khok Sawang_x000a__x000a_พนมไพร/ Phanom Phraiร้อยเอ็ด/ Roi Et_x000a_45140"/>
    <s v="45140"/>
    <s v="660871245949"/>
    <s v="14/02/2025 20:36"/>
    <s v="-"/>
    <s v="Kerry_dropoff"/>
    <s v="Lazada"/>
    <s v="lazada"/>
    <s v=""/>
    <s v="TH42066V927C1G"/>
    <s v="14/02/2025 20:32"/>
  </r>
  <r>
    <x v="3"/>
    <x v="3"/>
    <n v="83.333333333333329"/>
    <n v="3"/>
    <s v="ETX78"/>
    <n v="220"/>
    <n v="0"/>
    <s v="ร้านที่4"/>
    <s v="ว***าภรณ์ น***ริญกุล"/>
    <s v="สมุทรปราการ"/>
    <s v="-"/>
    <s v=""/>
    <s v="14/02/2025 20:08"/>
    <s v="-"/>
    <s v="Flash Express Thailand COD"/>
    <s v="Tiktok"/>
    <s v="จ่ายทีหลัง / COD"/>
    <s v=""/>
    <s v="THT02031HSG9E3Z"/>
    <s v="14/02/2025 20:08"/>
  </r>
  <r>
    <x v="5"/>
    <x v="5"/>
    <n v="66.333333333333329"/>
    <n v="12"/>
    <s v="ETX77"/>
    <n v="880"/>
    <n v="0"/>
    <s v="ร้านที่4"/>
    <s v="ณ***นม์ เ***เลิศ"/>
    <s v="อ่างทอง"/>
    <s v="-"/>
    <s v=""/>
    <s v="14/02/2025 20:02"/>
    <s v="-"/>
    <s v="Flash Express Thailand COD"/>
    <s v="Tiktok"/>
    <s v="จ่ายทีหลัง / COD"/>
    <s v=""/>
    <s v="THT06031HSF8Q1Z"/>
    <s v="14/02/2025 20:02"/>
  </r>
  <r>
    <x v="10"/>
    <x v="11"/>
    <n v="65"/>
    <n v="2"/>
    <s v="ETX75"/>
    <n v="137"/>
    <n v="7"/>
    <s v="ร้านที่1"/>
    <s v="พ******ย"/>
    <s v="******6, ถนน สามเสน, แขวง บางขุนพรหม, เขตพระนคร แขวงบางขุนพรหม เขตพระนคร จังหวัดกรุงเทพมหานคร 10200"/>
    <s v="10200"/>
    <s v="14"/>
    <s v="14/02/2025 17:35"/>
    <s v="-"/>
    <s v="SPX Express"/>
    <s v="Shopee"/>
    <s v="shopee"/>
    <s v=""/>
    <s v="TH258821631505E"/>
    <s v="14/02/2025 17:34"/>
  </r>
  <r>
    <x v="11"/>
    <x v="12"/>
    <n v="65"/>
    <n v="3"/>
    <s v="ETX73"/>
    <n v="320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13/02/2025 22:14"/>
    <s v="macanatic.xr@gmail.com"/>
    <s v="EMS"/>
    <s v="facebook"/>
    <s v="กสิกร"/>
    <s v=""/>
    <s v="JB175084863TH"/>
    <s v="14/02/2025 17:05"/>
  </r>
  <r>
    <x v="5"/>
    <x v="5"/>
    <n v="100"/>
    <n v="3"/>
    <s v="ETX73"/>
    <n v="320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13/02/2025 22:14"/>
    <s v="macanatic.xr@gmail.com"/>
    <s v="EMS"/>
    <s v="facebook"/>
    <s v="กสิกร"/>
    <s v=""/>
    <s v="JB175084863TH"/>
    <s v="14/02/2025 17:05"/>
  </r>
  <r>
    <x v="3"/>
    <x v="3"/>
    <n v="76"/>
    <n v="1"/>
    <s v="ETX72"/>
    <n v="83"/>
    <n v="7"/>
    <s v="ร้านที่1"/>
    <s v="ธ******ง"/>
    <s v="******.เคหะร่มเกล้า37 แขวงคลองสองต้นนุ่น แขวงคลองสองต้นนุ่น เขตลาดกระบัง จังหวัดกรุงเทพมหานคร 10520"/>
    <s v="10520"/>
    <s v="42"/>
    <s v="14/02/2025 16:58"/>
    <s v="-"/>
    <s v="SPX Express"/>
    <s v="Shopee"/>
    <s v="shopee"/>
    <s v=""/>
    <s v="TH259514525673R"/>
    <s v="14/02/2025 16:57"/>
  </r>
  <r>
    <x v="11"/>
    <x v="12"/>
    <n v="50"/>
    <n v="6"/>
    <s v="ETX71"/>
    <n v="476"/>
    <n v="26"/>
    <s v="ร้านที่1"/>
    <s v="LEK. Srun GekHorng"/>
    <s v="จุดผ่านแดนบ้านเขาดิน.ม8 ต.ตลาดคลองหาด.อ.คลองหาด.จังหวัดสระแก้ว ห้อง411 อาคาร.ก.27260(068555354) · คลองหาด/ Khlong Hat_x000a__x000a_คลองหาด/ Khlong Hatสระแก้ว/ Sa Kaeo_x000a_27260"/>
    <s v="27260"/>
    <s v="660824780787"/>
    <s v="14/02/2025 16:50"/>
    <s v="-"/>
    <s v="Kerry_dropoff"/>
    <s v="Lazada"/>
    <s v="lazada"/>
    <s v=""/>
    <s v="TH26026V9FGR5A"/>
    <s v="14/02/2025 16:50"/>
  </r>
  <r>
    <x v="3"/>
    <x v="3"/>
    <n v="66"/>
    <n v="1"/>
    <s v="ETX71"/>
    <n v="476"/>
    <n v="26"/>
    <s v="ร้านที่1"/>
    <s v="LEK. Srun GekHorng"/>
    <s v="จุดผ่านแดนบ้านเขาดิน.ม8 ต.ตลาดคลองหาด.อ.คลองหาด.จังหวัดสระแก้ว ห้อง411 อาคาร.ก.27260(068555354) · คลองหาด/ Khlong Hat_x000a__x000a_คลองหาด/ Khlong Hatสระแก้ว/ Sa Kaeo_x000a_27260"/>
    <s v="27260"/>
    <s v="660824780787"/>
    <s v="14/02/2025 16:50"/>
    <s v="-"/>
    <s v="Kerry_dropoff"/>
    <s v="Lazada"/>
    <s v="lazada"/>
    <s v=""/>
    <s v="TH26026V9FGR5A"/>
    <s v="14/02/2025 16:50"/>
  </r>
  <r>
    <x v="7"/>
    <x v="13"/>
    <n v="66"/>
    <n v="1"/>
    <s v="ETX71"/>
    <n v="476"/>
    <n v="26"/>
    <s v="ร้านที่1"/>
    <s v="LEK. Srun GekHorng"/>
    <s v="จุดผ่านแดนบ้านเขาดิน.ม8 ต.ตลาดคลองหาด.อ.คลองหาด.จังหวัดสระแก้ว ห้อง411 อาคาร.ก.27260(068555354) · คลองหาด/ Khlong Hat_x000a__x000a_คลองหาด/ Khlong Hatสระแก้ว/ Sa Kaeo_x000a_27260"/>
    <s v="27260"/>
    <s v="660824780787"/>
    <s v="14/02/2025 16:50"/>
    <s v="-"/>
    <s v="Kerry_dropoff"/>
    <s v="Lazada"/>
    <s v="lazada"/>
    <s v=""/>
    <s v="TH26026V9FGR5A"/>
    <s v="14/02/2025 16:50"/>
  </r>
  <r>
    <x v="5"/>
    <x v="5"/>
    <n v="67"/>
    <n v="1"/>
    <s v="ETX71"/>
    <n v="476"/>
    <n v="26"/>
    <s v="ร้านที่1"/>
    <s v="LEK. Srun GekHorng"/>
    <s v="จุดผ่านแดนบ้านเขาดิน.ม8 ต.ตลาดคลองหาด.อ.คลองหาด.จังหวัดสระแก้ว ห้อง411 อาคาร.ก.27260(068555354) · คลองหาด/ Khlong Hat_x000a__x000a_คลองหาด/ Khlong Hatสระแก้ว/ Sa Kaeo_x000a_27260"/>
    <s v="27260"/>
    <s v="660824780787"/>
    <s v="14/02/2025 16:50"/>
    <s v="-"/>
    <s v="Kerry_dropoff"/>
    <s v="Lazada"/>
    <s v="lazada"/>
    <s v=""/>
    <s v="TH26026V9FGR5A"/>
    <s v="14/02/2025 16:50"/>
  </r>
  <r>
    <x v="5"/>
    <x v="5"/>
    <n v="60"/>
    <n v="1"/>
    <s v="ETX70"/>
    <n v="150"/>
    <n v="0"/>
    <s v="ร้านที่4"/>
    <s v="ค***อล"/>
    <s v="กรุงเทพมหานคร"/>
    <s v="-"/>
    <s v=""/>
    <s v="14/02/2025 16:50"/>
    <s v="-"/>
    <s v="Flash Express Thailand"/>
    <s v="Tiktok"/>
    <s v="tiktok"/>
    <s v=""/>
    <s v="THT01211HSGVV5Z"/>
    <s v="14/02/2025 16:50"/>
  </r>
  <r>
    <x v="12"/>
    <x v="14"/>
    <n v="60"/>
    <n v="1"/>
    <s v="ETX70"/>
    <n v="150"/>
    <n v="0"/>
    <s v="ร้านที่4"/>
    <s v="ค***อล"/>
    <s v="กรุงเทพมหานคร"/>
    <s v="-"/>
    <s v=""/>
    <s v="14/02/2025 16:50"/>
    <s v="-"/>
    <s v="Flash Express Thailand"/>
    <s v="Tiktok"/>
    <s v="tiktok"/>
    <s v=""/>
    <s v="THT01211HSGVV5Z"/>
    <s v="14/02/2025 16:50"/>
  </r>
  <r>
    <x v="5"/>
    <x v="5"/>
    <n v="60"/>
    <n v="2"/>
    <s v="ETX69"/>
    <n v="240"/>
    <n v="0"/>
    <s v="ร้านที่4"/>
    <s v="ม***วาระโก"/>
    <s v="ชัยภูมิ"/>
    <s v="-"/>
    <s v=""/>
    <s v="14/02/2025 16:43"/>
    <s v="-"/>
    <s v="Flash Express Thailand COD"/>
    <s v="Tiktok"/>
    <s v="จ่ายทีหลัง / COD"/>
    <s v=""/>
    <s v="THT33011HSH0G5Z"/>
    <s v="14/02/2025 16:43"/>
  </r>
  <r>
    <x v="12"/>
    <x v="14"/>
    <n v="60"/>
    <n v="2"/>
    <s v="ETX69"/>
    <n v="240"/>
    <n v="0"/>
    <s v="ร้านที่4"/>
    <s v="ม***วาระโก"/>
    <s v="ชัยภูมิ"/>
    <s v="-"/>
    <s v=""/>
    <s v="14/02/2025 16:43"/>
    <s v="-"/>
    <s v="Flash Express Thailand COD"/>
    <s v="Tiktok"/>
    <s v="จ่ายทีหลัง / COD"/>
    <s v=""/>
    <s v="THT33011HSH0G5Z"/>
    <s v="14/02/2025 16:43"/>
  </r>
  <r>
    <x v="5"/>
    <x v="5"/>
    <n v="60"/>
    <n v="1"/>
    <s v="ETX68"/>
    <n v="120"/>
    <n v="0"/>
    <s v="ร้านที่4"/>
    <s v="ว***า พ***ประดับ"/>
    <s v="นครสวรรค์"/>
    <s v="-"/>
    <s v=""/>
    <s v="14/02/2025 16:33"/>
    <s v="-"/>
    <s v="Flash Express Thailand COD"/>
    <s v="Tiktok"/>
    <s v="จ่ายทีหลัง / COD"/>
    <s v=""/>
    <s v="THT56021HSGY83Z"/>
    <s v="14/02/2025 16:34"/>
  </r>
  <r>
    <x v="12"/>
    <x v="14"/>
    <n v="60"/>
    <n v="1"/>
    <s v="ETX68"/>
    <n v="120"/>
    <n v="0"/>
    <s v="ร้านที่4"/>
    <s v="ว***า พ***ประดับ"/>
    <s v="นครสวรรค์"/>
    <s v="-"/>
    <s v=""/>
    <s v="14/02/2025 16:33"/>
    <s v="-"/>
    <s v="Flash Express Thailand COD"/>
    <s v="Tiktok"/>
    <s v="จ่ายทีหลัง / COD"/>
    <s v=""/>
    <s v="THT56021HSGY83Z"/>
    <s v="14/02/2025 16:34"/>
  </r>
  <r>
    <x v="5"/>
    <x v="5"/>
    <n v="0"/>
    <n v="3"/>
    <s v="ETX67"/>
    <n v="0"/>
    <n v="0"/>
    <s v="ร้านที่1"/>
    <s v="วราลี  อรุณรุ่ง "/>
    <s v="ที่อยู่: 116_x000a_ถ.เลี่ยงเมืองนนทบุรี_x000a_ต.ตลาดขวัญ _x000a_อ.เมือง นนทบุรี  _x000a_(ร้านกาแฟสด)  11000"/>
    <s v="11000"/>
    <s v="0637969639"/>
    <s v="14/02/2025 16:17"/>
    <s v="macanatic.xr@gmail.com"/>
    <s v="EMS"/>
    <s v="facebook"/>
    <s v="กสิกร"/>
    <s v="เคลมชิฟฟ่อนไม่มีไส้กล่องใหญ่ 3 กล่อง เนื่องจากคีย์ออเดอร์ผิดรายการ"/>
    <s v="JB175084850TH"/>
    <s v="14/02/2025 16:17"/>
  </r>
  <r>
    <x v="0"/>
    <x v="0"/>
    <n v="33.333333333333336"/>
    <n v="3"/>
    <s v="ETX66"/>
    <n v="111"/>
    <n v="6"/>
    <s v="ร้านที่4"/>
    <s v="ว***ักษณ์ น***ามปี"/>
    <s v="นครศรีธรรมราช"/>
    <s v="-"/>
    <s v=""/>
    <s v="14/02/2025 16:09"/>
    <s v="-"/>
    <s v="Flash Express Thailand COD"/>
    <s v="Tiktok"/>
    <s v="จ่ายทีหลัง / COD"/>
    <s v=""/>
    <s v="THT64011HSUAN2Z"/>
    <s v="14/02/2025 16:09"/>
  </r>
  <r>
    <x v="13"/>
    <x v="15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4"/>
    <x v="16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5"/>
    <x v="17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6"/>
    <x v="18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7"/>
    <x v="19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8"/>
    <x v="20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1"/>
    <x v="12"/>
    <n v="65"/>
    <n v="1"/>
    <s v="ETX64"/>
    <n v="120"/>
    <n v="20"/>
    <s v="ร้านที่1"/>
    <s v="ลัดดาวัลย์ฟักเงิน "/>
    <s v="346 ซอย 12 ถนนพหลโยธิน 87 ตำบลประชาธิปัตย์อำเภอธัญบุรีจังหวัดปทุมธานี 12130"/>
    <s v="12130"/>
    <s v="0870836510"/>
    <s v="14/02/2025 15:33"/>
    <s v="macanatic.xr@gmail.com"/>
    <s v="EMS"/>
    <s v="facebook"/>
    <s v="กสิกร"/>
    <s v=""/>
    <s v="JB175084846TH"/>
    <s v="14/02/2025 16:05"/>
  </r>
  <r>
    <x v="5"/>
    <x v="5"/>
    <n v="100"/>
    <n v="1"/>
    <s v="ETX64"/>
    <n v="120"/>
    <n v="20"/>
    <s v="ร้านที่1"/>
    <s v="ลัดดาวัลย์ฟักเงิน "/>
    <s v="346 ซอย 12 ถนนพหลโยธิน 87 ตำบลประชาธิปัตย์อำเภอธัญบุรีจังหวัดปทุมธานี 12130"/>
    <s v="12130"/>
    <s v="0870836510"/>
    <s v="14/02/2025 15:33"/>
    <s v="macanatic.xr@gmail.com"/>
    <s v="EMS"/>
    <s v="facebook"/>
    <s v="กสิกร"/>
    <s v=""/>
    <s v="JB175084846TH"/>
    <s v="14/02/2025 16:05"/>
  </r>
  <r>
    <x v="13"/>
    <x v="15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15"/>
    <x v="17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18"/>
    <x v="20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14"/>
    <x v="16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16"/>
    <x v="18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9"/>
    <x v="9"/>
    <n v="35"/>
    <n v="8"/>
    <s v="ETX62"/>
    <n v="359"/>
    <n v="41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4/02/2025 16:31"/>
    <s v="-"/>
    <s v="SPX Express"/>
    <s v="Shopee"/>
    <s v="shopee"/>
    <s v=""/>
    <s v="TH252910359165D"/>
    <s v="14/02/2025 16:01"/>
  </r>
  <r>
    <x v="1"/>
    <x v="1"/>
    <n v="60"/>
    <n v="1"/>
    <s v="ETX61"/>
    <n v="254.5"/>
    <n v="7"/>
    <s v="ร้านที่1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14/02/2025 16:04"/>
    <s v="-"/>
    <s v="Kerry_dropoff"/>
    <s v="Lazada"/>
    <s v="lazada"/>
    <s v=""/>
    <s v="LEXPU0457868126"/>
    <s v="14/02/2025 16:01"/>
  </r>
  <r>
    <x v="8"/>
    <x v="8"/>
    <n v="60"/>
    <n v="1"/>
    <s v="ETX61"/>
    <n v="254.5"/>
    <n v="7"/>
    <s v="ร้านที่1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14/02/2025 16:04"/>
    <s v="-"/>
    <s v="Kerry_dropoff"/>
    <s v="Lazada"/>
    <s v="lazada"/>
    <s v=""/>
    <s v="LEXPU0457868126"/>
    <s v="14/02/2025 16:01"/>
  </r>
  <r>
    <x v="0"/>
    <x v="0"/>
    <n v="60"/>
    <n v="1"/>
    <s v="ETX61"/>
    <n v="254.5"/>
    <n v="7"/>
    <s v="ร้านที่1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14/02/2025 16:04"/>
    <s v="-"/>
    <s v="Kerry_dropoff"/>
    <s v="Lazada"/>
    <s v="lazada"/>
    <s v=""/>
    <s v="LEXPU0457868126"/>
    <s v="14/02/2025 16:01"/>
  </r>
  <r>
    <x v="11"/>
    <x v="12"/>
    <n v="33.333333333333336"/>
    <n v="3"/>
    <s v="ETX61"/>
    <n v="254.5"/>
    <n v="7"/>
    <s v="ร้านที่1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14/02/2025 16:04"/>
    <s v="-"/>
    <s v="Kerry_dropoff"/>
    <s v="Lazada"/>
    <s v="lazada"/>
    <s v=""/>
    <s v="LEXPU0457868126"/>
    <s v="14/02/2025 16:01"/>
  </r>
  <r>
    <x v="3"/>
    <x v="3"/>
    <n v="83.333333333333329"/>
    <n v="3"/>
    <s v="ETX60"/>
    <n v="250"/>
    <n v="0"/>
    <s v="ร้านที่2"/>
    <s v="จ***ธิป โ***ธาตุ"/>
    <s v="ศรีสะเกษ"/>
    <s v="-"/>
    <s v=""/>
    <s v="14/02/2025 16:00"/>
    <s v="-"/>
    <s v="J&amp;T COD"/>
    <s v="Tiktok"/>
    <s v="จ่ายทีหลัง / COD"/>
    <s v=""/>
    <s v="755229718854"/>
    <s v="14/02/2025 16:00"/>
  </r>
  <r>
    <x v="18"/>
    <x v="20"/>
    <n v="100"/>
    <n v="1"/>
    <s v="ETX59"/>
    <n v="150"/>
    <n v="20"/>
    <s v="ร้านที่1"/>
    <s v="พัสวี จินตนา"/>
    <s v="88/513 มบ.เฟื่องฟ้า12 ม.8 ซ.มังกร นาคดี ถ.เทพารักษ์_x000a_เทพารักษ์_x000a_เมือง, สมุทรปราการ 10270"/>
    <s v="10270"/>
    <s v="0890046033"/>
    <s v="14/02/2025 14:35"/>
    <s v="macanatic.xr@gmail.com"/>
    <s v="EMS"/>
    <s v="facebook"/>
    <s v="กสิกร"/>
    <s v=""/>
    <s v="JB175084829TH"/>
    <s v="14/02/2025 15:58"/>
  </r>
  <r>
    <x v="16"/>
    <x v="18"/>
    <n v="100"/>
    <n v="1"/>
    <s v="ETX59"/>
    <n v="150"/>
    <n v="20"/>
    <s v="ร้านที่1"/>
    <s v="พัสวี จินตนา"/>
    <s v="88/513 มบ.เฟื่องฟ้า12 ม.8 ซ.มังกร นาคดี ถ.เทพารักษ์_x000a_เทพารักษ์_x000a_เมือง, สมุทรปราการ 10270"/>
    <s v="10270"/>
    <s v="0890046033"/>
    <s v="14/02/2025 14:35"/>
    <s v="macanatic.xr@gmail.com"/>
    <s v="EMS"/>
    <s v="facebook"/>
    <s v="กสิกร"/>
    <s v=""/>
    <s v="JB175084829TH"/>
    <s v="14/02/2025 15:58"/>
  </r>
  <r>
    <x v="0"/>
    <x v="0"/>
    <n v="50"/>
    <n v="2"/>
    <s v="ETX58"/>
    <n v="180"/>
    <n v="30"/>
    <s v="ร้านที่1"/>
    <s v="ตุ๊ก รุ่งเรือง"/>
    <s v="26/2ม12_x000a_ต.ยกกระบัตร_x000a_อ.บ้านแพ้ว_x000a_จ.สมุทรสาคร 74120"/>
    <s v="74120"/>
    <s v="0877542830"/>
    <s v="14/02/2025 15:55"/>
    <s v="macanatic.xr@gmail.com"/>
    <s v="EMS COD"/>
    <s v="facebook"/>
    <s v="กสิกร"/>
    <s v=""/>
    <s v="JA167840747TH"/>
    <s v="14/02/2025 15:55"/>
  </r>
  <r>
    <x v="5"/>
    <x v="5"/>
    <n v="100"/>
    <n v="1"/>
    <s v="ETX58"/>
    <n v="180"/>
    <n v="30"/>
    <s v="ร้านที่1"/>
    <s v="ตุ๊ก รุ่งเรือง"/>
    <s v="26/2ม12_x000a_ต.ยกกระบัตร_x000a_อ.บ้านแพ้ว_x000a_จ.สมุทรสาคร 74120"/>
    <s v="74120"/>
    <s v="0877542830"/>
    <s v="14/02/2025 15:55"/>
    <s v="macanatic.xr@gmail.com"/>
    <s v="EMS COD"/>
    <s v="facebook"/>
    <s v="กสิกร"/>
    <s v=""/>
    <s v="JA167840747TH"/>
    <s v="14/02/2025 15:55"/>
  </r>
  <r>
    <x v="1"/>
    <x v="1"/>
    <n v="50"/>
    <n v="1"/>
    <s v="ETX57"/>
    <n v="130"/>
    <n v="30"/>
    <s v="ร้านที่1"/>
    <s v="ฉลวย บัวศรี"/>
    <s v="19/18 หมู่13ต บึงคําพร้อย อําเภอลําลูกกา จังหวัดปทุมธานี 12150"/>
    <s v="12150"/>
    <s v="0983670325"/>
    <s v="14/02/2025 15:49"/>
    <s v="macanatic.xr@gmail.com"/>
    <s v="EMS COD"/>
    <s v="facebook"/>
    <s v="กสิกร"/>
    <s v=""/>
    <s v="JA167840733TH"/>
    <s v="14/02/2025 15:48"/>
  </r>
  <r>
    <x v="17"/>
    <x v="19"/>
    <n v="100"/>
    <n v="1"/>
    <s v="ETX57"/>
    <n v="130"/>
    <n v="30"/>
    <s v="ร้านที่1"/>
    <s v="ฉลวย บัวศรี"/>
    <s v="19/18 หมู่13ต บึงคําพร้อย อําเภอลําลูกกา จังหวัดปทุมธานี 12150"/>
    <s v="12150"/>
    <s v="0983670325"/>
    <s v="14/02/2025 15:49"/>
    <s v="macanatic.xr@gmail.com"/>
    <s v="EMS COD"/>
    <s v="facebook"/>
    <s v="กสิกร"/>
    <s v=""/>
    <s v="JA167840733TH"/>
    <s v="14/02/2025 15:48"/>
  </r>
  <r>
    <x v="0"/>
    <x v="0"/>
    <n v="50"/>
    <n v="1"/>
    <s v="ETX5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14/02/2025 12:12"/>
    <s v="macanatic.xr@gmail.com"/>
    <s v="EMS"/>
    <s v="facebook"/>
    <s v="กสิกร"/>
    <s v=""/>
    <s v="JB175084815TH"/>
    <s v="14/02/2025 15:45"/>
  </r>
  <r>
    <x v="1"/>
    <x v="1"/>
    <n v="50"/>
    <n v="1"/>
    <s v="ETX5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14/02/2025 12:12"/>
    <s v="macanatic.xr@gmail.com"/>
    <s v="EMS"/>
    <s v="facebook"/>
    <s v="กสิกร"/>
    <s v=""/>
    <s v="JB175084815TH"/>
    <s v="14/02/2025 15:45"/>
  </r>
  <r>
    <x v="3"/>
    <x v="3"/>
    <n v="100"/>
    <n v="2"/>
    <s v="ETX5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14/02/2025 12:12"/>
    <s v="macanatic.xr@gmail.com"/>
    <s v="EMS"/>
    <s v="facebook"/>
    <s v="กสิกร"/>
    <s v=""/>
    <s v="JB175084815TH"/>
    <s v="14/02/2025 15:45"/>
  </r>
  <r>
    <x v="15"/>
    <x v="17"/>
    <n v="100"/>
    <n v="1"/>
    <s v="ETX55"/>
    <n v="215"/>
    <n v="20"/>
    <s v="ร้านที่1"/>
    <s v="คุณดิลก  ลำพาย"/>
    <s v="66 ม.4 ต.เทอดไทย_x000a_อ.ทุ่งเขาหลวง จ.ร้อยเอ็ด 45170"/>
    <s v="45170"/>
    <s v="0807614872"/>
    <s v="13/02/2025 20:02"/>
    <s v="macanatic.xr@gmail.com"/>
    <s v="EMS"/>
    <s v="facebook"/>
    <s v="กสิกร"/>
    <s v=""/>
    <s v="JB175084801TH"/>
    <s v="14/02/2025 15:42"/>
  </r>
  <r>
    <x v="17"/>
    <x v="19"/>
    <n v="100"/>
    <n v="1"/>
    <s v="ETX55"/>
    <n v="215"/>
    <n v="20"/>
    <s v="ร้านที่1"/>
    <s v="คุณดิลก  ลำพาย"/>
    <s v="66 ม.4 ต.เทอดไทย_x000a_อ.ทุ่งเขาหลวง จ.ร้อยเอ็ด 45170"/>
    <s v="45170"/>
    <s v="0807614872"/>
    <s v="13/02/2025 20:02"/>
    <s v="macanatic.xr@gmail.com"/>
    <s v="EMS"/>
    <s v="facebook"/>
    <s v="กสิกร"/>
    <s v=""/>
    <s v="JB175084801TH"/>
    <s v="14/02/2025 15:42"/>
  </r>
  <r>
    <x v="18"/>
    <x v="20"/>
    <n v="100"/>
    <n v="1"/>
    <s v="ETX55"/>
    <n v="215"/>
    <n v="20"/>
    <s v="ร้านที่1"/>
    <s v="คุณดิลก  ลำพาย"/>
    <s v="66 ม.4 ต.เทอดไทย_x000a_อ.ทุ่งเขาหลวง จ.ร้อยเอ็ด 45170"/>
    <s v="45170"/>
    <s v="0807614872"/>
    <s v="13/02/2025 20:02"/>
    <s v="macanatic.xr@gmail.com"/>
    <s v="EMS"/>
    <s v="facebook"/>
    <s v="กสิกร"/>
    <s v=""/>
    <s v="JB175084801TH"/>
    <s v="14/02/2025 15:42"/>
  </r>
  <r>
    <x v="19"/>
    <x v="21"/>
    <n v="65"/>
    <n v="1"/>
    <s v="ETX53"/>
    <n v="230"/>
    <n v="30"/>
    <s v="ร้านที่1"/>
    <s v="ธัญว์รัตน์ จันทร์ศรี"/>
    <s v="86/13ม.11ซ.ช่อแก้ว1 ก.ม.27_x000a_ถ.พหลโยธิน64_x000a_คูคต ลำลูกกา_x000a_ปทุมธานี _x000a_เก็บเงินปลายทาง 12130"/>
    <s v="12130"/>
    <s v="0649341791"/>
    <s v="14/02/2025 15:39"/>
    <s v="macanatic.xr@gmail.com"/>
    <s v="EMS COD"/>
    <s v="facebook"/>
    <s v="กสิกร"/>
    <s v=""/>
    <s v="JA167840720TH"/>
    <s v="14/02/2025 15:39"/>
  </r>
  <r>
    <x v="2"/>
    <x v="2"/>
    <n v="65"/>
    <n v="1"/>
    <s v="ETX53"/>
    <n v="230"/>
    <n v="30"/>
    <s v="ร้านที่1"/>
    <s v="ธัญว์รัตน์ จันทร์ศรี"/>
    <s v="86/13ม.11ซ.ช่อแก้ว1 ก.ม.27_x000a_ถ.พหลโยธิน64_x000a_คูคต ลำลูกกา_x000a_ปทุมธานี _x000a_เก็บเงินปลายทาง 12130"/>
    <s v="12130"/>
    <s v="0649341791"/>
    <s v="14/02/2025 15:39"/>
    <s v="macanatic.xr@gmail.com"/>
    <s v="EMS COD"/>
    <s v="facebook"/>
    <s v="กสิกร"/>
    <s v=""/>
    <s v="JA167840720TH"/>
    <s v="14/02/2025 15:39"/>
  </r>
  <r>
    <x v="5"/>
    <x v="5"/>
    <n v="100"/>
    <n v="2"/>
    <s v="ETX53"/>
    <n v="230"/>
    <n v="30"/>
    <s v="ร้านที่1"/>
    <s v="ธัญว์รัตน์ จันทร์ศรี"/>
    <s v="86/13ม.11ซ.ช่อแก้ว1 ก.ม.27_x000a_ถ.พหลโยธิน64_x000a_คูคต ลำลูกกา_x000a_ปทุมธานี _x000a_เก็บเงินปลายทาง 12130"/>
    <s v="12130"/>
    <s v="0649341791"/>
    <s v="14/02/2025 15:39"/>
    <s v="macanatic.xr@gmail.com"/>
    <s v="EMS COD"/>
    <s v="facebook"/>
    <s v="กสิกร"/>
    <s v=""/>
    <s v="JA167840720TH"/>
    <s v="14/02/2025 15:39"/>
  </r>
  <r>
    <x v="1"/>
    <x v="1"/>
    <n v="50"/>
    <n v="1"/>
    <s v="ETX52"/>
    <n v="120"/>
    <n v="20"/>
    <s v="ร้านที่1"/>
    <s v="คุณ สุจริต พร้อมวงศ์"/>
    <s v="748 ซ.จรัลสนิทวงศ์ 44_x000a_แขวงบางยี่ขัน เขตบางพลัด_x000a_กรุงเทพฯ 10700"/>
    <s v="10700"/>
    <s v="0972583291"/>
    <s v="14/02/2025 11:43"/>
    <s v="macanatic.xr@gmail.com"/>
    <s v="EMS"/>
    <s v="facebook"/>
    <s v="กสิกร"/>
    <s v=""/>
    <s v="JB175084792TH"/>
    <s v="14/02/2025 15:29"/>
  </r>
  <r>
    <x v="5"/>
    <x v="5"/>
    <n v="100"/>
    <n v="1"/>
    <s v="ETX52"/>
    <n v="120"/>
    <n v="20"/>
    <s v="ร้านที่1"/>
    <s v="คุณ สุจริต พร้อมวงศ์"/>
    <s v="748 ซ.จรัลสนิทวงศ์ 44_x000a_แขวงบางยี่ขัน เขตบางพลัด_x000a_กรุงเทพฯ 10700"/>
    <s v="10700"/>
    <s v="0972583291"/>
    <s v="14/02/2025 11:43"/>
    <s v="macanatic.xr@gmail.com"/>
    <s v="EMS"/>
    <s v="facebook"/>
    <s v="กสิกร"/>
    <s v=""/>
    <s v="JB175084792TH"/>
    <s v="14/02/2025 15:29"/>
  </r>
  <r>
    <x v="20"/>
    <x v="22"/>
    <n v="65"/>
    <n v="1"/>
    <s v="ETX51"/>
    <n v="120"/>
    <n v="20"/>
    <s v="ร้านที่1"/>
    <s v="ณิชานี ฉุนฉลาด "/>
    <s v="110/241 ห้าดาวคอนโด ถ.ประดิพัทธ์ แขวงสามเสนใน _x000a_เขตพญาไท กทม. 10400"/>
    <s v="10400"/>
    <s v="0957463765"/>
    <s v="14/02/2025 11:45"/>
    <s v="macanatic.xr@gmail.com"/>
    <s v="EMS"/>
    <s v="facebook"/>
    <s v="กสิกร"/>
    <s v=""/>
    <s v="JB175084789TH"/>
    <s v="14/02/2025 15:28"/>
  </r>
  <r>
    <x v="7"/>
    <x v="23"/>
    <n v="100"/>
    <n v="1"/>
    <s v="ETX51"/>
    <n v="120"/>
    <n v="20"/>
    <s v="ร้านที่1"/>
    <s v="ณิชานี ฉุนฉลาด "/>
    <s v="110/241 ห้าดาวคอนโด ถ.ประดิพัทธ์ แขวงสามเสนใน _x000a_เขตพญาไท กทม. 10400"/>
    <s v="10400"/>
    <s v="0957463765"/>
    <s v="14/02/2025 11:45"/>
    <s v="macanatic.xr@gmail.com"/>
    <s v="EMS"/>
    <s v="facebook"/>
    <s v="กสิกร"/>
    <s v=""/>
    <s v="JB175084789TH"/>
    <s v="14/02/2025 15:28"/>
  </r>
  <r>
    <x v="0"/>
    <x v="0"/>
    <n v="33.333333333333336"/>
    <n v="3"/>
    <s v="ETX50"/>
    <n v="105"/>
    <n v="0"/>
    <s v="ร้านที่4"/>
    <s v="ว***ช อ***ทรัพย์"/>
    <s v="พระนครศรีอยุธยา"/>
    <s v="-"/>
    <s v=""/>
    <s v="14/02/2025 15:26"/>
    <s v="-"/>
    <s v="Flash Express Thailand COD"/>
    <s v="Tiktok"/>
    <s v="จ่ายทีหลัง / COD"/>
    <s v=""/>
    <s v="THT05101HSUQ90Z"/>
    <s v="14/02/2025 15:26"/>
  </r>
  <r>
    <x v="16"/>
    <x v="18"/>
    <n v="100"/>
    <n v="1"/>
    <s v="ETX49"/>
    <n v="160"/>
    <n v="30"/>
    <s v="ร้านที่1"/>
    <s v="อารีวรรณ สังขปานันท์"/>
    <s v="120/36ซ.เอนกพัฒนา ต.ลาดใหญ่ อ.เมืองจ.สมุทรสงคราม 75000"/>
    <s v="75000"/>
    <s v="0815865148"/>
    <s v="14/02/2025 15:25"/>
    <s v="macanatic.xr@gmail.com"/>
    <s v="EMS COD"/>
    <s v="facebook"/>
    <s v="กสิกร"/>
    <s v=""/>
    <s v="JA167840716TH"/>
    <s v="14/02/2025 15:24"/>
  </r>
  <r>
    <x v="13"/>
    <x v="15"/>
    <n v="100"/>
    <n v="1"/>
    <s v="ETX49"/>
    <n v="160"/>
    <n v="30"/>
    <s v="ร้านที่1"/>
    <s v="อารีวรรณ สังขปานันท์"/>
    <s v="120/36ซ.เอนกพัฒนา ต.ลาดใหญ่ อ.เมืองจ.สมุทรสงคราม 75000"/>
    <s v="75000"/>
    <s v="0815865148"/>
    <s v="14/02/2025 15:25"/>
    <s v="macanatic.xr@gmail.com"/>
    <s v="EMS COD"/>
    <s v="facebook"/>
    <s v="กสิกร"/>
    <s v=""/>
    <s v="JA167840716TH"/>
    <s v="14/02/2025 15:24"/>
  </r>
  <r>
    <x v="0"/>
    <x v="0"/>
    <n v="33.333333333333336"/>
    <n v="3"/>
    <s v="ETX48"/>
    <n v="105"/>
    <n v="0"/>
    <s v="ร้านที่4"/>
    <s v="ร***ิยา อ***ทรัพย์"/>
    <s v="พระนครศรีอยุธยา"/>
    <s v="-"/>
    <s v=""/>
    <s v="14/02/2025 15:22"/>
    <s v="-"/>
    <s v="Flash Express Thailand COD"/>
    <s v="Tiktok"/>
    <s v="จ่ายทีหลัง / COD"/>
    <s v=""/>
    <s v="THT05101HSV018Z"/>
    <s v="14/02/2025 15:22"/>
  </r>
  <r>
    <x v="11"/>
    <x v="12"/>
    <n v="65"/>
    <n v="1"/>
    <s v="ETX47"/>
    <n v="120"/>
    <n v="20"/>
    <s v="ร้านที่1"/>
    <s v="ศรัณรัฎ คำถนอม"/>
    <s v="19/26หมู่11_x000a_ซอยปีกไม้3_x000a_ตำบลบ้านใหม่_x000a_อำเภอบางใหญ่_x000a_นนทบุรี 11140"/>
    <s v="11140"/>
    <s v="0819142624"/>
    <s v="14/02/2025 11:23"/>
    <s v="macanatic.xr@gmail.com"/>
    <s v="EMS"/>
    <s v="facebook"/>
    <s v="กสิกร"/>
    <s v=""/>
    <s v="JB175084775TH"/>
    <s v="14/02/2025 15:22"/>
  </r>
  <r>
    <x v="5"/>
    <x v="5"/>
    <n v="100"/>
    <n v="1"/>
    <s v="ETX47"/>
    <n v="120"/>
    <n v="20"/>
    <s v="ร้านที่1"/>
    <s v="ศรัณรัฎ คำถนอม"/>
    <s v="19/26หมู่11_x000a_ซอยปีกไม้3_x000a_ตำบลบ้านใหม่_x000a_อำเภอบางใหญ่_x000a_นนทบุรี 11140"/>
    <s v="11140"/>
    <s v="0819142624"/>
    <s v="14/02/2025 11:23"/>
    <s v="macanatic.xr@gmail.com"/>
    <s v="EMS"/>
    <s v="facebook"/>
    <s v="กสิกร"/>
    <s v=""/>
    <s v="JB175084775TH"/>
    <s v="14/02/2025 15:22"/>
  </r>
  <r>
    <x v="11"/>
    <x v="12"/>
    <n v="65"/>
    <n v="1"/>
    <s v="ETX46"/>
    <n v="120"/>
    <n v="20"/>
    <s v="ร้านที่1"/>
    <s v="ชนิดา ไชยาคำ"/>
    <s v="96 หมู่บ้านรุ่งกิจวิลล่า 11 ซอยร่มเกล้า 32 แขวงคลองสามประเวศ เขตลาดกระบัง กทม 10520"/>
    <s v="10520"/>
    <s v="0955455837"/>
    <s v="14/02/2025 11:22"/>
    <s v="macanatic.xr@gmail.com"/>
    <s v="EMS"/>
    <s v="facebook"/>
    <s v="กสิกร"/>
    <s v=""/>
    <s v="JB175084761TH"/>
    <s v="14/02/2025 15:20"/>
  </r>
  <r>
    <x v="7"/>
    <x v="23"/>
    <n v="100"/>
    <n v="1"/>
    <s v="ETX46"/>
    <n v="120"/>
    <n v="20"/>
    <s v="ร้านที่1"/>
    <s v="ชนิดา ไชยาคำ"/>
    <s v="96 หมู่บ้านรุ่งกิจวิลล่า 11 ซอยร่มเกล้า 32 แขวงคลองสามประเวศ เขตลาดกระบัง กทม 10520"/>
    <s v="10520"/>
    <s v="0955455837"/>
    <s v="14/02/2025 11:22"/>
    <s v="macanatic.xr@gmail.com"/>
    <s v="EMS"/>
    <s v="facebook"/>
    <s v="กสิกร"/>
    <s v=""/>
    <s v="JB175084761TH"/>
    <s v="14/02/2025 15:20"/>
  </r>
  <r>
    <x v="11"/>
    <x v="12"/>
    <n v="65"/>
    <n v="1"/>
    <s v="ETX45"/>
    <n v="130"/>
    <n v="30"/>
    <s v="ร้านที่1"/>
    <s v="วิไลลักษณ์ ชาวเนื้อดี"/>
    <s v="272 ม.7 ต.บางพลับอ.สองพี่น้องจ.สุพรรณบุรี 72110"/>
    <s v="72110"/>
    <s v="0984601598"/>
    <s v="14/02/2025 15:19"/>
    <s v="macanatic.xr@gmail.com"/>
    <s v="EMS COD"/>
    <s v="facebook"/>
    <s v="กสิกร"/>
    <s v=""/>
    <s v="JA167840702TH"/>
    <s v="14/02/2025 15:18"/>
  </r>
  <r>
    <x v="5"/>
    <x v="5"/>
    <n v="100"/>
    <n v="1"/>
    <s v="ETX45"/>
    <n v="130"/>
    <n v="30"/>
    <s v="ร้านที่1"/>
    <s v="วิไลลักษณ์ ชาวเนื้อดี"/>
    <s v="272 ม.7 ต.บางพลับอ.สองพี่น้องจ.สุพรรณบุรี 72110"/>
    <s v="72110"/>
    <s v="0984601598"/>
    <s v="14/02/2025 15:19"/>
    <s v="macanatic.xr@gmail.com"/>
    <s v="EMS COD"/>
    <s v="facebook"/>
    <s v="กสิกร"/>
    <s v=""/>
    <s v="JA167840702TH"/>
    <s v="14/02/2025 15:18"/>
  </r>
  <r>
    <x v="11"/>
    <x v="12"/>
    <n v="65"/>
    <n v="2"/>
    <s v="ETX44"/>
    <n v="230"/>
    <n v="30"/>
    <s v="ร้านที่1"/>
    <s v="ชญาน์ทิพย์  หนูยิ้มซ้าย"/>
    <s v="83/9  ม.6 ต.นาจอมเทียน  อ.สัตหีบ  จ.ชลบุรี 20250"/>
    <s v="20250"/>
    <s v="0984366974"/>
    <s v="14/02/2025 15:17"/>
    <s v="macanatic.xr@gmail.com"/>
    <s v="EMS COD"/>
    <s v="facebook"/>
    <s v="กสิกร"/>
    <s v=""/>
    <s v="JA167840693TH"/>
    <s v="14/02/2025 15:17"/>
  </r>
  <r>
    <x v="5"/>
    <x v="5"/>
    <n v="100"/>
    <n v="2"/>
    <s v="ETX44"/>
    <n v="230"/>
    <n v="30"/>
    <s v="ร้านที่1"/>
    <s v="ชญาน์ทิพย์  หนูยิ้มซ้าย"/>
    <s v="83/9  ม.6 ต.นาจอมเทียน  อ.สัตหีบ  จ.ชลบุรี 20250"/>
    <s v="20250"/>
    <s v="0984366974"/>
    <s v="14/02/2025 15:17"/>
    <s v="macanatic.xr@gmail.com"/>
    <s v="EMS COD"/>
    <s v="facebook"/>
    <s v="กสิกร"/>
    <s v=""/>
    <s v="JA167840693TH"/>
    <s v="14/02/2025 15:17"/>
  </r>
  <r>
    <x v="5"/>
    <x v="5"/>
    <n v="60"/>
    <n v="1"/>
    <s v="ETX43"/>
    <n v="126"/>
    <n v="6"/>
    <s v="ร้านที่4"/>
    <s v="อ***ร์ทิรา    จ***ร์สงค์"/>
    <s v="ประจวบคีรีขันธ์"/>
    <s v="-"/>
    <s v=""/>
    <s v="14/02/2025 15:15"/>
    <s v="-"/>
    <s v="Flash Express Thailand COD"/>
    <s v="Tiktok"/>
    <s v="จ่ายทีหลัง / COD"/>
    <s v=""/>
    <s v="THT19051HT1PH8Z"/>
    <s v="14/02/2025 15:15"/>
  </r>
  <r>
    <x v="12"/>
    <x v="14"/>
    <n v="60"/>
    <n v="1"/>
    <s v="ETX43"/>
    <n v="126"/>
    <n v="6"/>
    <s v="ร้านที่4"/>
    <s v="อ***ร์ทิรา    จ***ร์สงค์"/>
    <s v="ประจวบคีรีขันธ์"/>
    <s v="-"/>
    <s v=""/>
    <s v="14/02/2025 15:15"/>
    <s v="-"/>
    <s v="Flash Express Thailand COD"/>
    <s v="Tiktok"/>
    <s v="จ่ายทีหลัง / COD"/>
    <s v=""/>
    <s v="THT19051HT1PH8Z"/>
    <s v="14/02/2025 15:15"/>
  </r>
  <r>
    <x v="13"/>
    <x v="15"/>
    <n v="100"/>
    <n v="2"/>
    <s v="ETX42"/>
    <n v="280"/>
    <n v="20"/>
    <s v="ร้านที่1"/>
    <s v="พรนภัสร์ (สินค้าเป็นเค้ก)"/>
    <s v="เลขที่ 107/164 ม.4 หมู่บ้านเอกลดาซอย4 ต.บางรักพัฒนา อ.บางบัวทอง จ.นนทบุรี 11110"/>
    <s v="11110"/>
    <s v="0616545478"/>
    <s v="14/02/2025 09:24"/>
    <s v="macanatic.xr@gmail.com"/>
    <s v="EMS"/>
    <s v="facebook"/>
    <s v="กสิกร"/>
    <s v=""/>
    <s v="JB175084758TH"/>
    <s v="14/02/2025 15:14"/>
  </r>
  <r>
    <x v="16"/>
    <x v="18"/>
    <n v="100"/>
    <n v="2"/>
    <s v="ETX42"/>
    <n v="280"/>
    <n v="20"/>
    <s v="ร้านที่1"/>
    <s v="พรนภัสร์ (สินค้าเป็นเค้ก)"/>
    <s v="เลขที่ 107/164 ม.4 หมู่บ้านเอกลดาซอย4 ต.บางรักพัฒนา อ.บางบัวทอง จ.นนทบุรี 11110"/>
    <s v="11110"/>
    <s v="0616545478"/>
    <s v="14/02/2025 09:24"/>
    <s v="macanatic.xr@gmail.com"/>
    <s v="EMS"/>
    <s v="facebook"/>
    <s v="กสิกร"/>
    <s v=""/>
    <s v="JB175084758TH"/>
    <s v="14/02/2025 15:14"/>
  </r>
  <r>
    <x v="0"/>
    <x v="0"/>
    <n v="33.333333333333336"/>
    <n v="6"/>
    <s v="ETX41"/>
    <n v="210"/>
    <n v="0"/>
    <s v="ร้านที่4"/>
    <s v="ธ***ร ป***ะการ"/>
    <s v="พะเยา"/>
    <s v="-"/>
    <s v=""/>
    <s v="14/02/2025 15:10"/>
    <s v="-"/>
    <s v="Flash Express Thailand COD"/>
    <s v="Tiktok"/>
    <s v="จ่ายทีหลัง / COD"/>
    <s v=""/>
    <s v="THT53011HS96G7Z"/>
    <s v="14/02/2025 15:10"/>
  </r>
  <r>
    <x v="1"/>
    <x v="1"/>
    <n v="50"/>
    <n v="1"/>
    <s v="ETX40"/>
    <n v="183"/>
    <n v="35"/>
    <s v="ร้านที่2"/>
    <s v="ส******ข"/>
    <s v="******าร แขวง/เขต สวนหลวง กทม 10250 แขวงสวนหลวง เขตสวนหลวง จังหวัดกรุงเทพมหานคร 10250"/>
    <s v="10250"/>
    <s v="27"/>
    <s v="14/02/2025 15:09"/>
    <s v="-"/>
    <s v="SPX Express"/>
    <s v="Shopee"/>
    <s v="shopee"/>
    <s v=""/>
    <s v="TH2515524548752"/>
    <s v="14/02/2025 15:09"/>
  </r>
  <r>
    <x v="8"/>
    <x v="8"/>
    <n v="50"/>
    <n v="1"/>
    <s v="ETX40"/>
    <n v="183"/>
    <n v="35"/>
    <s v="ร้านที่2"/>
    <s v="ส******ข"/>
    <s v="******าร แขวง/เขต สวนหลวง กทม 10250 แขวงสวนหลวง เขตสวนหลวง จังหวัดกรุงเทพมหานคร 10250"/>
    <s v="10250"/>
    <s v="27"/>
    <s v="14/02/2025 15:09"/>
    <s v="-"/>
    <s v="SPX Express"/>
    <s v="Shopee"/>
    <s v="shopee"/>
    <s v=""/>
    <s v="TH2515524548752"/>
    <s v="14/02/2025 15:09"/>
  </r>
  <r>
    <x v="0"/>
    <x v="0"/>
    <n v="50"/>
    <n v="1"/>
    <s v="ETX40"/>
    <n v="183"/>
    <n v="35"/>
    <s v="ร้านที่2"/>
    <s v="ส******ข"/>
    <s v="******าร แขวง/เขต สวนหลวง กทม 10250 แขวงสวนหลวง เขตสวนหลวง จังหวัดกรุงเทพมหานคร 10250"/>
    <s v="10250"/>
    <s v="27"/>
    <s v="14/02/2025 15:09"/>
    <s v="-"/>
    <s v="SPX Express"/>
    <s v="Shopee"/>
    <s v="shopee"/>
    <s v=""/>
    <s v="TH2515524548752"/>
    <s v="14/02/2025 15:09"/>
  </r>
  <r>
    <x v="16"/>
    <x v="18"/>
    <n v="100"/>
    <n v="1"/>
    <s v="ETX39"/>
    <n v="160"/>
    <n v="30"/>
    <s v="ร้านที่1"/>
    <s v="พัชรี  เรืองอยู่  "/>
    <s v="52/7  ม.4 ต.ครน  อ.สวี  จ.ชุมพร 86130"/>
    <s v="86130"/>
    <s v="0872823563"/>
    <s v="14/02/2025 15:09"/>
    <s v="macanatic.xr@gmail.com"/>
    <s v="EMS COD"/>
    <s v="facebook"/>
    <s v="กสิกร"/>
    <s v=""/>
    <s v="JA167840680TH"/>
    <s v="14/02/2025 15:09"/>
  </r>
  <r>
    <x v="18"/>
    <x v="20"/>
    <n v="100"/>
    <n v="1"/>
    <s v="ETX39"/>
    <n v="160"/>
    <n v="30"/>
    <s v="ร้านที่1"/>
    <s v="พัชรี  เรืองอยู่  "/>
    <s v="52/7  ม.4 ต.ครน  อ.สวี  จ.ชุมพร 86130"/>
    <s v="86130"/>
    <s v="0872823563"/>
    <s v="14/02/2025 15:09"/>
    <s v="macanatic.xr@gmail.com"/>
    <s v="EMS COD"/>
    <s v="facebook"/>
    <s v="กสิกร"/>
    <s v=""/>
    <s v="JA167840680TH"/>
    <s v="14/02/2025 15:09"/>
  </r>
  <r>
    <x v="0"/>
    <x v="0"/>
    <n v="33.333333333333336"/>
    <n v="3"/>
    <s v="ETX38"/>
    <n v="121"/>
    <n v="16"/>
    <s v="ร้านที่4"/>
    <s v="ส***ธิดา อ***นทร์"/>
    <s v="เชียงใหม่"/>
    <s v="-"/>
    <s v=""/>
    <s v="14/02/2025 15:08"/>
    <s v="-"/>
    <s v="Flash Express Thailand COD"/>
    <s v="Tiktok"/>
    <s v="จ่ายทีหลัง / COD"/>
    <s v=""/>
    <s v="THT47061HSTFY2Z"/>
    <s v="14/02/2025 15:08"/>
  </r>
  <r>
    <x v="5"/>
    <x v="5"/>
    <n v="80"/>
    <n v="1"/>
    <s v="ETX37"/>
    <n v="83"/>
    <n v="3"/>
    <s v="ร้านที่1"/>
    <s v="ด******ำ"/>
    <s v="******บง อำเภอภูซาง จังหวัดพะเยา 56110"/>
    <s v="56110"/>
    <s v="62"/>
    <s v="14/02/2025 15:07"/>
    <s v="-"/>
    <s v="SPX Express"/>
    <s v="Shopee"/>
    <s v="shopee"/>
    <s v=""/>
    <s v="TH256467908420L"/>
    <s v="14/02/2025 15:06"/>
  </r>
  <r>
    <x v="20"/>
    <x v="22"/>
    <n v="65"/>
    <n v="1"/>
    <s v="ETX36"/>
    <n v="120"/>
    <n v="0"/>
    <s v="ร้านที่1"/>
    <s v="อัญชลี  สวัสดิ์ไทร"/>
    <s v="141/33  หมู่บ้านศาลายา 2หมู่  1_x000a_ตำบลศาลายา  อำเภอพุทธมณฑล_x000a_จังหวัดนครปฐม 73170"/>
    <s v="73170"/>
    <s v="0939323185"/>
    <s v="14/02/2025 09:37"/>
    <s v="macanatic.xr@gmail.com"/>
    <s v="EMS"/>
    <s v="facebook"/>
    <s v="กสิกร"/>
    <s v=""/>
    <s v="JB175084744TH"/>
    <s v="14/02/2025 15:06"/>
  </r>
  <r>
    <x v="5"/>
    <x v="5"/>
    <n v="100"/>
    <n v="1"/>
    <s v="ETX36"/>
    <n v="120"/>
    <n v="0"/>
    <s v="ร้านที่1"/>
    <s v="อัญชลี  สวัสดิ์ไทร"/>
    <s v="141/33  หมู่บ้านศาลายา 2หมู่  1_x000a_ตำบลศาลายา  อำเภอพุทธมณฑล_x000a_จังหวัดนครปฐม 73170"/>
    <s v="73170"/>
    <s v="0939323185"/>
    <s v="14/02/2025 09:37"/>
    <s v="macanatic.xr@gmail.com"/>
    <s v="EMS"/>
    <s v="facebook"/>
    <s v="กสิกร"/>
    <s v=""/>
    <s v="JB175084744TH"/>
    <s v="14/02/2025 15:06"/>
  </r>
  <r>
    <x v="12"/>
    <x v="14"/>
    <n v="100"/>
    <n v="3"/>
    <s v="ETX34"/>
    <n v="165"/>
    <n v="0"/>
    <s v="ร้านที่4"/>
    <s v="อ***า อ***นธ์"/>
    <s v="ปทุมธานี"/>
    <s v="-"/>
    <s v=""/>
    <s v="14/02/2025 15:02"/>
    <s v="-"/>
    <s v="Flash Express Thailand COD"/>
    <s v="Tiktok"/>
    <s v="จ่ายทีหลัง / COD"/>
    <s v=""/>
    <s v="THT04061HSE405Z"/>
    <s v="14/02/2025 15:02"/>
  </r>
  <r>
    <x v="0"/>
    <x v="0"/>
    <n v="33.333333333333336"/>
    <n v="3"/>
    <s v="ETX33"/>
    <n v="150"/>
    <n v="45"/>
    <s v="ร้านที่4"/>
    <s v="น***เยาว ์ น***ล"/>
    <s v="เชียงราย"/>
    <s v="-"/>
    <s v=""/>
    <s v="14/02/2025 15:01"/>
    <s v="-"/>
    <s v="Flash Express Thailand"/>
    <s v="Tiktok"/>
    <s v="tiktok"/>
    <s v=""/>
    <s v="THT54011HS8ZR9Z"/>
    <s v="14/02/2025 15:01"/>
  </r>
  <r>
    <x v="16"/>
    <x v="18"/>
    <n v="100"/>
    <n v="1"/>
    <s v="ETX32"/>
    <n v="150"/>
    <n v="2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14/02/2025 09:19"/>
    <s v="macanatic.xr@gmail.com"/>
    <s v="EMS"/>
    <s v="facebook"/>
    <s v="กสิกร"/>
    <s v=""/>
    <s v="JB175084735TH"/>
    <s v="14/02/2025 15:00"/>
  </r>
  <r>
    <x v="18"/>
    <x v="20"/>
    <n v="100"/>
    <n v="1"/>
    <s v="ETX32"/>
    <n v="150"/>
    <n v="2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14/02/2025 09:19"/>
    <s v="macanatic.xr@gmail.com"/>
    <s v="EMS"/>
    <s v="facebook"/>
    <s v="กสิกร"/>
    <s v=""/>
    <s v="JB175084735TH"/>
    <s v="14/02/2025 15:00"/>
  </r>
  <r>
    <x v="16"/>
    <x v="18"/>
    <n v="100"/>
    <n v="1"/>
    <s v="ETX31"/>
    <n v="225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4/02/2025 14:58"/>
    <s v="macanatic.xr@gmail.com"/>
    <s v="EMS COD"/>
    <s v="facebook"/>
    <s v="กสิกร"/>
    <s v=""/>
    <s v="JA167840676TH"/>
    <s v="14/02/2025 14:58"/>
  </r>
  <r>
    <x v="15"/>
    <x v="17"/>
    <n v="100"/>
    <n v="1"/>
    <s v="ETX31"/>
    <n v="225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4/02/2025 14:58"/>
    <s v="macanatic.xr@gmail.com"/>
    <s v="EMS COD"/>
    <s v="facebook"/>
    <s v="กสิกร"/>
    <s v=""/>
    <s v="JA167840676TH"/>
    <s v="14/02/2025 14:58"/>
  </r>
  <r>
    <x v="14"/>
    <x v="16"/>
    <n v="100"/>
    <n v="1"/>
    <s v="ETX31"/>
    <n v="225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4/02/2025 14:58"/>
    <s v="macanatic.xr@gmail.com"/>
    <s v="EMS COD"/>
    <s v="facebook"/>
    <s v="กสิกร"/>
    <s v=""/>
    <s v="JA167840676TH"/>
    <s v="14/02/2025 14:58"/>
  </r>
  <r>
    <x v="1"/>
    <x v="1"/>
    <n v="50"/>
    <n v="1"/>
    <s v="ETX30"/>
    <n v="220"/>
    <n v="20"/>
    <s v="ร้านที่1"/>
    <s v="วีรนาถ  วัฒนศรี"/>
    <s v="2/278  ม.สรัลพร  ซ.6_x000a_เพชรเกษม81  หนองแขม  กทม  10160"/>
    <s v="10160"/>
    <s v="0956957751"/>
    <s v="14/02/2025 09:02"/>
    <s v="macanatic.xr@gmail.com"/>
    <s v="EMS"/>
    <s v="facebook"/>
    <s v="กสิกร"/>
    <s v=""/>
    <s v="JB175084727TH"/>
    <s v="14/02/2025 14:56"/>
  </r>
  <r>
    <x v="11"/>
    <x v="12"/>
    <n v="65"/>
    <n v="1"/>
    <s v="ETX30"/>
    <n v="220"/>
    <n v="20"/>
    <s v="ร้านที่1"/>
    <s v="วีรนาถ  วัฒนศรี"/>
    <s v="2/278  ม.สรัลพร  ซ.6_x000a_เพชรเกษม81  หนองแขม  กทม  10160"/>
    <s v="10160"/>
    <s v="0956957751"/>
    <s v="14/02/2025 09:02"/>
    <s v="macanatic.xr@gmail.com"/>
    <s v="EMS"/>
    <s v="facebook"/>
    <s v="กสิกร"/>
    <s v=""/>
    <s v="JB175084727TH"/>
    <s v="14/02/2025 14:56"/>
  </r>
  <r>
    <x v="17"/>
    <x v="19"/>
    <n v="100"/>
    <n v="1"/>
    <s v="ETX30"/>
    <n v="220"/>
    <n v="20"/>
    <s v="ร้านที่1"/>
    <s v="วีรนาถ  วัฒนศรี"/>
    <s v="2/278  ม.สรัลพร  ซ.6_x000a_เพชรเกษม81  หนองแขม  กทม  10160"/>
    <s v="10160"/>
    <s v="0956957751"/>
    <s v="14/02/2025 09:02"/>
    <s v="macanatic.xr@gmail.com"/>
    <s v="EMS"/>
    <s v="facebook"/>
    <s v="กสิกร"/>
    <s v=""/>
    <s v="JB175084727TH"/>
    <s v="14/02/2025 14:56"/>
  </r>
  <r>
    <x v="3"/>
    <x v="3"/>
    <n v="100"/>
    <n v="1"/>
    <s v="ETX30"/>
    <n v="220"/>
    <n v="20"/>
    <s v="ร้านที่1"/>
    <s v="วีรนาถ  วัฒนศรี"/>
    <s v="2/278  ม.สรัลพร  ซ.6_x000a_เพชรเกษม81  หนองแขม  กทม  10160"/>
    <s v="10160"/>
    <s v="0956957751"/>
    <s v="14/02/2025 09:02"/>
    <s v="macanatic.xr@gmail.com"/>
    <s v="EMS"/>
    <s v="facebook"/>
    <s v="กสิกร"/>
    <s v=""/>
    <s v="JB175084727TH"/>
    <s v="14/02/2025 14:56"/>
  </r>
  <r>
    <x v="16"/>
    <x v="18"/>
    <n v="100"/>
    <n v="2"/>
    <s v="ETX29"/>
    <n v="280"/>
    <n v="20"/>
    <s v="ร้านที่1"/>
    <s v="เสาวรส จัดพล "/>
    <s v="เลขที่187 ม.1 ต.ดงกระทงยาม อ.ศรีมหาโพธิ์ จ.ปราจีนบุรี 25140"/>
    <s v="25140"/>
    <s v="0868990477"/>
    <s v="14/02/2025 09:13"/>
    <s v="macanatic.xr@gmail.com"/>
    <s v="EMS"/>
    <s v="facebook"/>
    <s v="กสิกร"/>
    <s v=""/>
    <s v="JB175084713TH"/>
    <s v="14/02/2025 14:49"/>
  </r>
  <r>
    <x v="17"/>
    <x v="19"/>
    <n v="100"/>
    <n v="2"/>
    <s v="ETX29"/>
    <n v="280"/>
    <n v="20"/>
    <s v="ร้านที่1"/>
    <s v="เสาวรส จัดพล "/>
    <s v="เลขที่187 ม.1 ต.ดงกระทงยาม อ.ศรีมหาโพธิ์ จ.ปราจีนบุรี 25140"/>
    <s v="25140"/>
    <s v="0868990477"/>
    <s v="14/02/2025 09:13"/>
    <s v="macanatic.xr@gmail.com"/>
    <s v="EMS"/>
    <s v="facebook"/>
    <s v="กสิกร"/>
    <s v=""/>
    <s v="JB175084713TH"/>
    <s v="14/02/2025 14:49"/>
  </r>
  <r>
    <x v="5"/>
    <x v="5"/>
    <n v="60"/>
    <n v="1"/>
    <s v="ETX28"/>
    <n v="149"/>
    <n v="29"/>
    <s v="ร้านที่4"/>
    <s v="ช***ทร์ทิพย์ บ***ี"/>
    <s v="นครนายก"/>
    <s v="-"/>
    <s v=""/>
    <s v="14/02/2025 14:47"/>
    <s v="-"/>
    <s v="Flash Express Thailand COD"/>
    <s v="Tiktok"/>
    <s v="จ่ายทีหลัง / COD"/>
    <s v=""/>
    <s v="THT11041HSGPS5Z"/>
    <s v="14/02/2025 14:47"/>
  </r>
  <r>
    <x v="12"/>
    <x v="14"/>
    <n v="60"/>
    <n v="1"/>
    <s v="ETX28"/>
    <n v="149"/>
    <n v="29"/>
    <s v="ร้านที่4"/>
    <s v="ช***ทร์ทิพย์ บ***ี"/>
    <s v="นครนายก"/>
    <s v="-"/>
    <s v=""/>
    <s v="14/02/2025 14:47"/>
    <s v="-"/>
    <s v="Flash Express Thailand COD"/>
    <s v="Tiktok"/>
    <s v="จ่ายทีหลัง / COD"/>
    <s v=""/>
    <s v="THT11041HSGPS5Z"/>
    <s v="14/02/2025 14:47"/>
  </r>
  <r>
    <x v="11"/>
    <x v="12"/>
    <n v="65"/>
    <n v="2"/>
    <s v="ETX27"/>
    <n v="230"/>
    <n v="30"/>
    <s v="ร้านที่1"/>
    <s v="ทองใบ.  วาจาสุจริต"/>
    <s v="73/1หมู่1  ต.นางหลง  อ.ชะอวด  จ.นครศรีธรรมราช. 80180"/>
    <s v="80180"/>
    <s v="0975492072"/>
    <s v="14/02/2025 14:46"/>
    <s v="macanatic.xr@gmail.com"/>
    <s v="EMS COD"/>
    <s v="facebook"/>
    <s v="กสิกร"/>
    <s v=""/>
    <s v="JA167840662TH"/>
    <s v="14/02/2025 14:46"/>
  </r>
  <r>
    <x v="5"/>
    <x v="5"/>
    <n v="100"/>
    <n v="2"/>
    <s v="ETX27"/>
    <n v="230"/>
    <n v="30"/>
    <s v="ร้านที่1"/>
    <s v="ทองใบ.  วาจาสุจริต"/>
    <s v="73/1หมู่1  ต.นางหลง  อ.ชะอวด  จ.นครศรีธรรมราช. 80180"/>
    <s v="80180"/>
    <s v="0975492072"/>
    <s v="14/02/2025 14:46"/>
    <s v="macanatic.xr@gmail.com"/>
    <s v="EMS COD"/>
    <s v="facebook"/>
    <s v="กสิกร"/>
    <s v=""/>
    <s v="JA167840662TH"/>
    <s v="14/02/2025 14:46"/>
  </r>
  <r>
    <x v="0"/>
    <x v="0"/>
    <n v="50"/>
    <n v="1"/>
    <s v="ETX26"/>
    <n v="230"/>
    <n v="30"/>
    <s v="ร้านที่1"/>
    <s v="นาถฤดี ศิริเพ็ง "/>
    <s v="1/395 หมู่บ้านการ์เด้นโฮมวิลเลจ ถนนพหลโยธิน หมู่17 คูคต ลำลูกกา ปทุมธานี 12130"/>
    <s v="12130"/>
    <s v="0918702818"/>
    <s v="14/02/2025 14:44"/>
    <s v="macanatic.xr@gmail.com"/>
    <s v="EMS COD"/>
    <s v="facebook"/>
    <s v="กสิกร"/>
    <s v=""/>
    <s v="JA167840659TH"/>
    <s v="14/02/2025 14:44"/>
  </r>
  <r>
    <x v="1"/>
    <x v="1"/>
    <n v="50"/>
    <n v="1"/>
    <s v="ETX26"/>
    <n v="230"/>
    <n v="30"/>
    <s v="ร้านที่1"/>
    <s v="นาถฤดี ศิริเพ็ง "/>
    <s v="1/395 หมู่บ้านการ์เด้นโฮมวิลเลจ ถนนพหลโยธิน หมู่17 คูคต ลำลูกกา ปทุมธานี 12130"/>
    <s v="12130"/>
    <s v="0918702818"/>
    <s v="14/02/2025 14:44"/>
    <s v="macanatic.xr@gmail.com"/>
    <s v="EMS COD"/>
    <s v="facebook"/>
    <s v="กสิกร"/>
    <s v=""/>
    <s v="JA167840659TH"/>
    <s v="14/02/2025 14:44"/>
  </r>
  <r>
    <x v="3"/>
    <x v="3"/>
    <n v="100"/>
    <n v="2"/>
    <s v="ETX26"/>
    <n v="230"/>
    <n v="30"/>
    <s v="ร้านที่1"/>
    <s v="นาถฤดี ศิริเพ็ง "/>
    <s v="1/395 หมู่บ้านการ์เด้นโฮมวิลเลจ ถนนพหลโยธิน หมู่17 คูคต ลำลูกกา ปทุมธานี 12130"/>
    <s v="12130"/>
    <s v="0918702818"/>
    <s v="14/02/2025 14:44"/>
    <s v="macanatic.xr@gmail.com"/>
    <s v="EMS COD"/>
    <s v="facebook"/>
    <s v="กสิกร"/>
    <s v=""/>
    <s v="JA167840659TH"/>
    <s v="14/02/2025 14:44"/>
  </r>
  <r>
    <x v="11"/>
    <x v="12"/>
    <n v="65"/>
    <n v="1"/>
    <s v="ETX25"/>
    <n v="130"/>
    <n v="30"/>
    <s v="ร้านที่1"/>
    <s v="สุมาลีอุดมลาภ"/>
    <s v="78หมู่7บ.โนนแคน_x000a_ต.สร้างถ่อน้อย_x000a_อ.หัวตะพาน_x000a_จ.อำนาจเจริญ 37240"/>
    <s v="37240"/>
    <s v="0963709441"/>
    <s v="14/02/2025 14:36"/>
    <s v="macanatic.xr@gmail.com"/>
    <s v="EMS COD"/>
    <s v="facebook"/>
    <s v="กสิกร"/>
    <s v=""/>
    <s v="JA167840645TH"/>
    <s v="14/02/2025 14:36"/>
  </r>
  <r>
    <x v="5"/>
    <x v="5"/>
    <n v="100"/>
    <n v="1"/>
    <s v="ETX25"/>
    <n v="130"/>
    <n v="30"/>
    <s v="ร้านที่1"/>
    <s v="สุมาลีอุดมลาภ"/>
    <s v="78หมู่7บ.โนนแคน_x000a_ต.สร้างถ่อน้อย_x000a_อ.หัวตะพาน_x000a_จ.อำนาจเจริญ 37240"/>
    <s v="37240"/>
    <s v="0963709441"/>
    <s v="14/02/2025 14:36"/>
    <s v="macanatic.xr@gmail.com"/>
    <s v="EMS COD"/>
    <s v="facebook"/>
    <s v="กสิกร"/>
    <s v=""/>
    <s v="JA167840645TH"/>
    <s v="14/02/2025 14:36"/>
  </r>
  <r>
    <x v="5"/>
    <x v="5"/>
    <n v="80"/>
    <n v="1"/>
    <s v="ETX24"/>
    <n v="83"/>
    <n v="3"/>
    <s v="ร้านที่1"/>
    <s v="ค******ร"/>
    <s v="****** ตำบลวังสามัคคี อำเภอโพนทอง จังหวัดร้อยเอ็ด 45110"/>
    <s v="45110"/>
    <s v="59"/>
    <s v="14/02/2025 14:36"/>
    <s v="-"/>
    <s v="SPX Express"/>
    <s v="Shopee"/>
    <s v="shopee"/>
    <s v=""/>
    <s v="TH251478481898Q"/>
    <s v="14/02/2025 14:35"/>
  </r>
  <r>
    <x v="5"/>
    <x v="5"/>
    <n v="80"/>
    <n v="1"/>
    <s v="ETX22"/>
    <n v="80"/>
    <n v="0"/>
    <s v="ร้านที่1"/>
    <s v="น******ี"/>
    <s v="******พฤกษ์ แขวงบางหว้า เขตภาษีเจริญ จังหวัดกรุงเทพมหานคร 10160"/>
    <s v="10160"/>
    <s v="05"/>
    <s v="14/02/2025 14:33"/>
    <s v="-"/>
    <s v="SPX Express"/>
    <s v="Shopee"/>
    <s v="shopee"/>
    <s v=""/>
    <s v="TH257383826825M"/>
    <s v="14/02/2025 14:33"/>
  </r>
  <r>
    <x v="0"/>
    <x v="0"/>
    <n v="33.333333333333336"/>
    <n v="6"/>
    <s v="ETX21"/>
    <n v="210"/>
    <n v="0"/>
    <s v="ร้านที่4"/>
    <s v="เ***นภา ไ***ุรินทร์"/>
    <s v="ตรัง"/>
    <s v="-"/>
    <s v=""/>
    <s v="14/02/2025 14:32"/>
    <s v="-"/>
    <s v="Flash Express Thailand"/>
    <s v="Tiktok"/>
    <s v="tiktok"/>
    <s v=""/>
    <s v="THT73041HSUVQ6Z"/>
    <s v="14/02/2025 14:32"/>
  </r>
  <r>
    <x v="5"/>
    <x v="5"/>
    <n v="80"/>
    <n v="1"/>
    <s v="ETX20"/>
    <n v="80"/>
    <n v="0"/>
    <s v="ร้านที่1"/>
    <s v="ว******ม"/>
    <s v="******งบางบำหรุ แขวงบางพลัด เขตบางพลัด จังหวัดกรุงเทพมหานคร 10700"/>
    <s v="10700"/>
    <s v="54"/>
    <s v="14/02/2025 14:32"/>
    <s v="-"/>
    <s v="SPX Express"/>
    <s v="Shopee"/>
    <s v="shopee"/>
    <s v=""/>
    <s v="TH250908733670F"/>
    <s v="14/02/2025 14:32"/>
  </r>
  <r>
    <x v="17"/>
    <x v="19"/>
    <n v="100"/>
    <n v="1"/>
    <s v="ETX19"/>
    <n v="215"/>
    <n v="20"/>
    <s v="ร้านที่1"/>
    <s v="ศรีสุมล พาทีทิน"/>
    <s v="26/110 ถ.สุขสมบูรณ์_x000a_ต.ประจวบ อ.เมือง_x000a_จ.ประจวบ  77000"/>
    <s v="77000"/>
    <s v="0916085844"/>
    <s v="14/02/2025 08:49"/>
    <s v="macanatic.xr@gmail.com"/>
    <s v="EMS"/>
    <s v="facebook"/>
    <s v="กสิกร"/>
    <s v=""/>
    <s v="JB175084700TH"/>
    <s v="14/02/2025 14:31"/>
  </r>
  <r>
    <x v="14"/>
    <x v="16"/>
    <n v="100"/>
    <n v="2"/>
    <s v="ETX19"/>
    <n v="215"/>
    <n v="20"/>
    <s v="ร้านที่1"/>
    <s v="ศรีสุมล พาทีทิน"/>
    <s v="26/110 ถ.สุขสมบูรณ์_x000a_ต.ประจวบ อ.เมือง_x000a_จ.ประจวบ  77000"/>
    <s v="77000"/>
    <s v="0916085844"/>
    <s v="14/02/2025 08:49"/>
    <s v="macanatic.xr@gmail.com"/>
    <s v="EMS"/>
    <s v="facebook"/>
    <s v="กสิกร"/>
    <s v=""/>
    <s v="JB175084700TH"/>
    <s v="14/02/2025 14:31"/>
  </r>
  <r>
    <x v="5"/>
    <x v="5"/>
    <n v="80"/>
    <n v="1"/>
    <s v="ETX17"/>
    <n v="80"/>
    <n v="0"/>
    <s v="ร้านที่1"/>
    <s v="ม******ู"/>
    <s v="******งปู ตำบลบางปู อำเภอเมืองสมุทรปราการ จังหวัดสมุทรปราการ 10280"/>
    <s v="10280"/>
    <s v="82"/>
    <s v="14/02/2025 14:30"/>
    <s v="-"/>
    <s v="SPX Express"/>
    <s v="Shopee"/>
    <s v="shopee"/>
    <s v=""/>
    <s v="TH254630360775L"/>
    <s v="14/02/2025 14:29"/>
  </r>
  <r>
    <x v="1"/>
    <x v="1"/>
    <n v="50"/>
    <n v="1"/>
    <s v="ETX15"/>
    <n v="130"/>
    <n v="30"/>
    <s v="ร้านที่1"/>
    <s v="เนาวรัตน์ เหมือนเพชร"/>
    <s v="79/4 ม.2 ต.หาดเจ้าสำราญ อ.เมือง จ.เพชรบุรี 76100"/>
    <s v="76100"/>
    <s v="0861789826"/>
    <s v="14/02/2025 14:24"/>
    <s v="macanatic.xr@gmail.com"/>
    <s v="EMS COD"/>
    <s v="facebook"/>
    <s v="กสิกร"/>
    <s v=""/>
    <s v="JA167840631TH"/>
    <s v="14/02/2025 14:24"/>
  </r>
  <r>
    <x v="5"/>
    <x v="5"/>
    <n v="100"/>
    <n v="1"/>
    <s v="ETX15"/>
    <n v="130"/>
    <n v="30"/>
    <s v="ร้านที่1"/>
    <s v="เนาวรัตน์ เหมือนเพชร"/>
    <s v="79/4 ม.2 ต.หาดเจ้าสำราญ อ.เมือง จ.เพชรบุรี 76100"/>
    <s v="76100"/>
    <s v="0861789826"/>
    <s v="14/02/2025 14:24"/>
    <s v="macanatic.xr@gmail.com"/>
    <s v="EMS COD"/>
    <s v="facebook"/>
    <s v="กสิกร"/>
    <s v=""/>
    <s v="JA167840631TH"/>
    <s v="14/02/2025 14:24"/>
  </r>
  <r>
    <x v="1"/>
    <x v="1"/>
    <n v="50"/>
    <n v="1"/>
    <s v="ETX14"/>
    <n v="130"/>
    <n v="30"/>
    <s v="ร้านที่1"/>
    <s v="จินตนา"/>
    <s v="ซอยสมเด็จพระปิ่นเกล้า2ถนนพระปิ่นเกล้าแขวงบางยี่ขันเขตบางพลัดกรุงเทพฯ 10700"/>
    <s v="10700"/>
    <s v="0654581568"/>
    <s v="14/02/2025 14:22"/>
    <s v="macanatic.xr@gmail.com"/>
    <s v="EMS COD"/>
    <s v="facebook"/>
    <s v="กสิกร"/>
    <s v=""/>
    <s v="JA167840628TH"/>
    <s v="14/02/2025 14:22"/>
  </r>
  <r>
    <x v="5"/>
    <x v="5"/>
    <n v="100"/>
    <n v="1"/>
    <s v="ETX14"/>
    <n v="130"/>
    <n v="30"/>
    <s v="ร้านที่1"/>
    <s v="จินตนา"/>
    <s v="ซอยสมเด็จพระปิ่นเกล้า2ถนนพระปิ่นเกล้าแขวงบางยี่ขันเขตบางพลัดกรุงเทพฯ 10700"/>
    <s v="10700"/>
    <s v="0654581568"/>
    <s v="14/02/2025 14:22"/>
    <s v="macanatic.xr@gmail.com"/>
    <s v="EMS COD"/>
    <s v="facebook"/>
    <s v="กสิกร"/>
    <s v=""/>
    <s v="JA167840628TH"/>
    <s v="14/02/2025 14:22"/>
  </r>
  <r>
    <x v="0"/>
    <x v="0"/>
    <n v="33.333333333333336"/>
    <n v="3"/>
    <s v="ETX13"/>
    <n v="111"/>
    <n v="6"/>
    <s v="ร้านที่4"/>
    <s v="เ*** ว***อินทร์"/>
    <s v="ชลบุรี"/>
    <s v="-"/>
    <s v=""/>
    <s v="14/02/2025 14:21"/>
    <s v="-"/>
    <s v="Flash Express Thailand COD"/>
    <s v="Tiktok"/>
    <s v="จ่ายทีหลัง / COD"/>
    <s v=""/>
    <s v="THT20071HSV748Z"/>
    <s v="14/02/2025 14:21"/>
  </r>
  <r>
    <x v="21"/>
    <x v="24"/>
    <n v="66.666666666666671"/>
    <n v="12"/>
    <s v="ETX11"/>
    <n v="420"/>
    <n v="0"/>
    <s v="ร้านที่2"/>
    <s v="ธ***รัตน์ โ***"/>
    <s v="นครพนม"/>
    <s v="-"/>
    <s v=""/>
    <s v="14/02/2025 14:19"/>
    <s v="-"/>
    <s v="J&amp;T COD"/>
    <s v="Tiktok"/>
    <s v="จ่ายทีหลัง / COD"/>
    <s v=""/>
    <s v="755207231855"/>
    <s v="14/02/2025 14:19"/>
  </r>
  <r>
    <x v="16"/>
    <x v="18"/>
    <n v="100"/>
    <n v="1"/>
    <s v="ETX10"/>
    <n v="150"/>
    <n v="20"/>
    <s v="ร้านที่1"/>
    <s v="ปรินดา ศรีเดช"/>
    <s v="49/1 หมู่3 ต.คลองแม่ลาย_x000a_อ.เมือง จ.กำแพงเพชร, ต.คลองแม่ลาย_x000a_, กำแพงเพชร  62000"/>
    <s v="62000"/>
    <s v="0926962683"/>
    <s v="14/02/2025 08:38"/>
    <s v="macanatic.xr@gmail.com"/>
    <s v="EMS"/>
    <s v="facebook"/>
    <s v="กสิกร"/>
    <s v=""/>
    <s v="JB175084695TH"/>
    <s v="14/02/2025 14:17"/>
  </r>
  <r>
    <x v="18"/>
    <x v="20"/>
    <n v="100"/>
    <n v="1"/>
    <s v="ETX10"/>
    <n v="150"/>
    <n v="20"/>
    <s v="ร้านที่1"/>
    <s v="ปรินดา ศรีเดช"/>
    <s v="49/1 หมู่3 ต.คลองแม่ลาย_x000a_อ.เมือง จ.กำแพงเพชร, ต.คลองแม่ลาย_x000a_, กำแพงเพชร  62000"/>
    <s v="62000"/>
    <s v="0926962683"/>
    <s v="14/02/2025 08:38"/>
    <s v="macanatic.xr@gmail.com"/>
    <s v="EMS"/>
    <s v="facebook"/>
    <s v="กสิกร"/>
    <s v=""/>
    <s v="JB175084695TH"/>
    <s v="14/02/2025 14:17"/>
  </r>
  <r>
    <x v="0"/>
    <x v="0"/>
    <n v="33.333333333333336"/>
    <n v="6"/>
    <s v="ETX8"/>
    <n v="210"/>
    <n v="0"/>
    <s v="ร้านที่4"/>
    <s v="ป***ัดดา อ***"/>
    <s v="ชลบุรี"/>
    <s v="-"/>
    <s v=""/>
    <s v="14/02/2025 14:12"/>
    <s v="-"/>
    <s v="Flash Express Thailand COD"/>
    <s v="Tiktok"/>
    <s v="จ่ายทีหลัง / COD"/>
    <s v=""/>
    <s v="THT20101HSA8P9Z"/>
    <s v="14/02/2025 14:15"/>
  </r>
  <r>
    <x v="0"/>
    <x v="0"/>
    <n v="33.333333333333336"/>
    <n v="6"/>
    <s v="ETX7"/>
    <n v="210"/>
    <n v="0"/>
    <s v="ร้านที่4"/>
    <s v="ท***กสร ไ***ุรัตน์"/>
    <s v="สงขลา"/>
    <s v="-"/>
    <s v=""/>
    <s v="14/02/2025 14:12"/>
    <s v="-"/>
    <s v="Flash Express Thailand COD"/>
    <s v="Tiktok"/>
    <s v="จ่ายทีหลัง / COD"/>
    <s v=""/>
    <s v="THT71031HS86A9Z"/>
    <s v="14/02/2025 14:15"/>
  </r>
  <r>
    <x v="0"/>
    <x v="0"/>
    <n v="50"/>
    <n v="2"/>
    <s v="ETX4"/>
    <n v="220"/>
    <n v="20"/>
    <s v="ร้านที่1"/>
    <s v="คุณกุญศิริ เกษตรง ผึ้ง"/>
    <s v="1817/165 ซ.สาธุประดิษฐ์ 57 แยก 17 แขวงบางโพงพาง เขตยานนาวา กรุงเทพ 10120"/>
    <s v="10120"/>
    <s v="0895038284"/>
    <s v="14/02/2025 08:16"/>
    <s v="macanatic.xr@gmail.com"/>
    <s v="EMS"/>
    <s v="facebook"/>
    <s v="กสิกร"/>
    <s v=""/>
    <s v="JB175084687TH"/>
    <s v="14/02/2025 14:12"/>
  </r>
  <r>
    <x v="3"/>
    <x v="3"/>
    <n v="100"/>
    <n v="2"/>
    <s v="ETX4"/>
    <n v="220"/>
    <n v="20"/>
    <s v="ร้านที่1"/>
    <s v="คุณกุญศิริ เกษตรง ผึ้ง"/>
    <s v="1817/165 ซ.สาธุประดิษฐ์ 57 แยก 17 แขวงบางโพงพาง เขตยานนาวา กรุงเทพ 10120"/>
    <s v="10120"/>
    <s v="0895038284"/>
    <s v="14/02/2025 08:16"/>
    <s v="macanatic.xr@gmail.com"/>
    <s v="EMS"/>
    <s v="facebook"/>
    <s v="กสิกร"/>
    <s v=""/>
    <s v="JB175084687TH"/>
    <s v="14/02/2025 14:12"/>
  </r>
  <r>
    <x v="0"/>
    <x v="0"/>
    <n v="50"/>
    <n v="2"/>
    <s v="ETX3"/>
    <n v="230"/>
    <n v="30"/>
    <s v="ร้านที่1"/>
    <s v="คุณวราภรณ์  กาศโอสถ"/>
    <s v="195/1  ม.6  ต.แม่ยางตาล_x000a_อ.ร้องกวาง จ.แพร่ 54140"/>
    <s v="54140"/>
    <s v="0822777036"/>
    <s v="14/02/2025 14:11"/>
    <s v="macanatic.xr@gmail.com"/>
    <s v="EMS COD"/>
    <s v="facebook"/>
    <s v="กสิกร"/>
    <s v=""/>
    <s v="JA167840614TH"/>
    <s v="14/02/2025 14:10"/>
  </r>
  <r>
    <x v="5"/>
    <x v="5"/>
    <n v="100"/>
    <n v="2"/>
    <s v="ETX3"/>
    <n v="230"/>
    <n v="30"/>
    <s v="ร้านที่1"/>
    <s v="คุณวราภรณ์  กาศโอสถ"/>
    <s v="195/1  ม.6  ต.แม่ยางตาล_x000a_อ.ร้องกวาง จ.แพร่ 54140"/>
    <s v="54140"/>
    <s v="0822777036"/>
    <s v="14/02/2025 14:11"/>
    <s v="macanatic.xr@gmail.com"/>
    <s v="EMS COD"/>
    <s v="facebook"/>
    <s v="กสิกร"/>
    <s v=""/>
    <s v="JA167840614TH"/>
    <s v="14/02/2025 14:10"/>
  </r>
  <r>
    <x v="2"/>
    <x v="2"/>
    <n v="65"/>
    <n v="1"/>
    <s v="ETX2"/>
    <n v="120"/>
    <n v="20"/>
    <s v="ร้านที่1"/>
    <s v="สุภาภรณ์ เขตสยาม"/>
    <s v="32หมู่2 .ต.บางพลวง. อ.บ้านสร้าง. จ.ปราจีนบุรี 25150"/>
    <s v="25150"/>
    <s v="0878052485"/>
    <s v="13/02/2025 22:48"/>
    <s v="macanatic.xr@gmail.com"/>
    <s v="EMS"/>
    <s v="facebook"/>
    <s v="กสิกร"/>
    <s v=""/>
    <s v="JB175084673TH"/>
    <s v="14/02/2025 14:08"/>
  </r>
  <r>
    <x v="5"/>
    <x v="5"/>
    <n v="100"/>
    <n v="1"/>
    <s v="ETX2"/>
    <n v="120"/>
    <n v="20"/>
    <s v="ร้านที่1"/>
    <s v="สุภาภรณ์ เขตสยาม"/>
    <s v="32หมู่2 .ต.บางพลวง. อ.บ้านสร้าง. จ.ปราจีนบุรี 25150"/>
    <s v="25150"/>
    <s v="0878052485"/>
    <s v="13/02/2025 22:48"/>
    <s v="macanatic.xr@gmail.com"/>
    <s v="EMS"/>
    <s v="facebook"/>
    <s v="กสิกร"/>
    <s v=""/>
    <s v="JB175084673TH"/>
    <s v="14/02/2025 14:08"/>
  </r>
  <r>
    <x v="14"/>
    <x v="16"/>
    <n v="100"/>
    <n v="1"/>
    <s v="ETX1"/>
    <n v="225"/>
    <n v="30"/>
    <s v="ร้านที่1"/>
    <s v="คุณ ศรีสุมล ชูเชิด "/>
    <s v="94/488 ม.ชัยพฤกษ์ ซอย B16 _x000a_ถนนคู้บอน แขวงบางชัน เขตคลองสามวา กรุงเทพ 10510"/>
    <s v="10510"/>
    <s v="0892203570"/>
    <s v="14/02/2025 14:06"/>
    <s v="macanatic.xr@gmail.com"/>
    <s v="EMS COD"/>
    <s v="facebook"/>
    <s v="กสิกร"/>
    <s v=""/>
    <s v="JA167840605TH"/>
    <s v="14/02/2025 14:05"/>
  </r>
  <r>
    <x v="17"/>
    <x v="19"/>
    <n v="100"/>
    <n v="1"/>
    <s v="ETX1"/>
    <n v="225"/>
    <n v="30"/>
    <s v="ร้านที่1"/>
    <s v="คุณ ศรีสุมล ชูเชิด "/>
    <s v="94/488 ม.ชัยพฤกษ์ ซอย B16 _x000a_ถนนคู้บอน แขวงบางชัน เขตคลองสามวา กรุงเทพ 10510"/>
    <s v="10510"/>
    <s v="0892203570"/>
    <s v="14/02/2025 14:06"/>
    <s v="macanatic.xr@gmail.com"/>
    <s v="EMS COD"/>
    <s v="facebook"/>
    <s v="กสิกร"/>
    <s v=""/>
    <s v="JA167840605TH"/>
    <s v="14/02/2025 14:05"/>
  </r>
  <r>
    <x v="16"/>
    <x v="18"/>
    <n v="100"/>
    <n v="1"/>
    <s v="ETX1"/>
    <n v="225"/>
    <n v="30"/>
    <s v="ร้านที่1"/>
    <s v="คุณ ศรีสุมล ชูเชิด "/>
    <s v="94/488 ม.ชัยพฤกษ์ ซอย B16 _x000a_ถนนคู้บอน แขวงบางชัน เขตคลองสามวา กรุงเทพ 10510"/>
    <s v="10510"/>
    <s v="0892203570"/>
    <s v="14/02/2025 14:06"/>
    <s v="macanatic.xr@gmail.com"/>
    <s v="EMS COD"/>
    <s v="facebook"/>
    <s v="กสิกร"/>
    <s v=""/>
    <s v="JA167840605TH"/>
    <s v="14/02/2025 14:05"/>
  </r>
  <r>
    <x v="18"/>
    <x v="20"/>
    <n v="90"/>
    <n v="2"/>
    <s v="ETX0"/>
    <n v="221"/>
    <n v="41"/>
    <s v="ร้านที่1"/>
    <s v="บ***ำ"/>
    <s v="******ต.พระบาท ตำบลพระบาท อำเภอเมืองลำปาง จังหวัดลำปาง 52220"/>
    <s v="52220"/>
    <s v="54"/>
    <s v="14/02/2025 14:32"/>
    <s v="-"/>
    <s v="SPX Express"/>
    <s v="Shopee"/>
    <s v="shopee"/>
    <s v=""/>
    <s v="TH253995034726S"/>
    <s v="14/02/2025 14:03"/>
  </r>
  <r>
    <x v="22"/>
    <x v="25"/>
    <n v="139"/>
    <n v="1"/>
    <s v="ETW99"/>
    <n v="418"/>
    <n v="20"/>
    <s v="ร้านที่1"/>
    <s v="Kikky Vicki"/>
    <s v="40/56 ร้านฉัตรพรไพศาลรัถการคอมเพล็ก ถ.รัถการต.หาดใหญ่ อ.หาดใหญ่_x000a_จ.สงขลา 90110"/>
    <s v="90110"/>
    <s v="0863939194"/>
    <s v="14/02/2025 13:40"/>
    <s v="macanatic.xr@gmail.com"/>
    <s v="EMS"/>
    <s v="facebook"/>
    <s v="กสิกร"/>
    <s v=""/>
    <s v="JB175084660TH"/>
    <s v="14/02/2025 13:42"/>
  </r>
  <r>
    <x v="23"/>
    <x v="26"/>
    <n v="139"/>
    <n v="1"/>
    <s v="ETW99"/>
    <n v="418"/>
    <n v="20"/>
    <s v="ร้านที่1"/>
    <s v="Kikky Vicki"/>
    <s v="40/56 ร้านฉัตรพรไพศาลรัถการคอมเพล็ก ถ.รัถการต.หาดใหญ่ อ.หาดใหญ่_x000a_จ.สงขลา 90110"/>
    <s v="90110"/>
    <s v="0863939194"/>
    <s v="14/02/2025 13:40"/>
    <s v="macanatic.xr@gmail.com"/>
    <s v="EMS"/>
    <s v="facebook"/>
    <s v="กสิกร"/>
    <s v=""/>
    <s v="JB175084660TH"/>
    <s v="14/02/2025 13:42"/>
  </r>
  <r>
    <x v="24"/>
    <x v="27"/>
    <n v="139"/>
    <n v="2"/>
    <s v="ETW99"/>
    <n v="418"/>
    <n v="20"/>
    <s v="ร้านที่1"/>
    <s v="Kikky Vicki"/>
    <s v="40/56 ร้านฉัตรพรไพศาลรัถการคอมเพล็ก ถ.รัถการต.หาดใหญ่ อ.หาดใหญ่_x000a_จ.สงขลา 90110"/>
    <s v="90110"/>
    <s v="0863939194"/>
    <s v="14/02/2025 13:40"/>
    <s v="macanatic.xr@gmail.com"/>
    <s v="EMS"/>
    <s v="facebook"/>
    <s v="กสิกร"/>
    <s v=""/>
    <s v="JB175084660TH"/>
    <s v="14/02/2025 13:42"/>
  </r>
  <r>
    <x v="16"/>
    <x v="18"/>
    <n v="100"/>
    <n v="1"/>
    <s v="ETW98"/>
    <n v="225"/>
    <n v="30"/>
    <s v="ร้านที่1"/>
    <s v="คุณพิมล  รวมไมตรี"/>
    <s v="ส่ง  ที่อยู่_x000a_หมู่บ้านการุณรังษี _x000a_340/95  ถนนสวรรค์วิถี_x000a_ต. ปากน้ำโพ  อ. เมือง_x000a_จ. นครสวรรค์ 60000"/>
    <s v="60000"/>
    <s v="0812835137"/>
    <s v="14/02/2025 13:38"/>
    <s v="macanatic.xr@gmail.com"/>
    <s v="EMS COD"/>
    <s v="facebook"/>
    <s v="กสิกร"/>
    <s v=""/>
    <s v="JA167840591TH"/>
    <s v="14/02/2025 13:38"/>
  </r>
  <r>
    <x v="17"/>
    <x v="19"/>
    <n v="100"/>
    <n v="2"/>
    <s v="ETW98"/>
    <n v="225"/>
    <n v="30"/>
    <s v="ร้านที่1"/>
    <s v="คุณพิมล  รวมไมตรี"/>
    <s v="ส่ง  ที่อยู่_x000a_หมู่บ้านการุณรังษี _x000a_340/95  ถนนสวรรค์วิถี_x000a_ต. ปากน้ำโพ  อ. เมือง_x000a_จ. นครสวรรค์ 60000"/>
    <s v="60000"/>
    <s v="0812835137"/>
    <s v="14/02/2025 13:38"/>
    <s v="macanatic.xr@gmail.com"/>
    <s v="EMS COD"/>
    <s v="facebook"/>
    <s v="กสิกร"/>
    <s v=""/>
    <s v="JA167840591TH"/>
    <s v="14/02/2025 13:38"/>
  </r>
  <r>
    <x v="0"/>
    <x v="0"/>
    <n v="50"/>
    <n v="1"/>
    <s v="ETW97"/>
    <n v="130"/>
    <n v="3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14/02/2025 13:26"/>
    <s v="macanatic.xr@gmail.com"/>
    <s v="EMS COD"/>
    <s v="facebook"/>
    <s v="กสิกร"/>
    <s v=""/>
    <s v="JA167840588TH"/>
    <s v="14/02/2025 13:25"/>
  </r>
  <r>
    <x v="17"/>
    <x v="19"/>
    <n v="100"/>
    <n v="1"/>
    <s v="ETW97"/>
    <n v="130"/>
    <n v="3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14/02/2025 13:26"/>
    <s v="macanatic.xr@gmail.com"/>
    <s v="EMS COD"/>
    <s v="facebook"/>
    <s v="กสิกร"/>
    <s v=""/>
    <s v="JA167840588TH"/>
    <s v="14/02/2025 13:25"/>
  </r>
  <r>
    <x v="11"/>
    <x v="12"/>
    <n v="65"/>
    <n v="2"/>
    <s v="ETW96"/>
    <n v="220"/>
    <n v="20"/>
    <s v="ร้านที่1"/>
    <s v="นางบุญเลย รักษาทรัพย์"/>
    <s v="4 ม3_x000a_ตำบล ดอนดึง_x000a_อำเภอ บ้านหมี่_x000a_จังหวัด ลพบุรี_x000a__x000a_ 15110"/>
    <s v="15110"/>
    <s v="0822340683"/>
    <s v="13/02/2025 19:21"/>
    <s v="macanatic.xr@gmail.com"/>
    <s v="EMS"/>
    <s v="facebook"/>
    <s v="กสิกร"/>
    <s v=""/>
    <s v="JB175084656TH"/>
    <s v="14/02/2025 13:20"/>
  </r>
  <r>
    <x v="5"/>
    <x v="5"/>
    <n v="100"/>
    <n v="2"/>
    <s v="ETW96"/>
    <n v="220"/>
    <n v="20"/>
    <s v="ร้านที่1"/>
    <s v="นางบุญเลย รักษาทรัพย์"/>
    <s v="4 ม3_x000a_ตำบล ดอนดึง_x000a_อำเภอ บ้านหมี่_x000a_จังหวัด ลพบุรี_x000a__x000a_ 15110"/>
    <s v="15110"/>
    <s v="0822340683"/>
    <s v="13/02/2025 19:21"/>
    <s v="macanatic.xr@gmail.com"/>
    <s v="EMS"/>
    <s v="facebook"/>
    <s v="กสิกร"/>
    <s v=""/>
    <s v="JB175084656TH"/>
    <s v="14/02/2025 13:20"/>
  </r>
  <r>
    <x v="4"/>
    <x v="4"/>
    <n v="0"/>
    <n v="1"/>
    <s v="ETW95"/>
    <n v="106"/>
    <n v="6"/>
    <s v="ร้านที่4"/>
    <s v="ว***า พ***ด้วง"/>
    <s v="นครศรีธรรมราช"/>
    <s v="-"/>
    <s v=""/>
    <s v="14/02/2025 13:17"/>
    <s v="-"/>
    <s v="Flash Express Thailand COD"/>
    <s v="Tiktok"/>
    <s v="จ่ายทีหลัง / COD"/>
    <s v=""/>
    <s v="THT64121HSDP65Z"/>
    <s v="14/02/2025 13:18"/>
  </r>
  <r>
    <x v="5"/>
    <x v="5"/>
    <n v="120"/>
    <n v="1"/>
    <s v="ETW95"/>
    <n v="106"/>
    <n v="6"/>
    <s v="ร้านที่4"/>
    <s v="ว***า พ***ด้วง"/>
    <s v="นครศรีธรรมราช"/>
    <s v="-"/>
    <s v=""/>
    <s v="14/02/2025 13:17"/>
    <s v="-"/>
    <s v="Flash Express Thailand COD"/>
    <s v="Tiktok"/>
    <s v="จ่ายทีหลัง / COD"/>
    <s v=""/>
    <s v="THT64121HSDP65Z"/>
    <s v="14/02/2025 13:18"/>
  </r>
  <r>
    <x v="1"/>
    <x v="1"/>
    <n v="60"/>
    <n v="1"/>
    <s v="ETW94"/>
    <n v="97"/>
    <n v="7"/>
    <s v="ร้านที่1"/>
    <s v="อรทัย แซ่เจีย"/>
    <s v="44ม.5 · วังกะทะ/ Wang Katha_x000a__x000a_ปากช่อง/ Pak Chongนครราชสีมา/ Nakhon Ratchasima_x000a_30130"/>
    <s v="30130"/>
    <s v="660806149941"/>
    <s v="14/02/2025 13:18"/>
    <s v="-"/>
    <s v="Kerry_dropoff"/>
    <s v="Lazada"/>
    <s v="lazada"/>
    <s v=""/>
    <s v="LEXPU0457806654"/>
    <s v="14/02/2025 13:17"/>
  </r>
  <r>
    <x v="8"/>
    <x v="8"/>
    <n v="60"/>
    <n v="1"/>
    <s v="ETW94"/>
    <n v="97"/>
    <n v="7"/>
    <s v="ร้านที่1"/>
    <s v="อรทัย แซ่เจีย"/>
    <s v="44ม.5 · วังกะทะ/ Wang Katha_x000a__x000a_ปากช่อง/ Pak Chongนครราชสีมา/ Nakhon Ratchasima_x000a_30130"/>
    <s v="30130"/>
    <s v="660806149941"/>
    <s v="14/02/2025 13:18"/>
    <s v="-"/>
    <s v="Kerry_dropoff"/>
    <s v="Lazada"/>
    <s v="lazada"/>
    <s v=""/>
    <s v="LEXPU0457806654"/>
    <s v="14/02/2025 13:17"/>
  </r>
  <r>
    <x v="0"/>
    <x v="0"/>
    <n v="60"/>
    <n v="1"/>
    <s v="ETW94"/>
    <n v="97"/>
    <n v="7"/>
    <s v="ร้านที่1"/>
    <s v="อรทัย แซ่เจีย"/>
    <s v="44ม.5 · วังกะทะ/ Wang Katha_x000a__x000a_ปากช่อง/ Pak Chongนครราชสีมา/ Nakhon Ratchasima_x000a_30130"/>
    <s v="30130"/>
    <s v="660806149941"/>
    <s v="14/02/2025 13:18"/>
    <s v="-"/>
    <s v="Kerry_dropoff"/>
    <s v="Lazada"/>
    <s v="lazada"/>
    <s v=""/>
    <s v="LEXPU0457806654"/>
    <s v="14/02/2025 13:17"/>
  </r>
  <r>
    <x v="12"/>
    <x v="14"/>
    <n v="120"/>
    <n v="4"/>
    <s v="ETW93"/>
    <n v="220"/>
    <n v="0"/>
    <s v="ร้านที่4"/>
    <s v="ศ***วาพร  ค***ารมี"/>
    <s v="จังหวัดนนทบุรี"/>
    <s v="-"/>
    <s v=""/>
    <s v="14/02/2025 12:21"/>
    <s v="-"/>
    <s v="Flash Express Thailand"/>
    <s v="Tiktok"/>
    <s v="tiktok"/>
    <s v=""/>
    <s v="THT03011HSX288Z"/>
    <s v="14/02/2025 12:21"/>
  </r>
  <r>
    <x v="12"/>
    <x v="14"/>
    <n v="120"/>
    <n v="4"/>
    <s v="ETW91"/>
    <n v="220"/>
    <n v="0"/>
    <s v="ร้านที่4"/>
    <s v="ศ***นทร์ทิพย์    8***่7   ต  ท***่อ  อ  เ***ง  จ  พ***ตร"/>
    <s v="พิจิตร"/>
    <s v="-"/>
    <s v=""/>
    <s v="14/02/2025 12:13"/>
    <s v="-"/>
    <s v="Flash Express Thailand COD"/>
    <s v="Tiktok"/>
    <s v="จ่ายทีหลัง / COD"/>
    <s v=""/>
    <s v="THT62011HSCC89Z"/>
    <s v="14/02/2025 12:14"/>
  </r>
  <r>
    <x v="12"/>
    <x v="14"/>
    <n v="120"/>
    <n v="4"/>
    <s v="ETW88"/>
    <n v="220"/>
    <n v="0"/>
    <s v="ร้านที่4"/>
    <s v="บ***ารยา"/>
    <s v="กรุงเทพมหานคร"/>
    <s v="-"/>
    <s v=""/>
    <s v="14/02/2025 12:05"/>
    <s v="-"/>
    <s v="Flash Express Thailand"/>
    <s v="Tiktok"/>
    <s v="tiktok"/>
    <s v=""/>
    <s v="THT01161HSBW31Z"/>
    <s v="14/02/2025 12:03"/>
  </r>
  <r>
    <x v="23"/>
    <x v="26"/>
    <n v="139"/>
    <n v="1"/>
    <s v="ETW87"/>
    <n v="219"/>
    <n v="20"/>
    <s v="ร้านที่1"/>
    <s v="อูษณีย์ สนธิเณร"/>
    <s v="349/17 ม.3_x000a_โพธิ์พระยา_x000a_เมืองฯ, สุพรรณบุรี 72000"/>
    <s v="72000"/>
    <s v="0615420992"/>
    <s v="14/02/2025 11:48"/>
    <s v="macanatic.xr@gmail.com"/>
    <s v="EMS"/>
    <s v="facebook"/>
    <s v="กสิกร"/>
    <s v=""/>
    <s v="JB175084642TH"/>
    <s v="14/02/2025 11:55"/>
  </r>
  <r>
    <x v="24"/>
    <x v="27"/>
    <n v="139"/>
    <n v="1"/>
    <s v="ETW87"/>
    <n v="219"/>
    <n v="20"/>
    <s v="ร้านที่1"/>
    <s v="อูษณีย์ สนธิเณร"/>
    <s v="349/17 ม.3_x000a_โพธิ์พระยา_x000a_เมืองฯ, สุพรรณบุรี 72000"/>
    <s v="72000"/>
    <s v="0615420992"/>
    <s v="14/02/2025 11:48"/>
    <s v="macanatic.xr@gmail.com"/>
    <s v="EMS"/>
    <s v="facebook"/>
    <s v="กสิกร"/>
    <s v=""/>
    <s v="JB175084642TH"/>
    <s v="14/02/2025 11:55"/>
  </r>
  <r>
    <x v="6"/>
    <x v="28"/>
    <n v="65"/>
    <n v="3"/>
    <s v="ETW86"/>
    <n v="195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14/02/2025 11:54"/>
    <s v="-"/>
    <s v="Kerry_dropoff"/>
    <s v="Lazada"/>
    <s v="lazada"/>
    <s v=""/>
    <s v="LEXDO0127720681"/>
    <s v="14/02/2025 11:54"/>
  </r>
  <r>
    <x v="9"/>
    <x v="9"/>
    <n v="35"/>
    <n v="8"/>
    <s v="ETW85"/>
    <n v="259.2"/>
    <n v="0"/>
    <s v="ร้านที่10"/>
    <s v="นูรไซดา.  หะยีซิดิ"/>
    <s v="ห้อง2.  ห้องแถวสีฟ้า หลังตลาดนัดข้างปั๊มบ.ต.ท.  · หนองพลับ/ Nong Phlap_x000a__x000a_หัวหิน/ Hua Hinประจวบคีรีขันธ์/ Prachuap Khiri Khan_x000a_77110"/>
    <s v="77110"/>
    <s v="660822088128"/>
    <s v="14/02/2025 11:28"/>
    <s v="-"/>
    <s v="Kerry_dropoff"/>
    <s v="Lazada"/>
    <s v="lazada"/>
    <s v=""/>
    <s v="LEXDO0127720142"/>
    <s v="14/02/2025 11:28"/>
  </r>
  <r>
    <x v="12"/>
    <x v="14"/>
    <n v="120"/>
    <n v="2"/>
    <s v="ETW84"/>
    <n v="110"/>
    <n v="0"/>
    <s v="ร้านที่4"/>
    <s v="ก***ส บ***ุทธิ์"/>
    <s v="สุพรรณบุรี"/>
    <s v="-"/>
    <s v=""/>
    <s v="14/02/2025 11:12"/>
    <s v="-"/>
    <s v="Flash Express Thailand COD"/>
    <s v="Tiktok"/>
    <s v="จ่ายทีหลัง / COD"/>
    <s v=""/>
    <s v="THT14091HSYR96Z"/>
    <s v="14/02/2025 11:12"/>
  </r>
  <r>
    <x v="7"/>
    <x v="7"/>
    <n v="76"/>
    <n v="3"/>
    <s v="ETW83"/>
    <n v="276"/>
    <n v="48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4/02/2025 10:56"/>
    <s v="-"/>
    <s v="SPX Express"/>
    <s v="Shopee"/>
    <s v="shopee"/>
    <s v=""/>
    <s v="TH252298816232F"/>
    <s v="14/02/2025 10:56"/>
  </r>
  <r>
    <x v="5"/>
    <x v="5"/>
    <n v="78"/>
    <n v="1"/>
    <s v="ETW82"/>
    <n v="284"/>
    <n v="48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14/02/2025 10:44"/>
    <s v="-"/>
    <s v="SPX Express"/>
    <s v="Shopee"/>
    <s v="shopee"/>
    <s v=""/>
    <s v="TH2550325943195"/>
    <s v="14/02/2025 10:43"/>
  </r>
  <r>
    <x v="7"/>
    <x v="7"/>
    <n v="80"/>
    <n v="1"/>
    <s v="ETW82"/>
    <n v="284"/>
    <n v="48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14/02/2025 10:44"/>
    <s v="-"/>
    <s v="SPX Express"/>
    <s v="Shopee"/>
    <s v="shopee"/>
    <s v=""/>
    <s v="TH2550325943195"/>
    <s v="14/02/2025 10:43"/>
  </r>
  <r>
    <x v="3"/>
    <x v="3"/>
    <n v="80"/>
    <n v="1"/>
    <s v="ETW82"/>
    <n v="284"/>
    <n v="48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14/02/2025 10:44"/>
    <s v="-"/>
    <s v="SPX Express"/>
    <s v="Shopee"/>
    <s v="shopee"/>
    <s v=""/>
    <s v="TH2550325943195"/>
    <s v="14/02/2025 10:43"/>
  </r>
  <r>
    <x v="0"/>
    <x v="0"/>
    <n v="43"/>
    <n v="1"/>
    <s v="ETW81"/>
    <n v="46"/>
    <n v="3"/>
    <s v="ร้านที่1"/>
    <s v="ก******)"/>
    <s v="******บลธาตุทอง อำเภอภูเขียว จังหวัดชัยภูมิ 36110"/>
    <s v="36110"/>
    <s v="65"/>
    <s v="14/02/2025 11:04"/>
    <s v="-"/>
    <s v="SPX Express"/>
    <s v="Shopee"/>
    <s v="shopee"/>
    <s v=""/>
    <s v="TH2595265622226"/>
    <s v="14/02/2025 10:34"/>
  </r>
  <r>
    <x v="12"/>
    <x v="14"/>
    <n v="120"/>
    <n v="5"/>
    <s v="ETW80"/>
    <n v="275"/>
    <n v="0"/>
    <s v="ร้านที่4"/>
    <s v="ป***า ค***ย้ม"/>
    <s v="นครราชสีมา"/>
    <s v="-"/>
    <s v=""/>
    <s v="14/02/2025 10:23"/>
    <s v="-"/>
    <s v="Flash Express Thailand COD"/>
    <s v="Tiktok"/>
    <s v="จ่ายทีหลัง / COD"/>
    <s v=""/>
    <s v="THT27211HSWHM2Z"/>
    <s v="14/02/2025 10:23"/>
  </r>
  <r>
    <x v="12"/>
    <x v="14"/>
    <n v="120"/>
    <n v="4"/>
    <s v="ETW79"/>
    <n v="220"/>
    <n v="0"/>
    <s v="ร้านที่4"/>
    <s v="เ***ี น***ดี"/>
    <s v="เทศบาลเมืองยโสธร"/>
    <s v="-"/>
    <s v=""/>
    <s v="14/02/2025 10:23"/>
    <s v="-"/>
    <s v="Flash Express Thailand"/>
    <s v="Tiktok"/>
    <s v="tiktok"/>
    <s v=""/>
    <s v="THT32011HSX6P2Z"/>
    <s v="14/02/2025 10:22"/>
  </r>
  <r>
    <x v="3"/>
    <x v="3"/>
    <n v="66"/>
    <n v="1"/>
    <s v="ETW78"/>
    <n v="276"/>
    <n v="45"/>
    <s v="ร้านที่1"/>
    <s v="ส******ข"/>
    <s v="******บก อ.เมือง จ.นครราชสีมา ตำบลหนองจะบก อำเภอเมืองนครราชสีมา จังหวัดนครราชสีมา 30000"/>
    <s v="30000"/>
    <s v="32"/>
    <s v="14/02/2025 10:19"/>
    <s v="-"/>
    <s v="SPX Express"/>
    <s v="Shopee"/>
    <s v="shopee"/>
    <s v=""/>
    <s v="TH2535034820083"/>
    <s v="14/02/2025 10:18"/>
  </r>
  <r>
    <x v="7"/>
    <x v="13"/>
    <n v="66"/>
    <n v="1"/>
    <s v="ETW78"/>
    <n v="276"/>
    <n v="45"/>
    <s v="ร้านที่1"/>
    <s v="ส******ข"/>
    <s v="******บก อ.เมือง จ.นครราชสีมา ตำบลหนองจะบก อำเภอเมืองนครราชสีมา จังหวัดนครราชสีมา 30000"/>
    <s v="30000"/>
    <s v="32"/>
    <s v="14/02/2025 10:19"/>
    <s v="-"/>
    <s v="SPX Express"/>
    <s v="Shopee"/>
    <s v="shopee"/>
    <s v=""/>
    <s v="TH2535034820083"/>
    <s v="14/02/2025 10:18"/>
  </r>
  <r>
    <x v="5"/>
    <x v="5"/>
    <n v="67"/>
    <n v="1"/>
    <s v="ETW78"/>
    <n v="276"/>
    <n v="45"/>
    <s v="ร้านที่1"/>
    <s v="ส******ข"/>
    <s v="******บก อ.เมือง จ.นครราชสีมา ตำบลหนองจะบก อำเภอเมืองนครราชสีมา จังหวัดนครราชสีมา 30000"/>
    <s v="30000"/>
    <s v="32"/>
    <s v="14/02/2025 10:19"/>
    <s v="-"/>
    <s v="SPX Express"/>
    <s v="Shopee"/>
    <s v="shopee"/>
    <s v=""/>
    <s v="TH2535034820083"/>
    <s v="14/02/2025 10:18"/>
  </r>
  <r>
    <x v="5"/>
    <x v="5"/>
    <n v="120"/>
    <n v="10"/>
    <s v="ETW77"/>
    <n v="1600"/>
    <n v="0"/>
    <s v="ร้านที่4"/>
    <s v="ร***์ติญา ท***้อ"/>
    <s v="กรุงเทพมหานคร"/>
    <s v="-"/>
    <s v=""/>
    <s v="14/02/2025 10:11"/>
    <s v="-"/>
    <s v="Flash Express Thailand COD"/>
    <s v="Tiktok"/>
    <s v="จ่ายทีหลัง / COD"/>
    <s v=""/>
    <s v="THT01141HT3RN2Z"/>
    <s v="14/02/2025 10:11"/>
  </r>
  <r>
    <x v="3"/>
    <x v="3"/>
    <n v="120"/>
    <n v="10"/>
    <s v="ETW77"/>
    <n v="1600"/>
    <n v="0"/>
    <s v="ร้านที่4"/>
    <s v="ร***์ติญา ท***้อ"/>
    <s v="กรุงเทพมหานคร"/>
    <s v="-"/>
    <s v=""/>
    <s v="14/02/2025 10:11"/>
    <s v="-"/>
    <s v="Flash Express Thailand COD"/>
    <s v="Tiktok"/>
    <s v="จ่ายทีหลัง / COD"/>
    <s v=""/>
    <s v="THT01141HT3RN2Z"/>
    <s v="14/02/2025 10:11"/>
  </r>
  <r>
    <x v="5"/>
    <x v="5"/>
    <n v="66.333333333333329"/>
    <n v="3"/>
    <s v="ETW76"/>
    <n v="220"/>
    <n v="0"/>
    <s v="ร้านที่4"/>
    <s v="ส***ศ   โ***อย"/>
    <s v="นนทบุรี"/>
    <s v="-"/>
    <s v=""/>
    <s v="14/02/2025 10:10"/>
    <s v="-"/>
    <s v="Flash Express Thailand"/>
    <s v="Tiktok"/>
    <s v="tiktok"/>
    <s v=""/>
    <s v="THT03021HSGK49Z"/>
    <s v="14/02/2025 10:10"/>
  </r>
  <r>
    <x v="12"/>
    <x v="14"/>
    <n v="120"/>
    <n v="4"/>
    <s v="ETW75"/>
    <n v="220"/>
    <n v="0"/>
    <s v="ร้านที่4"/>
    <s v="ร***า  ณ***นาญ"/>
    <s v="ชุมพร"/>
    <s v="-"/>
    <s v=""/>
    <s v="14/02/2025 10:03"/>
    <s v="-"/>
    <s v="Flash Express Thailand COD"/>
    <s v="Tiktok"/>
    <s v="จ่ายทีหลัง / COD"/>
    <s v=""/>
    <s v="THT70031HSWN88Z"/>
    <s v="14/02/2025 10:03"/>
  </r>
  <r>
    <x v="12"/>
    <x v="14"/>
    <n v="120"/>
    <n v="3"/>
    <s v="ETW74"/>
    <n v="165"/>
    <n v="0"/>
    <s v="ร้านที่4"/>
    <s v="ห***า ส***แสง"/>
    <s v="นนทบุรี"/>
    <s v="-"/>
    <s v=""/>
    <s v="14/02/2025 09:57"/>
    <s v="-"/>
    <s v="Flash Express Thailand COD"/>
    <s v="Tiktok"/>
    <s v="จ่ายทีหลัง / COD"/>
    <s v=""/>
    <s v="THT03041HSE2Q7Z"/>
    <s v="14/02/2025 09:57"/>
  </r>
  <r>
    <x v="2"/>
    <x v="2"/>
    <n v="65"/>
    <n v="1"/>
    <s v="ETW73"/>
    <n v="120"/>
    <n v="20"/>
    <s v="ร้านที่1"/>
    <s v="คุณจำลอง  แดงประเสริฐ จาก Khanittha"/>
    <s v="เลขที่ 29 ม.13 ต.แม่สิน อ.ศรีสัชนาลัย จ.สุโขทัย 64130"/>
    <s v="64130"/>
    <s v="0952359547"/>
    <s v="13/02/2025 19:03"/>
    <s v="macanatic.xr@gmail.com"/>
    <s v="EMS"/>
    <s v="facebook"/>
    <s v="กสิกร"/>
    <s v=""/>
    <s v="JB175084639TH"/>
    <s v="14/02/2025 09:51"/>
  </r>
  <r>
    <x v="3"/>
    <x v="3"/>
    <n v="100"/>
    <n v="1"/>
    <s v="ETW73"/>
    <n v="120"/>
    <n v="20"/>
    <s v="ร้านที่1"/>
    <s v="คุณจำลอง  แดงประเสริฐ จาก Khanittha"/>
    <s v="เลขที่ 29 ม.13 ต.แม่สิน อ.ศรีสัชนาลัย จ.สุโขทัย 64130"/>
    <s v="64130"/>
    <s v="0952359547"/>
    <s v="13/02/2025 19:03"/>
    <s v="macanatic.xr@gmail.com"/>
    <s v="EMS"/>
    <s v="facebook"/>
    <s v="กสิกร"/>
    <s v=""/>
    <s v="JB175084639TH"/>
    <s v="14/02/2025 09:51"/>
  </r>
  <r>
    <x v="0"/>
    <x v="0"/>
    <n v="50"/>
    <n v="1"/>
    <s v="ETW72"/>
    <n v="120"/>
    <n v="20"/>
    <s v="ร้านที่1"/>
    <s v="ศิริวรรณ  มีมูซอ"/>
    <s v="17/26 ซ.เสรีไทย21 ถ.เสรีไทย แขวง.คลองกุ่ม เขต.บึงกุ่ม กทม 10240"/>
    <s v="10240"/>
    <s v="0841231823"/>
    <s v="13/02/2025 19:23"/>
    <s v="macanatic.xr@gmail.com"/>
    <s v="EMS"/>
    <s v="facebook"/>
    <s v="กสิกร"/>
    <s v=""/>
    <s v="JB175084625TH"/>
    <s v="14/02/2025 09:45"/>
  </r>
  <r>
    <x v="5"/>
    <x v="5"/>
    <n v="100"/>
    <n v="1"/>
    <s v="ETW72"/>
    <n v="120"/>
    <n v="20"/>
    <s v="ร้านที่1"/>
    <s v="ศิริวรรณ  มีมูซอ"/>
    <s v="17/26 ซ.เสรีไทย21 ถ.เสรีไทย แขวง.คลองกุ่ม เขต.บึงกุ่ม กทม 10240"/>
    <s v="10240"/>
    <s v="0841231823"/>
    <s v="13/02/2025 19:23"/>
    <s v="macanatic.xr@gmail.com"/>
    <s v="EMS"/>
    <s v="facebook"/>
    <s v="กสิกร"/>
    <s v=""/>
    <s v="JB175084625TH"/>
    <s v="14/02/2025 09:45"/>
  </r>
  <r>
    <x v="9"/>
    <x v="29"/>
    <n v="21.5"/>
    <n v="1"/>
    <s v="ETW71"/>
    <n v="21.5"/>
    <n v="0"/>
    <s v="ร้านที่4"/>
    <s v="ปรัศญา สิงห์โต"/>
    <s v="209 หมู่1 ตำบล ไผ่ขอดอน อำเภอเมืองพิษณุโลก · ไผ่ขอดอน/ Phai Kho Don_x000a__x000a_เมืองพิษณุโลก/ Mueang Phitsanulokพิษณุโลก/ Phitsanulok_x000a_65000"/>
    <s v="65000"/>
    <s v="660839042969"/>
    <s v="14/02/2025 09:39"/>
    <s v="-"/>
    <s v="Kerry_dropoff"/>
    <s v="Lazada"/>
    <s v="lazada"/>
    <s v=""/>
    <s v="LEXDO0127721863"/>
    <s v="14/02/2025 09:38"/>
  </r>
  <r>
    <x v="5"/>
    <x v="5"/>
    <n v="66.333333333333329"/>
    <n v="3"/>
    <s v="ETW70"/>
    <n v="255"/>
    <n v="29"/>
    <s v="ร้านที่1"/>
    <s v="ว******์"/>
    <s v="******รา ตำบลโคกพุทรา อำเภอโพธิ์ทอง จังหวัดอ่างทอง 14120"/>
    <s v="14120"/>
    <s v="37"/>
    <s v="14/02/2025 09:58"/>
    <s v="-"/>
    <s v="SPX Express"/>
    <s v="Shopee"/>
    <s v="shopee"/>
    <s v=""/>
    <s v="TH254904858135T"/>
    <s v="14/02/2025 09:28"/>
  </r>
  <r>
    <x v="9"/>
    <x v="9"/>
    <n v="35"/>
    <n v="8"/>
    <s v="ETW69"/>
    <n v="35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4/02/2025 09:39"/>
    <s v="-"/>
    <s v="SPX Express"/>
    <s v="Shopee"/>
    <s v="shopee"/>
    <s v=""/>
    <s v="TH257558488155F"/>
    <s v="14/02/2025 09:09"/>
  </r>
  <r>
    <x v="5"/>
    <x v="5"/>
    <n v="78"/>
    <n v="1"/>
    <s v="ETW68"/>
    <n v="333"/>
    <n v="35"/>
    <s v="ร้านที่1"/>
    <s v="อ******ี"/>
    <s v="******ัตว์น้ำจืดอ่างทอง, อำเภอไชโย ตำบลชัยฤทธิ์ อำเภอไชโย จังหวัดอ่างทอง 14140"/>
    <s v="14140"/>
    <s v="07"/>
    <s v="14/02/2025 09:39"/>
    <s v="-"/>
    <s v="SPX Express"/>
    <s v="Shopee"/>
    <s v="shopee"/>
    <s v=""/>
    <s v="TH255791936396I"/>
    <s v="14/02/2025 09:09"/>
  </r>
  <r>
    <x v="5"/>
    <x v="5"/>
    <n v="76.666666666666671"/>
    <n v="3"/>
    <s v="ETW68"/>
    <n v="333"/>
    <n v="35"/>
    <s v="ร้านที่1"/>
    <s v="อ******ี"/>
    <s v="******ัตว์น้ำจืดอ่างทอง, อำเภอไชโย ตำบลชัยฤทธิ์ อำเภอไชโย จังหวัดอ่างทอง 14140"/>
    <s v="14140"/>
    <s v="07"/>
    <s v="14/02/2025 09:39"/>
    <s v="-"/>
    <s v="SPX Express"/>
    <s v="Shopee"/>
    <s v="shopee"/>
    <s v=""/>
    <s v="TH255791936396I"/>
    <s v="14/02/2025 09:09"/>
  </r>
  <r>
    <x v="12"/>
    <x v="14"/>
    <n v="120"/>
    <n v="2"/>
    <s v="ETW67"/>
    <n v="139"/>
    <n v="29"/>
    <s v="ร้านที่4"/>
    <s v="ย***"/>
    <s v="เพชรบูรณ์"/>
    <s v="-"/>
    <s v=""/>
    <s v="14/02/2025 08:53"/>
    <s v="-"/>
    <s v="Flash Express Thailand COD"/>
    <s v="Tiktok"/>
    <s v="จ่ายทีหลัง / COD"/>
    <s v=""/>
    <s v="THT63111HSE1E5Z"/>
    <s v="14/02/2025 08:53"/>
  </r>
  <r>
    <x v="5"/>
    <x v="5"/>
    <n v="76.666666666666671"/>
    <n v="3"/>
    <s v="ETW66"/>
    <n v="256"/>
    <n v="35"/>
    <s v="ร้านที่1"/>
    <s v="ศ******า"/>
    <s v="****** - ลาดกระบัง  แขวง ลาดกระบัง แขวงลาดกระบัง เขตลาดกระบัง จังหวัดกรุงเทพมหานคร 10520"/>
    <s v="10520"/>
    <s v="07"/>
    <s v="14/02/2025 08:50"/>
    <s v="-"/>
    <s v="SPX Express"/>
    <s v="Shopee"/>
    <s v="shopee"/>
    <s v=""/>
    <s v="TH251843451516U"/>
    <s v="14/02/2025 08:50"/>
  </r>
  <r>
    <x v="7"/>
    <x v="23"/>
    <n v="116"/>
    <n v="2"/>
    <s v="ETW65"/>
    <n v="398"/>
    <n v="0"/>
    <s v="ร้านที่4"/>
    <s v="ก***า  อ***จุดพันธ์"/>
    <s v="กรุงเทพฯ"/>
    <s v="-"/>
    <s v=""/>
    <s v="14/02/2025 08:46"/>
    <s v="-"/>
    <s v="Flash Express Thailand COD"/>
    <s v="Tiktok"/>
    <s v="จ่ายทีหลัง / COD"/>
    <s v=""/>
    <s v="THT01471HSG6A3Z"/>
    <s v="14/02/2025 08:46"/>
  </r>
  <r>
    <x v="22"/>
    <x v="25"/>
    <n v="163"/>
    <n v="2"/>
    <s v="ETW65"/>
    <n v="398"/>
    <n v="0"/>
    <s v="ร้านที่4"/>
    <s v="ก***า  อ***จุดพันธ์"/>
    <s v="กรุงเทพฯ"/>
    <s v="-"/>
    <s v=""/>
    <s v="14/02/2025 08:46"/>
    <s v="-"/>
    <s v="Flash Express Thailand COD"/>
    <s v="Tiktok"/>
    <s v="จ่ายทีหลัง / COD"/>
    <s v=""/>
    <s v="THT01471HSG6A3Z"/>
    <s v="14/02/2025 08:46"/>
  </r>
  <r>
    <x v="5"/>
    <x v="5"/>
    <n v="66.333333333333329"/>
    <n v="3"/>
    <s v="ETW64"/>
    <n v="220"/>
    <n v="0"/>
    <s v="ร้านที่4"/>
    <s v="ส***กดิ์  พ***ิสิทธิ"/>
    <s v="นครราชสีมา"/>
    <s v="-"/>
    <s v=""/>
    <s v="14/02/2025 08:44"/>
    <s v="-"/>
    <s v="Flash Express Thailand"/>
    <s v="Tiktok"/>
    <s v="tiktok"/>
    <s v=""/>
    <s v="THT27011HT1FN2Z"/>
    <s v="14/02/2025 08:45"/>
  </r>
  <r>
    <x v="5"/>
    <x v="5"/>
    <n v="66.333333333333329"/>
    <n v="3"/>
    <s v="ETW63"/>
    <n v="220"/>
    <n v="0"/>
    <s v="ร้านที่4"/>
    <s v="เ***อวัลย์  ป***ค์เมือง"/>
    <s v="นนทบุรี"/>
    <s v="-"/>
    <s v=""/>
    <s v="14/02/2025 07:25"/>
    <s v="-"/>
    <s v="Flash Express Thailand"/>
    <s v="Tiktok"/>
    <s v="tiktok"/>
    <s v=""/>
    <s v="THT03031HQ0P24Z"/>
    <s v="14/02/2025 07:25"/>
  </r>
  <r>
    <x v="5"/>
    <x v="5"/>
    <n v="78"/>
    <n v="3"/>
    <s v="ETW62"/>
    <n v="362"/>
    <n v="48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14/02/2025 02:22"/>
    <s v="-"/>
    <s v="SPX Express"/>
    <s v="Shopee"/>
    <s v="shopee"/>
    <s v=""/>
    <s v="TH251141964480Z"/>
    <s v="14/02/2025 02:21"/>
  </r>
  <r>
    <x v="18"/>
    <x v="20"/>
    <n v="90"/>
    <n v="1"/>
    <s v="ETW62"/>
    <n v="362"/>
    <n v="48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14/02/2025 02:22"/>
    <s v="-"/>
    <s v="SPX Express"/>
    <s v="Shopee"/>
    <s v="shopee"/>
    <s v=""/>
    <s v="TH251141964480Z"/>
    <s v="14/02/2025 02:21"/>
  </r>
  <r>
    <x v="4"/>
    <x v="4"/>
    <n v="0"/>
    <n v="2"/>
    <s v="ETW61"/>
    <n v="200"/>
    <n v="0"/>
    <s v="ร้านที่4"/>
    <s v="ว***า บ***ารีย์โรจน์"/>
    <s v="ประจวบคีรีขันธ์"/>
    <s v="-"/>
    <s v=""/>
    <s v="14/02/2025 01:40"/>
    <s v="-"/>
    <s v="Flash Express Thailand COD"/>
    <s v="Tiktok"/>
    <s v="จ่ายทีหลัง / COD"/>
    <s v=""/>
    <s v="THT19071HPMMS3Z"/>
    <s v="14/02/2025 01:40"/>
  </r>
  <r>
    <x v="5"/>
    <x v="5"/>
    <n v="120"/>
    <n v="2"/>
    <s v="ETW61"/>
    <n v="200"/>
    <n v="0"/>
    <s v="ร้านที่4"/>
    <s v="ว***า บ***ารีย์โรจน์"/>
    <s v="ประจวบคีรีขันธ์"/>
    <s v="-"/>
    <s v=""/>
    <s v="14/02/2025 01:40"/>
    <s v="-"/>
    <s v="Flash Express Thailand COD"/>
    <s v="Tiktok"/>
    <s v="จ่ายทีหลัง / COD"/>
    <s v=""/>
    <s v="THT19071HPMMS3Z"/>
    <s v="14/02/2025 01:40"/>
  </r>
  <r>
    <x v="23"/>
    <x v="26"/>
    <n v="159"/>
    <n v="1"/>
    <s v="ETW60"/>
    <n v="159"/>
    <n v="0"/>
    <s v="ร้านที่2"/>
    <s v="อ******า"/>
    <s v="******ที่ 17/4-5 หมู่บ้านรื่นฤดี 7, ถนน หทัยราษฎร์ แขวงบางชัน เขตคลองสามวา จังหวัดกรุงเทพมหานคร 10510"/>
    <s v="10510"/>
    <s v="64"/>
    <s v="14/02/2025 00:55"/>
    <s v="-"/>
    <s v="SPX Express"/>
    <s v="Shopee"/>
    <s v="shopee"/>
    <s v=""/>
    <s v="TH254773798239T"/>
    <s v="14/02/2025 00:55"/>
  </r>
  <r>
    <x v="25"/>
    <x v="30"/>
    <n v="64.53"/>
    <n v="1"/>
    <s v="ETW59"/>
    <n v="302"/>
    <n v="7"/>
    <s v="ร้านที่1"/>
    <s v="ศตคุณ  ไตรธรรม"/>
    <s v="53/154 พิบูลย์คอนโดวิลล์ ซ.กรุงเทพ-นนท์44 ตึก 4 ชั้น 8 · วงศ์สว่าง/ Wong Sawang_x000a__x000a_บางซื่อ/ Bang Sueกรุงเทพมหานคร/ Bangkok_x000a_10800"/>
    <s v="10800"/>
    <s v="660813504018"/>
    <s v="14/02/2025 00:42"/>
    <s v="-"/>
    <s v="Kerry_dropoff"/>
    <s v="Lazada"/>
    <s v="lazada"/>
    <s v=""/>
    <s v="LEXPU0457450963"/>
    <s v="14/02/2025 00:42"/>
  </r>
  <r>
    <x v="11"/>
    <x v="12"/>
    <n v="50"/>
    <n v="6"/>
    <s v="ETW59"/>
    <n v="302"/>
    <n v="7"/>
    <s v="ร้านที่1"/>
    <s v="ศตคุณ  ไตรธรรม"/>
    <s v="53/154 พิบูลย์คอนโดวิลล์ ซ.กรุงเทพ-นนท์44 ตึก 4 ชั้น 8 · วงศ์สว่าง/ Wong Sawang_x000a__x000a_บางซื่อ/ Bang Sueกรุงเทพมหานคร/ Bangkok_x000a_10800"/>
    <s v="10800"/>
    <s v="660813504018"/>
    <s v="14/02/2025 00:42"/>
    <s v="-"/>
    <s v="Kerry_dropoff"/>
    <s v="Lazada"/>
    <s v="lazada"/>
    <s v=""/>
    <s v="LEXPU0457450963"/>
    <s v="14/02/2025 00:42"/>
  </r>
  <r>
    <x v="3"/>
    <x v="3"/>
    <n v="83.333333333333329"/>
    <n v="6"/>
    <s v="ETW58"/>
    <n v="591.20000000000005"/>
    <n v="0"/>
    <s v="ร้านที่4"/>
    <s v="น*** ห***ิต"/>
    <s v="Chiang Rai"/>
    <s v="-"/>
    <s v=""/>
    <s v="14/02/2025 00:24"/>
    <s v="-"/>
    <s v="Flash Express Thailand COD"/>
    <s v="Tiktok"/>
    <s v="จ่ายทีหลัง / COD"/>
    <s v=""/>
    <s v="THT54081HQ36G0Z"/>
    <s v="14/02/2025 00:25"/>
  </r>
  <r>
    <x v="12"/>
    <x v="14"/>
    <n v="120"/>
    <n v="2"/>
    <s v="ETW58"/>
    <n v="591.20000000000005"/>
    <n v="0"/>
    <s v="ร้านที่4"/>
    <s v="น*** ห***ิต"/>
    <s v="Chiang Rai"/>
    <s v="-"/>
    <s v=""/>
    <s v="14/02/2025 00:24"/>
    <s v="-"/>
    <s v="Flash Express Thailand COD"/>
    <s v="Tiktok"/>
    <s v="จ่ายทีหลัง / COD"/>
    <s v=""/>
    <s v="THT54081HQ36G0Z"/>
    <s v="14/02/2025 00:25"/>
  </r>
  <r>
    <x v="6"/>
    <x v="28"/>
    <n v="67.55"/>
    <n v="1"/>
    <s v="ETW57"/>
    <n v="270.18"/>
    <n v="0"/>
    <s v="ร้านที่10"/>
    <s v="นิพนธ์ รัตนมูล"/>
    <s v="245 ซ.ร่มเย็น หมู่ 1 ต.หนองบอน_x000a__x000a_บ่อไร่/ Bo Raiตราด/ Trat_x000a_23140"/>
    <s v="23140"/>
    <s v="660999377258"/>
    <s v="14/02/2025 00:21"/>
    <s v="-"/>
    <s v="Kerry_dropoff"/>
    <s v="Lazada"/>
    <s v="lazada"/>
    <s v=""/>
    <s v="TH23046V4WAS6D"/>
    <s v="14/02/2025 00:21"/>
  </r>
  <r>
    <x v="6"/>
    <x v="28"/>
    <n v="67.55"/>
    <n v="1"/>
    <s v="ETW57"/>
    <n v="270.18"/>
    <n v="0"/>
    <s v="ร้านที่10"/>
    <s v="นิพนธ์ รัตนมูล"/>
    <s v="245 ซ.ร่มเย็น หมู่ 1 ต.หนองบอน_x000a__x000a_บ่อไร่/ Bo Raiตราด/ Trat_x000a_23140"/>
    <s v="23140"/>
    <s v="660999377258"/>
    <s v="14/02/2025 00:21"/>
    <s v="-"/>
    <s v="Kerry_dropoff"/>
    <s v="Lazada"/>
    <s v="lazada"/>
    <s v=""/>
    <s v="TH23046V4WAS6D"/>
    <s v="14/02/2025 00:21"/>
  </r>
  <r>
    <x v="6"/>
    <x v="28"/>
    <n v="67.540000000000006"/>
    <n v="2"/>
    <s v="ETW57"/>
    <n v="270.18"/>
    <n v="0"/>
    <s v="ร้านที่10"/>
    <s v="นิพนธ์ รัตนมูล"/>
    <s v="245 ซ.ร่มเย็น หมู่ 1 ต.หนองบอน_x000a__x000a_บ่อไร่/ Bo Raiตราด/ Trat_x000a_23140"/>
    <s v="23140"/>
    <s v="660999377258"/>
    <s v="14/02/2025 00:21"/>
    <s v="-"/>
    <s v="Kerry_dropoff"/>
    <s v="Lazada"/>
    <s v="lazada"/>
    <s v=""/>
    <s v="TH23046V4WAS6D"/>
    <s v="14/02/2025 00:2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x v="0"/>
    <x v="0"/>
    <n v="40.18"/>
    <n v="1"/>
    <s v="ETZ54"/>
    <n v="107.42"/>
    <n v="7"/>
    <s v="ร้านที่1"/>
    <s v="รัตนาภร ลิขิตเรืองฤทธิ์"/>
    <s v="469/152 ม.5 ต.แพรกษาใหม่ อ.เมือง จ.สมุทรปราการ 10280 · แพรกษาใหม่/ Phraek Sa Mai_x000a__x000a_เมืองสมุทรปราการ/ Mueang Samut Prakanสมุทรปราการ/ Samut Prakan_x000a_10280"/>
    <s v="10280"/>
    <s v="660879879887"/>
    <s v="15/02/2025 23:50"/>
    <s v="-"/>
    <s v="Kerry_dropoff"/>
    <s v="Lazada"/>
    <s v="lazada"/>
    <s v=""/>
    <s v="-"/>
    <s v="15/02/2025 23:50"/>
  </r>
  <r>
    <x v="1"/>
    <x v="1"/>
    <n v="60.24"/>
    <n v="1"/>
    <s v="ETZ54"/>
    <n v="107.42"/>
    <n v="7"/>
    <s v="ร้านที่1"/>
    <s v="รัตนาภร ลิขิตเรืองฤทธิ์"/>
    <s v="469/152 ม.5 ต.แพรกษาใหม่ อ.เมือง จ.สมุทรปราการ 10280 · แพรกษาใหม่/ Phraek Sa Mai_x000a__x000a_เมืองสมุทรปราการ/ Mueang Samut Prakanสมุทรปราการ/ Samut Prakan_x000a_10280"/>
    <s v="10280"/>
    <s v="660879879887"/>
    <s v="15/02/2025 23:50"/>
    <s v="-"/>
    <s v="Kerry_dropoff"/>
    <s v="Lazada"/>
    <s v="lazada"/>
    <s v=""/>
    <s v="-"/>
    <s v="15/02/2025 23:50"/>
  </r>
  <r>
    <x v="2"/>
    <x v="2"/>
    <n v="75"/>
    <n v="2"/>
    <s v="ETZ53"/>
    <n v="284"/>
    <n v="134"/>
    <s v="ร้านที่1"/>
    <s v="พ******ง"/>
    <s v="******หนองไม้แดง ตำบลหนองไม้แดง อำเภอเมืองชลบุรี จังหวัดชลบุรี 20000"/>
    <s v="20000"/>
    <s v="97"/>
    <s v="15/02/2025 23:33"/>
    <s v="-"/>
    <s v="Flash Express"/>
    <s v="Shopee"/>
    <s v="shopee"/>
    <s v=""/>
    <s v="-"/>
    <s v="15/02/2025 23:03"/>
  </r>
  <r>
    <x v="1"/>
    <x v="3"/>
    <n v="66.333333333333329"/>
    <n v="3"/>
    <s v="ETZ52"/>
    <n v="138.07"/>
    <n v="7"/>
    <s v="ร้านที่9"/>
    <s v="ร่งฤดี โพธิ์จะวัฒน์"/>
    <s v="1133/8 หมู่4 ถนนประจักษ์ · ในเมือง/ Nai Mueang_x000a__x000a_เมืองหนองคาย/ Mueang Nong Khaiหนองคาย/ Nong Khai_x000a_43000"/>
    <s v="43000"/>
    <s v="660629399486"/>
    <s v="15/02/2025 22:43"/>
    <s v="-"/>
    <s v="Kerry_dropoff"/>
    <s v="Lazada"/>
    <s v="lazada"/>
    <s v=""/>
    <s v="-"/>
    <s v="15/02/2025 22:43"/>
  </r>
  <r>
    <x v="1"/>
    <x v="1"/>
    <n v="50.73"/>
    <n v="1"/>
    <s v="ETZ51"/>
    <n v="50.73"/>
    <n v="0"/>
    <s v="ร้านที่1"/>
    <s v="เพ็ญศิริ รอดสำราญ"/>
    <s v="88/237 หมู่ 8 · บางแขม/ Bang Khaem_x000a__x000a_เมืองนครปฐม/ Mueang Nakhon Pathomนครปฐม/ Nakhon Pathom_x000a_73000"/>
    <s v="73000"/>
    <s v="660865120829"/>
    <s v="15/02/2025 22:38"/>
    <s v="-"/>
    <s v="Kerry_dropoff"/>
    <s v="Lazada"/>
    <s v="lazada"/>
    <s v=""/>
    <s v="-"/>
    <s v="15/02/2025 22:38"/>
  </r>
  <r>
    <x v="3"/>
    <x v="4"/>
    <n v="66.666666666666671"/>
    <n v="3"/>
    <s v="ETZ50"/>
    <n v="242"/>
    <n v="0"/>
    <s v="ร้านที่1"/>
    <s v="พ****ย"/>
    <s v="******นัดวันพุธ ตำบลตะขบ อำเภอปักธงชัย จังหวัดนครราชสีมา 30150"/>
    <s v="30150"/>
    <s v="89"/>
    <s v="15/02/2025 22:33"/>
    <s v="-"/>
    <s v="SPX Express"/>
    <s v="Shopee"/>
    <s v="shopee"/>
    <s v=""/>
    <s v="-"/>
    <s v="15/02/2025 22:33"/>
  </r>
  <r>
    <x v="4"/>
    <x v="5"/>
    <n v="76"/>
    <n v="1"/>
    <s v="ETZ50"/>
    <n v="242"/>
    <n v="0"/>
    <s v="ร้านที่1"/>
    <s v="พ****ย"/>
    <s v="******นัดวันพุธ ตำบลตะขบ อำเภอปักธงชัย จังหวัดนครราชสีมา 30150"/>
    <s v="30150"/>
    <s v="89"/>
    <s v="15/02/2025 22:33"/>
    <s v="-"/>
    <s v="SPX Express"/>
    <s v="Shopee"/>
    <s v="shopee"/>
    <s v=""/>
    <s v="-"/>
    <s v="15/02/2025 22:33"/>
  </r>
  <r>
    <x v="5"/>
    <x v="6"/>
    <n v="45"/>
    <n v="1"/>
    <s v="ETZ50"/>
    <n v="242"/>
    <n v="0"/>
    <s v="ร้านที่1"/>
    <s v="พ****ย"/>
    <s v="******นัดวันพุธ ตำบลตะขบ อำเภอปักธงชัย จังหวัดนครราชสีมา 30150"/>
    <s v="30150"/>
    <s v="89"/>
    <s v="15/02/2025 22:33"/>
    <s v="-"/>
    <s v="SPX Express"/>
    <s v="Shopee"/>
    <s v="shopee"/>
    <s v=""/>
    <s v="-"/>
    <s v="15/02/2025 22:33"/>
  </r>
  <r>
    <x v="2"/>
    <x v="2"/>
    <n v="75"/>
    <n v="2"/>
    <s v="ETZ49"/>
    <n v="204"/>
    <n v="54"/>
    <s v="ร้านที่1"/>
    <s v="พ****ย"/>
    <s v="******นัดวันพุธ ตำบลตะขบ อำเภอปักธงชัย จังหวัดนครราชสีมา 30150"/>
    <s v="30150"/>
    <s v="89"/>
    <s v="15/02/2025 22:28"/>
    <s v="-"/>
    <s v="SPX Express"/>
    <s v="Shopee"/>
    <s v="shopee"/>
    <s v=""/>
    <s v="-"/>
    <s v="15/02/2025 22:28"/>
  </r>
  <r>
    <x v="1"/>
    <x v="3"/>
    <n v="66.333333333333329"/>
    <n v="3"/>
    <s v="ETZ48"/>
    <n v="220"/>
    <n v="0"/>
    <s v="ร้านที่4"/>
    <s v="ณ***ร  เ***สิน"/>
    <s v="ปทุมธานี"/>
    <s v="-"/>
    <s v=""/>
    <s v="15/02/2025 22:27"/>
    <s v="-"/>
    <s v="Flash Express Thailand"/>
    <s v="Tiktok"/>
    <s v="tiktok"/>
    <s v=""/>
    <s v="-"/>
    <s v="15/02/2025 22:27"/>
  </r>
  <r>
    <x v="3"/>
    <x v="4"/>
    <n v="66.666666666666671"/>
    <n v="3"/>
    <s v="ETZ47"/>
    <n v="150"/>
    <n v="45"/>
    <s v="ร้านที่2"/>
    <s v="บ***ิริ ไ***ลฑิล"/>
    <s v="กรุงเทพฯ"/>
    <s v="-"/>
    <s v=""/>
    <s v="15/02/2025 22:22"/>
    <s v="-"/>
    <s v="J&amp;T Express"/>
    <s v="Tiktok"/>
    <s v="tiktok"/>
    <s v=""/>
    <s v="-"/>
    <s v="15/02/2025 22:21"/>
  </r>
  <r>
    <x v="6"/>
    <x v="7"/>
    <n v="66"/>
    <n v="1"/>
    <s v="ETZ46"/>
    <n v="131.27000000000001"/>
    <n v="7"/>
    <s v="ร้านที่9"/>
    <s v="พรพิมล เพ็งศรี"/>
    <s v="อบต.เพ็ญ ม.17 · เพ็ญ/ Phen_x000a__x000a_เพ็ญ/ Phenอุดรธานี/ Udon Thani_x000a_41150"/>
    <s v="41150"/>
    <s v="660933971627"/>
    <s v="15/02/2025 22:20"/>
    <s v="-"/>
    <s v="Kerry_dropoff"/>
    <s v="Lazada"/>
    <s v="lazada"/>
    <s v=""/>
    <s v="-"/>
    <s v="15/02/2025 22:20"/>
  </r>
  <r>
    <x v="4"/>
    <x v="8"/>
    <n v="66"/>
    <n v="1"/>
    <s v="ETZ46"/>
    <n v="131.27000000000001"/>
    <n v="7"/>
    <s v="ร้านที่9"/>
    <s v="พรพิมล เพ็งศรี"/>
    <s v="อบต.เพ็ญ ม.17 · เพ็ญ/ Phen_x000a__x000a_เพ็ญ/ Phenอุดรธานี/ Udon Thani_x000a_41150"/>
    <s v="41150"/>
    <s v="660933971627"/>
    <s v="15/02/2025 22:20"/>
    <s v="-"/>
    <s v="Kerry_dropoff"/>
    <s v="Lazada"/>
    <s v="lazada"/>
    <s v=""/>
    <s v="-"/>
    <s v="15/02/2025 22:20"/>
  </r>
  <r>
    <x v="1"/>
    <x v="3"/>
    <n v="67"/>
    <n v="1"/>
    <s v="ETZ46"/>
    <n v="131.27000000000001"/>
    <n v="7"/>
    <s v="ร้านที่9"/>
    <s v="พรพิมล เพ็งศรี"/>
    <s v="อบต.เพ็ญ ม.17 · เพ็ญ/ Phen_x000a__x000a_เพ็ญ/ Phenอุดรธานี/ Udon Thani_x000a_41150"/>
    <s v="41150"/>
    <s v="660933971627"/>
    <s v="15/02/2025 22:20"/>
    <s v="-"/>
    <s v="Kerry_dropoff"/>
    <s v="Lazada"/>
    <s v="lazada"/>
    <s v=""/>
    <s v="-"/>
    <s v="15/02/2025 22:20"/>
  </r>
  <r>
    <x v="1"/>
    <x v="1"/>
    <n v="47.08"/>
    <n v="1"/>
    <s v="ETZ45"/>
    <n v="54.08"/>
    <n v="7"/>
    <s v="ร้านที่1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15/02/2025 22:16"/>
    <s v="-"/>
    <s v="Kerry_dropoff"/>
    <s v="Lazada"/>
    <s v="lazada"/>
    <s v=""/>
    <s v="-"/>
    <s v="15/02/2025 22:15"/>
  </r>
  <r>
    <x v="6"/>
    <x v="7"/>
    <n v="66"/>
    <n v="1"/>
    <s v="ETZ44"/>
    <n v="132.72"/>
    <n v="7"/>
    <s v="ร้านที่9"/>
    <s v="สิริเพ็ญสีม่วง"/>
    <s v="100/359 หมู่บ้านแลนวิลล่า_x000a__x000a_บางบัวทอง/ Bang Bua Thongนนทบุรี/ Nonthaburi_x000a_11110"/>
    <s v="11110"/>
    <s v="660645528389"/>
    <s v="15/02/2025 22:10"/>
    <s v="-"/>
    <s v="Kerry_dropoff"/>
    <s v="Lazada"/>
    <s v="lazada"/>
    <s v=""/>
    <s v="-"/>
    <s v="15/02/2025 22:10"/>
  </r>
  <r>
    <x v="4"/>
    <x v="8"/>
    <n v="66"/>
    <n v="1"/>
    <s v="ETZ44"/>
    <n v="132.72"/>
    <n v="7"/>
    <s v="ร้านที่9"/>
    <s v="สิริเพ็ญสีม่วง"/>
    <s v="100/359 หมู่บ้านแลนวิลล่า_x000a__x000a_บางบัวทอง/ Bang Bua Thongนนทบุรี/ Nonthaburi_x000a_11110"/>
    <s v="11110"/>
    <s v="660645528389"/>
    <s v="15/02/2025 22:10"/>
    <s v="-"/>
    <s v="Kerry_dropoff"/>
    <s v="Lazada"/>
    <s v="lazada"/>
    <s v=""/>
    <s v="-"/>
    <s v="15/02/2025 22:10"/>
  </r>
  <r>
    <x v="1"/>
    <x v="3"/>
    <n v="67"/>
    <n v="1"/>
    <s v="ETZ44"/>
    <n v="132.72"/>
    <n v="7"/>
    <s v="ร้านที่9"/>
    <s v="สิริเพ็ญสีม่วง"/>
    <s v="100/359 หมู่บ้านแลนวิลล่า_x000a__x000a_บางบัวทอง/ Bang Bua Thongนนทบุรี/ Nonthaburi_x000a_11110"/>
    <s v="11110"/>
    <s v="660645528389"/>
    <s v="15/02/2025 22:10"/>
    <s v="-"/>
    <s v="Kerry_dropoff"/>
    <s v="Lazada"/>
    <s v="lazada"/>
    <s v=""/>
    <s v="-"/>
    <s v="15/02/2025 22:10"/>
  </r>
  <r>
    <x v="3"/>
    <x v="4"/>
    <n v="66.666666666666671"/>
    <n v="3"/>
    <s v="ETZ43"/>
    <n v="232"/>
    <n v="35"/>
    <s v="ร้านที่1"/>
    <s v="ส******์"/>
    <s v="******วทอง ตำบลบางบัวทอง อำเภอบางบัวทอง จังหวัดนนทบุรี 11110"/>
    <s v="11110"/>
    <s v="64"/>
    <s v="15/02/2025 22:05"/>
    <s v="-"/>
    <s v="SPX Express"/>
    <s v="Shopee"/>
    <s v="shopee"/>
    <s v=""/>
    <s v="-"/>
    <s v="15/02/2025 22:05"/>
  </r>
  <r>
    <x v="6"/>
    <x v="7"/>
    <n v="76"/>
    <n v="1"/>
    <s v="ETZ43"/>
    <n v="232"/>
    <n v="35"/>
    <s v="ร้านที่1"/>
    <s v="ส******์"/>
    <s v="******วทอง ตำบลบางบัวทอง อำเภอบางบัวทอง จังหวัดนนทบุรี 11110"/>
    <s v="11110"/>
    <s v="64"/>
    <s v="15/02/2025 22:05"/>
    <s v="-"/>
    <s v="SPX Express"/>
    <s v="Shopee"/>
    <s v="shopee"/>
    <s v=""/>
    <s v="-"/>
    <s v="15/02/2025 22:05"/>
  </r>
  <r>
    <x v="1"/>
    <x v="3"/>
    <n v="66.333333333333329"/>
    <n v="3"/>
    <s v="ETZ42"/>
    <n v="341"/>
    <n v="41"/>
    <s v="ร้านที่2"/>
    <s v="น******ย"/>
    <s v="****** ตำบลรังกาใหญ่ อำเภอพิมาย จังหวัดนครราชสีมา 30110"/>
    <s v="30110"/>
    <s v="46"/>
    <s v="15/02/2025 21:48"/>
    <s v="-"/>
    <s v="SPX Express"/>
    <s v="Shopee"/>
    <s v="shopee"/>
    <s v=""/>
    <s v="-"/>
    <s v="15/02/2025 21:47"/>
  </r>
  <r>
    <x v="4"/>
    <x v="8"/>
    <n v="66.333333333333329"/>
    <n v="3"/>
    <s v="ETZ41"/>
    <n v="1173"/>
    <n v="143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15/02/2025 22:15"/>
    <s v="-"/>
    <s v="Flash Express"/>
    <s v="Shopee"/>
    <s v="shopee"/>
    <s v=""/>
    <s v="-"/>
    <s v="15/02/2025 21:45"/>
  </r>
  <r>
    <x v="1"/>
    <x v="3"/>
    <n v="69.900000000000006"/>
    <n v="10"/>
    <s v="ETZ41"/>
    <n v="1173"/>
    <n v="143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15/02/2025 22:15"/>
    <s v="-"/>
    <s v="Flash Express"/>
    <s v="Shopee"/>
    <s v="shopee"/>
    <s v=""/>
    <s v="-"/>
    <s v="15/02/2025 21:45"/>
  </r>
  <r>
    <x v="1"/>
    <x v="3"/>
    <n v="77.5"/>
    <n v="2"/>
    <s v="ETZ40"/>
    <n v="194"/>
    <n v="41"/>
    <s v="ร้านที่1"/>
    <s v="ก******ย"/>
    <s v="******อ ตำบลสร้างก่อ อำเภอกุดจับ จังหวัดอุดรธานี 41250"/>
    <s v="41250"/>
    <s v="03"/>
    <s v="15/02/2025 21:43"/>
    <s v="-"/>
    <s v="Flash Express"/>
    <s v="Shopee"/>
    <s v="shopee"/>
    <s v=""/>
    <s v="-"/>
    <s v="15/02/2025 21:42"/>
  </r>
  <r>
    <x v="1"/>
    <x v="1"/>
    <n v="0"/>
    <n v="1"/>
    <s v="ETZ39"/>
    <n v="0"/>
    <n v="0"/>
    <s v="ร้านที่1"/>
    <s v="ณัฐณิชา โพธาเจริญ"/>
    <s v="30/1 ซ.5 ม.8 · อุโมงค์/ Umong_x000a__x000a_เมืองลำพูน/ Mueang Lamphunลำพูน/ Lamphun_x000a_51150"/>
    <s v="51150"/>
    <s v="660992241695"/>
    <s v="15/02/2025 21:30"/>
    <s v="-"/>
    <s v="Kerry_dropoff"/>
    <s v="Lazada"/>
    <s v="lazada"/>
    <s v=""/>
    <s v="-"/>
    <s v="15/02/2025 21:30"/>
  </r>
  <r>
    <x v="1"/>
    <x v="3"/>
    <n v="66.333333333333329"/>
    <n v="3"/>
    <s v="ETZ38"/>
    <n v="601.2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5 21:28"/>
    <s v="-"/>
    <s v="Kerry_dropoff"/>
    <s v="Lazada"/>
    <s v="lazada"/>
    <s v=""/>
    <s v="-"/>
    <s v="15/02/2025 21:28"/>
  </r>
  <r>
    <x v="1"/>
    <x v="3"/>
    <n v="66.333333333333329"/>
    <n v="3"/>
    <s v="ETZ38"/>
    <n v="601.2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5 21:28"/>
    <s v="-"/>
    <s v="Kerry_dropoff"/>
    <s v="Lazada"/>
    <s v="lazada"/>
    <s v=""/>
    <s v="-"/>
    <s v="15/02/2025 21:28"/>
  </r>
  <r>
    <x v="1"/>
    <x v="3"/>
    <n v="66.333333333333329"/>
    <n v="3"/>
    <s v="ETZ38"/>
    <n v="601.2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5 21:28"/>
    <s v="-"/>
    <s v="Kerry_dropoff"/>
    <s v="Lazada"/>
    <s v="lazada"/>
    <s v=""/>
    <s v="-"/>
    <s v="15/02/2025 21:28"/>
  </r>
  <r>
    <x v="1"/>
    <x v="3"/>
    <n v="66.333333333333329"/>
    <n v="3"/>
    <s v="ETZ38"/>
    <n v="601.2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5 21:28"/>
    <s v="-"/>
    <s v="Kerry_dropoff"/>
    <s v="Lazada"/>
    <s v="lazada"/>
    <s v=""/>
    <s v="-"/>
    <s v="15/02/2025 21:28"/>
  </r>
  <r>
    <x v="1"/>
    <x v="1"/>
    <n v="60.24"/>
    <n v="1"/>
    <s v="ETZ37"/>
    <n v="67.239999999999995"/>
    <n v="7"/>
    <s v="ร้านที่1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15/02/2025 21:26"/>
    <s v="-"/>
    <s v="Kerry_dropoff"/>
    <s v="Lazada"/>
    <s v="lazada"/>
    <s v=""/>
    <s v="-"/>
    <s v="15/02/2025 21:26"/>
  </r>
  <r>
    <x v="7"/>
    <x v="9"/>
    <n v="27.5"/>
    <n v="4"/>
    <s v="ETZ36"/>
    <n v="104.03"/>
    <n v="7"/>
    <s v="ร้านที่10"/>
    <s v="สุปราการ รินทร์จ้อย"/>
    <s v="บ้านแม่เตาะ · เชียงดาว/ Chiang Dao_x000a__x000a_เชียงดาว/ Chiang Daoเชียงใหม่/ Chiang Mai_x000a_50170"/>
    <s v="50170"/>
    <s v="660628544124"/>
    <s v="15/02/2025 21:25"/>
    <s v="-"/>
    <s v="Kerry_dropoff"/>
    <s v="Lazada"/>
    <s v="lazada"/>
    <s v=""/>
    <s v="-"/>
    <s v="15/02/2025 21:25"/>
  </r>
  <r>
    <x v="2"/>
    <x v="10"/>
    <n v="72.97"/>
    <n v="1"/>
    <s v="ETZ35"/>
    <n v="168.97"/>
    <n v="96"/>
    <s v="ร้านที่10"/>
    <s v="จุฑามาศ  ไทยเหนือ"/>
    <s v="โรงเรียนบ้านอีกุด หมู่ 13 · กุสุมาลย์/ Kusuman_x000a__x000a_กุสุมาลย์/ Kusumanสกลนคร/ Sakon Nakhon_x000a_47210"/>
    <s v="47210"/>
    <s v="660648316051"/>
    <s v="15/02/2025 21:24"/>
    <s v="-"/>
    <s v="Kerry_dropoff"/>
    <s v="Lazada"/>
    <s v="lazada"/>
    <s v=""/>
    <s v="-"/>
    <s v="15/02/2025 21:24"/>
  </r>
  <r>
    <x v="6"/>
    <x v="7"/>
    <n v="66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4"/>
    <x v="8"/>
    <n v="66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1"/>
    <x v="3"/>
    <n v="67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6"/>
    <x v="7"/>
    <n v="66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4"/>
    <x v="8"/>
    <n v="66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1"/>
    <x v="3"/>
    <n v="67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7"/>
    <x v="9"/>
    <n v="35"/>
    <n v="8"/>
    <s v="ETZ33"/>
    <n v="232.24"/>
    <n v="0"/>
    <s v="ร้านที่10"/>
    <s v="ชุลีพร โคตรเวียง"/>
    <s v="222หมู่4บ้านหนองโพน · กุดขอนแก่น/ Kut Khon Kaen_x000a__x000a_ภูเวียง/ Phu Wiangขอนแก่น/ Khon Kaen_x000a_40150"/>
    <s v="40150"/>
    <s v="660621511577"/>
    <s v="15/02/2025 21:16"/>
    <s v="-"/>
    <s v="Kerry_dropoff"/>
    <s v="Lazada"/>
    <s v="lazada"/>
    <s v=""/>
    <s v="-"/>
    <s v="15/02/2025 21:16"/>
  </r>
  <r>
    <x v="1"/>
    <x v="3"/>
    <n v="66.333333333333329"/>
    <n v="3"/>
    <s v="ETZ32"/>
    <n v="108.07"/>
    <n v="7"/>
    <s v="ร้านที่9"/>
    <s v="มัลลิกา อึงบวรตระกูล"/>
    <s v="64/6 ม.เสนานิเวศน์1ซอย122/1ถ.เสนานิคม1_x000a__x000a_ลาดพร้าว/ Lad Phrawกรุงเทพมหานคร/ Bangkok_x000a_10230"/>
    <s v="10230"/>
    <s v="660950095417"/>
    <s v="15/02/2025 21:13"/>
    <s v="-"/>
    <s v="Kerry_dropoff"/>
    <s v="Lazada"/>
    <s v="lazada"/>
    <s v=""/>
    <s v="-"/>
    <s v="15/02/2025 21:13"/>
  </r>
  <r>
    <x v="6"/>
    <x v="7"/>
    <n v="66"/>
    <n v="1"/>
    <s v="ETZ31"/>
    <n v="164.41"/>
    <n v="7"/>
    <s v="ร้านที่9"/>
    <s v="นางสาวสายชู  ถนอมธีระนันท์"/>
    <s v="44 ม.12 ต.วังหว้า  อ.แกลง  จ.ระยอง 21110_x000a__x000a_แกลง/ Klaengระยอง/ Rayong_x000a_21110"/>
    <s v="21110"/>
    <s v="660805454235"/>
    <s v="15/02/2025 20:47"/>
    <s v="-"/>
    <s v="Kerry_dropoff"/>
    <s v="Lazada"/>
    <s v="lazada"/>
    <s v=""/>
    <s v="-"/>
    <s v="15/02/2025 20:46"/>
  </r>
  <r>
    <x v="4"/>
    <x v="8"/>
    <n v="66"/>
    <n v="1"/>
    <s v="ETZ31"/>
    <n v="164.41"/>
    <n v="7"/>
    <s v="ร้านที่9"/>
    <s v="นางสาวสายชู  ถนอมธีระนันท์"/>
    <s v="44 ม.12 ต.วังหว้า  อ.แกลง  จ.ระยอง 21110_x000a__x000a_แกลง/ Klaengระยอง/ Rayong_x000a_21110"/>
    <s v="21110"/>
    <s v="660805454235"/>
    <s v="15/02/2025 20:47"/>
    <s v="-"/>
    <s v="Kerry_dropoff"/>
    <s v="Lazada"/>
    <s v="lazada"/>
    <s v=""/>
    <s v="-"/>
    <s v="15/02/2025 20:46"/>
  </r>
  <r>
    <x v="1"/>
    <x v="3"/>
    <n v="67"/>
    <n v="1"/>
    <s v="ETZ31"/>
    <n v="164.41"/>
    <n v="7"/>
    <s v="ร้านที่9"/>
    <s v="นางสาวสายชู  ถนอมธีระนันท์"/>
    <s v="44 ม.12 ต.วังหว้า  อ.แกลง  จ.ระยอง 21110_x000a__x000a_แกลง/ Klaengระยอง/ Rayong_x000a_21110"/>
    <s v="21110"/>
    <s v="660805454235"/>
    <s v="15/02/2025 20:47"/>
    <s v="-"/>
    <s v="Kerry_dropoff"/>
    <s v="Lazada"/>
    <s v="lazada"/>
    <s v=""/>
    <s v="-"/>
    <s v="15/02/2025 20:46"/>
  </r>
  <r>
    <x v="7"/>
    <x v="9"/>
    <n v="27.5"/>
    <n v="4"/>
    <s v="ETZ30"/>
    <n v="104.03"/>
    <n v="7"/>
    <s v="ร้านที่10"/>
    <s v="โชติกา  ลาภเจริญดิษกุล"/>
    <s v="65/16  ซ.ภูมิจิตร ถ.พระราม4  พระโขนง คลองเตย_x000a__x000a_คลองเตย/ Khlong Toeiกรุงเทพมหานคร/ Bangkok_x000a_10110"/>
    <s v="10110"/>
    <s v="660870953647"/>
    <s v="15/02/2025 20:37"/>
    <s v="-"/>
    <s v="Kerry_dropoff"/>
    <s v="Lazada"/>
    <s v="lazada"/>
    <s v=""/>
    <s v="-"/>
    <s v="15/02/2025 20:37"/>
  </r>
  <r>
    <x v="0"/>
    <x v="0"/>
    <n v="36.85"/>
    <n v="3"/>
    <s v="ETZ29"/>
    <n v="117.55"/>
    <n v="7"/>
    <s v="ร้านที่1"/>
    <s v="จันทร์เพ็ญ  พุทธภิญโญ"/>
    <s v="2/149 พฤกษาวิลล์ 48 ซอยวัดเวฬุวนาราม 32 ถนนวัดเวฬุวนาราม · ดอนเมือง/ Don Mueang_x000a__x000a_ดอนเมือง/ Don Mueangกรุงเทพมหานคร/ Bangkok_x000a_10210"/>
    <s v="10210"/>
    <s v="660816276984"/>
    <s v="15/02/2025 20:35"/>
    <s v="-"/>
    <s v="Kerry_dropoff"/>
    <s v="Lazada"/>
    <s v="lazada"/>
    <s v=""/>
    <s v="-"/>
    <s v="15/02/2025 20:35"/>
  </r>
  <r>
    <x v="6"/>
    <x v="7"/>
    <n v="66"/>
    <n v="1"/>
    <s v="ETZ28"/>
    <n v="169.79"/>
    <n v="7"/>
    <s v="ร้านที่9"/>
    <s v="สุรีย์  สุนทราวิรัตน์"/>
    <s v="7   ซอยเจริญนคร  74  ถ  เจรืญนคร_x000a__x000a_ธนบุรี/ Thon Buriกรุงเทพมหานคร/ Bangkok_x000a_10600"/>
    <s v="10600"/>
    <s v="660625845435"/>
    <s v="15/02/2025 20:29"/>
    <s v="-"/>
    <s v="Kerry_dropoff"/>
    <s v="Lazada"/>
    <s v="lazada"/>
    <s v=""/>
    <s v="-"/>
    <s v="15/02/2025 20:29"/>
  </r>
  <r>
    <x v="4"/>
    <x v="8"/>
    <n v="66"/>
    <n v="1"/>
    <s v="ETZ28"/>
    <n v="169.79"/>
    <n v="7"/>
    <s v="ร้านที่9"/>
    <s v="สุรีย์  สุนทราวิรัตน์"/>
    <s v="7   ซอยเจริญนคร  74  ถ  เจรืญนคร_x000a__x000a_ธนบุรี/ Thon Buriกรุงเทพมหานคร/ Bangkok_x000a_10600"/>
    <s v="10600"/>
    <s v="660625845435"/>
    <s v="15/02/2025 20:29"/>
    <s v="-"/>
    <s v="Kerry_dropoff"/>
    <s v="Lazada"/>
    <s v="lazada"/>
    <s v=""/>
    <s v="-"/>
    <s v="15/02/2025 20:29"/>
  </r>
  <r>
    <x v="1"/>
    <x v="3"/>
    <n v="67"/>
    <n v="1"/>
    <s v="ETZ28"/>
    <n v="169.79"/>
    <n v="7"/>
    <s v="ร้านที่9"/>
    <s v="สุรีย์  สุนทราวิรัตน์"/>
    <s v="7   ซอยเจริญนคร  74  ถ  เจรืญนคร_x000a__x000a_ธนบุรี/ Thon Buriกรุงเทพมหานคร/ Bangkok_x000a_10600"/>
    <s v="10600"/>
    <s v="660625845435"/>
    <s v="15/02/2025 20:29"/>
    <s v="-"/>
    <s v="Kerry_dropoff"/>
    <s v="Lazada"/>
    <s v="lazada"/>
    <s v=""/>
    <s v="-"/>
    <s v="15/02/2025 20:29"/>
  </r>
  <r>
    <x v="8"/>
    <x v="11"/>
    <n v="37.83"/>
    <n v="1"/>
    <s v="ETZ27"/>
    <n v="66.83"/>
    <n v="29"/>
    <s v="ร้านที่1"/>
    <s v="บัวขาว"/>
    <s v="บ้านสิมารักษ์ 22 ม.3 · เขาค้อ/ Khao Kho_x000a__x000a_เขาค้อ/ Khao Khoเพชรบูรณ์/ Phetchabun_x000a_67270"/>
    <s v="67270"/>
    <s v="660917481259"/>
    <s v="15/02/2025 20:28"/>
    <s v="-"/>
    <s v="Kerry_dropoff"/>
    <s v="Lazada"/>
    <s v="lazada"/>
    <s v=""/>
    <s v="-"/>
    <s v="15/02/2025 20:28"/>
  </r>
  <r>
    <x v="9"/>
    <x v="10"/>
    <n v="14.29"/>
    <n v="1"/>
    <s v="ETZ26"/>
    <n v="190.3"/>
    <n v="0"/>
    <s v="ร้านที่10"/>
    <s v="จันทร์แรม จันทรเหลือง"/>
    <s v="198  หมู่5. บ้านนาชุมคำ ต.นิคมสร้างตนเองลำโดมน้อย_x000a__x000a_สิรินธร/ Sirindhornอุบลราชธานี/ Ubon Ratchathani_x000a_34350"/>
    <s v="34350"/>
    <s v="660863038514"/>
    <s v="15/02/2025 19:56"/>
    <s v="-"/>
    <s v="Kerry_dropoff"/>
    <s v="Lazada"/>
    <s v="lazada"/>
    <s v=""/>
    <s v="-"/>
    <s v="15/02/2025 19:56"/>
  </r>
  <r>
    <x v="7"/>
    <x v="9"/>
    <n v="35"/>
    <n v="8"/>
    <s v="ETZ26"/>
    <n v="190.3"/>
    <n v="0"/>
    <s v="ร้านที่10"/>
    <s v="จันทร์แรม จันทรเหลือง"/>
    <s v="198  หมู่5. บ้านนาชุมคำ ต.นิคมสร้างตนเองลำโดมน้อย_x000a__x000a_สิรินธร/ Sirindhornอุบลราชธานี/ Ubon Ratchathani_x000a_34350"/>
    <s v="34350"/>
    <s v="660863038514"/>
    <s v="15/02/2025 19:56"/>
    <s v="-"/>
    <s v="Kerry_dropoff"/>
    <s v="Lazada"/>
    <s v="lazada"/>
    <s v=""/>
    <s v="-"/>
    <s v="15/02/2025 19:56"/>
  </r>
  <r>
    <x v="1"/>
    <x v="3"/>
    <n v="66.333333333333329"/>
    <n v="3"/>
    <s v="ETZ25"/>
    <n v="220"/>
    <n v="0"/>
    <s v="ร้านที่4"/>
    <s v="M** w***aya T***gvaew"/>
    <s v="ภูเก็ต"/>
    <s v="-"/>
    <s v=""/>
    <s v="15/02/2025 19:55"/>
    <s v="-"/>
    <s v="Flash Express Thailand"/>
    <s v="Tiktok"/>
    <s v="tiktok"/>
    <s v=""/>
    <s v="-"/>
    <s v="15/02/2025 19:55"/>
  </r>
  <r>
    <x v="10"/>
    <x v="12"/>
    <n v="100"/>
    <n v="3"/>
    <s v="ETZ24"/>
    <n v="239"/>
    <n v="0"/>
    <s v="ร้านที่4"/>
    <s v="ส***รัตน์ ด***วัสดิ์"/>
    <s v="กรุงเทพฯ"/>
    <s v="-"/>
    <s v=""/>
    <s v="15/02/2025 19:42"/>
    <s v="-"/>
    <s v="Flash Express Thailand"/>
    <s v="Tiktok"/>
    <s v="tiktok"/>
    <s v=""/>
    <s v="-"/>
    <s v="15/02/2025 19:42"/>
  </r>
  <r>
    <x v="6"/>
    <x v="7"/>
    <n v="66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4"/>
    <x v="8"/>
    <n v="66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1"/>
    <x v="3"/>
    <n v="67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6"/>
    <x v="7"/>
    <n v="66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4"/>
    <x v="8"/>
    <n v="66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1"/>
    <x v="3"/>
    <n v="67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1"/>
    <x v="3"/>
    <n v="66.333333333333329"/>
    <n v="3"/>
    <s v="ETZ22"/>
    <n v="137.83000000000001"/>
    <n v="7"/>
    <s v="ร้านที่9"/>
    <s v="Phatsarat keanjan"/>
    <s v="1 ถนนเฉลิมพระเกียรติ ร.9 ซอย 6 แยก 3 แขวงหนองบอน เขตประเวศ (ร้านแต่งรถสีดำ)TypeS_x000a__x000a_ประเวศ/ Prawetกรุงเทพมหานคร/ Bangkok_x000a_10250"/>
    <s v="10250"/>
    <s v="660848775454"/>
    <s v="15/02/2025 19:28"/>
    <s v="-"/>
    <s v="Kerry_dropoff"/>
    <s v="Lazada"/>
    <s v="lazada"/>
    <s v=""/>
    <s v="-"/>
    <s v="15/02/2025 19:28"/>
  </r>
  <r>
    <x v="6"/>
    <x v="7"/>
    <n v="66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4"/>
    <x v="8"/>
    <n v="66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1"/>
    <x v="3"/>
    <n v="67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6"/>
    <x v="7"/>
    <n v="66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4"/>
    <x v="8"/>
    <n v="66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1"/>
    <x v="3"/>
    <n v="67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11"/>
    <x v="13"/>
    <n v="139"/>
    <n v="1"/>
    <s v="ETZ20"/>
    <n v="139"/>
    <n v="0"/>
    <s v="ร้านที่2"/>
    <s v="อ***า ส***ง"/>
    <s v="นครปฐม"/>
    <s v="-"/>
    <s v=""/>
    <s v="15/02/2025 19:14"/>
    <s v="-"/>
    <s v="Flash Express Thailand COD"/>
    <s v="Tiktok"/>
    <s v="จ่ายทีหลัง / COD"/>
    <s v=""/>
    <s v="-"/>
    <s v="15/02/2025 19:14"/>
  </r>
  <r>
    <x v="6"/>
    <x v="7"/>
    <n v="66"/>
    <n v="1"/>
    <s v="ETZ19"/>
    <n v="131.27000000000001"/>
    <n v="7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5/02/2025 19:10"/>
    <s v="-"/>
    <s v="Kerry_dropoff"/>
    <s v="Lazada"/>
    <s v="lazada"/>
    <s v=""/>
    <s v="-"/>
    <s v="15/02/2025 18:59"/>
  </r>
  <r>
    <x v="4"/>
    <x v="8"/>
    <n v="66"/>
    <n v="1"/>
    <s v="ETZ19"/>
    <n v="131.27000000000001"/>
    <n v="7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5/02/2025 19:10"/>
    <s v="-"/>
    <s v="Kerry_dropoff"/>
    <s v="Lazada"/>
    <s v="lazada"/>
    <s v=""/>
    <s v="-"/>
    <s v="15/02/2025 18:59"/>
  </r>
  <r>
    <x v="1"/>
    <x v="3"/>
    <n v="67"/>
    <n v="1"/>
    <s v="ETZ19"/>
    <n v="131.27000000000001"/>
    <n v="7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5/02/2025 19:10"/>
    <s v="-"/>
    <s v="Kerry_dropoff"/>
    <s v="Lazada"/>
    <s v="lazada"/>
    <s v=""/>
    <s v="-"/>
    <s v="15/02/2025 18:59"/>
  </r>
  <r>
    <x v="1"/>
    <x v="3"/>
    <n v="66.333333333333329"/>
    <n v="3"/>
    <s v="ETZ18"/>
    <n v="131.07"/>
    <n v="0"/>
    <s v="ร้านที่9"/>
    <s v="คุณสุดใจ  เฟื่องเดช"/>
    <s v="เลขที่  153  หมู่ 1  ต.บางโขมด  อ.บ้านหมอ จ.สระบุรี · บางโขมด/ Bang Khamot_x000a__x000a_บ้านหมอ/ Ban Moสระบุรี/ Saraburi_x000a_18130"/>
    <s v="18130"/>
    <s v="660896114304"/>
    <s v="15/02/2025 18:51"/>
    <s v="-"/>
    <s v="Kerry_dropoff"/>
    <s v="Lazada"/>
    <s v="lazada"/>
    <s v=""/>
    <s v="-"/>
    <s v="15/02/2025 18:51"/>
  </r>
  <r>
    <x v="6"/>
    <x v="7"/>
    <n v="66"/>
    <n v="1"/>
    <s v="ETZ17"/>
    <n v="131.27000000000001"/>
    <n v="7"/>
    <s v="ร้านที่9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15/02/2025 18:30"/>
    <s v="-"/>
    <s v="Kerry_dropoff"/>
    <s v="Lazada"/>
    <s v="lazada"/>
    <s v=""/>
    <s v="-"/>
    <s v="15/02/2025 18:29"/>
  </r>
  <r>
    <x v="4"/>
    <x v="8"/>
    <n v="66"/>
    <n v="1"/>
    <s v="ETZ17"/>
    <n v="131.27000000000001"/>
    <n v="7"/>
    <s v="ร้านที่9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15/02/2025 18:30"/>
    <s v="-"/>
    <s v="Kerry_dropoff"/>
    <s v="Lazada"/>
    <s v="lazada"/>
    <s v=""/>
    <s v="-"/>
    <s v="15/02/2025 18:29"/>
  </r>
  <r>
    <x v="1"/>
    <x v="3"/>
    <n v="67"/>
    <n v="1"/>
    <s v="ETZ17"/>
    <n v="131.27000000000001"/>
    <n v="7"/>
    <s v="ร้านที่9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15/02/2025 18:30"/>
    <s v="-"/>
    <s v="Kerry_dropoff"/>
    <s v="Lazada"/>
    <s v="lazada"/>
    <s v=""/>
    <s v="-"/>
    <s v="15/02/2025 18:29"/>
  </r>
  <r>
    <x v="6"/>
    <x v="7"/>
    <n v="66"/>
    <n v="1"/>
    <s v="ETZ16"/>
    <n v="131.27000000000001"/>
    <n v="7"/>
    <s v="ร้านที่9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15/02/2025 18:27"/>
    <s v="-"/>
    <s v="Kerry_dropoff"/>
    <s v="Lazada"/>
    <s v="lazada"/>
    <s v=""/>
    <s v="-"/>
    <s v="15/02/2025 18:27"/>
  </r>
  <r>
    <x v="4"/>
    <x v="8"/>
    <n v="66"/>
    <n v="1"/>
    <s v="ETZ16"/>
    <n v="131.27000000000001"/>
    <n v="7"/>
    <s v="ร้านที่9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15/02/2025 18:27"/>
    <s v="-"/>
    <s v="Kerry_dropoff"/>
    <s v="Lazada"/>
    <s v="lazada"/>
    <s v=""/>
    <s v="-"/>
    <s v="15/02/2025 18:27"/>
  </r>
  <r>
    <x v="1"/>
    <x v="3"/>
    <n v="67"/>
    <n v="1"/>
    <s v="ETZ16"/>
    <n v="131.27000000000001"/>
    <n v="7"/>
    <s v="ร้านที่9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15/02/2025 18:27"/>
    <s v="-"/>
    <s v="Kerry_dropoff"/>
    <s v="Lazada"/>
    <s v="lazada"/>
    <s v=""/>
    <s v="-"/>
    <s v="15/02/2025 18:27"/>
  </r>
  <r>
    <x v="12"/>
    <x v="14"/>
    <n v="100"/>
    <n v="1"/>
    <s v="ETZ15"/>
    <n v="160"/>
    <n v="30"/>
    <s v="ร้านที่1"/>
    <s v="บังอร  พินทำ"/>
    <s v="101 ม.6 บ้านกุดเป่ง ซ. จันทร์วีระศักดิ์ ถ.จันทร์ยิ่งยศ  ต.วารินขำราบ อ.วารินขำราบ จ.อุบลราชธานี 34190"/>
    <s v="34190"/>
    <s v="0902511138"/>
    <s v="15/02/2025 18:25"/>
    <s v="keadum555@gmail.com"/>
    <s v="EMS COD"/>
    <s v="facebook"/>
    <s v="กสิกร"/>
    <s v=""/>
    <s v="-"/>
    <s v="15/02/2025 18:25"/>
  </r>
  <r>
    <x v="13"/>
    <x v="15"/>
    <n v="100"/>
    <n v="1"/>
    <s v="ETZ15"/>
    <n v="160"/>
    <n v="30"/>
    <s v="ร้านที่1"/>
    <s v="บังอร  พินทำ"/>
    <s v="101 ม.6 บ้านกุดเป่ง ซ. จันทร์วีระศักดิ์ ถ.จันทร์ยิ่งยศ  ต.วารินขำราบ อ.วารินขำราบ จ.อุบลราชธานี 34190"/>
    <s v="34190"/>
    <s v="0902511138"/>
    <s v="15/02/2025 18:25"/>
    <s v="keadum555@gmail.com"/>
    <s v="EMS COD"/>
    <s v="facebook"/>
    <s v="กสิกร"/>
    <s v=""/>
    <s v="-"/>
    <s v="15/02/2025 18:25"/>
  </r>
  <r>
    <x v="1"/>
    <x v="3"/>
    <n v="60"/>
    <n v="1"/>
    <s v="ETZ14"/>
    <n v="126"/>
    <n v="6"/>
    <s v="ร้านที่4"/>
    <s v="ณ***พล"/>
    <s v="กรุงเทพมหานคร"/>
    <s v="-"/>
    <s v=""/>
    <s v="15/02/2025 16:56"/>
    <s v="-"/>
    <s v="Flash Express Thailand COD"/>
    <s v="Tiktok"/>
    <s v="จ่ายทีหลัง / COD"/>
    <s v=""/>
    <s v="-"/>
    <s v="15/02/2025 16:56"/>
  </r>
  <r>
    <x v="10"/>
    <x v="12"/>
    <n v="60"/>
    <n v="1"/>
    <s v="ETZ14"/>
    <n v="126"/>
    <n v="6"/>
    <s v="ร้านที่4"/>
    <s v="ณ***พล"/>
    <s v="กรุงเทพมหานคร"/>
    <s v="-"/>
    <s v=""/>
    <s v="15/02/2025 16:56"/>
    <s v="-"/>
    <s v="Flash Express Thailand COD"/>
    <s v="Tiktok"/>
    <s v="จ่ายทีหลัง / COD"/>
    <s v=""/>
    <s v="-"/>
    <s v="15/02/2025 16:56"/>
  </r>
  <r>
    <x v="6"/>
    <x v="7"/>
    <n v="90"/>
    <n v="2"/>
    <s v="ETZ13"/>
    <n v="130.58000000000001"/>
    <n v="29"/>
    <s v="ร้านที่7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15/02/2025 16:37"/>
    <s v="-"/>
    <s v="Kerry_dropoff"/>
    <s v="Lazada"/>
    <s v="lazada"/>
    <s v=""/>
    <s v="-"/>
    <s v="15/02/2025 16:37"/>
  </r>
  <r>
    <x v="6"/>
    <x v="16"/>
    <n v="64"/>
    <n v="1"/>
    <s v="ETZ12"/>
    <n v="64"/>
    <n v="0"/>
    <s v="ร้านที่7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15/02/2025 16:36"/>
    <s v="-"/>
    <s v="Kerry_dropoff"/>
    <s v="Lazada"/>
    <s v="lazada"/>
    <s v=""/>
    <s v="-"/>
    <s v="15/02/2025 16:36"/>
  </r>
  <r>
    <x v="1"/>
    <x v="3"/>
    <n v="66.333333333333329"/>
    <n v="3"/>
    <s v="ETZ11"/>
    <n v="176.07"/>
    <n v="45"/>
    <s v="ร้านที่9"/>
    <s v="ละมัยภรณ์  เกิดแก้ว"/>
    <s v="58/1 ซอย10หมู่ 2 ต.ท่าวังตาล_x000a__x000a_สารภี/ Saraphiเชียงใหม่/ Chiang Mai_x000a_50140"/>
    <s v="50140"/>
    <s v="660814721295"/>
    <s v="15/02/2025 16:34"/>
    <s v="-"/>
    <s v="Kerry_dropoff"/>
    <s v="Lazada"/>
    <s v="lazada"/>
    <s v=""/>
    <s v="-"/>
    <s v="15/02/2025 16:34"/>
  </r>
  <r>
    <x v="14"/>
    <x v="17"/>
    <n v="33.333333333333336"/>
    <n v="3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6"/>
    <x v="7"/>
    <n v="66"/>
    <n v="1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4"/>
    <x v="8"/>
    <n v="66"/>
    <n v="1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1"/>
    <x v="3"/>
    <n v="67"/>
    <n v="1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12"/>
    <x v="14"/>
    <n v="99"/>
    <n v="1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1"/>
    <x v="3"/>
    <n v="60"/>
    <n v="1"/>
    <s v="ETZ9"/>
    <n v="126"/>
    <n v="6"/>
    <s v="ร้านที่4"/>
    <s v="ณ***ิดาภร อ***บุญสุ"/>
    <s v="สกลนคร"/>
    <s v="-"/>
    <s v=""/>
    <s v="15/02/2025 16:30"/>
    <s v="-"/>
    <s v="Flash Express Thailand COD"/>
    <s v="Tiktok"/>
    <s v="จ่ายทีหลัง / COD"/>
    <s v=""/>
    <s v="-"/>
    <s v="15/02/2025 16:30"/>
  </r>
  <r>
    <x v="10"/>
    <x v="12"/>
    <n v="60"/>
    <n v="1"/>
    <s v="ETZ9"/>
    <n v="126"/>
    <n v="6"/>
    <s v="ร้านที่4"/>
    <s v="ณ***ิดาภร อ***บุญสุ"/>
    <s v="สกลนคร"/>
    <s v="-"/>
    <s v=""/>
    <s v="15/02/2025 16:30"/>
    <s v="-"/>
    <s v="Flash Express Thailand COD"/>
    <s v="Tiktok"/>
    <s v="จ่ายทีหลัง / COD"/>
    <s v=""/>
    <s v="-"/>
    <s v="15/02/2025 16:30"/>
  </r>
  <r>
    <x v="15"/>
    <x v="18"/>
    <n v="100"/>
    <n v="1"/>
    <s v="ETZ8"/>
    <n v="150"/>
    <n v="20"/>
    <s v="ร้านที่1"/>
    <s v="สุเมธ มโนธรรม"/>
    <s v="ฝากส่งให้แอ้ดอ่าวใหญ่  2/3 ม.3 ต.เกาะกูด อ.เกาะกูด จ.ตราด 23000"/>
    <s v="23000"/>
    <s v="0929949327"/>
    <s v="15/02/2025 16:12"/>
    <s v="keadum555@gmail.com"/>
    <s v="EMS"/>
    <s v="facebook"/>
    <s v="กสิกร"/>
    <s v=""/>
    <s v="-"/>
    <s v="15/02/2025 16:23"/>
  </r>
  <r>
    <x v="16"/>
    <x v="19"/>
    <n v="100"/>
    <n v="1"/>
    <s v="ETZ8"/>
    <n v="150"/>
    <n v="20"/>
    <s v="ร้านที่1"/>
    <s v="สุเมธ มโนธรรม"/>
    <s v="ฝากส่งให้แอ้ดอ่าวใหญ่  2/3 ม.3 ต.เกาะกูด อ.เกาะกูด จ.ตราด 23000"/>
    <s v="23000"/>
    <s v="0929949327"/>
    <s v="15/02/2025 16:12"/>
    <s v="keadum555@gmail.com"/>
    <s v="EMS"/>
    <s v="facebook"/>
    <s v="กสิกร"/>
    <s v=""/>
    <s v="-"/>
    <s v="15/02/2025 16:23"/>
  </r>
  <r>
    <x v="1"/>
    <x v="3"/>
    <n v="60"/>
    <n v="1"/>
    <s v="ETZ7"/>
    <n v="120"/>
    <n v="0"/>
    <s v="ร้านที่4"/>
    <s v="ม***ชลี ต***ูล"/>
    <s v="พระนครศรีอยุธยา"/>
    <s v="-"/>
    <s v=""/>
    <s v="15/02/2025 16:17"/>
    <s v="-"/>
    <s v="Flash Express Thailand COD"/>
    <s v="Tiktok"/>
    <s v="จ่ายทีหลัง / COD"/>
    <s v=""/>
    <s v="-"/>
    <s v="15/02/2025 16:17"/>
  </r>
  <r>
    <x v="10"/>
    <x v="12"/>
    <n v="60"/>
    <n v="1"/>
    <s v="ETZ7"/>
    <n v="120"/>
    <n v="0"/>
    <s v="ร้านที่4"/>
    <s v="ม***ชลี ต***ูล"/>
    <s v="พระนครศรีอยุธยา"/>
    <s v="-"/>
    <s v=""/>
    <s v="15/02/2025 16:17"/>
    <s v="-"/>
    <s v="Flash Express Thailand COD"/>
    <s v="Tiktok"/>
    <s v="จ่ายทีหลัง / COD"/>
    <s v=""/>
    <s v="-"/>
    <s v="15/02/2025 16:17"/>
  </r>
  <r>
    <x v="10"/>
    <x v="12"/>
    <n v="100"/>
    <n v="3"/>
    <s v="ETZ6"/>
    <n v="337"/>
    <n v="35"/>
    <s v="ร้านที่2"/>
    <s v="ท******ำ"/>
    <s v="******โพ ตำบลปากน้ำโพ อำเภอเมืองนครสวรรค์ จังหวัดนครสวรรค์ 60000"/>
    <s v="60000"/>
    <s v="70"/>
    <s v="15/02/2025 16:34"/>
    <s v="-"/>
    <s v="SPX Express"/>
    <s v="Shopee"/>
    <s v="shopee"/>
    <s v=""/>
    <s v="-"/>
    <s v="15/02/2025 16:13"/>
  </r>
  <r>
    <x v="7"/>
    <x v="9"/>
    <n v="43"/>
    <n v="1"/>
    <s v="ETZ6"/>
    <n v="337"/>
    <n v="35"/>
    <s v="ร้านที่2"/>
    <s v="ท******ำ"/>
    <s v="******โพ ตำบลปากน้ำโพ อำเภอเมืองนครสวรรค์ จังหวัดนครสวรรค์ 60000"/>
    <s v="60000"/>
    <s v="70"/>
    <s v="15/02/2025 16:34"/>
    <s v="-"/>
    <s v="SPX Express"/>
    <s v="Shopee"/>
    <s v="shopee"/>
    <s v=""/>
    <s v="-"/>
    <s v="15/02/2025 16:13"/>
  </r>
  <r>
    <x v="17"/>
    <x v="20"/>
    <n v="60"/>
    <n v="1"/>
    <s v="ETZ6"/>
    <n v="337"/>
    <n v="35"/>
    <s v="ร้านที่2"/>
    <s v="ท******ำ"/>
    <s v="******โพ ตำบลปากน้ำโพ อำเภอเมืองนครสวรรค์ จังหวัดนครสวรรค์ 60000"/>
    <s v="60000"/>
    <s v="70"/>
    <s v="15/02/2025 16:34"/>
    <s v="-"/>
    <s v="SPX Express"/>
    <s v="Shopee"/>
    <s v="shopee"/>
    <s v=""/>
    <s v="-"/>
    <s v="15/02/2025 16:13"/>
  </r>
  <r>
    <x v="1"/>
    <x v="3"/>
    <n v="60"/>
    <n v="1"/>
    <s v="ETZ4"/>
    <n v="120"/>
    <n v="0"/>
    <s v="ร้านที่4"/>
    <s v="ศ***ัย โ***ร"/>
    <s v="สุพรรณบุรี"/>
    <s v="-"/>
    <s v=""/>
    <s v="15/02/2025 15:46"/>
    <s v="-"/>
    <s v="Flash Express Thailand COD"/>
    <s v="Tiktok"/>
    <s v="จ่ายทีหลัง / COD"/>
    <s v="เค้กเบาหวิว เลือกเป็นเค้กเผือกมะพร้าว"/>
    <s v="-"/>
    <s v="15/02/2025 15:46"/>
  </r>
  <r>
    <x v="10"/>
    <x v="12"/>
    <n v="60"/>
    <n v="1"/>
    <s v="ETZ4"/>
    <n v="120"/>
    <n v="0"/>
    <s v="ร้านที่4"/>
    <s v="ศ***ัย โ***ร"/>
    <s v="สุพรรณบุรี"/>
    <s v="-"/>
    <s v=""/>
    <s v="15/02/2025 15:46"/>
    <s v="-"/>
    <s v="Flash Express Thailand COD"/>
    <s v="Tiktok"/>
    <s v="จ่ายทีหลัง / COD"/>
    <s v="เค้กเบาหวิว เลือกเป็นเค้กเผือกมะพร้าว"/>
    <s v="-"/>
    <s v="15/02/2025 15:46"/>
  </r>
  <r>
    <x v="7"/>
    <x v="9"/>
    <n v="27.5"/>
    <n v="4"/>
    <s v="ETZ3"/>
    <n v="116.84"/>
    <n v="7"/>
    <s v="ร้านที่10"/>
    <s v="พรพรัตน์ เลิศคอนสาร จอย"/>
    <s v="40มบ.แจรน .5 ต.ตาอ็อง อ.เมืองสุรินทร์ จ.สุรินทร์ 32000 40 ม.5 · ตาอ็อง/ Ta Ong_x000a__x000a_เมืองสุรินทร์/ Mueang Surinสุรินทร์/ Surin_x000a_32000"/>
    <s v="32000"/>
    <s v="660930201485"/>
    <s v="15/02/2025 15:44"/>
    <s v="-"/>
    <s v="Kerry_dropoff"/>
    <s v="Lazada"/>
    <s v="lazada"/>
    <s v=""/>
    <s v="-"/>
    <s v="15/02/2025 15:44"/>
  </r>
  <r>
    <x v="14"/>
    <x v="17"/>
    <n v="65"/>
    <n v="1"/>
    <s v="ETZ2"/>
    <n v="220"/>
    <n v="20"/>
    <s v="ร้านที่1"/>
    <s v="คุณวัลย์ โรงอาหารกลาง"/>
    <s v="โรงอาหารกลาง ร้านคุณวัลย์ 107 ม.เกษตรศาสตร์กำแพงเเสน ต.กำแพงเเสน อ.กำแพงแสน จ.นครปฐม 73140"/>
    <s v="73140"/>
    <s v="0955429695"/>
    <s v="15/02/2025 15:25"/>
    <s v="keadum555@gmail.com"/>
    <s v="EMS"/>
    <s v="facebook"/>
    <s v="กสิกร"/>
    <s v=""/>
    <s v="-"/>
    <s v="15/02/2025 15:43"/>
  </r>
  <r>
    <x v="12"/>
    <x v="14"/>
    <n v="100"/>
    <n v="1"/>
    <s v="ETZ2"/>
    <n v="220"/>
    <n v="20"/>
    <s v="ร้านที่1"/>
    <s v="คุณวัลย์ โรงอาหารกลาง"/>
    <s v="โรงอาหารกลาง ร้านคุณวัลย์ 107 ม.เกษตรศาสตร์กำแพงเเสน ต.กำแพงเเสน อ.กำแพงแสน จ.นครปฐม 73140"/>
    <s v="73140"/>
    <s v="0955429695"/>
    <s v="15/02/2025 15:25"/>
    <s v="keadum555@gmail.com"/>
    <s v="EMS"/>
    <s v="facebook"/>
    <s v="กสิกร"/>
    <s v=""/>
    <s v="-"/>
    <s v="15/02/2025 15:43"/>
  </r>
  <r>
    <x v="16"/>
    <x v="19"/>
    <n v="100"/>
    <n v="1"/>
    <s v="ETZ2"/>
    <n v="220"/>
    <n v="20"/>
    <s v="ร้านที่1"/>
    <s v="คุณวัลย์ โรงอาหารกลาง"/>
    <s v="โรงอาหารกลาง ร้านคุณวัลย์ 107 ม.เกษตรศาสตร์กำแพงเเสน ต.กำแพงเเสน อ.กำแพงแสน จ.นครปฐม 73140"/>
    <s v="73140"/>
    <s v="0955429695"/>
    <s v="15/02/2025 15:25"/>
    <s v="keadum555@gmail.com"/>
    <s v="EMS"/>
    <s v="facebook"/>
    <s v="กสิกร"/>
    <s v=""/>
    <s v="-"/>
    <s v="15/02/2025 15:43"/>
  </r>
  <r>
    <x v="12"/>
    <x v="14"/>
    <n v="100"/>
    <n v="1"/>
    <s v="ETZ1"/>
    <n v="150"/>
    <n v="20"/>
    <s v="ร้านที่1"/>
    <s v="ประภาพร  รวมเมฆ"/>
    <s v="83หมู่6 ต.อู่ทอง อ.อู่ทอง จ.สุพรรณบุรี 72160"/>
    <s v="72160"/>
    <s v="0852921406"/>
    <s v="15/02/2025 14:22"/>
    <s v="keadum555@gmail.com"/>
    <s v="EMS"/>
    <s v="facebook"/>
    <s v="กสิกร"/>
    <s v=""/>
    <s v="-"/>
    <s v="15/02/2025 15:40"/>
  </r>
  <r>
    <x v="16"/>
    <x v="19"/>
    <n v="100"/>
    <n v="1"/>
    <s v="ETZ1"/>
    <n v="150"/>
    <n v="20"/>
    <s v="ร้านที่1"/>
    <s v="ประภาพร  รวมเมฆ"/>
    <s v="83หมู่6 ต.อู่ทอง อ.อู่ทอง จ.สุพรรณบุรี 72160"/>
    <s v="72160"/>
    <s v="0852921406"/>
    <s v="15/02/2025 14:22"/>
    <s v="keadum555@gmail.com"/>
    <s v="EMS"/>
    <s v="facebook"/>
    <s v="กสิกร"/>
    <s v=""/>
    <s v="-"/>
    <s v="15/02/2025 15:40"/>
  </r>
  <r>
    <x v="6"/>
    <x v="7"/>
    <n v="66"/>
    <n v="1"/>
    <s v="ETZ0"/>
    <n v="131.27000000000001"/>
    <n v="7"/>
    <s v="ร้านที่9"/>
    <s v="นางรุ่ง โสสุด"/>
    <s v="261หมู่12บ้านมะหร_x000a__x000a_เสลภูมิ/ Selaphumร้อยเอ็ด/ Roi Et_x000a_45120"/>
    <s v="45120"/>
    <s v="660934708185"/>
    <s v="15/02/2025 15:29"/>
    <s v="-"/>
    <s v="Kerry_dropoff"/>
    <s v="Lazada"/>
    <s v="lazada"/>
    <s v=""/>
    <s v="-"/>
    <s v="15/02/2025 15:29"/>
  </r>
  <r>
    <x v="4"/>
    <x v="8"/>
    <n v="66"/>
    <n v="1"/>
    <s v="ETZ0"/>
    <n v="131.27000000000001"/>
    <n v="7"/>
    <s v="ร้านที่9"/>
    <s v="นางรุ่ง โสสุด"/>
    <s v="261หมู่12บ้านมะหร_x000a__x000a_เสลภูมิ/ Selaphumร้อยเอ็ด/ Roi Et_x000a_45120"/>
    <s v="45120"/>
    <s v="660934708185"/>
    <s v="15/02/2025 15:29"/>
    <s v="-"/>
    <s v="Kerry_dropoff"/>
    <s v="Lazada"/>
    <s v="lazada"/>
    <s v=""/>
    <s v="-"/>
    <s v="15/02/2025 15:29"/>
  </r>
  <r>
    <x v="1"/>
    <x v="3"/>
    <n v="67"/>
    <n v="1"/>
    <s v="ETZ0"/>
    <n v="131.27000000000001"/>
    <n v="7"/>
    <s v="ร้านที่9"/>
    <s v="นางรุ่ง โสสุด"/>
    <s v="261หมู่12บ้านมะหร_x000a__x000a_เสลภูมิ/ Selaphumร้อยเอ็ด/ Roi Et_x000a_45120"/>
    <s v="45120"/>
    <s v="660934708185"/>
    <s v="15/02/2025 15:29"/>
    <s v="-"/>
    <s v="Kerry_dropoff"/>
    <s v="Lazada"/>
    <s v="lazada"/>
    <s v=""/>
    <s v="-"/>
    <s v="15/02/2025 15:29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8"/>
    <x v="21"/>
    <n v="0"/>
    <n v="2"/>
    <s v="ETY97"/>
    <n v="200"/>
    <n v="0"/>
    <s v="ร้านที่4"/>
    <s v="ว***ิษา ช***สง"/>
    <s v="เทศบาลนครนครศรีธรรมราช"/>
    <s v="-"/>
    <s v=""/>
    <s v="15/02/2025 15:19"/>
    <s v="-"/>
    <s v="Flash Express Thailand COD"/>
    <s v="Tiktok"/>
    <s v="จ่ายทีหลัง / COD"/>
    <s v="รสเนยนม2ค่ะ"/>
    <s v="-"/>
    <s v="15/02/2025 15:19"/>
  </r>
  <r>
    <x v="10"/>
    <x v="12"/>
    <n v="120"/>
    <n v="2"/>
    <s v="ETY97"/>
    <n v="200"/>
    <n v="0"/>
    <s v="ร้านที่4"/>
    <s v="ว***ิษา ช***สง"/>
    <s v="เทศบาลนครนครศรีธรรมราช"/>
    <s v="-"/>
    <s v=""/>
    <s v="15/02/2025 15:19"/>
    <s v="-"/>
    <s v="Flash Express Thailand COD"/>
    <s v="Tiktok"/>
    <s v="จ่ายทีหลัง / COD"/>
    <s v="รสเนยนม2ค่ะ"/>
    <s v="-"/>
    <s v="15/02/2025 15:19"/>
  </r>
  <r>
    <x v="0"/>
    <x v="22"/>
    <n v="55"/>
    <n v="2"/>
    <s v="ETY96"/>
    <n v="117"/>
    <n v="7"/>
    <s v="ร้านที่1"/>
    <s v="ว******์"/>
    <s v="******ถนน แฮปปี้แลนด์ สาย1, แขวง คลองจั่น, เขตบางกะปิ แขวงคลองจั่น เขตบางกะปิ จังหวัดกรุงเทพมหานคร 10240"/>
    <s v="10240"/>
    <s v="65"/>
    <s v="15/02/2025 15:11"/>
    <s v="-"/>
    <s v="SPX Express"/>
    <s v="Shopee"/>
    <s v="shopee"/>
    <s v=""/>
    <s v="-"/>
    <s v="15/02/2025 15:11"/>
  </r>
  <r>
    <x v="6"/>
    <x v="7"/>
    <n v="66"/>
    <n v="1"/>
    <s v="ETY95"/>
    <n v="134.32"/>
    <n v="7"/>
    <s v="ร้านที่9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15/02/2025 15:09"/>
    <s v="-"/>
    <s v="Kerry_dropoff"/>
    <s v="Lazada"/>
    <s v="lazada"/>
    <s v=""/>
    <s v="-"/>
    <s v="15/02/2025 15:09"/>
  </r>
  <r>
    <x v="4"/>
    <x v="8"/>
    <n v="66"/>
    <n v="1"/>
    <s v="ETY95"/>
    <n v="134.32"/>
    <n v="7"/>
    <s v="ร้านที่9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15/02/2025 15:09"/>
    <s v="-"/>
    <s v="Kerry_dropoff"/>
    <s v="Lazada"/>
    <s v="lazada"/>
    <s v=""/>
    <s v="-"/>
    <s v="15/02/2025 15:09"/>
  </r>
  <r>
    <x v="1"/>
    <x v="3"/>
    <n v="67"/>
    <n v="1"/>
    <s v="ETY95"/>
    <n v="134.32"/>
    <n v="7"/>
    <s v="ร้านที่9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15/02/2025 15:09"/>
    <s v="-"/>
    <s v="Kerry_dropoff"/>
    <s v="Lazada"/>
    <s v="lazada"/>
    <s v=""/>
    <s v="-"/>
    <s v="15/02/2025 15:09"/>
  </r>
  <r>
    <x v="12"/>
    <x v="14"/>
    <n v="90"/>
    <n v="2"/>
    <s v="ETY94"/>
    <n v="221"/>
    <n v="41"/>
    <s v="ร้านที่1"/>
    <s v="อ******ิ"/>
    <s v="******า จ.กาญจนบุรี ตำบลท่ามะกา อำเภอท่ามะกา จังหวัดกาญจนบุรี 71120"/>
    <s v="71120"/>
    <s v="51"/>
    <s v="16/02/2025 00:10"/>
    <s v="-"/>
    <s v="SPX Express"/>
    <s v="Shopee"/>
    <s v="shopee"/>
    <s v=""/>
    <s v="-"/>
    <s v="15/02/2025 14:57"/>
  </r>
  <r>
    <x v="6"/>
    <x v="7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4"/>
    <x v="8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"/>
    <x v="3"/>
    <n v="67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6"/>
    <x v="7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4"/>
    <x v="8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"/>
    <x v="3"/>
    <n v="67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6"/>
    <x v="7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4"/>
    <x v="8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"/>
    <x v="3"/>
    <n v="67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6"/>
    <x v="7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4"/>
    <x v="8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"/>
    <x v="3"/>
    <n v="67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8"/>
    <x v="21"/>
    <n v="0"/>
    <n v="1"/>
    <s v="ETY92"/>
    <n v="100"/>
    <n v="0"/>
    <s v="ร้านที่4"/>
    <s v="ค** น***รธน์  ม***กิตติพัชร์"/>
    <s v="นครสวรรค์"/>
    <s v="-"/>
    <s v=""/>
    <s v="15/02/2025 14:56"/>
    <s v="-"/>
    <s v="Flash Express Thailand"/>
    <s v="Tiktok"/>
    <s v="tiktok"/>
    <s v=""/>
    <s v="-"/>
    <s v="15/02/2025 14:55"/>
  </r>
  <r>
    <x v="6"/>
    <x v="7"/>
    <n v="120"/>
    <n v="1"/>
    <s v="ETY92"/>
    <n v="100"/>
    <n v="0"/>
    <s v="ร้านที่4"/>
    <s v="ค** น***รธน์  ม***กิตติพัชร์"/>
    <s v="นครสวรรค์"/>
    <s v="-"/>
    <s v=""/>
    <s v="15/02/2025 14:56"/>
    <s v="-"/>
    <s v="Flash Express Thailand"/>
    <s v="Tiktok"/>
    <s v="tiktok"/>
    <s v=""/>
    <s v="-"/>
    <s v="15/02/2025 14:55"/>
  </r>
  <r>
    <x v="7"/>
    <x v="9"/>
    <n v="45"/>
    <n v="4"/>
    <s v="ETY91"/>
    <n v="168"/>
    <n v="0"/>
    <s v="ร้านที่4"/>
    <s v="t**"/>
    <s v="กาญจนบุรี"/>
    <s v="-"/>
    <s v=""/>
    <s v="15/02/2025 14:55"/>
    <s v="-"/>
    <s v="Flash Express Thailand COD"/>
    <s v="Tiktok"/>
    <s v="จ่ายทีหลัง / COD"/>
    <s v=""/>
    <s v="-"/>
    <s v="15/02/2025 14:55"/>
  </r>
  <r>
    <x v="14"/>
    <x v="17"/>
    <n v="65"/>
    <n v="10"/>
    <s v="ETY90"/>
    <n v="24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15/02/2025 14:36"/>
    <s v="keadum555@gmail.com"/>
    <s v="EMS"/>
    <s v="facebook"/>
    <s v="กสิกร"/>
    <s v=""/>
    <s v="-"/>
    <s v="15/02/2025 14:46"/>
  </r>
  <r>
    <x v="6"/>
    <x v="7"/>
    <n v="100"/>
    <n v="10"/>
    <s v="ETY90"/>
    <n v="24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15/02/2025 14:36"/>
    <s v="keadum555@gmail.com"/>
    <s v="EMS"/>
    <s v="facebook"/>
    <s v="กสิกร"/>
    <s v=""/>
    <s v="-"/>
    <s v="15/02/2025 14:44"/>
  </r>
  <r>
    <x v="0"/>
    <x v="22"/>
    <n v="60"/>
    <n v="10"/>
    <s v="ETY90"/>
    <n v="24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15/02/2025 14:36"/>
    <s v="keadum555@gmail.com"/>
    <s v="EMS"/>
    <s v="facebook"/>
    <s v="กสิกร"/>
    <s v=""/>
    <s v="-"/>
    <s v="15/02/2025 14:44"/>
  </r>
  <r>
    <x v="1"/>
    <x v="3"/>
    <n v="100"/>
    <n v="10"/>
    <s v="ETY90"/>
    <n v="24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15/02/2025 14:36"/>
    <s v="keadum555@gmail.com"/>
    <s v="EMS"/>
    <s v="facebook"/>
    <s v="กสิกร"/>
    <s v=""/>
    <s v="-"/>
    <s v="15/02/2025 14:44"/>
  </r>
  <r>
    <x v="7"/>
    <x v="9"/>
    <n v="45"/>
    <n v="3"/>
    <s v="ETY89"/>
    <n v="151"/>
    <n v="25"/>
    <s v="ร้านที่4"/>
    <s v="ณ***ัตน์ แ***ดช"/>
    <s v="บึงกาฬ"/>
    <s v="-"/>
    <s v=""/>
    <s v="15/02/2025 14:12"/>
    <s v="-"/>
    <s v="Flash Express Thailand COD"/>
    <s v="Tiktok"/>
    <s v="จ่ายทีหลัง / COD"/>
    <s v=""/>
    <s v="-"/>
    <s v="15/02/2025 14:15"/>
  </r>
  <r>
    <x v="15"/>
    <x v="18"/>
    <n v="100"/>
    <n v="2"/>
    <s v="ETY88"/>
    <n v="160"/>
    <n v="30"/>
    <s v="ร้านที่1"/>
    <s v="พรทิพย์ อิฐรัตน์"/>
    <s v="211/23 ถ.หล้งศูนย์ราชการต.ในเมือง อ.เมืองจ.ขอนแก่น 40000"/>
    <s v="40000"/>
    <s v="0933752341"/>
    <s v="15/02/2025 14:14"/>
    <s v="keadum555@gmail.com"/>
    <s v="EMS COD"/>
    <s v="facebook"/>
    <s v="กสิกร"/>
    <s v=""/>
    <s v="-"/>
    <s v="15/02/2025 14:14"/>
  </r>
  <r>
    <x v="1"/>
    <x v="3"/>
    <n v="66.333333333333329"/>
    <n v="3"/>
    <s v="ETY87"/>
    <n v="162.82"/>
    <n v="7"/>
    <s v="ร้านที่9"/>
    <s v="ปรียานุช"/>
    <s v="37 ม.7 ซ.พรุเตียว ปากทางเข้าซอยมีศูนย์ ตรอ. สีชมพู ต.นาเหรง อ.นบพิตำ จ.นครศรีธรรมราช 80160 · นาเหรง/ Na Reng_x000a__x000a_นบพิตำ/ Nopphitamนครศรีธรรมราช/ Nakhon Si Thammarat_x000a_80160"/>
    <s v="80160"/>
    <s v="660874172622"/>
    <s v="15/02/2025 14:14"/>
    <s v="-"/>
    <s v="Kerry_dropoff"/>
    <s v="Lazada"/>
    <s v="lazada"/>
    <s v=""/>
    <s v="-"/>
    <s v="15/02/2025 14:14"/>
  </r>
  <r>
    <x v="7"/>
    <x v="23"/>
    <n v="24.96"/>
    <n v="1"/>
    <s v="ETY87"/>
    <n v="162.82"/>
    <n v="7"/>
    <s v="ร้านที่9"/>
    <s v="ปรียานุช"/>
    <s v="37 ม.7 ซ.พรุเตียว ปากทางเข้าซอยมีศูนย์ ตรอ. สีชมพู ต.นาเหรง อ.นบพิตำ จ.นครศรีธรรมราช 80160 · นาเหรง/ Na Reng_x000a__x000a_นบพิตำ/ Nopphitamนครศรีธรรมราช/ Nakhon Si Thammarat_x000a_80160"/>
    <s v="80160"/>
    <s v="660874172622"/>
    <s v="15/02/2025 14:14"/>
    <s v="-"/>
    <s v="Kerry_dropoff"/>
    <s v="Lazada"/>
    <s v="lazada"/>
    <s v=""/>
    <s v="-"/>
    <s v="15/02/2025 14:14"/>
  </r>
  <r>
    <x v="15"/>
    <x v="18"/>
    <n v="100"/>
    <n v="2"/>
    <s v="ETY86"/>
    <n v="260"/>
    <n v="3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5/02/2025 14:12"/>
    <s v="keadum555@gmail.com"/>
    <s v="EMS COD"/>
    <s v="facebook"/>
    <s v="กสิกร"/>
    <s v=""/>
    <s v="-"/>
    <s v="15/02/2025 14:12"/>
  </r>
  <r>
    <x v="14"/>
    <x v="17"/>
    <n v="65"/>
    <n v="1"/>
    <s v="ETY86"/>
    <n v="260"/>
    <n v="3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5/02/2025 14:12"/>
    <s v="keadum555@gmail.com"/>
    <s v="EMS COD"/>
    <s v="facebook"/>
    <s v="กสิกร"/>
    <s v=""/>
    <s v="-"/>
    <s v="15/02/2025 14:12"/>
  </r>
  <r>
    <x v="1"/>
    <x v="3"/>
    <n v="100"/>
    <n v="1"/>
    <s v="ETY86"/>
    <n v="260"/>
    <n v="3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5/02/2025 14:12"/>
    <s v="keadum555@gmail.com"/>
    <s v="EMS COD"/>
    <s v="facebook"/>
    <s v="กสิกร"/>
    <s v=""/>
    <s v="-"/>
    <s v="15/02/2025 14:12"/>
  </r>
  <r>
    <x v="3"/>
    <x v="4"/>
    <n v="66.666666666666671"/>
    <n v="3"/>
    <s v="ETY85"/>
    <n v="130.44999999999999"/>
    <n v="10"/>
    <s v="ร้านที่1"/>
    <s v="รัชนี​ วรรณ​สุข​"/>
    <s v="92ซอยอุดมสุข30_x000a__x000a_บางนา/ Bang Naกรุงเทพมหานคร/ Bangkok_x000a_10260"/>
    <s v="10260"/>
    <s v="660947918391"/>
    <s v="15/02/2025 14:07"/>
    <s v="-"/>
    <s v="Kerry_dropoff"/>
    <s v="Lazada"/>
    <s v="lazada"/>
    <s v=""/>
    <s v="-"/>
    <s v="15/02/2025 14:07"/>
  </r>
  <r>
    <x v="6"/>
    <x v="7"/>
    <n v="66"/>
    <n v="1"/>
    <s v="ETY84"/>
    <n v="131.27000000000001"/>
    <n v="7"/>
    <s v="ร้านที่9"/>
    <s v="ร.ต.สานนท์ แดนทอง"/>
    <s v="99/178ม.3หมู่บ้านกมลเพชร ซ.9/1_x000a__x000a_สัตหีบ/ Sattahipชลบุรี/ Chonburi_x000a_20180"/>
    <s v="20180"/>
    <s v="660806050523"/>
    <s v="15/02/2025 13:54"/>
    <s v="-"/>
    <s v="Kerry_dropoff"/>
    <s v="Lazada"/>
    <s v="lazada"/>
    <s v=""/>
    <s v="-"/>
    <s v="15/02/2025 13:52"/>
  </r>
  <r>
    <x v="4"/>
    <x v="8"/>
    <n v="66"/>
    <n v="1"/>
    <s v="ETY84"/>
    <n v="131.27000000000001"/>
    <n v="7"/>
    <s v="ร้านที่9"/>
    <s v="ร.ต.สานนท์ แดนทอง"/>
    <s v="99/178ม.3หมู่บ้านกมลเพชร ซ.9/1_x000a__x000a_สัตหีบ/ Sattahipชลบุรี/ Chonburi_x000a_20180"/>
    <s v="20180"/>
    <s v="660806050523"/>
    <s v="15/02/2025 13:54"/>
    <s v="-"/>
    <s v="Kerry_dropoff"/>
    <s v="Lazada"/>
    <s v="lazada"/>
    <s v=""/>
    <s v="-"/>
    <s v="15/02/2025 13:52"/>
  </r>
  <r>
    <x v="1"/>
    <x v="3"/>
    <n v="67"/>
    <n v="1"/>
    <s v="ETY84"/>
    <n v="131.27000000000001"/>
    <n v="7"/>
    <s v="ร้านที่9"/>
    <s v="ร.ต.สานนท์ แดนทอง"/>
    <s v="99/178ม.3หมู่บ้านกมลเพชร ซ.9/1_x000a__x000a_สัตหีบ/ Sattahipชลบุรี/ Chonburi_x000a_20180"/>
    <s v="20180"/>
    <s v="660806050523"/>
    <s v="15/02/2025 13:54"/>
    <s v="-"/>
    <s v="Kerry_dropoff"/>
    <s v="Lazada"/>
    <s v="lazada"/>
    <s v=""/>
    <s v="-"/>
    <s v="15/02/2025 13:52"/>
  </r>
  <r>
    <x v="6"/>
    <x v="7"/>
    <n v="66"/>
    <n v="1"/>
    <s v="ETY83"/>
    <n v="164.41"/>
    <n v="7"/>
    <s v="ร้านที่9"/>
    <s v="วีรศักดิ์ สากระจาย"/>
    <s v="113 ม 8 ต.โพนงาม อ.เดชอุดม_x000a__x000a_เดชอุดม/ Det Udomอุบลราชธานี/ Ubon Ratchathani_x000a_34160"/>
    <s v="34160"/>
    <s v="660929695950"/>
    <s v="15/02/2025 13:52"/>
    <s v="-"/>
    <s v="Kerry_dropoff"/>
    <s v="Lazada"/>
    <s v="lazada"/>
    <s v=""/>
    <s v="-"/>
    <s v="15/02/2025 13:52"/>
  </r>
  <r>
    <x v="4"/>
    <x v="8"/>
    <n v="66"/>
    <n v="1"/>
    <s v="ETY83"/>
    <n v="164.41"/>
    <n v="7"/>
    <s v="ร้านที่9"/>
    <s v="วีรศักดิ์ สากระจาย"/>
    <s v="113 ม 8 ต.โพนงาม อ.เดชอุดม_x000a__x000a_เดชอุดม/ Det Udomอุบลราชธานี/ Ubon Ratchathani_x000a_34160"/>
    <s v="34160"/>
    <s v="660929695950"/>
    <s v="15/02/2025 13:52"/>
    <s v="-"/>
    <s v="Kerry_dropoff"/>
    <s v="Lazada"/>
    <s v="lazada"/>
    <s v=""/>
    <s v="-"/>
    <s v="15/02/2025 13:52"/>
  </r>
  <r>
    <x v="1"/>
    <x v="3"/>
    <n v="67"/>
    <n v="1"/>
    <s v="ETY83"/>
    <n v="164.41"/>
    <n v="7"/>
    <s v="ร้านที่9"/>
    <s v="วีรศักดิ์ สากระจาย"/>
    <s v="113 ม 8 ต.โพนงาม อ.เดชอุดม_x000a__x000a_เดชอุดม/ Det Udomอุบลราชธานี/ Ubon Ratchathani_x000a_34160"/>
    <s v="34160"/>
    <s v="660929695950"/>
    <s v="15/02/2025 13:52"/>
    <s v="-"/>
    <s v="Kerry_dropoff"/>
    <s v="Lazada"/>
    <s v="lazada"/>
    <s v=""/>
    <s v="-"/>
    <s v="15/02/2025 13:52"/>
  </r>
  <r>
    <x v="7"/>
    <x v="9"/>
    <n v="27.5"/>
    <n v="4"/>
    <s v="ETY82"/>
    <n v="132.47999999999999"/>
    <n v="7"/>
    <s v="ร้านที่10"/>
    <s v="พิมพ์เมืองโคตร"/>
    <s v="บ้านนาโพธิ์น้อย หมู่7 · นาโพธิ์/ Na Pho_x000a__x000a_กุสุมาลย์/ Kusumanสกลนคร/ Sakon Nakhon_x000a_47210"/>
    <s v="47210"/>
    <s v="660614277105"/>
    <s v="15/02/2025 13:49"/>
    <s v="-"/>
    <s v="Kerry_dropoff"/>
    <s v="Lazada"/>
    <s v="lazada"/>
    <s v=""/>
    <s v="-"/>
    <s v="15/02/2025 13:49"/>
  </r>
  <r>
    <x v="7"/>
    <x v="9"/>
    <n v="27.5"/>
    <n v="4"/>
    <s v="ETY80"/>
    <n v="104.03"/>
    <n v="7"/>
    <s v="ร้านที่10"/>
    <s v="THOMAS"/>
    <s v="Alley 2 Rachakarun Park Residence 757 room 305 · บางยี่ขัน/ Bang Yi Khan_x000a__x000a_บางพลัด/ Bang Phlatกรุงเทพมหานคร/ Bangkok_x000a_10700"/>
    <s v="10700"/>
    <s v=""/>
    <s v="-"/>
    <s v="-"/>
    <s v="Kerry_dropoff"/>
    <s v="Lazada"/>
    <s v="-"/>
    <s v=""/>
    <s v="-"/>
    <s v="15/02/2025 13:31"/>
  </r>
  <r>
    <x v="6"/>
    <x v="7"/>
    <n v="66"/>
    <n v="1"/>
    <s v="ETY77"/>
    <n v="164.41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5/02/2025 13:07"/>
    <s v="-"/>
    <s v="Kerry_dropoff"/>
    <s v="Lazada"/>
    <s v="lazada"/>
    <s v=""/>
    <s v="-"/>
    <s v="15/02/2025 13:07"/>
  </r>
  <r>
    <x v="4"/>
    <x v="8"/>
    <n v="66"/>
    <n v="1"/>
    <s v="ETY77"/>
    <n v="164.41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5/02/2025 13:07"/>
    <s v="-"/>
    <s v="Kerry_dropoff"/>
    <s v="Lazada"/>
    <s v="lazada"/>
    <s v=""/>
    <s v="-"/>
    <s v="15/02/2025 13:07"/>
  </r>
  <r>
    <x v="1"/>
    <x v="3"/>
    <n v="67"/>
    <n v="1"/>
    <s v="ETY77"/>
    <n v="164.41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5/02/2025 13:07"/>
    <s v="-"/>
    <s v="Kerry_dropoff"/>
    <s v="Lazada"/>
    <s v="lazada"/>
    <s v=""/>
    <s v="-"/>
    <s v="15/02/2025 13:07"/>
  </r>
  <r>
    <x v="1"/>
    <x v="3"/>
    <n v="66.333333333333329"/>
    <n v="3"/>
    <s v="ETY76"/>
    <n v="166.03"/>
    <n v="0"/>
    <s v="ร้านที่9"/>
    <s v="นัยน์ปพร  กระจกเหลี่ยม"/>
    <s v="74/2 หมู่3 ต.ศรีกะอาง อ.บ้านนา จ.นครนายก 26110_x000a__x000a_บ้านนา/ Ban Naนครนายก/ Nakhon Nayok_x000a_26110"/>
    <s v="26110"/>
    <s v="660814213231"/>
    <s v="15/02/2025 13:03"/>
    <s v="-"/>
    <s v="Kerry_dropoff"/>
    <s v="Lazada"/>
    <s v="lazada"/>
    <s v=""/>
    <s v="-"/>
    <s v="15/02/2025 13:03"/>
  </r>
  <r>
    <x v="6"/>
    <x v="7"/>
    <n v="83.333333333333329"/>
    <n v="3"/>
    <s v="ETY75"/>
    <n v="697.03"/>
    <n v="41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15/02/2025 12:58"/>
    <s v="-"/>
    <s v="Kerry_dropoff"/>
    <s v="Lazada"/>
    <s v="lazada"/>
    <s v=""/>
    <s v="-"/>
    <s v="15/02/2025 12:58"/>
  </r>
  <r>
    <x v="1"/>
    <x v="3"/>
    <n v="66.333333333333329"/>
    <n v="3"/>
    <s v="ETY75"/>
    <n v="697.03"/>
    <n v="41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15/02/2025 12:58"/>
    <s v="-"/>
    <s v="Kerry_dropoff"/>
    <s v="Lazada"/>
    <s v="lazada"/>
    <s v=""/>
    <s v="-"/>
    <s v="15/02/2025 12:58"/>
  </r>
  <r>
    <x v="14"/>
    <x v="17"/>
    <n v="50"/>
    <n v="6"/>
    <s v="ETY75"/>
    <n v="697.03"/>
    <n v="41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15/02/2025 12:58"/>
    <s v="-"/>
    <s v="Kerry_dropoff"/>
    <s v="Lazada"/>
    <s v="lazada"/>
    <s v=""/>
    <s v="-"/>
    <s v="15/02/2025 12:58"/>
  </r>
  <r>
    <x v="6"/>
    <x v="7"/>
    <n v="66"/>
    <n v="1"/>
    <s v="ETY74"/>
    <n v="272"/>
    <n v="41"/>
    <s v="ร้านที่1"/>
    <s v="น******ร"/>
    <s v="******รแอ่น ตำบลภารแอ่น อำเภอพยัคฆภูมิพิสัย จังหวัดมหาสารคาม 44110"/>
    <s v="44110"/>
    <s v="60"/>
    <s v="-"/>
    <s v="-"/>
    <s v=""/>
    <s v="Shopee"/>
    <s v="-"/>
    <s v=""/>
    <s v="-"/>
    <s v="15/02/2025 12:54"/>
  </r>
  <r>
    <x v="4"/>
    <x v="8"/>
    <n v="66"/>
    <n v="1"/>
    <s v="ETY74"/>
    <n v="272"/>
    <n v="41"/>
    <s v="ร้านที่1"/>
    <s v="น******ร"/>
    <s v="******รแอ่น ตำบลภารแอ่น อำเภอพยัคฆภูมิพิสัย จังหวัดมหาสารคาม 44110"/>
    <s v="44110"/>
    <s v="60"/>
    <s v="-"/>
    <s v="-"/>
    <s v=""/>
    <s v="Shopee"/>
    <s v="-"/>
    <s v=""/>
    <s v="-"/>
    <s v="15/02/2025 12:54"/>
  </r>
  <r>
    <x v="1"/>
    <x v="3"/>
    <n v="67"/>
    <n v="1"/>
    <s v="ETY74"/>
    <n v="272"/>
    <n v="41"/>
    <s v="ร้านที่1"/>
    <s v="น******ร"/>
    <s v="******รแอ่น ตำบลภารแอ่น อำเภอพยัคฆภูมิพิสัย จังหวัดมหาสารคาม 44110"/>
    <s v="44110"/>
    <s v="60"/>
    <s v="-"/>
    <s v="-"/>
    <s v=""/>
    <s v="Shopee"/>
    <s v="-"/>
    <s v=""/>
    <s v="-"/>
    <s v="15/02/2025 12:54"/>
  </r>
  <r>
    <x v="4"/>
    <x v="8"/>
    <n v="66.333333333333329"/>
    <n v="3"/>
    <s v="ETY73"/>
    <n v="168.53"/>
    <n v="26"/>
    <s v="ร้านที่1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5/02/2025 12:50"/>
    <s v="-"/>
    <s v="Kerry_dropoff"/>
    <s v="Lazada"/>
    <s v="lazada"/>
    <s v=""/>
    <s v="-"/>
    <s v="15/02/2025 12:50"/>
  </r>
  <r>
    <x v="19"/>
    <x v="24"/>
    <n v="65"/>
    <n v="1"/>
    <s v="ETY72"/>
    <n v="220"/>
    <n v="2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15/02/2025 12:25"/>
    <s v="keadum555@gmail.com"/>
    <s v="EMS"/>
    <s v="facebook"/>
    <s v="กสิกร"/>
    <s v=""/>
    <s v="-"/>
    <s v="15/02/2025 12:45"/>
  </r>
  <r>
    <x v="20"/>
    <x v="25"/>
    <n v="65"/>
    <n v="1"/>
    <s v="ETY72"/>
    <n v="220"/>
    <n v="2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15/02/2025 12:25"/>
    <s v="keadum555@gmail.com"/>
    <s v="EMS"/>
    <s v="facebook"/>
    <s v="กสิกร"/>
    <s v=""/>
    <s v="-"/>
    <s v="15/02/2025 12:45"/>
  </r>
  <r>
    <x v="21"/>
    <x v="26"/>
    <n v="100"/>
    <n v="1"/>
    <s v="ETY72"/>
    <n v="220"/>
    <n v="2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15/02/2025 12:25"/>
    <s v="keadum555@gmail.com"/>
    <s v="EMS"/>
    <s v="facebook"/>
    <s v="กสิกร"/>
    <s v=""/>
    <s v="-"/>
    <s v="15/02/2025 12:45"/>
  </r>
  <r>
    <x v="1"/>
    <x v="3"/>
    <n v="100"/>
    <n v="1"/>
    <s v="ETY72"/>
    <n v="220"/>
    <n v="2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15/02/2025 12:25"/>
    <s v="keadum555@gmail.com"/>
    <s v="EMS"/>
    <s v="facebook"/>
    <s v="กสิกร"/>
    <s v=""/>
    <s v="-"/>
    <s v="15/02/2025 12:45"/>
  </r>
  <r>
    <x v="1"/>
    <x v="3"/>
    <n v="100"/>
    <n v="1"/>
    <s v="ETY71"/>
    <n v="130"/>
    <n v="30"/>
    <s v="ร้านที่1"/>
    <s v="พรชนก ทองจันทร์"/>
    <s v="53/414 ม.พฤกษา20 ชุมชนฟ้าครามนคร ต.คูคต อ.ลำลูกกา จ.ปทุมธานี  12130"/>
    <s v="12130"/>
    <s v="0632373074"/>
    <s v="15/02/2025 12:42"/>
    <s v="keadum555@gmail.com"/>
    <s v="EMS COD"/>
    <s v="facebook"/>
    <s v="กสิกร"/>
    <s v=""/>
    <s v="-"/>
    <s v="15/02/2025 12:41"/>
  </r>
  <r>
    <x v="14"/>
    <x v="17"/>
    <n v="65"/>
    <n v="1"/>
    <s v="ETY71"/>
    <n v="130"/>
    <n v="30"/>
    <s v="ร้านที่1"/>
    <s v="พรชนก ทองจันทร์"/>
    <s v="53/414 ม.พฤกษา20 ชุมชนฟ้าครามนคร ต.คูคต อ.ลำลูกกา จ.ปทุมธานี  12130"/>
    <s v="12130"/>
    <s v="0632373074"/>
    <s v="15/02/2025 12:42"/>
    <s v="keadum555@gmail.com"/>
    <s v="EMS COD"/>
    <s v="facebook"/>
    <s v="กสิกร"/>
    <s v=""/>
    <s v="-"/>
    <s v="15/02/2025 12:41"/>
  </r>
  <r>
    <x v="19"/>
    <x v="24"/>
    <n v="65"/>
    <n v="1"/>
    <s v="ETY70"/>
    <n v="130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15/02/2025 12:38"/>
    <s v="keadum555@gmail.com"/>
    <s v="EMS COD"/>
    <s v="facebook"/>
    <s v="กสิกร"/>
    <s v="รบกวนช่วยเขียนหน้ากล่องด้วยค่ะว่าเป็นขนม"/>
    <s v="-"/>
    <s v="15/02/2025 12:38"/>
  </r>
  <r>
    <x v="1"/>
    <x v="3"/>
    <n v="100"/>
    <n v="1"/>
    <s v="ETY70"/>
    <n v="130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15/02/2025 12:38"/>
    <s v="keadum555@gmail.com"/>
    <s v="EMS COD"/>
    <s v="facebook"/>
    <s v="กสิกร"/>
    <s v="รบกวนช่วยเขียนหน้ากล่องด้วยค่ะว่าเป็นขนม"/>
    <s v="-"/>
    <s v="15/02/2025 12:38"/>
  </r>
  <r>
    <x v="6"/>
    <x v="7"/>
    <n v="66"/>
    <n v="1"/>
    <s v="ETY69"/>
    <n v="131.2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5/02/2025 12:37"/>
    <s v="-"/>
    <s v="Kerry_dropoff"/>
    <s v="Lazada"/>
    <s v="lazada"/>
    <s v=""/>
    <s v="-"/>
    <s v="15/02/2025 12:37"/>
  </r>
  <r>
    <x v="4"/>
    <x v="8"/>
    <n v="66"/>
    <n v="1"/>
    <s v="ETY69"/>
    <n v="131.2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5/02/2025 12:37"/>
    <s v="-"/>
    <s v="Kerry_dropoff"/>
    <s v="Lazada"/>
    <s v="lazada"/>
    <s v=""/>
    <s v="-"/>
    <s v="15/02/2025 12:37"/>
  </r>
  <r>
    <x v="1"/>
    <x v="3"/>
    <n v="67"/>
    <n v="1"/>
    <s v="ETY69"/>
    <n v="131.2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5/02/2025 12:37"/>
    <s v="-"/>
    <s v="Kerry_dropoff"/>
    <s v="Lazada"/>
    <s v="lazada"/>
    <s v=""/>
    <s v="-"/>
    <s v="15/02/2025 12:37"/>
  </r>
  <r>
    <x v="7"/>
    <x v="9"/>
    <n v="35"/>
    <n v="8"/>
    <s v="ETY68"/>
    <n v="239.26"/>
    <n v="0"/>
    <s v="ร้านที่10"/>
    <s v="รุ่งเจริญ ผางแพ่ง"/>
    <s v="141/84 ซ 14 บ้านพูนสุข · บางโฉลง/ Bang Chalong_x000a__x000a_บางพลี/ Bang Phliสมุทรปราการ/ Samut Prakan_x000a_10540"/>
    <s v="10540"/>
    <s v="660972472739"/>
    <s v="15/02/2025 12:25"/>
    <s v="-"/>
    <s v="Kerry_dropoff"/>
    <s v="Lazada"/>
    <s v="lazada"/>
    <s v=""/>
    <s v="-"/>
    <s v="15/02/2025 12:25"/>
  </r>
  <r>
    <x v="7"/>
    <x v="9"/>
    <n v="45"/>
    <n v="1"/>
    <s v="ETY67"/>
    <n v="87"/>
    <n v="45"/>
    <s v="ร้านที่4"/>
    <s v="N*** s*** y**"/>
    <s v="Bangkok"/>
    <s v="-"/>
    <s v=""/>
    <s v="15/02/2025 12:12"/>
    <s v="-"/>
    <s v="Flash Express Thailand COD"/>
    <s v="Tiktok"/>
    <s v="จ่ายทีหลัง / COD"/>
    <s v=""/>
    <s v="-"/>
    <s v="15/02/2025 12:12"/>
  </r>
  <r>
    <x v="18"/>
    <x v="21"/>
    <n v="0"/>
    <n v="2"/>
    <s v="ETY64"/>
    <n v="200"/>
    <n v="0"/>
    <s v="ร้านที่4"/>
    <s v="น** ไ***ัลย์ ด***ตรศรี"/>
    <s v="ตำบล กาฬสินธุ์"/>
    <s v="-"/>
    <s v=""/>
    <s v="15/02/2025 12:00"/>
    <s v="-"/>
    <s v="Flash Express Thailand"/>
    <s v="Tiktok"/>
    <s v="tiktok"/>
    <s v=""/>
    <s v="-"/>
    <s v="15/02/2025 11:59"/>
  </r>
  <r>
    <x v="6"/>
    <x v="7"/>
    <n v="120"/>
    <n v="2"/>
    <s v="ETY64"/>
    <n v="200"/>
    <n v="0"/>
    <s v="ร้านที่4"/>
    <s v="น** ไ***ัลย์ ด***ตรศรี"/>
    <s v="ตำบล กาฬสินธุ์"/>
    <s v="-"/>
    <s v=""/>
    <s v="15/02/2025 12:00"/>
    <s v="-"/>
    <s v="Flash Express Thailand"/>
    <s v="Tiktok"/>
    <s v="tiktok"/>
    <s v=""/>
    <s v="-"/>
    <s v="15/02/2025 11:59"/>
  </r>
  <r>
    <x v="1"/>
    <x v="3"/>
    <n v="66.333333333333329"/>
    <n v="3"/>
    <s v="ETY63"/>
    <n v="463.5"/>
    <n v="55.94"/>
    <s v="ร้านที่1"/>
    <s v="คุณวิทวัส ศรีชนะ"/>
    <s v="หอพักบายพาสแมนชั่น 49/11 · หนองไม้แดง/ Nong Mai Daeng_x000a__x000a_เมืองชลบุรี/ Mueang Chon Buriชลบุรี/ Chonburi_x000a_20000"/>
    <s v="20000"/>
    <s v="660890266362"/>
    <s v="15/02/2025 11:43"/>
    <s v="-"/>
    <s v="Kerry_dropoff"/>
    <s v="Lazada"/>
    <s v="lazada"/>
    <s v=""/>
    <s v="-"/>
    <s v="15/02/2025 11:43"/>
  </r>
  <r>
    <x v="10"/>
    <x v="27"/>
    <n v="97.96"/>
    <n v="1"/>
    <s v="ETY63"/>
    <n v="463.5"/>
    <n v="55.94"/>
    <s v="ร้านที่1"/>
    <s v="คุณวิทวัส ศรีชนะ"/>
    <s v="หอพักบายพาสแมนชั่น 49/11 · หนองไม้แดง/ Nong Mai Daeng_x000a__x000a_เมืองชลบุรี/ Mueang Chon Buriชลบุรี/ Chonburi_x000a_20000"/>
    <s v="20000"/>
    <s v="660890266362"/>
    <s v="15/02/2025 11:43"/>
    <s v="-"/>
    <s v="Kerry_dropoff"/>
    <s v="Lazada"/>
    <s v="lazada"/>
    <s v=""/>
    <s v="-"/>
    <s v="15/02/2025 11:43"/>
  </r>
  <r>
    <x v="10"/>
    <x v="27"/>
    <n v="97.95"/>
    <n v="1"/>
    <s v="ETY63"/>
    <n v="463.5"/>
    <n v="55.94"/>
    <s v="ร้านที่1"/>
    <s v="คุณวิทวัส ศรีชนะ"/>
    <s v="หอพักบายพาสแมนชั่น 49/11 · หนองไม้แดง/ Nong Mai Daeng_x000a__x000a_เมืองชลบุรี/ Mueang Chon Buriชลบุรี/ Chonburi_x000a_20000"/>
    <s v="20000"/>
    <s v="660890266362"/>
    <s v="15/02/2025 11:43"/>
    <s v="-"/>
    <s v="Kerry_dropoff"/>
    <s v="Lazada"/>
    <s v="lazada"/>
    <s v=""/>
    <s v="-"/>
    <s v="15/02/2025 11:43"/>
  </r>
  <r>
    <x v="14"/>
    <x v="17"/>
    <n v="50"/>
    <n v="6"/>
    <s v="ETY62"/>
    <n v="220.01"/>
    <n v="0"/>
    <s v="ร้านที่1"/>
    <s v="เดชา  ไวยหงษ์"/>
    <s v="123/1 หมู3 ต.ดอนแตง อ.ขานุวรลักษบุรี_x000a__x000a_ขาณุวรลักษบุรี/ Khanu Woralaksaburiกำแพงเพชร/ Kamphaeng Phet_x000a_62140"/>
    <s v="62140"/>
    <s v="660882957968"/>
    <s v="15/02/2025 11:39"/>
    <s v="-"/>
    <s v="Kerry_dropoff"/>
    <s v="Lazada"/>
    <s v="lazada"/>
    <s v=""/>
    <s v="-"/>
    <s v="15/02/2025 11:39"/>
  </r>
  <r>
    <x v="18"/>
    <x v="21"/>
    <n v="0"/>
    <n v="1"/>
    <s v="ETY61"/>
    <n v="106"/>
    <n v="6"/>
    <s v="ร้านที่4"/>
    <s v="A***aya m**"/>
    <s v="สมุทรปราการ"/>
    <s v="-"/>
    <s v=""/>
    <s v="15/02/2025 11:38"/>
    <s v="-"/>
    <s v="Flash Express Thailand"/>
    <s v="Tiktok"/>
    <s v="tiktok"/>
    <s v=""/>
    <s v="-"/>
    <s v="15/02/2025 11:38"/>
  </r>
  <r>
    <x v="4"/>
    <x v="28"/>
    <n v="120"/>
    <n v="1"/>
    <s v="ETY61"/>
    <n v="106"/>
    <n v="6"/>
    <s v="ร้านที่4"/>
    <s v="A***aya m**"/>
    <s v="สมุทรปราการ"/>
    <s v="-"/>
    <s v=""/>
    <s v="15/02/2025 11:38"/>
    <s v="-"/>
    <s v="Flash Express Thailand"/>
    <s v="Tiktok"/>
    <s v="tiktok"/>
    <s v=""/>
    <s v="-"/>
    <s v="15/02/2025 11:38"/>
  </r>
  <r>
    <x v="17"/>
    <x v="20"/>
    <n v="33.333333333333336"/>
    <n v="3"/>
    <s v="ETY59"/>
    <n v="105"/>
    <n v="0"/>
    <s v="ร้านที่4"/>
    <s v="ด***นตร เ***ขุนทด"/>
    <s v="สระบุรี"/>
    <s v="-"/>
    <s v=""/>
    <s v="15/02/2025 11:34"/>
    <s v="-"/>
    <s v="Flash Express Thailand COD"/>
    <s v="Tiktok"/>
    <s v="จ่ายทีหลัง / COD"/>
    <s v=""/>
    <s v="-"/>
    <s v="15/02/2025 11:34"/>
  </r>
  <r>
    <x v="15"/>
    <x v="18"/>
    <n v="100"/>
    <n v="1"/>
    <s v="ETY58"/>
    <n v="150"/>
    <n v="20"/>
    <s v="ร้านที่1"/>
    <s v="สุพินดา"/>
    <s v="197 ม.1 ต.บ้านคําสร้อย อ.นิคมคําสร้อย จ.มุกดาหาร 49130"/>
    <s v="49130"/>
    <s v="0624580592"/>
    <s v="15/02/2025 11:21"/>
    <s v="keadum555@gmail.com"/>
    <s v="EMS"/>
    <s v="facebook"/>
    <s v="กสิกร"/>
    <s v=""/>
    <s v="-"/>
    <s v="15/02/2025 11:31"/>
  </r>
  <r>
    <x v="16"/>
    <x v="19"/>
    <n v="100"/>
    <n v="1"/>
    <s v="ETY58"/>
    <n v="150"/>
    <n v="20"/>
    <s v="ร้านที่1"/>
    <s v="สุพินดา"/>
    <s v="197 ม.1 ต.บ้านคําสร้อย อ.นิคมคําสร้อย จ.มุกดาหาร 49130"/>
    <s v="49130"/>
    <s v="0624580592"/>
    <s v="15/02/2025 11:21"/>
    <s v="keadum555@gmail.com"/>
    <s v="EMS"/>
    <s v="facebook"/>
    <s v="กสิกร"/>
    <s v=""/>
    <s v="-"/>
    <s v="15/02/2025 11:31"/>
  </r>
  <r>
    <x v="18"/>
    <x v="21"/>
    <n v="0"/>
    <n v="1"/>
    <s v="ETY57"/>
    <n v="99"/>
    <n v="0"/>
    <s v="ร้านที่4"/>
    <s v="D***ee W***wong"/>
    <s v="กรุงเทพฯ"/>
    <s v="-"/>
    <s v=""/>
    <s v="15/02/2025 11:31"/>
    <s v="-"/>
    <s v="Flash Express Thailand"/>
    <s v="Tiktok"/>
    <s v="tiktok"/>
    <s v=""/>
    <s v="-"/>
    <s v="15/02/2025 11:31"/>
  </r>
  <r>
    <x v="10"/>
    <x v="12"/>
    <n v="120"/>
    <n v="1"/>
    <s v="ETY57"/>
    <n v="99"/>
    <n v="0"/>
    <s v="ร้านที่4"/>
    <s v="D***ee W***wong"/>
    <s v="กรุงเทพฯ"/>
    <s v="-"/>
    <s v=""/>
    <s v="15/02/2025 11:31"/>
    <s v="-"/>
    <s v="Flash Express Thailand"/>
    <s v="Tiktok"/>
    <s v="tiktok"/>
    <s v=""/>
    <s v="-"/>
    <s v="15/02/2025 11:31"/>
  </r>
  <r>
    <x v="17"/>
    <x v="20"/>
    <n v="50"/>
    <n v="2"/>
    <s v="ETY56"/>
    <n v="2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15/02/2025 11:27"/>
    <s v="keadum555@gmail.com"/>
    <s v="EMS COD"/>
    <s v="facebook"/>
    <s v="กสิกร"/>
    <s v=""/>
    <s v="-"/>
    <s v="15/02/2025 11:28"/>
  </r>
  <r>
    <x v="6"/>
    <x v="7"/>
    <n v="100"/>
    <n v="2"/>
    <s v="ETY56"/>
    <n v="2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15/02/2025 11:27"/>
    <s v="keadum555@gmail.com"/>
    <s v="EMS COD"/>
    <s v="facebook"/>
    <s v="กสิกร"/>
    <s v=""/>
    <s v="-"/>
    <s v="15/02/2025 11:28"/>
  </r>
  <r>
    <x v="17"/>
    <x v="20"/>
    <n v="50"/>
    <n v="1"/>
    <s v="ETY55"/>
    <n v="130"/>
    <n v="30"/>
    <s v="ร้านที่1"/>
    <s v="ชื่อ รุ่งทิวา สุขเหล็ก"/>
    <s v="117 หมู่5 ต.หัวทะเล อ.บำเหน็จณรงค์ จ.ชัยภูมิ 32260_x000a_"/>
    <s v="32260"/>
    <s v="0962752437"/>
    <s v="15/02/2025 11:24"/>
    <s v="keadum555@gmail.com"/>
    <s v="EMS COD"/>
    <s v="facebook"/>
    <s v="กสิกร"/>
    <s v=""/>
    <s v="-"/>
    <s v="15/02/2025 11:25"/>
  </r>
  <r>
    <x v="1"/>
    <x v="3"/>
    <n v="100"/>
    <n v="1"/>
    <s v="ETY55"/>
    <n v="130"/>
    <n v="30"/>
    <s v="ร้านที่1"/>
    <s v="ชื่อ รุ่งทิวา สุขเหล็ก"/>
    <s v="117 หมู่5 ต.หัวทะเล อ.บำเหน็จณรงค์ จ.ชัยภูมิ 32260_x000a_"/>
    <s v="32260"/>
    <s v="0962752437"/>
    <s v="15/02/2025 11:24"/>
    <s v="keadum555@gmail.com"/>
    <s v="EMS COD"/>
    <s v="facebook"/>
    <s v="กสิกร"/>
    <s v=""/>
    <s v="-"/>
    <s v="15/02/2025 11:25"/>
  </r>
  <r>
    <x v="6"/>
    <x v="7"/>
    <n v="66"/>
    <n v="1"/>
    <s v="ETY53"/>
    <n v="124.27"/>
    <n v="0"/>
    <s v="ร้านที่9"/>
    <s v="ภาณุมาศ ฤกษ์งาม"/>
    <s v="บ้านเลขที่ 65/105 หมู่ที่2 · บ้านบ่อ/ Ban Bo_x000a__x000a_เมืองสมุทรสาคร/ Mueang Samut Sakhonสมุทรสาคร/ Samut Sakhon_x000a_74000"/>
    <s v="74000"/>
    <s v="660900976850"/>
    <s v="15/02/2025 11:19"/>
    <s v="-"/>
    <s v="Kerry_dropoff"/>
    <s v="Lazada"/>
    <s v="lazada"/>
    <s v=""/>
    <s v="-"/>
    <s v="15/02/2025 11:18"/>
  </r>
  <r>
    <x v="4"/>
    <x v="8"/>
    <n v="66"/>
    <n v="1"/>
    <s v="ETY53"/>
    <n v="124.27"/>
    <n v="0"/>
    <s v="ร้านที่9"/>
    <s v="ภาณุมาศ ฤกษ์งาม"/>
    <s v="บ้านเลขที่ 65/105 หมู่ที่2 · บ้านบ่อ/ Ban Bo_x000a__x000a_เมืองสมุทรสาคร/ Mueang Samut Sakhonสมุทรสาคร/ Samut Sakhon_x000a_74000"/>
    <s v="74000"/>
    <s v="660900976850"/>
    <s v="15/02/2025 11:19"/>
    <s v="-"/>
    <s v="Kerry_dropoff"/>
    <s v="Lazada"/>
    <s v="lazada"/>
    <s v=""/>
    <s v="-"/>
    <s v="15/02/2025 11:18"/>
  </r>
  <r>
    <x v="1"/>
    <x v="3"/>
    <n v="67"/>
    <n v="1"/>
    <s v="ETY53"/>
    <n v="124.27"/>
    <n v="0"/>
    <s v="ร้านที่9"/>
    <s v="ภาณุมาศ ฤกษ์งาม"/>
    <s v="บ้านเลขที่ 65/105 หมู่ที่2 · บ้านบ่อ/ Ban Bo_x000a__x000a_เมืองสมุทรสาคร/ Mueang Samut Sakhonสมุทรสาคร/ Samut Sakhon_x000a_74000"/>
    <s v="74000"/>
    <s v="660900976850"/>
    <s v="15/02/2025 11:19"/>
    <s v="-"/>
    <s v="Kerry_dropoff"/>
    <s v="Lazada"/>
    <s v="lazada"/>
    <s v=""/>
    <s v="-"/>
    <s v="15/02/2025 11:18"/>
  </r>
  <r>
    <x v="6"/>
    <x v="7"/>
    <n v="66"/>
    <n v="1"/>
    <s v="ETY52"/>
    <n v="126.3"/>
    <n v="7"/>
    <s v="ร้านที่9"/>
    <s v="พรวิภา ติวชัยภูมิ"/>
    <s v="64ม.5 · ห้วยไร่/ Huai Rai_x000a__x000a_คอนสวรรค์/ Khon Sawanชัยภูมิ/ Chaiyaphum_x000a_36140"/>
    <s v="36140"/>
    <s v="660993787127"/>
    <s v="15/02/2025 11:17"/>
    <s v="-"/>
    <s v="Kerry_dropoff"/>
    <s v="Lazada"/>
    <s v="lazada"/>
    <s v=""/>
    <s v="-"/>
    <s v="15/02/2025 11:17"/>
  </r>
  <r>
    <x v="4"/>
    <x v="8"/>
    <n v="66"/>
    <n v="1"/>
    <s v="ETY52"/>
    <n v="126.3"/>
    <n v="7"/>
    <s v="ร้านที่9"/>
    <s v="พรวิภา ติวชัยภูมิ"/>
    <s v="64ม.5 · ห้วยไร่/ Huai Rai_x000a__x000a_คอนสวรรค์/ Khon Sawanชัยภูมิ/ Chaiyaphum_x000a_36140"/>
    <s v="36140"/>
    <s v="660993787127"/>
    <s v="15/02/2025 11:17"/>
    <s v="-"/>
    <s v="Kerry_dropoff"/>
    <s v="Lazada"/>
    <s v="lazada"/>
    <s v=""/>
    <s v="-"/>
    <s v="15/02/2025 11:17"/>
  </r>
  <r>
    <x v="1"/>
    <x v="3"/>
    <n v="67"/>
    <n v="1"/>
    <s v="ETY52"/>
    <n v="126.3"/>
    <n v="7"/>
    <s v="ร้านที่9"/>
    <s v="พรวิภา ติวชัยภูมิ"/>
    <s v="64ม.5 · ห้วยไร่/ Huai Rai_x000a__x000a_คอนสวรรค์/ Khon Sawanชัยภูมิ/ Chaiyaphum_x000a_36140"/>
    <s v="36140"/>
    <s v="660993787127"/>
    <s v="15/02/2025 11:17"/>
    <s v="-"/>
    <s v="Kerry_dropoff"/>
    <s v="Lazada"/>
    <s v="lazada"/>
    <s v=""/>
    <s v="-"/>
    <s v="15/02/2025 11:17"/>
  </r>
  <r>
    <x v="17"/>
    <x v="20"/>
    <n v="50"/>
    <n v="1"/>
    <s v="ETY51"/>
    <n v="130"/>
    <n v="30"/>
    <s v="ร้านที่1"/>
    <s v="จิ​ระ​พร ​เทพ​ยศ"/>
    <s v="77/3 ม.3 ต.แม่เหียะ อ.เมือง จ.เชียงใหม่ 50100"/>
    <s v="50100"/>
    <s v="0635933586"/>
    <s v="15/02/2025 11:01"/>
    <s v="macanatic.xr@gmail.com"/>
    <s v="EMS COD"/>
    <s v="facebook"/>
    <s v="กสิกร"/>
    <s v=""/>
    <s v="-"/>
    <s v="15/02/2025 11:01"/>
  </r>
  <r>
    <x v="1"/>
    <x v="3"/>
    <n v="100"/>
    <n v="1"/>
    <s v="ETY51"/>
    <n v="130"/>
    <n v="30"/>
    <s v="ร้านที่1"/>
    <s v="จิ​ระ​พร ​เทพ​ยศ"/>
    <s v="77/3 ม.3 ต.แม่เหียะ อ.เมือง จ.เชียงใหม่ 50100"/>
    <s v="50100"/>
    <s v="0635933586"/>
    <s v="15/02/2025 11:01"/>
    <s v="macanatic.xr@gmail.com"/>
    <s v="EMS COD"/>
    <s v="facebook"/>
    <s v="กสิกร"/>
    <s v=""/>
    <s v="-"/>
    <s v="15/02/2025 11:01"/>
  </r>
  <r>
    <x v="6"/>
    <x v="7"/>
    <n v="66"/>
    <n v="1"/>
    <s v="ETY49"/>
    <n v="124.27"/>
    <n v="0"/>
    <s v="ร้านที่9"/>
    <s v="ประจวบ สีฟุ้ง"/>
    <s v="19 หมู่ 3 · ในเมือง/ Nai Mueang_x000a__x000a_เมืองชัยนาท/ Mueang Chai Natชัยนาท/ Chainat_x000a_17000"/>
    <s v="17000"/>
    <s v="660861286829"/>
    <s v="15/02/2025 10:58"/>
    <s v="-"/>
    <s v="Kerry_dropoff"/>
    <s v="Lazada"/>
    <s v="lazada"/>
    <s v=""/>
    <s v="-"/>
    <s v="15/02/2025 10:58"/>
  </r>
  <r>
    <x v="4"/>
    <x v="8"/>
    <n v="66"/>
    <n v="1"/>
    <s v="ETY49"/>
    <n v="124.27"/>
    <n v="0"/>
    <s v="ร้านที่9"/>
    <s v="ประจวบ สีฟุ้ง"/>
    <s v="19 หมู่ 3 · ในเมือง/ Nai Mueang_x000a__x000a_เมืองชัยนาท/ Mueang Chai Natชัยนาท/ Chainat_x000a_17000"/>
    <s v="17000"/>
    <s v="660861286829"/>
    <s v="15/02/2025 10:58"/>
    <s v="-"/>
    <s v="Kerry_dropoff"/>
    <s v="Lazada"/>
    <s v="lazada"/>
    <s v=""/>
    <s v="-"/>
    <s v="15/02/2025 10:58"/>
  </r>
  <r>
    <x v="1"/>
    <x v="3"/>
    <n v="67"/>
    <n v="1"/>
    <s v="ETY49"/>
    <n v="124.27"/>
    <n v="0"/>
    <s v="ร้านที่9"/>
    <s v="ประจวบ สีฟุ้ง"/>
    <s v="19 หมู่ 3 · ในเมือง/ Nai Mueang_x000a__x000a_เมืองชัยนาท/ Mueang Chai Natชัยนาท/ Chainat_x000a_17000"/>
    <s v="17000"/>
    <s v="660861286829"/>
    <s v="15/02/2025 10:58"/>
    <s v="-"/>
    <s v="Kerry_dropoff"/>
    <s v="Lazada"/>
    <s v="lazada"/>
    <s v=""/>
    <s v="-"/>
    <s v="15/02/2025 10:58"/>
  </r>
  <r>
    <x v="6"/>
    <x v="7"/>
    <n v="66"/>
    <n v="1"/>
    <s v="ETY48"/>
    <n v="131.27000000000001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5/02/2025 10:53"/>
    <s v="-"/>
    <s v="Kerry_dropoff"/>
    <s v="Lazada"/>
    <s v="lazada"/>
    <s v=""/>
    <s v="-"/>
    <s v="15/02/2025 10:53"/>
  </r>
  <r>
    <x v="4"/>
    <x v="8"/>
    <n v="66"/>
    <n v="1"/>
    <s v="ETY48"/>
    <n v="131.27000000000001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5/02/2025 10:53"/>
    <s v="-"/>
    <s v="Kerry_dropoff"/>
    <s v="Lazada"/>
    <s v="lazada"/>
    <s v=""/>
    <s v="-"/>
    <s v="15/02/2025 10:53"/>
  </r>
  <r>
    <x v="1"/>
    <x v="3"/>
    <n v="67"/>
    <n v="1"/>
    <s v="ETY48"/>
    <n v="131.27000000000001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5/02/2025 10:53"/>
    <s v="-"/>
    <s v="Kerry_dropoff"/>
    <s v="Lazada"/>
    <s v="lazada"/>
    <s v=""/>
    <s v="-"/>
    <s v="15/02/2025 10:53"/>
  </r>
  <r>
    <x v="16"/>
    <x v="19"/>
    <n v="100"/>
    <n v="1"/>
    <s v="ETY47"/>
    <n v="160"/>
    <n v="30"/>
    <s v="ร้านที่1"/>
    <s v="ร้านพี่ออล&amp;น้องเเอล"/>
    <s v="68 หมู่7 ต.เข็กน้อย อ.เขาค้อ จ.เพชรบูรณ์ 67280"/>
    <s v="67280"/>
    <s v="0845785898"/>
    <s v="15/02/2025 10:47"/>
    <s v="keadum555@gmail.com"/>
    <s v="EMS COD"/>
    <s v="facebook"/>
    <s v="กสิกร"/>
    <s v=""/>
    <s v="-"/>
    <s v="15/02/2025 10:46"/>
  </r>
  <r>
    <x v="15"/>
    <x v="18"/>
    <n v="100"/>
    <n v="1"/>
    <s v="ETY47"/>
    <n v="160"/>
    <n v="30"/>
    <s v="ร้านที่1"/>
    <s v="ร้านพี่ออล&amp;น้องเเอล"/>
    <s v="68 หมู่7 ต.เข็กน้อย อ.เขาค้อ จ.เพชรบูรณ์ 67280"/>
    <s v="67280"/>
    <s v="0845785898"/>
    <s v="15/02/2025 10:47"/>
    <s v="keadum555@gmail.com"/>
    <s v="EMS COD"/>
    <s v="facebook"/>
    <s v="กสิกร"/>
    <s v=""/>
    <s v="-"/>
    <s v="15/02/2025 10:46"/>
  </r>
  <r>
    <x v="17"/>
    <x v="20"/>
    <n v="50"/>
    <n v="2"/>
    <s v="ETY46"/>
    <n v="220"/>
    <n v="20"/>
    <s v="ร้านที่1"/>
    <s v="กัลยา ทองสงฆ์(จี๊ดโบราณ)"/>
    <s v="388หมู่7ต.ธรรมามูล_x000a_อ.เมืองชัยนาท_x000a_จ.ชัยนาท 17000"/>
    <s v="17000"/>
    <s v="0834952253"/>
    <s v="15/02/2025 10:13"/>
    <s v="keadum555@gmail.com"/>
    <s v="EMS"/>
    <s v="facebook"/>
    <s v="กสิกร"/>
    <s v=""/>
    <s v="-"/>
    <s v="15/02/2025 10:42"/>
  </r>
  <r>
    <x v="6"/>
    <x v="7"/>
    <n v="100"/>
    <n v="2"/>
    <s v="ETY46"/>
    <n v="220"/>
    <n v="20"/>
    <s v="ร้านที่1"/>
    <s v="กัลยา ทองสงฆ์(จี๊ดโบราณ)"/>
    <s v="388หมู่7ต.ธรรมามูล_x000a_อ.เมืองชัยนาท_x000a_จ.ชัยนาท 17000"/>
    <s v="17000"/>
    <s v="0834952253"/>
    <s v="15/02/2025 10:13"/>
    <s v="keadum555@gmail.com"/>
    <s v="EMS"/>
    <s v="facebook"/>
    <s v="กสิกร"/>
    <s v=""/>
    <s v="-"/>
    <s v="15/02/2025 10:42"/>
  </r>
  <r>
    <x v="7"/>
    <x v="9"/>
    <n v="27.5"/>
    <n v="4"/>
    <s v="ETY45"/>
    <n v="104.03"/>
    <n v="7"/>
    <s v="ร้านที่10"/>
    <s v="Thomas Septelici"/>
    <s v="Alley 2 Rachakarun Park Residence room 305 · บางยี่ขัน/ Bang Yi Khan_x000a__x000a_บางพลัด/ Bang Phlatกรุงเทพมหานคร/ Bangkok_x000a_10700"/>
    <s v="10700"/>
    <s v=""/>
    <s v="-"/>
    <s v="-"/>
    <s v="Kerry_dropoff"/>
    <s v="Lazada"/>
    <s v="-"/>
    <s v=""/>
    <s v="-"/>
    <s v="15/02/2025 10:35"/>
  </r>
  <r>
    <x v="1"/>
    <x v="3"/>
    <n v="60"/>
    <n v="1"/>
    <s v="ETY44"/>
    <n v="150"/>
    <n v="0"/>
    <s v="ร้านที่4"/>
    <s v="ส*** แ***นตรี"/>
    <s v="เพชรบูรณ์"/>
    <s v="-"/>
    <s v=""/>
    <s v="15/02/2025 10:33"/>
    <s v="-"/>
    <s v="Flash Express Thailand"/>
    <s v="Tiktok"/>
    <s v="tiktok"/>
    <s v=""/>
    <s v="-"/>
    <s v="15/02/2025 10:32"/>
  </r>
  <r>
    <x v="10"/>
    <x v="12"/>
    <n v="60"/>
    <n v="1"/>
    <s v="ETY44"/>
    <n v="150"/>
    <n v="0"/>
    <s v="ร้านที่4"/>
    <s v="ส*** แ***นตรี"/>
    <s v="เพชรบูรณ์"/>
    <s v="-"/>
    <s v=""/>
    <s v="15/02/2025 10:33"/>
    <s v="-"/>
    <s v="Flash Express Thailand"/>
    <s v="Tiktok"/>
    <s v="tiktok"/>
    <s v=""/>
    <s v="-"/>
    <s v="15/02/2025 10:32"/>
  </r>
  <r>
    <x v="6"/>
    <x v="29"/>
    <n v="81.09"/>
    <n v="1"/>
    <s v="ETY43"/>
    <n v="1354.35"/>
    <n v="105.55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15/02/2025 10:32"/>
    <s v="-"/>
    <s v="Kerry_dropoff"/>
    <s v="Lazada"/>
    <s v="lazada"/>
    <s v=""/>
    <s v="-"/>
    <s v="15/02/2025 10:31"/>
  </r>
  <r>
    <x v="1"/>
    <x v="3"/>
    <n v="69.900000000000006"/>
    <n v="10"/>
    <s v="ETY43"/>
    <n v="1354.35"/>
    <n v="105.55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15/02/2025 10:32"/>
    <s v="-"/>
    <s v="Kerry_dropoff"/>
    <s v="Lazada"/>
    <s v="lazada"/>
    <s v=""/>
    <s v="-"/>
    <s v="15/02/2025 10:31"/>
  </r>
  <r>
    <x v="1"/>
    <x v="3"/>
    <n v="69.900000000000006"/>
    <n v="10"/>
    <s v="ETY43"/>
    <n v="1354.35"/>
    <n v="105.55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15/02/2025 10:32"/>
    <s v="-"/>
    <s v="Kerry_dropoff"/>
    <s v="Lazada"/>
    <s v="lazada"/>
    <s v=""/>
    <s v="-"/>
    <s v="15/02/2025 10:31"/>
  </r>
  <r>
    <x v="14"/>
    <x v="17"/>
    <n v="65"/>
    <n v="2"/>
    <s v="ETY42"/>
    <n v="22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 70110"/>
    <s v="70110"/>
    <s v="0852636861"/>
    <s v="15/02/2025 10:15"/>
    <s v="keadum555@gmail.com"/>
    <s v="EMS"/>
    <s v="facebook"/>
    <s v="กสิกร"/>
    <s v=""/>
    <s v="-"/>
    <s v="15/02/2025 10:29"/>
  </r>
  <r>
    <x v="1"/>
    <x v="3"/>
    <n v="100"/>
    <n v="2"/>
    <s v="ETY42"/>
    <n v="22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 70110"/>
    <s v="70110"/>
    <s v="0852636861"/>
    <s v="15/02/2025 10:15"/>
    <s v="keadum555@gmail.com"/>
    <s v="EMS"/>
    <s v="facebook"/>
    <s v="กสิกร"/>
    <s v=""/>
    <s v="-"/>
    <s v="15/02/2025 10:29"/>
  </r>
  <r>
    <x v="18"/>
    <x v="21"/>
    <n v="0"/>
    <n v="1"/>
    <s v="ETY40"/>
    <n v="105"/>
    <n v="6"/>
    <s v="ร้านที่4"/>
    <s v="ห***ทิพย์ ป***ีปวณิช"/>
    <s v="กรุงเทพมหานคร"/>
    <s v="-"/>
    <s v=""/>
    <s v="15/02/2025 10:22"/>
    <s v="-"/>
    <s v="Flash Express Thailand"/>
    <s v="Tiktok"/>
    <s v="tiktok"/>
    <s v=""/>
    <s v="-"/>
    <s v="15/02/2025 10:22"/>
  </r>
  <r>
    <x v="22"/>
    <x v="30"/>
    <n v="120"/>
    <n v="1"/>
    <s v="ETY40"/>
    <n v="105"/>
    <n v="6"/>
    <s v="ร้านที่4"/>
    <s v="ห***ทิพย์ ป***ีปวณิช"/>
    <s v="กรุงเทพมหานคร"/>
    <s v="-"/>
    <s v=""/>
    <s v="15/02/2025 10:22"/>
    <s v="-"/>
    <s v="Flash Express Thailand"/>
    <s v="Tiktok"/>
    <s v="tiktok"/>
    <s v=""/>
    <s v="-"/>
    <s v="15/02/2025 10:22"/>
  </r>
  <r>
    <x v="1"/>
    <x v="3"/>
    <n v="76.666666666666671"/>
    <n v="3"/>
    <s v="ETY39"/>
    <n v="265"/>
    <n v="35"/>
    <s v="ร้านที่1"/>
    <s v="น******์"/>
    <s v="******หทัยราษฎร์  แขวงมีนบุรี แขวงมีนบุรี เขตมีนบุรี จังหวัดกรุงเทพมหานคร 10510"/>
    <s v="10510"/>
    <s v="38"/>
    <s v="15/02/2025 10:40"/>
    <s v="-"/>
    <s v="Flash Express"/>
    <s v="Shopee"/>
    <s v="shopee"/>
    <s v=""/>
    <s v="-"/>
    <s v="15/02/2025 10:10"/>
  </r>
  <r>
    <x v="14"/>
    <x v="17"/>
    <n v="65"/>
    <n v="2"/>
    <s v="ETY38"/>
    <n v="230"/>
    <n v="30"/>
    <s v="ร้านที่1"/>
    <s v="คุณกัลยา     สีม่วงคำ"/>
    <s v="259  ถนนสาย4  หมู่4_x000a_ต.สามเงา  อ.สามเงา  จ.ตาก 63130"/>
    <s v="63130"/>
    <s v="0989108878"/>
    <s v="15/02/2025 10:07"/>
    <s v="keadum555@gmail.com"/>
    <s v="EMS COD"/>
    <s v="facebook"/>
    <s v="กสิกร"/>
    <s v=""/>
    <s v="-"/>
    <s v="15/02/2025 10:08"/>
  </r>
  <r>
    <x v="1"/>
    <x v="3"/>
    <n v="100"/>
    <n v="2"/>
    <s v="ETY38"/>
    <n v="230"/>
    <n v="30"/>
    <s v="ร้านที่1"/>
    <s v="คุณกัลยา     สีม่วงคำ"/>
    <s v="259  ถนนสาย4  หมู่4_x000a_ต.สามเงา  อ.สามเงา  จ.ตาก 63130"/>
    <s v="63130"/>
    <s v="0989108878"/>
    <s v="15/02/2025 10:07"/>
    <s v="keadum555@gmail.com"/>
    <s v="EMS COD"/>
    <s v="facebook"/>
    <s v="กสิกร"/>
    <s v=""/>
    <s v="-"/>
    <s v="15/02/2025 10:08"/>
  </r>
  <r>
    <x v="1"/>
    <x v="3"/>
    <n v="76.666666666666671"/>
    <n v="3"/>
    <s v="ETY37"/>
    <n v="256"/>
    <n v="35"/>
    <s v="ร้านที่1"/>
    <s v="น******์"/>
    <s v="******หทัยราษฎร์  แขวงมีนบุรี แขวงมีนบุรี เขตมีนบุรี จังหวัดกรุงเทพมหานคร 10510"/>
    <s v="10510"/>
    <s v="38"/>
    <s v="15/02/2025 10:34"/>
    <s v="-"/>
    <s v="Flash Express"/>
    <s v="Shopee"/>
    <s v="shopee"/>
    <s v=""/>
    <s v="-"/>
    <s v="15/02/2025 10:04"/>
  </r>
  <r>
    <x v="1"/>
    <x v="3"/>
    <n v="66.333333333333329"/>
    <n v="3"/>
    <s v="ETY36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15/02/2025 10:30"/>
    <s v="-"/>
    <s v="SPX Express"/>
    <s v="Shopee"/>
    <s v="shopee"/>
    <s v=""/>
    <s v="-"/>
    <s v="15/02/2025 10:00"/>
  </r>
  <r>
    <x v="7"/>
    <x v="9"/>
    <n v="45"/>
    <n v="4"/>
    <s v="ETY35"/>
    <n v="168"/>
    <n v="0"/>
    <s v="ร้านที่4"/>
    <s v="น***าวธนิษฐา  ว***ทธะยา"/>
    <s v="อุบลราชธานี"/>
    <s v="-"/>
    <s v=""/>
    <s v="15/02/2025 09:57"/>
    <s v="-"/>
    <s v="Flash Express Thailand COD"/>
    <s v="Tiktok"/>
    <s v="จ่ายทีหลัง / COD"/>
    <s v=""/>
    <s v="-"/>
    <s v="15/02/2025 09:57"/>
  </r>
  <r>
    <x v="1"/>
    <x v="3"/>
    <n v="66.333333333333329"/>
    <n v="3"/>
    <s v="ETY34"/>
    <n v="340.8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15/02/2025 09:53"/>
    <s v="-"/>
    <s v="Kerry_dropoff"/>
    <s v="Lazada"/>
    <s v="lazada"/>
    <s v=""/>
    <s v="-"/>
    <s v="15/02/2025 09:53"/>
  </r>
  <r>
    <x v="1"/>
    <x v="3"/>
    <n v="66.333333333333329"/>
    <n v="3"/>
    <s v="ETY34"/>
    <n v="340.8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15/02/2025 09:53"/>
    <s v="-"/>
    <s v="Kerry_dropoff"/>
    <s v="Lazada"/>
    <s v="lazada"/>
    <s v=""/>
    <s v="-"/>
    <s v="15/02/2025 09:53"/>
  </r>
  <r>
    <x v="1"/>
    <x v="3"/>
    <n v="66.333333333333329"/>
    <n v="3"/>
    <s v="ETY34"/>
    <n v="340.8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15/02/2025 09:53"/>
    <s v="-"/>
    <s v="Kerry_dropoff"/>
    <s v="Lazada"/>
    <s v="lazada"/>
    <s v=""/>
    <s v="-"/>
    <s v="15/02/2025 09:53"/>
  </r>
  <r>
    <x v="4"/>
    <x v="8"/>
    <n v="66.333333333333329"/>
    <n v="3"/>
    <s v="ETY33"/>
    <n v="245"/>
    <n v="0"/>
    <s v="ร้านที่4"/>
    <s v="ก***ิยา  จ***ร์หง่อม"/>
    <s v="สุรินทร์"/>
    <s v="-"/>
    <s v=""/>
    <s v="15/02/2025 09:51"/>
    <s v="-"/>
    <s v="Flash Express Thailand"/>
    <s v="Tiktok"/>
    <s v="tiktok"/>
    <s v=""/>
    <s v="-"/>
    <s v="15/02/2025 09:51"/>
  </r>
  <r>
    <x v="1"/>
    <x v="3"/>
    <n v="66.333333333333329"/>
    <n v="3"/>
    <s v="ETY32"/>
    <n v="138.07"/>
    <n v="7"/>
    <s v="ร้านที่9"/>
    <s v="แม่ชีสมสวาท จันทร์กิติวัฒน์"/>
    <s v="วัดเขาใหญ่ญาณสัมปันโน ตำบลโป่งตาลอง_x000a__x000a_ปากช่อง/ Pak Chongนครราชสีมา/ Nakhon Ratchasima_x000a_30130"/>
    <s v="30130"/>
    <s v="660814005381"/>
    <s v="15/02/2025 09:50"/>
    <s v="-"/>
    <s v="Kerry_dropoff"/>
    <s v="Lazada"/>
    <s v="lazada"/>
    <s v=""/>
    <s v="-"/>
    <s v="15/02/2025 09:50"/>
  </r>
  <r>
    <x v="6"/>
    <x v="7"/>
    <n v="66"/>
    <n v="1"/>
    <s v="ETY31"/>
    <n v="131.2700000000000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15/02/2025 09:43"/>
    <s v="-"/>
    <s v="Kerry_dropoff"/>
    <s v="Lazada"/>
    <s v="lazada"/>
    <s v=""/>
    <s v="-"/>
    <s v="15/02/2025 09:43"/>
  </r>
  <r>
    <x v="4"/>
    <x v="8"/>
    <n v="66"/>
    <n v="1"/>
    <s v="ETY31"/>
    <n v="131.2700000000000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15/02/2025 09:43"/>
    <s v="-"/>
    <s v="Kerry_dropoff"/>
    <s v="Lazada"/>
    <s v="lazada"/>
    <s v=""/>
    <s v="-"/>
    <s v="15/02/2025 09:43"/>
  </r>
  <r>
    <x v="1"/>
    <x v="3"/>
    <n v="67"/>
    <n v="1"/>
    <s v="ETY31"/>
    <n v="131.2700000000000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15/02/2025 09:43"/>
    <s v="-"/>
    <s v="Kerry_dropoff"/>
    <s v="Lazada"/>
    <s v="lazada"/>
    <s v=""/>
    <s v="-"/>
    <s v="15/02/2025 09:43"/>
  </r>
  <r>
    <x v="6"/>
    <x v="7"/>
    <n v="66"/>
    <n v="1"/>
    <s v="ETY30"/>
    <n v="131.27000000000001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2/2025 09:19"/>
    <s v="-"/>
    <s v="Kerry_dropoff"/>
    <s v="Lazada"/>
    <s v="lazada"/>
    <s v=""/>
    <s v="-"/>
    <s v="15/02/2025 09:18"/>
  </r>
  <r>
    <x v="4"/>
    <x v="8"/>
    <n v="66"/>
    <n v="1"/>
    <s v="ETY30"/>
    <n v="131.27000000000001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2/2025 09:19"/>
    <s v="-"/>
    <s v="Kerry_dropoff"/>
    <s v="Lazada"/>
    <s v="lazada"/>
    <s v=""/>
    <s v="-"/>
    <s v="15/02/2025 09:18"/>
  </r>
  <r>
    <x v="1"/>
    <x v="3"/>
    <n v="67"/>
    <n v="1"/>
    <s v="ETY30"/>
    <n v="131.27000000000001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2/2025 09:19"/>
    <s v="-"/>
    <s v="Kerry_dropoff"/>
    <s v="Lazada"/>
    <s v="lazada"/>
    <s v=""/>
    <s v="-"/>
    <s v="15/02/2025 09:18"/>
  </r>
  <r>
    <x v="14"/>
    <x v="17"/>
    <n v="65"/>
    <n v="1"/>
    <s v="ETY29"/>
    <n v="130"/>
    <n v="30"/>
    <s v="ร้านที่1"/>
    <s v="คุณตุ๊ก"/>
    <s v="84/18 ลาดพร้าว 83_x000a_แขวงคลองเจ้าคุณสิงห์ เขตวังทองหลาง _x000a_กทม.  10310"/>
    <s v="10310"/>
    <s v="0830680034"/>
    <s v="15/02/2025 09:17"/>
    <s v="macanatic.xr@gmail.com"/>
    <s v="EMS COD"/>
    <s v="facebook"/>
    <s v="กสิกร"/>
    <s v=""/>
    <s v="-"/>
    <s v="15/02/2025 09:16"/>
  </r>
  <r>
    <x v="1"/>
    <x v="3"/>
    <n v="100"/>
    <n v="1"/>
    <s v="ETY29"/>
    <n v="130"/>
    <n v="30"/>
    <s v="ร้านที่1"/>
    <s v="คุณตุ๊ก"/>
    <s v="84/18 ลาดพร้าว 83_x000a_แขวงคลองเจ้าคุณสิงห์ เขตวังทองหลาง _x000a_กทม.  10310"/>
    <s v="10310"/>
    <s v="0830680034"/>
    <s v="15/02/2025 09:17"/>
    <s v="macanatic.xr@gmail.com"/>
    <s v="EMS COD"/>
    <s v="facebook"/>
    <s v="กสิกร"/>
    <s v=""/>
    <s v="-"/>
    <s v="15/02/2025 09:16"/>
  </r>
  <r>
    <x v="1"/>
    <x v="3"/>
    <n v="66.333333333333329"/>
    <n v="3"/>
    <s v="ETY28"/>
    <n v="138.07"/>
    <n v="7"/>
    <s v="ร้านที่9"/>
    <s v="ฐิติวรรณ. คนบุญ"/>
    <s v="103/1 หมู่ 2 บ้านวังยาง  ต.ผาจุก_x000a__x000a_เมืองอุตรดิตถ์/ Mueang Uttaraditอุตรดิตถ์/ Uttaradit_x000a_53000"/>
    <s v="53000"/>
    <s v="660899068654"/>
    <s v="15/02/2025 09:12"/>
    <s v="-"/>
    <s v="Kerry_dropoff"/>
    <s v="Lazada"/>
    <s v="lazada"/>
    <s v=""/>
    <s v="-"/>
    <s v="15/02/2025 09:12"/>
  </r>
  <r>
    <x v="14"/>
    <x v="17"/>
    <n v="65"/>
    <n v="1"/>
    <s v="ETY27"/>
    <n v="120"/>
    <n v="20"/>
    <s v="ร้านที่1"/>
    <s v="สุดารัตน์ ตึ๋งโต"/>
    <s v="125/271ม.5_x000a_ต.ปากเกร็ด_x000a_อ.ปากเกร็ด_x000a_จ.นนทบุรี 11120"/>
    <s v="11120"/>
    <s v="0891181487"/>
    <s v="15/02/2025 08:04"/>
    <s v="macanatic.xr@gmail.com"/>
    <s v="EMS"/>
    <s v="facebook"/>
    <s v="กสิกร"/>
    <s v=""/>
    <s v="-"/>
    <s v="15/02/2025 09:09"/>
  </r>
  <r>
    <x v="1"/>
    <x v="3"/>
    <n v="100"/>
    <n v="1"/>
    <s v="ETY27"/>
    <n v="120"/>
    <n v="20"/>
    <s v="ร้านที่1"/>
    <s v="สุดารัตน์ ตึ๋งโต"/>
    <s v="125/271ม.5_x000a_ต.ปากเกร็ด_x000a_อ.ปากเกร็ด_x000a_จ.นนทบุรี 11120"/>
    <s v="11120"/>
    <s v="0891181487"/>
    <s v="15/02/2025 08:04"/>
    <s v="macanatic.xr@gmail.com"/>
    <s v="EMS"/>
    <s v="facebook"/>
    <s v="กสิกร"/>
    <s v=""/>
    <s v="-"/>
    <s v="15/02/2025 09:09"/>
  </r>
  <r>
    <x v="17"/>
    <x v="20"/>
    <n v="50"/>
    <n v="1"/>
    <s v="ETY26"/>
    <n v="120"/>
    <n v="20"/>
    <s v="ร้านที่1"/>
    <s v="อิทธิฤทธิ์ ภูมิเลศ"/>
    <s v="51/3 บริษัท ศูนย์บริการเหล็กสยาม ถ.ปู่เจ้าสมิงพราย ต.บางหญ้าแพรก อ.พระประแดง จ.สมุทรปราการ  10130"/>
    <s v="10130"/>
    <s v="0800474689"/>
    <s v="15/02/2025 07:54"/>
    <s v="macanatic.xr@gmail.com"/>
    <s v="EMS"/>
    <s v="facebook"/>
    <s v="กสิกร"/>
    <s v=""/>
    <s v="-"/>
    <s v="15/02/2025 09:05"/>
  </r>
  <r>
    <x v="6"/>
    <x v="7"/>
    <n v="100"/>
    <n v="1"/>
    <s v="ETY26"/>
    <n v="120"/>
    <n v="20"/>
    <s v="ร้านที่1"/>
    <s v="อิทธิฤทธิ์ ภูมิเลศ"/>
    <s v="51/3 บริษัท ศูนย์บริการเหล็กสยาม ถ.ปู่เจ้าสมิงพราย ต.บางหญ้าแพรก อ.พระประแดง จ.สมุทรปราการ  10130"/>
    <s v="10130"/>
    <s v="0800474689"/>
    <s v="15/02/2025 07:54"/>
    <s v="macanatic.xr@gmail.com"/>
    <s v="EMS"/>
    <s v="facebook"/>
    <s v="กสิกร"/>
    <s v=""/>
    <s v="-"/>
    <s v="15/02/2025 09:05"/>
  </r>
  <r>
    <x v="17"/>
    <x v="20"/>
    <n v="50"/>
    <n v="1"/>
    <s v="ETY25"/>
    <n v="120"/>
    <n v="20"/>
    <s v="ร้านที่1"/>
    <s v="สุพัดสอน โกประพันธ์ "/>
    <s v="ชุมชนร่วมเกื้อทวีวัฒนา 25 4/41 แยก 7-6 เขตแขวงทวีวัฒนา  10170"/>
    <s v="10170"/>
    <s v="0818938363"/>
    <s v="15/02/2025 07:54"/>
    <s v="macanatic.xr@gmail.com"/>
    <s v="EMS"/>
    <s v="facebook"/>
    <s v="กสิกร"/>
    <s v=""/>
    <s v="-"/>
    <s v="15/02/2025 09:01"/>
  </r>
  <r>
    <x v="6"/>
    <x v="7"/>
    <n v="100"/>
    <n v="1"/>
    <s v="ETY25"/>
    <n v="120"/>
    <n v="20"/>
    <s v="ร้านที่1"/>
    <s v="สุพัดสอน โกประพันธ์ "/>
    <s v="ชุมชนร่วมเกื้อทวีวัฒนา 25 4/41 แยก 7-6 เขตแขวงทวีวัฒนา  10170"/>
    <s v="10170"/>
    <s v="0818938363"/>
    <s v="15/02/2025 07:54"/>
    <s v="macanatic.xr@gmail.com"/>
    <s v="EMS"/>
    <s v="facebook"/>
    <s v="กสิกร"/>
    <s v=""/>
    <s v="-"/>
    <s v="15/02/2025 09:01"/>
  </r>
  <r>
    <x v="17"/>
    <x v="20"/>
    <n v="50"/>
    <n v="2"/>
    <s v="ETY24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14/02/2025 19:09"/>
    <s v="macanatic.xr@gmail.com"/>
    <s v="EMS"/>
    <s v="facebook"/>
    <s v="กสิกร"/>
    <s v=""/>
    <s v="-"/>
    <s v="15/02/2025 08:59"/>
  </r>
  <r>
    <x v="22"/>
    <x v="30"/>
    <n v="100"/>
    <n v="1"/>
    <s v="ETY24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14/02/2025 19:09"/>
    <s v="macanatic.xr@gmail.com"/>
    <s v="EMS"/>
    <s v="facebook"/>
    <s v="กสิกร"/>
    <s v=""/>
    <s v="-"/>
    <s v="15/02/2025 08:59"/>
  </r>
  <r>
    <x v="15"/>
    <x v="18"/>
    <n v="100"/>
    <n v="1"/>
    <s v="ETY24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14/02/2025 19:09"/>
    <s v="macanatic.xr@gmail.com"/>
    <s v="EMS"/>
    <s v="facebook"/>
    <s v="กสิกร"/>
    <s v=""/>
    <s v="-"/>
    <s v="15/02/2025 08:59"/>
  </r>
  <r>
    <x v="12"/>
    <x v="14"/>
    <n v="90"/>
    <n v="1"/>
    <s v="ETY23"/>
    <n v="131"/>
    <n v="41"/>
    <s v="ร้านที่1"/>
    <s v="ส******น"/>
    <s v="******้องถิ่น, ตำบล วิชิต, อำเภอเมืองภูเก็ต ตำบลวิชิต อำเภอเมืองภูเก็ต จังหวัดภูเก็ต 83000"/>
    <s v="83000"/>
    <s v="49"/>
    <s v="15/02/2025 08:58"/>
    <s v="-"/>
    <s v="Flash Express"/>
    <s v="Shopee"/>
    <s v="shopee"/>
    <s v=""/>
    <s v="-"/>
    <s v="15/02/2025 08:58"/>
  </r>
  <r>
    <x v="7"/>
    <x v="9"/>
    <n v="35"/>
    <n v="8"/>
    <s v="ETY22"/>
    <n v="311.14"/>
    <n v="0"/>
    <s v="ร้านที่10"/>
    <s v="น.ส จิรัญญา จันทร์สมาน"/>
    <s v="ร้านเบทาโกร บ้านสวนป่า 49/11 ต.ช่องเม็ก · ช่องเม็ก/ Chong Mek_x000a__x000a_สิรินธร/ Sirindhornอุบลราชธานี/ Ubon Ratchathani_x000a_34350"/>
    <s v="34350"/>
    <s v="660636375345"/>
    <s v="15/02/2025 08:53"/>
    <s v="-"/>
    <s v="Kerry_dropoff"/>
    <s v="Lazada"/>
    <s v="lazada"/>
    <s v=""/>
    <s v="-"/>
    <s v="15/02/2025 08:53"/>
  </r>
  <r>
    <x v="7"/>
    <x v="9"/>
    <n v="35"/>
    <n v="8"/>
    <s v="ETY22"/>
    <n v="311.14"/>
    <n v="0"/>
    <s v="ร้านที่10"/>
    <s v="น.ส จิรัญญา จันทร์สมาน"/>
    <s v="ร้านเบทาโกร บ้านสวนป่า 49/11 ต.ช่องเม็ก · ช่องเม็ก/ Chong Mek_x000a__x000a_สิรินธร/ Sirindhornอุบลราชธานี/ Ubon Ratchathani_x000a_34350"/>
    <s v="34350"/>
    <s v="660636375345"/>
    <s v="15/02/2025 08:53"/>
    <s v="-"/>
    <s v="Kerry_dropoff"/>
    <s v="Lazada"/>
    <s v="lazada"/>
    <s v=""/>
    <s v="-"/>
    <s v="15/02/2025 08:53"/>
  </r>
  <r>
    <x v="1"/>
    <x v="3"/>
    <n v="60"/>
    <n v="3"/>
    <s v="ETY21"/>
    <n v="360"/>
    <n v="0"/>
    <s v="ร้านที่4"/>
    <s v="อ*** พ***์ทอง"/>
    <s v="สมุทรสาคร"/>
    <s v="-"/>
    <s v=""/>
    <s v="15/02/2025 08:46"/>
    <s v="-"/>
    <s v="Flash Express Thailand"/>
    <s v="Tiktok"/>
    <s v="tiktok"/>
    <s v=""/>
    <s v="-"/>
    <s v="15/02/2025 08:45"/>
  </r>
  <r>
    <x v="10"/>
    <x v="12"/>
    <n v="60"/>
    <n v="3"/>
    <s v="ETY21"/>
    <n v="360"/>
    <n v="0"/>
    <s v="ร้านที่4"/>
    <s v="อ*** พ***์ทอง"/>
    <s v="สมุทรสาคร"/>
    <s v="-"/>
    <s v=""/>
    <s v="15/02/2025 08:46"/>
    <s v="-"/>
    <s v="Flash Express Thailand"/>
    <s v="Tiktok"/>
    <s v="tiktok"/>
    <s v=""/>
    <s v="-"/>
    <s v="15/02/2025 08:45"/>
  </r>
  <r>
    <x v="23"/>
    <x v="31"/>
    <n v="100"/>
    <n v="1"/>
    <s v="ETY20"/>
    <n v="225"/>
    <n v="30"/>
    <s v="ร้านที่1"/>
    <s v="อ้อมเนตร  พันสำอาง"/>
    <s v="ก๋วยเตี๋ยวเรือคำมี_x000a_112หมู่5 บ.โคกท่า_x000a_ต.หนองตูม อ.เมือง_x000a_จ.ขอนแก่น 40000"/>
    <s v="40000"/>
    <s v="0933738891"/>
    <s v="15/02/2025 08:43"/>
    <s v="macanatic.xr@gmail.com"/>
    <s v="EMS COD"/>
    <s v="facebook"/>
    <s v="กสิกร"/>
    <s v=""/>
    <s v="-"/>
    <s v="15/02/2025 08:43"/>
  </r>
  <r>
    <x v="15"/>
    <x v="18"/>
    <n v="100"/>
    <n v="1"/>
    <s v="ETY20"/>
    <n v="225"/>
    <n v="30"/>
    <s v="ร้านที่1"/>
    <s v="อ้อมเนตร  พันสำอาง"/>
    <s v="ก๋วยเตี๋ยวเรือคำมี_x000a_112หมู่5 บ.โคกท่า_x000a_ต.หนองตูม อ.เมือง_x000a_จ.ขอนแก่น 40000"/>
    <s v="40000"/>
    <s v="0933738891"/>
    <s v="15/02/2025 08:43"/>
    <s v="macanatic.xr@gmail.com"/>
    <s v="EMS COD"/>
    <s v="facebook"/>
    <s v="กสิกร"/>
    <s v=""/>
    <s v="-"/>
    <s v="15/02/2025 08:43"/>
  </r>
  <r>
    <x v="12"/>
    <x v="14"/>
    <n v="100"/>
    <n v="1"/>
    <s v="ETY20"/>
    <n v="225"/>
    <n v="30"/>
    <s v="ร้านที่1"/>
    <s v="อ้อมเนตร  พันสำอาง"/>
    <s v="ก๋วยเตี๋ยวเรือคำมี_x000a_112หมู่5 บ.โคกท่า_x000a_ต.หนองตูม อ.เมือง_x000a_จ.ขอนแก่น 40000"/>
    <s v="40000"/>
    <s v="0933738891"/>
    <s v="15/02/2025 08:43"/>
    <s v="macanatic.xr@gmail.com"/>
    <s v="EMS COD"/>
    <s v="facebook"/>
    <s v="กสิกร"/>
    <s v=""/>
    <s v="-"/>
    <s v="15/02/2025 08:43"/>
  </r>
  <r>
    <x v="17"/>
    <x v="20"/>
    <n v="50"/>
    <n v="1"/>
    <s v="ETY19"/>
    <n v="130"/>
    <n v="30"/>
    <s v="ร้านที่1"/>
    <s v="จรุงจิตร์..หลีไมล์"/>
    <s v="202.ม.3.ต.หงาว.อ.เมีอง.จ.ระนอง.. 85000"/>
    <s v="85000"/>
    <s v="0621804425"/>
    <s v="15/02/2025 08:40"/>
    <s v="macanatic.xr@gmail.com"/>
    <s v="EMS COD"/>
    <s v="facebook"/>
    <s v="กสิกร"/>
    <s v=""/>
    <s v="-"/>
    <s v="15/02/2025 08:39"/>
  </r>
  <r>
    <x v="6"/>
    <x v="7"/>
    <n v="100"/>
    <n v="1"/>
    <s v="ETY19"/>
    <n v="130"/>
    <n v="30"/>
    <s v="ร้านที่1"/>
    <s v="จรุงจิตร์..หลีไมล์"/>
    <s v="202.ม.3.ต.หงาว.อ.เมีอง.จ.ระนอง.. 85000"/>
    <s v="85000"/>
    <s v="0621804425"/>
    <s v="15/02/2025 08:40"/>
    <s v="macanatic.xr@gmail.com"/>
    <s v="EMS COD"/>
    <s v="facebook"/>
    <s v="กสิกร"/>
    <s v=""/>
    <s v="-"/>
    <s v="15/02/2025 08:39"/>
  </r>
  <r>
    <x v="7"/>
    <x v="9"/>
    <n v="27.5"/>
    <n v="4"/>
    <s v="ETY18"/>
    <n v="129.91"/>
    <n v="7"/>
    <s v="ร้านที่10"/>
    <s v="นุ๊กนิค"/>
    <s v="70 หมู่ 5   บ้านสะอาดไชยศรี ตำบลสะอาดไชยศรี  อำดอนจาน จ.กาฬสินธุ์ · ดอนจาน/ Don Chan_x000a__x000a_ดอนจาน/ Don Chanกาฬสินธุ์/ Kalasin_x000a_46000"/>
    <s v="46000"/>
    <s v="660862240496"/>
    <s v="15/02/2025 08:31"/>
    <s v="-"/>
    <s v="Kerry_dropoff"/>
    <s v="Lazada"/>
    <s v="lazada"/>
    <s v=""/>
    <s v="-"/>
    <s v="15/02/2025 08:31"/>
  </r>
  <r>
    <x v="1"/>
    <x v="3"/>
    <n v="60"/>
    <n v="1"/>
    <s v="ETY17"/>
    <n v="126"/>
    <n v="6"/>
    <s v="ร้านที่4"/>
    <s v="ท***พร  ว***พานิช"/>
    <s v="ลำพูน"/>
    <s v="-"/>
    <s v=""/>
    <s v="15/02/2025 08:29"/>
    <s v="-"/>
    <s v="Flash Express Thailand COD"/>
    <s v="Tiktok"/>
    <s v="จ่ายทีหลัง / COD"/>
    <s v=""/>
    <s v="-"/>
    <s v="15/02/2025 08:29"/>
  </r>
  <r>
    <x v="10"/>
    <x v="12"/>
    <n v="60"/>
    <n v="1"/>
    <s v="ETY17"/>
    <n v="126"/>
    <n v="6"/>
    <s v="ร้านที่4"/>
    <s v="ท***พร  ว***พานิช"/>
    <s v="ลำพูน"/>
    <s v="-"/>
    <s v=""/>
    <s v="15/02/2025 08:29"/>
    <s v="-"/>
    <s v="Flash Express Thailand COD"/>
    <s v="Tiktok"/>
    <s v="จ่ายทีหลัง / COD"/>
    <s v=""/>
    <s v="-"/>
    <s v="15/02/2025 08:29"/>
  </r>
  <r>
    <x v="1"/>
    <x v="3"/>
    <n v="60"/>
    <n v="3"/>
    <s v="ETY15"/>
    <n v="360"/>
    <n v="0"/>
    <s v="ร้านที่4"/>
    <s v="อ***ร แ***นรา"/>
    <s v="สมุทรปราการ"/>
    <s v="-"/>
    <s v=""/>
    <s v="15/02/2025 08:17"/>
    <s v="-"/>
    <s v="Flash Express Thailand COD"/>
    <s v="Tiktok"/>
    <s v="จ่ายทีหลัง / COD"/>
    <s v=""/>
    <s v="-"/>
    <s v="15/02/2025 08:17"/>
  </r>
  <r>
    <x v="10"/>
    <x v="12"/>
    <n v="60"/>
    <n v="3"/>
    <s v="ETY15"/>
    <n v="360"/>
    <n v="0"/>
    <s v="ร้านที่4"/>
    <s v="อ***ร แ***นรา"/>
    <s v="สมุทรปราการ"/>
    <s v="-"/>
    <s v=""/>
    <s v="15/02/2025 08:17"/>
    <s v="-"/>
    <s v="Flash Express Thailand COD"/>
    <s v="Tiktok"/>
    <s v="จ่ายทีหลัง / COD"/>
    <s v=""/>
    <s v="-"/>
    <s v="15/02/2025 08:17"/>
  </r>
  <r>
    <x v="7"/>
    <x v="9"/>
    <n v="27.5"/>
    <n v="4"/>
    <s v="ETY14"/>
    <n v="104.03"/>
    <n v="7"/>
    <s v="ร้านที่10"/>
    <s v="นายวัลลภยมนา"/>
    <s v="โรงน้ำแข็งแพรว 35 ม.1ต.พยุห์อ.พยุห์จ.ศรีสะเกษ_x000a__x000a_พยุห์/ Phayuศรีสะเกษ/ Sisaket_x000a_33230"/>
    <s v="33230"/>
    <s v="660979801956"/>
    <s v="15/02/2025 08:14"/>
    <s v="-"/>
    <s v="Kerry_dropoff"/>
    <s v="Lazada"/>
    <s v="lazada"/>
    <s v=""/>
    <s v="-"/>
    <s v="15/02/2025 08:14"/>
  </r>
  <r>
    <x v="1"/>
    <x v="3"/>
    <n v="66.333333333333329"/>
    <n v="3"/>
    <s v="ETY13"/>
    <n v="127.47"/>
    <n v="0"/>
    <s v="ร้านที่9"/>
    <s v="สุธินี​ โปร่งจันทึก"/>
    <s v="25/3 ม.10 บ้านไทรงาม ต.ท่าหมื่นราม_x000a__x000a_วังทอง/ Wang Thongพิษณุโลก/ Phitsanulok_x000a_65130"/>
    <s v="65130"/>
    <s v="660928578274"/>
    <s v="15/02/2025 08:16"/>
    <s v="-"/>
    <s v="Kerry_dropoff"/>
    <s v="Lazada"/>
    <s v="lazada"/>
    <s v=""/>
    <s v="-"/>
    <s v="15/02/2025 08:12"/>
  </r>
  <r>
    <x v="1"/>
    <x v="3"/>
    <n v="69.900000000000006"/>
    <n v="10"/>
    <s v="ETY12"/>
    <n v="899"/>
    <n v="109"/>
    <s v="ร้านที่1"/>
    <s v="ศ******ร"/>
    <s v="******ม-ท่าอุเทน ต.หนองแสง ตำบลหนองแสง อำเภอเมืองนครพนม จังหวัดนครพนม 48000"/>
    <s v="48000"/>
    <s v="65"/>
    <s v="15/02/2025 08:09"/>
    <s v="-"/>
    <s v="SPX Express"/>
    <s v="Shopee"/>
    <s v="shopee"/>
    <s v=""/>
    <s v="-"/>
    <s v="15/02/2025 08:08"/>
  </r>
  <r>
    <x v="6"/>
    <x v="7"/>
    <n v="66"/>
    <n v="1"/>
    <s v="ETY11"/>
    <n v="138.91999999999999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15/02/2025 07:51"/>
    <s v="-"/>
    <s v="Kerry_dropoff"/>
    <s v="Lazada"/>
    <s v="lazada"/>
    <s v=""/>
    <s v="-"/>
    <s v="15/02/2025 07:51"/>
  </r>
  <r>
    <x v="4"/>
    <x v="8"/>
    <n v="66"/>
    <n v="1"/>
    <s v="ETY11"/>
    <n v="138.91999999999999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15/02/2025 07:51"/>
    <s v="-"/>
    <s v="Kerry_dropoff"/>
    <s v="Lazada"/>
    <s v="lazada"/>
    <s v=""/>
    <s v="-"/>
    <s v="15/02/2025 07:51"/>
  </r>
  <r>
    <x v="1"/>
    <x v="3"/>
    <n v="67"/>
    <n v="1"/>
    <s v="ETY11"/>
    <n v="138.91999999999999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15/02/2025 07:51"/>
    <s v="-"/>
    <s v="Kerry_dropoff"/>
    <s v="Lazada"/>
    <s v="lazada"/>
    <s v=""/>
    <s v="-"/>
    <s v="15/02/2025 07:51"/>
  </r>
  <r>
    <x v="4"/>
    <x v="8"/>
    <n v="66.333333333333329"/>
    <n v="3"/>
    <s v="ETY10"/>
    <n v="168.53"/>
    <n v="26"/>
    <s v="ร้านที่1"/>
    <s v="เบญจา  ผาสุขกาย"/>
    <s v="198/8 หมู่ 1  ตำบลหนองโสน_x000a__x000a_เมืองเพชรบุรี/ Mueang Phetchaburiเพชรบุรี/ Phetchaburi_x000a_76000"/>
    <s v="76000"/>
    <s v="660973405147"/>
    <s v="15/02/2025 07:25"/>
    <s v="-"/>
    <s v="Kerry_dropoff"/>
    <s v="Lazada"/>
    <s v="lazada"/>
    <s v=""/>
    <s v="-"/>
    <s v="15/02/2025 07:25"/>
  </r>
  <r>
    <x v="1"/>
    <x v="3"/>
    <n v="66.333333333333329"/>
    <n v="3"/>
    <s v="ETY9"/>
    <n v="262.16000000000003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15/02/2025 07:09"/>
    <s v="-"/>
    <s v="Kerry_dropoff"/>
    <s v="Lazada"/>
    <s v="lazada"/>
    <s v=""/>
    <s v="LEXDO0127709752"/>
    <s v="15/02/2025 07:09"/>
  </r>
  <r>
    <x v="1"/>
    <x v="3"/>
    <n v="66.333333333333329"/>
    <n v="3"/>
    <s v="ETY9"/>
    <n v="262.16000000000003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15/02/2025 07:09"/>
    <s v="-"/>
    <s v="Kerry_dropoff"/>
    <s v="Lazada"/>
    <s v="lazada"/>
    <s v=""/>
    <s v="LEXDO0127709752"/>
    <s v="15/02/2025 07:09"/>
  </r>
  <r>
    <x v="7"/>
    <x v="9"/>
    <n v="27.5"/>
    <n v="4"/>
    <s v="ETY8"/>
    <n v="129.91"/>
    <n v="7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15/02/2025 06:32"/>
    <s v="-"/>
    <s v="Kerry_dropoff"/>
    <s v="Lazada"/>
    <s v="lazada"/>
    <s v=""/>
    <s v="LEXDO0127721990"/>
    <s v="15/02/2025 06:32"/>
  </r>
  <r>
    <x v="1"/>
    <x v="3"/>
    <n v="66.333333333333329"/>
    <n v="3"/>
    <s v="ETY7"/>
    <n v="138.07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5/02/2025 06:31"/>
    <s v="-"/>
    <s v="Kerry_dropoff"/>
    <s v="Lazada"/>
    <s v="lazada"/>
    <s v=""/>
    <s v="LEXDO0127717244"/>
    <s v="15/02/2025 06:30"/>
  </r>
  <r>
    <x v="7"/>
    <x v="9"/>
    <n v="33.166666666666664"/>
    <n v="6"/>
    <s v="ETY6"/>
    <n v="142.24"/>
    <n v="7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15/02/2025 06:12"/>
    <s v="-"/>
    <s v="Kerry_dropoff"/>
    <s v="Lazada"/>
    <s v="lazada"/>
    <s v=""/>
    <s v="LEXPU0457862310"/>
    <s v="15/02/2025 06:12"/>
  </r>
  <r>
    <x v="6"/>
    <x v="7"/>
    <n v="66"/>
    <n v="1"/>
    <s v="ETY5"/>
    <n v="124.67"/>
    <n v="7"/>
    <s v="ร้านที่9"/>
    <s v="ทองที เวียงนนท์"/>
    <s v="25หมู่1 ต.เขวาทุ่ง อ.ธวัชบุรี จ.ร่อยเอ็ด_x000a__x000a_ธวัชบุรี/ Thawat Buriร้อยเอ็ด/ Roi Et_x000a_45170"/>
    <s v="45170"/>
    <s v="660618688833"/>
    <s v="15/02/2025 06:12"/>
    <s v="-"/>
    <s v="Kerry_dropoff"/>
    <s v="Lazada"/>
    <s v="lazada"/>
    <s v=""/>
    <s v="LEXDO0127715996"/>
    <s v="15/02/2025 06:12"/>
  </r>
  <r>
    <x v="4"/>
    <x v="8"/>
    <n v="66"/>
    <n v="1"/>
    <s v="ETY5"/>
    <n v="124.67"/>
    <n v="7"/>
    <s v="ร้านที่9"/>
    <s v="ทองที เวียงนนท์"/>
    <s v="25หมู่1 ต.เขวาทุ่ง อ.ธวัชบุรี จ.ร่อยเอ็ด_x000a__x000a_ธวัชบุรี/ Thawat Buriร้อยเอ็ด/ Roi Et_x000a_45170"/>
    <s v="45170"/>
    <s v="660618688833"/>
    <s v="15/02/2025 06:12"/>
    <s v="-"/>
    <s v="Kerry_dropoff"/>
    <s v="Lazada"/>
    <s v="lazada"/>
    <s v=""/>
    <s v="LEXDO0127715996"/>
    <s v="15/02/2025 06:12"/>
  </r>
  <r>
    <x v="1"/>
    <x v="3"/>
    <n v="67"/>
    <n v="1"/>
    <s v="ETY5"/>
    <n v="124.67"/>
    <n v="7"/>
    <s v="ร้านที่9"/>
    <s v="ทองที เวียงนนท์"/>
    <s v="25หมู่1 ต.เขวาทุ่ง อ.ธวัชบุรี จ.ร่อยเอ็ด_x000a__x000a_ธวัชบุรี/ Thawat Buriร้อยเอ็ด/ Roi Et_x000a_45170"/>
    <s v="45170"/>
    <s v="660618688833"/>
    <s v="15/02/2025 06:12"/>
    <s v="-"/>
    <s v="Kerry_dropoff"/>
    <s v="Lazada"/>
    <s v="lazada"/>
    <s v=""/>
    <s v="LEXDO0127715996"/>
    <s v="15/02/2025 06:12"/>
  </r>
  <r>
    <x v="7"/>
    <x v="9"/>
    <n v="27.5"/>
    <n v="4"/>
    <s v="ETY4"/>
    <n v="354.54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5/02/2025 05:57"/>
    <s v="-"/>
    <s v="Kerry_dropoff"/>
    <s v="Lazada"/>
    <s v="lazada"/>
    <s v=""/>
    <s v="TH49026V9G2E3D"/>
    <s v="15/02/2025 05:57"/>
  </r>
  <r>
    <x v="7"/>
    <x v="9"/>
    <n v="27.5"/>
    <n v="4"/>
    <s v="ETY4"/>
    <n v="354.54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5/02/2025 05:57"/>
    <s v="-"/>
    <s v="Kerry_dropoff"/>
    <s v="Lazada"/>
    <s v="lazada"/>
    <s v=""/>
    <s v="TH49026V9G2E3D"/>
    <s v="15/02/2025 05:57"/>
  </r>
  <r>
    <x v="7"/>
    <x v="9"/>
    <n v="27.5"/>
    <n v="4"/>
    <s v="ETY4"/>
    <n v="354.54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5/02/2025 05:57"/>
    <s v="-"/>
    <s v="Kerry_dropoff"/>
    <s v="Lazada"/>
    <s v="lazada"/>
    <s v=""/>
    <s v="TH49026V9G2E3D"/>
    <s v="15/02/2025 05:57"/>
  </r>
  <r>
    <x v="8"/>
    <x v="32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5"/>
    <x v="6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17"/>
    <x v="20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8"/>
    <x v="32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5"/>
    <x v="6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17"/>
    <x v="20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8"/>
    <x v="32"/>
    <n v="60"/>
    <n v="1"/>
    <s v="ETY2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6"/>
    <s v="-"/>
    <s v="Kerry_dropoff"/>
    <s v="Lazada"/>
    <s v="lazada"/>
    <s v=""/>
    <s v="TH56116V8VKM9K"/>
    <s v="15/02/2025 05:55"/>
  </r>
  <r>
    <x v="5"/>
    <x v="6"/>
    <n v="60"/>
    <n v="1"/>
    <s v="ETY2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6"/>
    <s v="-"/>
    <s v="Kerry_dropoff"/>
    <s v="Lazada"/>
    <s v="lazada"/>
    <s v=""/>
    <s v="TH56116V8VKM9K"/>
    <s v="15/02/2025 05:55"/>
  </r>
  <r>
    <x v="17"/>
    <x v="20"/>
    <n v="60"/>
    <n v="1"/>
    <s v="ETY2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6"/>
    <s v="-"/>
    <s v="Kerry_dropoff"/>
    <s v="Lazada"/>
    <s v="lazada"/>
    <s v=""/>
    <s v="TH56116V8VKM9K"/>
    <s v="15/02/2025 05:55"/>
  </r>
  <r>
    <x v="8"/>
    <x v="32"/>
    <n v="60"/>
    <n v="1"/>
    <s v="ETY1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5"/>
    <s v="-"/>
    <s v="Kerry_dropoff"/>
    <s v="Lazada"/>
    <s v="lazada"/>
    <s v=""/>
    <s v="TH56116V8VS90K"/>
    <s v="15/02/2025 05:54"/>
  </r>
  <r>
    <x v="5"/>
    <x v="6"/>
    <n v="60"/>
    <n v="1"/>
    <s v="ETY1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5"/>
    <s v="-"/>
    <s v="Kerry_dropoff"/>
    <s v="Lazada"/>
    <s v="lazada"/>
    <s v=""/>
    <s v="TH56116V8VS90K"/>
    <s v="15/02/2025 05:54"/>
  </r>
  <r>
    <x v="17"/>
    <x v="20"/>
    <n v="60"/>
    <n v="1"/>
    <s v="ETY1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5"/>
    <s v="-"/>
    <s v="Kerry_dropoff"/>
    <s v="Lazada"/>
    <s v="lazada"/>
    <s v=""/>
    <s v="TH56116V8VS90K"/>
    <s v="15/02/2025 05:54"/>
  </r>
  <r>
    <x v="7"/>
    <x v="9"/>
    <n v="33.333333333333336"/>
    <n v="12"/>
    <s v="ETY0"/>
    <n v="274.77"/>
    <n v="7"/>
    <s v="ร้านที่8"/>
    <s v="ฟ้ารุ่ง วิภูภัคพล"/>
    <s v="125 หมู่ 5 ต.เจริญเมือง อ.พาน จ.เชียงราย · เจริญเมือง/ Charoen Mueang_x000a__x000a_พาน/ Phanเชียงราย/ Chiang Rai_x000a_57120"/>
    <s v="57120"/>
    <s v="660623412294"/>
    <s v="15/02/2025 05:03"/>
    <s v="-"/>
    <s v="Kerry_dropoff"/>
    <s v="Lazada"/>
    <s v="lazada"/>
    <s v=""/>
    <s v="TH54056V9FTW8G"/>
    <s v="15/02/2025 05:03"/>
  </r>
  <r>
    <x v="1"/>
    <x v="3"/>
    <n v="66.333333333333329"/>
    <n v="3"/>
    <s v="ETX99"/>
    <n v="220"/>
    <n v="0"/>
    <s v="ร้านที่4"/>
    <s v="เ***จวรรณ ส***ำ"/>
    <s v="ลพบุรี"/>
    <s v="-"/>
    <s v=""/>
    <s v="15/02/2025 03:43"/>
    <s v="-"/>
    <s v="Flash Express Thailand COD"/>
    <s v="Tiktok"/>
    <s v="จ่ายทีหลัง / COD"/>
    <s v=""/>
    <s v="THT07081HSGHP3Z"/>
    <s v="15/02/2025 03:43"/>
  </r>
  <r>
    <x v="1"/>
    <x v="3"/>
    <n v="66.333333333333329"/>
    <n v="3"/>
    <s v="ETX98"/>
    <n v="138.07"/>
    <n v="7"/>
    <s v="ร้านที่9"/>
    <s v="ชินทัต ตันตราวงศ์"/>
    <s v="60/121 หมู่บ้านพฤกษา41 ซ.18 ซ.วัดพระนอน ถ.กาญจนาภิเษก ต.บ้านใหม่_x000a__x000a_บางใหญ่/ Bang Yaiนนทบุรี/ Nonthaburi_x000a_11140"/>
    <s v="11140"/>
    <s v="660815722202"/>
    <s v="15/02/2025 02:00"/>
    <s v="-"/>
    <s v="Kerry_dropoff"/>
    <s v="Lazada"/>
    <s v="lazada"/>
    <s v=""/>
    <s v="LEXDO0127717532"/>
    <s v="15/02/2025 02:00"/>
  </r>
  <r>
    <x v="7"/>
    <x v="9"/>
    <n v="33.166666666666664"/>
    <n v="6"/>
    <s v="ETX97"/>
    <n v="143.44999999999999"/>
    <n v="0"/>
    <s v="ร้านที่8"/>
    <s v="วรัญญา วงษ์โกฎ เตือน"/>
    <s v="13 ม.5 ต.โคกสำโรง แนวถนน ซ 4 ปากซอยป้ายหาย เข้ามาตรงข้ามบ้านเรือนไทย · โคกสำโรง/ Khok Samrong_x000a__x000a_โคกสำโรง/ Khok Samrongลพบุรี/ Lopburi_x000a_15120"/>
    <s v="15120"/>
    <s v="660825545514"/>
    <s v="15/02/2025 01:54"/>
    <s v="-"/>
    <s v="Kerry_dropoff"/>
    <s v="Lazada"/>
    <s v="lazada"/>
    <s v=""/>
    <s v="LEXPU0457862710"/>
    <s v="15/02/2025 01:54"/>
  </r>
  <r>
    <x v="4"/>
    <x v="8"/>
    <n v="90"/>
    <n v="2"/>
    <s v="ETX96"/>
    <n v="92.33"/>
    <n v="7"/>
    <s v="ร้านที่1"/>
    <s v="พิทยา เหวรารักษ์"/>
    <s v="49 ม.14 บ้านแม่แก้วรุ่งเรือง_x000a__x000a_พาน/ Phanเชียงราย/ Chiang Rai_x000a_57120"/>
    <s v="57120"/>
    <s v="660858899789"/>
    <s v="15/02/2025 01:35"/>
    <s v="-"/>
    <s v="Kerry_dropoff"/>
    <s v="Lazada"/>
    <s v="lazada"/>
    <s v=""/>
    <s v="TH54056V9AUV7B"/>
    <s v="15/02/2025 01:35"/>
  </r>
  <r>
    <x v="1"/>
    <x v="3"/>
    <n v="69.900000000000006"/>
    <n v="10"/>
    <s v="ETX95"/>
    <n v="1196.9000000000001"/>
    <n v="96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15/02/2025 01:18"/>
    <s v="-"/>
    <s v="Kerry_dropoff"/>
    <s v="Lazada"/>
    <s v="lazada"/>
    <s v=""/>
    <s v="LEXPU0457827180"/>
    <s v="15/02/2025 01:18"/>
  </r>
  <r>
    <x v="1"/>
    <x v="3"/>
    <n v="69.900000000000006"/>
    <n v="10"/>
    <s v="ETX95"/>
    <n v="1196.9000000000001"/>
    <n v="96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15/02/2025 01:18"/>
    <s v="-"/>
    <s v="Kerry_dropoff"/>
    <s v="Lazada"/>
    <s v="lazada"/>
    <s v=""/>
    <s v="LEXPU0457827180"/>
    <s v="15/02/2025 01:18"/>
  </r>
  <r>
    <x v="6"/>
    <x v="7"/>
    <n v="66"/>
    <n v="1"/>
    <s v="ETX94"/>
    <n v="163.91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5/02/2025 01:00"/>
    <s v="-"/>
    <s v="Kerry_dropoff"/>
    <s v="Lazada"/>
    <s v="lazada"/>
    <s v=""/>
    <s v="LEXDO0127715932"/>
    <s v="15/02/2025 01:00"/>
  </r>
  <r>
    <x v="4"/>
    <x v="8"/>
    <n v="66"/>
    <n v="1"/>
    <s v="ETX94"/>
    <n v="163.91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5/02/2025 01:00"/>
    <s v="-"/>
    <s v="Kerry_dropoff"/>
    <s v="Lazada"/>
    <s v="lazada"/>
    <s v=""/>
    <s v="LEXDO0127715932"/>
    <s v="15/02/2025 01:00"/>
  </r>
  <r>
    <x v="1"/>
    <x v="3"/>
    <n v="67"/>
    <n v="1"/>
    <s v="ETX94"/>
    <n v="163.91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5/02/2025 01:00"/>
    <s v="-"/>
    <s v="Kerry_dropoff"/>
    <s v="Lazada"/>
    <s v="lazada"/>
    <s v=""/>
    <s v="LEXDO0127715932"/>
    <s v="15/02/2025 01:00"/>
  </r>
  <r>
    <x v="6"/>
    <x v="7"/>
    <n v="66"/>
    <n v="1"/>
    <s v="ETX93"/>
    <n v="150.41"/>
    <n v="0"/>
    <s v="ร้านที่9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15/02/2025 00:33"/>
    <s v="-"/>
    <s v="Kerry_dropoff"/>
    <s v="Lazada"/>
    <s v="lazada"/>
    <s v=""/>
    <s v="LEXDO0127716492"/>
    <s v="15/02/2025 00:31"/>
  </r>
  <r>
    <x v="4"/>
    <x v="8"/>
    <n v="66"/>
    <n v="1"/>
    <s v="ETX93"/>
    <n v="150.41"/>
    <n v="0"/>
    <s v="ร้านที่9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15/02/2025 00:33"/>
    <s v="-"/>
    <s v="Kerry_dropoff"/>
    <s v="Lazada"/>
    <s v="lazada"/>
    <s v=""/>
    <s v="LEXDO0127716492"/>
    <s v="15/02/2025 00:31"/>
  </r>
  <r>
    <x v="1"/>
    <x v="3"/>
    <n v="67"/>
    <n v="1"/>
    <s v="ETX93"/>
    <n v="150.41"/>
    <n v="0"/>
    <s v="ร้านที่9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15/02/2025 00:33"/>
    <s v="-"/>
    <s v="Kerry_dropoff"/>
    <s v="Lazada"/>
    <s v="lazada"/>
    <s v=""/>
    <s v="LEXDO0127716492"/>
    <s v="15/02/2025 00:31"/>
  </r>
  <r>
    <x v="1"/>
    <x v="3"/>
    <n v="66.333333333333329"/>
    <n v="3"/>
    <s v="ETX92"/>
    <n v="137.91999999999999"/>
    <n v="7"/>
    <s v="ร้านที่9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15/02/2025 00:24"/>
    <s v="-"/>
    <s v="Kerry_dropoff"/>
    <s v="Lazada"/>
    <s v="lazada"/>
    <s v=""/>
    <s v="LEXDO0127711797"/>
    <s v="15/02/2025 00:24"/>
  </r>
  <r>
    <x v="6"/>
    <x v="7"/>
    <n v="66"/>
    <n v="1"/>
    <s v="ETX91"/>
    <n v="131.27000000000001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5/02/2025 00:24"/>
    <s v="-"/>
    <s v="Kerry_dropoff"/>
    <s v="Lazada"/>
    <s v="lazada"/>
    <s v=""/>
    <s v="LEXDO0127716173"/>
    <s v="15/02/2025 00:24"/>
  </r>
  <r>
    <x v="4"/>
    <x v="8"/>
    <n v="66"/>
    <n v="1"/>
    <s v="ETX91"/>
    <n v="131.27000000000001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5/02/2025 00:24"/>
    <s v="-"/>
    <s v="Kerry_dropoff"/>
    <s v="Lazada"/>
    <s v="lazada"/>
    <s v=""/>
    <s v="LEXDO0127716173"/>
    <s v="15/02/2025 00:24"/>
  </r>
  <r>
    <x v="1"/>
    <x v="3"/>
    <n v="67"/>
    <n v="1"/>
    <s v="ETX91"/>
    <n v="131.27000000000001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5/02/2025 00:24"/>
    <s v="-"/>
    <s v="Kerry_dropoff"/>
    <s v="Lazada"/>
    <s v="lazada"/>
    <s v=""/>
    <s v="LEXDO0127716173"/>
    <s v="15/02/2025 00:24"/>
  </r>
  <r>
    <x v="6"/>
    <x v="7"/>
    <n v="66"/>
    <n v="1"/>
    <s v="ETX90"/>
    <n v="131.27000000000001"/>
    <n v="7"/>
    <s v="ร้านที่9"/>
    <s v="สราญรัตน์ ประทุมทิพย์"/>
    <s v="1/93 อาคารร่วมทุนทอง1 ถ.สุขุมวิท ต.สำโรงเหนือ_x000a__x000a_เมืองสมุทรปราการ/ Mueang Samut Prakanสมุทรปราการ/ Samut Prakan_x000a_10270"/>
    <s v="10270"/>
    <s v="660948516452"/>
    <s v="15/02/2025 00:23"/>
    <s v="-"/>
    <s v="Kerry_dropoff"/>
    <s v="Lazada"/>
    <s v="lazada"/>
    <s v=""/>
    <s v="LEXDO0127715613"/>
    <s v="15/02/2025 00:23"/>
  </r>
  <r>
    <x v="4"/>
    <x v="8"/>
    <n v="66"/>
    <n v="1"/>
    <s v="ETX90"/>
    <n v="131.27000000000001"/>
    <n v="7"/>
    <s v="ร้านที่9"/>
    <s v="สราญรัตน์ ประทุมทิพย์"/>
    <s v="1/93 อาคารร่วมทุนทอง1 ถ.สุขุมวิท ต.สำโรงเหนือ_x000a__x000a_เมืองสมุทรปราการ/ Mueang Samut Prakanสมุทรปราการ/ Samut Prakan_x000a_10270"/>
    <s v="10270"/>
    <s v="660948516452"/>
    <s v="15/02/2025 00:23"/>
    <s v="-"/>
    <s v="Kerry_dropoff"/>
    <s v="Lazada"/>
    <s v="lazada"/>
    <s v=""/>
    <s v="LEXDO0127715613"/>
    <s v="15/02/2025 00:23"/>
  </r>
  <r>
    <x v="1"/>
    <x v="3"/>
    <n v="67"/>
    <n v="1"/>
    <s v="ETX90"/>
    <n v="131.27000000000001"/>
    <n v="7"/>
    <s v="ร้านที่9"/>
    <s v="สราญรัตน์ ประทุมทิพย์"/>
    <s v="1/93 อาคารร่วมทุนทอง1 ถ.สุขุมวิท ต.สำโรงเหนือ_x000a__x000a_เมืองสมุทรปราการ/ Mueang Samut Prakanสมุทรปราการ/ Samut Prakan_x000a_10270"/>
    <s v="10270"/>
    <s v="660948516452"/>
    <s v="15/02/2025 00:23"/>
    <s v="-"/>
    <s v="Kerry_dropoff"/>
    <s v="Lazada"/>
    <s v="lazada"/>
    <s v=""/>
    <s v="LEXDO0127715613"/>
    <s v="15/02/2025 00:23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x v="0"/>
    <x v="0"/>
    <n v="66.333333333333329"/>
    <n v="3"/>
    <s v="EUB30"/>
    <n v="339.06"/>
    <n v="7"/>
    <s v="ร้านที่9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6/02/2025 23:42"/>
    <s v="-"/>
    <s v="Kerry_dropoff"/>
    <s v="Lazada"/>
    <s v="lazada"/>
    <s v=""/>
    <s v="-"/>
    <s v="16/02/2025 23:42"/>
  </r>
  <r>
    <x v="0"/>
    <x v="0"/>
    <n v="66.333333333333329"/>
    <n v="3"/>
    <s v="EUB30"/>
    <n v="339.06"/>
    <n v="7"/>
    <s v="ร้านที่9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6/02/2025 23:42"/>
    <s v="-"/>
    <s v="Kerry_dropoff"/>
    <s v="Lazada"/>
    <s v="lazada"/>
    <s v=""/>
    <s v="-"/>
    <s v="16/02/2025 23:42"/>
  </r>
  <r>
    <x v="1"/>
    <x v="1"/>
    <n v="38"/>
    <n v="1"/>
    <s v="EUB29"/>
    <n v="76"/>
    <n v="0"/>
    <s v="ร้านที่1"/>
    <s v="น้ำค้าง แย้มทอง"/>
    <s v="34 ม.2 ต.หนองโสน_x000a__x000a_สามง่าม/ Sam Ngamพิจิตร/ Phichit_x000a_66140"/>
    <s v="66140"/>
    <s v="660805103885"/>
    <s v="16/02/2025 23:29"/>
    <s v="-"/>
    <s v="Kerry_dropoff"/>
    <s v="Lazada"/>
    <s v="lazada"/>
    <s v=""/>
    <s v="-"/>
    <s v="16/02/2025 23:29"/>
  </r>
  <r>
    <x v="2"/>
    <x v="1"/>
    <n v="38"/>
    <n v="1"/>
    <s v="EUB29"/>
    <n v="76"/>
    <n v="0"/>
    <s v="ร้านที่1"/>
    <s v="น้ำค้าง แย้มทอง"/>
    <s v="34 ม.2 ต.หนองโสน_x000a__x000a_สามง่าม/ Sam Ngamพิจิตร/ Phichit_x000a_66140"/>
    <s v="66140"/>
    <s v="660805103885"/>
    <s v="16/02/2025 23:29"/>
    <s v="-"/>
    <s v="Kerry_dropoff"/>
    <s v="Lazada"/>
    <s v="lazada"/>
    <s v=""/>
    <s v="-"/>
    <s v="16/02/2025 23:29"/>
  </r>
  <r>
    <x v="0"/>
    <x v="0"/>
    <n v="66.333333333333329"/>
    <n v="3"/>
    <s v="EUB28"/>
    <n v="220"/>
    <n v="0"/>
    <s v="ร้านที่4"/>
    <s v="ว***วิชญ์"/>
    <s v="ชลบุรี"/>
    <s v="-"/>
    <s v=""/>
    <s v="16/02/2025 23:21"/>
    <s v="-"/>
    <s v="Flash Express Thailand COD"/>
    <s v="Tiktok"/>
    <s v="จ่ายทีหลัง / COD"/>
    <s v=""/>
    <s v="-"/>
    <s v="16/02/2025 23:21"/>
  </r>
  <r>
    <x v="0"/>
    <x v="0"/>
    <n v="76.666666666666671"/>
    <n v="3"/>
    <s v="EUB27"/>
    <n v="259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16/02/2025 23:34"/>
    <s v="-"/>
    <s v="Flash Express"/>
    <s v="Shopee"/>
    <s v="shopee"/>
    <s v=""/>
    <s v="-"/>
    <s v="16/02/2025 23:04"/>
  </r>
  <r>
    <x v="0"/>
    <x v="0"/>
    <n v="76.666666666666671"/>
    <n v="3"/>
    <s v="EUB26"/>
    <n v="259"/>
    <n v="29"/>
    <s v="ร้านที่1"/>
    <s v="จ******ง"/>
    <s v="******ฝาก) ตำบลไชยภูมิ อำเภอไชโย จังหวัดอ่างทอง 14140"/>
    <s v="14140"/>
    <s v="96"/>
    <s v="16/02/2025 23:31"/>
    <s v="-"/>
    <s v="Flash Express"/>
    <s v="Shopee"/>
    <s v="shopee"/>
    <s v=""/>
    <s v="-"/>
    <s v="16/02/2025 23:01"/>
  </r>
  <r>
    <x v="0"/>
    <x v="0"/>
    <n v="76.666666666666671"/>
    <n v="3"/>
    <s v="EUB25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16/02/2025 23:29"/>
    <s v="-"/>
    <s v="Flash Express"/>
    <s v="Shopee"/>
    <s v="shopee"/>
    <s v=""/>
    <s v="-"/>
    <s v="16/02/2025 22:59"/>
  </r>
  <r>
    <x v="0"/>
    <x v="0"/>
    <n v="76.666666666666671"/>
    <n v="3"/>
    <s v="EUB24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16/02/2025 23:27"/>
    <s v="-"/>
    <s v="Flash Express"/>
    <s v="Shopee"/>
    <s v="shopee"/>
    <s v=""/>
    <s v="-"/>
    <s v="16/02/2025 22:57"/>
  </r>
  <r>
    <x v="3"/>
    <x v="2"/>
    <n v="27.5"/>
    <n v="4"/>
    <s v="EUB23"/>
    <n v="104.03"/>
    <n v="7"/>
    <s v="ร้านที่10"/>
    <s v="เกรียงศักดิ์  เพ็งสะและ"/>
    <s v="126/230ซอยรามอินทรา40แยก8 ถนนรามอินทรา แขวงนวลจันทร์ เขตบึงกุ่ม กรุงเทพ10240_x000a__x000a_บึงกุ่ม/ Bueng Kumกรุงเทพมหานคร/ Bangkok_x000a_10240"/>
    <s v="10240"/>
    <s v="660813713856"/>
    <s v="16/02/2025 22:37"/>
    <s v="-"/>
    <s v="Kerry_dropoff"/>
    <s v="Lazada"/>
    <s v="lazada"/>
    <s v=""/>
    <s v="-"/>
    <s v="16/02/2025 22:37"/>
  </r>
  <r>
    <x v="0"/>
    <x v="0"/>
    <n v="66.333333333333329"/>
    <n v="3"/>
    <s v="EUB22"/>
    <n v="131.07"/>
    <n v="0"/>
    <s v="ร้านที่9"/>
    <s v="ชุติมน สั่งยัง"/>
    <s v="211/3 ถนน สระแก้ว ตำบล พระปฐมเจดีย์  อำเภอเมือง จังหวัดนครปฐม ร้านตัดผมชาย_x000a__x000a_เมืองนครปฐม/ Mueang Nakhon Pathomนครปฐม/ Nakhon Pathom_x000a_73000"/>
    <s v="73000"/>
    <s v="660917080971"/>
    <s v="16/02/2025 22:35"/>
    <s v="-"/>
    <s v="Kerry_dropoff"/>
    <s v="Lazada"/>
    <s v="lazada"/>
    <s v=""/>
    <s v="-"/>
    <s v="16/02/2025 22:35"/>
  </r>
  <r>
    <x v="1"/>
    <x v="1"/>
    <n v="38"/>
    <n v="2"/>
    <s v="EUB21"/>
    <n v="83"/>
    <n v="7"/>
    <s v="ร้านที่1"/>
    <s v="ศุภรดา"/>
    <s v="117/1ม6 · ท้ายเหมือง/ Thai Mueang_x000a__x000a_ท้ายเหมือง/ Thai Mueangพังงา/ Phang Nga_x000a_82120"/>
    <s v="82120"/>
    <s v="660979641252"/>
    <s v="16/02/2025 21:50"/>
    <s v="-"/>
    <s v="Kerry_dropoff"/>
    <s v="Lazada"/>
    <s v="lazada"/>
    <s v=""/>
    <s v="-"/>
    <s v="16/02/2025 21:50"/>
  </r>
  <r>
    <x v="1"/>
    <x v="3"/>
    <n v="20.3"/>
    <n v="1"/>
    <s v="EUB20"/>
    <n v="60.92"/>
    <n v="0"/>
    <s v="ร้านที่3"/>
    <s v="เมวรินทร์ พาสมัย"/>
    <s v="1 3 8 หมู่ 10 ต.น้ำชุน · น้ำชุน/ Nam Chun_x000a__x000a_หล่มสัก/ Lom Sakเพชรบูรณ์/ Phetchabun_x000a_67110"/>
    <s v="67110"/>
    <s v="660902510771"/>
    <s v="16/02/2025 21:48"/>
    <s v="-"/>
    <s v="Kerry_dropoff"/>
    <s v="Lazada"/>
    <s v="lazada"/>
    <s v=""/>
    <s v="-"/>
    <s v="16/02/2025 21:48"/>
  </r>
  <r>
    <x v="1"/>
    <x v="3"/>
    <n v="20.309999999999999"/>
    <n v="2"/>
    <s v="EUB20"/>
    <n v="60.92"/>
    <n v="0"/>
    <s v="ร้านที่3"/>
    <s v="เมวรินทร์ พาสมัย"/>
    <s v="1 3 8 หมู่ 10 ต.น้ำชุน · น้ำชุน/ Nam Chun_x000a__x000a_หล่มสัก/ Lom Sakเพชรบูรณ์/ Phetchabun_x000a_67110"/>
    <s v="67110"/>
    <s v="660902510771"/>
    <s v="16/02/2025 21:48"/>
    <s v="-"/>
    <s v="Kerry_dropoff"/>
    <s v="Lazada"/>
    <s v="lazada"/>
    <s v=""/>
    <s v="-"/>
    <s v="16/02/2025 21:48"/>
  </r>
  <r>
    <x v="1"/>
    <x v="4"/>
    <n v="43"/>
    <n v="2"/>
    <s v="EUB19"/>
    <n v="349"/>
    <n v="48"/>
    <s v="ร้านที่1"/>
    <s v="น******ล"/>
    <s v="******อ่อนนุช แขวง/เขต ประเวศ กรุงเทพมหานคร 10250 แขวงประเวศ เขตประเวศ จังหวัดกรุงเทพมหานคร 10250"/>
    <s v="10250"/>
    <s v="32"/>
    <s v="16/02/2025 22:00"/>
    <s v="-"/>
    <s v="Flash Express"/>
    <s v="Shopee"/>
    <s v="shopee"/>
    <s v=""/>
    <s v="-"/>
    <s v="16/02/2025 21:30"/>
  </r>
  <r>
    <x v="2"/>
    <x v="5"/>
    <n v="45"/>
    <n v="5"/>
    <s v="EUB19"/>
    <n v="349"/>
    <n v="48"/>
    <s v="ร้านที่1"/>
    <s v="น******ล"/>
    <s v="******อ่อนนุช แขวง/เขต ประเวศ กรุงเทพมหานคร 10250 แขวงประเวศ เขตประเวศ จังหวัดกรุงเทพมหานคร 10250"/>
    <s v="10250"/>
    <s v="32"/>
    <s v="16/02/2025 22:00"/>
    <s v="-"/>
    <s v="Flash Express"/>
    <s v="Shopee"/>
    <s v="shopee"/>
    <s v=""/>
    <s v="-"/>
    <s v="16/02/2025 21:30"/>
  </r>
  <r>
    <x v="4"/>
    <x v="6"/>
    <n v="66"/>
    <n v="1"/>
    <s v="EUB17"/>
    <n v="129.32"/>
    <n v="7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16/02/2025 20:45"/>
    <s v="-"/>
    <s v="Kerry_dropoff"/>
    <s v="Lazada"/>
    <s v="lazada"/>
    <s v=""/>
    <s v="-"/>
    <s v="16/02/2025 20:43"/>
  </r>
  <r>
    <x v="5"/>
    <x v="7"/>
    <n v="66"/>
    <n v="1"/>
    <s v="EUB17"/>
    <n v="129.32"/>
    <n v="7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16/02/2025 20:45"/>
    <s v="-"/>
    <s v="Kerry_dropoff"/>
    <s v="Lazada"/>
    <s v="lazada"/>
    <s v=""/>
    <s v="-"/>
    <s v="16/02/2025 20:43"/>
  </r>
  <r>
    <x v="0"/>
    <x v="0"/>
    <n v="67"/>
    <n v="1"/>
    <s v="EUB17"/>
    <n v="129.32"/>
    <n v="7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16/02/2025 20:45"/>
    <s v="-"/>
    <s v="Kerry_dropoff"/>
    <s v="Lazada"/>
    <s v="lazada"/>
    <s v=""/>
    <s v="-"/>
    <s v="16/02/2025 20:43"/>
  </r>
  <r>
    <x v="0"/>
    <x v="0"/>
    <n v="69.900000000000006"/>
    <n v="10"/>
    <s v="EUB16"/>
    <n v="845"/>
    <n v="55"/>
    <s v="ร้านที่1"/>
    <s v="ศ******ี"/>
    <s v="******ลไทรย้อย อำเภอเนินมะปราง จังหวัดพิษณุโลก 65190"/>
    <s v="65190"/>
    <s v="42"/>
    <s v="16/02/2025 20:53"/>
    <s v="-"/>
    <s v="SPX Express"/>
    <s v="Shopee"/>
    <s v="shopee"/>
    <s v=""/>
    <s v="-"/>
    <s v="16/02/2025 20:23"/>
  </r>
  <r>
    <x v="6"/>
    <x v="8"/>
    <n v="0"/>
    <n v="1"/>
    <s v="EUB15"/>
    <n v="106"/>
    <n v="6"/>
    <s v="ร้านที่4"/>
    <s v="ท***รรณ ม***อน"/>
    <s v="สมุทรปราการ"/>
    <s v="-"/>
    <s v=""/>
    <s v="16/02/2025 20:21"/>
    <s v="-"/>
    <s v="Flash Express Thailand"/>
    <s v="Tiktok"/>
    <s v="tiktok"/>
    <s v=""/>
    <s v="-"/>
    <s v="16/02/2025 20:20"/>
  </r>
  <r>
    <x v="0"/>
    <x v="0"/>
    <n v="120"/>
    <n v="1"/>
    <s v="EUB15"/>
    <n v="106"/>
    <n v="6"/>
    <s v="ร้านที่4"/>
    <s v="ท***รรณ ม***อน"/>
    <s v="สมุทรปราการ"/>
    <s v="-"/>
    <s v=""/>
    <s v="16/02/2025 20:21"/>
    <s v="-"/>
    <s v="Flash Express Thailand"/>
    <s v="Tiktok"/>
    <s v="tiktok"/>
    <s v=""/>
    <s v="-"/>
    <s v="16/02/2025 20:20"/>
  </r>
  <r>
    <x v="4"/>
    <x v="6"/>
    <n v="66"/>
    <n v="1"/>
    <s v="EUB14"/>
    <n v="152.69999999999999"/>
    <n v="45"/>
    <s v="ร้านที่9"/>
    <s v="ชุติมา องค์พาพัฒน์"/>
    <s v="40/3 ถนนเทศบาล 12 ต.วารินชำราบ_x000a__x000a_วารินชำราบ/ Warin Chamrapอุบลราชธานี/ Ubon Ratchathani_x000a_34190"/>
    <s v="34190"/>
    <s v="660819993757"/>
    <s v="16/02/2025 20:16"/>
    <s v="-"/>
    <s v="Kerry_dropoff"/>
    <s v="Lazada"/>
    <s v="lazada"/>
    <s v=""/>
    <s v="-"/>
    <s v="16/02/2025 20:16"/>
  </r>
  <r>
    <x v="5"/>
    <x v="7"/>
    <n v="66"/>
    <n v="1"/>
    <s v="EUB14"/>
    <n v="152.69999999999999"/>
    <n v="45"/>
    <s v="ร้านที่9"/>
    <s v="ชุติมา องค์พาพัฒน์"/>
    <s v="40/3 ถนนเทศบาล 12 ต.วารินชำราบ_x000a__x000a_วารินชำราบ/ Warin Chamrapอุบลราชธานี/ Ubon Ratchathani_x000a_34190"/>
    <s v="34190"/>
    <s v="660819993757"/>
    <s v="16/02/2025 20:16"/>
    <s v="-"/>
    <s v="Kerry_dropoff"/>
    <s v="Lazada"/>
    <s v="lazada"/>
    <s v=""/>
    <s v="-"/>
    <s v="16/02/2025 20:16"/>
  </r>
  <r>
    <x v="0"/>
    <x v="0"/>
    <n v="67"/>
    <n v="1"/>
    <s v="EUB14"/>
    <n v="152.69999999999999"/>
    <n v="45"/>
    <s v="ร้านที่9"/>
    <s v="ชุติมา องค์พาพัฒน์"/>
    <s v="40/3 ถนนเทศบาล 12 ต.วารินชำราบ_x000a__x000a_วารินชำราบ/ Warin Chamrapอุบลราชธานี/ Ubon Ratchathani_x000a_34190"/>
    <s v="34190"/>
    <s v="660819993757"/>
    <s v="16/02/2025 20:16"/>
    <s v="-"/>
    <s v="Kerry_dropoff"/>
    <s v="Lazada"/>
    <s v="lazada"/>
    <s v=""/>
    <s v="-"/>
    <s v="16/02/2025 20:16"/>
  </r>
  <r>
    <x v="7"/>
    <x v="9"/>
    <n v="0"/>
    <n v="1"/>
    <s v="EUB13"/>
    <n v="130"/>
    <n v="30"/>
    <s v="ร้านที่1"/>
    <s v="คุณพวงเพชรเจริญศรี"/>
    <s v="30 ม5 ตคุ้งนํ้าวน อเมือง จราชบุรี 70000"/>
    <s v="70000"/>
    <s v="0944272926"/>
    <s v="16/02/2025 19:53"/>
    <s v="raweewan5499@gmail.com"/>
    <s v="EMS COD"/>
    <s v="facebook"/>
    <s v="จ่ายทีหลัง / COD"/>
    <s v=""/>
    <s v="-"/>
    <s v="16/02/2025 19:53"/>
  </r>
  <r>
    <x v="0"/>
    <x v="0"/>
    <n v="100"/>
    <n v="1"/>
    <s v="EUB13"/>
    <n v="130"/>
    <n v="30"/>
    <s v="ร้านที่1"/>
    <s v="คุณพวงเพชรเจริญศรี"/>
    <s v="30 ม5 ตคุ้งนํ้าวน อเมือง จราชบุรี 70000"/>
    <s v="70000"/>
    <s v="0944272926"/>
    <s v="16/02/2025 19:53"/>
    <s v="raweewan5499@gmail.com"/>
    <s v="EMS COD"/>
    <s v="facebook"/>
    <s v="จ่ายทีหลัง / COD"/>
    <s v=""/>
    <s v="-"/>
    <s v="16/02/2025 19:53"/>
  </r>
  <r>
    <x v="0"/>
    <x v="0"/>
    <n v="66.333333333333329"/>
    <n v="3"/>
    <s v="EUB12"/>
    <n v="220"/>
    <n v="0"/>
    <s v="ร้านที่4"/>
    <s v="ส***มล เ***พันธ์"/>
    <s v="นครปฐม"/>
    <s v="-"/>
    <s v=""/>
    <s v="16/02/2025 19:37"/>
    <s v="-"/>
    <s v="Flash Express Thailand COD"/>
    <s v="Tiktok"/>
    <s v="จ่ายทีหลัง / COD"/>
    <s v=""/>
    <s v="-"/>
    <s v="16/02/2025 19:37"/>
  </r>
  <r>
    <x v="8"/>
    <x v="10"/>
    <n v="120"/>
    <n v="2"/>
    <s v="EUB11"/>
    <n v="116"/>
    <n v="6"/>
    <s v="ร้านที่4"/>
    <s v="ว***รัตน์ บ***าก"/>
    <s v="บุรีรัมย์"/>
    <s v="-"/>
    <s v=""/>
    <s v="16/02/2025 19:28"/>
    <s v="-"/>
    <s v="Flash Express Thailand"/>
    <s v="Tiktok"/>
    <s v="tiktok"/>
    <s v="เอารสฝอยทองกับเนยนมค่ะ"/>
    <s v="-"/>
    <s v="16/02/2025 19:27"/>
  </r>
  <r>
    <x v="6"/>
    <x v="8"/>
    <n v="0"/>
    <n v="1"/>
    <s v="EUB9"/>
    <n v="100"/>
    <n v="0"/>
    <s v="ร้านที่4"/>
    <s v="ม*** น***อ่อน"/>
    <s v="นครสวรรค์"/>
    <s v="-"/>
    <s v=""/>
    <s v="16/02/2025 19:13"/>
    <s v="-"/>
    <s v="Flash Express Thailand COD"/>
    <s v="Tiktok"/>
    <s v="จ่ายทีหลัง / COD"/>
    <s v=""/>
    <s v="-"/>
    <s v="16/02/2025 19:13"/>
  </r>
  <r>
    <x v="5"/>
    <x v="11"/>
    <n v="120"/>
    <n v="1"/>
    <s v="EUB9"/>
    <n v="100"/>
    <n v="0"/>
    <s v="ร้านที่4"/>
    <s v="ม*** น***อ่อน"/>
    <s v="นครสวรรค์"/>
    <s v="-"/>
    <s v=""/>
    <s v="16/02/2025 19:13"/>
    <s v="-"/>
    <s v="Flash Express Thailand COD"/>
    <s v="Tiktok"/>
    <s v="จ่ายทีหลัง / COD"/>
    <s v=""/>
    <s v="-"/>
    <s v="16/02/2025 19:13"/>
  </r>
  <r>
    <x v="0"/>
    <x v="0"/>
    <n v="60"/>
    <n v="1"/>
    <s v="EUB8"/>
    <n v="175"/>
    <n v="0"/>
    <s v="ร้านที่4"/>
    <s v="จ***รัตน์ แ***โหมดตาด"/>
    <s v="นครปฐม"/>
    <s v="-"/>
    <s v=""/>
    <s v="16/02/2025 19:03"/>
    <s v="-"/>
    <s v="Flash Express Thailand COD"/>
    <s v="Tiktok"/>
    <s v="จ่ายทีหลัง / COD"/>
    <s v=""/>
    <s v="-"/>
    <s v="16/02/2025 19:03"/>
  </r>
  <r>
    <x v="8"/>
    <x v="10"/>
    <n v="60"/>
    <n v="1"/>
    <s v="EUB8"/>
    <n v="175"/>
    <n v="0"/>
    <s v="ร้านที่4"/>
    <s v="จ***รัตน์ แ***โหมดตาด"/>
    <s v="นครปฐม"/>
    <s v="-"/>
    <s v=""/>
    <s v="16/02/2025 19:03"/>
    <s v="-"/>
    <s v="Flash Express Thailand COD"/>
    <s v="Tiktok"/>
    <s v="จ่ายทีหลัง / COD"/>
    <s v=""/>
    <s v="-"/>
    <s v="16/02/2025 19:03"/>
  </r>
  <r>
    <x v="8"/>
    <x v="10"/>
    <n v="120"/>
    <n v="1"/>
    <s v="EUB8"/>
    <n v="175"/>
    <n v="0"/>
    <s v="ร้านที่4"/>
    <s v="จ***รัตน์ แ***โหมดตาด"/>
    <s v="นครปฐม"/>
    <s v="-"/>
    <s v=""/>
    <s v="16/02/2025 19:03"/>
    <s v="-"/>
    <s v="Flash Express Thailand COD"/>
    <s v="Tiktok"/>
    <s v="จ่ายทีหลัง / COD"/>
    <s v=""/>
    <s v="-"/>
    <s v="16/02/2025 19:03"/>
  </r>
  <r>
    <x v="0"/>
    <x v="0"/>
    <n v="60"/>
    <n v="2"/>
    <s v="EUB7"/>
    <n v="240"/>
    <n v="0"/>
    <s v="ร้านที่4"/>
    <s v="อ***พร  ข***ฒนะกุล"/>
    <s v="พะเยา"/>
    <s v="-"/>
    <s v=""/>
    <s v="16/02/2025 18:59"/>
    <s v="-"/>
    <s v="Flash Express Thailand"/>
    <s v="Tiktok"/>
    <s v="tiktok"/>
    <s v="เค้กเบาหวิวรสมะพร้าว1 รสใบเตย 1"/>
    <s v="-"/>
    <s v="16/02/2025 18:57"/>
  </r>
  <r>
    <x v="8"/>
    <x v="10"/>
    <n v="60"/>
    <n v="2"/>
    <s v="EUB7"/>
    <n v="240"/>
    <n v="0"/>
    <s v="ร้านที่4"/>
    <s v="อ***พร  ข***ฒนะกุล"/>
    <s v="พะเยา"/>
    <s v="-"/>
    <s v=""/>
    <s v="16/02/2025 18:59"/>
    <s v="-"/>
    <s v="Flash Express Thailand"/>
    <s v="Tiktok"/>
    <s v="tiktok"/>
    <s v="เค้กเบาหวิวรสมะพร้าว1 รสใบเตย 1"/>
    <s v="-"/>
    <s v="16/02/2025 18:57"/>
  </r>
  <r>
    <x v="0"/>
    <x v="0"/>
    <n v="60"/>
    <n v="1"/>
    <s v="EUB6"/>
    <n v="165"/>
    <n v="45"/>
    <s v="ร้านที่4"/>
    <s v="ฐ***รีย์  ค***ี"/>
    <s v="ลำปาง"/>
    <s v="-"/>
    <s v=""/>
    <s v="16/02/2025 18:57"/>
    <s v="-"/>
    <s v="Flash Express Thailand COD"/>
    <s v="Tiktok"/>
    <s v="จ่ายทีหลัง / COD"/>
    <s v="เอากาแฟ,กล้วยหอมค่ะ"/>
    <s v="-"/>
    <s v="16/02/2025 18:57"/>
  </r>
  <r>
    <x v="8"/>
    <x v="10"/>
    <n v="60"/>
    <n v="1"/>
    <s v="EUB6"/>
    <n v="165"/>
    <n v="45"/>
    <s v="ร้านที่4"/>
    <s v="ฐ***รีย์  ค***ี"/>
    <s v="ลำปาง"/>
    <s v="-"/>
    <s v=""/>
    <s v="16/02/2025 18:57"/>
    <s v="-"/>
    <s v="Flash Express Thailand COD"/>
    <s v="Tiktok"/>
    <s v="จ่ายทีหลัง / COD"/>
    <s v="เอากาแฟ,กล้วยหอมค่ะ"/>
    <s v="-"/>
    <s v="16/02/2025 18:57"/>
  </r>
  <r>
    <x v="9"/>
    <x v="12"/>
    <n v="33.333333333333336"/>
    <n v="3"/>
    <s v="EUB5"/>
    <n v="185"/>
    <n v="35"/>
    <s v="ร้านที่2"/>
    <s v="ก******์"/>
    <s v="******ินทรา 58, แขวงคันนายาว, เขตคันนายาว แขวงคันนายาว เขตคันนายาว จังหวัดกรุงเทพมหานคร 10230"/>
    <s v="10230"/>
    <s v="39"/>
    <s v="16/02/2025 19:18"/>
    <s v="-"/>
    <s v="SPX Express"/>
    <s v="Shopee"/>
    <s v="shopee"/>
    <s v=""/>
    <s v="-"/>
    <s v="16/02/2025 18:49"/>
  </r>
  <r>
    <x v="0"/>
    <x v="0"/>
    <n v="66.333333333333329"/>
    <n v="3"/>
    <s v="EUB4"/>
    <n v="138.07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2/2025 18:44"/>
  </r>
  <r>
    <x v="4"/>
    <x v="6"/>
    <n v="66"/>
    <n v="1"/>
    <s v="EUB3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2/2025 18:43"/>
  </r>
  <r>
    <x v="5"/>
    <x v="7"/>
    <n v="66"/>
    <n v="1"/>
    <s v="EUB3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2/2025 18:43"/>
  </r>
  <r>
    <x v="0"/>
    <x v="0"/>
    <n v="67"/>
    <n v="1"/>
    <s v="EUB3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2/2025 18:43"/>
  </r>
  <r>
    <x v="10"/>
    <x v="13"/>
    <n v="44.09"/>
    <n v="2"/>
    <s v="EUB2"/>
    <n v="133.18"/>
    <n v="45"/>
    <s v="ร้านที่1"/>
    <s v="สลาม๊ะ โต๊ะขวัญ"/>
    <s v="73 หมู่ 4 ตำบล ปริก_x000a__x000a_สะเดา/ Sadaoสงขลา/ Songkhla_x000a_90120"/>
    <s v="90120"/>
    <s v="660908677192"/>
    <s v="16/02/2025 18:17"/>
    <s v="-"/>
    <s v="Kerry_dropoff"/>
    <s v="Lazada"/>
    <s v="lazada"/>
    <s v=""/>
    <s v="-"/>
    <s v="16/02/2025 18:17"/>
  </r>
  <r>
    <x v="0"/>
    <x v="0"/>
    <n v="66.333333333333329"/>
    <n v="3"/>
    <s v="EUB1"/>
    <n v="220"/>
    <n v="0"/>
    <s v="ร้านที่4"/>
    <s v="ว***นา  แ***ก้ว"/>
    <s v="พะเยา"/>
    <s v="-"/>
    <s v=""/>
    <s v="16/02/2025 18:14"/>
    <s v="-"/>
    <s v="Flash Express Thailand COD"/>
    <s v="Tiktok"/>
    <s v="จ่ายทีหลัง / COD"/>
    <s v=""/>
    <s v="-"/>
    <s v="16/02/2025 18:14"/>
  </r>
  <r>
    <x v="9"/>
    <x v="12"/>
    <n v="49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4"/>
    <x v="6"/>
    <n v="75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0"/>
    <x v="0"/>
    <n v="76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9"/>
    <x v="12"/>
    <n v="49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4"/>
    <x v="6"/>
    <n v="75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0"/>
    <x v="0"/>
    <n v="76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4"/>
    <x v="6"/>
    <n v="83.333333333333329"/>
    <n v="3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11"/>
    <x v="14"/>
    <n v="65"/>
    <n v="3"/>
    <s v="EUA99"/>
    <n v="198"/>
    <n v="3"/>
    <s v="ร้านที่1"/>
    <s v="เ******์"/>
    <s v="******รี ตำบลหนองบัว ตำบลหนองบัว อำเภอหนองกุงศรี จังหวัดกาฬสินธุ์ 46220"/>
    <s v="46220"/>
    <s v="11"/>
    <s v="16/02/2025 17:56"/>
    <s v="-"/>
    <s v="SPX Express"/>
    <s v="Shopee"/>
    <s v="shopee"/>
    <s v=""/>
    <s v="-"/>
    <s v="16/02/2025 17:55"/>
  </r>
  <r>
    <x v="5"/>
    <x v="7"/>
    <n v="66.333333333333329"/>
    <n v="3"/>
    <s v="EUA98"/>
    <n v="295"/>
    <n v="64"/>
    <s v="ร้านที่1"/>
    <s v="ร******ม"/>
    <s v="******สวงหา, อำเภอแสวงหา ตำบลแสวงหา อำเภอแสวงหา จังหวัดอ่างทอง 14150"/>
    <s v="14150"/>
    <s v="19"/>
    <s v="16/02/2025 18:19"/>
    <s v="-"/>
    <s v="SPX Express"/>
    <s v="Shopee"/>
    <s v="shopee"/>
    <s v=""/>
    <s v="-"/>
    <s v="16/02/2025 17:49"/>
  </r>
  <r>
    <x v="4"/>
    <x v="6"/>
    <n v="66"/>
    <n v="1"/>
    <s v="EUA97"/>
    <n v="124.27"/>
    <n v="0"/>
    <s v="ร้านที่9"/>
    <s v="วีณา จันทร์สอน"/>
    <s v="139/4หมู่2ต.หัวรอ (บ้านรถสไลด์รถยก) · หัวรอ/ Hua Ro_x000a__x000a_เมืองพิษณุโลก/ Mueang Phitsanulokพิษณุโลก/ Phitsanulok_x000a_65000"/>
    <s v="65000"/>
    <s v="660815155226"/>
    <s v="16/02/2025 17:26"/>
    <s v="-"/>
    <s v="Kerry_dropoff"/>
    <s v="Lazada"/>
    <s v="lazada"/>
    <s v=""/>
    <s v="-"/>
    <s v="16/02/2025 17:26"/>
  </r>
  <r>
    <x v="5"/>
    <x v="7"/>
    <n v="66"/>
    <n v="1"/>
    <s v="EUA97"/>
    <n v="124.27"/>
    <n v="0"/>
    <s v="ร้านที่9"/>
    <s v="วีณา จันทร์สอน"/>
    <s v="139/4หมู่2ต.หัวรอ (บ้านรถสไลด์รถยก) · หัวรอ/ Hua Ro_x000a__x000a_เมืองพิษณุโลก/ Mueang Phitsanulokพิษณุโลก/ Phitsanulok_x000a_65000"/>
    <s v="65000"/>
    <s v="660815155226"/>
    <s v="16/02/2025 17:26"/>
    <s v="-"/>
    <s v="Kerry_dropoff"/>
    <s v="Lazada"/>
    <s v="lazada"/>
    <s v=""/>
    <s v="-"/>
    <s v="16/02/2025 17:26"/>
  </r>
  <r>
    <x v="0"/>
    <x v="0"/>
    <n v="67"/>
    <n v="1"/>
    <s v="EUA97"/>
    <n v="124.27"/>
    <n v="0"/>
    <s v="ร้านที่9"/>
    <s v="วีณา จันทร์สอน"/>
    <s v="139/4หมู่2ต.หัวรอ (บ้านรถสไลด์รถยก) · หัวรอ/ Hua Ro_x000a__x000a_เมืองพิษณุโลก/ Mueang Phitsanulokพิษณุโลก/ Phitsanulok_x000a_65000"/>
    <s v="65000"/>
    <s v="660815155226"/>
    <s v="16/02/2025 17:26"/>
    <s v="-"/>
    <s v="Kerry_dropoff"/>
    <s v="Lazada"/>
    <s v="lazada"/>
    <s v=""/>
    <s v="-"/>
    <s v="16/02/2025 17:26"/>
  </r>
  <r>
    <x v="12"/>
    <x v="15"/>
    <n v="139"/>
    <n v="1"/>
    <s v="EUA96"/>
    <n v="165"/>
    <n v="45"/>
    <s v="ร้านที่4"/>
    <s v="น***มบูรณ์ พ***พน"/>
    <s v="ร้อยเอ็ด"/>
    <s v="-"/>
    <s v=""/>
    <s v="16/02/2025 17:26"/>
    <s v="-"/>
    <s v="Flash Express Thailand"/>
    <s v="Tiktok"/>
    <s v="tiktok"/>
    <s v=""/>
    <s v="-"/>
    <s v="16/02/2025 17:26"/>
  </r>
  <r>
    <x v="4"/>
    <x v="6"/>
    <n v="83.333333333333329"/>
    <n v="3"/>
    <s v="EUA95"/>
    <n v="242.59"/>
    <n v="64"/>
    <s v="ร้านที่1"/>
    <s v="นายกุลพิสิฐ  สายทอง"/>
    <s v="3899/11 หมู่ 3 ม.ธัญญวิลเลจ · สำโรงเหนือ/ Samrong Nuea_x000a__x000a_เมืองสมุทรปราการ/ Mueang Samut Prakanสมุทรปราการ/ Samut Prakan_x000a_10270"/>
    <s v="10270"/>
    <s v="660817344916"/>
    <s v="16/02/2025 17:20"/>
    <s v="-"/>
    <s v="Kerry_dropoff"/>
    <s v="Lazada"/>
    <s v="lazada"/>
    <s v=""/>
    <s v="-"/>
    <s v="16/02/2025 17:20"/>
  </r>
  <r>
    <x v="0"/>
    <x v="0"/>
    <n v="66.333333333333329"/>
    <n v="3"/>
    <s v="EUA94"/>
    <n v="220"/>
    <n v="0"/>
    <s v="ร้านที่4"/>
    <s v="น***ช ป***ตังโข"/>
    <s v="ยโสธร"/>
    <s v="-"/>
    <s v=""/>
    <s v="16/02/2025 17:05"/>
    <s v="-"/>
    <s v="Flash Express Thailand COD"/>
    <s v="Tiktok"/>
    <s v="จ่ายทีหลัง / COD"/>
    <s v=""/>
    <s v="-"/>
    <s v="16/02/2025 17:06"/>
  </r>
  <r>
    <x v="4"/>
    <x v="6"/>
    <n v="66"/>
    <n v="1"/>
    <s v="EUA93"/>
    <n v="295.48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6/02/2025 17:03"/>
    <s v="-"/>
    <s v="Kerry_dropoff"/>
    <s v="Lazada"/>
    <s v="lazada"/>
    <s v=""/>
    <s v="-"/>
    <s v="16/02/2025 17:03"/>
  </r>
  <r>
    <x v="5"/>
    <x v="7"/>
    <n v="66"/>
    <n v="1"/>
    <s v="EUA93"/>
    <n v="295.48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6/02/2025 17:03"/>
    <s v="-"/>
    <s v="Kerry_dropoff"/>
    <s v="Lazada"/>
    <s v="lazada"/>
    <s v=""/>
    <s v="-"/>
    <s v="16/02/2025 17:03"/>
  </r>
  <r>
    <x v="0"/>
    <x v="0"/>
    <n v="67"/>
    <n v="1"/>
    <s v="EUA93"/>
    <n v="295.48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6/02/2025 17:03"/>
    <s v="-"/>
    <s v="Kerry_dropoff"/>
    <s v="Lazada"/>
    <s v="lazada"/>
    <s v=""/>
    <s v="-"/>
    <s v="16/02/2025 17:03"/>
  </r>
  <r>
    <x v="0"/>
    <x v="0"/>
    <n v="66.333333333333329"/>
    <n v="3"/>
    <s v="EUA93"/>
    <n v="295.48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6/02/2025 17:03"/>
    <s v="-"/>
    <s v="Kerry_dropoff"/>
    <s v="Lazada"/>
    <s v="lazada"/>
    <s v=""/>
    <s v="-"/>
    <s v="16/02/2025 17:03"/>
  </r>
  <r>
    <x v="9"/>
    <x v="12"/>
    <n v="65"/>
    <n v="1"/>
    <s v="EUA92"/>
    <n v="120"/>
    <n v="20"/>
    <s v="ร้านที่1"/>
    <s v="วิรอร ธาราพรรค์"/>
    <s v="อาคารสวางคนิเวศ (ป้อม 1ห้อง 2105) เลขที่ 888/1 ม.2 ถ.สุขุมวิท_x000a_ท้ายบ้าน_x000a_เมือง, สมุทรปราการ  10280"/>
    <s v="10280"/>
    <s v="0817931523"/>
    <s v="16/02/2025 16:10"/>
    <s v="suphandarat@gmail.com"/>
    <s v="EMS"/>
    <s v="facebook"/>
    <s v="กสิกร"/>
    <s v=""/>
    <s v="-"/>
    <s v="16/02/2025 16:50"/>
  </r>
  <r>
    <x v="0"/>
    <x v="0"/>
    <n v="100"/>
    <n v="1"/>
    <s v="EUA92"/>
    <n v="120"/>
    <n v="20"/>
    <s v="ร้านที่1"/>
    <s v="วิรอร ธาราพรรค์"/>
    <s v="อาคารสวางคนิเวศ (ป้อม 1ห้อง 2105) เลขที่ 888/1 ม.2 ถ.สุขุมวิท_x000a_ท้ายบ้าน_x000a_เมือง, สมุทรปราการ  10280"/>
    <s v="10280"/>
    <s v="0817931523"/>
    <s v="16/02/2025 16:10"/>
    <s v="suphandarat@gmail.com"/>
    <s v="EMS"/>
    <s v="facebook"/>
    <s v="กสิกร"/>
    <s v=""/>
    <s v="-"/>
    <s v="16/02/2025 16:50"/>
  </r>
  <r>
    <x v="0"/>
    <x v="0"/>
    <n v="80"/>
    <n v="1"/>
    <s v="EUA91"/>
    <n v="282"/>
    <n v="35"/>
    <s v="ร้านที่1"/>
    <s v="ศ******ม"/>
    <s v="******1, หมู่ที่ 6, ตำบลท้ายน้ำ, อำเภอโพทะเล ตำบลท้ายน้ำ อำเภอโพทะเล จังหวัดพิจิตร 66130"/>
    <s v="66130"/>
    <s v="50"/>
    <s v="16/02/2025 16:34"/>
    <s v="-"/>
    <s v="SPX Express"/>
    <s v="Shopee"/>
    <s v="shopee"/>
    <s v=""/>
    <s v="-"/>
    <s v="16/02/2025 16:04"/>
  </r>
  <r>
    <x v="1"/>
    <x v="4"/>
    <n v="43"/>
    <n v="2"/>
    <s v="EUA91"/>
    <n v="282"/>
    <n v="35"/>
    <s v="ร้านที่1"/>
    <s v="ศ******ม"/>
    <s v="******1, หมู่ที่ 6, ตำบลท้ายน้ำ, อำเภอโพทะเล ตำบลท้ายน้ำ อำเภอโพทะเล จังหวัดพิจิตร 66130"/>
    <s v="66130"/>
    <s v="50"/>
    <s v="16/02/2025 16:34"/>
    <s v="-"/>
    <s v="SPX Express"/>
    <s v="Shopee"/>
    <s v="shopee"/>
    <s v=""/>
    <s v="-"/>
    <s v="16/02/2025 16:04"/>
  </r>
  <r>
    <x v="2"/>
    <x v="5"/>
    <n v="45"/>
    <n v="2"/>
    <s v="EUA91"/>
    <n v="282"/>
    <n v="35"/>
    <s v="ร้านที่1"/>
    <s v="ศ******ม"/>
    <s v="******1, หมู่ที่ 6, ตำบลท้ายน้ำ, อำเภอโพทะเล ตำบลท้ายน้ำ อำเภอโพทะเล จังหวัดพิจิตร 66130"/>
    <s v="66130"/>
    <s v="50"/>
    <s v="16/02/2025 16:34"/>
    <s v="-"/>
    <s v="SPX Express"/>
    <s v="Shopee"/>
    <s v="shopee"/>
    <s v=""/>
    <s v="-"/>
    <s v="16/02/2025 16:04"/>
  </r>
  <r>
    <x v="0"/>
    <x v="0"/>
    <n v="66.333333333333329"/>
    <n v="3"/>
    <s v="EUA90"/>
    <n v="220"/>
    <n v="0"/>
    <s v="ร้านที่4"/>
    <s v="ศ***งศ์ ส***ธมาน"/>
    <s v="ราชบุรี"/>
    <s v="-"/>
    <s v=""/>
    <s v="16/02/2025 15:51"/>
    <s v="-"/>
    <s v="Flash Express Thailand"/>
    <s v="Tiktok"/>
    <s v="tiktok"/>
    <s v=""/>
    <s v="-"/>
    <s v="16/02/2025 15:52"/>
  </r>
  <r>
    <x v="6"/>
    <x v="8"/>
    <n v="0"/>
    <n v="1"/>
    <s v="EUA89"/>
    <n v="145"/>
    <n v="45"/>
    <s v="ร้านที่4"/>
    <s v="จ***ียร"/>
    <s v="สุราษฎร์ธานี"/>
    <s v="-"/>
    <s v=""/>
    <s v="16/02/2025 15:43"/>
    <s v="-"/>
    <s v="Flash Express Thailand COD"/>
    <s v="Tiktok"/>
    <s v="จ่ายทีหลัง / COD"/>
    <s v=""/>
    <s v="-"/>
    <s v="16/02/2025 15:43"/>
  </r>
  <r>
    <x v="0"/>
    <x v="0"/>
    <n v="120"/>
    <n v="1"/>
    <s v="EUA89"/>
    <n v="145"/>
    <n v="45"/>
    <s v="ร้านที่4"/>
    <s v="จ***ียร"/>
    <s v="สุราษฎร์ธานี"/>
    <s v="-"/>
    <s v=""/>
    <s v="16/02/2025 15:43"/>
    <s v="-"/>
    <s v="Flash Express Thailand COD"/>
    <s v="Tiktok"/>
    <s v="จ่ายทีหลัง / COD"/>
    <s v=""/>
    <s v="-"/>
    <s v="16/02/2025 15:43"/>
  </r>
  <r>
    <x v="2"/>
    <x v="5"/>
    <n v="50"/>
    <n v="3"/>
    <s v="EUA87"/>
    <n v="160"/>
    <n v="0"/>
    <s v="ร้านที่4"/>
    <s v="น***ร ศ***วงค์"/>
    <s v="เทศบาลนครขอนแก่น"/>
    <s v="-"/>
    <s v=""/>
    <s v="16/02/2025 15:35"/>
    <s v="-"/>
    <s v="Flash Express Thailand"/>
    <s v="Tiktok"/>
    <s v="tiktok"/>
    <s v=""/>
    <s v="-"/>
    <s v="16/02/2025 15:35"/>
  </r>
  <r>
    <x v="8"/>
    <x v="10"/>
    <n v="120"/>
    <n v="1"/>
    <s v="EUA87"/>
    <n v="160"/>
    <n v="0"/>
    <s v="ร้านที่4"/>
    <s v="น***ร ศ***วงค์"/>
    <s v="เทศบาลนครขอนแก่น"/>
    <s v="-"/>
    <s v=""/>
    <s v="16/02/2025 15:35"/>
    <s v="-"/>
    <s v="Flash Express Thailand"/>
    <s v="Tiktok"/>
    <s v="tiktok"/>
    <s v=""/>
    <s v="-"/>
    <s v="16/02/2025 15:35"/>
  </r>
  <r>
    <x v="13"/>
    <x v="16"/>
    <n v="65"/>
    <n v="1"/>
    <s v="EUA85"/>
    <n v="225"/>
    <n v="30"/>
    <s v="ร้านที่1"/>
    <s v="วิจิตร.วิจยาภรณ์"/>
    <s v="199/4 หมู่ 7 ซอย 16 ตำบลพานทองอำเภอพานทองจังหวัดชลบุรี 20160"/>
    <s v="20160"/>
    <s v="0969682186"/>
    <s v="16/02/2025 15:22"/>
    <s v="suphandarat@gmail.com"/>
    <s v="EMS COD"/>
    <s v="facebook"/>
    <s v="จ่ายทีหลัง / COD"/>
    <s v=""/>
    <s v="-"/>
    <s v="16/02/2025 15:22"/>
  </r>
  <r>
    <x v="14"/>
    <x v="17"/>
    <n v="65"/>
    <n v="2"/>
    <s v="EUA85"/>
    <n v="225"/>
    <n v="30"/>
    <s v="ร้านที่1"/>
    <s v="วิจิตร.วิจยาภรณ์"/>
    <s v="199/4 หมู่ 7 ซอย 16 ตำบลพานทองอำเภอพานทองจังหวัดชลบุรี 20160"/>
    <s v="20160"/>
    <s v="0969682186"/>
    <s v="16/02/2025 15:22"/>
    <s v="suphandarat@gmail.com"/>
    <s v="EMS COD"/>
    <s v="facebook"/>
    <s v="จ่ายทีหลัง / COD"/>
    <s v=""/>
    <s v="-"/>
    <s v="16/02/2025 15:22"/>
  </r>
  <r>
    <x v="0"/>
    <x v="18"/>
    <n v="68.11"/>
    <n v="1"/>
    <s v="EUA84"/>
    <n v="75.11"/>
    <n v="7"/>
    <s v="ร้านที่1"/>
    <s v="สมบูรณ์  เทคนิค"/>
    <s v="82/54  ถ.สุราษฎร์-นาสาร ม.6 ต.มะขามเตี้ย_x000a__x000a_เมืองสุราษฎร์ธานี/ Mueang Surat Thaniสุราษฎร์ธานี/ Surat Thani_x000a_84000"/>
    <s v="84000"/>
    <s v="660924747674"/>
    <s v="16/02/2025 15:21"/>
    <s v="-"/>
    <s v="Kerry_dropoff"/>
    <s v="Lazada"/>
    <s v="lazada"/>
    <s v=""/>
    <s v="-"/>
    <s v="16/02/2025 15:21"/>
  </r>
  <r>
    <x v="4"/>
    <x v="6"/>
    <n v="66"/>
    <n v="1"/>
    <s v="EUA83"/>
    <n v="281"/>
    <n v="41"/>
    <s v="ร้านที่2"/>
    <s v="ก******)"/>
    <s v="******กหม้อเจ๊เติม) ตำบลในเมือง อำเภอเมืองนครพนม จังหวัดนครพนม 48000"/>
    <s v="48000"/>
    <s v="98"/>
    <s v="16/02/2025 15:51"/>
    <s v="-"/>
    <s v="SPX Express"/>
    <s v="Shopee"/>
    <s v="shopee"/>
    <s v=""/>
    <s v="-"/>
    <s v="16/02/2025 15:21"/>
  </r>
  <r>
    <x v="5"/>
    <x v="7"/>
    <n v="66"/>
    <n v="1"/>
    <s v="EUA83"/>
    <n v="281"/>
    <n v="41"/>
    <s v="ร้านที่2"/>
    <s v="ก******)"/>
    <s v="******กหม้อเจ๊เติม) ตำบลในเมือง อำเภอเมืองนครพนม จังหวัดนครพนม 48000"/>
    <s v="48000"/>
    <s v="98"/>
    <s v="16/02/2025 15:51"/>
    <s v="-"/>
    <s v="SPX Express"/>
    <s v="Shopee"/>
    <s v="shopee"/>
    <s v=""/>
    <s v="-"/>
    <s v="16/02/2025 15:21"/>
  </r>
  <r>
    <x v="0"/>
    <x v="0"/>
    <n v="67"/>
    <n v="1"/>
    <s v="EUA83"/>
    <n v="281"/>
    <n v="41"/>
    <s v="ร้านที่2"/>
    <s v="ก******)"/>
    <s v="******กหม้อเจ๊เติม) ตำบลในเมือง อำเภอเมืองนครพนม จังหวัดนครพนม 48000"/>
    <s v="48000"/>
    <s v="98"/>
    <s v="16/02/2025 15:51"/>
    <s v="-"/>
    <s v="SPX Express"/>
    <s v="Shopee"/>
    <s v="shopee"/>
    <s v=""/>
    <s v="-"/>
    <s v="16/02/2025 15:21"/>
  </r>
  <r>
    <x v="9"/>
    <x v="12"/>
    <n v="65"/>
    <n v="1"/>
    <s v="EUA81"/>
    <n v="120"/>
    <n v="20"/>
    <s v="ร้านที่1"/>
    <s v="นางบุญสม หว่านเงิน"/>
    <s v="87/1 หมู่ 4 ซอยมหาสุข ต.บางพึ่ง อ.บ้านหมี่ จ.ลพบุรี _x000a_ 15180"/>
    <s v="15180"/>
    <s v="0958450616"/>
    <s v="16/02/2025 15:15"/>
    <s v="suphandarat@gmail.com"/>
    <s v="EMS"/>
    <s v="facebook"/>
    <s v="กสิกร"/>
    <s v=""/>
    <s v="-"/>
    <s v="16/02/2025 15:21"/>
  </r>
  <r>
    <x v="0"/>
    <x v="0"/>
    <n v="100"/>
    <n v="1"/>
    <s v="EUA81"/>
    <n v="120"/>
    <n v="20"/>
    <s v="ร้านที่1"/>
    <s v="นางบุญสม หว่านเงิน"/>
    <s v="87/1 หมู่ 4 ซอยมหาสุข ต.บางพึ่ง อ.บ้านหมี่ จ.ลพบุรี _x000a_ 15180"/>
    <s v="15180"/>
    <s v="0958450616"/>
    <s v="16/02/2025 15:15"/>
    <s v="suphandarat@gmail.com"/>
    <s v="EMS"/>
    <s v="facebook"/>
    <s v="กสิกร"/>
    <s v=""/>
    <s v="-"/>
    <s v="16/02/2025 15:21"/>
  </r>
  <r>
    <x v="9"/>
    <x v="12"/>
    <n v="65"/>
    <n v="1"/>
    <s v="EUA80"/>
    <n v="130"/>
    <n v="30"/>
    <s v="ร้านที่1"/>
    <s v="นายสมศักดิ์ ผ่องสว่าง"/>
    <s v="คอนโดลุมพินีนครอินทร์ (ห้อง 94/423)_x000a_เลขที่ 92 ถนนนครอินทร์ ตำบลตลาดขวัญ อำเภอเมืองนนทบุรี_x000a_จังหวัดนนทบุรี 11000"/>
    <s v="11000"/>
    <s v="0824899791"/>
    <s v="16/02/2025 15:20"/>
    <s v="suphandarat@gmail.com"/>
    <s v="EMS COD"/>
    <s v="facebook"/>
    <s v="จ่ายทีหลัง / COD"/>
    <s v=""/>
    <s v="-"/>
    <s v="16/02/2025 15:20"/>
  </r>
  <r>
    <x v="0"/>
    <x v="0"/>
    <n v="100"/>
    <n v="1"/>
    <s v="EUA80"/>
    <n v="130"/>
    <n v="30"/>
    <s v="ร้านที่1"/>
    <s v="นายสมศักดิ์ ผ่องสว่าง"/>
    <s v="คอนโดลุมพินีนครอินทร์ (ห้อง 94/423)_x000a_เลขที่ 92 ถนนนครอินทร์ ตำบลตลาดขวัญ อำเภอเมืองนนทบุรี_x000a_จังหวัดนนทบุรี 11000"/>
    <s v="11000"/>
    <s v="0824899791"/>
    <s v="16/02/2025 15:20"/>
    <s v="suphandarat@gmail.com"/>
    <s v="EMS COD"/>
    <s v="facebook"/>
    <s v="จ่ายทีหลัง / COD"/>
    <s v=""/>
    <s v="-"/>
    <s v="16/02/2025 15:20"/>
  </r>
  <r>
    <x v="8"/>
    <x v="10"/>
    <n v="120"/>
    <n v="6"/>
    <s v="EUA79"/>
    <n v="330"/>
    <n v="0"/>
    <s v="ร้านที่4"/>
    <s v="ว***พร อ***ะพุธ"/>
    <s v="ปทุมธานี"/>
    <s v="-"/>
    <s v=""/>
    <s v="16/02/2025 15:19"/>
    <s v="-"/>
    <s v="Flash Express Thailand COD"/>
    <s v="Tiktok"/>
    <s v="จ่ายทีหลัง / COD"/>
    <s v=""/>
    <s v="-"/>
    <s v="16/02/2025 15:19"/>
  </r>
  <r>
    <x v="9"/>
    <x v="12"/>
    <n v="65"/>
    <n v="1"/>
    <s v="EUA78"/>
    <n v="130"/>
    <n v="30"/>
    <s v="ร้านที่1"/>
    <s v="ทัศยา ประทุมสวัสดิ์"/>
    <s v="81/64 ม.12_x000a_หมู่บ้านหนองตารส_x000a_ต.ตะพง_x000a_จ.ระยอง_x000a_Thailand_x000a_ 21000"/>
    <s v="21000"/>
    <s v="0610611689"/>
    <s v="16/02/2025 15:19"/>
    <s v="suphandarat@gmail.com"/>
    <s v="EMS COD"/>
    <s v="facebook"/>
    <s v="จ่ายทีหลัง / COD"/>
    <s v=""/>
    <s v="-"/>
    <s v="16/02/2025 15:19"/>
  </r>
  <r>
    <x v="0"/>
    <x v="0"/>
    <n v="100"/>
    <n v="1"/>
    <s v="EUA78"/>
    <n v="130"/>
    <n v="30"/>
    <s v="ร้านที่1"/>
    <s v="ทัศยา ประทุมสวัสดิ์"/>
    <s v="81/64 ม.12_x000a_หมู่บ้านหนองตารส_x000a_ต.ตะพง_x000a_จ.ระยอง_x000a_Thailand_x000a_ 21000"/>
    <s v="21000"/>
    <s v="0610611689"/>
    <s v="16/02/2025 15:19"/>
    <s v="suphandarat@gmail.com"/>
    <s v="EMS COD"/>
    <s v="facebook"/>
    <s v="จ่ายทีหลัง / COD"/>
    <s v=""/>
    <s v="-"/>
    <s v="16/02/2025 15:19"/>
  </r>
  <r>
    <x v="0"/>
    <x v="0"/>
    <n v="66.333333333333329"/>
    <n v="3"/>
    <s v="EUA77"/>
    <n v="284"/>
    <n v="64"/>
    <s v="ร้านที่4"/>
    <s v="ก***ิภา น***้อย"/>
    <s v="สมุทรปราการ"/>
    <s v="-"/>
    <s v=""/>
    <s v="16/02/2025 15:18"/>
    <s v="-"/>
    <s v="Flash Express Thailand COD"/>
    <s v="Tiktok"/>
    <s v="จ่ายทีหลัง / COD"/>
    <s v=""/>
    <s v="-"/>
    <s v="16/02/2025 15:18"/>
  </r>
  <r>
    <x v="5"/>
    <x v="7"/>
    <n v="66.333333333333329"/>
    <n v="3"/>
    <s v="EUA76"/>
    <n v="276"/>
    <n v="41"/>
    <s v="ร้านที่2"/>
    <s v="จ******์"/>
    <s v="******ำบลในเมือง อำเภอเมืองนครพนม จังหวัดนครพนม 48000"/>
    <s v="48000"/>
    <s v="23"/>
    <s v="16/02/2025 15:14"/>
    <s v="-"/>
    <s v="SPX Express"/>
    <s v="Shopee"/>
    <s v="shopee"/>
    <s v=""/>
    <s v="-"/>
    <s v="16/02/2025 15:14"/>
  </r>
  <r>
    <x v="8"/>
    <x v="10"/>
    <n v="120"/>
    <n v="4"/>
    <s v="EUA75"/>
    <n v="220"/>
    <n v="0"/>
    <s v="ร้านที่4"/>
    <s v="อ***ตยา  ศ***วงษ์เสรี"/>
    <s v="ปทุมธานี"/>
    <s v="-"/>
    <s v=""/>
    <s v="16/02/2025 15:12"/>
    <s v="-"/>
    <s v="Flash Express Thailand"/>
    <s v="Tiktok"/>
    <s v="tiktok"/>
    <s v=""/>
    <s v="-"/>
    <s v="16/02/2025 15:12"/>
  </r>
  <r>
    <x v="8"/>
    <x v="10"/>
    <n v="120"/>
    <n v="4"/>
    <s v="EUA74"/>
    <n v="220"/>
    <n v="0"/>
    <s v="ร้านที่4"/>
    <s v="ศ***วาพร  ค***ารมี"/>
    <s v="จังหวัดนนทบุรี"/>
    <s v="-"/>
    <s v=""/>
    <s v="16/02/2025 15:11"/>
    <s v="-"/>
    <s v="Flash Express Thailand"/>
    <s v="Tiktok"/>
    <s v="tiktok"/>
    <s v=""/>
    <s v="-"/>
    <s v="16/02/2025 15:11"/>
  </r>
  <r>
    <x v="8"/>
    <x v="10"/>
    <n v="120"/>
    <n v="4"/>
    <s v="EUA73"/>
    <n v="220"/>
    <n v="0"/>
    <s v="ร้านที่4"/>
    <s v="อ***ญา ต***ี"/>
    <s v="สงขลา"/>
    <s v="-"/>
    <s v=""/>
    <s v="16/02/2025 15:09"/>
    <s v="-"/>
    <s v="Flash Express Thailand"/>
    <s v="Tiktok"/>
    <s v="tiktok"/>
    <s v=""/>
    <s v="-"/>
    <s v="16/02/2025 15:08"/>
  </r>
  <r>
    <x v="14"/>
    <x v="17"/>
    <n v="70"/>
    <n v="3"/>
    <s v="EUA72"/>
    <n v="23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16/02/2025 15:27"/>
    <s v="-"/>
    <s v="SPX Express"/>
    <s v="Shopee"/>
    <s v="shopee"/>
    <s v=""/>
    <s v="-"/>
    <s v="16/02/2025 14:57"/>
  </r>
  <r>
    <x v="8"/>
    <x v="10"/>
    <n v="120"/>
    <n v="3"/>
    <s v="EUA71"/>
    <n v="165"/>
    <n v="0"/>
    <s v="ร้านที่4"/>
    <s v="พ***์ญาดา"/>
    <s v="ศรีสะเกษ"/>
    <s v="-"/>
    <s v=""/>
    <s v="16/02/2025 14:45"/>
    <s v="-"/>
    <s v="Flash Express Thailand COD"/>
    <s v="Tiktok"/>
    <s v="จ่ายทีหลัง / COD"/>
    <s v=""/>
    <s v="-"/>
    <s v="16/02/2025 14:45"/>
  </r>
  <r>
    <x v="8"/>
    <x v="10"/>
    <n v="120"/>
    <n v="1"/>
    <s v="EUA70"/>
    <n v="84"/>
    <n v="29"/>
    <s v="ร้านที่4"/>
    <s v="พ***พร ส***ศ"/>
    <s v="นครนายก"/>
    <s v="-"/>
    <s v=""/>
    <s v="16/02/2025 14:39"/>
    <s v="-"/>
    <s v="Flash Express Thailand COD"/>
    <s v="Tiktok"/>
    <s v="จ่ายทีหลัง / COD"/>
    <s v=""/>
    <s v="-"/>
    <s v="16/02/2025 14:39"/>
  </r>
  <r>
    <x v="0"/>
    <x v="0"/>
    <n v="66.333333333333329"/>
    <n v="3"/>
    <s v="EUA69"/>
    <n v="220"/>
    <n v="0"/>
    <s v="ร้านที่4"/>
    <s v="ส***ิณ ไ***า"/>
    <s v="สมุทรปราการ"/>
    <s v="-"/>
    <s v=""/>
    <s v="16/02/2025 14:38"/>
    <s v="-"/>
    <s v="Flash Express Thailand"/>
    <s v="Tiktok"/>
    <s v="tiktok"/>
    <s v=""/>
    <s v="-"/>
    <s v="16/02/2025 14:38"/>
  </r>
  <r>
    <x v="0"/>
    <x v="0"/>
    <n v="66.333333333333329"/>
    <n v="3"/>
    <s v="EUA68"/>
    <n v="220"/>
    <n v="0"/>
    <s v="ร้านที่4"/>
    <s v="พ***ุข ช***คม"/>
    <s v="อุบลราชธานี"/>
    <s v="-"/>
    <s v=""/>
    <s v="16/02/2025 14:37"/>
    <s v="-"/>
    <s v="Flash Express Thailand"/>
    <s v="Tiktok"/>
    <s v="tiktok"/>
    <s v=""/>
    <s v="-"/>
    <s v="16/02/2025 14:37"/>
  </r>
  <r>
    <x v="0"/>
    <x v="0"/>
    <n v="66.333333333333329"/>
    <n v="9"/>
    <s v="EUA67"/>
    <n v="660"/>
    <n v="0"/>
    <s v="ร้านที่4"/>
    <s v="ส***มล ไ***"/>
    <s v="ประจวบคีรีขันธ์"/>
    <s v="-"/>
    <s v=""/>
    <s v="16/02/2025 14:35"/>
    <s v="-"/>
    <s v="Flash Express Thailand COD"/>
    <s v="Tiktok"/>
    <s v="จ่ายทีหลัง / COD"/>
    <s v=""/>
    <s v="-"/>
    <s v="16/02/2025 14:35"/>
  </r>
  <r>
    <x v="3"/>
    <x v="2"/>
    <n v="27.5"/>
    <n v="4"/>
    <s v="EUA65"/>
    <n v="153.29"/>
    <n v="41"/>
    <s v="ร้านที่1"/>
    <s v="นาย อริยะเมธี แก้วจันทร์"/>
    <s v="95/1 ม.10 ต.ไม้เรียง อ.ฉวาง จำหน่าย.นครศรีธรรมราช 80260_x000a__x000a_ฉวาง/ Chawangนครศรีธรรมราช/ Nakhon Si Thammarat_x000a_80260"/>
    <s v="80260"/>
    <s v="660981135390"/>
    <s v="16/02/2025 14:26"/>
    <s v="-"/>
    <s v="Kerry_dropoff"/>
    <s v="Lazada"/>
    <s v="lazada"/>
    <s v=""/>
    <s v="-"/>
    <s v="16/02/2025 14:26"/>
  </r>
  <r>
    <x v="0"/>
    <x v="0"/>
    <n v="66.333333333333329"/>
    <n v="3"/>
    <s v="EUA64"/>
    <n v="220"/>
    <n v="0"/>
    <s v="ร้านที่4"/>
    <s v="ช***นะ ย***ยง"/>
    <s v="ลพบุรี"/>
    <s v="-"/>
    <s v=""/>
    <s v="16/02/2025 14:27"/>
    <s v="-"/>
    <s v="Flash Express Thailand"/>
    <s v="Tiktok"/>
    <s v="tiktok"/>
    <s v=""/>
    <s v="-"/>
    <s v="16/02/2025 14:25"/>
  </r>
  <r>
    <x v="0"/>
    <x v="0"/>
    <n v="60"/>
    <n v="1"/>
    <s v="EUA61"/>
    <n v="225"/>
    <n v="0"/>
    <s v="ร้านที่4"/>
    <s v="ว***นิภา ใ***"/>
    <s v="สุราษฎร์ธานี"/>
    <s v="-"/>
    <s v=""/>
    <s v="16/02/2025 14:16"/>
    <s v="-"/>
    <s v="Flash Express Thailand COD"/>
    <s v="Tiktok"/>
    <s v="จ่ายทีหลัง / COD"/>
    <s v=""/>
    <s v="-"/>
    <s v="16/02/2025 14:16"/>
  </r>
  <r>
    <x v="8"/>
    <x v="10"/>
    <n v="60"/>
    <n v="1"/>
    <s v="EUA61"/>
    <n v="225"/>
    <n v="0"/>
    <s v="ร้านที่4"/>
    <s v="ว***นิภา ใ***"/>
    <s v="สุราษฎร์ธานี"/>
    <s v="-"/>
    <s v=""/>
    <s v="16/02/2025 14:16"/>
    <s v="-"/>
    <s v="Flash Express Thailand COD"/>
    <s v="Tiktok"/>
    <s v="จ่ายทีหลัง / COD"/>
    <s v=""/>
    <s v="-"/>
    <s v="16/02/2025 14:16"/>
  </r>
  <r>
    <x v="2"/>
    <x v="5"/>
    <n v="50"/>
    <n v="3"/>
    <s v="EUA61"/>
    <n v="225"/>
    <n v="0"/>
    <s v="ร้านที่4"/>
    <s v="ว***นิภา ใ***"/>
    <s v="สุราษฎร์ธานี"/>
    <s v="-"/>
    <s v=""/>
    <s v="16/02/2025 14:16"/>
    <s v="-"/>
    <s v="Flash Express Thailand COD"/>
    <s v="Tiktok"/>
    <s v="จ่ายทีหลัง / COD"/>
    <s v=""/>
    <s v="-"/>
    <s v="16/02/2025 14:16"/>
  </r>
  <r>
    <x v="2"/>
    <x v="5"/>
    <n v="45"/>
    <n v="1"/>
    <s v="EUA60"/>
    <n v="48"/>
    <n v="3"/>
    <s v="ร้านที่1"/>
    <s v="น******ศ"/>
    <s v="******่าพรวน ตำบลเหล่าพรวน อำเภอเมืองอำนาจเจริญ จังหวัดอำนาจเจริญ 37000"/>
    <s v="37000"/>
    <s v="91"/>
    <s v="16/02/2025 14:35"/>
    <s v="-"/>
    <s v="SPX Express"/>
    <s v="Shopee"/>
    <s v="shopee"/>
    <s v=""/>
    <s v="-"/>
    <s v="16/02/2025 14:08"/>
  </r>
  <r>
    <x v="0"/>
    <x v="0"/>
    <n v="79"/>
    <n v="1"/>
    <s v="EUA59"/>
    <n v="82"/>
    <n v="3"/>
    <s v="ร้านที่1"/>
    <s v="ก*"/>
    <s v="******ลนากลาง อำเภอสูงเนิน จังหวัดนครราชสีมา 30380"/>
    <s v="30380"/>
    <s v="46"/>
    <s v="16/02/2025 13:55"/>
    <s v="-"/>
    <s v="SPX Express"/>
    <s v="Shopee"/>
    <s v="shopee"/>
    <s v=""/>
    <s v="-"/>
    <s v="16/02/2025 13:54"/>
  </r>
  <r>
    <x v="3"/>
    <x v="2"/>
    <n v="35"/>
    <n v="8"/>
    <s v="EUA58"/>
    <n v="235.86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6/02/2025 13:50"/>
    <s v="-"/>
    <s v="Kerry_dropoff"/>
    <s v="Lazada"/>
    <s v="lazada"/>
    <s v=""/>
    <s v="-"/>
    <s v="16/02/2025 13:50"/>
  </r>
  <r>
    <x v="8"/>
    <x v="10"/>
    <n v="120"/>
    <n v="2"/>
    <s v="EUA56"/>
    <n v="126"/>
    <n v="16"/>
    <s v="ร้านที่4"/>
    <s v="ค***อก"/>
    <s v="สมุทรปราการ"/>
    <s v="-"/>
    <s v=""/>
    <s v="16/02/2025 13:46"/>
    <s v="-"/>
    <s v="Flash Express Thailand COD"/>
    <s v="Tiktok"/>
    <s v="จ่ายทีหลัง / COD"/>
    <s v="ขอฝอยทอง มะพร้าวหรือเผือก"/>
    <s v="-"/>
    <s v="16/02/2025 13:46"/>
  </r>
  <r>
    <x v="4"/>
    <x v="6"/>
    <n v="66"/>
    <n v="1"/>
    <s v="EUA55"/>
    <n v="153.91999999999999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2/2025 13:37"/>
    <s v="-"/>
    <s v="Kerry_dropoff"/>
    <s v="Lazada"/>
    <s v="lazada"/>
    <s v=""/>
    <s v="-"/>
    <s v="16/02/2025 13:38"/>
  </r>
  <r>
    <x v="5"/>
    <x v="7"/>
    <n v="66"/>
    <n v="1"/>
    <s v="EUA55"/>
    <n v="153.91999999999999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2/2025 13:37"/>
    <s v="-"/>
    <s v="Kerry_dropoff"/>
    <s v="Lazada"/>
    <s v="lazada"/>
    <s v=""/>
    <s v="-"/>
    <s v="16/02/2025 13:38"/>
  </r>
  <r>
    <x v="0"/>
    <x v="0"/>
    <n v="67"/>
    <n v="1"/>
    <s v="EUA55"/>
    <n v="153.91999999999999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2/2025 13:37"/>
    <s v="-"/>
    <s v="Kerry_dropoff"/>
    <s v="Lazada"/>
    <s v="lazada"/>
    <s v=""/>
    <s v="-"/>
    <s v="16/02/2025 13:37"/>
  </r>
  <r>
    <x v="2"/>
    <x v="1"/>
    <n v="38"/>
    <n v="2"/>
    <s v="EUA54"/>
    <n v="152"/>
    <n v="0"/>
    <s v="ร้านที่1"/>
    <s v="จเร เพ็งพิน"/>
    <s v="512ม.14ต.จรเข้สามพัน อ.อุ่ทอง จ.สุพรรณบุรี 72160_x000a__x000a_อู่ทอง/ U Thongสุพรรณบุรี/ Suphanburi_x000a_72160"/>
    <s v="72160"/>
    <s v="660622976840"/>
    <s v="16/02/2025 13:24"/>
    <s v="-"/>
    <s v="Kerry_dropoff"/>
    <s v="Lazada"/>
    <s v="lazada"/>
    <s v=""/>
    <s v="-"/>
    <s v="16/02/2025 13:24"/>
  </r>
  <r>
    <x v="1"/>
    <x v="1"/>
    <n v="38"/>
    <n v="2"/>
    <s v="EUA54"/>
    <n v="152"/>
    <n v="0"/>
    <s v="ร้านที่1"/>
    <s v="จเร เพ็งพิน"/>
    <s v="512ม.14ต.จรเข้สามพัน อ.อุ่ทอง จ.สุพรรณบุรี 72160_x000a__x000a_อู่ทอง/ U Thongสุพรรณบุรี/ Suphanburi_x000a_72160"/>
    <s v="72160"/>
    <s v="660622976840"/>
    <s v="16/02/2025 13:24"/>
    <s v="-"/>
    <s v="Kerry_dropoff"/>
    <s v="Lazada"/>
    <s v="lazada"/>
    <s v=""/>
    <s v="-"/>
    <s v="16/02/2025 13:24"/>
  </r>
  <r>
    <x v="3"/>
    <x v="2"/>
    <n v="27.5"/>
    <n v="4"/>
    <s v="EUA53"/>
    <n v="207.41"/>
    <n v="79"/>
    <s v="ร้านที่1"/>
    <s v="บูม"/>
    <s v="บ.โคก.20 ม.6ต.นามาลา.อ.นาแห้ว.จ.เลย · นาแห้ว/ Na Haeo_x000a__x000a_นาแห้ว/ Na Haeoเลย/ Loei_x000a_42170"/>
    <s v="42170"/>
    <s v="660971181435"/>
    <s v="16/02/2025 13:22"/>
    <s v="-"/>
    <s v="Kerry_dropoff"/>
    <s v="Lazada"/>
    <s v="lazada"/>
    <s v=""/>
    <s v="-"/>
    <s v="16/02/2025 13:22"/>
  </r>
  <r>
    <x v="5"/>
    <x v="19"/>
    <n v="36"/>
    <n v="1"/>
    <s v="EUA52"/>
    <n v="99.26"/>
    <n v="7"/>
    <s v="ร้านที่3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16/02/2025 13:19"/>
    <s v="-"/>
    <s v="Kerry_dropoff"/>
    <s v="Lazada"/>
    <s v="lazada"/>
    <s v=""/>
    <s v="-"/>
    <s v="16/02/2025 13:19"/>
  </r>
  <r>
    <x v="0"/>
    <x v="20"/>
    <n v="36"/>
    <n v="1"/>
    <s v="EUA52"/>
    <n v="99.26"/>
    <n v="7"/>
    <s v="ร้านที่3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16/02/2025 13:19"/>
    <s v="-"/>
    <s v="Kerry_dropoff"/>
    <s v="Lazada"/>
    <s v="lazada"/>
    <s v=""/>
    <s v="-"/>
    <s v="16/02/2025 13:19"/>
  </r>
  <r>
    <x v="1"/>
    <x v="3"/>
    <n v="20.260000000000002"/>
    <n v="1"/>
    <s v="EUA52"/>
    <n v="99.26"/>
    <n v="7"/>
    <s v="ร้านที่3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16/02/2025 13:19"/>
    <s v="-"/>
    <s v="Kerry_dropoff"/>
    <s v="Lazada"/>
    <s v="lazada"/>
    <s v=""/>
    <s v="-"/>
    <s v="16/02/2025 13:19"/>
  </r>
  <r>
    <x v="8"/>
    <x v="10"/>
    <n v="120"/>
    <n v="5"/>
    <s v="EUA51"/>
    <n v="275"/>
    <n v="0"/>
    <s v="ร้านที่4"/>
    <s v="ส** น***เจริญ"/>
    <s v="กรุงเทพฯ"/>
    <s v="-"/>
    <s v=""/>
    <s v="16/02/2025 13:17"/>
    <s v="-"/>
    <s v="Flash Express Thailand"/>
    <s v="Tiktok"/>
    <s v="tiktok"/>
    <s v=""/>
    <s v="-"/>
    <s v="16/02/2025 13:17"/>
  </r>
  <r>
    <x v="0"/>
    <x v="18"/>
    <n v="57.36"/>
    <n v="1"/>
    <s v="EUA50"/>
    <n v="64.36"/>
    <n v="7"/>
    <s v="ร้านที่1"/>
    <s v="นาย ไตรเทพ โพธิ์ทอง"/>
    <s v="46หมู่3 บ้านใหม่ · จอมพระ/ Chom Phra_x000a__x000a_ท่าวังผา/ Tha Wang Phaน่าน/ Nan_x000a_55140"/>
    <s v="55140"/>
    <s v="660989098431"/>
    <s v="16/02/2025 13:10"/>
    <s v="-"/>
    <s v="Kerry_dropoff"/>
    <s v="Lazada"/>
    <s v="lazada"/>
    <s v=""/>
    <s v="-"/>
    <s v="16/02/2025 13:10"/>
  </r>
  <r>
    <x v="9"/>
    <x v="12"/>
    <n v="59"/>
    <n v="1"/>
    <s v="EUA49"/>
    <n v="120"/>
    <n v="0"/>
    <s v="ร้านที่2"/>
    <s v="อ***ี ป***ทศ"/>
    <s v="พิษณุโลก"/>
    <s v="-"/>
    <s v=""/>
    <s v="16/02/2025 13:05"/>
    <s v="-"/>
    <s v="J&amp;T COD"/>
    <s v="Tiktok"/>
    <s v="จ่ายทีหลัง / COD"/>
    <s v=""/>
    <s v="-"/>
    <s v="16/02/2025 13:05"/>
  </r>
  <r>
    <x v="5"/>
    <x v="11"/>
    <n v="91"/>
    <n v="1"/>
    <s v="EUA49"/>
    <n v="120"/>
    <n v="0"/>
    <s v="ร้านที่2"/>
    <s v="อ***ี ป***ทศ"/>
    <s v="พิษณุโลก"/>
    <s v="-"/>
    <s v=""/>
    <s v="16/02/2025 13:05"/>
    <s v="-"/>
    <s v="J&amp;T COD"/>
    <s v="Tiktok"/>
    <s v="จ่ายทีหลัง / COD"/>
    <s v=""/>
    <s v="-"/>
    <s v="16/02/2025 13:05"/>
  </r>
  <r>
    <x v="0"/>
    <x v="0"/>
    <n v="80"/>
    <n v="1"/>
    <s v="EUA48"/>
    <n v="83"/>
    <n v="3"/>
    <s v="ร้านที่1"/>
    <s v="ช******)"/>
    <s v="******แจ้ง, อำเภอโกสุมพิสัย ตำบลยางท่าแจ้ง อำเภอโกสุมพิสัย จังหวัดมหาสารคาม 44140"/>
    <s v="44140"/>
    <s v="16"/>
    <s v="16/02/2025 13:02"/>
    <s v="-"/>
    <s v="SPX Express"/>
    <s v="Shopee"/>
    <s v="shopee"/>
    <s v=""/>
    <s v="-"/>
    <s v="16/02/2025 13:01"/>
  </r>
  <r>
    <x v="15"/>
    <x v="21"/>
    <n v="100"/>
    <n v="1"/>
    <s v="EUA46"/>
    <n v="160"/>
    <n v="30"/>
    <s v="ร้านที่1"/>
    <s v="เสาวลักษณ์_สังขจันทรานนท์"/>
    <s v="469ม.1ต.ไชยมงคล_x000a_อ.เมืองจ.นครราชสีมา 30000"/>
    <s v="30000"/>
    <s v="0624404498"/>
    <s v="16/02/2025 12:50"/>
    <s v="keadum555@gmail.com"/>
    <s v="EMS COD"/>
    <s v="facebook"/>
    <s v="กสิกร"/>
    <s v=""/>
    <s v="-"/>
    <s v="16/02/2025 12:51"/>
  </r>
  <r>
    <x v="16"/>
    <x v="22"/>
    <n v="100"/>
    <n v="1"/>
    <s v="EUA46"/>
    <n v="160"/>
    <n v="30"/>
    <s v="ร้านที่1"/>
    <s v="เสาวลักษณ์_สังขจันทรานนท์"/>
    <s v="469ม.1ต.ไชยมงคล_x000a_อ.เมืองจ.นครราชสีมา 30000"/>
    <s v="30000"/>
    <s v="0624404498"/>
    <s v="16/02/2025 12:50"/>
    <s v="keadum555@gmail.com"/>
    <s v="EMS COD"/>
    <s v="facebook"/>
    <s v="กสิกร"/>
    <s v=""/>
    <s v="-"/>
    <s v="16/02/2025 12:51"/>
  </r>
  <r>
    <x v="2"/>
    <x v="5"/>
    <n v="50"/>
    <n v="1"/>
    <s v="EUA45"/>
    <n v="280"/>
    <n v="30"/>
    <s v="ร้านที่1"/>
    <s v="Waw Boongthong"/>
    <s v="154หมู่4_x000a_วานรนิวาส_x000a_สกลนคร 47120"/>
    <s v="47120"/>
    <s v="0846514809"/>
    <s v="16/02/2025 12:46"/>
    <s v="keadum555@gmail.com"/>
    <s v="EMS COD"/>
    <s v="facebook"/>
    <s v="กสิกร"/>
    <s v=""/>
    <s v="-"/>
    <s v="16/02/2025 12:46"/>
  </r>
  <r>
    <x v="1"/>
    <x v="4"/>
    <n v="50"/>
    <n v="2"/>
    <s v="EUA45"/>
    <n v="280"/>
    <n v="30"/>
    <s v="ร้านที่1"/>
    <s v="Waw Boongthong"/>
    <s v="154หมู่4_x000a_วานรนิวาส_x000a_สกลนคร 47120"/>
    <s v="47120"/>
    <s v="0846514809"/>
    <s v="16/02/2025 12:46"/>
    <s v="keadum555@gmail.com"/>
    <s v="EMS COD"/>
    <s v="facebook"/>
    <s v="กสิกร"/>
    <s v=""/>
    <s v="-"/>
    <s v="16/02/2025 12:46"/>
  </r>
  <r>
    <x v="9"/>
    <x v="12"/>
    <n v="65"/>
    <n v="1"/>
    <s v="EUA45"/>
    <n v="280"/>
    <n v="30"/>
    <s v="ร้านที่1"/>
    <s v="Waw Boongthong"/>
    <s v="154หมู่4_x000a_วานรนิวาส_x000a_สกลนคร 47120"/>
    <s v="47120"/>
    <s v="0846514809"/>
    <s v="16/02/2025 12:46"/>
    <s v="keadum555@gmail.com"/>
    <s v="EMS COD"/>
    <s v="facebook"/>
    <s v="กสิกร"/>
    <s v=""/>
    <s v="-"/>
    <s v="16/02/2025 12:46"/>
  </r>
  <r>
    <x v="0"/>
    <x v="0"/>
    <n v="100"/>
    <n v="1"/>
    <s v="EUA45"/>
    <n v="280"/>
    <n v="30"/>
    <s v="ร้านที่1"/>
    <s v="Waw Boongthong"/>
    <s v="154หมู่4_x000a_วานรนิวาส_x000a_สกลนคร 47120"/>
    <s v="47120"/>
    <s v="0846514809"/>
    <s v="16/02/2025 12:46"/>
    <s v="keadum555@gmail.com"/>
    <s v="EMS COD"/>
    <s v="facebook"/>
    <s v="กสิกร"/>
    <s v=""/>
    <s v="-"/>
    <s v="16/02/2025 12:46"/>
  </r>
  <r>
    <x v="9"/>
    <x v="12"/>
    <n v="65"/>
    <n v="1"/>
    <s v="EUA44"/>
    <n v="230"/>
    <n v="30"/>
    <s v="ร้านที่1"/>
    <s v="อุไรพร  ทานา"/>
    <s v="64/15 ม.5 ต.บบ้านนา อ.จะนะ จ..สงขลา  90130"/>
    <s v="90130"/>
    <s v="0808726360"/>
    <s v="16/02/2025 12:41"/>
    <s v="suphandarat@gmail.com"/>
    <s v="EMS COD"/>
    <s v="facebook"/>
    <s v="จ่ายทีหลัง / COD"/>
    <s v=""/>
    <s v="-"/>
    <s v="16/02/2025 12:41"/>
  </r>
  <r>
    <x v="1"/>
    <x v="4"/>
    <n v="50"/>
    <n v="1"/>
    <s v="EUA44"/>
    <n v="230"/>
    <n v="30"/>
    <s v="ร้านที่1"/>
    <s v="อุไรพร  ทานา"/>
    <s v="64/15 ม.5 ต.บบ้านนา อ.จะนะ จ..สงขลา  90130"/>
    <s v="90130"/>
    <s v="0808726360"/>
    <s v="16/02/2025 12:41"/>
    <s v="suphandarat@gmail.com"/>
    <s v="EMS COD"/>
    <s v="facebook"/>
    <s v="จ่ายทีหลัง / COD"/>
    <s v=""/>
    <s v="-"/>
    <s v="16/02/2025 12:41"/>
  </r>
  <r>
    <x v="0"/>
    <x v="0"/>
    <n v="100"/>
    <n v="2"/>
    <s v="EUA44"/>
    <n v="230"/>
    <n v="30"/>
    <s v="ร้านที่1"/>
    <s v="อุไรพร  ทานา"/>
    <s v="64/15 ม.5 ต.บบ้านนา อ.จะนะ จ..สงขลา  90130"/>
    <s v="90130"/>
    <s v="0808726360"/>
    <s v="16/02/2025 12:41"/>
    <s v="suphandarat@gmail.com"/>
    <s v="EMS COD"/>
    <s v="facebook"/>
    <s v="จ่ายทีหลัง / COD"/>
    <s v=""/>
    <s v="-"/>
    <s v="16/02/2025 12:41"/>
  </r>
  <r>
    <x v="17"/>
    <x v="23"/>
    <n v="35"/>
    <n v="30"/>
    <s v="EUA43"/>
    <n v="1390"/>
    <n v="340"/>
    <s v="ร้านที่1"/>
    <s v="นิชานันท์ ธันย์กิตตินัน"/>
    <s v="124/477 หมู่ 3 ถ.เลียบหาดละไม ต.มะเร็ต อ.เกาะสมุย จ.สุราษฏร์ธานี _x000a_84310 _x000a_"/>
    <s v="84310"/>
    <s v="0627588505"/>
    <s v="13/02/2025 11:27"/>
    <s v="suphandarat@gmail.com"/>
    <s v="EMS"/>
    <s v="line_oa"/>
    <s v="กสิกร"/>
    <s v="ส่งอินเตอร์ 17/2/68"/>
    <s v="-"/>
    <s v="16/02/2025 12:39"/>
  </r>
  <r>
    <x v="3"/>
    <x v="2"/>
    <n v="33.166666666666664"/>
    <n v="6"/>
    <s v="EUA42"/>
    <n v="362.66"/>
    <n v="82"/>
    <s v="ร้านที่8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12:38"/>
    <s v="-"/>
    <s v="Kerry_dropoff"/>
    <s v="Lazada"/>
    <s v="lazada"/>
    <s v=""/>
    <s v="-"/>
    <s v="16/02/2025 12:38"/>
  </r>
  <r>
    <x v="3"/>
    <x v="24"/>
    <n v="28.28"/>
    <n v="1"/>
    <s v="EUA42"/>
    <n v="362.66"/>
    <n v="82"/>
    <s v="ร้านที่8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12:38"/>
    <s v="-"/>
    <s v="Kerry_dropoff"/>
    <s v="Lazada"/>
    <s v="lazada"/>
    <s v=""/>
    <s v="-"/>
    <s v="16/02/2025 12:38"/>
  </r>
  <r>
    <x v="3"/>
    <x v="24"/>
    <n v="28.29"/>
    <n v="3"/>
    <s v="EUA42"/>
    <n v="362.66"/>
    <n v="82"/>
    <s v="ร้านที่8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12:38"/>
    <s v="-"/>
    <s v="Kerry_dropoff"/>
    <s v="Lazada"/>
    <s v="lazada"/>
    <s v=""/>
    <s v="-"/>
    <s v="16/02/2025 12:38"/>
  </r>
  <r>
    <x v="14"/>
    <x v="17"/>
    <n v="70"/>
    <n v="3"/>
    <s v="EUA41"/>
    <n v="251"/>
    <n v="41"/>
    <s v="ร้านที่1"/>
    <s v="เ****ี"/>
    <s v="******ือ อ.บรบือ จ.มหาสารคาม ตำบลบรบือ อำเภอบรบือ จังหวัดมหาสารคาม 44130"/>
    <s v="44130"/>
    <s v="57"/>
    <s v="16/02/2025 13:08"/>
    <s v="-"/>
    <s v="SPX Express"/>
    <s v="Shopee"/>
    <s v="shopee"/>
    <s v=""/>
    <s v="-"/>
    <s v="16/02/2025 12:38"/>
  </r>
  <r>
    <x v="1"/>
    <x v="4"/>
    <n v="50"/>
    <n v="1"/>
    <s v="EUA40"/>
    <n v="130"/>
    <n v="30"/>
    <s v="ร้านที่1"/>
    <s v="ปา​ณิ​สรา ​สาด​ศรี"/>
    <s v="4หมู่4บ้านหนองนกเขียน ต.ร่อร่มเกล้า จ.มุกดาหาร 49130"/>
    <s v="49130"/>
    <s v="0982690890"/>
    <s v="16/02/2025 12:41"/>
    <s v="keadum555@gmail.com"/>
    <s v="EMS COD"/>
    <s v="facebook"/>
    <s v="กสิกร"/>
    <s v=""/>
    <s v="-"/>
    <s v="16/02/2025 12:32"/>
  </r>
  <r>
    <x v="4"/>
    <x v="6"/>
    <n v="100"/>
    <n v="1"/>
    <s v="EUA40"/>
    <n v="130"/>
    <n v="30"/>
    <s v="ร้านที่1"/>
    <s v="ปา​ณิ​สรา ​สาด​ศรี"/>
    <s v="4หมู่4บ้านหนองนกเขียน ต.ร่อร่มเกล้า จ.มุกดาหาร 49130"/>
    <s v="49130"/>
    <s v="0982690890"/>
    <s v="16/02/2025 12:41"/>
    <s v="keadum555@gmail.com"/>
    <s v="EMS COD"/>
    <s v="facebook"/>
    <s v="กสิกร"/>
    <s v=""/>
    <s v="-"/>
    <s v="16/02/2025 12:32"/>
  </r>
  <r>
    <x v="14"/>
    <x v="17"/>
    <n v="70"/>
    <n v="2"/>
    <s v="EUA39"/>
    <n v="175"/>
    <n v="35"/>
    <s v="ร้านที่1"/>
    <s v="ว******์"/>
    <s v="******บางพูด หมู่บ้านอุทยานทอง ซอย 8 เลี้ยวซ้ายบ้านหลังเกือบสุดซอย ตำบลบางพูด อำเภอปากเกร็ด จังหวัดนนทบุรี 11120"/>
    <s v="11120"/>
    <s v="15"/>
    <s v="16/02/2025 12:26"/>
    <s v="-"/>
    <s v="SPX Express"/>
    <s v="Shopee"/>
    <s v="shopee"/>
    <s v=""/>
    <s v="-"/>
    <s v="16/02/2025 12:26"/>
  </r>
  <r>
    <x v="9"/>
    <x v="12"/>
    <n v="65"/>
    <n v="1"/>
    <s v="EUA38"/>
    <n v="120"/>
    <n v="20"/>
    <s v="ร้านที่1"/>
    <s v="วงจันทร์  นามวงษ์"/>
    <s v="4/7หมู่4 ต.วันยาว อ.ขลุง จ.จันทบุรี 22110"/>
    <s v="22110"/>
    <s v="0929320224"/>
    <s v="15/02/2025 12:27"/>
    <s v="keadum555@gmail.com"/>
    <s v="EMS"/>
    <s v="facebook"/>
    <s v="กสิกร"/>
    <s v=""/>
    <s v="-"/>
    <s v="16/02/2025 12:25"/>
  </r>
  <r>
    <x v="0"/>
    <x v="0"/>
    <n v="100"/>
    <n v="1"/>
    <s v="EUA38"/>
    <n v="120"/>
    <n v="20"/>
    <s v="ร้านที่1"/>
    <s v="วงจันทร์  นามวงษ์"/>
    <s v="4/7หมู่4 ต.วันยาว อ.ขลุง จ.จันทบุรี 22110"/>
    <s v="22110"/>
    <s v="0929320224"/>
    <s v="15/02/2025 12:27"/>
    <s v="keadum555@gmail.com"/>
    <s v="EMS"/>
    <s v="facebook"/>
    <s v="กสิกร"/>
    <s v=""/>
    <s v="-"/>
    <s v="16/02/2025 12:25"/>
  </r>
  <r>
    <x v="9"/>
    <x v="12"/>
    <n v="65"/>
    <n v="3"/>
    <s v="EUA37"/>
    <n v="330"/>
    <n v="30"/>
    <s v="ร้านที่1"/>
    <s v="สุพิศ. ศรีมนตรี."/>
    <s v="ที่อยู่_x000a_16 ม.2 บ้านดอนหัน ต.กุดใส้จ่อ อ.กันทรวิชัย จ.มหาสารคาม 44150"/>
    <s v="44150"/>
    <s v="0845248008"/>
    <s v="16/02/2025 12:22"/>
    <s v="keadum555@gmail.com"/>
    <s v="EMS COD"/>
    <s v="facebook"/>
    <s v="กสิกร"/>
    <s v=""/>
    <s v="-"/>
    <s v="16/02/2025 12:23"/>
  </r>
  <r>
    <x v="0"/>
    <x v="0"/>
    <n v="100"/>
    <n v="3"/>
    <s v="EUA37"/>
    <n v="330"/>
    <n v="30"/>
    <s v="ร้านที่1"/>
    <s v="สุพิศ. ศรีมนตรี."/>
    <s v="ที่อยู่_x000a_16 ม.2 บ้านดอนหัน ต.กุดใส้จ่อ อ.กันทรวิชัย จ.มหาสารคาม 44150"/>
    <s v="44150"/>
    <s v="0845248008"/>
    <s v="16/02/2025 12:22"/>
    <s v="keadum555@gmail.com"/>
    <s v="EMS COD"/>
    <s v="facebook"/>
    <s v="กสิกร"/>
    <s v=""/>
    <s v="-"/>
    <s v="16/02/2025 12:23"/>
  </r>
  <r>
    <x v="15"/>
    <x v="21"/>
    <n v="100"/>
    <n v="1"/>
    <s v="EUA36"/>
    <n v="355"/>
    <n v="30"/>
    <s v="ร้านที่1"/>
    <s v="ธัญทิพย์ พรโชติพิสุทธิ์ "/>
    <s v="29/86 หมู่ 3 หมู่บ้านเจ้าพระยารัตนาธิเบศร์  ต. บางเลน อ. บางใหญ่ จ. นนทบุรี โทร  081 6260529, 11140"/>
    <s v="11140"/>
    <s v="0811709072"/>
    <s v="16/02/2025 12:20"/>
    <s v="keadum555@gmail.com"/>
    <s v="EMS COD"/>
    <s v="facebook"/>
    <s v="กสิกร"/>
    <s v=""/>
    <s v="-"/>
    <s v="16/02/2025 12:20"/>
  </r>
  <r>
    <x v="14"/>
    <x v="17"/>
    <n v="100"/>
    <n v="1"/>
    <s v="EUA36"/>
    <n v="355"/>
    <n v="30"/>
    <s v="ร้านที่1"/>
    <s v="ธัญทิพย์ พรโชติพิสุทธิ์ "/>
    <s v="29/86 หมู่ 3 หมู่บ้านเจ้าพระยารัตนาธิเบศร์  ต. บางเลน อ. บางใหญ่ จ. นนทบุรี โทร  081 6260529, 11140"/>
    <s v="11140"/>
    <s v="0811709072"/>
    <s v="16/02/2025 12:20"/>
    <s v="keadum555@gmail.com"/>
    <s v="EMS COD"/>
    <s v="facebook"/>
    <s v="กสิกร"/>
    <s v=""/>
    <s v="-"/>
    <s v="16/02/2025 12:20"/>
  </r>
  <r>
    <x v="18"/>
    <x v="25"/>
    <n v="100"/>
    <n v="3"/>
    <s v="EUA36"/>
    <n v="355"/>
    <n v="30"/>
    <s v="ร้านที่1"/>
    <s v="ธัญทิพย์ พรโชติพิสุทธิ์ "/>
    <s v="29/86 หมู่ 3 หมู่บ้านเจ้าพระยารัตนาธิเบศร์  ต. บางเลน อ. บางใหญ่ จ. นนทบุรี โทร  081 6260529, 11140"/>
    <s v="11140"/>
    <s v="0811709072"/>
    <s v="16/02/2025 12:20"/>
    <s v="keadum555@gmail.com"/>
    <s v="EMS COD"/>
    <s v="facebook"/>
    <s v="กสิกร"/>
    <s v=""/>
    <s v="-"/>
    <s v="16/02/2025 12:20"/>
  </r>
  <r>
    <x v="9"/>
    <x v="12"/>
    <n v="65"/>
    <n v="1"/>
    <s v="EUA35"/>
    <n v="130"/>
    <n v="30"/>
    <s v="ร้านที่1"/>
    <s v="บำรุง  บัวดิษ"/>
    <s v="11 ม 1 ต กง อ กงไกรลาศ จ สุโขทัย 64170"/>
    <s v="64170"/>
    <s v="0875625560"/>
    <s v="16/02/2025 12:16"/>
    <s v="keadum555@gmail.com"/>
    <s v="EMS COD"/>
    <s v="facebook"/>
    <s v="กสิกร"/>
    <s v=""/>
    <s v="-"/>
    <s v="16/02/2025 12:16"/>
  </r>
  <r>
    <x v="0"/>
    <x v="0"/>
    <n v="100"/>
    <n v="1"/>
    <s v="EUA35"/>
    <n v="130"/>
    <n v="30"/>
    <s v="ร้านที่1"/>
    <s v="บำรุง  บัวดิษ"/>
    <s v="11 ม 1 ต กง อ กงไกรลาศ จ สุโขทัย 64170"/>
    <s v="64170"/>
    <s v="0875625560"/>
    <s v="16/02/2025 12:16"/>
    <s v="keadum555@gmail.com"/>
    <s v="EMS COD"/>
    <s v="facebook"/>
    <s v="กสิกร"/>
    <s v=""/>
    <s v="-"/>
    <s v="16/02/2025 12:16"/>
  </r>
  <r>
    <x v="3"/>
    <x v="26"/>
    <n v="1"/>
    <n v="1"/>
    <s v="EUA34"/>
    <n v="1"/>
    <n v="0"/>
    <s v="ร้านที่4"/>
    <s v="อัญชลีพร"/>
    <s v="220/1 ม.6 หนองเต่า กล้าแกล่ง 220/1 · หนองเต่า/ Nong Tao_x000a__x000a_เก้าเลี้ยว/ Kao Liaoนครสวรรค์/ Nakhon Sawan_x000a_60230"/>
    <s v="60230"/>
    <s v="660614878285"/>
    <s v="16/02/2025 12:17"/>
    <s v="-"/>
    <s v="Kerry_dropoff"/>
    <s v="Lazada"/>
    <s v="lazada"/>
    <s v=""/>
    <s v="-"/>
    <s v="16/02/2025 12:16"/>
  </r>
  <r>
    <x v="2"/>
    <x v="5"/>
    <n v="50"/>
    <n v="3"/>
    <s v="EUA32"/>
    <n v="210"/>
    <n v="0"/>
    <s v="ร้านที่4"/>
    <s v="ว***ิษา ช***สง"/>
    <s v="เทศบาลนครนครศรีธรรมราช"/>
    <s v="-"/>
    <s v=""/>
    <s v="16/02/2025 11:53"/>
    <s v="-"/>
    <s v="Flash Express Thailand COD"/>
    <s v="Tiktok"/>
    <s v="จ่ายทีหลัง / COD"/>
    <s v=""/>
    <s v="-"/>
    <s v="16/02/2025 11:53"/>
  </r>
  <r>
    <x v="1"/>
    <x v="4"/>
    <n v="33.333333333333336"/>
    <n v="3"/>
    <s v="EUA32"/>
    <n v="210"/>
    <n v="0"/>
    <s v="ร้านที่4"/>
    <s v="ว***ิษา ช***สง"/>
    <s v="เทศบาลนครนครศรีธรรมราช"/>
    <s v="-"/>
    <s v=""/>
    <s v="16/02/2025 11:53"/>
    <s v="-"/>
    <s v="Flash Express Thailand COD"/>
    <s v="Tiktok"/>
    <s v="จ่ายทีหลัง / COD"/>
    <s v=""/>
    <s v="-"/>
    <s v="16/02/2025 11:53"/>
  </r>
  <r>
    <x v="19"/>
    <x v="27"/>
    <n v="75"/>
    <n v="1"/>
    <s v="EUA31"/>
    <n v="161"/>
    <n v="86"/>
    <s v="ร้านที่1"/>
    <s v="น******์"/>
    <s v="******ัญสนิทวงศ์ แขวงบางบำหรุ เขตบางพลัด จังหวัดกรุงเทพมหานคร 10700"/>
    <s v="10700"/>
    <s v="65"/>
    <s v="16/02/2025 12:15"/>
    <s v="-"/>
    <s v="SPX Express"/>
    <s v="Shopee"/>
    <s v="shopee"/>
    <s v=""/>
    <s v="-"/>
    <s v="16/02/2025 11:45"/>
  </r>
  <r>
    <x v="6"/>
    <x v="8"/>
    <n v="0"/>
    <n v="2"/>
    <s v="EUA29"/>
    <n v="200"/>
    <n v="0"/>
    <s v="ร้านที่4"/>
    <s v="ธ***าภัทร์ ศ***ุญเรืองไชย"/>
    <s v="สมุทรปราการ"/>
    <s v="-"/>
    <s v=""/>
    <s v="16/02/2025 11:39"/>
    <s v="-"/>
    <s v="Flash Express Thailand"/>
    <s v="Tiktok"/>
    <s v="tiktok"/>
    <s v=""/>
    <s v="-"/>
    <s v="16/02/2025 11:39"/>
  </r>
  <r>
    <x v="8"/>
    <x v="10"/>
    <n v="120"/>
    <n v="2"/>
    <s v="EUA29"/>
    <n v="200"/>
    <n v="0"/>
    <s v="ร้านที่4"/>
    <s v="ธ***าภัทร์ ศ***ุญเรืองไชย"/>
    <s v="สมุทรปราการ"/>
    <s v="-"/>
    <s v=""/>
    <s v="16/02/2025 11:39"/>
    <s v="-"/>
    <s v="Flash Express Thailand"/>
    <s v="Tiktok"/>
    <s v="tiktok"/>
    <s v=""/>
    <s v="-"/>
    <s v="16/02/2025 11:39"/>
  </r>
  <r>
    <x v="1"/>
    <x v="4"/>
    <n v="43"/>
    <n v="1"/>
    <s v="EUA28"/>
    <n v="136"/>
    <n v="3"/>
    <s v="ร้านที่1"/>
    <s v="น******ง"/>
    <s v="******, อำเภอทองแสนขัน จ.อุตรดิตถ์ ตำบลบ่อทอง อำเภอทองแสนขัน จังหวัดอุตรดิตถ์ 53230"/>
    <s v="53230"/>
    <s v="87"/>
    <s v="16/02/2025 12:06"/>
    <s v="-"/>
    <s v="Flash Express"/>
    <s v="Shopee"/>
    <s v="shopee"/>
    <s v=""/>
    <s v="-"/>
    <s v="16/02/2025 11:36"/>
  </r>
  <r>
    <x v="2"/>
    <x v="5"/>
    <n v="45"/>
    <n v="2"/>
    <s v="EUA28"/>
    <n v="136"/>
    <n v="3"/>
    <s v="ร้านที่1"/>
    <s v="น******ง"/>
    <s v="******, อำเภอทองแสนขัน จ.อุตรดิตถ์ ตำบลบ่อทอง อำเภอทองแสนขัน จังหวัดอุตรดิตถ์ 53230"/>
    <s v="53230"/>
    <s v="87"/>
    <s v="16/02/2025 12:06"/>
    <s v="-"/>
    <s v="Flash Express"/>
    <s v="Shopee"/>
    <s v="shopee"/>
    <s v=""/>
    <s v="-"/>
    <s v="16/02/2025 11:36"/>
  </r>
  <r>
    <x v="0"/>
    <x v="18"/>
    <n v="69.569999999999993"/>
    <n v="1"/>
    <s v="EUA27"/>
    <n v="358.29"/>
    <n v="64"/>
    <s v="ร้านที่1"/>
    <s v="กฤชณรงค์ มด นพวิชัย"/>
    <s v="595 ซอย เพชรบุรี 11 ถ. เพชรบุรี แขวงราชเทวี 10400 595 ซอย เพชรบุรี 11 ถ. เพชรบุรี แขวงราชเทวี, 10400_x000a__x000a_ราชเทวี/ Ratchathewiกรุงเทพมหานคร/ Bangkok_x000a_10400"/>
    <s v="10400"/>
    <s v="660642427914"/>
    <s v="16/02/2025 11:27"/>
    <s v="-"/>
    <s v="Kerry_dropoff"/>
    <s v="Lazada"/>
    <s v="lazada"/>
    <s v=""/>
    <s v="-"/>
    <s v="16/02/2025 11:27"/>
  </r>
  <r>
    <x v="9"/>
    <x v="12"/>
    <n v="50"/>
    <n v="6"/>
    <s v="EUA27"/>
    <n v="358.29"/>
    <n v="64"/>
    <s v="ร้านที่1"/>
    <s v="กฤชณรงค์ มด นพวิชัย"/>
    <s v="595 ซอย เพชรบุรี 11 ถ. เพชรบุรี แขวงราชเทวี 10400 595 ซอย เพชรบุรี 11 ถ. เพชรบุรี แขวงราชเทวี, 10400_x000a__x000a_ราชเทวี/ Ratchathewiกรุงเทพมหานคร/ Bangkok_x000a_10400"/>
    <s v="10400"/>
    <s v="660642427914"/>
    <s v="16/02/2025 11:27"/>
    <s v="-"/>
    <s v="Kerry_dropoff"/>
    <s v="Lazada"/>
    <s v="lazada"/>
    <s v=""/>
    <s v="-"/>
    <s v="16/02/2025 11:27"/>
  </r>
  <r>
    <x v="14"/>
    <x v="17"/>
    <n v="70"/>
    <n v="1"/>
    <s v="EUA26"/>
    <n v="70"/>
    <n v="0"/>
    <s v="ร้านที่1"/>
    <s v="ค******า"/>
    <s v="******ขวงพระโขนงเหนือ เขตวัฒนา จังหวัดกรุงเทพมหานคร 10110"/>
    <s v="10110"/>
    <s v="90"/>
    <s v="16/02/2025 11:25"/>
    <s v="-"/>
    <s v="Flash Express"/>
    <s v="Shopee"/>
    <s v="shopee"/>
    <s v=""/>
    <s v="-"/>
    <s v="16/02/2025 11:25"/>
  </r>
  <r>
    <x v="8"/>
    <x v="10"/>
    <n v="120"/>
    <n v="4"/>
    <s v="EUA25"/>
    <n v="220"/>
    <n v="0"/>
    <s v="ร้านที่4"/>
    <s v="ส***พร ห***นรัตน์"/>
    <s v="ชุมพร"/>
    <s v="-"/>
    <s v=""/>
    <s v="16/02/2025 11:15"/>
    <s v="-"/>
    <s v="Flash Express Thailand COD"/>
    <s v="Tiktok"/>
    <s v="จ่ายทีหลัง / COD"/>
    <s v="เนยนม  2 ชิ้น   เผือก 2ชิ้น"/>
    <s v="-"/>
    <s v="16/02/2025 11:15"/>
  </r>
  <r>
    <x v="20"/>
    <x v="28"/>
    <n v="66.666666666666671"/>
    <n v="3"/>
    <s v="EUA24"/>
    <n v="325"/>
    <n v="45"/>
    <s v="ร้านที่1"/>
    <s v="บ******ล"/>
    <s v="******ินดินแดง) ต.ธาตุทอง อ.บ่อทอง จ.ชลบุรี 20270 ตำบลธาตุทอง อำเภอบ่อทอง จังหวัดชลบุรี 20270"/>
    <s v="20270"/>
    <s v="68"/>
    <s v="16/02/2025 14:00"/>
    <s v="-"/>
    <s v="SPX Express"/>
    <s v="Shopee"/>
    <s v="shopee"/>
    <s v=""/>
    <s v="-"/>
    <s v="16/02/2025 11:15"/>
  </r>
  <r>
    <x v="21"/>
    <x v="29"/>
    <n v="66.666666666666671"/>
    <n v="3"/>
    <s v="EUA24"/>
    <n v="325"/>
    <n v="45"/>
    <s v="ร้านที่1"/>
    <s v="บ******ล"/>
    <s v="******ินดินแดง) ต.ธาตุทอง อ.บ่อทอง จ.ชลบุรี 20270 ตำบลธาตุทอง อำเภอบ่อทอง จังหวัดชลบุรี 20270"/>
    <s v="20270"/>
    <s v="68"/>
    <s v="16/02/2025 14:00"/>
    <s v="-"/>
    <s v="SPX Express"/>
    <s v="Shopee"/>
    <s v="shopee"/>
    <s v=""/>
    <s v="-"/>
    <s v="16/02/2025 11:15"/>
  </r>
  <r>
    <x v="4"/>
    <x v="6"/>
    <n v="66"/>
    <n v="1"/>
    <s v="EUA23"/>
    <n v="102.5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16/02/2025 11:09"/>
    <s v="-"/>
    <s v="Kerry_dropoff"/>
    <s v="Lazada"/>
    <s v="lazada"/>
    <s v=""/>
    <s v="-"/>
    <s v="16/02/2025 11:09"/>
  </r>
  <r>
    <x v="5"/>
    <x v="7"/>
    <n v="66"/>
    <n v="1"/>
    <s v="EUA23"/>
    <n v="102.5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16/02/2025 11:09"/>
    <s v="-"/>
    <s v="Kerry_dropoff"/>
    <s v="Lazada"/>
    <s v="lazada"/>
    <s v=""/>
    <s v="-"/>
    <s v="16/02/2025 11:09"/>
  </r>
  <r>
    <x v="0"/>
    <x v="0"/>
    <n v="67"/>
    <n v="1"/>
    <s v="EUA23"/>
    <n v="102.5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16/02/2025 11:09"/>
    <s v="-"/>
    <s v="Kerry_dropoff"/>
    <s v="Lazada"/>
    <s v="lazada"/>
    <s v=""/>
    <s v="-"/>
    <s v="16/02/2025 11:09"/>
  </r>
  <r>
    <x v="8"/>
    <x v="10"/>
    <n v="120"/>
    <n v="2"/>
    <s v="EUA22"/>
    <n v="110"/>
    <n v="0"/>
    <s v="ร้านที่4"/>
    <s v="ณ***ภัทร  ส***ิงห์"/>
    <s v="ลพบุรี"/>
    <s v="-"/>
    <s v=""/>
    <s v="16/02/2025 11:03"/>
    <s v="-"/>
    <s v="Flash Express Thailand"/>
    <s v="Tiktok"/>
    <s v="tiktok"/>
    <s v="ไม่เอาหน้าฝอยทองนะคะ"/>
    <s v="-"/>
    <s v="16/02/2025 11:03"/>
  </r>
  <r>
    <x v="4"/>
    <x v="6"/>
    <n v="66"/>
    <n v="1"/>
    <s v="EUA21"/>
    <n v="124.27"/>
    <n v="0"/>
    <s v="ร้านที่9"/>
    <s v="ฉลอง  อ่วมอ่าง"/>
    <s v="73 หมู่2 ต.ธรรมศาลา_x000a__x000a_เมืองนครปฐม/ Mueang Nakhon Pathomนครปฐม/ Nakhon Pathom_x000a_73000"/>
    <s v="73000"/>
    <s v="660868015727"/>
    <s v="16/02/2025 11:03"/>
    <s v="-"/>
    <s v="Kerry_dropoff"/>
    <s v="Lazada"/>
    <s v="lazada"/>
    <s v=""/>
    <s v="-"/>
    <s v="16/02/2025 11:02"/>
  </r>
  <r>
    <x v="5"/>
    <x v="7"/>
    <n v="66"/>
    <n v="1"/>
    <s v="EUA21"/>
    <n v="124.27"/>
    <n v="0"/>
    <s v="ร้านที่9"/>
    <s v="ฉลอง  อ่วมอ่าง"/>
    <s v="73 หมู่2 ต.ธรรมศาลา_x000a__x000a_เมืองนครปฐม/ Mueang Nakhon Pathomนครปฐม/ Nakhon Pathom_x000a_73000"/>
    <s v="73000"/>
    <s v="660868015727"/>
    <s v="16/02/2025 11:03"/>
    <s v="-"/>
    <s v="Kerry_dropoff"/>
    <s v="Lazada"/>
    <s v="lazada"/>
    <s v=""/>
    <s v="-"/>
    <s v="16/02/2025 11:02"/>
  </r>
  <r>
    <x v="0"/>
    <x v="0"/>
    <n v="67"/>
    <n v="1"/>
    <s v="EUA21"/>
    <n v="124.27"/>
    <n v="0"/>
    <s v="ร้านที่9"/>
    <s v="ฉลอง  อ่วมอ่าง"/>
    <s v="73 หมู่2 ต.ธรรมศาลา_x000a__x000a_เมืองนครปฐม/ Mueang Nakhon Pathomนครปฐม/ Nakhon Pathom_x000a_73000"/>
    <s v="73000"/>
    <s v="660868015727"/>
    <s v="16/02/2025 11:03"/>
    <s v="-"/>
    <s v="Kerry_dropoff"/>
    <s v="Lazada"/>
    <s v="lazada"/>
    <s v=""/>
    <s v="-"/>
    <s v="16/02/2025 11:02"/>
  </r>
  <r>
    <x v="6"/>
    <x v="8"/>
    <n v="0"/>
    <n v="1"/>
    <s v="EUA20"/>
    <n v="210"/>
    <n v="0"/>
    <s v="ร้านที่4"/>
    <s v="ค***นิตย์ แ***ก้ว"/>
    <s v="ขอนแก่น"/>
    <s v="-"/>
    <s v=""/>
    <s v="16/02/2025 10:59"/>
    <s v="-"/>
    <s v="Flash Express Thailand"/>
    <s v="Tiktok"/>
    <s v="tiktok"/>
    <s v="เค้ก ขอเป็นกาแฟกับเผือกนะคะขอบคุณค่ะ"/>
    <s v="-"/>
    <s v="16/02/2025 10:59"/>
  </r>
  <r>
    <x v="4"/>
    <x v="6"/>
    <n v="120"/>
    <n v="1"/>
    <s v="EUA20"/>
    <n v="210"/>
    <n v="0"/>
    <s v="ร้านที่4"/>
    <s v="ค***นิตย์ แ***ก้ว"/>
    <s v="ขอนแก่น"/>
    <s v="-"/>
    <s v=""/>
    <s v="16/02/2025 10:59"/>
    <s v="-"/>
    <s v="Flash Express Thailand"/>
    <s v="Tiktok"/>
    <s v="tiktok"/>
    <s v="เค้ก ขอเป็นกาแฟกับเผือกนะคะขอบคุณค่ะ"/>
    <s v="-"/>
    <s v="16/02/2025 10:59"/>
  </r>
  <r>
    <x v="8"/>
    <x v="10"/>
    <n v="120"/>
    <n v="2"/>
    <s v="EUA20"/>
    <n v="210"/>
    <n v="0"/>
    <s v="ร้านที่4"/>
    <s v="ค***นิตย์ แ***ก้ว"/>
    <s v="ขอนแก่น"/>
    <s v="-"/>
    <s v=""/>
    <s v="16/02/2025 10:59"/>
    <s v="-"/>
    <s v="Flash Express Thailand"/>
    <s v="Tiktok"/>
    <s v="tiktok"/>
    <s v="เค้ก ขอเป็นกาแฟกับเผือกนะคะขอบคุณค่ะ"/>
    <s v="-"/>
    <s v="16/02/2025 10:59"/>
  </r>
  <r>
    <x v="4"/>
    <x v="6"/>
    <n v="66"/>
    <n v="1"/>
    <s v="EUA19"/>
    <n v="139.72"/>
    <n v="7"/>
    <s v="ร้านที่9"/>
    <s v="ยุณีวรรณ เทียนเต้ง"/>
    <s v="91ม.9 บ้านนาสีนวล ต.หนองแปน_x000a__x000a_เจริญศิลป์/ Charoen Sinสกลนคร/ Sakon Nakhon_x000a_47290"/>
    <s v="47290"/>
    <s v="660879399690"/>
    <s v="16/02/2025 10:58"/>
    <s v="-"/>
    <s v="Kerry_dropoff"/>
    <s v="Lazada"/>
    <s v="lazada"/>
    <s v=""/>
    <s v="-"/>
    <s v="16/02/2025 10:57"/>
  </r>
  <r>
    <x v="5"/>
    <x v="7"/>
    <n v="66"/>
    <n v="1"/>
    <s v="EUA19"/>
    <n v="139.72"/>
    <n v="7"/>
    <s v="ร้านที่9"/>
    <s v="ยุณีวรรณ เทียนเต้ง"/>
    <s v="91ม.9 บ้านนาสีนวล ต.หนองแปน_x000a__x000a_เจริญศิลป์/ Charoen Sinสกลนคร/ Sakon Nakhon_x000a_47290"/>
    <s v="47290"/>
    <s v="660879399690"/>
    <s v="16/02/2025 10:58"/>
    <s v="-"/>
    <s v="Kerry_dropoff"/>
    <s v="Lazada"/>
    <s v="lazada"/>
    <s v=""/>
    <s v="-"/>
    <s v="16/02/2025 10:57"/>
  </r>
  <r>
    <x v="0"/>
    <x v="0"/>
    <n v="67"/>
    <n v="1"/>
    <s v="EUA19"/>
    <n v="139.72"/>
    <n v="7"/>
    <s v="ร้านที่9"/>
    <s v="ยุณีวรรณ เทียนเต้ง"/>
    <s v="91ม.9 บ้านนาสีนวล ต.หนองแปน_x000a__x000a_เจริญศิลป์/ Charoen Sinสกลนคร/ Sakon Nakhon_x000a_47290"/>
    <s v="47290"/>
    <s v="660879399690"/>
    <s v="16/02/2025 10:58"/>
    <s v="-"/>
    <s v="Kerry_dropoff"/>
    <s v="Lazada"/>
    <s v="lazada"/>
    <s v=""/>
    <s v="-"/>
    <s v="16/02/2025 10:57"/>
  </r>
  <r>
    <x v="6"/>
    <x v="8"/>
    <n v="0"/>
    <n v="1"/>
    <s v="EUA18"/>
    <n v="200"/>
    <n v="0"/>
    <s v="ร้านที่4"/>
    <s v="ว***ิดา เ***ยวกัน"/>
    <s v="ราชบุรี"/>
    <s v="-"/>
    <s v=""/>
    <s v="16/02/2025 10:55"/>
    <s v="-"/>
    <s v="Flash Express Thailand COD"/>
    <s v="Tiktok"/>
    <s v="จ่ายทีหลัง / COD"/>
    <s v=""/>
    <s v="-"/>
    <s v="16/02/2025 10:55"/>
  </r>
  <r>
    <x v="5"/>
    <x v="11"/>
    <n v="120"/>
    <n v="1"/>
    <s v="EUA18"/>
    <n v="200"/>
    <n v="0"/>
    <s v="ร้านที่4"/>
    <s v="ว***ิดา เ***ยวกัน"/>
    <s v="ราชบุรี"/>
    <s v="-"/>
    <s v=""/>
    <s v="16/02/2025 10:55"/>
    <s v="-"/>
    <s v="Flash Express Thailand COD"/>
    <s v="Tiktok"/>
    <s v="จ่ายทีหลัง / COD"/>
    <s v=""/>
    <s v="-"/>
    <s v="16/02/2025 10:55"/>
  </r>
  <r>
    <x v="6"/>
    <x v="8"/>
    <n v="0"/>
    <n v="1"/>
    <s v="EUA18"/>
    <n v="200"/>
    <n v="0"/>
    <s v="ร้านที่4"/>
    <s v="ว***ิดา เ***ยวกัน"/>
    <s v="ราชบุรี"/>
    <s v="-"/>
    <s v=""/>
    <s v="16/02/2025 10:55"/>
    <s v="-"/>
    <s v="Flash Express Thailand COD"/>
    <s v="Tiktok"/>
    <s v="จ่ายทีหลัง / COD"/>
    <s v=""/>
    <s v="-"/>
    <s v="16/02/2025 10:55"/>
  </r>
  <r>
    <x v="4"/>
    <x v="6"/>
    <n v="120"/>
    <n v="1"/>
    <s v="EUA18"/>
    <n v="200"/>
    <n v="0"/>
    <s v="ร้านที่4"/>
    <s v="ว***ิดา เ***ยวกัน"/>
    <s v="ราชบุรี"/>
    <s v="-"/>
    <s v=""/>
    <s v="16/02/2025 10:55"/>
    <s v="-"/>
    <s v="Flash Express Thailand COD"/>
    <s v="Tiktok"/>
    <s v="จ่ายทีหลัง / COD"/>
    <s v=""/>
    <s v="-"/>
    <s v="16/02/2025 10:55"/>
  </r>
  <r>
    <x v="4"/>
    <x v="6"/>
    <n v="66"/>
    <n v="1"/>
    <s v="EUA17"/>
    <n v="131.1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2/2025 10:48"/>
    <s v="-"/>
    <s v="Kerry_dropoff"/>
    <s v="Lazada"/>
    <s v="lazada"/>
    <s v=""/>
    <s v="-"/>
    <s v="16/02/2025 10:48"/>
  </r>
  <r>
    <x v="5"/>
    <x v="7"/>
    <n v="66"/>
    <n v="1"/>
    <s v="EUA17"/>
    <n v="131.1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2/2025 10:48"/>
    <s v="-"/>
    <s v="Kerry_dropoff"/>
    <s v="Lazada"/>
    <s v="lazada"/>
    <s v=""/>
    <s v="-"/>
    <s v="16/02/2025 10:48"/>
  </r>
  <r>
    <x v="0"/>
    <x v="0"/>
    <n v="67"/>
    <n v="1"/>
    <s v="EUA17"/>
    <n v="131.1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2/2025 10:48"/>
    <s v="-"/>
    <s v="Kerry_dropoff"/>
    <s v="Lazada"/>
    <s v="lazada"/>
    <s v=""/>
    <s v="-"/>
    <s v="16/02/2025 10:48"/>
  </r>
  <r>
    <x v="2"/>
    <x v="5"/>
    <n v="45"/>
    <n v="1"/>
    <s v="EUA16"/>
    <n v="45"/>
    <n v="0"/>
    <s v="ร้านที่1"/>
    <s v="B******P"/>
    <s v="******นแดง (คอนโด  A-Space ตึกE) แขวงดินแดง เขตดินแดง จังหวัดกรุงเทพมหานคร 10400"/>
    <s v="10400"/>
    <s v="63"/>
    <s v="16/02/2025 10:41"/>
    <s v="-"/>
    <s v="Flash Express"/>
    <s v="Shopee"/>
    <s v="shopee"/>
    <s v=""/>
    <s v="-"/>
    <s v="16/02/2025 10:41"/>
  </r>
  <r>
    <x v="1"/>
    <x v="4"/>
    <n v="33.333333333333336"/>
    <n v="6"/>
    <s v="EUA15"/>
    <n v="21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16/02/2025 10:40"/>
  </r>
  <r>
    <x v="4"/>
    <x v="6"/>
    <n v="66"/>
    <n v="1"/>
    <s v="EUA14"/>
    <n v="145.2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2/2025 10:32"/>
    <s v="-"/>
    <s v="Kerry_dropoff"/>
    <s v="Lazada"/>
    <s v="lazada"/>
    <s v=""/>
    <s v="-"/>
    <s v="16/02/2025 10:32"/>
  </r>
  <r>
    <x v="5"/>
    <x v="7"/>
    <n v="66"/>
    <n v="1"/>
    <s v="EUA14"/>
    <n v="145.2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2/2025 10:32"/>
    <s v="-"/>
    <s v="Kerry_dropoff"/>
    <s v="Lazada"/>
    <s v="lazada"/>
    <s v=""/>
    <s v="-"/>
    <s v="16/02/2025 10:32"/>
  </r>
  <r>
    <x v="0"/>
    <x v="0"/>
    <n v="67"/>
    <n v="1"/>
    <s v="EUA14"/>
    <n v="145.2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2/2025 10:32"/>
    <s v="-"/>
    <s v="Kerry_dropoff"/>
    <s v="Lazada"/>
    <s v="lazada"/>
    <s v=""/>
    <s v="-"/>
    <s v="16/02/2025 10:32"/>
  </r>
  <r>
    <x v="6"/>
    <x v="8"/>
    <n v="0"/>
    <n v="1"/>
    <s v="EUA13"/>
    <n v="155"/>
    <n v="0"/>
    <s v="ร้านที่4"/>
    <s v="พ***พย์ ส***ลิศ"/>
    <s v="สุรินทร์"/>
    <s v="-"/>
    <s v=""/>
    <s v="16/02/2025 10:30"/>
    <s v="-"/>
    <s v="Flash Express Thailand COD"/>
    <s v="Tiktok"/>
    <s v="จ่ายทีหลัง / COD"/>
    <s v=""/>
    <s v="-"/>
    <s v="16/02/2025 10:30"/>
  </r>
  <r>
    <x v="4"/>
    <x v="6"/>
    <n v="120"/>
    <n v="1"/>
    <s v="EUA13"/>
    <n v="155"/>
    <n v="0"/>
    <s v="ร้านที่4"/>
    <s v="พ***พย์ ส***ลิศ"/>
    <s v="สุรินทร์"/>
    <s v="-"/>
    <s v=""/>
    <s v="16/02/2025 10:30"/>
    <s v="-"/>
    <s v="Flash Express Thailand COD"/>
    <s v="Tiktok"/>
    <s v="จ่ายทีหลัง / COD"/>
    <s v=""/>
    <s v="-"/>
    <s v="16/02/2025 10:30"/>
  </r>
  <r>
    <x v="8"/>
    <x v="10"/>
    <n v="120"/>
    <n v="1"/>
    <s v="EUA13"/>
    <n v="155"/>
    <n v="0"/>
    <s v="ร้านที่4"/>
    <s v="พ***พย์ ส***ลิศ"/>
    <s v="สุรินทร์"/>
    <s v="-"/>
    <s v=""/>
    <s v="16/02/2025 10:30"/>
    <s v="-"/>
    <s v="Flash Express Thailand COD"/>
    <s v="Tiktok"/>
    <s v="จ่ายทีหลัง / COD"/>
    <s v=""/>
    <s v="-"/>
    <s v="16/02/2025 10:30"/>
  </r>
  <r>
    <x v="8"/>
    <x v="10"/>
    <n v="120"/>
    <n v="2"/>
    <s v="EUA12"/>
    <n v="116"/>
    <n v="6"/>
    <s v="ร้านที่4"/>
    <s v="ส*** เ***โสภา"/>
    <s v="ราชบุรี"/>
    <s v="-"/>
    <s v=""/>
    <s v="16/02/2025 10:30"/>
    <s v="-"/>
    <s v="Flash Express Thailand COD"/>
    <s v="Tiktok"/>
    <s v="จ่ายทีหลัง / COD"/>
    <s v=""/>
    <s v="-"/>
    <s v="16/02/2025 10:30"/>
  </r>
  <r>
    <x v="0"/>
    <x v="0"/>
    <n v="76"/>
    <n v="3"/>
    <s v="EUA11"/>
    <n v="263"/>
    <n v="35"/>
    <s v="ร้านที่1"/>
    <s v="น******์"/>
    <s v="******หทัยราษฎร์  แขวงมีนบุรี แขวงมีนบุรี เขตมีนบุรี จังหวัดกรุงเทพมหานคร 10510"/>
    <s v="10510"/>
    <s v="38"/>
    <s v="16/02/2025 10:58"/>
    <s v="-"/>
    <s v="Flash Express"/>
    <s v="Shopee"/>
    <s v="shopee"/>
    <s v=""/>
    <s v="-"/>
    <s v="16/02/2025 10:28"/>
  </r>
  <r>
    <x v="8"/>
    <x v="10"/>
    <n v="120"/>
    <n v="2"/>
    <s v="EUA10"/>
    <n v="116"/>
    <n v="6"/>
    <s v="ร้านที่4"/>
    <s v="ว***ะ ต*** เ***กอ่อน"/>
    <s v="ชลบุรี"/>
    <s v="-"/>
    <s v=""/>
    <s v="16/02/2025 10:27"/>
    <s v="-"/>
    <s v="Flash Express Thailand COD"/>
    <s v="Tiktok"/>
    <s v="จ่ายทีหลัง / COD"/>
    <s v="📌📌รับรส มะพร้าวกับเนยนม📌📌"/>
    <s v="-"/>
    <s v="16/02/2025 10:27"/>
  </r>
  <r>
    <x v="8"/>
    <x v="10"/>
    <n v="120"/>
    <n v="2"/>
    <s v="EUA9"/>
    <n v="116"/>
    <n v="6"/>
    <s v="ร้านที่4"/>
    <s v="เ***"/>
    <s v="มหาสารคาม"/>
    <s v="-"/>
    <s v=""/>
    <s v="16/02/2025 10:28"/>
    <s v="-"/>
    <s v="Flash Express Thailand"/>
    <s v="Tiktok"/>
    <s v="tiktok"/>
    <s v=""/>
    <s v="-"/>
    <s v="16/02/2025 10:27"/>
  </r>
  <r>
    <x v="4"/>
    <x v="6"/>
    <n v="66"/>
    <n v="1"/>
    <s v="EUA7"/>
    <n v="131.72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6/02/2025 10:18"/>
    <s v="-"/>
    <s v="Kerry_dropoff"/>
    <s v="Lazada"/>
    <s v="lazada"/>
    <s v=""/>
    <s v="-"/>
    <s v="16/02/2025 10:18"/>
  </r>
  <r>
    <x v="5"/>
    <x v="7"/>
    <n v="66"/>
    <n v="1"/>
    <s v="EUA7"/>
    <n v="131.72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6/02/2025 10:18"/>
    <s v="-"/>
    <s v="Kerry_dropoff"/>
    <s v="Lazada"/>
    <s v="lazada"/>
    <s v=""/>
    <s v="-"/>
    <s v="16/02/2025 10:18"/>
  </r>
  <r>
    <x v="0"/>
    <x v="0"/>
    <n v="67"/>
    <n v="1"/>
    <s v="EUA7"/>
    <n v="131.72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6/02/2025 10:18"/>
    <s v="-"/>
    <s v="Kerry_dropoff"/>
    <s v="Lazada"/>
    <s v="lazada"/>
    <s v=""/>
    <s v="-"/>
    <s v="16/02/2025 10:18"/>
  </r>
  <r>
    <x v="3"/>
    <x v="2"/>
    <n v="33.333333333333336"/>
    <n v="12"/>
    <s v="EUA6"/>
    <n v="349.41"/>
    <n v="23"/>
    <s v="ร้านที่8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16/02/2025 10:17"/>
    <s v="-"/>
    <s v="Kerry_dropoff"/>
    <s v="Lazada"/>
    <s v="lazada"/>
    <s v=""/>
    <s v="-"/>
    <s v="16/02/2025 10:17"/>
  </r>
  <r>
    <x v="3"/>
    <x v="2"/>
    <n v="33.166666666666664"/>
    <n v="6"/>
    <s v="EUA5"/>
    <n v="156.46"/>
    <n v="7"/>
    <s v="ร้านที่8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6/02/2025 10:17"/>
    <s v="-"/>
    <s v="Kerry_dropoff"/>
    <s v="Lazada"/>
    <s v="lazada"/>
    <s v=""/>
    <s v="-"/>
    <s v="16/02/2025 10:17"/>
  </r>
  <r>
    <x v="8"/>
    <x v="10"/>
    <n v="120"/>
    <n v="5"/>
    <s v="EUA4"/>
    <n v="275"/>
    <n v="0"/>
    <s v="ร้านที่4"/>
    <s v="ส***ย ภ***แพทย์"/>
    <s v="สมุทรสาคร"/>
    <s v="-"/>
    <s v=""/>
    <s v="16/02/2025 10:11"/>
    <s v="-"/>
    <s v="Flash Express Thailand COD"/>
    <s v="Tiktok"/>
    <s v="จ่ายทีหลัง / COD"/>
    <s v=""/>
    <s v="-"/>
    <s v="16/02/2025 10:11"/>
  </r>
  <r>
    <x v="3"/>
    <x v="2"/>
    <n v="45"/>
    <n v="3"/>
    <s v="EUA3"/>
    <n v="190"/>
    <n v="64"/>
    <s v="ร้านที่4"/>
    <s v="เ***ร์"/>
    <s v="เลย"/>
    <s v="-"/>
    <s v=""/>
    <s v="16/02/2025 10:03"/>
    <s v="-"/>
    <s v="Flash Express Thailand COD"/>
    <s v="Tiktok"/>
    <s v="จ่ายทีหลัง / COD"/>
    <s v=""/>
    <s v="-"/>
    <s v="16/02/2025 10:03"/>
  </r>
  <r>
    <x v="4"/>
    <x v="6"/>
    <n v="66"/>
    <n v="1"/>
    <s v="EUA2"/>
    <n v="164.41"/>
    <n v="7"/>
    <s v="ร้านที่9"/>
    <s v="คุณ​ นุสราวดี​ ศรีทองพิมพ์"/>
    <s v="62  ซ.สำเภา ถ.บางแค_x000a__x000a_บางแค/ Bang Khaeกรุงเทพมหานคร/ Bangkok_x000a_10160"/>
    <s v="10160"/>
    <s v="660898904113"/>
    <s v="16/02/2025 09:52"/>
    <s v="-"/>
    <s v="Kerry_dropoff"/>
    <s v="Lazada"/>
    <s v="lazada"/>
    <s v=""/>
    <s v="-"/>
    <s v="16/02/2025 09:52"/>
  </r>
  <r>
    <x v="5"/>
    <x v="7"/>
    <n v="66"/>
    <n v="1"/>
    <s v="EUA2"/>
    <n v="164.41"/>
    <n v="7"/>
    <s v="ร้านที่9"/>
    <s v="คุณ​ นุสราวดี​ ศรีทองพิมพ์"/>
    <s v="62  ซ.สำเภา ถ.บางแค_x000a__x000a_บางแค/ Bang Khaeกรุงเทพมหานคร/ Bangkok_x000a_10160"/>
    <s v="10160"/>
    <s v="660898904113"/>
    <s v="16/02/2025 09:52"/>
    <s v="-"/>
    <s v="Kerry_dropoff"/>
    <s v="Lazada"/>
    <s v="lazada"/>
    <s v=""/>
    <s v="-"/>
    <s v="16/02/2025 09:52"/>
  </r>
  <r>
    <x v="0"/>
    <x v="0"/>
    <n v="67"/>
    <n v="1"/>
    <s v="EUA2"/>
    <n v="164.41"/>
    <n v="7"/>
    <s v="ร้านที่9"/>
    <s v="คุณ​ นุสราวดี​ ศรีทองพิมพ์"/>
    <s v="62  ซ.สำเภา ถ.บางแค_x000a__x000a_บางแค/ Bang Khaeกรุงเทพมหานคร/ Bangkok_x000a_10160"/>
    <s v="10160"/>
    <s v="660898904113"/>
    <s v="16/02/2025 09:52"/>
    <s v="-"/>
    <s v="Kerry_dropoff"/>
    <s v="Lazada"/>
    <s v="lazada"/>
    <s v=""/>
    <s v="-"/>
    <s v="16/02/2025 09:52"/>
  </r>
  <r>
    <x v="8"/>
    <x v="10"/>
    <n v="120"/>
    <n v="3"/>
    <s v="EUA1"/>
    <n v="165"/>
    <n v="0"/>
    <s v="ร้านที่4"/>
    <s v="ม***ชลี ต***ูล"/>
    <s v="พระนครศรีอยุธยา"/>
    <s v="-"/>
    <s v=""/>
    <s v="16/02/2025 09:50"/>
    <s v="-"/>
    <s v="Flash Express Thailand COD"/>
    <s v="Tiktok"/>
    <s v="จ่ายทีหลัง / COD"/>
    <s v=""/>
    <s v="-"/>
    <s v="16/02/2025 09:50"/>
  </r>
  <r>
    <x v="6"/>
    <x v="8"/>
    <n v="0"/>
    <n v="3"/>
    <s v="EUA0"/>
    <n v="300"/>
    <n v="0"/>
    <s v="ร้านที่4"/>
    <s v="จ***ร์ฉาย  เ***สุขสมาน"/>
    <s v="พระนครศรีอยุธยา"/>
    <s v="-"/>
    <s v=""/>
    <s v="16/02/2025 09:49"/>
    <s v="-"/>
    <s v="Flash Express Thailand COD"/>
    <s v="Tiktok"/>
    <s v="จ่ายทีหลัง / COD"/>
    <s v=""/>
    <s v="-"/>
    <s v="16/02/2025 09:49"/>
  </r>
  <r>
    <x v="0"/>
    <x v="0"/>
    <n v="120"/>
    <n v="3"/>
    <s v="EUA0"/>
    <n v="300"/>
    <n v="0"/>
    <s v="ร้านที่4"/>
    <s v="จ***ร์ฉาย  เ***สุขสมาน"/>
    <s v="พระนครศรีอยุธยา"/>
    <s v="-"/>
    <s v=""/>
    <s v="16/02/2025 09:49"/>
    <s v="-"/>
    <s v="Flash Express Thailand COD"/>
    <s v="Tiktok"/>
    <s v="จ่ายทีหลัง / COD"/>
    <s v=""/>
    <s v="-"/>
    <s v="16/02/2025 09:49"/>
  </r>
  <r>
    <x v="6"/>
    <x v="8"/>
    <n v="0"/>
    <n v="1"/>
    <s v="ETZ99"/>
    <n v="210"/>
    <n v="0"/>
    <s v="ร้านที่4"/>
    <s v="ส***ญญา ช***ย"/>
    <s v="เพชรบูรณ์"/>
    <s v="-"/>
    <s v=""/>
    <s v="16/02/2025 09:48"/>
    <s v="-"/>
    <s v="Flash Express Thailand COD"/>
    <s v="Tiktok"/>
    <s v="จ่ายทีหลัง / COD"/>
    <s v=""/>
    <s v="-"/>
    <s v="16/02/2025 09:48"/>
  </r>
  <r>
    <x v="4"/>
    <x v="6"/>
    <n v="120"/>
    <n v="1"/>
    <s v="ETZ99"/>
    <n v="210"/>
    <n v="0"/>
    <s v="ร้านที่4"/>
    <s v="ส***ญญา ช***ย"/>
    <s v="เพชรบูรณ์"/>
    <s v="-"/>
    <s v=""/>
    <s v="16/02/2025 09:48"/>
    <s v="-"/>
    <s v="Flash Express Thailand COD"/>
    <s v="Tiktok"/>
    <s v="จ่ายทีหลัง / COD"/>
    <s v=""/>
    <s v="-"/>
    <s v="16/02/2025 09:48"/>
  </r>
  <r>
    <x v="8"/>
    <x v="10"/>
    <n v="120"/>
    <n v="2"/>
    <s v="ETZ99"/>
    <n v="210"/>
    <n v="0"/>
    <s v="ร้านที่4"/>
    <s v="ส***ญญา ช***ย"/>
    <s v="เพชรบูรณ์"/>
    <s v="-"/>
    <s v=""/>
    <s v="16/02/2025 09:48"/>
    <s v="-"/>
    <s v="Flash Express Thailand COD"/>
    <s v="Tiktok"/>
    <s v="จ่ายทีหลัง / COD"/>
    <s v=""/>
    <s v="-"/>
    <s v="16/02/2025 09:48"/>
  </r>
  <r>
    <x v="0"/>
    <x v="18"/>
    <n v="63.41"/>
    <n v="1"/>
    <s v="ETZ98"/>
    <n v="182.41"/>
    <n v="26"/>
    <s v="ร้านที่1"/>
    <s v="ทิพสะดา ลัดลอย"/>
    <s v="สุขุมวิท 85/55 หมู่ที่ 4 หมู่บ้านบุญศิริ  · บางเมืองใหม่/ Bang Mueang Mai_x000a__x000a_เมืองสมุทรปราการ/ Mueang Samut Prakanสมุทรปราการ/ Samut Prakan_x000a_10270"/>
    <s v="10270"/>
    <s v="660817434551"/>
    <s v="16/02/2025 09:56"/>
    <s v="-"/>
    <s v="Kerry_dropoff"/>
    <s v="Lazada"/>
    <s v="lazada"/>
    <s v=""/>
    <s v="-"/>
    <s v="16/02/2025 09:48"/>
  </r>
  <r>
    <x v="4"/>
    <x v="30"/>
    <n v="93"/>
    <n v="1"/>
    <s v="ETZ98"/>
    <n v="182.41"/>
    <n v="26"/>
    <s v="ร้านที่1"/>
    <s v="ทิพสะดา ลัดลอย"/>
    <s v="สุขุมวิท 85/55 หมู่ที่ 4 หมู่บ้านบุญศิริ  · บางเมืองใหม่/ Bang Mueang Mai_x000a__x000a_เมืองสมุทรปราการ/ Mueang Samut Prakanสมุทรปราการ/ Samut Prakan_x000a_10270"/>
    <s v="10270"/>
    <s v="660817434551"/>
    <s v="16/02/2025 09:56"/>
    <s v="-"/>
    <s v="Kerry_dropoff"/>
    <s v="Lazada"/>
    <s v="lazada"/>
    <s v=""/>
    <s v="-"/>
    <s v="16/02/2025 09:48"/>
  </r>
  <r>
    <x v="0"/>
    <x v="0"/>
    <n v="66.333333333333329"/>
    <n v="3"/>
    <s v="ETZ97"/>
    <n v="138.07"/>
    <n v="7"/>
    <s v="ร้านที่9"/>
    <s v="สุรีย์"/>
    <s v="เลขที่8 (ซอยรับจอดรถ) ถ.ราชพฤกษ์1 · ปากคลองภาษีเจริญ/ Pak Khlong Phasi Charoen_x000a__x000a_ภาษีเจริญ/ Phasi Charoenกรุงเทพมหานคร/ Bangkok_x000a_10160"/>
    <s v="10160"/>
    <s v="660846615521"/>
    <s v="16/02/2025 09:41"/>
    <s v="-"/>
    <s v="Kerry_dropoff"/>
    <s v="Lazada"/>
    <s v="lazada"/>
    <s v=""/>
    <s v="-"/>
    <s v="16/02/2025 09:41"/>
  </r>
  <r>
    <x v="8"/>
    <x v="10"/>
    <n v="120"/>
    <n v="4"/>
    <s v="ETZ96"/>
    <n v="220"/>
    <n v="0"/>
    <s v="ร้านที่4"/>
    <s v="ป***ิมพรรณ ห***รัส"/>
    <s v="ตำบล กาฬสินธุ์"/>
    <s v="-"/>
    <s v=""/>
    <s v="16/02/2025 09:34"/>
    <s v="-"/>
    <s v="Flash Express Thailand COD"/>
    <s v="Tiktok"/>
    <s v="จ่ายทีหลัง / COD"/>
    <s v=""/>
    <s v="-"/>
    <s v="16/02/2025 09:34"/>
  </r>
  <r>
    <x v="8"/>
    <x v="10"/>
    <n v="120"/>
    <n v="2"/>
    <s v="ETZ95"/>
    <n v="155"/>
    <n v="45"/>
    <s v="ร้านที่4"/>
    <s v="ส***ัย เ***ลาภ"/>
    <s v="นนทบุรี"/>
    <s v="-"/>
    <s v=""/>
    <s v="16/02/2025 09:30"/>
    <s v="-"/>
    <s v="Flash Express Thailand COD"/>
    <s v="Tiktok"/>
    <s v="จ่ายทีหลัง / COD"/>
    <s v=""/>
    <s v="-"/>
    <s v="16/02/2025 09:30"/>
  </r>
  <r>
    <x v="0"/>
    <x v="0"/>
    <n v="66.333333333333329"/>
    <n v="12"/>
    <s v="ETZ94"/>
    <n v="880"/>
    <n v="0"/>
    <s v="ร้านที่4"/>
    <s v="ก***า ศ***ะนัน"/>
    <s v="กรุงเทพฯ"/>
    <s v="-"/>
    <s v=""/>
    <s v="16/02/2025 09:26"/>
    <s v="-"/>
    <s v="Flash Express Thailand COD"/>
    <s v="Tiktok"/>
    <s v="จ่ายทีหลัง / COD"/>
    <s v=""/>
    <s v="-"/>
    <s v="16/02/2025 09:27"/>
  </r>
  <r>
    <x v="8"/>
    <x v="10"/>
    <n v="120"/>
    <n v="2"/>
    <s v="ETZ93"/>
    <n v="110"/>
    <n v="0"/>
    <s v="ร้านที่4"/>
    <s v="ท***"/>
    <s v="พระนครศรีอยุธยา"/>
    <s v="-"/>
    <s v=""/>
    <s v="16/02/2025 09:25"/>
    <s v="-"/>
    <s v="Flash Express Thailand COD"/>
    <s v="Tiktok"/>
    <s v="จ่ายทีหลัง / COD"/>
    <s v="ขอฝอยทอง2กล่องนะคะ ไม่เอากาแฟนะคะ"/>
    <s v="-"/>
    <s v="16/02/2025 09:25"/>
  </r>
  <r>
    <x v="8"/>
    <x v="10"/>
    <n v="120"/>
    <n v="2"/>
    <s v="ETZ92"/>
    <n v="115"/>
    <n v="5"/>
    <s v="ร้านที่4"/>
    <s v="ส***ตรี  ร***เรือง"/>
    <s v="สกลนคร"/>
    <s v="-"/>
    <s v=""/>
    <s v="16/02/2025 09:24"/>
    <s v="-"/>
    <s v="Flash Express Thailand COD"/>
    <s v="Tiktok"/>
    <s v="จ่ายทีหลัง / COD"/>
    <s v="ไม่เอารสกาแฟคะไม่ทานกาแฟ"/>
    <s v="-"/>
    <s v="16/02/2025 09:24"/>
  </r>
  <r>
    <x v="8"/>
    <x v="10"/>
    <n v="120"/>
    <n v="4"/>
    <s v="ETZ90"/>
    <n v="220"/>
    <n v="0"/>
    <s v="ร้านที่4"/>
    <s v="ว***พร ไ***ํารงค์"/>
    <s v="นครสวรรค์"/>
    <s v="-"/>
    <s v=""/>
    <s v="16/02/2025 09:22"/>
    <s v="-"/>
    <s v="Flash Express Thailand COD"/>
    <s v="Tiktok"/>
    <s v="จ่ายทีหลัง / COD"/>
    <s v="📌📌ไม่รับกาแฟ📌📌"/>
    <s v="-"/>
    <s v="16/02/2025 09:22"/>
  </r>
  <r>
    <x v="0"/>
    <x v="0"/>
    <n v="66.333333333333329"/>
    <n v="3"/>
    <s v="ETZ89"/>
    <n v="220"/>
    <n v="0"/>
    <s v="ร้านที่4"/>
    <s v="จ***ร์ฉาย  เ***สุขสมาน"/>
    <s v="พระนครศรีอยุธยา"/>
    <s v="-"/>
    <s v=""/>
    <s v="16/02/2025 09:14"/>
    <s v="-"/>
    <s v="Flash Express Thailand COD"/>
    <s v="Tiktok"/>
    <s v="จ่ายทีหลัง / COD"/>
    <s v=""/>
    <s v="-"/>
    <s v="16/02/2025 09:14"/>
  </r>
  <r>
    <x v="8"/>
    <x v="10"/>
    <n v="120"/>
    <n v="4"/>
    <s v="ETZ88"/>
    <n v="220"/>
    <n v="0"/>
    <s v="ร้านที่4"/>
    <s v="ณ***รี แ***"/>
    <s v="ชลบุรี"/>
    <s v="-"/>
    <s v=""/>
    <s v="16/02/2025 09:13"/>
    <s v="-"/>
    <s v="Flash Express Thailand"/>
    <s v="Tiktok"/>
    <s v="tiktok"/>
    <s v=""/>
    <s v="-"/>
    <s v="16/02/2025 09:13"/>
  </r>
  <r>
    <x v="0"/>
    <x v="0"/>
    <n v="66.333333333333329"/>
    <n v="3"/>
    <s v="ETZ87"/>
    <n v="220"/>
    <n v="0"/>
    <s v="ร้านที่4"/>
    <s v="ม***ย  ศ***วนิช"/>
    <s v="นนทบุรี"/>
    <s v="-"/>
    <s v=""/>
    <s v="16/02/2025 09:09"/>
    <s v="-"/>
    <s v="Flash Express Thailand"/>
    <s v="Tiktok"/>
    <s v="tiktok"/>
    <s v=""/>
    <s v="-"/>
    <s v="16/02/2025 09:09"/>
  </r>
  <r>
    <x v="14"/>
    <x v="17"/>
    <n v="90"/>
    <n v="3"/>
    <s v="ETZ86"/>
    <n v="501"/>
    <n v="35"/>
    <s v="ร้านที่1"/>
    <s v="ร******์"/>
    <s v="******ภาชี, อำเภอภาชี ตำบลภาชี อำเภอภาชี จังหวัดพระนครศรีอยุธยา 13140"/>
    <s v="13140"/>
    <s v="00"/>
    <s v="16/02/2025 09:04"/>
    <s v="-"/>
    <s v="SPX Express"/>
    <s v="Shopee"/>
    <s v="shopee"/>
    <s v=""/>
    <s v="-"/>
    <s v="16/02/2025 09:03"/>
  </r>
  <r>
    <x v="5"/>
    <x v="31"/>
    <n v="76"/>
    <n v="1"/>
    <s v="ETZ86"/>
    <n v="501"/>
    <n v="35"/>
    <s v="ร้านที่1"/>
    <s v="ร******์"/>
    <s v="******ภาชี, อำเภอภาชี ตำบลภาชี อำเภอภาชี จังหวัดพระนครศรีอยุธยา 13140"/>
    <s v="13140"/>
    <s v="00"/>
    <s v="16/02/2025 09:04"/>
    <s v="-"/>
    <s v="SPX Express"/>
    <s v="Shopee"/>
    <s v="shopee"/>
    <s v=""/>
    <s v="-"/>
    <s v="16/02/2025 09:03"/>
  </r>
  <r>
    <x v="11"/>
    <x v="14"/>
    <n v="65"/>
    <n v="2"/>
    <s v="ETZ86"/>
    <n v="501"/>
    <n v="35"/>
    <s v="ร้านที่1"/>
    <s v="ร******์"/>
    <s v="******ภาชี, อำเภอภาชี ตำบลภาชี อำเภอภาชี จังหวัดพระนครศรีอยุธยา 13140"/>
    <s v="13140"/>
    <s v="00"/>
    <s v="16/02/2025 09:04"/>
    <s v="-"/>
    <s v="SPX Express"/>
    <s v="Shopee"/>
    <s v="shopee"/>
    <s v=""/>
    <s v="-"/>
    <s v="16/02/2025 09:03"/>
  </r>
  <r>
    <x v="3"/>
    <x v="2"/>
    <n v="27.5"/>
    <n v="4"/>
    <s v="ETZ85"/>
    <n v="128.54"/>
    <n v="7"/>
    <s v="ร้านที่10"/>
    <s v="คุณ ชาตรี นาห่อม"/>
    <s v="86 หมู่ 1 · แนงมุด/ Naeng Mut_x000a__x000a_กาบเชิง/ Kap Choengสุรินทร์/ Surin_x000a_32210"/>
    <s v="32210"/>
    <s v="660916699585"/>
    <s v="16/02/2025 08:55"/>
    <s v="-"/>
    <s v="Kerry_dropoff"/>
    <s v="Lazada"/>
    <s v="lazada"/>
    <s v=""/>
    <s v="-"/>
    <s v="16/02/2025 08:55"/>
  </r>
  <r>
    <x v="9"/>
    <x v="12"/>
    <n v="50"/>
    <n v="6"/>
    <s v="ETZ84"/>
    <n v="173.74"/>
    <n v="7"/>
    <s v="ร้านที่1"/>
    <s v="นางพรพรรณ  บุญยงค์"/>
    <s v="----- 49/1 หมู่ 12 ต.คูคต_x000a__x000a_ลำลูกกา/ Lam Luk Kaปทุมธานี/ Pathum Thani_x000a_12130"/>
    <s v="12130"/>
    <s v="660847340628"/>
    <s v="16/02/2025 08:46"/>
    <s v="-"/>
    <s v="Kerry_dropoff"/>
    <s v="Lazada"/>
    <s v="lazada"/>
    <s v=""/>
    <s v="-"/>
    <s v="16/02/2025 08:46"/>
  </r>
  <r>
    <x v="8"/>
    <x v="10"/>
    <n v="120"/>
    <n v="8"/>
    <s v="ETZ83"/>
    <n v="450"/>
    <n v="10"/>
    <s v="ร้านที่4"/>
    <s v="ส***ตรา  ก***รงค์"/>
    <s v="กระบี่"/>
    <s v="-"/>
    <s v=""/>
    <s v="16/02/2025 08:42"/>
    <s v="-"/>
    <s v="Flash Express Thailand COD"/>
    <s v="Tiktok"/>
    <s v="จ่ายทีหลัง / COD"/>
    <s v=""/>
    <s v="-"/>
    <s v="16/02/2025 08:42"/>
  </r>
  <r>
    <x v="3"/>
    <x v="2"/>
    <n v="45"/>
    <n v="1"/>
    <s v="ETZ82"/>
    <n v="45"/>
    <n v="0"/>
    <s v="ร้านที่2"/>
    <s v="โ******ม"/>
    <s v="******ยยิ้มแสบ,ตำบล นิคมกระเสียว ตำบลนิคมกระเสียว อำเภอด่านช้าง จังหวัดสุพรรณบุรี 72180"/>
    <s v="72180"/>
    <s v="02"/>
    <s v="16/02/2025 09:10"/>
    <s v="-"/>
    <s v="SPX Express"/>
    <s v="Shopee"/>
    <s v="shopee"/>
    <s v=""/>
    <s v="-"/>
    <s v="16/02/2025 08:40"/>
  </r>
  <r>
    <x v="3"/>
    <x v="2"/>
    <n v="45"/>
    <n v="1"/>
    <s v="ETZ81"/>
    <n v="45"/>
    <n v="0"/>
    <s v="ร้านที่1"/>
    <s v="โ******ม"/>
    <s v="******ยยิ้มแสบ,ตำบล นิคมกระเสียว ตำบลนิคมกระเสียว อำเภอด่านช้าง จังหวัดสุพรรณบุรี 72180"/>
    <s v="72180"/>
    <s v="02"/>
    <s v="16/02/2025 09:10"/>
    <s v="-"/>
    <s v="SPX Express"/>
    <s v="Shopee"/>
    <s v="shopee"/>
    <s v=""/>
    <s v="-"/>
    <s v="16/02/2025 08:40"/>
  </r>
  <r>
    <x v="8"/>
    <x v="10"/>
    <n v="120"/>
    <n v="3"/>
    <s v="ETZ80"/>
    <n v="165"/>
    <n v="0"/>
    <s v="ร้านที่4"/>
    <s v="เ***ฤดี​ ไ***ธานี​"/>
    <s v="ชลบุรี"/>
    <s v="-"/>
    <s v=""/>
    <s v="16/02/2025 08:34"/>
    <s v="-"/>
    <s v="Flash Express Thailand COD"/>
    <s v="Tiktok"/>
    <s v="จ่ายทีหลัง / COD"/>
    <s v=""/>
    <s v="-"/>
    <s v="16/02/2025 08:35"/>
  </r>
  <r>
    <x v="8"/>
    <x v="10"/>
    <n v="120"/>
    <n v="8"/>
    <s v="ETZ79"/>
    <n v="440"/>
    <n v="0"/>
    <s v="ร้านที่4"/>
    <s v="ส***ตรา  ก***รงค์"/>
    <s v="กระบี่"/>
    <s v="-"/>
    <s v=""/>
    <s v="16/02/2025 08:33"/>
    <s v="-"/>
    <s v="Flash Express Thailand COD"/>
    <s v="Tiktok"/>
    <s v="จ่ายทีหลัง / COD"/>
    <s v="ฝอยทองคะ8กล่อง"/>
    <s v="-"/>
    <s v="16/02/2025 08:33"/>
  </r>
  <r>
    <x v="8"/>
    <x v="10"/>
    <n v="120"/>
    <n v="4"/>
    <s v="ETZ78"/>
    <n v="220"/>
    <n v="0"/>
    <s v="ร้านที่4"/>
    <s v="ช***่"/>
    <s v="Bangkok"/>
    <s v="-"/>
    <s v=""/>
    <s v="16/02/2025 08:33"/>
    <s v="-"/>
    <s v="Flash Express Thailand"/>
    <s v="Tiktok"/>
    <s v="tiktok"/>
    <s v=""/>
    <s v="-"/>
    <s v="16/02/2025 08:32"/>
  </r>
  <r>
    <x v="6"/>
    <x v="8"/>
    <n v="0"/>
    <n v="1"/>
    <s v="ETZ77"/>
    <n v="210"/>
    <n v="0"/>
    <s v="ร้านที่4"/>
    <s v="ร***าพร   แ***จิตร"/>
    <s v="สมุทรปราการ"/>
    <s v="-"/>
    <s v=""/>
    <s v="16/02/2025 08:22"/>
    <s v="-"/>
    <s v="Flash Express Thailand"/>
    <s v="Tiktok"/>
    <s v="tiktok"/>
    <s v=""/>
    <s v="-"/>
    <s v="16/02/2025 08:21"/>
  </r>
  <r>
    <x v="5"/>
    <x v="11"/>
    <n v="120"/>
    <n v="1"/>
    <s v="ETZ77"/>
    <n v="210"/>
    <n v="0"/>
    <s v="ร้านที่4"/>
    <s v="ร***าพร   แ***จิตร"/>
    <s v="สมุทรปราการ"/>
    <s v="-"/>
    <s v=""/>
    <s v="16/02/2025 08:22"/>
    <s v="-"/>
    <s v="Flash Express Thailand"/>
    <s v="Tiktok"/>
    <s v="tiktok"/>
    <s v=""/>
    <s v="-"/>
    <s v="16/02/2025 08:21"/>
  </r>
  <r>
    <x v="8"/>
    <x v="10"/>
    <n v="120"/>
    <n v="2"/>
    <s v="ETZ77"/>
    <n v="210"/>
    <n v="0"/>
    <s v="ร้านที่4"/>
    <s v="ร***าพร   แ***จิตร"/>
    <s v="สมุทรปราการ"/>
    <s v="-"/>
    <s v=""/>
    <s v="16/02/2025 08:22"/>
    <s v="-"/>
    <s v="Flash Express Thailand"/>
    <s v="Tiktok"/>
    <s v="tiktok"/>
    <s v=""/>
    <s v="-"/>
    <s v="16/02/2025 08:21"/>
  </r>
  <r>
    <x v="3"/>
    <x v="2"/>
    <n v="35"/>
    <n v="8"/>
    <s v="ETZ76"/>
    <n v="222.12"/>
    <n v="0"/>
    <s v="ร้านที่10"/>
    <s v="RAIN"/>
    <s v="C4.470 morning market · แม่หละ/ Mae La_x000a__x000a_ท่าสองยาง/ Tha Song Yangตาก/ Tak_x000a_63150"/>
    <s v="63150"/>
    <s v="660908962006"/>
    <s v="16/02/2025 08:17"/>
    <s v="-"/>
    <s v="Kerry_dropoff"/>
    <s v="Lazada"/>
    <s v="lazada"/>
    <s v=""/>
    <s v="-"/>
    <s v="16/02/2025 08:17"/>
  </r>
  <r>
    <x v="6"/>
    <x v="8"/>
    <n v="0"/>
    <n v="1"/>
    <s v="ETZ75"/>
    <n v="184"/>
    <n v="0"/>
    <s v="ร้านที่4"/>
    <s v="ช***ล  อ***นิล"/>
    <s v="ลพบุรี"/>
    <s v="-"/>
    <s v=""/>
    <s v="16/02/2025 08:15"/>
    <s v="-"/>
    <s v="Flash Express Thailand COD"/>
    <s v="Tiktok"/>
    <s v="จ่ายทีหลัง / COD"/>
    <s v=""/>
    <s v="-"/>
    <s v="16/02/2025 08:15"/>
  </r>
  <r>
    <x v="0"/>
    <x v="0"/>
    <n v="120"/>
    <n v="1"/>
    <s v="ETZ75"/>
    <n v="184"/>
    <n v="0"/>
    <s v="ร้านที่4"/>
    <s v="ช***ล  อ***นิล"/>
    <s v="ลพบุรี"/>
    <s v="-"/>
    <s v=""/>
    <s v="16/02/2025 08:15"/>
    <s v="-"/>
    <s v="Flash Express Thailand COD"/>
    <s v="Tiktok"/>
    <s v="จ่ายทีหลัง / COD"/>
    <s v=""/>
    <s v="-"/>
    <s v="16/02/2025 08:15"/>
  </r>
  <r>
    <x v="3"/>
    <x v="2"/>
    <n v="45"/>
    <n v="2"/>
    <s v="ETZ75"/>
    <n v="184"/>
    <n v="0"/>
    <s v="ร้านที่4"/>
    <s v="ช***ล  อ***นิล"/>
    <s v="ลพบุรี"/>
    <s v="-"/>
    <s v=""/>
    <s v="16/02/2025 08:15"/>
    <s v="-"/>
    <s v="Flash Express Thailand COD"/>
    <s v="Tiktok"/>
    <s v="จ่ายทีหลัง / COD"/>
    <s v=""/>
    <s v="-"/>
    <s v="16/02/2025 08:15"/>
  </r>
  <r>
    <x v="8"/>
    <x v="10"/>
    <n v="120"/>
    <n v="3"/>
    <s v="ETZ74"/>
    <n v="165"/>
    <n v="0"/>
    <s v="ร้านที่4"/>
    <s v="อ***ิสา"/>
    <s v="บึงกาฬ"/>
    <s v="-"/>
    <s v=""/>
    <s v="16/02/2025 08:13"/>
    <s v="-"/>
    <s v="Flash Express Thailand"/>
    <s v="Tiktok"/>
    <s v="tiktok"/>
    <s v=""/>
    <s v="-"/>
    <s v="16/02/2025 08:13"/>
  </r>
  <r>
    <x v="8"/>
    <x v="10"/>
    <n v="120"/>
    <n v="3"/>
    <s v="ETZ72"/>
    <n v="165"/>
    <n v="0"/>
    <s v="ร้านที่4"/>
    <s v="น***อรวรรณ ป***ิตชัยวัฒนา"/>
    <s v="อุบลราชธานี"/>
    <s v="-"/>
    <s v=""/>
    <s v="16/02/2025 08:07"/>
    <s v="-"/>
    <s v="Flash Express Thailand COD"/>
    <s v="Tiktok"/>
    <s v="จ่ายทีหลัง / COD"/>
    <s v=""/>
    <s v="-"/>
    <s v="16/02/2025 08:08"/>
  </r>
  <r>
    <x v="21"/>
    <x v="29"/>
    <n v="66.666666666666671"/>
    <n v="3"/>
    <s v="ETZ71"/>
    <n v="562"/>
    <n v="64"/>
    <s v="ร้านที่1"/>
    <s v="ค******ย"/>
    <s v="******ตำบลโนนสมบูรณ์ อำเภอเขาสวนกวาง จังหวัดขอนแก่น 40280"/>
    <s v="40280"/>
    <s v="95"/>
    <s v="16/02/2025 07:41"/>
    <s v="-"/>
    <s v="Flash Express"/>
    <s v="Shopee"/>
    <s v="shopee"/>
    <s v=""/>
    <s v="-"/>
    <s v="16/02/2025 07:41"/>
  </r>
  <r>
    <x v="21"/>
    <x v="29"/>
    <n v="50"/>
    <n v="4"/>
    <s v="ETZ71"/>
    <n v="562"/>
    <n v="64"/>
    <s v="ร้านที่1"/>
    <s v="ค******ย"/>
    <s v="******ตำบลโนนสมบูรณ์ อำเภอเขาสวนกวาง จังหวัดขอนแก่น 40280"/>
    <s v="40280"/>
    <s v="95"/>
    <s v="16/02/2025 07:41"/>
    <s v="-"/>
    <s v="Flash Express"/>
    <s v="Shopee"/>
    <s v="shopee"/>
    <s v=""/>
    <s v="-"/>
    <s v="16/02/2025 07:41"/>
  </r>
  <r>
    <x v="0"/>
    <x v="0"/>
    <n v="80"/>
    <n v="2"/>
    <s v="ETZ71"/>
    <n v="562"/>
    <n v="64"/>
    <s v="ร้านที่1"/>
    <s v="ค******ย"/>
    <s v="******ตำบลโนนสมบูรณ์ อำเภอเขาสวนกวาง จังหวัดขอนแก่น 40280"/>
    <s v="40280"/>
    <s v="95"/>
    <s v="16/02/2025 07:41"/>
    <s v="-"/>
    <s v="Flash Express"/>
    <s v="Shopee"/>
    <s v="shopee"/>
    <s v=""/>
    <s v="-"/>
    <s v="16/02/2025 07:41"/>
  </r>
  <r>
    <x v="0"/>
    <x v="0"/>
    <n v="69.900000000000006"/>
    <n v="10"/>
    <s v="ETZ70"/>
    <n v="587.84"/>
    <n v="66"/>
    <s v="ร้านที่1"/>
    <s v="จิราภรณ์ คงเหลือง"/>
    <s v="ตลาดเชุมชนดั้งเดิมลานสกา. ต.กำโลน. อ.ลานสกา_x000a__x000a_ลานสกา/ Lan Sakaนครศรีธรรมราช/ Nakhon Si Thammarat_x000a_80230"/>
    <s v="80230"/>
    <s v="660982679832"/>
    <s v="16/02/2025 07:34"/>
    <s v="-"/>
    <s v="Kerry_dropoff"/>
    <s v="Lazada"/>
    <s v="lazada"/>
    <s v=""/>
    <s v="-"/>
    <s v="16/02/2025 07:34"/>
  </r>
  <r>
    <x v="0"/>
    <x v="0"/>
    <n v="66.333333333333329"/>
    <n v="3"/>
    <s v="ETZ68"/>
    <n v="168.07"/>
    <n v="7"/>
    <s v="ร้านที่9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07:23"/>
    <s v="-"/>
    <s v="Kerry_dropoff"/>
    <s v="Lazada"/>
    <s v="lazada"/>
    <s v=""/>
    <s v="-"/>
    <s v="16/02/2025 07:22"/>
  </r>
  <r>
    <x v="0"/>
    <x v="0"/>
    <n v="69.900000000000006"/>
    <n v="10"/>
    <s v="ETZ67"/>
    <n v="660.94"/>
    <n v="104"/>
    <s v="ร้านที่1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07:17"/>
    <s v="-"/>
    <s v="Kerry_dropoff"/>
    <s v="Lazada"/>
    <s v="lazada"/>
    <s v=""/>
    <s v="-"/>
    <s v="16/02/2025 07:17"/>
  </r>
  <r>
    <x v="4"/>
    <x v="6"/>
    <n v="66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5"/>
    <x v="7"/>
    <n v="66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0"/>
    <x v="0"/>
    <n v="67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4"/>
    <x v="6"/>
    <n v="66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5"/>
    <x v="7"/>
    <n v="66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0"/>
    <x v="0"/>
    <n v="67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4"/>
    <x v="6"/>
    <n v="66"/>
    <n v="1"/>
    <s v="ETZ65"/>
    <n v="147.81"/>
    <n v="15"/>
    <s v="ร้านที่9"/>
    <s v="นางอุ่น แสนหอม"/>
    <s v="บ้านคลองเค็ม 14 หมู่ 6 ต.หนองเลิง_x000a__x000a_เมืองบึงกาฬ/ Bueng Kanบึงกาฬ/ Bueng Kan_x000a_38000"/>
    <s v="38000"/>
    <s v="660992833042"/>
    <s v="16/02/2025 06:21"/>
    <s v="-"/>
    <s v="Kerry_dropoff"/>
    <s v="Lazada"/>
    <s v="lazada"/>
    <s v=""/>
    <s v="-"/>
    <s v="16/02/2025 06:21"/>
  </r>
  <r>
    <x v="5"/>
    <x v="7"/>
    <n v="66"/>
    <n v="1"/>
    <s v="ETZ65"/>
    <n v="147.81"/>
    <n v="15"/>
    <s v="ร้านที่9"/>
    <s v="นางอุ่น แสนหอม"/>
    <s v="บ้านคลองเค็ม 14 หมู่ 6 ต.หนองเลิง_x000a__x000a_เมืองบึงกาฬ/ Bueng Kanบึงกาฬ/ Bueng Kan_x000a_38000"/>
    <s v="38000"/>
    <s v="660992833042"/>
    <s v="16/02/2025 06:21"/>
    <s v="-"/>
    <s v="Kerry_dropoff"/>
    <s v="Lazada"/>
    <s v="lazada"/>
    <s v=""/>
    <s v="-"/>
    <s v="16/02/2025 06:21"/>
  </r>
  <r>
    <x v="0"/>
    <x v="0"/>
    <n v="67"/>
    <n v="1"/>
    <s v="ETZ65"/>
    <n v="147.81"/>
    <n v="15"/>
    <s v="ร้านที่9"/>
    <s v="นางอุ่น แสนหอม"/>
    <s v="บ้านคลองเค็ม 14 หมู่ 6 ต.หนองเลิง_x000a__x000a_เมืองบึงกาฬ/ Bueng Kanบึงกาฬ/ Bueng Kan_x000a_38000"/>
    <s v="38000"/>
    <s v="660992833042"/>
    <s v="16/02/2025 06:21"/>
    <s v="-"/>
    <s v="Kerry_dropoff"/>
    <s v="Lazada"/>
    <s v="lazada"/>
    <s v=""/>
    <s v="-"/>
    <s v="16/02/2025 06:21"/>
  </r>
  <r>
    <x v="0"/>
    <x v="0"/>
    <n v="69.900000000000006"/>
    <n v="10"/>
    <s v="ETZ63"/>
    <n v="829"/>
    <n v="29"/>
    <s v="ร้านที่2"/>
    <s v="อ******ก"/>
    <s v="******งหันลมเขาค้อ หมู่7 ตำบลทุ่งสมอ อำเภอเขาค้อ จังหวัดเพชรบูรณ์ 67270"/>
    <s v="67270"/>
    <s v="82"/>
    <s v="16/02/2025 06:48"/>
    <s v="-"/>
    <s v="SPX Express"/>
    <s v="Shopee"/>
    <s v="shopee"/>
    <s v=""/>
    <s v="TH252250253017F"/>
    <s v="16/02/2025 06:15"/>
  </r>
  <r>
    <x v="6"/>
    <x v="8"/>
    <n v="0"/>
    <n v="1"/>
    <s v="ETZ61"/>
    <n v="200"/>
    <n v="0"/>
    <s v="ร้านที่4"/>
    <s v="ม***ี ร***ปากหม้อชายเดี่ยว"/>
    <s v="เทศบาลเมืองมุกดาหาร"/>
    <s v="-"/>
    <s v=""/>
    <s v="16/02/2025 03:22"/>
    <s v="-"/>
    <s v="Flash Express Thailand"/>
    <s v="Tiktok"/>
    <s v="tiktok"/>
    <s v=""/>
    <s v="THT46011HVWP72Z"/>
    <s v="16/02/2025 03:20"/>
  </r>
  <r>
    <x v="5"/>
    <x v="11"/>
    <n v="120"/>
    <n v="1"/>
    <s v="ETZ61"/>
    <n v="200"/>
    <n v="0"/>
    <s v="ร้านที่4"/>
    <s v="ม***ี ร***ปากหม้อชายเดี่ยว"/>
    <s v="เทศบาลเมืองมุกดาหาร"/>
    <s v="-"/>
    <s v=""/>
    <s v="16/02/2025 03:22"/>
    <s v="-"/>
    <s v="Flash Express Thailand"/>
    <s v="Tiktok"/>
    <s v="tiktok"/>
    <s v=""/>
    <s v="THT46011HVWP72Z"/>
    <s v="16/02/2025 03:20"/>
  </r>
  <r>
    <x v="6"/>
    <x v="8"/>
    <n v="0"/>
    <n v="1"/>
    <s v="ETZ61"/>
    <n v="200"/>
    <n v="0"/>
    <s v="ร้านที่4"/>
    <s v="ม***ี ร***ปากหม้อชายเดี่ยว"/>
    <s v="เทศบาลเมืองมุกดาหาร"/>
    <s v="-"/>
    <s v=""/>
    <s v="16/02/2025 03:22"/>
    <s v="-"/>
    <s v="Flash Express Thailand"/>
    <s v="Tiktok"/>
    <s v="tiktok"/>
    <s v=""/>
    <s v="THT46011HVWP72Z"/>
    <s v="16/02/2025 03:20"/>
  </r>
  <r>
    <x v="4"/>
    <x v="6"/>
    <n v="120"/>
    <n v="1"/>
    <s v="ETZ61"/>
    <n v="200"/>
    <n v="0"/>
    <s v="ร้านที่4"/>
    <s v="ม***ี ร***ปากหม้อชายเดี่ยว"/>
    <s v="เทศบาลเมืองมุกดาหาร"/>
    <s v="-"/>
    <s v=""/>
    <s v="16/02/2025 03:22"/>
    <s v="-"/>
    <s v="Flash Express Thailand"/>
    <s v="Tiktok"/>
    <s v="tiktok"/>
    <s v=""/>
    <s v="THT46011HVWP72Z"/>
    <s v="16/02/2025 03:20"/>
  </r>
  <r>
    <x v="4"/>
    <x v="6"/>
    <n v="66"/>
    <n v="1"/>
    <s v="ETZ60"/>
    <n v="130.66999999999999"/>
    <n v="7"/>
    <s v="ร้านที่9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16/02/2025 02:36"/>
    <s v="-"/>
    <s v="Kerry_dropoff"/>
    <s v="Lazada"/>
    <s v="lazada"/>
    <s v=""/>
    <s v="LEXDO0127796727"/>
    <s v="16/02/2025 02:36"/>
  </r>
  <r>
    <x v="5"/>
    <x v="7"/>
    <n v="66"/>
    <n v="1"/>
    <s v="ETZ60"/>
    <n v="130.66999999999999"/>
    <n v="7"/>
    <s v="ร้านที่9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16/02/2025 02:36"/>
    <s v="-"/>
    <s v="Kerry_dropoff"/>
    <s v="Lazada"/>
    <s v="lazada"/>
    <s v=""/>
    <s v="LEXDO0127796727"/>
    <s v="16/02/2025 02:36"/>
  </r>
  <r>
    <x v="0"/>
    <x v="0"/>
    <n v="67"/>
    <n v="1"/>
    <s v="ETZ60"/>
    <n v="130.66999999999999"/>
    <n v="7"/>
    <s v="ร้านที่9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16/02/2025 02:36"/>
    <s v="-"/>
    <s v="Kerry_dropoff"/>
    <s v="Lazada"/>
    <s v="lazada"/>
    <s v=""/>
    <s v="LEXDO0127796727"/>
    <s v="16/02/2025 02:36"/>
  </r>
  <r>
    <x v="0"/>
    <x v="0"/>
    <n v="69.900000000000006"/>
    <n v="10"/>
    <s v="ETZ59"/>
    <n v="830"/>
    <n v="35"/>
    <s v="ร้านที่2"/>
    <s v="ป******ิ"/>
    <s v="****** 2341/1, หมู่ที่ 6, ถนนเทพารักษ์ ตำบลเทพารักษ์ อำเภอเมืองสมุทรปราการ จังหวัดสมุทรปราการ 10270"/>
    <s v="10270"/>
    <s v="62"/>
    <s v="16/02/2025 01:34"/>
    <s v="-"/>
    <s v="SPX Express"/>
    <s v="Shopee"/>
    <s v="shopee"/>
    <s v=""/>
    <s v="TH2516142983578"/>
    <s v="16/02/2025 01:34"/>
  </r>
  <r>
    <x v="8"/>
    <x v="32"/>
    <n v="85"/>
    <n v="1"/>
    <s v="ETZ58"/>
    <n v="85"/>
    <n v="0"/>
    <s v="ร้านที่1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16/02/2025 00:39"/>
    <s v="-"/>
    <s v="Kerry_dropoff"/>
    <s v="Lazada"/>
    <s v="lazada"/>
    <s v=""/>
    <s v="LEXPU0458160864"/>
    <s v="16/02/2025 00:38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4"/>
    <x v="6"/>
    <n v="66"/>
    <n v="1"/>
    <s v="ETZ56"/>
    <n v="131.27000000000001"/>
    <n v="7"/>
    <s v="ร้านที่9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16/02/2025 00:22"/>
    <s v="-"/>
    <s v="Kerry_dropoff"/>
    <s v="Lazada"/>
    <s v="lazada"/>
    <s v=""/>
    <s v="LEXDO0127795971"/>
    <s v="16/02/2025 00:22"/>
  </r>
  <r>
    <x v="5"/>
    <x v="7"/>
    <n v="66"/>
    <n v="1"/>
    <s v="ETZ56"/>
    <n v="131.27000000000001"/>
    <n v="7"/>
    <s v="ร้านที่9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16/02/2025 00:22"/>
    <s v="-"/>
    <s v="Kerry_dropoff"/>
    <s v="Lazada"/>
    <s v="lazada"/>
    <s v=""/>
    <s v="LEXDO0127795971"/>
    <s v="16/02/2025 00:22"/>
  </r>
  <r>
    <x v="0"/>
    <x v="0"/>
    <n v="67"/>
    <n v="1"/>
    <s v="ETZ56"/>
    <n v="131.27000000000001"/>
    <n v="7"/>
    <s v="ร้านที่9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16/02/2025 00:22"/>
    <s v="-"/>
    <s v="Kerry_dropoff"/>
    <s v="Lazada"/>
    <s v="lazada"/>
    <s v=""/>
    <s v="LEXDO0127795971"/>
    <s v="16/02/2025 00:22"/>
  </r>
  <r>
    <x v="22"/>
    <x v="33"/>
    <n v="15"/>
    <n v="2"/>
    <s v="ETZ55"/>
    <n v="154"/>
    <n v="124"/>
    <s v="ร้านที่2"/>
    <s v="น******ล"/>
    <s v="******อุทิศ, ถนนประชาอุทิศ, เขตทุ่งครุ แขวงทุ่งครุ เขตทุ่งครุ จังหวัดกรุงเทพมหานคร 10140"/>
    <s v="10140"/>
    <s v="65"/>
    <s v="16/02/2025 00:21"/>
    <s v="-"/>
    <s v="SPX Express"/>
    <s v="Shopee"/>
    <s v="shopee"/>
    <s v=""/>
    <s v="TH255913074031D"/>
    <s v="16/02/2025 00:21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x v="0"/>
    <x v="0"/>
    <n v="66.666666666666671"/>
    <n v="3"/>
    <s v="EUC37"/>
    <n v="241"/>
    <n v="45"/>
    <s v="ร้านที่1"/>
    <s v="ม******์"/>
    <s v="******ัสดุที่นิติเท่านั้น) ซ.อ่อนนุช 55/1 ถ.สุขุมวิท 77 แขวงประเวศ เขตประเวศ จังหวัดกรุงเทพมหานคร 10250"/>
    <s v="10250"/>
    <s v="79"/>
    <s v="-"/>
    <s v="-"/>
    <s v=""/>
    <s v="Shopee"/>
    <s v="-"/>
    <s v=""/>
    <s v="-"/>
    <s v="17/02/2025 23:17"/>
  </r>
  <r>
    <x v="0"/>
    <x v="0"/>
    <n v="55"/>
    <n v="1"/>
    <s v="EUC37"/>
    <n v="241"/>
    <n v="45"/>
    <s v="ร้านที่1"/>
    <s v="ม******์"/>
    <s v="******ัสดุที่นิติเท่านั้น) ซ.อ่อนนุช 55/1 ถ.สุขุมวิท 77 แขวงประเวศ เขตประเวศ จังหวัดกรุงเทพมหานคร 10250"/>
    <s v="10250"/>
    <s v="79"/>
    <s v="-"/>
    <s v="-"/>
    <s v=""/>
    <s v="Shopee"/>
    <s v="-"/>
    <s v=""/>
    <s v="-"/>
    <s v="17/02/2025 23:17"/>
  </r>
  <r>
    <x v="1"/>
    <x v="1"/>
    <n v="66"/>
    <n v="1"/>
    <s v="EUC36"/>
    <n v="139.55000000000001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17/02/2025 22:44"/>
    <s v="-"/>
    <s v="Kerry_dropoff"/>
    <s v="Lazada"/>
    <s v="lazada"/>
    <s v=""/>
    <s v="-"/>
    <s v="17/02/2025 22:44"/>
  </r>
  <r>
    <x v="2"/>
    <x v="2"/>
    <n v="66"/>
    <n v="1"/>
    <s v="EUC36"/>
    <n v="139.55000000000001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17/02/2025 22:44"/>
    <s v="-"/>
    <s v="Kerry_dropoff"/>
    <s v="Lazada"/>
    <s v="lazada"/>
    <s v=""/>
    <s v="-"/>
    <s v="17/02/2025 22:44"/>
  </r>
  <r>
    <x v="3"/>
    <x v="3"/>
    <n v="67"/>
    <n v="1"/>
    <s v="EUC36"/>
    <n v="139.55000000000001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17/02/2025 22:44"/>
    <s v="-"/>
    <s v="Kerry_dropoff"/>
    <s v="Lazada"/>
    <s v="lazada"/>
    <s v=""/>
    <s v="-"/>
    <s v="17/02/2025 22:44"/>
  </r>
  <r>
    <x v="1"/>
    <x v="1"/>
    <n v="66"/>
    <n v="1"/>
    <s v="EUC35"/>
    <n v="157.88999999999999"/>
    <n v="0"/>
    <s v="ร้านที่9"/>
    <s v="คุณมานัส เหรา"/>
    <s v="ซอยข้างวัดเจริญธรรม 50 ม..5 · เจริญธรรม/ Charoen Tham_x000a__x000a_วิหารแดง/ Wihan Daengสระบุรี/ Saraburi_x000a_18150"/>
    <s v="18150"/>
    <s v="660839322214"/>
    <s v="17/02/2025 22:21"/>
    <s v="-"/>
    <s v="Kerry_dropoff"/>
    <s v="Lazada"/>
    <s v="lazada"/>
    <s v=""/>
    <s v="-"/>
    <s v="17/02/2025 22:17"/>
  </r>
  <r>
    <x v="2"/>
    <x v="2"/>
    <n v="66"/>
    <n v="1"/>
    <s v="EUC35"/>
    <n v="157.88999999999999"/>
    <n v="0"/>
    <s v="ร้านที่9"/>
    <s v="คุณมานัส เหรา"/>
    <s v="ซอยข้างวัดเจริญธรรม 50 ม..5 · เจริญธรรม/ Charoen Tham_x000a__x000a_วิหารแดง/ Wihan Daengสระบุรี/ Saraburi_x000a_18150"/>
    <s v="18150"/>
    <s v="660839322214"/>
    <s v="17/02/2025 22:21"/>
    <s v="-"/>
    <s v="Kerry_dropoff"/>
    <s v="Lazada"/>
    <s v="lazada"/>
    <s v=""/>
    <s v="-"/>
    <s v="17/02/2025 22:17"/>
  </r>
  <r>
    <x v="3"/>
    <x v="3"/>
    <n v="67"/>
    <n v="1"/>
    <s v="EUC35"/>
    <n v="157.88999999999999"/>
    <n v="0"/>
    <s v="ร้านที่9"/>
    <s v="คุณมานัส เหรา"/>
    <s v="ซอยข้างวัดเจริญธรรม 50 ม..5 · เจริญธรรม/ Charoen Tham_x000a__x000a_วิหารแดง/ Wihan Daengสระบุรี/ Saraburi_x000a_18150"/>
    <s v="18150"/>
    <s v="660839322214"/>
    <s v="17/02/2025 22:21"/>
    <s v="-"/>
    <s v="Kerry_dropoff"/>
    <s v="Lazada"/>
    <s v="lazada"/>
    <s v=""/>
    <s v="-"/>
    <s v="17/02/2025 22:17"/>
  </r>
  <r>
    <x v="4"/>
    <x v="4"/>
    <n v="60"/>
    <n v="3"/>
    <s v="EUC34"/>
    <n v="205"/>
    <n v="0"/>
    <s v="ร้านที่2"/>
    <s v="ป***ญา ล***ุฒ"/>
    <s v="อำนาจเจริญ"/>
    <s v="-"/>
    <s v=""/>
    <s v="17/02/2025 21:44"/>
    <s v="-"/>
    <s v="J&amp;T COD"/>
    <s v="Tiktok"/>
    <s v="จ่ายทีหลัง / COD"/>
    <s v=""/>
    <s v="-"/>
    <s v="17/02/2025 21:44"/>
  </r>
  <r>
    <x v="2"/>
    <x v="5"/>
    <n v="120"/>
    <n v="1"/>
    <s v="EUC34"/>
    <n v="205"/>
    <n v="0"/>
    <s v="ร้านที่2"/>
    <s v="ป***ญา ล***ุฒ"/>
    <s v="อำนาจเจริญ"/>
    <s v="-"/>
    <s v=""/>
    <s v="17/02/2025 21:44"/>
    <s v="-"/>
    <s v="J&amp;T COD"/>
    <s v="Tiktok"/>
    <s v="จ่ายทีหลัง / COD"/>
    <s v=""/>
    <s v="-"/>
    <s v="17/02/2025 21:44"/>
  </r>
  <r>
    <x v="5"/>
    <x v="6"/>
    <n v="50"/>
    <n v="6"/>
    <s v="EUC33"/>
    <n v="227.01"/>
    <n v="7"/>
    <s v="ร้านที่1"/>
    <s v="สุวรรณ ศึกษาการ"/>
    <s v="565 ม.1 ซ. สุดใจ 5 ต.บ้านเลื่อม · บ้านเลื่อม/ Ban Lueam_x000a__x000a_เมืองอุดรธานี/ Mueang Udon Thaniอุดรธานี/ Udon Thani_x000a_41000"/>
    <s v="41000"/>
    <s v="660872153792"/>
    <s v="17/02/2025 21:44"/>
    <s v="-"/>
    <s v="Kerry_dropoff"/>
    <s v="Lazada"/>
    <s v="lazada"/>
    <s v=""/>
    <s v="-"/>
    <s v="17/02/2025 21:44"/>
  </r>
  <r>
    <x v="4"/>
    <x v="7"/>
    <n v="35.01"/>
    <n v="1"/>
    <s v="EUC32"/>
    <n v="112.05"/>
    <n v="7"/>
    <s v="ร้านที่1"/>
    <s v="สายฝน คนกล้า"/>
    <s v="120/1พีอาร์เพลส ราชปรารภซอย5 · ถนนพญาไท/ Thanon Phaya Thai_x000a__x000a_ราชเทวี/ Ratchathewiกรุงเทพมหานคร/ Bangkok_x000a_10400"/>
    <s v="10400"/>
    <s v="660656361625"/>
    <s v="17/02/2025 21:25"/>
    <s v="-"/>
    <s v="Kerry_dropoff"/>
    <s v="Lazada"/>
    <s v="lazada"/>
    <s v=""/>
    <s v="-"/>
    <s v="17/02/2025 21:24"/>
  </r>
  <r>
    <x v="4"/>
    <x v="7"/>
    <n v="35.020000000000003"/>
    <n v="2"/>
    <s v="EUC32"/>
    <n v="112.05"/>
    <n v="7"/>
    <s v="ร้านที่1"/>
    <s v="สายฝน คนกล้า"/>
    <s v="120/1พีอาร์เพลส ราชปรารภซอย5 · ถนนพญาไท/ Thanon Phaya Thai_x000a__x000a_ราชเทวี/ Ratchathewiกรุงเทพมหานคร/ Bangkok_x000a_10400"/>
    <s v="10400"/>
    <s v="660656361625"/>
    <s v="17/02/2025 21:25"/>
    <s v="-"/>
    <s v="Kerry_dropoff"/>
    <s v="Lazada"/>
    <s v="lazada"/>
    <s v=""/>
    <s v="-"/>
    <s v="17/02/2025 21:24"/>
  </r>
  <r>
    <x v="3"/>
    <x v="8"/>
    <n v="68.11"/>
    <n v="1"/>
    <s v="EUC31"/>
    <n v="68.11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17/02/2025 21:02"/>
    <s v="-"/>
    <s v="Kerry_dropoff"/>
    <s v="Lazada"/>
    <s v="lazada"/>
    <s v=""/>
    <s v="-"/>
    <s v="17/02/2025 21:02"/>
  </r>
  <r>
    <x v="3"/>
    <x v="8"/>
    <n v="68.11"/>
    <n v="1"/>
    <s v="EUC30"/>
    <n v="68.11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17/02/2025 20:57"/>
    <s v="-"/>
    <s v="Kerry_dropoff"/>
    <s v="Lazada"/>
    <s v="lazada"/>
    <s v=""/>
    <s v="-"/>
    <s v="17/02/2025 20:57"/>
  </r>
  <r>
    <x v="3"/>
    <x v="8"/>
    <n v="60.94"/>
    <n v="1"/>
    <s v="EUC29"/>
    <n v="67.94"/>
    <n v="7"/>
    <s v="ร้านที่1"/>
    <s v="กานดา  เปิ้นสมุทร"/>
    <s v="43 ซอยบางพรม34 แขวงบางพรม_x000a__x000a_ตลิ่งชัน/ Taling Chanกรุงเทพมหานคร/ Bangkok_x000a_10170"/>
    <s v="10170"/>
    <s v="660614157622"/>
    <s v="17/02/2025 22:16"/>
    <s v="-"/>
    <s v="Kerry_dropoff"/>
    <s v="Lazada"/>
    <s v="lazada"/>
    <s v=""/>
    <s v="-"/>
    <s v="17/02/2025 20:56"/>
  </r>
  <r>
    <x v="3"/>
    <x v="8"/>
    <n v="68.11"/>
    <n v="1"/>
    <s v="EUC28"/>
    <n v="68.11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17/02/2025 20:54"/>
    <s v="-"/>
    <s v="Kerry_dropoff"/>
    <s v="Lazada"/>
    <s v="lazada"/>
    <s v=""/>
    <s v="-"/>
    <s v="17/02/2025 20:54"/>
  </r>
  <r>
    <x v="3"/>
    <x v="3"/>
    <n v="66.333333333333329"/>
    <n v="3"/>
    <s v="EUC27"/>
    <n v="220"/>
    <n v="0"/>
    <s v="ร้านที่4"/>
    <s v="แ***า"/>
    <s v="กาฬสินธุ์"/>
    <s v="-"/>
    <s v=""/>
    <s v="17/02/2025 20:38"/>
    <s v="-"/>
    <s v="Flash Express Thailand COD"/>
    <s v="Tiktok"/>
    <s v="จ่ายทีหลัง / COD"/>
    <s v=""/>
    <s v="-"/>
    <s v="17/02/2025 20:38"/>
  </r>
  <r>
    <x v="1"/>
    <x v="1"/>
    <n v="66"/>
    <n v="1"/>
    <s v="EUC26"/>
    <n v="139.55000000000001"/>
    <n v="7"/>
    <s v="ร้านที่9"/>
    <s v="นาง สวิต สุทธิศักดิ์"/>
    <s v="บ้านเลขที่ 86 อ้อเหนือ หมู่ 14 ต.กำปัง อ.โนนไทย_x000a__x000a_โนนไทย/ Non Thaiนครราชสีมา/ Nakhon Ratchasima_x000a_30220"/>
    <s v="30220"/>
    <s v="660872544686"/>
    <s v="17/02/2025 20:21"/>
    <s v="-"/>
    <s v="Kerry_dropoff"/>
    <s v="Lazada"/>
    <s v="lazada"/>
    <s v=""/>
    <s v="-"/>
    <s v="17/02/2025 20:22"/>
  </r>
  <r>
    <x v="2"/>
    <x v="2"/>
    <n v="66"/>
    <n v="1"/>
    <s v="EUC26"/>
    <n v="139.55000000000001"/>
    <n v="7"/>
    <s v="ร้านที่9"/>
    <s v="นาง สวิต สุทธิศักดิ์"/>
    <s v="บ้านเลขที่ 86 อ้อเหนือ หมู่ 14 ต.กำปัง อ.โนนไทย_x000a__x000a_โนนไทย/ Non Thaiนครราชสีมา/ Nakhon Ratchasima_x000a_30220"/>
    <s v="30220"/>
    <s v="660872544686"/>
    <s v="17/02/2025 20:21"/>
    <s v="-"/>
    <s v="Kerry_dropoff"/>
    <s v="Lazada"/>
    <s v="lazada"/>
    <s v=""/>
    <s v="-"/>
    <s v="17/02/2025 20:22"/>
  </r>
  <r>
    <x v="3"/>
    <x v="3"/>
    <n v="67"/>
    <n v="1"/>
    <s v="EUC26"/>
    <n v="139.55000000000001"/>
    <n v="7"/>
    <s v="ร้านที่9"/>
    <s v="นาง สวิต สุทธิศักดิ์"/>
    <s v="บ้านเลขที่ 86 อ้อเหนือ หมู่ 14 ต.กำปัง อ.โนนไทย_x000a__x000a_โนนไทย/ Non Thaiนครราชสีมา/ Nakhon Ratchasima_x000a_30220"/>
    <s v="30220"/>
    <s v="660872544686"/>
    <s v="17/02/2025 20:21"/>
    <s v="-"/>
    <s v="Kerry_dropoff"/>
    <s v="Lazada"/>
    <s v="lazada"/>
    <s v=""/>
    <s v="-"/>
    <s v="17/02/2025 20:21"/>
  </r>
  <r>
    <x v="1"/>
    <x v="9"/>
    <n v="120"/>
    <n v="1"/>
    <s v="EUC25"/>
    <n v="125"/>
    <n v="45"/>
    <s v="ร้านที่4"/>
    <s v="น***าวมนทิรา  ท**"/>
    <s v="บุรีรัมย์"/>
    <s v="-"/>
    <s v=""/>
    <s v="17/02/2025 20:18"/>
    <s v="-"/>
    <s v="Flash Express Thailand COD"/>
    <s v="Tiktok"/>
    <s v="จ่ายทีหลัง / COD"/>
    <s v=""/>
    <s v="-"/>
    <s v="17/02/2025 20:19"/>
  </r>
  <r>
    <x v="3"/>
    <x v="3"/>
    <n v="66.333333333333329"/>
    <n v="3"/>
    <s v="EUC24"/>
    <n v="220"/>
    <n v="0"/>
    <s v="ร้านที่4"/>
    <s v="m*** i***rapron"/>
    <s v="เชียงใหม่"/>
    <s v="-"/>
    <s v=""/>
    <s v="17/02/2025 19:06"/>
    <s v="-"/>
    <s v="Flash Express Thailand COD"/>
    <s v="Tiktok"/>
    <s v="จ่ายทีหลัง / COD"/>
    <s v=""/>
    <s v="-"/>
    <s v="17/02/2025 19:06"/>
  </r>
  <r>
    <x v="2"/>
    <x v="10"/>
    <n v="76"/>
    <n v="1"/>
    <s v="EUC23"/>
    <n v="76"/>
    <n v="0"/>
    <s v="ร้านที่1"/>
    <s v="ว******ม"/>
    <s v="******เลขที่308 หน้ารร.ดาหลำ ตำบลเขาขาว อำเภอละงู จังหวัดสตูล 91110"/>
    <s v="91110"/>
    <s v="50"/>
    <s v="17/02/2025 19:30"/>
    <s v="-"/>
    <s v="SPX Express"/>
    <s v="Shopee"/>
    <s v="shopee"/>
    <s v=""/>
    <s v="-"/>
    <s v="17/02/2025 18:59"/>
  </r>
  <r>
    <x v="3"/>
    <x v="3"/>
    <n v="60"/>
    <n v="1"/>
    <s v="EUC22"/>
    <n v="169"/>
    <n v="0"/>
    <s v="ร้านที่4"/>
    <s v="ก***์ฤทัย เ***อนศรี"/>
    <s v="กาญจนบุรี"/>
    <s v="-"/>
    <s v=""/>
    <s v="17/02/2025 18:45"/>
    <s v="-"/>
    <s v="Flash Express Thailand COD"/>
    <s v="Tiktok"/>
    <s v="จ่ายทีหลัง / COD"/>
    <s v=""/>
    <s v="-"/>
    <s v="17/02/2025 18:45"/>
  </r>
  <r>
    <x v="6"/>
    <x v="11"/>
    <n v="60"/>
    <n v="1"/>
    <s v="EUC22"/>
    <n v="169"/>
    <n v="0"/>
    <s v="ร้านที่4"/>
    <s v="ก***์ฤทัย เ***อนศรี"/>
    <s v="กาญจนบุรี"/>
    <s v="-"/>
    <s v=""/>
    <s v="17/02/2025 18:45"/>
    <s v="-"/>
    <s v="Flash Express Thailand COD"/>
    <s v="Tiktok"/>
    <s v="จ่ายทีหลัง / COD"/>
    <s v=""/>
    <s v="-"/>
    <s v="17/02/2025 18:45"/>
  </r>
  <r>
    <x v="4"/>
    <x v="4"/>
    <n v="65"/>
    <n v="1"/>
    <s v="EUC22"/>
    <n v="169"/>
    <n v="0"/>
    <s v="ร้านที่4"/>
    <s v="ก***์ฤทัย เ***อนศรี"/>
    <s v="กาญจนบุรี"/>
    <s v="-"/>
    <s v=""/>
    <s v="17/02/2025 18:45"/>
    <s v="-"/>
    <s v="Flash Express Thailand COD"/>
    <s v="Tiktok"/>
    <s v="จ่ายทีหลัง / COD"/>
    <s v=""/>
    <s v="-"/>
    <s v="17/02/2025 18:45"/>
  </r>
  <r>
    <x v="7"/>
    <x v="12"/>
    <n v="0"/>
    <n v="1"/>
    <s v="EUC21"/>
    <n v="106"/>
    <n v="6"/>
    <s v="ร้านที่4"/>
    <s v="ส***กา ธ***วงค์"/>
    <s v="ลำปาง"/>
    <s v="-"/>
    <s v=""/>
    <s v="17/02/2025 18:36"/>
    <s v="-"/>
    <s v="Flash Express Thailand COD"/>
    <s v="Tiktok"/>
    <s v="จ่ายทีหลัง / COD"/>
    <s v=""/>
    <s v="-"/>
    <s v="17/02/2025 18:36"/>
  </r>
  <r>
    <x v="3"/>
    <x v="3"/>
    <n v="120"/>
    <n v="1"/>
    <s v="EUC21"/>
    <n v="106"/>
    <n v="6"/>
    <s v="ร้านที่4"/>
    <s v="ส***กา ธ***วงค์"/>
    <s v="ลำปาง"/>
    <s v="-"/>
    <s v=""/>
    <s v="17/02/2025 18:36"/>
    <s v="-"/>
    <s v="Flash Express Thailand COD"/>
    <s v="Tiktok"/>
    <s v="จ่ายทีหลัง / COD"/>
    <s v=""/>
    <s v="-"/>
    <s v="17/02/2025 18:36"/>
  </r>
  <r>
    <x v="3"/>
    <x v="3"/>
    <n v="60"/>
    <n v="1"/>
    <s v="EUC20"/>
    <n v="126"/>
    <n v="6"/>
    <s v="ร้านที่4"/>
    <s v="l***n"/>
    <s v="ชลบุรี"/>
    <s v="-"/>
    <s v=""/>
    <s v="17/02/2025 18:17"/>
    <s v="-"/>
    <s v="Flash Express Thailand COD"/>
    <s v="Tiktok"/>
    <s v="จ่ายทีหลัง / COD"/>
    <s v=""/>
    <s v="-"/>
    <s v="17/02/2025 18:17"/>
  </r>
  <r>
    <x v="6"/>
    <x v="11"/>
    <n v="60"/>
    <n v="1"/>
    <s v="EUC20"/>
    <n v="126"/>
    <n v="6"/>
    <s v="ร้านที่4"/>
    <s v="l***n"/>
    <s v="ชลบุรี"/>
    <s v="-"/>
    <s v=""/>
    <s v="17/02/2025 18:17"/>
    <s v="-"/>
    <s v="Flash Express Thailand COD"/>
    <s v="Tiktok"/>
    <s v="จ่ายทีหลัง / COD"/>
    <s v=""/>
    <s v="-"/>
    <s v="17/02/2025 18:17"/>
  </r>
  <r>
    <x v="6"/>
    <x v="11"/>
    <n v="100"/>
    <n v="1"/>
    <s v="EUC19"/>
    <n v="15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17/02/2025 18:10"/>
    <s v="suphandarat@gmail.com"/>
    <s v="EMS COD"/>
    <s v="facebook"/>
    <s v="จ่ายทีหลัง / COD"/>
    <s v=""/>
    <s v="-"/>
    <s v="17/02/2025 18:10"/>
  </r>
  <r>
    <x v="3"/>
    <x v="3"/>
    <n v="100"/>
    <n v="1"/>
    <s v="EUC19"/>
    <n v="15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17/02/2025 18:10"/>
    <s v="suphandarat@gmail.com"/>
    <s v="EMS COD"/>
    <s v="facebook"/>
    <s v="จ่ายทีหลัง / COD"/>
    <s v=""/>
    <s v="-"/>
    <s v="17/02/2025 18:10"/>
  </r>
  <r>
    <x v="8"/>
    <x v="13"/>
    <n v="100"/>
    <n v="1"/>
    <s v="EUC18"/>
    <n v="140"/>
    <n v="20"/>
    <s v="ร้านที่1"/>
    <s v="วารุณี พลังวชิรา"/>
    <s v="18 ซอยท่าดินแดง6 ถนน ท่าดินแดง ตำบล คลองสาน อำเภอคลองสาน จ.กรุงเทพ(กลางซอยขวามือ) ประตูเขียว 10600"/>
    <s v="10600"/>
    <s v="0909898258"/>
    <s v="17/02/2025 17:40"/>
    <s v="suphandarat@gmail.com"/>
    <s v="EMS"/>
    <s v="facebook"/>
    <s v="กสิกร"/>
    <s v=""/>
    <s v="-"/>
    <s v="17/02/2025 18:09"/>
  </r>
  <r>
    <x v="3"/>
    <x v="3"/>
    <n v="100"/>
    <n v="1"/>
    <s v="EUC18"/>
    <n v="140"/>
    <n v="20"/>
    <s v="ร้านที่1"/>
    <s v="วารุณี พลังวชิรา"/>
    <s v="18 ซอยท่าดินแดง6 ถนน ท่าดินแดง ตำบล คลองสาน อำเภอคลองสาน จ.กรุงเทพ(กลางซอยขวามือ) ประตูเขียว 10600"/>
    <s v="10600"/>
    <s v="0909898258"/>
    <s v="17/02/2025 17:40"/>
    <s v="suphandarat@gmail.com"/>
    <s v="EMS"/>
    <s v="facebook"/>
    <s v="กสิกร"/>
    <s v=""/>
    <s v="-"/>
    <s v="17/02/2025 18:09"/>
  </r>
  <r>
    <x v="9"/>
    <x v="14"/>
    <n v="139"/>
    <n v="2"/>
    <s v="EUC17"/>
    <n v="428"/>
    <n v="30"/>
    <s v="ร้านที่1"/>
    <s v="ศรีวรรณ-สาเกิด"/>
    <s v="ร้านอาหารครัวแม่ศรี_x000a_ชักพระ_x000a_ปากซอย10_x000a_ตลิ่งชัน_x000a_ก.ท.ม 10170"/>
    <s v="10170"/>
    <s v="0948958813"/>
    <s v="17/02/2025 18:08"/>
    <s v="suphandarat@gmail.com"/>
    <s v="EMS COD"/>
    <s v="facebook"/>
    <s v="จ่ายทีหลัง / COD"/>
    <s v=""/>
    <s v="-"/>
    <s v="17/02/2025 18:08"/>
  </r>
  <r>
    <x v="10"/>
    <x v="15"/>
    <n v="139"/>
    <n v="2"/>
    <s v="EUC17"/>
    <n v="428"/>
    <n v="30"/>
    <s v="ร้านที่1"/>
    <s v="ศรีวรรณ-สาเกิด"/>
    <s v="ร้านอาหารครัวแม่ศรี_x000a_ชักพระ_x000a_ปากซอย10_x000a_ตลิ่งชัน_x000a_ก.ท.ม 10170"/>
    <s v="10170"/>
    <s v="0948958813"/>
    <s v="17/02/2025 18:08"/>
    <s v="suphandarat@gmail.com"/>
    <s v="EMS COD"/>
    <s v="facebook"/>
    <s v="จ่ายทีหลัง / COD"/>
    <s v=""/>
    <s v="-"/>
    <s v="17/02/2025 18:08"/>
  </r>
  <r>
    <x v="3"/>
    <x v="3"/>
    <n v="60"/>
    <n v="1"/>
    <s v="EUC16"/>
    <n v="126"/>
    <n v="6"/>
    <s v="ร้านที่4"/>
    <s v="ช***ชิตา น***จ"/>
    <s v="สุรินทร์"/>
    <s v="-"/>
    <s v=""/>
    <s v="17/02/2025 18:05"/>
    <s v="-"/>
    <s v="Flash Express Thailand"/>
    <s v="Tiktok"/>
    <s v="tiktok"/>
    <s v=""/>
    <s v="-"/>
    <s v="17/02/2025 18:04"/>
  </r>
  <r>
    <x v="6"/>
    <x v="11"/>
    <n v="60"/>
    <n v="1"/>
    <s v="EUC16"/>
    <n v="126"/>
    <n v="6"/>
    <s v="ร้านที่4"/>
    <s v="ช***ชิตา น***จ"/>
    <s v="สุรินทร์"/>
    <s v="-"/>
    <s v=""/>
    <s v="17/02/2025 18:05"/>
    <s v="-"/>
    <s v="Flash Express Thailand"/>
    <s v="Tiktok"/>
    <s v="tiktok"/>
    <s v=""/>
    <s v="-"/>
    <s v="17/02/2025 18:04"/>
  </r>
  <r>
    <x v="3"/>
    <x v="3"/>
    <n v="60"/>
    <n v="1"/>
    <s v="EUC15"/>
    <n v="125"/>
    <n v="5"/>
    <s v="ร้านที่4"/>
    <s v="ร***า ศ***ิ์โสภิณ"/>
    <s v="แพร่"/>
    <s v="-"/>
    <s v=""/>
    <s v="17/02/2025 17:52"/>
    <s v="-"/>
    <s v="Flash Express Thailand COD"/>
    <s v="Tiktok"/>
    <s v="จ่ายทีหลัง / COD"/>
    <s v=""/>
    <s v="-"/>
    <s v="17/02/2025 17:52"/>
  </r>
  <r>
    <x v="6"/>
    <x v="11"/>
    <n v="60"/>
    <n v="1"/>
    <s v="EUC15"/>
    <n v="125"/>
    <n v="5"/>
    <s v="ร้านที่4"/>
    <s v="ร***า ศ***ิ์โสภิณ"/>
    <s v="แพร่"/>
    <s v="-"/>
    <s v=""/>
    <s v="17/02/2025 17:52"/>
    <s v="-"/>
    <s v="Flash Express Thailand COD"/>
    <s v="Tiktok"/>
    <s v="จ่ายทีหลัง / COD"/>
    <s v=""/>
    <s v="-"/>
    <s v="17/02/2025 17:52"/>
  </r>
  <r>
    <x v="3"/>
    <x v="3"/>
    <n v="60"/>
    <n v="1"/>
    <s v="EUC14"/>
    <n v="165"/>
    <n v="45"/>
    <s v="ร้านที่4"/>
    <s v="น** ส***ฒน์ น***นาวัฒน์"/>
    <s v="สมุทรปราการ"/>
    <s v="-"/>
    <s v=""/>
    <s v="17/02/2025 17:50"/>
    <s v="-"/>
    <s v="Flash Express Thailand"/>
    <s v="Tiktok"/>
    <s v="tiktok"/>
    <s v=""/>
    <s v="-"/>
    <s v="17/02/2025 17:50"/>
  </r>
  <r>
    <x v="6"/>
    <x v="11"/>
    <n v="60"/>
    <n v="1"/>
    <s v="EUC14"/>
    <n v="165"/>
    <n v="45"/>
    <s v="ร้านที่4"/>
    <s v="น** ส***ฒน์ น***นาวัฒน์"/>
    <s v="สมุทรปราการ"/>
    <s v="-"/>
    <s v=""/>
    <s v="17/02/2025 17:50"/>
    <s v="-"/>
    <s v="Flash Express Thailand"/>
    <s v="Tiktok"/>
    <s v="tiktok"/>
    <s v=""/>
    <s v="-"/>
    <s v="17/02/2025 17:50"/>
  </r>
  <r>
    <x v="1"/>
    <x v="1"/>
    <n v="77.5"/>
    <n v="2"/>
    <s v="EUC13"/>
    <n v="193"/>
    <n v="38"/>
    <s v="ร้านที่1"/>
    <s v="ศ******์"/>
    <s v="******พระบาท อ.ท่าอุเทน ตำบลเวินพระบาท อำเภอท่าอุเทน จังหวัดนครพนม 48120"/>
    <s v="48120"/>
    <s v="29"/>
    <s v="17/02/2025 18:15"/>
    <s v="-"/>
    <s v="SPX Express"/>
    <s v="Shopee"/>
    <s v="shopee"/>
    <s v=""/>
    <s v="-"/>
    <s v="17/02/2025 17:45"/>
  </r>
  <r>
    <x v="6"/>
    <x v="11"/>
    <n v="120"/>
    <n v="4"/>
    <s v="EUC12"/>
    <n v="220"/>
    <n v="0"/>
    <s v="ร้านที่4"/>
    <s v="ป***ิตานิลนัน"/>
    <s v="ร้อยเอ็ด"/>
    <s v="-"/>
    <s v=""/>
    <s v="17/02/2025 17:44"/>
    <s v="-"/>
    <s v="Flash Express Thailand COD"/>
    <s v="Tiktok"/>
    <s v="จ่ายทีหลัง / COD"/>
    <s v=""/>
    <s v="-"/>
    <s v="17/02/2025 17:44"/>
  </r>
  <r>
    <x v="3"/>
    <x v="3"/>
    <n v="60"/>
    <n v="1"/>
    <s v="EUC11"/>
    <n v="126"/>
    <n v="6"/>
    <s v="ร้านที่4"/>
    <s v="ณ***ิศา ส***ล"/>
    <s v="Bangkok"/>
    <s v="-"/>
    <s v=""/>
    <s v="17/02/2025 17:40"/>
    <s v="-"/>
    <s v="Flash Express Thailand COD"/>
    <s v="Tiktok"/>
    <s v="จ่ายทีหลัง / COD"/>
    <s v=""/>
    <s v="-"/>
    <s v="17/02/2025 17:41"/>
  </r>
  <r>
    <x v="6"/>
    <x v="11"/>
    <n v="60"/>
    <n v="1"/>
    <s v="EUC11"/>
    <n v="126"/>
    <n v="6"/>
    <s v="ร้านที่4"/>
    <s v="ณ***ิศา ส***ล"/>
    <s v="Bangkok"/>
    <s v="-"/>
    <s v=""/>
    <s v="17/02/2025 17:40"/>
    <s v="-"/>
    <s v="Flash Express Thailand COD"/>
    <s v="Tiktok"/>
    <s v="จ่ายทีหลัง / COD"/>
    <s v=""/>
    <s v="-"/>
    <s v="17/02/2025 17:41"/>
  </r>
  <r>
    <x v="6"/>
    <x v="11"/>
    <n v="120"/>
    <n v="3"/>
    <s v="EUC10"/>
    <n v="165"/>
    <n v="0"/>
    <s v="ร้านที่4"/>
    <s v="ช***ุมพร เ***สุวรรณ"/>
    <s v="กรุงเทพมหานคร"/>
    <s v="-"/>
    <s v=""/>
    <s v="17/02/2025 17:20"/>
    <s v="-"/>
    <s v="Flash Express Thailand"/>
    <s v="Tiktok"/>
    <s v="tiktok"/>
    <s v=""/>
    <s v="-"/>
    <s v="17/02/2025 17:20"/>
  </r>
  <r>
    <x v="4"/>
    <x v="7"/>
    <n v="34"/>
    <n v="2"/>
    <s v="EUC9"/>
    <n v="75"/>
    <n v="7"/>
    <s v="ร้านที่1"/>
    <s v="ไพเราะ  ประเสริฐวงศ์"/>
    <s v="12/107  หมู่ 4  ProudX2  ซ.แจ้งวัฒนะ-ปากเกร็ด 19  ถ.แจ้งวัฒนะ  ต.คลองเกลือ_x000a__x000a_ปากเกร็ด/ Pak Kretนนทบุรี/ Nonthaburi_x000a_11120"/>
    <s v="11120"/>
    <s v="660838500019"/>
    <s v="17/02/2025 17:19"/>
    <s v="-"/>
    <s v="Kerry_dropoff"/>
    <s v="Lazada"/>
    <s v="lazada"/>
    <s v=""/>
    <s v="-"/>
    <s v="17/02/2025 17:19"/>
  </r>
  <r>
    <x v="6"/>
    <x v="11"/>
    <n v="120"/>
    <n v="5"/>
    <s v="EUC8"/>
    <n v="275"/>
    <n v="0"/>
    <s v="ร้านที่4"/>
    <s v="อ***ณา ต***พัฒนา"/>
    <s v="ขอนแก่น"/>
    <s v="-"/>
    <s v=""/>
    <s v="17/02/2025 17:16"/>
    <s v="-"/>
    <s v="Flash Express Thailand COD"/>
    <s v="Tiktok"/>
    <s v="จ่ายทีหลัง / COD"/>
    <s v=""/>
    <s v="-"/>
    <s v="17/02/2025 17:16"/>
  </r>
  <r>
    <x v="3"/>
    <x v="3"/>
    <n v="66.333333333333329"/>
    <n v="6"/>
    <s v="EUC7"/>
    <n v="537"/>
    <n v="64"/>
    <s v="ร้านที่2"/>
    <s v="T******n"/>
    <s v="******อำเภอเมืองนนทบุรี นนทบุรี 11000 ประเทศไทย ตำบลท่าทราย อำเภอเมืองนนทบุรี จังหวัดนนทบุรี 11000"/>
    <s v="11000"/>
    <s v="40"/>
    <s v="17/02/2025 17:09"/>
    <s v="-"/>
    <s v="SPX Express"/>
    <s v="Shopee"/>
    <s v="shopee"/>
    <s v=""/>
    <s v="-"/>
    <s v="17/02/2025 17:08"/>
  </r>
  <r>
    <x v="5"/>
    <x v="6"/>
    <n v="65"/>
    <n v="1"/>
    <s v="EUC6"/>
    <n v="130"/>
    <n v="30"/>
    <s v="ร้านที่1"/>
    <s v="อุไร ช่างแย้ม"/>
    <s v="211/70 หมู่ 6 ตำบลสันโป่ง_x000a_เชียงใหม่_x000a_Thailand 50180"/>
    <s v="50180"/>
    <s v="0898505958"/>
    <s v="17/02/2025 16:56"/>
    <s v="suphandarat@gmail.com"/>
    <s v="EMS COD"/>
    <s v="facebook"/>
    <s v="จ่ายทีหลัง / COD"/>
    <s v=""/>
    <s v="-"/>
    <s v="17/02/2025 16:56"/>
  </r>
  <r>
    <x v="3"/>
    <x v="3"/>
    <n v="100"/>
    <n v="1"/>
    <s v="EUC6"/>
    <n v="130"/>
    <n v="30"/>
    <s v="ร้านที่1"/>
    <s v="อุไร ช่างแย้ม"/>
    <s v="211/70 หมู่ 6 ตำบลสันโป่ง_x000a_เชียงใหม่_x000a_Thailand 50180"/>
    <s v="50180"/>
    <s v="0898505958"/>
    <s v="17/02/2025 16:56"/>
    <s v="suphandarat@gmail.com"/>
    <s v="EMS COD"/>
    <s v="facebook"/>
    <s v="จ่ายทีหลัง / COD"/>
    <s v=""/>
    <s v="-"/>
    <s v="17/02/2025 16:56"/>
  </r>
  <r>
    <x v="10"/>
    <x v="15"/>
    <n v="139"/>
    <n v="2"/>
    <s v="EUC5"/>
    <n v="219"/>
    <n v="20"/>
    <s v="ร้านที่1"/>
    <s v="อุบลรัตน์เส็งประชา"/>
    <s v=".13หมุ4.ตวัดสำโรงอนครชัยศรีจนครปฐม.ซ.กำนันเอก.. 73120"/>
    <s v="73120"/>
    <s v="0851360738"/>
    <s v="17/02/2025 15:30"/>
    <s v="suphandarat@gmail.com"/>
    <s v="EMS"/>
    <s v="facebook"/>
    <s v="กสิกร"/>
    <s v=""/>
    <s v="-"/>
    <s v="17/02/2025 16:55"/>
  </r>
  <r>
    <x v="5"/>
    <x v="6"/>
    <n v="65"/>
    <n v="1"/>
    <s v="EUC4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17/02/2025 16:54"/>
    <s v="suphandarat@gmail.com"/>
    <s v="EMS COD"/>
    <s v="facebook"/>
    <s v="จ่ายทีหลัง / COD"/>
    <s v=""/>
    <s v="-"/>
    <s v="17/02/2025 16:54"/>
  </r>
  <r>
    <x v="4"/>
    <x v="4"/>
    <n v="50"/>
    <n v="1"/>
    <s v="EUC4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17/02/2025 16:54"/>
    <s v="suphandarat@gmail.com"/>
    <s v="EMS COD"/>
    <s v="facebook"/>
    <s v="จ่ายทีหลัง / COD"/>
    <s v=""/>
    <s v="-"/>
    <s v="17/02/2025 16:54"/>
  </r>
  <r>
    <x v="3"/>
    <x v="3"/>
    <n v="100"/>
    <n v="2"/>
    <s v="EUC4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17/02/2025 16:54"/>
    <s v="suphandarat@gmail.com"/>
    <s v="EMS COD"/>
    <s v="facebook"/>
    <s v="จ่ายทีหลัง / COD"/>
    <s v=""/>
    <s v="-"/>
    <s v="17/02/2025 16:54"/>
  </r>
  <r>
    <x v="3"/>
    <x v="3"/>
    <n v="60"/>
    <n v="1"/>
    <s v="EUC3"/>
    <n v="120"/>
    <n v="0"/>
    <s v="ร้านที่4"/>
    <s v="เ***ญมั่นคงการยาง พ***พย์"/>
    <s v="พิษณุโลก"/>
    <s v="-"/>
    <s v=""/>
    <s v="17/02/2025 16:51"/>
    <s v="-"/>
    <s v="Flash Express Thailand COD"/>
    <s v="Tiktok"/>
    <s v="จ่ายทีหลัง / COD"/>
    <s v=""/>
    <s v="-"/>
    <s v="17/02/2025 16:51"/>
  </r>
  <r>
    <x v="6"/>
    <x v="11"/>
    <n v="60"/>
    <n v="1"/>
    <s v="EUC3"/>
    <n v="120"/>
    <n v="0"/>
    <s v="ร้านที่4"/>
    <s v="เ***ญมั่นคงการยาง พ***พย์"/>
    <s v="พิษณุโลก"/>
    <s v="-"/>
    <s v=""/>
    <s v="17/02/2025 16:51"/>
    <s v="-"/>
    <s v="Flash Express Thailand COD"/>
    <s v="Tiktok"/>
    <s v="จ่ายทีหลัง / COD"/>
    <s v=""/>
    <s v="-"/>
    <s v="17/02/2025 16:51"/>
  </r>
  <r>
    <x v="3"/>
    <x v="3"/>
    <n v="60"/>
    <n v="1"/>
    <s v="EUC2"/>
    <n v="149"/>
    <n v="29"/>
    <s v="ร้านที่4"/>
    <s v="ว***ี ห***เพ็ชร์"/>
    <s v="ลพบุรี"/>
    <s v="-"/>
    <s v=""/>
    <s v="17/02/2025 16:28"/>
    <s v="-"/>
    <s v="Flash Express Thailand COD"/>
    <s v="Tiktok"/>
    <s v="จ่ายทีหลัง / COD"/>
    <s v=""/>
    <s v="-"/>
    <s v="17/02/2025 16:28"/>
  </r>
  <r>
    <x v="6"/>
    <x v="11"/>
    <n v="60"/>
    <n v="1"/>
    <s v="EUC2"/>
    <n v="149"/>
    <n v="29"/>
    <s v="ร้านที่4"/>
    <s v="ว***ี ห***เพ็ชร์"/>
    <s v="ลพบุรี"/>
    <s v="-"/>
    <s v=""/>
    <s v="17/02/2025 16:28"/>
    <s v="-"/>
    <s v="Flash Express Thailand COD"/>
    <s v="Tiktok"/>
    <s v="จ่ายทีหลัง / COD"/>
    <s v=""/>
    <s v="-"/>
    <s v="17/02/2025 16:28"/>
  </r>
  <r>
    <x v="1"/>
    <x v="1"/>
    <n v="66"/>
    <n v="1"/>
    <s v="EUC0"/>
    <n v="131.27000000000001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17/02/2025 16:20"/>
  </r>
  <r>
    <x v="2"/>
    <x v="2"/>
    <n v="66"/>
    <n v="1"/>
    <s v="EUC0"/>
    <n v="131.27000000000001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17/02/2025 16:20"/>
  </r>
  <r>
    <x v="3"/>
    <x v="3"/>
    <n v="67"/>
    <n v="1"/>
    <s v="EUC0"/>
    <n v="131.27000000000001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17/02/2025 16:20"/>
  </r>
  <r>
    <x v="3"/>
    <x v="3"/>
    <n v="60"/>
    <n v="2"/>
    <s v="EUB99"/>
    <n v="240"/>
    <n v="0"/>
    <s v="ร้านที่4"/>
    <s v="ร***น อ***งคำ"/>
    <s v="กำแพงเพชร"/>
    <s v="-"/>
    <s v=""/>
    <s v="17/02/2025 16:16"/>
    <s v="-"/>
    <s v="Flash Express Thailand COD"/>
    <s v="Tiktok"/>
    <s v="จ่ายทีหลัง / COD"/>
    <s v=""/>
    <s v="-"/>
    <s v="17/02/2025 16:16"/>
  </r>
  <r>
    <x v="6"/>
    <x v="11"/>
    <n v="60"/>
    <n v="2"/>
    <s v="EUB99"/>
    <n v="240"/>
    <n v="0"/>
    <s v="ร้านที่4"/>
    <s v="ร***น อ***งคำ"/>
    <s v="กำแพงเพชร"/>
    <s v="-"/>
    <s v=""/>
    <s v="17/02/2025 16:16"/>
    <s v="-"/>
    <s v="Flash Express Thailand COD"/>
    <s v="Tiktok"/>
    <s v="จ่ายทีหลัง / COD"/>
    <s v=""/>
    <s v="-"/>
    <s v="17/02/2025 16:16"/>
  </r>
  <r>
    <x v="3"/>
    <x v="3"/>
    <n v="60"/>
    <n v="1"/>
    <s v="EUB98"/>
    <n v="126"/>
    <n v="6"/>
    <s v="ร้านที่4"/>
    <s v="อ***ัตน์ เ***งยศ"/>
    <s v="ชัยภูมิ"/>
    <s v="-"/>
    <s v=""/>
    <s v="17/02/2025 16:12"/>
    <s v="-"/>
    <s v="Flash Express Thailand COD"/>
    <s v="Tiktok"/>
    <s v="จ่ายทีหลัง / COD"/>
    <s v=""/>
    <s v="-"/>
    <s v="17/02/2025 16:13"/>
  </r>
  <r>
    <x v="6"/>
    <x v="11"/>
    <n v="60"/>
    <n v="1"/>
    <s v="EUB98"/>
    <n v="126"/>
    <n v="6"/>
    <s v="ร้านที่4"/>
    <s v="อ***ัตน์ เ***งยศ"/>
    <s v="ชัยภูมิ"/>
    <s v="-"/>
    <s v=""/>
    <s v="17/02/2025 16:12"/>
    <s v="-"/>
    <s v="Flash Express Thailand COD"/>
    <s v="Tiktok"/>
    <s v="จ่ายทีหลัง / COD"/>
    <s v=""/>
    <s v="-"/>
    <s v="17/02/2025 16:13"/>
  </r>
  <r>
    <x v="3"/>
    <x v="3"/>
    <n v="60"/>
    <n v="1"/>
    <s v="EUB95"/>
    <n v="120"/>
    <n v="0"/>
    <s v="ร้านที่4"/>
    <s v="เ***ล"/>
    <s v="นครปฐม"/>
    <s v="-"/>
    <s v=""/>
    <s v="17/02/2025 15:55"/>
    <s v="-"/>
    <s v="Flash Express Thailand COD"/>
    <s v="Tiktok"/>
    <s v="จ่ายทีหลัง / COD"/>
    <s v=""/>
    <s v="-"/>
    <s v="17/02/2025 15:55"/>
  </r>
  <r>
    <x v="6"/>
    <x v="11"/>
    <n v="60"/>
    <n v="1"/>
    <s v="EUB95"/>
    <n v="120"/>
    <n v="0"/>
    <s v="ร้านที่4"/>
    <s v="เ***ล"/>
    <s v="นครปฐม"/>
    <s v="-"/>
    <s v=""/>
    <s v="17/02/2025 15:55"/>
    <s v="-"/>
    <s v="Flash Express Thailand COD"/>
    <s v="Tiktok"/>
    <s v="จ่ายทีหลัง / COD"/>
    <s v=""/>
    <s v="-"/>
    <s v="17/02/2025 15:55"/>
  </r>
  <r>
    <x v="0"/>
    <x v="16"/>
    <n v="40.19"/>
    <n v="1"/>
    <s v="EUB94"/>
    <n v="120.55"/>
    <n v="0"/>
    <s v="ร้านที่1"/>
    <s v="สมศรี สามเพชรเจริญ"/>
    <s v="43/4 หมู่ 1 ตำบลถนนขาด อ.เมือง จ.นครปฐม_x000a__x000a_เมืองนครปฐม/ Mueang Nakhon Pathomนครปฐม/ Nakhon Pathom_x000a_73000"/>
    <s v="73000"/>
    <s v="660895348992"/>
    <s v="17/02/2025 15:30"/>
    <s v="-"/>
    <s v="Kerry_dropoff"/>
    <s v="Lazada"/>
    <s v="lazada"/>
    <s v=""/>
    <s v="-"/>
    <s v="17/02/2025 15:30"/>
  </r>
  <r>
    <x v="0"/>
    <x v="16"/>
    <n v="40.18"/>
    <n v="2"/>
    <s v="EUB94"/>
    <n v="120.55"/>
    <n v="0"/>
    <s v="ร้านที่1"/>
    <s v="สมศรี สามเพชรเจริญ"/>
    <s v="43/4 หมู่ 1 ตำบลถนนขาด อ.เมือง จ.นครปฐม_x000a__x000a_เมืองนครปฐม/ Mueang Nakhon Pathomนครปฐม/ Nakhon Pathom_x000a_73000"/>
    <s v="73000"/>
    <s v="660895348992"/>
    <s v="17/02/2025 15:30"/>
    <s v="-"/>
    <s v="Kerry_dropoff"/>
    <s v="Lazada"/>
    <s v="lazada"/>
    <s v=""/>
    <s v="-"/>
    <s v="17/02/2025 15:30"/>
  </r>
  <r>
    <x v="5"/>
    <x v="6"/>
    <n v="65"/>
    <n v="1"/>
    <s v="EUB93"/>
    <n v="120"/>
    <n v="20"/>
    <s v="ร้านที่1"/>
    <s v="อัมพา มะปรางหวาน"/>
    <s v="98/16ม.เปี่ยมสุข7ถ.ลำท่าแดง ต.ศาลาแดง อ.เมือง จ.อ่างทอง 14000"/>
    <s v="14000"/>
    <s v="0819473243"/>
    <s v="17/02/2025 08:23"/>
    <s v="suphandarat@gmail.com"/>
    <s v="EMS"/>
    <s v="facebook"/>
    <s v="กสิกร"/>
    <s v=""/>
    <s v="-"/>
    <s v="17/02/2025 15:27"/>
  </r>
  <r>
    <x v="3"/>
    <x v="3"/>
    <n v="100"/>
    <n v="1"/>
    <s v="EUB93"/>
    <n v="120"/>
    <n v="20"/>
    <s v="ร้านที่1"/>
    <s v="อัมพา มะปรางหวาน"/>
    <s v="98/16ม.เปี่ยมสุข7ถ.ลำท่าแดง ต.ศาลาแดง อ.เมือง จ.อ่างทอง 14000"/>
    <s v="14000"/>
    <s v="0819473243"/>
    <s v="17/02/2025 08:23"/>
    <s v="suphandarat@gmail.com"/>
    <s v="EMS"/>
    <s v="facebook"/>
    <s v="กสิกร"/>
    <s v=""/>
    <s v="-"/>
    <s v="17/02/2025 15:27"/>
  </r>
  <r>
    <x v="11"/>
    <x v="17"/>
    <n v="10"/>
    <n v="100"/>
    <s v="EUB92"/>
    <n v="1035"/>
    <n v="35"/>
    <s v="ร้านที่10"/>
    <s v="นางวราภรณ์ จัดดี"/>
    <s v="307/68 หมู่บ้านสิริมงคล6_x000a_(ซอยในหมู่บ้านซอย6)_x000a_ต.แจระแม อ.เมือง_x000a_จ.อุบลราชธานี 34000_x000a_"/>
    <s v="34000"/>
    <s v="0895782274"/>
    <s v="17/02/2025 15:08"/>
    <s v="suphandarat@gmail.com"/>
    <s v="EMS"/>
    <s v="line_oa"/>
    <s v="กสิกร"/>
    <s v=""/>
    <s v="-"/>
    <s v="17/02/2025 15:26"/>
  </r>
  <r>
    <x v="4"/>
    <x v="4"/>
    <n v="43"/>
    <n v="1"/>
    <s v="EUB91"/>
    <n v="43"/>
    <n v="0"/>
    <s v="ร้านที่1"/>
    <s v="เ******า"/>
    <s v="****** ตำบลควนธานี อำเภอกันตัง จังหวัดตรัง 92110"/>
    <s v="92110"/>
    <s v="57"/>
    <s v="17/02/2025 15:40"/>
    <s v="-"/>
    <s v="SPX Express"/>
    <s v="Shopee"/>
    <s v="shopee"/>
    <s v=""/>
    <s v="-"/>
    <s v="17/02/2025 15:10"/>
  </r>
  <r>
    <x v="3"/>
    <x v="3"/>
    <n v="60"/>
    <n v="2"/>
    <s v="EUB90"/>
    <n v="240"/>
    <n v="0"/>
    <s v="ร้านที่4"/>
    <s v="ร***ยาพร  ก***านศุภพันธ์"/>
    <s v="สุรินทร์"/>
    <s v="-"/>
    <s v=""/>
    <s v="17/02/2025 15:05"/>
    <s v="-"/>
    <s v="Flash Express Thailand COD"/>
    <s v="Tiktok"/>
    <s v="จ่ายทีหลัง / COD"/>
    <s v=""/>
    <s v="-"/>
    <s v="17/02/2025 15:05"/>
  </r>
  <r>
    <x v="12"/>
    <x v="18"/>
    <n v="139"/>
    <n v="6"/>
    <s v="EUB89"/>
    <n v="917"/>
    <n v="20"/>
    <s v="ร้านที่1"/>
    <s v="สายพิณฐ์ โลกา"/>
    <s v="บ.ต้น-สายปลายน้ำกรุ๊ป จำกัด_x000a_24/2 ม.5 ถนนประชาสำราญ_x000a_ซอยประชาสำราญ 1 _x000a_แขวงคลองสิบสอง _x000a_เขตหนองจอก กทม. 10530"/>
    <s v="10530"/>
    <s v="0634425549"/>
    <s v="17/02/2025 14:48"/>
    <s v="suphandarat@gmail.com"/>
    <s v="EMS"/>
    <s v="facebook"/>
    <s v="กสิกร"/>
    <s v=""/>
    <s v="-"/>
    <s v="17/02/2025 15:05"/>
  </r>
  <r>
    <x v="5"/>
    <x v="6"/>
    <n v="65"/>
    <n v="3"/>
    <s v="EUB89"/>
    <n v="917"/>
    <n v="20"/>
    <s v="ร้านที่1"/>
    <s v="สายพิณฐ์ โลกา"/>
    <s v="บ.ต้น-สายปลายน้ำกรุ๊ป จำกัด_x000a_24/2 ม.5 ถนนประชาสำราญ_x000a_ซอยประชาสำราญ 1 _x000a_แขวงคลองสิบสอง _x000a_เขตหนองจอก กทม. 10530"/>
    <s v="10530"/>
    <s v="0634425549"/>
    <s v="17/02/2025 14:48"/>
    <s v="suphandarat@gmail.com"/>
    <s v="EMS"/>
    <s v="facebook"/>
    <s v="กสิกร"/>
    <s v=""/>
    <s v="-"/>
    <s v="17/02/2025 15:05"/>
  </r>
  <r>
    <x v="6"/>
    <x v="11"/>
    <n v="60"/>
    <n v="2"/>
    <s v="EUB90"/>
    <n v="240"/>
    <n v="0"/>
    <s v="ร้านที่4"/>
    <s v="ร***ยาพร  ก***านศุภพันธ์"/>
    <s v="สุรินทร์"/>
    <s v="-"/>
    <s v=""/>
    <s v="17/02/2025 15:05"/>
    <s v="-"/>
    <s v="Flash Express Thailand COD"/>
    <s v="Tiktok"/>
    <s v="จ่ายทีหลัง / COD"/>
    <s v=""/>
    <s v="-"/>
    <s v="17/02/2025 15:05"/>
  </r>
  <r>
    <x v="6"/>
    <x v="11"/>
    <n v="100"/>
    <n v="3"/>
    <s v="EUB89"/>
    <n v="917"/>
    <n v="20"/>
    <s v="ร้านที่1"/>
    <s v="สายพิณฐ์ โลกา"/>
    <s v="บ.ต้น-สายปลายน้ำกรุ๊ป จำกัด_x000a_24/2 ม.5 ถนนประชาสำราญ_x000a_ซอยประชาสำราญ 1 _x000a_แขวงคลองสิบสอง _x000a_เขตหนองจอก กทม. 10530"/>
    <s v="10530"/>
    <s v="0634425549"/>
    <s v="17/02/2025 14:48"/>
    <s v="suphandarat@gmail.com"/>
    <s v="EMS"/>
    <s v="facebook"/>
    <s v="กสิกร"/>
    <s v=""/>
    <s v="-"/>
    <s v="17/02/2025 15:05"/>
  </r>
  <r>
    <x v="5"/>
    <x v="6"/>
    <n v="65"/>
    <n v="1"/>
    <s v="EUB88"/>
    <n v="120"/>
    <n v="20"/>
    <s v="ร้านที่1"/>
    <s v="วอดก้า"/>
    <s v="232/21 หมู่ 1 ซอย 6 บ้านหลังสีฟ้า_x000a_ตำบลแม่น้ำ อำเภอเกาะสมุย_x000a_จังหวัดสุราษฎร์ธานี 84330"/>
    <s v="84330"/>
    <s v="0872884028"/>
    <s v="17/02/2025 14:02"/>
    <s v="suphandarat@gmail.com"/>
    <s v="EMS"/>
    <s v="facebook"/>
    <s v="กสิกร"/>
    <s v=""/>
    <s v="-"/>
    <s v="17/02/2025 15:03"/>
  </r>
  <r>
    <x v="3"/>
    <x v="3"/>
    <n v="100"/>
    <n v="1"/>
    <s v="EUB88"/>
    <n v="120"/>
    <n v="20"/>
    <s v="ร้านที่1"/>
    <s v="วอดก้า"/>
    <s v="232/21 หมู่ 1 ซอย 6 บ้านหลังสีฟ้า_x000a_ตำบลแม่น้ำ อำเภอเกาะสมุย_x000a_จังหวัดสุราษฎร์ธานี 84330"/>
    <s v="84330"/>
    <s v="0872884028"/>
    <s v="17/02/2025 14:02"/>
    <s v="suphandarat@gmail.com"/>
    <s v="EMS"/>
    <s v="facebook"/>
    <s v="กสิกร"/>
    <s v=""/>
    <s v="-"/>
    <s v="17/02/2025 15:03"/>
  </r>
  <r>
    <x v="4"/>
    <x v="4"/>
    <n v="43"/>
    <n v="1"/>
    <s v="EUB87"/>
    <n v="91"/>
    <n v="0"/>
    <s v="ร้านที่1"/>
    <s v="ก******ย"/>
    <s v="******ต อ.เมือง จ.แพร่ ตำบลป่าแมต อำเภอเมืองแพร่ จังหวัดแพร่ 54000"/>
    <s v="54000"/>
    <s v="21"/>
    <s v="17/02/2025 15:26"/>
    <s v="-"/>
    <s v="SPX Express"/>
    <s v="Shopee"/>
    <s v="shopee"/>
    <s v=""/>
    <s v="-"/>
    <s v="17/02/2025 14:56"/>
  </r>
  <r>
    <x v="13"/>
    <x v="19"/>
    <n v="50"/>
    <n v="1"/>
    <s v="EUB87"/>
    <n v="91"/>
    <n v="0"/>
    <s v="ร้านที่1"/>
    <s v="ก******ย"/>
    <s v="******ต อ.เมือง จ.แพร่ ตำบลป่าแมต อำเภอเมืองแพร่ จังหวัดแพร่ 54000"/>
    <s v="54000"/>
    <s v="21"/>
    <s v="17/02/2025 15:26"/>
    <s v="-"/>
    <s v="SPX Express"/>
    <s v="Shopee"/>
    <s v="shopee"/>
    <s v=""/>
    <s v="-"/>
    <s v="17/02/2025 14:56"/>
  </r>
  <r>
    <x v="3"/>
    <x v="3"/>
    <n v="60"/>
    <n v="1"/>
    <s v="EUB86"/>
    <n v="125"/>
    <n v="5"/>
    <s v="ร้านที่4"/>
    <s v="ส***นตนากองแป้น"/>
    <s v="นนทบุรี"/>
    <s v="-"/>
    <s v=""/>
    <s v="17/02/2025 14:44"/>
    <s v="-"/>
    <s v="Flash Express Thailand COD"/>
    <s v="Tiktok"/>
    <s v="จ่ายทีหลัง / COD"/>
    <s v=""/>
    <s v="-"/>
    <s v="17/02/2025 14:44"/>
  </r>
  <r>
    <x v="6"/>
    <x v="11"/>
    <n v="60"/>
    <n v="1"/>
    <s v="EUB86"/>
    <n v="125"/>
    <n v="5"/>
    <s v="ร้านที่4"/>
    <s v="ส***นตนากองแป้น"/>
    <s v="นนทบุรี"/>
    <s v="-"/>
    <s v=""/>
    <s v="17/02/2025 14:44"/>
    <s v="-"/>
    <s v="Flash Express Thailand COD"/>
    <s v="Tiktok"/>
    <s v="จ่ายทีหลัง / COD"/>
    <s v=""/>
    <s v="-"/>
    <s v="17/02/2025 14:44"/>
  </r>
  <r>
    <x v="3"/>
    <x v="3"/>
    <n v="60"/>
    <n v="1"/>
    <s v="EUB85"/>
    <n v="120"/>
    <n v="0"/>
    <s v="ร้านที่4"/>
    <s v="ผ***าศ พ***ต"/>
    <s v="ชัยนาท"/>
    <s v="-"/>
    <s v=""/>
    <s v="17/02/2025 14:39"/>
    <s v="-"/>
    <s v="Flash Express Thailand COD"/>
    <s v="Tiktok"/>
    <s v="จ่ายทีหลัง / COD"/>
    <s v=""/>
    <s v="-"/>
    <s v="17/02/2025 14:39"/>
  </r>
  <r>
    <x v="6"/>
    <x v="11"/>
    <n v="60"/>
    <n v="1"/>
    <s v="EUB85"/>
    <n v="120"/>
    <n v="0"/>
    <s v="ร้านที่4"/>
    <s v="ผ***าศ พ***ต"/>
    <s v="ชัยนาท"/>
    <s v="-"/>
    <s v=""/>
    <s v="17/02/2025 14:39"/>
    <s v="-"/>
    <s v="Flash Express Thailand COD"/>
    <s v="Tiktok"/>
    <s v="จ่ายทีหลัง / COD"/>
    <s v=""/>
    <s v="-"/>
    <s v="17/02/2025 14:39"/>
  </r>
  <r>
    <x v="4"/>
    <x v="4"/>
    <n v="65"/>
    <n v="2"/>
    <s v="EUB84"/>
    <n v="104"/>
    <n v="6"/>
    <s v="ร้านที่4"/>
    <s v="ข***หทัย เ***ยววิไลกุลวัฒน์"/>
    <s v="กรุงเทพฯ"/>
    <s v="-"/>
    <s v=""/>
    <s v="-"/>
    <s v="-"/>
    <s v="J&amp;T Express"/>
    <s v="Tiktok"/>
    <s v="-"/>
    <s v=""/>
    <s v="-"/>
    <s v="17/02/2025 14:32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8"/>
    <x v="13"/>
    <n v="65"/>
    <n v="2"/>
    <s v="EUB82"/>
    <n v="160"/>
    <n v="30"/>
    <s v="ร้านที่1"/>
    <s v="ศรีวรรณ-สาเกิด"/>
    <s v="ร้านอาหารครัวแม่ศรี_x000a_ชักพระ_x000a_ปากซอย10_x000a_ตลิ่งชัน_x000a_ก.ท.ม 10170"/>
    <s v="10170"/>
    <s v="0948958813"/>
    <s v="17/02/2025 13:58"/>
    <s v="suphandarat@gmail.com"/>
    <s v="EMS COD"/>
    <s v="facebook"/>
    <s v="จ่ายทีหลัง / COD"/>
    <s v=""/>
    <s v="-"/>
    <s v="17/02/2025 13:58"/>
  </r>
  <r>
    <x v="14"/>
    <x v="20"/>
    <n v="65"/>
    <n v="1"/>
    <s v="EUB81"/>
    <n v="215"/>
    <n v="20"/>
    <s v="ร้านที่1"/>
    <s v="นาย บวร มณีโชติ"/>
    <s v="157/27 หมู่ 6 ซอยอำนวยสุข 5_x000a_ถนนเพชรเกษม ต.เขาน้อย_x000a_อ.ปราณบุรี จ.ประจวบฯ _x000a_โทร. 77120"/>
    <s v="77120"/>
    <s v="0894132260"/>
    <s v="17/02/2025 12:59"/>
    <s v="suphandarat@gmail.com"/>
    <s v="EMS"/>
    <s v="facebook"/>
    <s v="กสิกร"/>
    <s v=""/>
    <s v="-"/>
    <s v="17/02/2025 13:57"/>
  </r>
  <r>
    <x v="8"/>
    <x v="13"/>
    <n v="65"/>
    <n v="1"/>
    <s v="EUB81"/>
    <n v="215"/>
    <n v="20"/>
    <s v="ร้านที่1"/>
    <s v="นาย บวร มณีโชติ"/>
    <s v="157/27 หมู่ 6 ซอยอำนวยสุข 5_x000a_ถนนเพชรเกษม ต.เขาน้อย_x000a_อ.ปราณบุรี จ.ประจวบฯ _x000a_โทร. 77120"/>
    <s v="77120"/>
    <s v="0894132260"/>
    <s v="17/02/2025 12:59"/>
    <s v="suphandarat@gmail.com"/>
    <s v="EMS"/>
    <s v="facebook"/>
    <s v="กสิกร"/>
    <s v=""/>
    <s v="-"/>
    <s v="17/02/2025 13:57"/>
  </r>
  <r>
    <x v="15"/>
    <x v="21"/>
    <n v="65"/>
    <n v="1"/>
    <s v="EUB81"/>
    <n v="215"/>
    <n v="20"/>
    <s v="ร้านที่1"/>
    <s v="นาย บวร มณีโชติ"/>
    <s v="157/27 หมู่ 6 ซอยอำนวยสุข 5_x000a_ถนนเพชรเกษม ต.เขาน้อย_x000a_อ.ปราณบุรี จ.ประจวบฯ _x000a_โทร. 77120"/>
    <s v="77120"/>
    <s v="0894132260"/>
    <s v="17/02/2025 12:59"/>
    <s v="suphandarat@gmail.com"/>
    <s v="EMS"/>
    <s v="facebook"/>
    <s v="กสิกร"/>
    <s v=""/>
    <s v="-"/>
    <s v="17/02/2025 13:57"/>
  </r>
  <r>
    <x v="16"/>
    <x v="22"/>
    <n v="66.666666666666671"/>
    <n v="3"/>
    <s v="EUB80"/>
    <n v="105"/>
    <n v="0"/>
    <s v="ร้านที่2"/>
    <s v="น***พร ศ***นตรี"/>
    <s v="สุโขทัย"/>
    <s v="-"/>
    <s v=""/>
    <s v="17/02/2025 13:49"/>
    <s v="-"/>
    <s v="J&amp;T COD"/>
    <s v="Tiktok"/>
    <s v="จ่ายทีหลัง / COD"/>
    <s v=""/>
    <s v="-"/>
    <s v="17/02/2025 13:50"/>
  </r>
  <r>
    <x v="17"/>
    <x v="23"/>
    <n v="27.5"/>
    <n v="4"/>
    <s v="EUB79"/>
    <n v="162.99"/>
    <n v="41"/>
    <s v="ร้านที่1"/>
    <s v="โสภา ฟอวดวงตา"/>
    <s v="94บ้านแซว หมู่6 ตำบล ลำดวน · กระสัง/ Krasang_x000a__x000a_กระสัง/ Krasangบุรีรัมย์/ Buriram_x000a_31160"/>
    <s v="31160"/>
    <s v="660988873251"/>
    <s v="17/02/2025 13:47"/>
    <s v="-"/>
    <s v="Kerry_dropoff"/>
    <s v="Lazada"/>
    <s v="lazada"/>
    <s v=""/>
    <s v="-"/>
    <s v="17/02/2025 13:47"/>
  </r>
  <r>
    <x v="1"/>
    <x v="1"/>
    <n v="66"/>
    <n v="1"/>
    <s v="EUB77"/>
    <n v="150.52000000000001"/>
    <n v="7"/>
    <s v="ร้านที่9"/>
    <s v="จิตรา  วิชัยดิษฐ"/>
    <s v="79/3 หมู่1 ต.ชลคราม_x000a__x000a_ดอนสัก/ Don Sakสุราษฎร์ธานี/ Surat Thani_x000a_84160"/>
    <s v="84160"/>
    <s v="660826902022"/>
    <s v="17/02/2025 13:58"/>
    <s v="-"/>
    <s v="Kerry_dropoff"/>
    <s v="Lazada"/>
    <s v="lazada"/>
    <s v=""/>
    <s v="-"/>
    <s v="17/02/2025 13:29"/>
  </r>
  <r>
    <x v="2"/>
    <x v="2"/>
    <n v="66"/>
    <n v="1"/>
    <s v="EUB77"/>
    <n v="150.52000000000001"/>
    <n v="7"/>
    <s v="ร้านที่9"/>
    <s v="จิตรา  วิชัยดิษฐ"/>
    <s v="79/3 หมู่1 ต.ชลคราม_x000a__x000a_ดอนสัก/ Don Sakสุราษฎร์ธานี/ Surat Thani_x000a_84160"/>
    <s v="84160"/>
    <s v="660826902022"/>
    <s v="17/02/2025 13:58"/>
    <s v="-"/>
    <s v="Kerry_dropoff"/>
    <s v="Lazada"/>
    <s v="lazada"/>
    <s v=""/>
    <s v="-"/>
    <s v="17/02/2025 13:29"/>
  </r>
  <r>
    <x v="3"/>
    <x v="3"/>
    <n v="60"/>
    <n v="1"/>
    <s v="EUB78"/>
    <n v="120"/>
    <n v="0"/>
    <s v="ร้านที่4"/>
    <s v="ส***น ช***โชติ"/>
    <s v="สุโขทัย"/>
    <s v="-"/>
    <s v=""/>
    <s v="-"/>
    <s v="-"/>
    <s v="J&amp;T Express"/>
    <s v="Tiktok"/>
    <s v="-"/>
    <s v=""/>
    <s v="-"/>
    <s v="17/02/2025 13:28"/>
  </r>
  <r>
    <x v="6"/>
    <x v="11"/>
    <n v="60"/>
    <n v="1"/>
    <s v="EUB78"/>
    <n v="120"/>
    <n v="0"/>
    <s v="ร้านที่4"/>
    <s v="ส***น ช***โชติ"/>
    <s v="สุโขทัย"/>
    <s v="-"/>
    <s v=""/>
    <s v="-"/>
    <s v="-"/>
    <s v="J&amp;T Express"/>
    <s v="Tiktok"/>
    <s v="-"/>
    <s v=""/>
    <s v="-"/>
    <s v="17/02/2025 13:28"/>
  </r>
  <r>
    <x v="3"/>
    <x v="3"/>
    <n v="67"/>
    <n v="1"/>
    <s v="EUB77"/>
    <n v="150.52000000000001"/>
    <n v="7"/>
    <s v="ร้านที่9"/>
    <s v="จิตรา  วิชัยดิษฐ"/>
    <s v="79/3 หมู่1 ต.ชลคราม_x000a__x000a_ดอนสัก/ Don Sakสุราษฎร์ธานี/ Surat Thani_x000a_84160"/>
    <s v="84160"/>
    <s v="660826902022"/>
    <s v="17/02/2025 13:58"/>
    <s v="-"/>
    <s v="Kerry_dropoff"/>
    <s v="Lazada"/>
    <s v="lazada"/>
    <s v=""/>
    <s v="-"/>
    <s v="17/02/2025 13:27"/>
  </r>
  <r>
    <x v="17"/>
    <x v="23"/>
    <n v="33.333333333333336"/>
    <n v="12"/>
    <s v="EUB76"/>
    <n v="979.92"/>
    <n v="26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17/02/2025 13:21"/>
    <s v="-"/>
    <s v="Kerry_dropoff"/>
    <s v="Lazada"/>
    <s v="lazada"/>
    <s v=""/>
    <s v="-"/>
    <s v="17/02/2025 13:21"/>
  </r>
  <r>
    <x v="17"/>
    <x v="23"/>
    <n v="33.333333333333336"/>
    <n v="12"/>
    <s v="EUB76"/>
    <n v="979.92"/>
    <n v="26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17/02/2025 13:21"/>
    <s v="-"/>
    <s v="Kerry_dropoff"/>
    <s v="Lazada"/>
    <s v="lazada"/>
    <s v=""/>
    <s v="-"/>
    <s v="17/02/2025 13:21"/>
  </r>
  <r>
    <x v="17"/>
    <x v="23"/>
    <n v="33.333333333333336"/>
    <n v="12"/>
    <s v="EUB76"/>
    <n v="979.92"/>
    <n v="26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17/02/2025 13:21"/>
    <s v="-"/>
    <s v="Kerry_dropoff"/>
    <s v="Lazada"/>
    <s v="lazada"/>
    <s v=""/>
    <s v="-"/>
    <s v="17/02/2025 13:21"/>
  </r>
  <r>
    <x v="3"/>
    <x v="3"/>
    <n v="66.333333333333329"/>
    <n v="3"/>
    <s v="EUB75"/>
    <n v="266"/>
    <n v="35"/>
    <s v="ร้านที่1"/>
    <s v="ส******์"/>
    <s v="******ุขุมวิท แขวงพระโขนง แขวงพระโขนง เขตคลองเตย จังหวัดกรุงเทพมหานคร 10110"/>
    <s v="10110"/>
    <s v="55"/>
    <s v="17/02/2025 13:48"/>
    <s v="-"/>
    <s v="Flash Express"/>
    <s v="Shopee"/>
    <s v="shopee"/>
    <s v=""/>
    <s v="-"/>
    <s v="17/02/2025 13:14"/>
  </r>
  <r>
    <x v="3"/>
    <x v="3"/>
    <n v="60"/>
    <n v="4"/>
    <s v="EUB74"/>
    <n v="480"/>
    <n v="0"/>
    <s v="ร้านที่4"/>
    <s v="ส***ตรา  ก***รงค์"/>
    <s v="กระบี่"/>
    <s v="-"/>
    <s v=""/>
    <s v="17/02/2025 12:28"/>
    <s v="-"/>
    <s v="Flash Express Thailand COD"/>
    <s v="Tiktok"/>
    <s v="จ่ายทีหลัง / COD"/>
    <s v="เอาเค้กตาลหอมทั้ง4กล่องคะ"/>
    <s v="-"/>
    <s v="17/02/2025 13:10"/>
  </r>
  <r>
    <x v="6"/>
    <x v="11"/>
    <n v="60"/>
    <n v="4"/>
    <s v="EUB74"/>
    <n v="480"/>
    <n v="0"/>
    <s v="ร้านที่4"/>
    <s v="ส***ตรา  ก***รงค์"/>
    <s v="กระบี่"/>
    <s v="-"/>
    <s v=""/>
    <s v="17/02/2025 12:28"/>
    <s v="-"/>
    <s v="Flash Express Thailand COD"/>
    <s v="Tiktok"/>
    <s v="จ่ายทีหลัง / COD"/>
    <s v="เอาเค้กตาลหอมทั้ง4กล่องคะ"/>
    <s v="-"/>
    <s v="17/02/2025 13:10"/>
  </r>
  <r>
    <x v="7"/>
    <x v="12"/>
    <n v="0"/>
    <n v="1"/>
    <s v="EUB73"/>
    <n v="100"/>
    <n v="0"/>
    <s v="ร้านที่4"/>
    <s v="จ***จิตต์ อ***์"/>
    <s v="เทศบาลนครนครปฐม"/>
    <s v="-"/>
    <s v=""/>
    <s v="17/02/2025 12:54"/>
    <s v="-"/>
    <s v="Flash Express Thailand COD"/>
    <s v="Tiktok"/>
    <s v="จ่ายทีหลัง / COD"/>
    <s v=""/>
    <s v="-"/>
    <s v="17/02/2025 12:56"/>
  </r>
  <r>
    <x v="3"/>
    <x v="3"/>
    <n v="120"/>
    <n v="1"/>
    <s v="EUB73"/>
    <n v="100"/>
    <n v="0"/>
    <s v="ร้านที่4"/>
    <s v="จ***จิตต์ อ***์"/>
    <s v="เทศบาลนครนครปฐม"/>
    <s v="-"/>
    <s v=""/>
    <s v="17/02/2025 12:54"/>
    <s v="-"/>
    <s v="Flash Express Thailand COD"/>
    <s v="Tiktok"/>
    <s v="จ่ายทีหลัง / COD"/>
    <s v=""/>
    <s v="-"/>
    <s v="17/02/2025 12:55"/>
  </r>
  <r>
    <x v="1"/>
    <x v="1"/>
    <n v="66"/>
    <n v="1"/>
    <s v="EUB72"/>
    <n v="131.27000000000001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2/2025 12:46"/>
    <s v="-"/>
    <s v="Kerry_dropoff"/>
    <s v="Lazada"/>
    <s v="lazada"/>
    <s v=""/>
    <s v="-"/>
    <s v="17/02/2025 12:46"/>
  </r>
  <r>
    <x v="2"/>
    <x v="2"/>
    <n v="66"/>
    <n v="1"/>
    <s v="EUB72"/>
    <n v="131.27000000000001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2/2025 12:46"/>
    <s v="-"/>
    <s v="Kerry_dropoff"/>
    <s v="Lazada"/>
    <s v="lazada"/>
    <s v=""/>
    <s v="-"/>
    <s v="17/02/2025 12:46"/>
  </r>
  <r>
    <x v="3"/>
    <x v="3"/>
    <n v="67"/>
    <n v="1"/>
    <s v="EUB72"/>
    <n v="131.27000000000001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2/2025 12:46"/>
    <s v="-"/>
    <s v="Kerry_dropoff"/>
    <s v="Lazada"/>
    <s v="lazada"/>
    <s v=""/>
    <s v="-"/>
    <s v="17/02/2025 12:46"/>
  </r>
  <r>
    <x v="8"/>
    <x v="13"/>
    <n v="65"/>
    <n v="3"/>
    <s v="EUB71"/>
    <n v="225"/>
    <n v="30"/>
    <s v="ร้านที่1"/>
    <s v="อิสราโยธาจักร"/>
    <s v="158/4ม.2ต.ท่าศาลาอ.ท่าศาลาจ.นครศรีธรรมราช 80160"/>
    <s v="80160"/>
    <s v="0967156829"/>
    <s v="17/02/2025 12:18"/>
    <s v="suphandarat@gmail.com"/>
    <s v="EMS COD"/>
    <s v="facebook"/>
    <s v="จ่ายทีหลัง / COD"/>
    <s v=""/>
    <s v="-"/>
    <s v="17/02/2025 12:18"/>
  </r>
  <r>
    <x v="18"/>
    <x v="24"/>
    <n v="65"/>
    <n v="4"/>
    <s v="EUB70"/>
    <n v="290"/>
    <n v="30"/>
    <s v="ร้านที่1"/>
    <s v="ผู้รับ คุณ ประสบภรณ์ ฮอลบูร์ค"/>
    <s v="ร้านขายนกซาฟารีเพ้ทเชียงใหม่_x000a_(กาดคำเที่ยง) ต.ป่าตัน อ.เมือง เชียงใหม่  50300"/>
    <s v="50300"/>
    <s v="0897909911"/>
    <s v="17/02/2025 12:17"/>
    <s v="suphandarat@gmail.com"/>
    <s v="EMS COD"/>
    <s v="facebook"/>
    <s v="จ่ายทีหลัง / COD"/>
    <s v=""/>
    <s v="-"/>
    <s v="17/02/2025 12:17"/>
  </r>
  <r>
    <x v="3"/>
    <x v="3"/>
    <n v="66.333333333333329"/>
    <n v="3"/>
    <s v="EUB69"/>
    <n v="266"/>
    <n v="35"/>
    <s v="ร้านที่1"/>
    <s v="ค******น"/>
    <s v="****** แขวงบางชัน เขตคลองสามวา กรุงเทพมหานคร10510 แขวงบางชัน เขตคลองสามวา จังหวัดกรุงเทพมหานคร 10510"/>
    <s v="10510"/>
    <s v="34"/>
    <s v="18/02/2025 05:18"/>
    <s v="-"/>
    <s v="SPX Express"/>
    <s v="Shopee"/>
    <s v="shopee"/>
    <s v=""/>
    <s v="-"/>
    <s v="17/02/2025 12:07"/>
  </r>
  <r>
    <x v="17"/>
    <x v="23"/>
    <n v="33.166666666666664"/>
    <n v="6"/>
    <s v="EUB67"/>
    <n v="328"/>
    <n v="38"/>
    <s v="ร้านที่1"/>
    <s v="อ******ว"/>
    <s v="******ำบลคลองศก อำเภอพนม จังหวัดสุราษฎร์ธานี 84250"/>
    <s v="84250"/>
    <s v="51"/>
    <s v="17/02/2025 12:22"/>
    <s v="-"/>
    <s v="SPX Express"/>
    <s v="Shopee"/>
    <s v="shopee"/>
    <s v=""/>
    <s v="-"/>
    <s v="17/02/2025 11:52"/>
  </r>
  <r>
    <x v="1"/>
    <x v="1"/>
    <n v="66"/>
    <n v="1"/>
    <s v="EUB66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2/2025 11:52"/>
  </r>
  <r>
    <x v="2"/>
    <x v="2"/>
    <n v="66"/>
    <n v="1"/>
    <s v="EUB66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2/2025 11:52"/>
  </r>
  <r>
    <x v="3"/>
    <x v="3"/>
    <n v="67"/>
    <n v="1"/>
    <s v="EUB66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2/2025 11:52"/>
  </r>
  <r>
    <x v="3"/>
    <x v="3"/>
    <n v="60"/>
    <n v="2"/>
    <s v="EUB64"/>
    <n v="240"/>
    <n v="0"/>
    <s v="ร้านที่4"/>
    <s v="ส***ญญา."/>
    <s v="ฉะเชิงเทรา"/>
    <s v="-"/>
    <s v=""/>
    <s v="17/02/2025 11:50"/>
    <s v="-"/>
    <s v="Flash Express Thailand COD"/>
    <s v="Tiktok"/>
    <s v="จ่ายทีหลัง / COD"/>
    <s v="ไม่เอารสกาแฟนะคะ ทานกาแฟไม่ได้"/>
    <s v="-"/>
    <s v="17/02/2025 11:50"/>
  </r>
  <r>
    <x v="6"/>
    <x v="11"/>
    <n v="60"/>
    <n v="2"/>
    <s v="EUB64"/>
    <n v="240"/>
    <n v="0"/>
    <s v="ร้านที่4"/>
    <s v="ส***ญญา."/>
    <s v="ฉะเชิงเทรา"/>
    <s v="-"/>
    <s v=""/>
    <s v="17/02/2025 11:50"/>
    <s v="-"/>
    <s v="Flash Express Thailand COD"/>
    <s v="Tiktok"/>
    <s v="จ่ายทีหลัง / COD"/>
    <s v="ไม่เอารสกาแฟนะคะ ทานกาแฟไม่ได้"/>
    <s v="-"/>
    <s v="17/02/2025 11:50"/>
  </r>
  <r>
    <x v="3"/>
    <x v="8"/>
    <n v="8.11"/>
    <n v="1"/>
    <s v="EUB63"/>
    <n v="8.11"/>
    <n v="0"/>
    <s v="ร้านที่1"/>
    <s v="ตาล ตาล"/>
    <s v="89 หมู่4 ร้านค้าโต๊ะสนุ๊กห้วยกรด 89 ม.4 โทร096615655 · ดอนรวก/ Don Ruak_x000a__x000a_ดอนตูม/ Don Tumนครปฐม/ Nakhon Pathom_x000a_73150"/>
    <s v="73150"/>
    <s v="660957744312"/>
    <s v="17/02/2025 11:47"/>
    <s v="-"/>
    <s v="Kerry_dropoff"/>
    <s v="Lazada"/>
    <s v="lazada"/>
    <s v=""/>
    <s v="-"/>
    <s v="17/02/2025 11:47"/>
  </r>
  <r>
    <x v="6"/>
    <x v="11"/>
    <n v="120"/>
    <n v="2"/>
    <s v="EUB62"/>
    <n v="155"/>
    <n v="0"/>
    <s v="ร้านที่4"/>
    <s v="อ***"/>
    <s v="นครราชสีมา"/>
    <s v="-"/>
    <s v=""/>
    <s v="17/02/2025 11:43"/>
    <s v="-"/>
    <s v="Flash Express Thailand COD"/>
    <s v="Tiktok"/>
    <s v="จ่ายทีหลัง / COD"/>
    <s v="เค้กกาแฟ1   เค้กเนยสด1"/>
    <s v="-"/>
    <s v="17/02/2025 11:43"/>
  </r>
  <r>
    <x v="4"/>
    <x v="4"/>
    <n v="65"/>
    <n v="1"/>
    <s v="EUB62"/>
    <n v="155"/>
    <n v="0"/>
    <s v="ร้านที่4"/>
    <s v="อ***"/>
    <s v="นครราชสีมา"/>
    <s v="-"/>
    <s v=""/>
    <s v="17/02/2025 11:43"/>
    <s v="-"/>
    <s v="Flash Express Thailand COD"/>
    <s v="Tiktok"/>
    <s v="จ่ายทีหลัง / COD"/>
    <s v="เค้กกาแฟ1   เค้กเนยสด1"/>
    <s v="-"/>
    <s v="17/02/2025 11:43"/>
  </r>
  <r>
    <x v="2"/>
    <x v="2"/>
    <n v="66.333333333333329"/>
    <n v="3"/>
    <s v="EUB61"/>
    <n v="279"/>
    <n v="38"/>
    <s v="ร้านที่1"/>
    <s v="ล******ย"/>
    <s v="******ง จ.นครราชสีมา ตำบลในเมือง อำเภอเมืองนครราชสีมา จังหวัดนครราชสีมา 30000"/>
    <s v="30000"/>
    <s v="69"/>
    <s v="17/02/2025 11:00"/>
    <s v="-"/>
    <s v="SPX Express"/>
    <s v="Shopee"/>
    <s v="shopee"/>
    <s v=""/>
    <s v="-"/>
    <s v="17/02/2025 11:00"/>
  </r>
  <r>
    <x v="6"/>
    <x v="11"/>
    <n v="120"/>
    <n v="2"/>
    <s v="EUB60"/>
    <n v="160"/>
    <n v="0"/>
    <s v="ร้านที่4"/>
    <s v="ส***ตถา"/>
    <s v="ชัยนาท"/>
    <s v="-"/>
    <s v=""/>
    <s v="17/02/2025 10:44"/>
    <s v="-"/>
    <s v="Flash Express Thailand COD"/>
    <s v="Tiktok"/>
    <s v="จ่ายทีหลัง / COD"/>
    <s v="เค้กรับกาแฟกับมะพร้าวเผาค่ะถ้าไม่มีเอามะพร้าวอ่อนค่ะ"/>
    <s v="-"/>
    <s v="17/02/2025 10:44"/>
  </r>
  <r>
    <x v="4"/>
    <x v="4"/>
    <n v="65"/>
    <n v="1"/>
    <s v="EUB60"/>
    <n v="160"/>
    <n v="0"/>
    <s v="ร้านที่4"/>
    <s v="ส***ตถา"/>
    <s v="ชัยนาท"/>
    <s v="-"/>
    <s v=""/>
    <s v="17/02/2025 10:44"/>
    <s v="-"/>
    <s v="Flash Express Thailand COD"/>
    <s v="Tiktok"/>
    <s v="จ่ายทีหลัง / COD"/>
    <s v="เค้กรับกาแฟกับมะพร้าวเผาค่ะถ้าไม่มีเอามะพร้าวอ่อนค่ะ"/>
    <s v="-"/>
    <s v="17/02/2025 10:44"/>
  </r>
  <r>
    <x v="6"/>
    <x v="11"/>
    <n v="120"/>
    <n v="2"/>
    <s v="EUB59"/>
    <n v="116"/>
    <n v="6"/>
    <s v="ร้านที่4"/>
    <s v="อ***มา อ***คง"/>
    <s v="นนทบุรี"/>
    <s v="-"/>
    <s v=""/>
    <s v="17/02/2025 10:36"/>
    <s v="-"/>
    <s v="Flash Express Thailand COD"/>
    <s v="Tiktok"/>
    <s v="จ่ายทีหลัง / COD"/>
    <s v=""/>
    <s v="-"/>
    <s v="17/02/2025 10:36"/>
  </r>
  <r>
    <x v="17"/>
    <x v="23"/>
    <n v="27.5"/>
    <n v="4"/>
    <s v="EUB58"/>
    <n v="370"/>
    <n v="64"/>
    <s v="ร้านที่1"/>
    <s v="K***ล"/>
    <s v="******ง จ.มหาสารคาม ตำบลตลาด อำเภอเมืองมหาสารคาม จังหวัดมหาสารคาม 44000"/>
    <s v="44000"/>
    <s v="50"/>
    <s v="17/02/2025 10:53"/>
    <s v="-"/>
    <s v="SPX Express"/>
    <s v="Shopee"/>
    <s v="shopee"/>
    <s v=""/>
    <s v="-"/>
    <s v="17/02/2025 10:27"/>
  </r>
  <r>
    <x v="4"/>
    <x v="4"/>
    <n v="43"/>
    <n v="2"/>
    <s v="EUB58"/>
    <n v="370"/>
    <n v="64"/>
    <s v="ร้านที่1"/>
    <s v="K***ล"/>
    <s v="******ง จ.มหาสารคาม ตำบลตลาด อำเภอเมืองมหาสารคาม จังหวัดมหาสารคาม 44000"/>
    <s v="44000"/>
    <s v="50"/>
    <s v="17/02/2025 10:53"/>
    <s v="-"/>
    <s v="SPX Express"/>
    <s v="Shopee"/>
    <s v="shopee"/>
    <s v=""/>
    <s v="-"/>
    <s v="17/02/2025 10:27"/>
  </r>
  <r>
    <x v="19"/>
    <x v="25"/>
    <n v="65"/>
    <n v="1"/>
    <s v="EUB58"/>
    <n v="370"/>
    <n v="64"/>
    <s v="ร้านที่1"/>
    <s v="K***ล"/>
    <s v="******ง จ.มหาสารคาม ตำบลตลาด อำเภอเมืองมหาสารคาม จังหวัดมหาสารคาม 44000"/>
    <s v="44000"/>
    <s v="50"/>
    <s v="17/02/2025 10:53"/>
    <s v="-"/>
    <s v="SPX Express"/>
    <s v="Shopee"/>
    <s v="shopee"/>
    <s v=""/>
    <s v="-"/>
    <s v="17/02/2025 10:27"/>
  </r>
  <r>
    <x v="17"/>
    <x v="23"/>
    <n v="33.166666666666664"/>
    <n v="6"/>
    <s v="EUB57"/>
    <n v="336"/>
    <n v="45"/>
    <s v="ร้านที่1"/>
    <s v="ด******ม"/>
    <s v="******าม ซอย ซุ้มวัดท่ามะขาม ตำบลท่ามะขาม อำเภอเมืองกาญจนบุรี จังหวัดกาญจนบุรี 71000"/>
    <s v="71000"/>
    <s v="24"/>
    <s v="17/02/2025 10:49"/>
    <s v="-"/>
    <s v="SPX Express"/>
    <s v="Shopee"/>
    <s v="shopee"/>
    <s v=""/>
    <s v="-"/>
    <s v="17/02/2025 10:19"/>
  </r>
  <r>
    <x v="1"/>
    <x v="1"/>
    <n v="66"/>
    <n v="1"/>
    <s v="EUB56"/>
    <n v="126.42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17/02/2025 10:14"/>
    <s v="-"/>
    <s v="Kerry_dropoff"/>
    <s v="Lazada"/>
    <s v="lazada"/>
    <s v=""/>
    <s v="-"/>
    <s v="17/02/2025 10:14"/>
  </r>
  <r>
    <x v="2"/>
    <x v="2"/>
    <n v="66"/>
    <n v="1"/>
    <s v="EUB56"/>
    <n v="126.42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17/02/2025 10:14"/>
    <s v="-"/>
    <s v="Kerry_dropoff"/>
    <s v="Lazada"/>
    <s v="lazada"/>
    <s v=""/>
    <s v="-"/>
    <s v="17/02/2025 10:14"/>
  </r>
  <r>
    <x v="3"/>
    <x v="3"/>
    <n v="67"/>
    <n v="1"/>
    <s v="EUB56"/>
    <n v="126.42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17/02/2025 10:14"/>
    <s v="-"/>
    <s v="Kerry_dropoff"/>
    <s v="Lazada"/>
    <s v="lazada"/>
    <s v=""/>
    <s v="-"/>
    <s v="17/02/2025 10:14"/>
  </r>
  <r>
    <x v="6"/>
    <x v="11"/>
    <n v="120"/>
    <n v="4"/>
    <s v="EUB55"/>
    <n v="220"/>
    <n v="0"/>
    <s v="ร้านที่4"/>
    <s v="ส***สรีญา​ ใ***้ว"/>
    <s v="กาญจนบุรี"/>
    <s v="-"/>
    <s v=""/>
    <s v="17/02/2025 10:13"/>
    <s v="-"/>
    <s v="Flash Express Thailand COD"/>
    <s v="Tiktok"/>
    <s v="จ่ายทีหลัง / COD"/>
    <s v="ขอฝอยทอง2กล่อง ที่เหลือคละมา  ไม่เอากาแฟนะไม่กินกาแฟคะ"/>
    <s v="-"/>
    <s v="17/02/2025 10:13"/>
  </r>
  <r>
    <x v="20"/>
    <x v="26"/>
    <n v="65"/>
    <n v="1"/>
    <s v="EUB54"/>
    <n v="120"/>
    <n v="20"/>
    <s v="ร้านที่1"/>
    <s v="กัญทิมา สุขศิริมัช"/>
    <s v="10/2 ถ.ทางไผ่ 2_x000a_ต.เชิงเนิน อ.เมือง_x000a_จ.ระยอง _x000a_  2100 21000"/>
    <s v="21000"/>
    <s v="0616415662"/>
    <s v="17/02/2025 09:24"/>
    <s v="raweewan5499@gmail.com"/>
    <s v="EMS"/>
    <s v="facebook"/>
    <s v="กสิกร"/>
    <s v=""/>
    <s v="-"/>
    <s v="17/02/2025 10:09"/>
  </r>
  <r>
    <x v="3"/>
    <x v="3"/>
    <n v="100"/>
    <n v="1"/>
    <s v="EUB54"/>
    <n v="120"/>
    <n v="20"/>
    <s v="ร้านที่1"/>
    <s v="กัญทิมา สุขศิริมัช"/>
    <s v="10/2 ถ.ทางไผ่ 2_x000a_ต.เชิงเนิน อ.เมือง_x000a_จ.ระยอง _x000a_  2100 21000"/>
    <s v="21000"/>
    <s v="0616415662"/>
    <s v="17/02/2025 09:24"/>
    <s v="raweewan5499@gmail.com"/>
    <s v="EMS"/>
    <s v="facebook"/>
    <s v="กสิกร"/>
    <s v=""/>
    <s v="-"/>
    <s v="17/02/2025 10:09"/>
  </r>
  <r>
    <x v="6"/>
    <x v="11"/>
    <n v="120"/>
    <n v="3"/>
    <s v="EUB53"/>
    <n v="165"/>
    <n v="0"/>
    <s v="ร้านที่4"/>
    <s v="น***สภณ เ***่ยมมุกดา"/>
    <s v="กรุงเทพฯ"/>
    <s v="-"/>
    <s v=""/>
    <s v="17/02/2025 10:07"/>
    <s v="-"/>
    <s v="Flash Express Thailand COD"/>
    <s v="Tiktok"/>
    <s v="จ่ายทีหลัง / COD"/>
    <s v=""/>
    <s v="-"/>
    <s v="17/02/2025 10:07"/>
  </r>
  <r>
    <x v="3"/>
    <x v="8"/>
    <n v="68.11"/>
    <n v="1"/>
    <s v="EUB52"/>
    <n v="68.11"/>
    <n v="0"/>
    <s v="ร้านที่1"/>
    <s v="ณัฐรดา จันทวงค์"/>
    <s v="21/1 ซ.หลักเมือง ถ.หลักเมือง_x000a__x000a_เมืองเพชรบูรณ์/ Mueang Phetchabunเพชรบูรณ์/ Phetchabun_x000a_67000"/>
    <s v="67000"/>
    <s v="660988263936"/>
    <s v="17/02/2025 09:58"/>
    <s v="-"/>
    <s v="Kerry_dropoff"/>
    <s v="Lazada"/>
    <s v="lazada"/>
    <s v=""/>
    <s v="-"/>
    <s v="17/02/2025 09:58"/>
  </r>
  <r>
    <x v="3"/>
    <x v="3"/>
    <n v="66.333333333333329"/>
    <n v="3"/>
    <s v="EUB51"/>
    <n v="211.03"/>
    <n v="45"/>
    <s v="ร้านที่9"/>
    <s v="อุ๊"/>
    <s v="เข้าซอยโรงแรมเจเจเจอโรงแรมซ้ายมือบ้านหลังเดียวสีม่วงหลังใหญ่ 301/34ม.1ต.เขาน้อยอ.ปราณฯจ.ประจวบฯ77120 · เขาน้อย/ Khao Noi_x000a__x000a_ปราณบุรี/ Pran Buriประจวบคีรีขันธ์/ Prachuap Khiri Khan_x000a_77120"/>
    <s v="77120"/>
    <s v="660811411834"/>
    <s v="17/02/2025 09:57"/>
    <s v="-"/>
    <s v="Kerry_dropoff"/>
    <s v="Lazada"/>
    <s v="lazada"/>
    <s v=""/>
    <s v="-"/>
    <s v="17/02/2025 09:57"/>
  </r>
  <r>
    <x v="4"/>
    <x v="4"/>
    <n v="43"/>
    <n v="2"/>
    <s v="EUB50"/>
    <n v="195"/>
    <n v="29"/>
    <s v="ร้านที่1"/>
    <s v="ส******ล"/>
    <s v="******ำเภอ วังทอง วังทอง ตำบลวังทอง อำเภอวังทอง จังหวัดพิษณุโลก 65130"/>
    <s v="65130"/>
    <s v="42"/>
    <s v="17/02/2025 10:24"/>
    <s v="-"/>
    <s v="SPX Express"/>
    <s v="Shopee"/>
    <s v="shopee"/>
    <s v=""/>
    <s v="-"/>
    <s v="17/02/2025 09:54"/>
  </r>
  <r>
    <x v="3"/>
    <x v="3"/>
    <n v="80"/>
    <n v="1"/>
    <s v="EUB50"/>
    <n v="195"/>
    <n v="29"/>
    <s v="ร้านที่1"/>
    <s v="ส******ล"/>
    <s v="******ำเภอ วังทอง วังทอง ตำบลวังทอง อำเภอวังทอง จังหวัดพิษณุโลก 65130"/>
    <s v="65130"/>
    <s v="42"/>
    <s v="17/02/2025 10:24"/>
    <s v="-"/>
    <s v="SPX Express"/>
    <s v="Shopee"/>
    <s v="shopee"/>
    <s v=""/>
    <s v="-"/>
    <s v="17/02/2025 09:54"/>
  </r>
  <r>
    <x v="6"/>
    <x v="11"/>
    <n v="120"/>
    <n v="1"/>
    <s v="EUB49"/>
    <n v="100"/>
    <n v="45"/>
    <s v="ร้านที่4"/>
    <s v="ฐ***ิยา"/>
    <s v="ชลบุรี"/>
    <s v="-"/>
    <s v=""/>
    <s v="17/02/2025 09:46"/>
    <s v="-"/>
    <s v="Flash Express Thailand"/>
    <s v="Tiktok"/>
    <s v="tiktok"/>
    <s v=""/>
    <s v="-"/>
    <s v="17/02/2025 09:44"/>
  </r>
  <r>
    <x v="6"/>
    <x v="11"/>
    <n v="120"/>
    <n v="4"/>
    <s v="EUB47"/>
    <n v="220"/>
    <n v="0"/>
    <s v="ร้านที่4"/>
    <s v="อ***รา บ***ทียน"/>
    <s v="นครราชสีมา"/>
    <s v="-"/>
    <s v=""/>
    <s v="17/02/2025 09:04"/>
    <s v="-"/>
    <s v="Flash Express Thailand COD"/>
    <s v="Tiktok"/>
    <s v="จ่ายทีหลัง / COD"/>
    <s v=""/>
    <s v="-"/>
    <s v="17/02/2025 09:04"/>
  </r>
  <r>
    <x v="1"/>
    <x v="27"/>
    <n v="68.11"/>
    <n v="6"/>
    <s v="EUB46"/>
    <n v="474.66"/>
    <n v="66"/>
    <s v="ร้านที่9"/>
    <s v="วิลาพรรณ วรรณกิจ"/>
    <s v="551/5-7 ร้านขายของฝาก  ถนนมิตรภาพ  ตำบลในเมือง  อำเภอเมือง  จังหวัดนครราชสีมา  30000_x000a__x000a_เมืองนครราชสีมา/ Mueng Nakorn Ratchasimaนครราชสีมา/ Nakhon Ratchasima_x000a_30000"/>
    <s v="30000"/>
    <s v="660617722530"/>
    <s v="17/02/2025 08:58"/>
    <s v="-"/>
    <s v="Kerry_dropoff"/>
    <s v="Lazada"/>
    <s v="lazada"/>
    <s v=""/>
    <s v="-"/>
    <s v="17/02/2025 08:58"/>
  </r>
  <r>
    <x v="5"/>
    <x v="6"/>
    <n v="50"/>
    <n v="6"/>
    <s v="EUB45"/>
    <n v="166.74"/>
    <n v="0"/>
    <s v="ร้านที่1"/>
    <s v="มาณวิกา นิ่มตลุง"/>
    <s v="106  หมู่ 1 ต.งิ้วราย · งิ้วราย/ Phan Ngio Rai_x000a__x000a_เมืองลพบุรี/ Mueang Lop Buriลพบุรี/ Lopburi_x000a_15000"/>
    <s v="15000"/>
    <s v="660944736033"/>
    <s v="17/02/2025 08:54"/>
    <s v="-"/>
    <s v="Kerry_dropoff"/>
    <s v="Lazada"/>
    <s v="lazada"/>
    <s v=""/>
    <s v="-"/>
    <s v="17/02/2025 08:54"/>
  </r>
  <r>
    <x v="3"/>
    <x v="3"/>
    <n v="80"/>
    <n v="1"/>
    <s v="EUB44"/>
    <n v="80"/>
    <n v="0"/>
    <s v="ร้านที่1"/>
    <s v="ป******ล"/>
    <s v="******ไผ่ใหญ่, ตำบลหนองโสน, อำเภอสามง่าม ตำบลหนองโสน อำเภอสามง่าม จังหวัดพิจิตร 66140"/>
    <s v="66140"/>
    <s v="72"/>
    <s v="17/02/2025 08:52"/>
    <s v="-"/>
    <s v="Flash Express"/>
    <s v="Shopee"/>
    <s v="shopee"/>
    <s v=""/>
    <s v="-"/>
    <s v="17/02/2025 08:51"/>
  </r>
  <r>
    <x v="17"/>
    <x v="23"/>
    <n v="35"/>
    <n v="8"/>
    <s v="EUB43"/>
    <n v="356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7/02/2025 07:48"/>
    <s v="-"/>
    <s v="SPX Express"/>
    <s v="Shopee"/>
    <s v="shopee"/>
    <s v=""/>
    <s v="-"/>
    <s v="17/02/2025 07:18"/>
  </r>
  <r>
    <x v="0"/>
    <x v="0"/>
    <n v="66.666666666666671"/>
    <n v="3"/>
    <s v="EUB42"/>
    <n v="150"/>
    <n v="0"/>
    <s v="ร้านที่2"/>
    <s v="ช***ัย แ***ุทัย"/>
    <s v="ปทุมธานี"/>
    <s v="-"/>
    <s v=""/>
    <s v="17/02/2025 06:12"/>
    <s v="-"/>
    <s v="J&amp;T COD"/>
    <s v="Tiktok"/>
    <s v="จ่ายทีหลัง / COD"/>
    <s v=""/>
    <s v="755398880202"/>
    <s v="17/02/2025 06:12"/>
  </r>
  <r>
    <x v="21"/>
    <x v="28"/>
    <n v="45"/>
    <n v="2"/>
    <s v="EUB41"/>
    <n v="300"/>
    <n v="64"/>
    <s v="ร้านที่1"/>
    <s v="ศ******์"/>
    <s v="******9 ม.6, ตำบล กำแพงเพชร, อำเภอรัตภูมิ ตำบลกำแพงเพชร อำเภอรัตภูมิ จังหวัดสงขลา 90180"/>
    <s v="90180"/>
    <s v="29"/>
    <s v="17/02/2025 05:15"/>
    <s v="-"/>
    <s v="SPX Express"/>
    <s v="Shopee"/>
    <s v="shopee"/>
    <s v=""/>
    <s v="TH257741585187H"/>
    <s v="17/02/2025 05:15"/>
  </r>
  <r>
    <x v="3"/>
    <x v="3"/>
    <n v="77.5"/>
    <n v="2"/>
    <s v="EUB41"/>
    <n v="300"/>
    <n v="64"/>
    <s v="ร้านที่1"/>
    <s v="ศ******์"/>
    <s v="******9 ม.6, ตำบล กำแพงเพชร, อำเภอรัตภูมิ ตำบลกำแพงเพชร อำเภอรัตภูมิ จังหวัดสงขลา 90180"/>
    <s v="90180"/>
    <s v="29"/>
    <s v="17/02/2025 05:15"/>
    <s v="-"/>
    <s v="SPX Express"/>
    <s v="Shopee"/>
    <s v="shopee"/>
    <s v=""/>
    <s v="TH257741585187H"/>
    <s v="17/02/2025 05:15"/>
  </r>
  <r>
    <x v="4"/>
    <x v="4"/>
    <n v="43"/>
    <n v="1"/>
    <s v="EUB40"/>
    <n v="159"/>
    <n v="26"/>
    <s v="ร้านที่1"/>
    <s v="น******ึ"/>
    <s v="******ิ์กลาง, อำเภอโขงเจียม ตำบลนาโพธิ์กลาง อำเภอโขงเจียม จังหวัดอุบลราชธานี 34220"/>
    <s v="34220"/>
    <s v="01"/>
    <s v="17/02/2025 04:44"/>
    <s v="-"/>
    <s v="SPX Express"/>
    <s v="Shopee"/>
    <s v="shopee"/>
    <s v=""/>
    <s v="TH2587385901638"/>
    <s v="17/02/2025 04:23"/>
  </r>
  <r>
    <x v="17"/>
    <x v="23"/>
    <n v="45"/>
    <n v="2"/>
    <s v="EUB40"/>
    <n v="159"/>
    <n v="26"/>
    <s v="ร้านที่1"/>
    <s v="น******ึ"/>
    <s v="******ิ์กลาง, อำเภอโขงเจียม ตำบลนาโพธิ์กลาง อำเภอโขงเจียม จังหวัดอุบลราชธานี 34220"/>
    <s v="34220"/>
    <s v="01"/>
    <s v="17/02/2025 04:44"/>
    <s v="-"/>
    <s v="SPX Express"/>
    <s v="Shopee"/>
    <s v="shopee"/>
    <s v=""/>
    <s v="TH2587385901638"/>
    <s v="17/02/2025 04:23"/>
  </r>
  <r>
    <x v="3"/>
    <x v="3"/>
    <n v="80"/>
    <n v="1"/>
    <s v="EUB39"/>
    <n v="227"/>
    <n v="0"/>
    <s v="ร้านที่1"/>
    <s v="ค******่"/>
    <s v="******6 ตำบลบ้านแดง อำเภอตระการพืชผล ตำบลบ้านแดง อำเภอตระการพืชผล จังหวัดอุบลราชธานี 34130"/>
    <s v="34130"/>
    <s v="99"/>
    <s v="17/02/2025 04:18"/>
    <s v="-"/>
    <s v="Flash Express"/>
    <s v="Shopee"/>
    <s v="shopee"/>
    <s v=""/>
    <s v="TH31106VJAMB8V"/>
    <s v="17/02/2025 04:18"/>
  </r>
  <r>
    <x v="2"/>
    <x v="10"/>
    <n v="76"/>
    <n v="1"/>
    <s v="EUB39"/>
    <n v="227"/>
    <n v="0"/>
    <s v="ร้านที่1"/>
    <s v="ค******่"/>
    <s v="******6 ตำบลบ้านแดง อำเภอตระการพืชผล ตำบลบ้านแดง อำเภอตระการพืชผล จังหวัดอุบลราชธานี 34130"/>
    <s v="34130"/>
    <s v="99"/>
    <s v="17/02/2025 04:18"/>
    <s v="-"/>
    <s v="Flash Express"/>
    <s v="Shopee"/>
    <s v="shopee"/>
    <s v=""/>
    <s v="TH31106VJAMB8V"/>
    <s v="17/02/2025 04:18"/>
  </r>
  <r>
    <x v="3"/>
    <x v="3"/>
    <n v="80"/>
    <n v="1"/>
    <s v="EUB39"/>
    <n v="227"/>
    <n v="0"/>
    <s v="ร้านที่1"/>
    <s v="ค******่"/>
    <s v="******6 ตำบลบ้านแดง อำเภอตระการพืชผล ตำบลบ้านแดง อำเภอตระการพืชผล จังหวัดอุบลราชธานี 34130"/>
    <s v="34130"/>
    <s v="99"/>
    <s v="17/02/2025 04:18"/>
    <s v="-"/>
    <s v="Flash Express"/>
    <s v="Shopee"/>
    <s v="shopee"/>
    <s v=""/>
    <s v="TH31106VJAMB8V"/>
    <s v="17/02/2025 04:18"/>
  </r>
  <r>
    <x v="3"/>
    <x v="3"/>
    <n v="77.5"/>
    <n v="2"/>
    <s v="EUB38"/>
    <n v="162"/>
    <n v="7"/>
    <s v="ร้านที่1"/>
    <s v="ณ******ม"/>
    <s v="******ตำบลท่าคอย อำเภอท่ายาง จังหวัดเพชรบุรี 76130"/>
    <s v="76130"/>
    <s v="75"/>
    <s v="17/02/2025 04:24"/>
    <s v="-"/>
    <s v="SPX Express"/>
    <s v="Shopee"/>
    <s v="shopee"/>
    <s v=""/>
    <s v="TH258180842894I"/>
    <s v="17/02/2025 03:51"/>
  </r>
  <r>
    <x v="3"/>
    <x v="3"/>
    <n v="66.333333333333329"/>
    <n v="6"/>
    <s v="EUB37"/>
    <n v="440"/>
    <n v="0"/>
    <s v="ร้านที่4"/>
    <s v="ป***อบ"/>
    <s v="ชัยภูมิ"/>
    <s v="-"/>
    <s v=""/>
    <s v="17/02/2025 03:20"/>
    <s v="-"/>
    <s v="Flash Express Thailand"/>
    <s v="Tiktok"/>
    <s v="tiktok"/>
    <s v=""/>
    <s v="THT33091HYA437Z"/>
    <s v="17/02/2025 03:20"/>
  </r>
  <r>
    <x v="17"/>
    <x v="29"/>
    <n v="27.12"/>
    <n v="1"/>
    <s v="EUB36"/>
    <n v="27.12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7/02/2025 02:46"/>
    <s v="-"/>
    <s v="Kerry_dropoff"/>
    <s v="Lazada"/>
    <s v="lazada"/>
    <s v=""/>
    <s v="LEXPU0458638643"/>
    <s v="17/02/2025 02:46"/>
  </r>
  <r>
    <x v="3"/>
    <x v="8"/>
    <n v="68.650000000000006"/>
    <n v="2"/>
    <s v="EUB35"/>
    <n v="163.30000000000001"/>
    <n v="26"/>
    <s v="ร้านที่1"/>
    <s v="นรัญ  นรเศรษฐ์"/>
    <s v="18/23-24 · เจ้าเจ็ด/ Chao Chet_x000a__x000a_เสนา/ Senaพระนครศรีอยุธยา/ Phra Nakhon Si Ayutthaya_x000a_13110"/>
    <s v="13110"/>
    <s v="660898089450"/>
    <s v="17/02/2025 02:23"/>
    <s v="-"/>
    <s v="Kerry_dropoff"/>
    <s v="Lazada"/>
    <s v="lazada"/>
    <s v=""/>
    <s v="LEXPU0458580633"/>
    <s v="17/02/2025 02:23"/>
  </r>
  <r>
    <x v="21"/>
    <x v="28"/>
    <n v="33.333333333333336"/>
    <n v="3"/>
    <s v="EUB34"/>
    <n v="210"/>
    <n v="0"/>
    <s v="ร้านที่2"/>
    <s v="ศ***ิมล ส***์ธะนะ"/>
    <s v="กรุงเทพมหานคร"/>
    <s v="-"/>
    <s v=""/>
    <s v="17/02/2025 01:02"/>
    <s v="-"/>
    <s v="J&amp;T COD"/>
    <s v="Tiktok"/>
    <s v="จ่ายทีหลัง / COD"/>
    <s v=""/>
    <s v="755377173246"/>
    <s v="17/02/2025 01:02"/>
  </r>
  <r>
    <x v="4"/>
    <x v="4"/>
    <n v="60"/>
    <n v="3"/>
    <s v="EUB34"/>
    <n v="210"/>
    <n v="0"/>
    <s v="ร้านที่2"/>
    <s v="ศ***ิมล ส***์ธะนะ"/>
    <s v="กรุงเทพมหานคร"/>
    <s v="-"/>
    <s v=""/>
    <s v="17/02/2025 01:02"/>
    <s v="-"/>
    <s v="J&amp;T COD"/>
    <s v="Tiktok"/>
    <s v="จ่ายทีหลัง / COD"/>
    <s v=""/>
    <s v="755377173246"/>
    <s v="17/02/2025 01:02"/>
  </r>
  <r>
    <x v="4"/>
    <x v="4"/>
    <n v="43"/>
    <n v="1"/>
    <s v="EUB33"/>
    <n v="50"/>
    <n v="7"/>
    <s v="ร้านที่1"/>
    <s v="ภ******น"/>
    <s v="******กขวง, อำเภอทองแสนขัน ตำบลผักขวง อำเภอทองแสนขัน จังหวัดอุตรดิตถ์ 53230"/>
    <s v="53230"/>
    <s v="08"/>
    <s v="17/02/2025 01:04"/>
    <s v="-"/>
    <s v="Flash Express"/>
    <s v="Shopee"/>
    <s v="shopee"/>
    <s v=""/>
    <s v="TH50096VJ61Y2A"/>
    <s v="17/02/2025 00:33"/>
  </r>
  <r>
    <x v="3"/>
    <x v="3"/>
    <n v="66.333333333333329"/>
    <n v="3"/>
    <s v="EUB32"/>
    <n v="138.07"/>
    <n v="7"/>
    <s v="ร้านที่9"/>
    <s v="นุจรีภรณ์  อันทามา"/>
    <s v="22 หมู่ 5 ต.ภารแอ่น · ภารแอ่น/ Phan Aen_x000a__x000a_พยัคฆภูมิพิสัย/ Phayakkhaphum Phisaiมหาสารคาม/ Maha Sarakham_x000a_44110"/>
    <s v="44110"/>
    <s v="660630128187"/>
    <s v="17/02/2025 00:22"/>
    <s v="-"/>
    <s v="Kerry_dropoff"/>
    <s v="Lazada"/>
    <s v="lazada"/>
    <s v=""/>
    <s v="TH41086VHV890N"/>
    <s v="17/02/2025 00:22"/>
  </r>
  <r>
    <x v="3"/>
    <x v="3"/>
    <n v="69.900000000000006"/>
    <n v="10"/>
    <s v="EUB31"/>
    <n v="845"/>
    <n v="45"/>
    <s v="ร้านที่2"/>
    <s v="ป******ิ"/>
    <s v="****** 2341/1, หมู่ที่ 6, ถนนเทพารักษ์ ตำบลเทพารักษ์ อำเภอเมืองสมุทรปราการ จังหวัดสมุทรปราการ 10270"/>
    <s v="10270"/>
    <s v="62"/>
    <s v="17/02/2025 00:20"/>
    <s v="-"/>
    <s v="SPX Express"/>
    <s v="Shopee"/>
    <s v="shopee"/>
    <s v=""/>
    <s v="TH253458714995A"/>
    <s v="17/02/2025 00:2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x v="0"/>
    <x v="0"/>
    <n v="0"/>
    <n v="1"/>
    <s v="EUD69"/>
    <n v="100"/>
    <n v="0"/>
    <s v="ร้านที่4"/>
    <s v="ว***ินทร่สมบุรณ่"/>
    <s v="สิงห์บุรี"/>
    <s v="-"/>
    <s v=""/>
    <s v="18/02/2025 23:37"/>
    <s v="-"/>
    <s v="Flash Express Thailand COD"/>
    <s v="Tiktok"/>
    <s v="จ่ายทีหลัง / COD"/>
    <s v=""/>
    <s v="-"/>
    <s v="18/02/2025 23:37"/>
  </r>
  <r>
    <x v="1"/>
    <x v="1"/>
    <n v="120"/>
    <n v="1"/>
    <s v="EUD69"/>
    <n v="100"/>
    <n v="0"/>
    <s v="ร้านที่4"/>
    <s v="ว***ินทร่สมบุรณ่"/>
    <s v="สิงห์บุรี"/>
    <s v="-"/>
    <s v=""/>
    <s v="18/02/2025 23:37"/>
    <s v="-"/>
    <s v="Flash Express Thailand COD"/>
    <s v="Tiktok"/>
    <s v="จ่ายทีหลัง / COD"/>
    <s v=""/>
    <s v="-"/>
    <s v="18/02/2025 23:37"/>
  </r>
  <r>
    <x v="0"/>
    <x v="0"/>
    <n v="0"/>
    <n v="2"/>
    <s v="EUD67"/>
    <n v="200"/>
    <n v="0"/>
    <s v="ร้านที่4"/>
    <s v="น***รณ์"/>
    <s v="กรุงเทพฯ"/>
    <s v="-"/>
    <s v=""/>
    <s v="18/02/2025 23:07"/>
    <s v="-"/>
    <s v="Flash Express Thailand COD"/>
    <s v="Tiktok"/>
    <s v="จ่ายทีหลัง / COD"/>
    <s v=""/>
    <s v="-"/>
    <s v="18/02/2025 23:07"/>
  </r>
  <r>
    <x v="1"/>
    <x v="1"/>
    <n v="120"/>
    <n v="2"/>
    <s v="EUD67"/>
    <n v="200"/>
    <n v="0"/>
    <s v="ร้านที่4"/>
    <s v="น***รณ์"/>
    <s v="กรุงเทพฯ"/>
    <s v="-"/>
    <s v=""/>
    <s v="18/02/2025 23:07"/>
    <s v="-"/>
    <s v="Flash Express Thailand COD"/>
    <s v="Tiktok"/>
    <s v="จ่ายทีหลัง / COD"/>
    <s v=""/>
    <s v="-"/>
    <s v="18/02/2025 23:07"/>
  </r>
  <r>
    <x v="2"/>
    <x v="2"/>
    <n v="33.166666666666664"/>
    <n v="6"/>
    <s v="EUD66"/>
    <n v="135.24"/>
    <n v="7"/>
    <s v="ร้านที่8"/>
    <s v="อภิรดี  ภูมิไชยา"/>
    <s v="26/1 หมู่ 1 ต.ลำเลียง (หน้าโรงเรียนบ้านลำเลียง)_x000a__x000a_กระบุรี/ Kra Buriระนอง/ Ranong_x000a_85110"/>
    <s v="85110"/>
    <s v="660652614265"/>
    <s v="18/02/2025 23:03"/>
    <s v="-"/>
    <s v="Kerry_dropoff"/>
    <s v="Lazada"/>
    <s v="lazada"/>
    <s v=""/>
    <s v="-"/>
    <s v="18/02/2025 23:03"/>
  </r>
  <r>
    <x v="2"/>
    <x v="2"/>
    <n v="33.166666666666664"/>
    <n v="6"/>
    <s v="EUD65"/>
    <n v="141.99"/>
    <n v="7"/>
    <s v="ร้านที่8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660817030940"/>
    <s v="18/02/2025 23:03"/>
    <s v="-"/>
    <s v="Kerry_dropoff"/>
    <s v="Lazada"/>
    <s v="lazada"/>
    <s v=""/>
    <s v="-"/>
    <s v="18/02/2025 23:03"/>
  </r>
  <r>
    <x v="3"/>
    <x v="3"/>
    <n v="43"/>
    <n v="3"/>
    <s v="EUD64"/>
    <n v="136"/>
    <n v="7"/>
    <s v="ร้านที่1"/>
    <s v="ม**ว"/>
    <s v="******องบึงมอ, ตำบล เชียงเพ็ง, อำเภอกุดจับ ตำบลเชียงเพ็ง อำเภอกุดจับ จังหวัดอุดรธานี 41250"/>
    <s v="41250"/>
    <s v="58"/>
    <s v="18/02/2025 22:53"/>
    <s v="-"/>
    <s v="SPX Express"/>
    <s v="Shopee"/>
    <s v="shopee"/>
    <s v=""/>
    <s v="-"/>
    <s v="18/02/2025 22:23"/>
  </r>
  <r>
    <x v="1"/>
    <x v="4"/>
    <n v="71.25"/>
    <n v="1"/>
    <s v="EUD63"/>
    <n v="78.25"/>
    <n v="7"/>
    <s v="ร้านที่1"/>
    <s v="สรายุทธ ปานรอด"/>
    <s v="28 ม.5  ถ.บางนา- ตราด บ. ธนบุรีประกอบรถยนต์ · ท่าข้าม/ Tha Kham_x000a__x000a_บางปะกง/ Bang Pakongฉะเชิงเทรา/ Chachoengsao_x000a_24130"/>
    <s v="24130"/>
    <s v="660972721733"/>
    <s v="18/02/2025 22:07"/>
    <s v="-"/>
    <s v="Kerry_dropoff"/>
    <s v="Lazada"/>
    <s v="lazada"/>
    <s v=""/>
    <s v="-"/>
    <s v="18/02/2025 22:07"/>
  </r>
  <r>
    <x v="4"/>
    <x v="5"/>
    <n v="66.666666666666671"/>
    <n v="6"/>
    <s v="EUD62"/>
    <n v="210"/>
    <n v="0"/>
    <s v="ร้านที่2"/>
    <s v="ว***รัตน์ ย***วา"/>
    <s v="สมุทรสาคร"/>
    <s v="-"/>
    <s v=""/>
    <s v="18/02/2025 21:57"/>
    <s v="-"/>
    <s v="J&amp;T COD"/>
    <s v="Tiktok"/>
    <s v="จ่ายทีหลัง / COD"/>
    <s v=""/>
    <s v="-"/>
    <s v="18/02/2025 21:58"/>
  </r>
  <r>
    <x v="5"/>
    <x v="6"/>
    <n v="99"/>
    <n v="1"/>
    <s v="EUD61"/>
    <n v="179"/>
    <n v="0"/>
    <s v="ร้านที่4"/>
    <s v="เ***นพิศ  ศ***ล"/>
    <s v="เลย"/>
    <s v="-"/>
    <s v=""/>
    <s v="18/02/2025 21:28"/>
    <s v="-"/>
    <s v="Flash Express Thailand COD"/>
    <s v="Tiktok"/>
    <s v="จ่ายทีหลัง / COD"/>
    <s v=""/>
    <s v="-"/>
    <s v="18/02/2025 21:28"/>
  </r>
  <r>
    <x v="6"/>
    <x v="7"/>
    <n v="100"/>
    <n v="1"/>
    <s v="EUD61"/>
    <n v="179"/>
    <n v="0"/>
    <s v="ร้านที่4"/>
    <s v="เ***นพิศ  ศ***ล"/>
    <s v="เลย"/>
    <s v="-"/>
    <s v=""/>
    <s v="18/02/2025 21:28"/>
    <s v="-"/>
    <s v="Flash Express Thailand COD"/>
    <s v="Tiktok"/>
    <s v="จ่ายทีหลัง / COD"/>
    <s v=""/>
    <s v="-"/>
    <s v="18/02/2025 21:28"/>
  </r>
  <r>
    <x v="7"/>
    <x v="8"/>
    <n v="66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8"/>
    <x v="9"/>
    <n v="66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1"/>
    <x v="1"/>
    <n v="67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1"/>
    <x v="1"/>
    <n v="80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9"/>
    <x v="10"/>
    <n v="45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5"/>
    <x v="6"/>
    <n v="139"/>
    <n v="2"/>
    <s v="EUD59"/>
    <n v="199"/>
    <n v="20"/>
    <s v="ร้านที่1"/>
    <s v="คุณวะณี พันธ์เพชร"/>
    <s v="48 หมู่ 1 บ้านคำโพนสูง ตำบลกกโพธิ์ อำเภอหนองพอกจังหวัดร้อยเอ็ด _x000a_ 45210"/>
    <s v="45210"/>
    <s v="0627094577"/>
    <s v="18/02/2025 19:50"/>
    <s v="suphandarat@gmail.com"/>
    <s v="EMS"/>
    <s v="facebook"/>
    <s v="กสิกร"/>
    <s v=""/>
    <s v="-"/>
    <s v="18/02/2025 20:56"/>
  </r>
  <r>
    <x v="10"/>
    <x v="11"/>
    <n v="65"/>
    <n v="1"/>
    <s v="EUD58"/>
    <n v="130"/>
    <n v="30"/>
    <s v="ร้านที่1"/>
    <s v="คุณรำไพ ภูถาวร"/>
    <s v="456/1 ซ.โคกเวียงอุทิศ 22 ถ.อนรรฆนาค ต.กาฬสินธุ์ _x000a_อ.เมืองกาฬสินธุ์ _x000a_จ.กาฬสินธุ์ _x000a_ 46000"/>
    <s v="46000"/>
    <s v="0894081754"/>
    <s v="18/02/2025 20:55"/>
    <s v="suphandarat@gmail.com"/>
    <s v="EMS COD"/>
    <s v="facebook"/>
    <s v="จ่ายทีหลัง / COD"/>
    <s v=""/>
    <s v="-"/>
    <s v="18/02/2025 20:55"/>
  </r>
  <r>
    <x v="1"/>
    <x v="1"/>
    <n v="100"/>
    <n v="1"/>
    <s v="EUD58"/>
    <n v="130"/>
    <n v="30"/>
    <s v="ร้านที่1"/>
    <s v="คุณรำไพ ภูถาวร"/>
    <s v="456/1 ซ.โคกเวียงอุทิศ 22 ถ.อนรรฆนาค ต.กาฬสินธุ์ _x000a_อ.เมืองกาฬสินธุ์ _x000a_จ.กาฬสินธุ์ _x000a_ 46000"/>
    <s v="46000"/>
    <s v="0894081754"/>
    <s v="18/02/2025 20:55"/>
    <s v="suphandarat@gmail.com"/>
    <s v="EMS COD"/>
    <s v="facebook"/>
    <s v="จ่ายทีหลัง / COD"/>
    <s v=""/>
    <s v="-"/>
    <s v="18/02/2025 20:55"/>
  </r>
  <r>
    <x v="10"/>
    <x v="11"/>
    <n v="65"/>
    <n v="3"/>
    <s v="EUD57"/>
    <n v="330"/>
    <n v="30"/>
    <s v="ร้านที่1"/>
    <s v="เจ้นาง"/>
    <s v="ร้านสิทธฺ์มอเตอร์ 90หมู่4 บ.นาหัวรัตน์ ต.สระนกแก้ว อ.โพนทอง จ.ร้อยเอ็ด 45110"/>
    <s v="45110"/>
    <s v="0636159287"/>
    <s v="18/02/2025 20:53"/>
    <s v="suphandarat@gmail.com"/>
    <s v="EMS COD"/>
    <s v="facebook"/>
    <s v="จ่ายทีหลัง / COD"/>
    <s v=""/>
    <s v="-"/>
    <s v="18/02/2025 20:53"/>
  </r>
  <r>
    <x v="1"/>
    <x v="1"/>
    <n v="100"/>
    <n v="3"/>
    <s v="EUD57"/>
    <n v="330"/>
    <n v="30"/>
    <s v="ร้านที่1"/>
    <s v="เจ้นาง"/>
    <s v="ร้านสิทธฺ์มอเตอร์ 90หมู่4 บ.นาหัวรัตน์ ต.สระนกแก้ว อ.โพนทอง จ.ร้อยเอ็ด 45110"/>
    <s v="45110"/>
    <s v="0636159287"/>
    <s v="18/02/2025 20:53"/>
    <s v="suphandarat@gmail.com"/>
    <s v="EMS COD"/>
    <s v="facebook"/>
    <s v="จ่ายทีหลัง / COD"/>
    <s v=""/>
    <s v="-"/>
    <s v="18/02/2025 20:53"/>
  </r>
  <r>
    <x v="11"/>
    <x v="12"/>
    <n v="60"/>
    <n v="1"/>
    <s v="EUD56"/>
    <n v="230"/>
    <n v="30"/>
    <s v="ร้านที่1"/>
    <s v="วัชรี ลีรุ่งสีทอง"/>
    <s v="เลขที่ 70_x000a_ซ.เพชรเกษม 4_x000a_ต.วัดท่าพระ_x000a_อ.บางกอกใหญ่_x000a_กรุงเทพฯ _x000a_ 10600"/>
    <s v="10600"/>
    <s v="0815795799"/>
    <s v="18/02/2025 20:51"/>
    <s v="suphandarat@gmail.com"/>
    <s v="EMS COD"/>
    <s v="facebook"/>
    <s v="จ่ายทีหลัง / COD"/>
    <s v=""/>
    <s v="-"/>
    <s v="18/02/2025 20:51"/>
  </r>
  <r>
    <x v="1"/>
    <x v="1"/>
    <n v="100"/>
    <n v="2"/>
    <s v="EUD56"/>
    <n v="230"/>
    <n v="30"/>
    <s v="ร้านที่1"/>
    <s v="วัชรี ลีรุ่งสีทอง"/>
    <s v="เลขที่ 70_x000a_ซ.เพชรเกษม 4_x000a_ต.วัดท่าพระ_x000a_อ.บางกอกใหญ่_x000a_กรุงเทพฯ _x000a_ 10600"/>
    <s v="10600"/>
    <s v="0815795799"/>
    <s v="18/02/2025 20:51"/>
    <s v="suphandarat@gmail.com"/>
    <s v="EMS COD"/>
    <s v="facebook"/>
    <s v="จ่ายทีหลัง / COD"/>
    <s v=""/>
    <s v="-"/>
    <s v="18/02/2025 20:51"/>
  </r>
  <r>
    <x v="0"/>
    <x v="0"/>
    <n v="0"/>
    <n v="1"/>
    <s v="EUD55"/>
    <n v="276.39999999999998"/>
    <n v="0"/>
    <s v="ร้านที่4"/>
    <s v="K***e"/>
    <s v="นครราชสีมา"/>
    <s v="-"/>
    <s v=""/>
    <s v="18/02/2025 20:47"/>
    <s v="-"/>
    <s v="Flash Express Thailand COD"/>
    <s v="Tiktok"/>
    <s v="จ่ายทีหลัง / COD"/>
    <s v=""/>
    <s v="-"/>
    <s v="18/02/2025 20:47"/>
  </r>
  <r>
    <x v="1"/>
    <x v="1"/>
    <n v="120"/>
    <n v="1"/>
    <s v="EUD55"/>
    <n v="276.39999999999998"/>
    <n v="0"/>
    <s v="ร้านที่4"/>
    <s v="K***e"/>
    <s v="นครราชสีมา"/>
    <s v="-"/>
    <s v=""/>
    <s v="18/02/2025 20:47"/>
    <s v="-"/>
    <s v="Flash Express Thailand COD"/>
    <s v="Tiktok"/>
    <s v="จ่ายทีหลัง / COD"/>
    <s v=""/>
    <s v="-"/>
    <s v="18/02/2025 20:47"/>
  </r>
  <r>
    <x v="7"/>
    <x v="13"/>
    <n v="120"/>
    <n v="1"/>
    <s v="EUD55"/>
    <n v="276.39999999999998"/>
    <n v="0"/>
    <s v="ร้านที่4"/>
    <s v="K***e"/>
    <s v="นครราชสีมา"/>
    <s v="-"/>
    <s v=""/>
    <s v="18/02/2025 20:47"/>
    <s v="-"/>
    <s v="Flash Express Thailand COD"/>
    <s v="Tiktok"/>
    <s v="จ่ายทีหลัง / COD"/>
    <s v=""/>
    <s v="-"/>
    <s v="18/02/2025 20:47"/>
  </r>
  <r>
    <x v="8"/>
    <x v="14"/>
    <n v="120"/>
    <n v="1"/>
    <s v="EUD55"/>
    <n v="276.39999999999998"/>
    <n v="0"/>
    <s v="ร้านที่4"/>
    <s v="K***e"/>
    <s v="นครราชสีมา"/>
    <s v="-"/>
    <s v=""/>
    <s v="18/02/2025 20:47"/>
    <s v="-"/>
    <s v="Flash Express Thailand COD"/>
    <s v="Tiktok"/>
    <s v="จ่ายทีหลัง / COD"/>
    <s v=""/>
    <s v="-"/>
    <s v="18/02/2025 20:47"/>
  </r>
  <r>
    <x v="1"/>
    <x v="1"/>
    <n v="80"/>
    <n v="1"/>
    <s v="EUD52"/>
    <n v="80"/>
    <n v="0"/>
    <s v="ร้านที่1"/>
    <s v="ต**ม"/>
    <s v="******ลม-ตาลหมัน 15 ซอย เวียงวัง 1 ตำบลหนองปรือ อำเภอบางละมุง จังหวัดชลบุรี 20260"/>
    <s v="20260"/>
    <s v="20"/>
    <s v="18/02/2025 19:51"/>
    <s v="-"/>
    <s v="Flash Express"/>
    <s v="Shopee"/>
    <s v="shopee"/>
    <s v=""/>
    <s v="-"/>
    <s v="18/02/2025 19:49"/>
  </r>
  <r>
    <x v="1"/>
    <x v="1"/>
    <n v="80"/>
    <n v="9"/>
    <s v="EUD51"/>
    <n v="764"/>
    <n v="54"/>
    <s v="ร้านที่1"/>
    <s v="เ******ม"/>
    <s v="******มหานาค  เขตป้อมปราบ   กทม  10100 แขวงคลองมหานาค เขตป้อมปราบศัตรูพ่าย จังหวัดกรุงเทพมหานคร 10100"/>
    <s v="10100"/>
    <s v="82"/>
    <s v="18/02/2025 20:17"/>
    <s v="-"/>
    <s v="SPX Express"/>
    <s v="Shopee"/>
    <s v="shopee"/>
    <s v=""/>
    <s v="-"/>
    <s v="18/02/2025 19:47"/>
  </r>
  <r>
    <x v="1"/>
    <x v="1"/>
    <n v="69.900000000000006"/>
    <n v="10"/>
    <s v="EUD50"/>
    <n v="876"/>
    <n v="86"/>
    <s v="ร้านที่1"/>
    <s v="ส******า"/>
    <s v="****** 28 ทวีวัฒนา ศาลาธรรมสพน์ กทม. 10170 แขวงศาลาธรรมสพน์ เขตทวีวัฒนา จังหวัดกรุงเทพมหานคร 10170"/>
    <s v="10170"/>
    <s v="99"/>
    <s v="18/02/2025 19:00"/>
    <s v="-"/>
    <s v="SPX Express"/>
    <s v="Shopee"/>
    <s v="shopee"/>
    <s v=""/>
    <s v="-"/>
    <s v="18/02/2025 19:00"/>
  </r>
  <r>
    <x v="12"/>
    <x v="15"/>
    <n v="100"/>
    <n v="2"/>
    <s v="EUD49"/>
    <n v="260"/>
    <n v="20"/>
    <s v="ร้านที่1"/>
    <s v="นางสำรี ยาโน"/>
    <s v="1หมู่4 บ้านหนองบัว_x000a_ต.ขุมเงิน อ.เมือง จ.ยโสธร _x000a_ 35000"/>
    <s v="35000"/>
    <s v="0931104549"/>
    <s v="18/02/2025 18:08"/>
    <s v="suphandarat@gmail.com"/>
    <s v="EMS"/>
    <s v="facebook"/>
    <s v="กสิกร"/>
    <s v=""/>
    <s v="-"/>
    <s v="18/02/2025 18:22"/>
  </r>
  <r>
    <x v="1"/>
    <x v="1"/>
    <n v="100"/>
    <n v="2"/>
    <s v="EUD49"/>
    <n v="260"/>
    <n v="20"/>
    <s v="ร้านที่1"/>
    <s v="นางสำรี ยาโน"/>
    <s v="1หมู่4 บ้านหนองบัว_x000a_ต.ขุมเงิน อ.เมือง จ.ยโสธร _x000a_ 35000"/>
    <s v="35000"/>
    <s v="0931104549"/>
    <s v="18/02/2025 18:08"/>
    <s v="suphandarat@gmail.com"/>
    <s v="EMS"/>
    <s v="facebook"/>
    <s v="กสิกร"/>
    <s v=""/>
    <s v="-"/>
    <s v="18/02/2025 18:22"/>
  </r>
  <r>
    <x v="13"/>
    <x v="16"/>
    <n v="60"/>
    <n v="1"/>
    <s v="EUD48"/>
    <n v="103"/>
    <n v="7"/>
    <s v="ร้านที่1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18/02/2025 18:15"/>
    <s v="-"/>
    <s v="Kerry_dropoff"/>
    <s v="Lazada"/>
    <s v="lazada"/>
    <s v=""/>
    <s v="-"/>
    <s v="18/02/2025 18:15"/>
  </r>
  <r>
    <x v="9"/>
    <x v="10"/>
    <n v="60"/>
    <n v="1"/>
    <s v="EUD48"/>
    <n v="103"/>
    <n v="7"/>
    <s v="ร้านที่1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18/02/2025 18:15"/>
    <s v="-"/>
    <s v="Kerry_dropoff"/>
    <s v="Lazada"/>
    <s v="lazada"/>
    <s v=""/>
    <s v="-"/>
    <s v="18/02/2025 18:15"/>
  </r>
  <r>
    <x v="3"/>
    <x v="3"/>
    <n v="60"/>
    <n v="1"/>
    <s v="EUD48"/>
    <n v="103"/>
    <n v="7"/>
    <s v="ร้านที่1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18/02/2025 18:15"/>
    <s v="-"/>
    <s v="Kerry_dropoff"/>
    <s v="Lazada"/>
    <s v="lazada"/>
    <s v=""/>
    <s v="-"/>
    <s v="18/02/2025 18:15"/>
  </r>
  <r>
    <x v="1"/>
    <x v="1"/>
    <n v="66.333333333333329"/>
    <n v="3"/>
    <s v="EUD47"/>
    <n v="220"/>
    <n v="0"/>
    <s v="ร้านที่4"/>
    <s v="ป***าพร ศ***วัญแก้ว"/>
    <s v="นครศรีธรรมราช"/>
    <s v="-"/>
    <s v=""/>
    <s v="18/02/2025 18:10"/>
    <s v="-"/>
    <s v="Flash Express Thailand COD"/>
    <s v="Tiktok"/>
    <s v="จ่ายทีหลัง / COD"/>
    <s v=""/>
    <s v="-"/>
    <s v="18/02/2025 18:10"/>
  </r>
  <r>
    <x v="8"/>
    <x v="17"/>
    <n v="76"/>
    <n v="1"/>
    <s v="EUD46"/>
    <n v="164"/>
    <n v="0"/>
    <s v="ร้านที่1"/>
    <s v="น******ย"/>
    <s v="******อย อินทามระ49, แขวงดินแดง, เขตดินแดง แขวงดินแดง เขตดินแดง จังหวัดกรุงเทพมหานคร 10400"/>
    <s v="10400"/>
    <s v="14"/>
    <s v="18/02/2025 18:05"/>
    <s v="-"/>
    <s v="Flash Express"/>
    <s v="Shopee"/>
    <s v="shopee"/>
    <s v=""/>
    <s v="-"/>
    <s v="18/02/2025 18:05"/>
  </r>
  <r>
    <x v="3"/>
    <x v="3"/>
    <n v="43"/>
    <n v="1"/>
    <s v="EUD46"/>
    <n v="164"/>
    <n v="0"/>
    <s v="ร้านที่1"/>
    <s v="น******ย"/>
    <s v="******อย อินทามระ49, แขวงดินแดง, เขตดินแดง แขวงดินแดง เขตดินแดง จังหวัดกรุงเทพมหานคร 10400"/>
    <s v="10400"/>
    <s v="14"/>
    <s v="18/02/2025 18:05"/>
    <s v="-"/>
    <s v="Flash Express"/>
    <s v="Shopee"/>
    <s v="shopee"/>
    <s v=""/>
    <s v="-"/>
    <s v="18/02/2025 18:05"/>
  </r>
  <r>
    <x v="9"/>
    <x v="10"/>
    <n v="45"/>
    <n v="1"/>
    <s v="EUD46"/>
    <n v="164"/>
    <n v="0"/>
    <s v="ร้านที่1"/>
    <s v="น******ย"/>
    <s v="******อย อินทามระ49, แขวงดินแดง, เขตดินแดง แขวงดินแดง เขตดินแดง จังหวัดกรุงเทพมหานคร 10400"/>
    <s v="10400"/>
    <s v="14"/>
    <s v="18/02/2025 18:05"/>
    <s v="-"/>
    <s v="Flash Express"/>
    <s v="Shopee"/>
    <s v="shopee"/>
    <s v=""/>
    <s v="-"/>
    <s v="18/02/2025 18:05"/>
  </r>
  <r>
    <x v="0"/>
    <x v="0"/>
    <n v="0"/>
    <n v="1"/>
    <s v="EUD45"/>
    <n v="129"/>
    <n v="29"/>
    <s v="ร้านที่4"/>
    <s v="ว***ววิภารววิภววิภารัตววิภววิภารววิภววิภารัตน์"/>
    <s v="ลพบุรี"/>
    <s v="-"/>
    <s v=""/>
    <s v="18/02/2025 17:00"/>
    <s v="-"/>
    <s v="Flash Express Thailand COD"/>
    <s v="Tiktok"/>
    <s v="จ่ายทีหลัง / COD"/>
    <s v=""/>
    <s v="-"/>
    <s v="18/02/2025 17:01"/>
  </r>
  <r>
    <x v="1"/>
    <x v="1"/>
    <n v="120"/>
    <n v="1"/>
    <s v="EUD45"/>
    <n v="129"/>
    <n v="29"/>
    <s v="ร้านที่4"/>
    <s v="ว***ววิภารววิภววิภารัตววิภววิภารววิภววิภารัตน์"/>
    <s v="ลพบุรี"/>
    <s v="-"/>
    <s v=""/>
    <s v="18/02/2025 17:00"/>
    <s v="-"/>
    <s v="Flash Express Thailand COD"/>
    <s v="Tiktok"/>
    <s v="จ่ายทีหลัง / COD"/>
    <s v=""/>
    <s v="-"/>
    <s v="18/02/2025 17:00"/>
  </r>
  <r>
    <x v="4"/>
    <x v="5"/>
    <n v="66.666666666666671"/>
    <n v="3"/>
    <s v="EUD44"/>
    <n v="121"/>
    <n v="16"/>
    <s v="ร้านที่2"/>
    <s v="น***า โ***์บังลังก์"/>
    <s v="กรุงเทพฯ"/>
    <s v="-"/>
    <s v=""/>
    <s v="18/02/2025 16:51"/>
    <s v="-"/>
    <s v="J&amp;T COD"/>
    <s v="Tiktok"/>
    <s v="จ่ายทีหลัง / COD"/>
    <s v=""/>
    <s v="-"/>
    <s v="18/02/2025 16:51"/>
  </r>
  <r>
    <x v="3"/>
    <x v="3"/>
    <n v="43"/>
    <n v="2"/>
    <s v="EUD43"/>
    <n v="151"/>
    <n v="0"/>
    <s v="ร้านที่2"/>
    <s v="เ******ง"/>
    <s v="******ฒ่า ตำบล ศรีดอนมูล ตำบลศรีดอนมูล อำเภอเชียงแสน จังหวัดเชียงราย 57150"/>
    <s v="57150"/>
    <s v="69"/>
    <s v="18/02/2025 16:40"/>
    <s v="-"/>
    <s v="SPX Express"/>
    <s v="Shopee"/>
    <s v="shopee"/>
    <s v=""/>
    <s v="-"/>
    <s v="18/02/2025 16:40"/>
  </r>
  <r>
    <x v="14"/>
    <x v="18"/>
    <n v="65"/>
    <n v="1"/>
    <s v="EUD43"/>
    <n v="151"/>
    <n v="0"/>
    <s v="ร้านที่2"/>
    <s v="เ******ง"/>
    <s v="******ฒ่า ตำบล ศรีดอนมูล ตำบลศรีดอนมูล อำเภอเชียงแสน จังหวัดเชียงราย 57150"/>
    <s v="57150"/>
    <s v="69"/>
    <s v="18/02/2025 16:40"/>
    <s v="-"/>
    <s v="SPX Express"/>
    <s v="Shopee"/>
    <s v="shopee"/>
    <s v=""/>
    <s v="-"/>
    <s v="18/02/2025 16:40"/>
  </r>
  <r>
    <x v="1"/>
    <x v="1"/>
    <n v="66.333333333333329"/>
    <n v="3"/>
    <s v="EUD42"/>
    <n v="220"/>
    <n v="0"/>
    <s v="ร้านที่4"/>
    <s v="ส***ัว เ***นเงิน"/>
    <s v="นครสวรรค์"/>
    <s v="-"/>
    <s v=""/>
    <s v="18/02/2025 16:34"/>
    <s v="-"/>
    <s v="Flash Express Thailand COD"/>
    <s v="Tiktok"/>
    <s v="จ่ายทีหลัง / COD"/>
    <s v=""/>
    <s v="-"/>
    <s v="18/02/2025 16:35"/>
  </r>
  <r>
    <x v="12"/>
    <x v="15"/>
    <n v="100"/>
    <n v="2"/>
    <s v="EUD41"/>
    <n v="26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18/02/2025 16:16"/>
    <s v="suphandarat@gmail.com"/>
    <s v="EMS"/>
    <s v="facebook"/>
    <s v="กสิกร"/>
    <s v=""/>
    <s v="-"/>
    <s v="18/02/2025 16:34"/>
  </r>
  <r>
    <x v="1"/>
    <x v="1"/>
    <n v="100"/>
    <n v="2"/>
    <s v="EUD41"/>
    <n v="26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18/02/2025 16:16"/>
    <s v="suphandarat@gmail.com"/>
    <s v="EMS"/>
    <s v="facebook"/>
    <s v="กสิกร"/>
    <s v=""/>
    <s v="-"/>
    <s v="18/02/2025 16:34"/>
  </r>
  <r>
    <x v="12"/>
    <x v="15"/>
    <n v="100"/>
    <n v="1"/>
    <s v="EUD40"/>
    <n v="150"/>
    <n v="30"/>
    <s v="ร้านที่1"/>
    <s v="สุนันทาวตะกูลสิน"/>
    <s v=" 93ม.7ต.ท่าโรงอ.วิเชียรบุรีจ.เพชรบูรณ์ 67130"/>
    <s v="67130"/>
    <s v="0859214824"/>
    <s v="18/02/2025 16:33"/>
    <s v="suphandarat@gmail.com"/>
    <s v="EMS COD"/>
    <s v="facebook"/>
    <s v="จ่ายทีหลัง / COD"/>
    <s v=""/>
    <s v="-"/>
    <s v="18/02/2025 16:33"/>
  </r>
  <r>
    <x v="1"/>
    <x v="1"/>
    <n v="100"/>
    <n v="1"/>
    <s v="EUD40"/>
    <n v="150"/>
    <n v="30"/>
    <s v="ร้านที่1"/>
    <s v="สุนันทาวตะกูลสิน"/>
    <s v=" 93ม.7ต.ท่าโรงอ.วิเชียรบุรีจ.เพชรบูรณ์ 67130"/>
    <s v="67130"/>
    <s v="0859214824"/>
    <s v="18/02/2025 16:33"/>
    <s v="suphandarat@gmail.com"/>
    <s v="EMS COD"/>
    <s v="facebook"/>
    <s v="จ่ายทีหลัง / COD"/>
    <s v=""/>
    <s v="-"/>
    <s v="18/02/2025 16:33"/>
  </r>
  <r>
    <x v="2"/>
    <x v="19"/>
    <n v="27.12"/>
    <n v="1"/>
    <s v="EUD37"/>
    <n v="27.12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8/02/2025 16:02"/>
    <s v="-"/>
    <s v="Kerry_dropoff"/>
    <s v="Lazada"/>
    <s v="lazada"/>
    <s v=""/>
    <s v="-"/>
    <s v="18/02/2025 16:02"/>
  </r>
  <r>
    <x v="2"/>
    <x v="2"/>
    <n v="33.333333333333336"/>
    <n v="12"/>
    <s v="EUD36"/>
    <n v="274.77"/>
    <n v="7"/>
    <s v="ร้านที่8"/>
    <s v="จินตนา กานิล  (ร้านค้าแม่เก๋พานิชย์)"/>
    <s v="122 หมู่8  บ้านทุ่งหนองใหญ่ ต.ช่องเม็ก · ช่องเม็ก/ Chong Mek_x000a__x000a_สิรินธร/ Sirindhornอุบลราชธานี/ Ubon Ratchathani_x000a_34350"/>
    <s v="34350"/>
    <s v="660969516639"/>
    <s v="18/02/2025 16:02"/>
    <s v="-"/>
    <s v="Kerry_dropoff"/>
    <s v="Lazada"/>
    <s v="lazada"/>
    <s v=""/>
    <s v="-"/>
    <s v="18/02/2025 16:02"/>
  </r>
  <r>
    <x v="2"/>
    <x v="2"/>
    <n v="27.5"/>
    <n v="4"/>
    <s v="EUD33"/>
    <n v="210"/>
    <n v="45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2/2025 16:25"/>
    <s v="-"/>
    <s v="SPX Express"/>
    <s v="Shopee"/>
    <s v="shopee"/>
    <s v=""/>
    <s v="-"/>
    <s v="18/02/2025 15:55"/>
  </r>
  <r>
    <x v="2"/>
    <x v="2"/>
    <n v="35"/>
    <n v="8"/>
    <s v="EUD32"/>
    <n v="35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2/2025 16:20"/>
    <s v="-"/>
    <s v="SPX Express"/>
    <s v="Shopee"/>
    <s v="shopee"/>
    <s v=""/>
    <s v="-"/>
    <s v="18/02/2025 15:50"/>
  </r>
  <r>
    <x v="2"/>
    <x v="2"/>
    <n v="35"/>
    <n v="8"/>
    <s v="EUD31"/>
    <n v="401"/>
    <n v="38"/>
    <s v="ร้านที่2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2/2025 16:16"/>
    <s v="-"/>
    <s v="SPX Express"/>
    <s v="Shopee"/>
    <s v="shopee"/>
    <s v=""/>
    <s v="-"/>
    <s v="18/02/2025 15:46"/>
  </r>
  <r>
    <x v="2"/>
    <x v="20"/>
    <n v="25.5"/>
    <n v="1"/>
    <s v="EUD30"/>
    <n v="25.5"/>
    <n v="0"/>
    <s v="ร้านที่4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8/02/2025 15:41"/>
    <s v="-"/>
    <s v="Kerry_dropoff"/>
    <s v="Lazada"/>
    <s v="lazada"/>
    <s v=""/>
    <s v="-"/>
    <s v="18/02/2025 15:41"/>
  </r>
  <r>
    <x v="10"/>
    <x v="11"/>
    <n v="65"/>
    <n v="3"/>
    <s v="EUD29"/>
    <n v="119"/>
    <n v="5"/>
    <s v="ร้านที่4"/>
    <s v="อ***ลาภ  อ***ละมุน"/>
    <s v="ปทุมธานี"/>
    <s v="-"/>
    <s v=""/>
    <s v="18/02/2025 15:40"/>
    <s v="-"/>
    <s v="Flash Express Thailand COD"/>
    <s v="Tiktok"/>
    <s v="จ่ายทีหลัง / COD"/>
    <s v=""/>
    <s v="-"/>
    <s v="18/02/2025 15:40"/>
  </r>
  <r>
    <x v="10"/>
    <x v="11"/>
    <n v="65"/>
    <n v="4"/>
    <s v="EUD28"/>
    <n v="152"/>
    <n v="0"/>
    <s v="ร้านที่4"/>
    <s v="ธ***า ม***ไทย"/>
    <s v="นครนายก"/>
    <s v="-"/>
    <s v=""/>
    <s v="18/02/2025 15:01"/>
    <s v="-"/>
    <s v="Flash Express Thailand COD"/>
    <s v="Tiktok"/>
    <s v="จ่ายทีหลัง / COD"/>
    <s v=""/>
    <s v="-"/>
    <s v="18/02/2025 15:01"/>
  </r>
  <r>
    <x v="6"/>
    <x v="7"/>
    <n v="139"/>
    <n v="1"/>
    <s v="EUD27"/>
    <n v="199"/>
    <n v="20"/>
    <s v="ร้านที่1"/>
    <s v="ณิชาภา เล้าเจริญ"/>
    <s v="25/1 หมู่7 ซอยรางยอ2_x000a_ตำบลลำพยา_x000a_เมืองนครปฐม, นครปฐม  73000"/>
    <s v="73000"/>
    <s v="0854039193"/>
    <s v="18/02/2025 14:55"/>
    <s v="suphandarat@gmail.com"/>
    <s v="EMS"/>
    <s v="facebook"/>
    <s v="กสิกร"/>
    <s v=""/>
    <s v="-"/>
    <s v="18/02/2025 14:57"/>
  </r>
  <r>
    <x v="5"/>
    <x v="6"/>
    <n v="139"/>
    <n v="1"/>
    <s v="EUD27"/>
    <n v="199"/>
    <n v="20"/>
    <s v="ร้านที่1"/>
    <s v="ณิชาภา เล้าเจริญ"/>
    <s v="25/1 หมู่7 ซอยรางยอ2_x000a_ตำบลลำพยา_x000a_เมืองนครปฐม, นครปฐม  73000"/>
    <s v="73000"/>
    <s v="0854039193"/>
    <s v="18/02/2025 14:55"/>
    <s v="suphandarat@gmail.com"/>
    <s v="EMS"/>
    <s v="facebook"/>
    <s v="กสิกร"/>
    <s v=""/>
    <s v="-"/>
    <s v="18/02/2025 14:57"/>
  </r>
  <r>
    <x v="12"/>
    <x v="15"/>
    <n v="120"/>
    <n v="1"/>
    <s v="EUD26"/>
    <n v="125"/>
    <n v="45"/>
    <s v="ร้านที่4"/>
    <s v="ล***ณา  บ***ประภาพงศ์"/>
    <s v="เชียงราย"/>
    <s v="-"/>
    <s v=""/>
    <s v="18/02/2025 14:53"/>
    <s v="-"/>
    <s v="Flash Express Thailand COD"/>
    <s v="Tiktok"/>
    <s v="จ่ายทีหลัง / COD"/>
    <s v=""/>
    <s v="-"/>
    <s v="18/02/2025 14:53"/>
  </r>
  <r>
    <x v="10"/>
    <x v="11"/>
    <n v="65"/>
    <n v="6"/>
    <s v="EUD25"/>
    <n v="228"/>
    <n v="0"/>
    <s v="ร้านที่4"/>
    <s v="p***"/>
    <s v="เชียงราย"/>
    <s v="-"/>
    <s v=""/>
    <s v="18/02/2025 14:48"/>
    <s v="-"/>
    <s v="Flash Express Thailand COD"/>
    <s v="Tiktok"/>
    <s v="จ่ายทีหลัง / COD"/>
    <s v=""/>
    <s v="-"/>
    <s v="18/02/2025 14:48"/>
  </r>
  <r>
    <x v="10"/>
    <x v="11"/>
    <n v="65"/>
    <n v="4"/>
    <s v="EUD24"/>
    <n v="197"/>
    <n v="45"/>
    <s v="ร้านที่4"/>
    <s v="น***มชัย ธ***วิริยะกุล"/>
    <s v="กรุงเทพฯ"/>
    <s v="-"/>
    <s v=""/>
    <s v="18/02/2025 14:47"/>
    <s v="-"/>
    <s v="Flash Express Thailand"/>
    <s v="Tiktok"/>
    <s v="tiktok"/>
    <s v=""/>
    <s v="-"/>
    <s v="18/02/2025 14:47"/>
  </r>
  <r>
    <x v="10"/>
    <x v="11"/>
    <n v="65"/>
    <n v="6"/>
    <s v="EUD23"/>
    <n v="228"/>
    <n v="0"/>
    <s v="ร้านที่4"/>
    <s v="อ*** ต***ูลสิริพันธุ์"/>
    <s v="กรุงเทพฯ"/>
    <s v="-"/>
    <s v=""/>
    <s v="18/02/2025 14:46"/>
    <s v="-"/>
    <s v="Flash Express Thailand"/>
    <s v="Tiktok"/>
    <s v="tiktok"/>
    <s v=""/>
    <s v="-"/>
    <s v="18/02/2025 14:46"/>
  </r>
  <r>
    <x v="10"/>
    <x v="11"/>
    <n v="65"/>
    <n v="4"/>
    <s v="EUD22"/>
    <n v="197"/>
    <n v="45"/>
    <s v="ร้านที่4"/>
    <s v="น***มชัย ธ***วิริยะกุล"/>
    <s v="กรุงเทพฯ"/>
    <s v="-"/>
    <s v=""/>
    <s v="18/02/2025 14:46"/>
    <s v="-"/>
    <s v="Flash Express Thailand"/>
    <s v="Tiktok"/>
    <s v="tiktok"/>
    <s v=""/>
    <s v="-"/>
    <s v="18/02/2025 14:45"/>
  </r>
  <r>
    <x v="11"/>
    <x v="12"/>
    <n v="60"/>
    <n v="1"/>
    <s v="EUD21"/>
    <n v="230"/>
    <n v="30"/>
    <s v="ร้านที่1"/>
    <s v="รับครับ ส่ง ธานินทร์ อารยชน"/>
    <s v="139/77 ธารวิณเพลส ซ.ประชาสงเคราะห์ 33 ถ.ประชาสงเคราะห์ ดินแดง กทม. 10400"/>
    <s v="10400"/>
    <s v="0616235409"/>
    <s v="18/02/2025 14:35"/>
    <s v="suphandarat@gmail.com"/>
    <s v="EMS COD"/>
    <s v="facebook"/>
    <s v="จ่ายทีหลัง / COD"/>
    <s v=""/>
    <s v="-"/>
    <s v="18/02/2025 14:35"/>
  </r>
  <r>
    <x v="1"/>
    <x v="1"/>
    <n v="100"/>
    <n v="2"/>
    <s v="EUD21"/>
    <n v="230"/>
    <n v="30"/>
    <s v="ร้านที่1"/>
    <s v="รับครับ ส่ง ธานินทร์ อารยชน"/>
    <s v="139/77 ธารวิณเพลส ซ.ประชาสงเคราะห์ 33 ถ.ประชาสงเคราะห์ ดินแดง กทม. 10400"/>
    <s v="10400"/>
    <s v="0616235409"/>
    <s v="18/02/2025 14:35"/>
    <s v="suphandarat@gmail.com"/>
    <s v="EMS COD"/>
    <s v="facebook"/>
    <s v="จ่ายทีหลัง / COD"/>
    <s v=""/>
    <s v="-"/>
    <s v="18/02/2025 14:35"/>
  </r>
  <r>
    <x v="10"/>
    <x v="11"/>
    <n v="65"/>
    <n v="4"/>
    <s v="EUD20"/>
    <n v="430"/>
    <n v="30"/>
    <s v="ร้านที่1"/>
    <s v="นางสาวศุภมาศ  ชีพจำเป็น"/>
    <s v=" บ้านเลขที่ 25 ซ.เสริมสุวรรณ ต.มาบตาพุด อ.เมือง จ.ระยอง (หลังหมุ่บ้าน นลินตา ) โทร  21150"/>
    <s v="21150"/>
    <s v="0654014248"/>
    <s v="18/02/2025 14:32"/>
    <s v="suphandarat@gmail.com"/>
    <s v="EMS COD"/>
    <s v="facebook"/>
    <s v="จ่ายทีหลัง / COD"/>
    <s v=""/>
    <s v="-"/>
    <s v="18/02/2025 14:33"/>
  </r>
  <r>
    <x v="1"/>
    <x v="1"/>
    <n v="100"/>
    <n v="4"/>
    <s v="EUD20"/>
    <n v="430"/>
    <n v="30"/>
    <s v="ร้านที่1"/>
    <s v="นางสาวศุภมาศ  ชีพจำเป็น"/>
    <s v=" บ้านเลขที่ 25 ซ.เสริมสุวรรณ ต.มาบตาพุด อ.เมือง จ.ระยอง (หลังหมุ่บ้าน นลินตา ) โทร  21150"/>
    <s v="21150"/>
    <s v="0654014248"/>
    <s v="18/02/2025 14:32"/>
    <s v="suphandarat@gmail.com"/>
    <s v="EMS COD"/>
    <s v="facebook"/>
    <s v="จ่ายทีหลัง / COD"/>
    <s v=""/>
    <s v="-"/>
    <s v="18/02/2025 14:32"/>
  </r>
  <r>
    <x v="10"/>
    <x v="11"/>
    <n v="65"/>
    <n v="2"/>
    <s v="EUD19"/>
    <n v="82"/>
    <n v="6"/>
    <s v="ร้านที่4"/>
    <s v="ต***เม้ง พ***รันร์"/>
    <s v="ปราจีนบุรี"/>
    <s v="-"/>
    <s v=""/>
    <s v="18/02/2025 14:22"/>
    <s v="-"/>
    <s v="Flash Express Thailand COD"/>
    <s v="Tiktok"/>
    <s v="จ่ายทีหลัง / COD"/>
    <s v=""/>
    <s v="-"/>
    <s v="18/02/2025 14:22"/>
  </r>
  <r>
    <x v="10"/>
    <x v="11"/>
    <n v="65"/>
    <n v="4"/>
    <s v="EUD18"/>
    <n v="152"/>
    <n v="0"/>
    <s v="ร้านที่4"/>
    <s v="ว***ตร ช***ุทร"/>
    <s v="พระนครศรีอยุธยา"/>
    <s v="-"/>
    <s v=""/>
    <s v="18/02/2025 14:19"/>
    <s v="-"/>
    <s v="Flash Express Thailand COD"/>
    <s v="Tiktok"/>
    <s v="จ่ายทีหลัง / COD"/>
    <s v=""/>
    <s v="-"/>
    <s v="18/02/2025 14:19"/>
  </r>
  <r>
    <x v="10"/>
    <x v="11"/>
    <n v="65"/>
    <n v="2"/>
    <s v="EUD17"/>
    <n v="76"/>
    <n v="0"/>
    <s v="ร้านที่4"/>
    <s v="น***่อศักดิ์ ห***ี"/>
    <s v="นครปฐม"/>
    <s v="-"/>
    <s v=""/>
    <s v="18/02/2025 14:17"/>
    <s v="-"/>
    <s v="Flash Express Thailand COD"/>
    <s v="Tiktok"/>
    <s v="จ่ายทีหลัง / COD"/>
    <s v=""/>
    <s v="-"/>
    <s v="18/02/2025 14:17"/>
  </r>
  <r>
    <x v="2"/>
    <x v="2"/>
    <n v="35"/>
    <n v="8"/>
    <s v="EUD16"/>
    <n v="356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8/02/2025 14:47"/>
    <s v="-"/>
    <s v="SPX Express"/>
    <s v="Shopee"/>
    <s v="shopee"/>
    <s v=""/>
    <s v="-"/>
    <s v="18/02/2025 14:17"/>
  </r>
  <r>
    <x v="10"/>
    <x v="11"/>
    <n v="65"/>
    <n v="5"/>
    <s v="EUD15"/>
    <n v="190"/>
    <n v="0"/>
    <s v="ร้านที่4"/>
    <s v="เ***อกูล  ง***ระเสริฐสุข"/>
    <s v="นนทบุรี"/>
    <s v="-"/>
    <s v=""/>
    <s v="18/02/2025 14:09"/>
    <s v="-"/>
    <s v="Flash Express Thailand COD"/>
    <s v="Tiktok"/>
    <s v="จ่ายทีหลัง / COD"/>
    <s v=""/>
    <s v="-"/>
    <s v="18/02/2025 14:14"/>
  </r>
  <r>
    <x v="10"/>
    <x v="11"/>
    <n v="65"/>
    <n v="5"/>
    <s v="EUD13"/>
    <n v="190"/>
    <n v="0"/>
    <s v="ร้านที่4"/>
    <s v="ล***า ส***"/>
    <s v="ชัยภูมิ"/>
    <s v="-"/>
    <s v=""/>
    <s v="18/02/2025 14:02"/>
    <s v="-"/>
    <s v="Flash Express Thailand"/>
    <s v="Tiktok"/>
    <s v="tiktok"/>
    <s v=""/>
    <s v="-"/>
    <s v="18/02/2025 14:01"/>
  </r>
  <r>
    <x v="10"/>
    <x v="11"/>
    <n v="65"/>
    <n v="5"/>
    <s v="EUD12"/>
    <n v="190"/>
    <n v="0"/>
    <s v="ร้านที่4"/>
    <s v="บ***ีม"/>
    <s v="น่าน"/>
    <s v="-"/>
    <s v=""/>
    <s v="18/02/2025 14:00"/>
    <s v="-"/>
    <s v="Flash Express Thailand COD"/>
    <s v="Tiktok"/>
    <s v="จ่ายทีหลัง / COD"/>
    <s v="รบกวนขอไม่รับรสกาแฟนะคะ ขอบคุณมากๆเลยค่ะ"/>
    <s v="-"/>
    <s v="18/02/2025 14:00"/>
  </r>
  <r>
    <x v="10"/>
    <x v="11"/>
    <n v="65"/>
    <n v="4"/>
    <s v="EUD11"/>
    <n v="197"/>
    <n v="45"/>
    <s v="ร้านที่4"/>
    <s v="ร***  ก***หกุล"/>
    <s v="ชลบุรี"/>
    <s v="-"/>
    <s v=""/>
    <s v="18/02/2025 13:57"/>
    <s v="-"/>
    <s v="Flash Express Thailand"/>
    <s v="Tiktok"/>
    <s v="tiktok"/>
    <s v=""/>
    <s v="-"/>
    <s v="18/02/2025 13:57"/>
  </r>
  <r>
    <x v="6"/>
    <x v="7"/>
    <n v="139"/>
    <n v="1"/>
    <s v="EUD10"/>
    <n v="209"/>
    <n v="30"/>
    <s v="ร้านที่1"/>
    <s v="จารุณี เรืองชาญ"/>
    <s v="5/30ถ.วงค์คำพา_x000a_ต.มุกดาหาร อ.เมือง_x000a_จ.มุกดาหาร 49000"/>
    <s v="49000"/>
    <s v="0858036172"/>
    <s v="18/02/2025 13:51"/>
    <s v="suphandarat@gmail.com"/>
    <s v="EMS COD"/>
    <s v="facebook"/>
    <s v="จ่ายทีหลัง / COD"/>
    <s v=""/>
    <s v="-"/>
    <s v="18/02/2025 13:51"/>
  </r>
  <r>
    <x v="5"/>
    <x v="6"/>
    <n v="139"/>
    <n v="1"/>
    <s v="EUD10"/>
    <n v="209"/>
    <n v="30"/>
    <s v="ร้านที่1"/>
    <s v="จารุณี เรืองชาญ"/>
    <s v="5/30ถ.วงค์คำพา_x000a_ต.มุกดาหาร อ.เมือง_x000a_จ.มุกดาหาร 49000"/>
    <s v="49000"/>
    <s v="0858036172"/>
    <s v="18/02/2025 13:51"/>
    <s v="suphandarat@gmail.com"/>
    <s v="EMS COD"/>
    <s v="facebook"/>
    <s v="จ่ายทีหลัง / COD"/>
    <s v=""/>
    <s v="-"/>
    <s v="18/02/2025 13:51"/>
  </r>
  <r>
    <x v="0"/>
    <x v="0"/>
    <n v="0"/>
    <n v="1"/>
    <s v="EUD9"/>
    <n v="144"/>
    <n v="6"/>
    <s v="ร้านที่4"/>
    <s v="เ***ยบ"/>
    <s v="กาญจนบุรี"/>
    <s v="-"/>
    <s v=""/>
    <s v="18/02/2025 13:47"/>
    <s v="-"/>
    <s v="Flash Express Thailand COD"/>
    <s v="Tiktok"/>
    <s v="จ่ายทีหลัง / COD"/>
    <s v=""/>
    <s v="-"/>
    <s v="18/02/2025 13:48"/>
  </r>
  <r>
    <x v="7"/>
    <x v="8"/>
    <n v="120"/>
    <n v="1"/>
    <s v="EUD9"/>
    <n v="144"/>
    <n v="6"/>
    <s v="ร้านที่4"/>
    <s v="เ***ยบ"/>
    <s v="กาญจนบุรี"/>
    <s v="-"/>
    <s v=""/>
    <s v="18/02/2025 13:47"/>
    <s v="-"/>
    <s v="Flash Express Thailand COD"/>
    <s v="Tiktok"/>
    <s v="จ่ายทีหลัง / COD"/>
    <s v=""/>
    <s v="-"/>
    <s v="18/02/2025 13:48"/>
  </r>
  <r>
    <x v="10"/>
    <x v="11"/>
    <n v="65"/>
    <n v="1"/>
    <s v="EUD9"/>
    <n v="144"/>
    <n v="6"/>
    <s v="ร้านที่4"/>
    <s v="เ***ยบ"/>
    <s v="กาญจนบุรี"/>
    <s v="-"/>
    <s v=""/>
    <s v="18/02/2025 13:47"/>
    <s v="-"/>
    <s v="Flash Express Thailand COD"/>
    <s v="Tiktok"/>
    <s v="จ่ายทีหลัง / COD"/>
    <s v=""/>
    <s v="-"/>
    <s v="18/02/2025 13:48"/>
  </r>
  <r>
    <x v="10"/>
    <x v="11"/>
    <n v="65"/>
    <n v="4"/>
    <s v="EUD8"/>
    <n v="158"/>
    <n v="6"/>
    <s v="ร้านที่4"/>
    <s v="อ***ณ์  น***ทศ"/>
    <s v="ชลบุรี"/>
    <s v="-"/>
    <s v=""/>
    <s v="18/02/2025 13:48"/>
    <s v="-"/>
    <s v="Flash Express Thailand"/>
    <s v="Tiktok"/>
    <s v="tiktok"/>
    <s v=""/>
    <s v="-"/>
    <s v="18/02/2025 13:48"/>
  </r>
  <r>
    <x v="10"/>
    <x v="11"/>
    <n v="65"/>
    <n v="4"/>
    <s v="EUD7"/>
    <n v="152"/>
    <n v="0"/>
    <s v="ร้านที่4"/>
    <s v="ม***ย  ศ***วนิช"/>
    <s v="นนทบุรี"/>
    <s v="-"/>
    <s v=""/>
    <s v="18/02/2025 13:46"/>
    <s v="-"/>
    <s v="Flash Express Thailand"/>
    <s v="Tiktok"/>
    <s v="tiktok"/>
    <s v=""/>
    <s v="-"/>
    <s v="18/02/2025 13:46"/>
  </r>
  <r>
    <x v="10"/>
    <x v="11"/>
    <n v="65"/>
    <n v="4"/>
    <s v="EUD6"/>
    <n v="152"/>
    <n v="0"/>
    <s v="ร้านที่4"/>
    <s v="ม***ลิกา ส***รณจ่าง"/>
    <s v="สงขลา"/>
    <s v="-"/>
    <s v=""/>
    <s v="18/02/2025 13:46"/>
    <s v="-"/>
    <s v="Flash Express Thailand"/>
    <s v="Tiktok"/>
    <s v="tiktok"/>
    <s v=""/>
    <s v="-"/>
    <s v="18/02/2025 13:46"/>
  </r>
  <r>
    <x v="10"/>
    <x v="11"/>
    <n v="65"/>
    <n v="5"/>
    <s v="EUD5"/>
    <n v="196"/>
    <n v="6"/>
    <s v="ร้านที่4"/>
    <s v="ห***รัตน์ ค***"/>
    <s v="Bangkok"/>
    <s v="-"/>
    <s v=""/>
    <s v="18/02/2025 13:39"/>
    <s v="-"/>
    <s v="Flash Express Thailand"/>
    <s v="Tiktok"/>
    <s v="tiktok"/>
    <s v=""/>
    <s v="-"/>
    <s v="18/02/2025 13:39"/>
  </r>
  <r>
    <x v="5"/>
    <x v="6"/>
    <n v="139"/>
    <n v="2"/>
    <s v="EUD4"/>
    <n v="209"/>
    <n v="3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18/02/2025 13:38"/>
    <s v="suphandarat@gmail.com"/>
    <s v="EMS COD"/>
    <s v="facebook"/>
    <s v="จ่ายทีหลัง / COD"/>
    <s v=""/>
    <s v="-"/>
    <s v="18/02/2025 13:38"/>
  </r>
  <r>
    <x v="10"/>
    <x v="11"/>
    <n v="65"/>
    <n v="3"/>
    <s v="EUD3"/>
    <n v="114"/>
    <n v="0"/>
    <s v="ร้านที่4"/>
    <s v="ศ***วทประสิทธิ์  บ***่งธรรม"/>
    <s v="นครสวรรค์"/>
    <s v="-"/>
    <s v=""/>
    <s v="18/02/2025 13:38"/>
    <s v="-"/>
    <s v="Flash Express Thailand COD"/>
    <s v="Tiktok"/>
    <s v="จ่ายทีหลัง / COD"/>
    <s v=""/>
    <s v="-"/>
    <s v="18/02/2025 13:38"/>
  </r>
  <r>
    <x v="10"/>
    <x v="11"/>
    <n v="65"/>
    <n v="4"/>
    <s v="EUD1"/>
    <n v="152"/>
    <n v="0"/>
    <s v="ร้านที่4"/>
    <s v="ก***าดา เ***นแก้ว"/>
    <s v="Chiang Mai"/>
    <s v="-"/>
    <s v=""/>
    <s v="18/02/2025 13:32"/>
    <s v="-"/>
    <s v="Flash Express Thailand"/>
    <s v="Tiktok"/>
    <s v="tiktok"/>
    <s v="ไม่เอากาแฟค่ะ"/>
    <s v="-"/>
    <s v="18/02/2025 13:32"/>
  </r>
  <r>
    <x v="1"/>
    <x v="4"/>
    <n v="69.260000000000005"/>
    <n v="10"/>
    <s v="EUD0"/>
    <n v="788.6"/>
    <n v="96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8/02/2025 13:28"/>
    <s v="-"/>
    <s v="Kerry_dropoff"/>
    <s v="Lazada"/>
    <s v="lazada"/>
    <s v=""/>
    <s v="-"/>
    <s v="18/02/2025 13:28"/>
  </r>
  <r>
    <x v="12"/>
    <x v="15"/>
    <n v="120"/>
    <n v="2"/>
    <s v="EUC99"/>
    <n v="139"/>
    <n v="29"/>
    <s v="ร้านที่4"/>
    <s v="ฟ**"/>
    <s v="เทศบาลนครนครปฐม"/>
    <s v="-"/>
    <s v=""/>
    <s v="18/02/2025 13:24"/>
    <s v="-"/>
    <s v="Flash Express Thailand COD"/>
    <s v="Tiktok"/>
    <s v="จ่ายทีหลัง / COD"/>
    <s v=""/>
    <s v="-"/>
    <s v="18/02/2025 13:24"/>
  </r>
  <r>
    <x v="10"/>
    <x v="11"/>
    <n v="65"/>
    <n v="4"/>
    <s v="EUC97"/>
    <n v="152"/>
    <n v="0"/>
    <s v="ร้านที่4"/>
    <s v="K***d"/>
    <s v="นครปฐม"/>
    <s v="-"/>
    <s v=""/>
    <s v="18/02/2025 13:18"/>
    <s v="-"/>
    <s v="Flash Express Thailand COD"/>
    <s v="Tiktok"/>
    <s v="จ่ายทีหลัง / COD"/>
    <s v=""/>
    <s v="-"/>
    <s v="18/02/2025 13:18"/>
  </r>
  <r>
    <x v="12"/>
    <x v="15"/>
    <n v="120"/>
    <n v="3"/>
    <s v="EUC96"/>
    <n v="165"/>
    <n v="0"/>
    <s v="ร้านที่4"/>
    <s v="เ***ภรณ์ พ***ชมภู"/>
    <s v="สุรินทร์"/>
    <s v="-"/>
    <s v=""/>
    <s v="18/02/2025 13:16"/>
    <s v="-"/>
    <s v="Flash Express Thailand"/>
    <s v="Tiktok"/>
    <s v="tiktok"/>
    <s v=""/>
    <s v="-"/>
    <s v="18/02/2025 13:16"/>
  </r>
  <r>
    <x v="5"/>
    <x v="6"/>
    <n v="139"/>
    <n v="1"/>
    <s v="EUC95"/>
    <n v="219"/>
    <n v="30"/>
    <s v="ร้านที่1"/>
    <s v="นายเอกชัย สธิพร "/>
    <s v="เลขที่ 61, หมู่ที่ 4, ตำบล ดอนกำยาน, อำเภอเมืองสุพรรณบุรี ตำบลดอนกำยาน อำเภอเมืองสุพรรณบุรี จังหวัดสุพรรณบุรี _x000a_ 72000"/>
    <s v="72000"/>
    <s v="0923239368"/>
    <s v="18/02/2025 13:14"/>
    <s v="raweewan5499@gmail.com"/>
    <s v="EMS COD"/>
    <s v="facebook"/>
    <s v="กสิกร"/>
    <s v=""/>
    <s v="-"/>
    <s v="18/02/2025 13:13"/>
  </r>
  <r>
    <x v="6"/>
    <x v="7"/>
    <n v="139"/>
    <n v="1"/>
    <s v="EUC95"/>
    <n v="219"/>
    <n v="30"/>
    <s v="ร้านที่1"/>
    <s v="นายเอกชัย สธิพร "/>
    <s v="เลขที่ 61, หมู่ที่ 4, ตำบล ดอนกำยาน, อำเภอเมืองสุพรรณบุรี ตำบลดอนกำยาน อำเภอเมืองสุพรรณบุรี จังหวัดสุพรรณบุรี _x000a_ 72000"/>
    <s v="72000"/>
    <s v="0923239368"/>
    <s v="18/02/2025 13:14"/>
    <s v="raweewan5499@gmail.com"/>
    <s v="EMS COD"/>
    <s v="facebook"/>
    <s v="กสิกร"/>
    <s v=""/>
    <s v="-"/>
    <s v="18/02/2025 13:13"/>
  </r>
  <r>
    <x v="1"/>
    <x v="1"/>
    <n v="100"/>
    <n v="1"/>
    <s v="EUC94"/>
    <n v="150"/>
    <n v="30"/>
    <s v="ร้านที่1"/>
    <s v="สุธนี กิตติ์มโนธรรม"/>
    <s v="268ม.14บ้านรุ่งอรุณ ต.ห้วยเม็ก _x000a_อ.ห้วยเม็ก จ.กาฬสินธุิ์ 46170"/>
    <s v="46170"/>
    <s v="0849374686"/>
    <s v="18/02/2025 13:13"/>
    <s v="raweewan5499@gmail.com"/>
    <s v="EMS COD"/>
    <s v="facebook"/>
    <s v="กสิกร"/>
    <s v=""/>
    <s v="-"/>
    <s v="18/02/2025 13:13"/>
  </r>
  <r>
    <x v="12"/>
    <x v="15"/>
    <n v="100"/>
    <n v="1"/>
    <s v="EUC94"/>
    <n v="150"/>
    <n v="30"/>
    <s v="ร้านที่1"/>
    <s v="สุธนี กิตติ์มโนธรรม"/>
    <s v="268ม.14บ้านรุ่งอรุณ ต.ห้วยเม็ก _x000a_อ.ห้วยเม็ก จ.กาฬสินธุิ์ 46170"/>
    <s v="46170"/>
    <s v="0849374686"/>
    <s v="18/02/2025 13:13"/>
    <s v="raweewan5499@gmail.com"/>
    <s v="EMS COD"/>
    <s v="facebook"/>
    <s v="กสิกร"/>
    <s v=""/>
    <s v="-"/>
    <s v="18/02/2025 13:13"/>
  </r>
  <r>
    <x v="12"/>
    <x v="15"/>
    <n v="100"/>
    <n v="1"/>
    <s v="EUC93"/>
    <n v="150"/>
    <n v="30"/>
    <s v="ร้านที่1"/>
    <s v="ยงยุทธศรีอุบล"/>
    <s v="461ถ.เทพคุณากรต.หน้าเมืองอ.เมืองจ.ฉะเชิงเทรา 24000"/>
    <s v="24000"/>
    <s v="0946175874"/>
    <s v="18/02/2025 13:12"/>
    <s v="raweewan5499@gmail.com"/>
    <s v="EMS COD"/>
    <s v="facebook"/>
    <s v="กสิกร"/>
    <s v=""/>
    <s v="-"/>
    <s v="18/02/2025 13:12"/>
  </r>
  <r>
    <x v="1"/>
    <x v="1"/>
    <n v="100"/>
    <n v="1"/>
    <s v="EUC93"/>
    <n v="150"/>
    <n v="30"/>
    <s v="ร้านที่1"/>
    <s v="ยงยุทธศรีอุบล"/>
    <s v="461ถ.เทพคุณากรต.หน้าเมืองอ.เมืองจ.ฉะเชิงเทรา 24000"/>
    <s v="24000"/>
    <s v="0946175874"/>
    <s v="18/02/2025 13:12"/>
    <s v="raweewan5499@gmail.com"/>
    <s v="EMS COD"/>
    <s v="facebook"/>
    <s v="กสิกร"/>
    <s v=""/>
    <s v="-"/>
    <s v="18/02/2025 13:12"/>
  </r>
  <r>
    <x v="5"/>
    <x v="6"/>
    <n v="139"/>
    <n v="1"/>
    <s v="EUC91"/>
    <n v="219"/>
    <n v="30"/>
    <s v="ร้านที่1"/>
    <s v="น.ส ภาณุมาส ศรีมาพักร์"/>
    <s v="75/2หมู่1 ต.ขามใหญ่ อ.เมือง จ.อุบลราชธานี 34000"/>
    <s v="34000"/>
    <s v="0984822846"/>
    <s v="18/02/2025 13:11"/>
    <s v="raweewan5499@gmail.com"/>
    <s v="EMS COD"/>
    <s v="facebook"/>
    <s v="กสิกร"/>
    <s v=""/>
    <s v="-"/>
    <s v="18/02/2025 13:11"/>
  </r>
  <r>
    <x v="6"/>
    <x v="7"/>
    <n v="139"/>
    <n v="1"/>
    <s v="EUC91"/>
    <n v="219"/>
    <n v="30"/>
    <s v="ร้านที่1"/>
    <s v="น.ส ภาณุมาส ศรีมาพักร์"/>
    <s v="75/2หมู่1 ต.ขามใหญ่ อ.เมือง จ.อุบลราชธานี 34000"/>
    <s v="34000"/>
    <s v="0984822846"/>
    <s v="18/02/2025 13:11"/>
    <s v="raweewan5499@gmail.com"/>
    <s v="EMS COD"/>
    <s v="facebook"/>
    <s v="กสิกร"/>
    <s v=""/>
    <s v="-"/>
    <s v="18/02/2025 13:11"/>
  </r>
  <r>
    <x v="6"/>
    <x v="7"/>
    <n v="139"/>
    <n v="3"/>
    <s v="EUC90"/>
    <n v="774"/>
    <n v="79"/>
    <s v="ร้านที่2"/>
    <s v="I******B"/>
    <s v="******ำกัด, เลขที่ 336/11, หมู่ที่ หมู 7, อำเภอเมืองพิษณุโลก ตำบลท่าโพธิ์ อำเภอเมืองพิษณุโลก จังหวัดพิษณุโลก 65000"/>
    <s v="65000"/>
    <s v="66"/>
    <s v="18/02/2025 13:09"/>
    <s v="-"/>
    <s v="SPX Express"/>
    <s v="Shopee"/>
    <s v="shopee"/>
    <s v=""/>
    <s v="-"/>
    <s v="18/02/2025 13:09"/>
  </r>
  <r>
    <x v="15"/>
    <x v="21"/>
    <n v="139"/>
    <n v="2"/>
    <s v="EUC90"/>
    <n v="774"/>
    <n v="79"/>
    <s v="ร้านที่2"/>
    <s v="I******B"/>
    <s v="******ำกัด, เลขที่ 336/11, หมู่ที่ หมู 7, อำเภอเมืองพิษณุโลก ตำบลท่าโพธิ์ อำเภอเมืองพิษณุโลก จังหวัดพิษณุโลก 65000"/>
    <s v="65000"/>
    <s v="66"/>
    <s v="18/02/2025 13:09"/>
    <s v="-"/>
    <s v="SPX Express"/>
    <s v="Shopee"/>
    <s v="shopee"/>
    <s v=""/>
    <s v="-"/>
    <s v="18/02/2025 13:09"/>
  </r>
  <r>
    <x v="0"/>
    <x v="0"/>
    <n v="0"/>
    <n v="1"/>
    <s v="EUC89"/>
    <n v="176"/>
    <n v="0"/>
    <s v="ร้านที่4"/>
    <s v="น***พณิตา เ***นทอง"/>
    <s v="สุพรรณบุรี"/>
    <s v="-"/>
    <s v=""/>
    <s v="18/02/2025 13:04"/>
    <s v="-"/>
    <s v="Flash Express Thailand COD"/>
    <s v="Tiktok"/>
    <s v="จ่ายทีหลัง / COD"/>
    <s v=""/>
    <s v="-"/>
    <s v="18/02/2025 13:05"/>
  </r>
  <r>
    <x v="1"/>
    <x v="1"/>
    <n v="120"/>
    <n v="1"/>
    <s v="EUC89"/>
    <n v="176"/>
    <n v="0"/>
    <s v="ร้านที่4"/>
    <s v="น***พณิตา เ***นทอง"/>
    <s v="สุพรรณบุรี"/>
    <s v="-"/>
    <s v=""/>
    <s v="18/02/2025 13:04"/>
    <s v="-"/>
    <s v="Flash Express Thailand COD"/>
    <s v="Tiktok"/>
    <s v="จ่ายทีหลัง / COD"/>
    <s v=""/>
    <s v="-"/>
    <s v="18/02/2025 13:05"/>
  </r>
  <r>
    <x v="10"/>
    <x v="11"/>
    <n v="65"/>
    <n v="2"/>
    <s v="EUC89"/>
    <n v="176"/>
    <n v="0"/>
    <s v="ร้านที่4"/>
    <s v="น***พณิตา เ***นทอง"/>
    <s v="สุพรรณบุรี"/>
    <s v="-"/>
    <s v=""/>
    <s v="18/02/2025 13:04"/>
    <s v="-"/>
    <s v="Flash Express Thailand COD"/>
    <s v="Tiktok"/>
    <s v="จ่ายทีหลัง / COD"/>
    <s v=""/>
    <s v="-"/>
    <s v="18/02/2025 13:05"/>
  </r>
  <r>
    <x v="10"/>
    <x v="11"/>
    <n v="65"/>
    <n v="3"/>
    <s v="EUC88"/>
    <n v="120"/>
    <n v="6"/>
    <s v="ร้านที่4"/>
    <s v="แ**"/>
    <s v="ลำพูน"/>
    <s v="-"/>
    <s v=""/>
    <s v="18/02/2025 13:04"/>
    <s v="-"/>
    <s v="Flash Express Thailand COD"/>
    <s v="Tiktok"/>
    <s v="จ่ายทีหลัง / COD"/>
    <s v=""/>
    <s v="-"/>
    <s v="18/02/2025 13:04"/>
  </r>
  <r>
    <x v="2"/>
    <x v="2"/>
    <n v="33.333333333333336"/>
    <n v="12"/>
    <s v="EUC87"/>
    <n v="273.97000000000003"/>
    <n v="7"/>
    <s v="ร้านที่8"/>
    <s v="หัวหน้าตุ๊ก"/>
    <s v="292  หมู่ 9 หอประเสริฐ ห้อง161/9 · โชคชัย/ Chok Chai_x000a__x000a_โชคชัย/ Chok Chaiนครราชสีมา/ Nakhon Ratchasima_x000a_30190"/>
    <s v="30190"/>
    <s v="660833716784"/>
    <s v="18/02/2025 13:02"/>
    <s v="-"/>
    <s v="Kerry_dropoff"/>
    <s v="Lazada"/>
    <s v="lazada"/>
    <s v=""/>
    <s v="-"/>
    <s v="18/02/2025 13:02"/>
  </r>
  <r>
    <x v="10"/>
    <x v="11"/>
    <n v="65"/>
    <n v="4"/>
    <s v="EUC84"/>
    <n v="152"/>
    <n v="0"/>
    <s v="ร้านที่4"/>
    <s v="ร***นท์ แ***ุวรรณ"/>
    <s v="พระนครศรีอยุธยา"/>
    <s v="-"/>
    <s v=""/>
    <s v="18/02/2025 12:57"/>
    <s v="-"/>
    <s v="Flash Express Thailand COD"/>
    <s v="Tiktok"/>
    <s v="จ่ายทีหลัง / COD"/>
    <s v=""/>
    <s v="-"/>
    <s v="18/02/2025 12:57"/>
  </r>
  <r>
    <x v="0"/>
    <x v="0"/>
    <n v="0"/>
    <n v="2"/>
    <s v="EUC83"/>
    <n v="238"/>
    <n v="0"/>
    <s v="ร้านที่4"/>
    <s v="ฐ***ดา"/>
    <s v="Nakhon Pathom"/>
    <s v="-"/>
    <s v=""/>
    <s v="18/02/2025 12:52"/>
    <s v="-"/>
    <s v="Flash Express Thailand COD"/>
    <s v="Tiktok"/>
    <s v="จ่ายทีหลัง / COD"/>
    <s v=""/>
    <s v="-"/>
    <s v="18/02/2025 12:52"/>
  </r>
  <r>
    <x v="8"/>
    <x v="14"/>
    <n v="120"/>
    <n v="2"/>
    <s v="EUC83"/>
    <n v="238"/>
    <n v="0"/>
    <s v="ร้านที่4"/>
    <s v="ฐ***ดา"/>
    <s v="Nakhon Pathom"/>
    <s v="-"/>
    <s v=""/>
    <s v="18/02/2025 12:52"/>
    <s v="-"/>
    <s v="Flash Express Thailand COD"/>
    <s v="Tiktok"/>
    <s v="จ่ายทีหลัง / COD"/>
    <s v=""/>
    <s v="-"/>
    <s v="18/02/2025 12:52"/>
  </r>
  <r>
    <x v="10"/>
    <x v="11"/>
    <n v="65"/>
    <n v="1"/>
    <s v="EUC83"/>
    <n v="238"/>
    <n v="0"/>
    <s v="ร้านที่4"/>
    <s v="ฐ***ดา"/>
    <s v="Nakhon Pathom"/>
    <s v="-"/>
    <s v=""/>
    <s v="18/02/2025 12:52"/>
    <s v="-"/>
    <s v="Flash Express Thailand COD"/>
    <s v="Tiktok"/>
    <s v="จ่ายทีหลัง / COD"/>
    <s v=""/>
    <s v="-"/>
    <s v="18/02/2025 12:52"/>
  </r>
  <r>
    <x v="10"/>
    <x v="11"/>
    <n v="65"/>
    <n v="2"/>
    <s v="EUC82"/>
    <n v="82"/>
    <n v="6"/>
    <s v="ร้านที่4"/>
    <s v="น***มลทิพย์  แ***กระโทก"/>
    <s v="นครราชสีมา"/>
    <s v="-"/>
    <s v=""/>
    <s v="18/02/2025 12:51"/>
    <s v="-"/>
    <s v="Flash Express Thailand COD"/>
    <s v="Tiktok"/>
    <s v="จ่ายทีหลัง / COD"/>
    <s v=""/>
    <s v="-"/>
    <s v="18/02/2025 12:52"/>
  </r>
  <r>
    <x v="0"/>
    <x v="0"/>
    <n v="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8"/>
    <x v="14"/>
    <n v="12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0"/>
    <x v="0"/>
    <n v="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7"/>
    <x v="8"/>
    <n v="12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0"/>
    <x v="0"/>
    <n v="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1"/>
    <x v="1"/>
    <n v="12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10"/>
    <x v="11"/>
    <n v="65"/>
    <n v="2"/>
    <s v="EUC80"/>
    <n v="76"/>
    <n v="0"/>
    <s v="ร้านที่4"/>
    <s v="น***พร"/>
    <s v="เทศบาลนครพิษณุโลก"/>
    <s v="-"/>
    <s v=""/>
    <s v="18/02/2025 12:47"/>
    <s v="-"/>
    <s v="Flash Express Thailand COD"/>
    <s v="Tiktok"/>
    <s v="จ่ายทีหลัง / COD"/>
    <s v=""/>
    <s v="-"/>
    <s v="18/02/2025 12:47"/>
  </r>
  <r>
    <x v="1"/>
    <x v="1"/>
    <n v="66.333333333333329"/>
    <n v="3"/>
    <s v="EUC79"/>
    <n v="220"/>
    <n v="0"/>
    <s v="ร้านที่4"/>
    <s v="ส***ญญา บ***ชาวน์"/>
    <s v="สระบุรี"/>
    <s v="-"/>
    <s v=""/>
    <s v="18/02/2025 12:46"/>
    <s v="-"/>
    <s v="Flash Express Thailand COD"/>
    <s v="Tiktok"/>
    <s v="จ่ายทีหลัง / COD"/>
    <s v=""/>
    <s v="-"/>
    <s v="18/02/2025 12:46"/>
  </r>
  <r>
    <x v="10"/>
    <x v="11"/>
    <n v="65"/>
    <n v="2"/>
    <s v="EUC77"/>
    <n v="76"/>
    <n v="0"/>
    <s v="ร้านที่4"/>
    <s v="น***พร"/>
    <s v="พิษณุโลก"/>
    <s v="-"/>
    <s v=""/>
    <s v="18/02/2025 12:44"/>
    <s v="-"/>
    <s v="Flash Express Thailand COD"/>
    <s v="Tiktok"/>
    <s v="จ่ายทีหลัง / COD"/>
    <s v=""/>
    <s v="-"/>
    <s v="18/02/2025 12:44"/>
  </r>
  <r>
    <x v="10"/>
    <x v="11"/>
    <n v="65"/>
    <n v="8"/>
    <s v="EUC76"/>
    <n v="319"/>
    <n v="15"/>
    <s v="ร้านที่4"/>
    <s v="น***บ ว***ชน"/>
    <s v="กาญจนบุรี"/>
    <s v="-"/>
    <s v=""/>
    <s v="-"/>
    <s v="-"/>
    <s v="J&amp;T Express"/>
    <s v="Tiktok"/>
    <s v="-"/>
    <s v=""/>
    <s v="-"/>
    <s v="18/02/2025 12:37"/>
  </r>
  <r>
    <x v="16"/>
    <x v="22"/>
    <n v="25"/>
    <n v="8"/>
    <s v="EUC74"/>
    <n v="248.82"/>
    <n v="6.82"/>
    <s v="ร้านที่4"/>
    <s v="ช***ุพงษ์ อ***ศรี"/>
    <s v="กรุงเทพฯ"/>
    <s v="-"/>
    <s v=""/>
    <s v="18/02/2025 12:36"/>
    <s v="-"/>
    <s v="Flash Express Thailand"/>
    <s v="Tiktok"/>
    <s v="tiktok"/>
    <s v=""/>
    <s v="-"/>
    <s v="18/02/2025 12:36"/>
  </r>
  <r>
    <x v="10"/>
    <x v="11"/>
    <n v="65"/>
    <n v="1"/>
    <s v="EUC74"/>
    <n v="248.82"/>
    <n v="6.82"/>
    <s v="ร้านที่4"/>
    <s v="ช***ุพงษ์ อ***ศรี"/>
    <s v="กรุงเทพฯ"/>
    <s v="-"/>
    <s v=""/>
    <s v="18/02/2025 12:36"/>
    <s v="-"/>
    <s v="Flash Express Thailand"/>
    <s v="Tiktok"/>
    <s v="tiktok"/>
    <s v=""/>
    <s v="-"/>
    <s v="18/02/2025 12:36"/>
  </r>
  <r>
    <x v="10"/>
    <x v="11"/>
    <n v="65"/>
    <n v="3"/>
    <s v="EUC70"/>
    <n v="120"/>
    <n v="6"/>
    <s v="ร้านที่4"/>
    <s v="อ***ห์พร จ***ระกูลพานิช"/>
    <s v="เทศบาลนครเชียงใหม่"/>
    <s v="-"/>
    <s v=""/>
    <s v="18/02/2025 12:27"/>
    <s v="-"/>
    <s v="Flash Express Thailand COD"/>
    <s v="Tiktok"/>
    <s v="จ่ายทีหลัง / COD"/>
    <s v="ขอกาแฟ ใบเตย อีกอันอะไรก็ได้ค่ะ"/>
    <s v="-"/>
    <s v="18/02/2025 12:27"/>
  </r>
  <r>
    <x v="10"/>
    <x v="11"/>
    <n v="65"/>
    <n v="4"/>
    <s v="EUC68"/>
    <n v="152"/>
    <n v="0"/>
    <s v="ร้านที่4"/>
    <s v="น***ทิพย์"/>
    <s v="แพร่"/>
    <s v="-"/>
    <s v=""/>
    <s v="18/02/2025 12:26"/>
    <s v="-"/>
    <s v="Flash Express Thailand COD"/>
    <s v="Tiktok"/>
    <s v="จ่ายทีหลัง / COD"/>
    <s v=""/>
    <s v="-"/>
    <s v="18/02/2025 12:26"/>
  </r>
  <r>
    <x v="10"/>
    <x v="11"/>
    <n v="65"/>
    <n v="4"/>
    <s v="EUC67"/>
    <n v="152"/>
    <n v="0"/>
    <s v="ร้านที่4"/>
    <s v="เ*** พ***ย"/>
    <s v="สมุทรสงคราม"/>
    <s v="-"/>
    <s v=""/>
    <s v="18/02/2025 12:23"/>
    <s v="-"/>
    <s v="Flash Express Thailand COD"/>
    <s v="Tiktok"/>
    <s v="จ่ายทีหลัง / COD"/>
    <s v=""/>
    <s v="-"/>
    <s v="18/02/2025 12:24"/>
  </r>
  <r>
    <x v="1"/>
    <x v="4"/>
    <n v="71.25"/>
    <n v="1"/>
    <s v="EUC66"/>
    <n v="213.75"/>
    <n v="0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8/02/2025 12:22"/>
    <s v="-"/>
    <s v="Kerry_dropoff"/>
    <s v="Lazada"/>
    <s v="lazada"/>
    <s v=""/>
    <s v="-"/>
    <s v="18/02/2025 12:22"/>
  </r>
  <r>
    <x v="10"/>
    <x v="11"/>
    <n v="33.333333333333336"/>
    <n v="3"/>
    <s v="EUC66"/>
    <n v="213.75"/>
    <n v="0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8/02/2025 12:22"/>
    <s v="-"/>
    <s v="Kerry_dropoff"/>
    <s v="Lazada"/>
    <s v="lazada"/>
    <s v=""/>
    <s v="-"/>
    <s v="18/02/2025 12:22"/>
  </r>
  <r>
    <x v="3"/>
    <x v="3"/>
    <n v="43"/>
    <n v="3"/>
    <s v="EUC64"/>
    <n v="164"/>
    <n v="35"/>
    <s v="ร้านที่2"/>
    <s v="แ******ล"/>
    <s v="******วง จ.ปทุมธานี ตำบลคลองสี่ อำเภอคลองหลวง จังหวัดปทุมธานี 12120"/>
    <s v="12120"/>
    <s v="51"/>
    <s v="18/02/2025 11:54"/>
    <s v="-"/>
    <s v="SPX Express"/>
    <s v="Shopee"/>
    <s v="shopee"/>
    <s v=""/>
    <s v="-"/>
    <s v="18/02/2025 11:53"/>
  </r>
  <r>
    <x v="4"/>
    <x v="5"/>
    <n v="66.666666666666671"/>
    <n v="6"/>
    <s v="EUC63"/>
    <n v="210"/>
    <n v="0"/>
    <s v="ร้านที่2"/>
    <s v="ณ***ชญา  ก***ิกุลโสภณ"/>
    <s v="กรุงเทพฯ"/>
    <s v="-"/>
    <s v=""/>
    <s v="18/02/2025 11:37"/>
    <s v="-"/>
    <s v="Flash Express Thailand COD"/>
    <s v="Tiktok"/>
    <s v="จ่ายทีหลัง / COD"/>
    <s v=""/>
    <s v="-"/>
    <s v="18/02/2025 11:37"/>
  </r>
  <r>
    <x v="6"/>
    <x v="7"/>
    <n v="139"/>
    <n v="2"/>
    <s v="EUC62"/>
    <n v="219"/>
    <n v="30"/>
    <s v="ร้านที่10"/>
    <s v="จัดส่ง คุณโบว์"/>
    <s v="บ้านเลขที่19 หมู่3 ต.คำพราน อ.วังม่วง จ.สระบุรี 18220"/>
    <s v="18220"/>
    <s v="0625836493"/>
    <s v="18/02/2025 11:13"/>
    <s v="raweewan5499@gmail.com"/>
    <s v="EMS COD"/>
    <s v="facebook"/>
    <s v="กสิกร"/>
    <s v=""/>
    <s v="-"/>
    <s v="18/02/2025 11:13"/>
  </r>
  <r>
    <x v="17"/>
    <x v="23"/>
    <n v="100"/>
    <n v="1"/>
    <s v="EUC61"/>
    <n v="150"/>
    <n v="30"/>
    <s v="ร้านที่1"/>
    <s v="วรางคณา  เอี่ยมสอาด"/>
    <s v="224/2 หมู่ 13 ต.โชคชัย อ.โชคชัย_x000a_จ.นครราชสีมา 30190"/>
    <s v="30190"/>
    <s v="0819768995"/>
    <s v="18/02/2025 11:00"/>
    <s v="raweewan5499@gmail.com"/>
    <s v="EMS COD"/>
    <s v="facebook"/>
    <s v="กสิกร"/>
    <s v="ถ้ากาแฟหมดคละรสได้"/>
    <s v="-"/>
    <s v="18/02/2025 11:00"/>
  </r>
  <r>
    <x v="1"/>
    <x v="1"/>
    <n v="100"/>
    <n v="1"/>
    <s v="EUC61"/>
    <n v="150"/>
    <n v="30"/>
    <s v="ร้านที่1"/>
    <s v="วรางคณา  เอี่ยมสอาด"/>
    <s v="224/2 หมู่ 13 ต.โชคชัย อ.โชคชัย_x000a_จ.นครราชสีมา 30190"/>
    <s v="30190"/>
    <s v="0819768995"/>
    <s v="18/02/2025 11:00"/>
    <s v="raweewan5499@gmail.com"/>
    <s v="EMS COD"/>
    <s v="facebook"/>
    <s v="กสิกร"/>
    <s v="ถ้ากาแฟหมดคละรสได้"/>
    <s v="-"/>
    <s v="18/02/2025 11:00"/>
  </r>
  <r>
    <x v="10"/>
    <x v="11"/>
    <n v="65"/>
    <n v="1"/>
    <s v="EUC60"/>
    <n v="130"/>
    <n v="30"/>
    <s v="ร้านที่1"/>
    <s v="Sukanya Khamprakaikul"/>
    <s v="11 หมู่7 บ้านน้อยหัวคู_x000a_ขมิ้น_x000a_สกลนคร_x000a_ 47220"/>
    <s v="47220"/>
    <s v="0815565454"/>
    <s v="18/02/2025 10:57"/>
    <s v="raweewan5499@gmail.com"/>
    <s v="EMS COD"/>
    <s v="facebook"/>
    <s v="กสิกร"/>
    <s v=""/>
    <s v="-"/>
    <s v="18/02/2025 10:57"/>
  </r>
  <r>
    <x v="1"/>
    <x v="1"/>
    <n v="100"/>
    <n v="1"/>
    <s v="EUC60"/>
    <n v="130"/>
    <n v="30"/>
    <s v="ร้านที่1"/>
    <s v="Sukanya Khamprakaikul"/>
    <s v="11 หมู่7 บ้านน้อยหัวคู_x000a_ขมิ้น_x000a_สกลนคร_x000a_ 47220"/>
    <s v="47220"/>
    <s v="0815565454"/>
    <s v="18/02/2025 10:57"/>
    <s v="raweewan5499@gmail.com"/>
    <s v="EMS COD"/>
    <s v="facebook"/>
    <s v="กสิกร"/>
    <s v=""/>
    <s v="-"/>
    <s v="18/02/2025 10:57"/>
  </r>
  <r>
    <x v="18"/>
    <x v="24"/>
    <n v="100"/>
    <n v="1"/>
    <s v="EUC59"/>
    <n v="260"/>
    <n v="20"/>
    <s v="ร้านที่1"/>
    <s v="รุ่งระวี เตียวลักษณ์"/>
    <s v="270/15  ม.8  ซ.ประโยชน์_x000a_ต.คลองกิ่ว_x000a_อ.บ้านบึง_x000a_จ.ชลบุรี 20220"/>
    <s v="20220"/>
    <s v="0898323716"/>
    <s v="17/02/2025 20:50"/>
    <s v="raweewan5499@gmail.com"/>
    <s v="EMS"/>
    <s v="facebook"/>
    <s v="กสิกร"/>
    <s v=""/>
    <s v="-"/>
    <s v="18/02/2025 10:55"/>
  </r>
  <r>
    <x v="19"/>
    <x v="25"/>
    <n v="100"/>
    <n v="1"/>
    <s v="EUC59"/>
    <n v="260"/>
    <n v="20"/>
    <s v="ร้านที่1"/>
    <s v="รุ่งระวี เตียวลักษณ์"/>
    <s v="270/15  ม.8  ซ.ประโยชน์_x000a_ต.คลองกิ่ว_x000a_อ.บ้านบึง_x000a_จ.ชลบุรี 20220"/>
    <s v="20220"/>
    <s v="0898323716"/>
    <s v="17/02/2025 20:50"/>
    <s v="raweewan5499@gmail.com"/>
    <s v="EMS"/>
    <s v="facebook"/>
    <s v="กสิกร"/>
    <s v=""/>
    <s v="-"/>
    <s v="18/02/2025 10:55"/>
  </r>
  <r>
    <x v="1"/>
    <x v="1"/>
    <n v="100"/>
    <n v="2"/>
    <s v="EUC59"/>
    <n v="260"/>
    <n v="20"/>
    <s v="ร้านที่1"/>
    <s v="รุ่งระวี เตียวลักษณ์"/>
    <s v="270/15  ม.8  ซ.ประโยชน์_x000a_ต.คลองกิ่ว_x000a_อ.บ้านบึง_x000a_จ.ชลบุรี 20220"/>
    <s v="20220"/>
    <s v="0898323716"/>
    <s v="17/02/2025 20:50"/>
    <s v="raweewan5499@gmail.com"/>
    <s v="EMS"/>
    <s v="facebook"/>
    <s v="กสิกร"/>
    <s v=""/>
    <s v="-"/>
    <s v="18/02/2025 10:55"/>
  </r>
  <r>
    <x v="16"/>
    <x v="22"/>
    <n v="30"/>
    <n v="4"/>
    <s v="EUC57"/>
    <n v="320"/>
    <n v="2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6/02/2025 19:04"/>
    <s v="raweewan5499@gmail.com"/>
    <s v="EMS"/>
    <s v="facebook"/>
    <s v="กสิกร"/>
    <s v=""/>
    <s v="-"/>
    <s v="18/02/2025 10:52"/>
  </r>
  <r>
    <x v="10"/>
    <x v="11"/>
    <n v="65"/>
    <n v="1"/>
    <s v="EUC57"/>
    <n v="320"/>
    <n v="2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6/02/2025 19:04"/>
    <s v="raweewan5499@gmail.com"/>
    <s v="EMS"/>
    <s v="facebook"/>
    <s v="กสิกร"/>
    <s v=""/>
    <s v="-"/>
    <s v="18/02/2025 10:52"/>
  </r>
  <r>
    <x v="18"/>
    <x v="24"/>
    <n v="100"/>
    <n v="1"/>
    <s v="EUC57"/>
    <n v="320"/>
    <n v="2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6/02/2025 19:04"/>
    <s v="raweewan5499@gmail.com"/>
    <s v="EMS"/>
    <s v="facebook"/>
    <s v="กสิกร"/>
    <s v=""/>
    <s v="-"/>
    <s v="18/02/2025 10:52"/>
  </r>
  <r>
    <x v="17"/>
    <x v="23"/>
    <n v="100"/>
    <n v="1"/>
    <s v="EUC57"/>
    <n v="320"/>
    <n v="2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6/02/2025 19:04"/>
    <s v="raweewan5499@gmail.com"/>
    <s v="EMS"/>
    <s v="facebook"/>
    <s v="กสิกร"/>
    <s v=""/>
    <s v="-"/>
    <s v="18/02/2025 10:52"/>
  </r>
  <r>
    <x v="10"/>
    <x v="11"/>
    <n v="65"/>
    <n v="5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17"/>
    <x v="23"/>
    <n v="100"/>
    <n v="1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20"/>
    <x v="26"/>
    <n v="100"/>
    <n v="1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21"/>
    <x v="27"/>
    <n v="100"/>
    <n v="1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19"/>
    <x v="25"/>
    <n v="100"/>
    <n v="2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5"/>
    <x v="6"/>
    <n v="139"/>
    <n v="1"/>
    <s v="EUC55"/>
    <n v="219"/>
    <n v="20"/>
    <s v="ร้านที่1"/>
    <s v="อมรรัตน์  รัตนะ"/>
    <s v="268 หมู่ 4_x000a_ท่าตูม_x000a_ศรีมหาโพธิ์, ปราจีนบุรี _x000a_ 25140"/>
    <s v="25140"/>
    <s v="0927015849"/>
    <s v="17/02/2025 21:34"/>
    <s v="raweewan5499@gmail.com"/>
    <s v="EMS"/>
    <s v="facebook"/>
    <s v="กสิกร"/>
    <s v=""/>
    <s v="-"/>
    <s v="18/02/2025 10:41"/>
  </r>
  <r>
    <x v="6"/>
    <x v="7"/>
    <n v="139"/>
    <n v="1"/>
    <s v="EUC55"/>
    <n v="219"/>
    <n v="20"/>
    <s v="ร้านที่1"/>
    <s v="อมรรัตน์  รัตนะ"/>
    <s v="268 หมู่ 4_x000a_ท่าตูม_x000a_ศรีมหาโพธิ์, ปราจีนบุรี _x000a_ 25140"/>
    <s v="25140"/>
    <s v="0927015849"/>
    <s v="17/02/2025 21:34"/>
    <s v="raweewan5499@gmail.com"/>
    <s v="EMS"/>
    <s v="facebook"/>
    <s v="กสิกร"/>
    <s v=""/>
    <s v="-"/>
    <s v="18/02/2025 10:41"/>
  </r>
  <r>
    <x v="1"/>
    <x v="1"/>
    <n v="100"/>
    <n v="2"/>
    <s v="EUC54"/>
    <n v="260"/>
    <n v="20"/>
    <s v="ร้านที่1"/>
    <s v="กัลยรัตน์ ดิลกชาติ"/>
    <s v="69 หมู่ 2 ต.ป่าตาล_x000a_อ.เมืองลพบุรี_x000a_จ.ลพบุรี 15000"/>
    <s v="15000"/>
    <s v="0899261002"/>
    <s v="17/02/2025 23:50"/>
    <s v="raweewan5499@gmail.com"/>
    <s v="EMS"/>
    <s v="facebook"/>
    <s v="กสิกร"/>
    <s v=""/>
    <s v="-"/>
    <s v="18/02/2025 10:40"/>
  </r>
  <r>
    <x v="12"/>
    <x v="15"/>
    <n v="100"/>
    <n v="2"/>
    <s v="EUC54"/>
    <n v="260"/>
    <n v="20"/>
    <s v="ร้านที่1"/>
    <s v="กัลยรัตน์ ดิลกชาติ"/>
    <s v="69 หมู่ 2 ต.ป่าตาล_x000a_อ.เมืองลพบุรี_x000a_จ.ลพบุรี 15000"/>
    <s v="15000"/>
    <s v="0899261002"/>
    <s v="17/02/2025 23:50"/>
    <s v="raweewan5499@gmail.com"/>
    <s v="EMS"/>
    <s v="facebook"/>
    <s v="กสิกร"/>
    <s v=""/>
    <s v="-"/>
    <s v="18/02/2025 10:40"/>
  </r>
  <r>
    <x v="19"/>
    <x v="25"/>
    <n v="100"/>
    <n v="1"/>
    <s v="EUC53"/>
    <n v="215"/>
    <n v="20"/>
    <s v="ร้านที่1"/>
    <s v=" รุ้งตะวัน "/>
    <s v="ที่อยู่: 54/124 หมู่บ้าน ศุภลัย ปาล์มสปริง เทพารักษ์ หมู่ที่2 ซ. 8 ต.บาง_x000a_ปลา อ.บางพลี จ.สมุทรปราการ 10540"/>
    <s v="10540"/>
    <s v="0815734683"/>
    <s v="18/02/2025 10:27"/>
    <s v="raweewan5499@gmail.com"/>
    <s v="EMS"/>
    <s v="facebook"/>
    <s v="กสิกร"/>
    <s v=""/>
    <s v="-"/>
    <s v="18/02/2025 10:37"/>
  </r>
  <r>
    <x v="17"/>
    <x v="23"/>
    <n v="100"/>
    <n v="1"/>
    <s v="EUC53"/>
    <n v="215"/>
    <n v="20"/>
    <s v="ร้านที่1"/>
    <s v=" รุ้งตะวัน "/>
    <s v="ที่อยู่: 54/124 หมู่บ้าน ศุภลัย ปาล์มสปริง เทพารักษ์ หมู่ที่2 ซ. 8 ต.บาง_x000a_ปลา อ.บางพลี จ.สมุทรปราการ 10540"/>
    <s v="10540"/>
    <s v="0815734683"/>
    <s v="18/02/2025 10:27"/>
    <s v="raweewan5499@gmail.com"/>
    <s v="EMS"/>
    <s v="facebook"/>
    <s v="กสิกร"/>
    <s v=""/>
    <s v="-"/>
    <s v="18/02/2025 10:37"/>
  </r>
  <r>
    <x v="18"/>
    <x v="24"/>
    <n v="100"/>
    <n v="1"/>
    <s v="EUC53"/>
    <n v="215"/>
    <n v="20"/>
    <s v="ร้านที่1"/>
    <s v=" รุ้งตะวัน "/>
    <s v="ที่อยู่: 54/124 หมู่บ้าน ศุภลัย ปาล์มสปริง เทพารักษ์ หมู่ที่2 ซ. 8 ต.บาง_x000a_ปลา อ.บางพลี จ.สมุทรปราการ 10540"/>
    <s v="10540"/>
    <s v="0815734683"/>
    <s v="18/02/2025 10:27"/>
    <s v="raweewan5499@gmail.com"/>
    <s v="EMS"/>
    <s v="facebook"/>
    <s v="กสิกร"/>
    <s v=""/>
    <s v="-"/>
    <s v="18/02/2025 10:37"/>
  </r>
  <r>
    <x v="10"/>
    <x v="11"/>
    <n v="65"/>
    <n v="1"/>
    <s v="EUC52"/>
    <n v="120"/>
    <n v="20"/>
    <s v="ร้านที่1"/>
    <s v="นายโต้ง นาคทั่ง"/>
    <s v="U-Nine Apartment_x000a_5/30 ถ.คลองเทียน ซ.1 ต.ชะอำ อ.ชะอำ จ.เพชรบุรี  76120"/>
    <s v="76120"/>
    <s v="0858084106"/>
    <s v="18/02/2025 10:29"/>
    <s v="raweewan5499@gmail.com"/>
    <s v="EMS"/>
    <s v="facebook"/>
    <s v="กสิกร"/>
    <s v=""/>
    <s v="-"/>
    <s v="18/02/2025 10:36"/>
  </r>
  <r>
    <x v="1"/>
    <x v="1"/>
    <n v="100"/>
    <n v="1"/>
    <s v="EUC52"/>
    <n v="120"/>
    <n v="20"/>
    <s v="ร้านที่1"/>
    <s v="นายโต้ง นาคทั่ง"/>
    <s v="U-Nine Apartment_x000a_5/30 ถ.คลองเทียน ซ.1 ต.ชะอำ อ.ชะอำ จ.เพชรบุรี  76120"/>
    <s v="76120"/>
    <s v="0858084106"/>
    <s v="18/02/2025 10:29"/>
    <s v="raweewan5499@gmail.com"/>
    <s v="EMS"/>
    <s v="facebook"/>
    <s v="กสิกร"/>
    <s v=""/>
    <s v="-"/>
    <s v="18/02/2025 10:36"/>
  </r>
  <r>
    <x v="7"/>
    <x v="8"/>
    <n v="66"/>
    <n v="1"/>
    <s v="EUC50"/>
    <n v="198.73"/>
    <n v="7"/>
    <s v="ร้านที่9"/>
    <s v="เสาวภา​ ช่วยชาติ"/>
    <s v="30/1 ม.6 ต.กำพวน_x000a__x000a_สุขสำราญ/ Suk Samranระนอง/ Ranong_x000a_85120"/>
    <s v="85120"/>
    <s v="660986785404"/>
    <s v="18/02/2025 09:31"/>
    <s v="-"/>
    <s v="Kerry_dropoff"/>
    <s v="Lazada"/>
    <s v="lazada"/>
    <s v=""/>
    <s v="-"/>
    <s v="18/02/2025 09:31"/>
  </r>
  <r>
    <x v="8"/>
    <x v="9"/>
    <n v="66"/>
    <n v="1"/>
    <s v="EUC50"/>
    <n v="198.73"/>
    <n v="7"/>
    <s v="ร้านที่9"/>
    <s v="เสาวภา​ ช่วยชาติ"/>
    <s v="30/1 ม.6 ต.กำพวน_x000a__x000a_สุขสำราญ/ Suk Samranระนอง/ Ranong_x000a_85120"/>
    <s v="85120"/>
    <s v="660986785404"/>
    <s v="18/02/2025 09:31"/>
    <s v="-"/>
    <s v="Kerry_dropoff"/>
    <s v="Lazada"/>
    <s v="lazada"/>
    <s v=""/>
    <s v="-"/>
    <s v="18/02/2025 09:31"/>
  </r>
  <r>
    <x v="1"/>
    <x v="1"/>
    <n v="67"/>
    <n v="1"/>
    <s v="EUC50"/>
    <n v="198.73"/>
    <n v="7"/>
    <s v="ร้านที่9"/>
    <s v="เสาวภา​ ช่วยชาติ"/>
    <s v="30/1 ม.6 ต.กำพวน_x000a__x000a_สุขสำราญ/ Suk Samranระนอง/ Ranong_x000a_85120"/>
    <s v="85120"/>
    <s v="660986785404"/>
    <s v="18/02/2025 09:31"/>
    <s v="-"/>
    <s v="Kerry_dropoff"/>
    <s v="Lazada"/>
    <s v="lazada"/>
    <s v=""/>
    <s v="-"/>
    <s v="18/02/2025 09:31"/>
  </r>
  <r>
    <x v="0"/>
    <x v="0"/>
    <n v="0"/>
    <n v="1"/>
    <s v="EUC49"/>
    <n v="200"/>
    <n v="0"/>
    <s v="ร้านที่4"/>
    <s v="อ***รรณ ศ***่าไฮ"/>
    <s v="ชลบุรี"/>
    <s v="-"/>
    <s v=""/>
    <s v="18/02/2025 09:10"/>
    <s v="-"/>
    <s v="Flash Express Thailand COD"/>
    <s v="Tiktok"/>
    <s v="จ่ายทีหลัง / COD"/>
    <s v=""/>
    <s v="-"/>
    <s v="18/02/2025 09:10"/>
  </r>
  <r>
    <x v="7"/>
    <x v="8"/>
    <n v="120"/>
    <n v="1"/>
    <s v="EUC49"/>
    <n v="200"/>
    <n v="0"/>
    <s v="ร้านที่4"/>
    <s v="อ***รรณ ศ***่าไฮ"/>
    <s v="ชลบุรี"/>
    <s v="-"/>
    <s v=""/>
    <s v="18/02/2025 09:10"/>
    <s v="-"/>
    <s v="Flash Express Thailand COD"/>
    <s v="Tiktok"/>
    <s v="จ่ายทีหลัง / COD"/>
    <s v=""/>
    <s v="-"/>
    <s v="18/02/2025 09:10"/>
  </r>
  <r>
    <x v="0"/>
    <x v="0"/>
    <n v="0"/>
    <n v="1"/>
    <s v="EUC49"/>
    <n v="200"/>
    <n v="0"/>
    <s v="ร้านที่4"/>
    <s v="อ***รรณ ศ***่าไฮ"/>
    <s v="ชลบุรี"/>
    <s v="-"/>
    <s v=""/>
    <s v="18/02/2025 09:10"/>
    <s v="-"/>
    <s v="Flash Express Thailand COD"/>
    <s v="Tiktok"/>
    <s v="จ่ายทีหลัง / COD"/>
    <s v=""/>
    <s v="-"/>
    <s v="18/02/2025 09:10"/>
  </r>
  <r>
    <x v="1"/>
    <x v="1"/>
    <n v="120"/>
    <n v="1"/>
    <s v="EUC49"/>
    <n v="200"/>
    <n v="0"/>
    <s v="ร้านที่4"/>
    <s v="อ***รรณ ศ***่าไฮ"/>
    <s v="ชลบุรี"/>
    <s v="-"/>
    <s v=""/>
    <s v="18/02/2025 09:10"/>
    <s v="-"/>
    <s v="Flash Express Thailand COD"/>
    <s v="Tiktok"/>
    <s v="จ่ายทีหลัง / COD"/>
    <s v=""/>
    <s v="-"/>
    <s v="18/02/2025 09:10"/>
  </r>
  <r>
    <x v="4"/>
    <x v="5"/>
    <n v="66.666666666666671"/>
    <n v="6"/>
    <s v="EUC47"/>
    <n v="210"/>
    <n v="0"/>
    <s v="ร้านที่2"/>
    <s v="ป***ทือง ว*"/>
    <s v="ระยอง"/>
    <s v="-"/>
    <s v=""/>
    <s v="18/02/2025 05:40"/>
    <s v="-"/>
    <s v="J&amp;T COD"/>
    <s v="Tiktok"/>
    <s v="จ่ายทีหลัง / COD"/>
    <s v=""/>
    <s v="755386262466"/>
    <s v="18/02/2025 05:40"/>
  </r>
  <r>
    <x v="7"/>
    <x v="28"/>
    <n v="68"/>
    <n v="1"/>
    <s v="EUC46"/>
    <n v="68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18/02/2025 05:15"/>
    <s v="-"/>
    <s v="Kerry_dropoff"/>
    <s v="Lazada"/>
    <s v="lazada"/>
    <s v=""/>
    <s v="LEXDO0127981257"/>
    <s v="18/02/2025 05:15"/>
  </r>
  <r>
    <x v="22"/>
    <x v="29"/>
    <n v="15"/>
    <n v="6"/>
    <s v="EUC45"/>
    <n v="186"/>
    <n v="96"/>
    <s v="ร้านที่10"/>
    <s v="นาย สันติภาพ ลายลักษณ์"/>
    <s v="56/7 ซอย 2 ถนน ปทุมลาดหลุมแก้ว หมู่บ้าน เพชรปทุม · บางปรอก/ Bang Prok_x000a__x000a_เมืองปทุมธานี/ Mueang Pathum Thaniปทุมธานี/ Pathum Thani_x000a_12000"/>
    <s v="12000"/>
    <s v="660648505497"/>
    <s v="18/02/2025 05:15"/>
    <s v="-"/>
    <s v="Kerry_dropoff"/>
    <s v="Lazada"/>
    <s v="lazada"/>
    <s v=""/>
    <s v="LEXDO0127980605"/>
    <s v="18/02/2025 05:14"/>
  </r>
  <r>
    <x v="8"/>
    <x v="17"/>
    <n v="76"/>
    <n v="1"/>
    <s v="EUC44"/>
    <n v="83"/>
    <n v="7"/>
    <s v="ร้านที่1"/>
    <s v="ส******า"/>
    <s v="****** ตำบลแสมสาร อำเภอสัตหีบ จังหวัดชลบุรี 20180"/>
    <s v="20180"/>
    <s v="68"/>
    <s v="18/02/2025 03:09"/>
    <s v="-"/>
    <s v="SPX Express"/>
    <s v="Shopee"/>
    <s v="shopee"/>
    <s v=""/>
    <s v="TH2513170825055"/>
    <s v="18/02/2025 03:08"/>
  </r>
  <r>
    <x v="8"/>
    <x v="17"/>
    <n v="76"/>
    <n v="1"/>
    <s v="EUC43"/>
    <n v="83"/>
    <n v="7"/>
    <s v="ร้านที่1"/>
    <s v="ม****์"/>
    <s v="******นนสุขสวัสดิ์ 70 ตำบลบางครุ อำเภอพระประแดง จังหวัดสมุทรปราการ 10130"/>
    <s v="10130"/>
    <s v="40"/>
    <s v="18/02/2025 03:07"/>
    <s v="-"/>
    <s v="Flash Express"/>
    <s v="Shopee"/>
    <s v="shopee"/>
    <s v=""/>
    <s v="TH02046VPU380D"/>
    <s v="18/02/2025 03:06"/>
  </r>
  <r>
    <x v="10"/>
    <x v="11"/>
    <n v="33.333333333333336"/>
    <n v="30"/>
    <s v="EUC41"/>
    <n v="1554"/>
    <n v="54"/>
    <s v="ร้านที่2"/>
    <s v="ป******ิ"/>
    <s v="****** 2341/1, หมู่ที่ 6, ถนนเทพารักษ์ ตำบลเทพารักษ์ อำเภอเมืองสมุทรปราการ จังหวัดสมุทรปราการ 10270"/>
    <s v="10270"/>
    <s v="62"/>
    <s v="18/02/2025 02:06"/>
    <s v="-"/>
    <s v="SPX Express"/>
    <s v="Shopee"/>
    <s v="shopee"/>
    <s v=""/>
    <s v="TH255614827571F"/>
    <s v="18/02/2025 02:06"/>
  </r>
  <r>
    <x v="5"/>
    <x v="6"/>
    <n v="139"/>
    <n v="1"/>
    <s v="EUC40"/>
    <n v="144"/>
    <n v="5"/>
    <s v="ร้านที่2"/>
    <s v="ส***ิพงษ์ เ***ือ"/>
    <s v="เทศบาลนครเชียงราย"/>
    <s v="-"/>
    <s v=""/>
    <s v="18/02/2025 01:28"/>
    <s v="-"/>
    <s v="J&amp;T Express"/>
    <s v="Tiktok"/>
    <s v="tiktok"/>
    <s v=""/>
    <s v="755376165401"/>
    <s v="18/02/2025 01:30"/>
  </r>
  <r>
    <x v="2"/>
    <x v="19"/>
    <n v="27.12"/>
    <n v="1"/>
    <s v="EUC39"/>
    <n v="27.12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8/02/2025 01:06"/>
    <s v="-"/>
    <s v="Kerry_dropoff"/>
    <s v="Lazada"/>
    <s v="lazada"/>
    <s v=""/>
    <s v="LEXPU0458991336"/>
    <s v="18/02/2025 01:06"/>
  </r>
  <r>
    <x v="8"/>
    <x v="17"/>
    <n v="120"/>
    <n v="1"/>
    <s v="EUC38"/>
    <n v="145"/>
    <n v="45"/>
    <s v="ร้านที่4"/>
    <s v="ด***ัก พ***อน"/>
    <s v="เทศบาลนครนครราชสีมา"/>
    <s v="-"/>
    <s v=""/>
    <s v="18/02/2025 00:23"/>
    <s v="-"/>
    <s v="Flash Express Thailand"/>
    <s v="Tiktok"/>
    <s v="tiktok"/>
    <s v=""/>
    <s v="THT27011J0V4P7Z"/>
    <s v="18/02/2025 00:25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x v="0"/>
    <n v="60"/>
    <n v="18"/>
    <s v="EUF10"/>
    <n v="630"/>
    <n v="0"/>
    <s v="ร้านที่4"/>
    <s v="ป**"/>
    <s v="พัทลุง"/>
    <s v="-"/>
    <s v=""/>
    <s v="19/02/2025 23:16"/>
    <s v="-"/>
    <s v="Flash Express Thailand COD"/>
    <s v="Tiktok"/>
    <s v="จ่ายทีหลัง / COD"/>
    <s v=""/>
    <s v="-"/>
    <s v="19/02/2025 23:17"/>
  </r>
  <r>
    <x v="1"/>
    <x v="1"/>
    <n v="80"/>
    <n v="1"/>
    <s v="EUF8"/>
    <n v="80"/>
    <n v="0"/>
    <s v="ร้านที่1"/>
    <s v="ป******ำ"/>
    <s v="******ธิ์มูล, ตำบล คำน้ำแซบ, ตำบลคำน้ำแซบ อำเภอวารินชำราบ จังหวัดอุบลราชธานี 34190"/>
    <s v="34190"/>
    <s v="92"/>
    <s v="19/02/2025 23:40"/>
    <s v="-"/>
    <s v="Flash Express"/>
    <s v="Shopee"/>
    <s v="shopee"/>
    <s v=""/>
    <s v="-"/>
    <s v="19/02/2025 23:10"/>
  </r>
  <r>
    <x v="0"/>
    <x v="0"/>
    <n v="60"/>
    <n v="6"/>
    <s v="EUF7"/>
    <n v="210"/>
    <n v="0"/>
    <s v="ร้านที่4"/>
    <s v="อ***าพร..อยู่บำรุง"/>
    <s v="กรุงเทพฯ"/>
    <s v="-"/>
    <s v=""/>
    <s v="19/02/2025 23:05"/>
    <s v="-"/>
    <s v="Flash Express Thailand COD"/>
    <s v="Tiktok"/>
    <s v="จ่ายทีหลัง / COD"/>
    <s v=""/>
    <s v="-"/>
    <s v="19/02/2025 23:05"/>
  </r>
  <r>
    <x v="2"/>
    <x v="2"/>
    <n v="30"/>
    <n v="12"/>
    <s v="EUF6"/>
    <n v="271"/>
    <n v="41"/>
    <s v="ร้านที่1"/>
    <s v="ฟ้ารุ่ง วิภูภัคพล"/>
    <s v="125 หมู่ 5 ต.เจริญเมือง อ.พาน จ.เชียงราย · เจริญเมือง/ Charoen Mueang_x000a__x000a_พาน/ Phanเชียงราย/ Chiang Rai_x000a_57120"/>
    <s v="57120"/>
    <s v="660623412294"/>
    <s v="19/02/2025 22:55"/>
    <s v="-"/>
    <s v="Kerry_dropoff"/>
    <s v="Lazada"/>
    <s v="lazada"/>
    <s v=""/>
    <s v="-"/>
    <s v="19/02/2025 22:55"/>
  </r>
  <r>
    <x v="3"/>
    <x v="3"/>
    <n v="66.666666666666671"/>
    <n v="12"/>
    <s v="EUF5"/>
    <n v="420"/>
    <n v="0"/>
    <s v="ร้านที่4"/>
    <s v="ป***าภรณ์ ล***ูง"/>
    <s v="ราชบุรี"/>
    <s v="-"/>
    <s v=""/>
    <s v="19/02/2025 22:34"/>
    <s v="-"/>
    <s v="Flash Express Thailand COD"/>
    <s v="Tiktok"/>
    <s v="จ่ายทีหลัง / COD"/>
    <s v=""/>
    <s v="-"/>
    <s v="19/02/2025 22:34"/>
  </r>
  <r>
    <x v="1"/>
    <x v="1"/>
    <n v="76.666666666666671"/>
    <n v="3"/>
    <s v="EUF3"/>
    <n v="250"/>
    <n v="29"/>
    <s v="ร้านที่1"/>
    <s v="ส******์"/>
    <s v="******ลวังมหากร ตำบลวังมหากร อำเภอท่าตะโก จังหวัดนครสวรรค์ 60160"/>
    <s v="60160"/>
    <s v="15"/>
    <s v="19/02/2025 22:33"/>
    <s v="-"/>
    <s v="Flash Express"/>
    <s v="Shopee"/>
    <s v="shopee"/>
    <s v=""/>
    <s v="-"/>
    <s v="19/02/2025 22:03"/>
  </r>
  <r>
    <x v="4"/>
    <x v="4"/>
    <n v="0"/>
    <n v="1"/>
    <s v="EUF2"/>
    <n v="106"/>
    <n v="6"/>
    <s v="ร้านที่4"/>
    <s v="ย***  ก***ริงไพร"/>
    <s v="ฉะเชิงเทรา"/>
    <s v="-"/>
    <s v=""/>
    <s v="19/02/2025 20:52"/>
    <s v="-"/>
    <s v="Flash Express Thailand COD"/>
    <s v="Tiktok"/>
    <s v="จ่ายทีหลัง / COD"/>
    <s v=""/>
    <s v="-"/>
    <s v="19/02/2025 20:52"/>
  </r>
  <r>
    <x v="1"/>
    <x v="1"/>
    <n v="120"/>
    <n v="1"/>
    <s v="EUF2"/>
    <n v="106"/>
    <n v="6"/>
    <s v="ร้านที่4"/>
    <s v="ย***  ก***ริงไพร"/>
    <s v="ฉะเชิงเทรา"/>
    <s v="-"/>
    <s v=""/>
    <s v="19/02/2025 20:52"/>
    <s v="-"/>
    <s v="Flash Express Thailand COD"/>
    <s v="Tiktok"/>
    <s v="จ่ายทีหลัง / COD"/>
    <s v=""/>
    <s v="-"/>
    <s v="19/02/2025 20:52"/>
  </r>
  <r>
    <x v="5"/>
    <x v="5"/>
    <n v="33.333333333333336"/>
    <n v="3"/>
    <s v="EUF1"/>
    <n v="279"/>
    <n v="29"/>
    <s v="ร้านที่2"/>
    <s v="น******า"/>
    <s v="******ลวงโดด, อำเภอบางบาล ตำบลบางหลวงโดด อำเภอบางบาล จังหวัดพระนครศรีอยุธยา 13250"/>
    <s v="13250"/>
    <s v="88"/>
    <s v="19/02/2025 20:42"/>
    <s v="-"/>
    <s v="Flash Express"/>
    <s v="Shopee"/>
    <s v="shopee"/>
    <s v=""/>
    <s v="-"/>
    <s v="19/02/2025 20:42"/>
  </r>
  <r>
    <x v="1"/>
    <x v="1"/>
    <n v="100"/>
    <n v="1"/>
    <s v="EUF1"/>
    <n v="279"/>
    <n v="29"/>
    <s v="ร้านที่2"/>
    <s v="น******า"/>
    <s v="******ลวงโดด, อำเภอบางบาล ตำบลบางหลวงโดด อำเภอบางบาล จังหวัดพระนครศรีอยุธยา 13250"/>
    <s v="13250"/>
    <s v="88"/>
    <s v="19/02/2025 20:42"/>
    <s v="-"/>
    <s v="Flash Express"/>
    <s v="Shopee"/>
    <s v="shopee"/>
    <s v=""/>
    <s v="-"/>
    <s v="19/02/2025 20:42"/>
  </r>
  <r>
    <x v="2"/>
    <x v="2"/>
    <n v="30"/>
    <n v="12"/>
    <s v="EUF0"/>
    <n v="751.88"/>
    <n v="66"/>
    <s v="ร้านที่1"/>
    <s v="ยงยุทธ แสนเภา"/>
    <s v="ที่ทำการไปรษณีย์วิเชียรบุรี · ท่าโรง/ Tha Rong_x000a__x000a_วิเชียรบุรี/ Wichian Buriเพชรบูรณ์/ Phetchabun_x000a_67130"/>
    <s v="67130"/>
    <s v="660800582310"/>
    <s v="19/02/2025 20:28"/>
    <s v="-"/>
    <s v="Kerry_dropoff"/>
    <s v="Lazada"/>
    <s v="lazada"/>
    <s v=""/>
    <s v="-"/>
    <s v="19/02/2025 20:28"/>
  </r>
  <r>
    <x v="2"/>
    <x v="2"/>
    <n v="30"/>
    <n v="12"/>
    <s v="EUF0"/>
    <n v="751.88"/>
    <n v="66"/>
    <s v="ร้านที่1"/>
    <s v="ยงยุทธ แสนเภา"/>
    <s v="ที่ทำการไปรษณีย์วิเชียรบุรี · ท่าโรง/ Tha Rong_x000a__x000a_วิเชียรบุรี/ Wichian Buriเพชรบูรณ์/ Phetchabun_x000a_67130"/>
    <s v="67130"/>
    <s v="660800582310"/>
    <s v="19/02/2025 20:28"/>
    <s v="-"/>
    <s v="Kerry_dropoff"/>
    <s v="Lazada"/>
    <s v="lazada"/>
    <s v=""/>
    <s v="-"/>
    <s v="19/02/2025 20:28"/>
  </r>
  <r>
    <x v="3"/>
    <x v="3"/>
    <n v="50"/>
    <n v="4"/>
    <s v="EUE99"/>
    <n v="205"/>
    <n v="7"/>
    <s v="ร้านที่1"/>
    <s v="พ******ี"/>
    <s v="******แยก14(รื่นรมย์) หัวหมาก แขวงหัวหมาก เขตบางกะปิ จังหวัดกรุงเทพมหานคร 10240"/>
    <s v="10240"/>
    <s v="80"/>
    <s v="19/02/2025 20:04"/>
    <s v="-"/>
    <s v="SPX Express"/>
    <s v="Shopee"/>
    <s v="shopee"/>
    <s v=""/>
    <s v="-"/>
    <s v="19/02/2025 20:03"/>
  </r>
  <r>
    <x v="4"/>
    <x v="4"/>
    <n v="0"/>
    <n v="1"/>
    <s v="EUE98"/>
    <n v="145"/>
    <n v="45"/>
    <s v="ร้านที่4"/>
    <s v="ศ***รรณ ค***ออ"/>
    <s v="กรุงเทพฯ"/>
    <s v="-"/>
    <s v=""/>
    <s v="19/02/2025 20:00"/>
    <s v="-"/>
    <s v="Flash Express Thailand"/>
    <s v="Tiktok"/>
    <s v="tiktok"/>
    <s v=""/>
    <s v="-"/>
    <s v="19/02/2025 20:00"/>
  </r>
  <r>
    <x v="6"/>
    <x v="6"/>
    <n v="120"/>
    <n v="1"/>
    <s v="EUE98"/>
    <n v="145"/>
    <n v="45"/>
    <s v="ร้านที่4"/>
    <s v="ศ***รรณ ค***ออ"/>
    <s v="กรุงเทพฯ"/>
    <s v="-"/>
    <s v=""/>
    <s v="19/02/2025 20:00"/>
    <s v="-"/>
    <s v="Flash Express Thailand"/>
    <s v="Tiktok"/>
    <s v="tiktok"/>
    <s v=""/>
    <s v="-"/>
    <s v="19/02/2025 20:00"/>
  </r>
  <r>
    <x v="4"/>
    <x v="4"/>
    <n v="0"/>
    <n v="1"/>
    <s v="EUE97"/>
    <n v="129"/>
    <n v="29"/>
    <s v="ร้านที่4"/>
    <s v="น** ค***"/>
    <s v="สุพรรณบุรี"/>
    <s v="-"/>
    <s v=""/>
    <s v="19/02/2025 19:27"/>
    <s v="-"/>
    <s v="Flash Express Thailand COD"/>
    <s v="Tiktok"/>
    <s v="จ่ายทีหลัง / COD"/>
    <s v=""/>
    <s v="-"/>
    <s v="19/02/2025 19:27"/>
  </r>
  <r>
    <x v="1"/>
    <x v="1"/>
    <n v="120"/>
    <n v="1"/>
    <s v="EUE97"/>
    <n v="129"/>
    <n v="29"/>
    <s v="ร้านที่4"/>
    <s v="น** ค***"/>
    <s v="สุพรรณบุรี"/>
    <s v="-"/>
    <s v=""/>
    <s v="19/02/2025 19:27"/>
    <s v="-"/>
    <s v="Flash Express Thailand COD"/>
    <s v="Tiktok"/>
    <s v="จ่ายทีหลัง / COD"/>
    <s v=""/>
    <s v="-"/>
    <s v="19/02/2025 19:27"/>
  </r>
  <r>
    <x v="1"/>
    <x v="1"/>
    <n v="66.333333333333329"/>
    <n v="3"/>
    <s v="EUE96"/>
    <n v="220"/>
    <n v="0"/>
    <s v="ร้านที่4"/>
    <s v="น**"/>
    <s v="กรุงเทพฯ"/>
    <s v="-"/>
    <s v=""/>
    <s v="19/02/2025 19:26"/>
    <s v="-"/>
    <s v="Flash Express Thailand COD"/>
    <s v="Tiktok"/>
    <s v="จ่ายทีหลัง / COD"/>
    <s v=""/>
    <s v="-"/>
    <s v="19/02/2025 19:26"/>
  </r>
  <r>
    <x v="7"/>
    <x v="7"/>
    <n v="76"/>
    <n v="1"/>
    <s v="EUE95"/>
    <n v="76"/>
    <n v="0"/>
    <s v="ร้านที่1"/>
    <s v="ม****ี"/>
    <s v="******จ.ประจวบคีรีขันธ์ 77110 ตำบลหนองแก อำเภอหัวหิน จังหวัดประจวบคีรีขันธ์ 77110"/>
    <s v="77110"/>
    <s v="86"/>
    <s v="-"/>
    <s v="-"/>
    <s v=""/>
    <s v="Shopee"/>
    <s v="-"/>
    <s v=""/>
    <s v="-"/>
    <s v="19/02/2025 19:01"/>
  </r>
  <r>
    <x v="8"/>
    <x v="8"/>
    <n v="100"/>
    <n v="1"/>
    <s v="EUE93"/>
    <n v="130"/>
    <n v="30"/>
    <s v="ร้านที่1"/>
    <s v="บุศรัณย์ เพิ่มสุวรรณ"/>
    <s v="74/29 ถนน รองเมือง_x000a_แขวง วังใหม่ เขตปทุมวัน_x000a_กทม. 10330"/>
    <s v="10330"/>
    <s v="0617548128"/>
    <s v="19/02/2025 18:16"/>
    <s v="suphandarat@gmail.com"/>
    <s v="EMS COD"/>
    <s v="facebook"/>
    <s v="จ่ายทีหลัง / COD"/>
    <s v=""/>
    <s v="-"/>
    <s v="19/02/2025 18:19"/>
  </r>
  <r>
    <x v="0"/>
    <x v="0"/>
    <n v="50"/>
    <n v="3"/>
    <s v="EUE94"/>
    <n v="3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19/02/2025 18:18"/>
    <s v="suphandarat@gmail.com"/>
    <s v="EMS COD"/>
    <s v="facebook"/>
    <s v="จ่ายทีหลัง / COD"/>
    <s v=""/>
    <s v="-"/>
    <s v="19/02/2025 18:18"/>
  </r>
  <r>
    <x v="6"/>
    <x v="6"/>
    <n v="100"/>
    <n v="3"/>
    <s v="EUE94"/>
    <n v="3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19/02/2025 18:18"/>
    <s v="suphandarat@gmail.com"/>
    <s v="EMS COD"/>
    <s v="facebook"/>
    <s v="จ่ายทีหลัง / COD"/>
    <s v=""/>
    <s v="-"/>
    <s v="19/02/2025 18:18"/>
  </r>
  <r>
    <x v="0"/>
    <x v="0"/>
    <n v="50"/>
    <n v="1"/>
    <s v="EUE93"/>
    <n v="130"/>
    <n v="30"/>
    <s v="ร้านที่1"/>
    <s v="บุศรัณย์ เพิ่มสุวรรณ"/>
    <s v="74/29 ถนน รองเมือง_x000a_แขวง วังใหม่ เขตปทุมวัน_x000a_กทม. 10330"/>
    <s v="10330"/>
    <s v="0617548128"/>
    <s v="19/02/2025 18:16"/>
    <s v="suphandarat@gmail.com"/>
    <s v="EMS COD"/>
    <s v="facebook"/>
    <s v="จ่ายทีหลัง / COD"/>
    <s v=""/>
    <s v="-"/>
    <s v="19/02/2025 18:16"/>
  </r>
  <r>
    <x v="5"/>
    <x v="5"/>
    <n v="65"/>
    <n v="1"/>
    <s v="EUE92"/>
    <n v="130"/>
    <n v="30"/>
    <s v="ร้านที่1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9/02/2025 18:15"/>
    <s v="suphandarat@gmail.com"/>
    <s v="EMS COD"/>
    <s v="facebook"/>
    <s v="จ่ายทีหลัง / COD"/>
    <s v=""/>
    <s v="-"/>
    <s v="19/02/2025 18:15"/>
  </r>
  <r>
    <x v="1"/>
    <x v="1"/>
    <n v="100"/>
    <n v="1"/>
    <s v="EUE92"/>
    <n v="130"/>
    <n v="30"/>
    <s v="ร้านที่1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9/02/2025 18:15"/>
    <s v="suphandarat@gmail.com"/>
    <s v="EMS COD"/>
    <s v="facebook"/>
    <s v="จ่ายทีหลัง / COD"/>
    <s v=""/>
    <s v="-"/>
    <s v="19/02/2025 18:15"/>
  </r>
  <r>
    <x v="1"/>
    <x v="1"/>
    <n v="66.333333333333329"/>
    <n v="3"/>
    <s v="EUE91"/>
    <n v="269"/>
    <n v="38"/>
    <s v="ร้านที่1"/>
    <s v="ม******ร"/>
    <s v="****** ตำบลสร้างนกทา อำเภอเมืองอำนาจเจริญ จังหวัดอำนาจเจริญ 37000"/>
    <s v="37000"/>
    <s v="73"/>
    <s v="19/02/2025 18:08"/>
    <s v="-"/>
    <s v="SPX Express"/>
    <s v="Shopee"/>
    <s v="shopee"/>
    <s v=""/>
    <s v="-"/>
    <s v="19/02/2025 18:08"/>
  </r>
  <r>
    <x v="5"/>
    <x v="5"/>
    <n v="65"/>
    <n v="2"/>
    <s v="EUE89"/>
    <n v="84"/>
    <n v="6"/>
    <s v="ร้านที่4"/>
    <s v="บ***ง ธ***เวช"/>
    <s v="เทศบาลนครเชียงราย"/>
    <s v="-"/>
    <s v=""/>
    <s v="19/02/2025 17:59"/>
    <s v="-"/>
    <s v="Flash Express Thailand COD"/>
    <s v="Tiktok"/>
    <s v="จ่ายทีหลัง / COD"/>
    <s v=""/>
    <s v="-"/>
    <s v="19/02/2025 17:59"/>
  </r>
  <r>
    <x v="5"/>
    <x v="5"/>
    <n v="65"/>
    <n v="3"/>
    <s v="EUE88"/>
    <n v="117"/>
    <n v="0"/>
    <s v="ร้านที่4"/>
    <s v="ส***รณี ร***วัชรากร"/>
    <s v="พระนครศรีอยุธยา"/>
    <s v="-"/>
    <s v=""/>
    <s v="19/02/2025 17:53"/>
    <s v="-"/>
    <s v="Flash Express Thailand"/>
    <s v="Tiktok"/>
    <s v="tiktok"/>
    <s v=""/>
    <s v="-"/>
    <s v="19/02/2025 17:53"/>
  </r>
  <r>
    <x v="9"/>
    <x v="9"/>
    <n v="66.666666666666671"/>
    <n v="6"/>
    <s v="EUE87"/>
    <n v="210"/>
    <n v="0"/>
    <s v="ร้านที่2"/>
    <s v="ร***าภรณ์  ม***้ทรัพย์"/>
    <s v="สมุทรปราการ"/>
    <s v="-"/>
    <s v=""/>
    <s v="19/02/2025 17:49"/>
    <s v="-"/>
    <s v="Flash Express Thailand COD"/>
    <s v="Tiktok"/>
    <s v="จ่ายทีหลัง / COD"/>
    <s v=""/>
    <s v="-"/>
    <s v="19/02/2025 17:49"/>
  </r>
  <r>
    <x v="0"/>
    <x v="0"/>
    <n v="43"/>
    <n v="2"/>
    <s v="EUE86"/>
    <n v="86"/>
    <n v="0"/>
    <s v="ร้านที่1"/>
    <s v="พ******ม"/>
    <s v="****** ต.บางใหญ่ ตำบลบางใหญ่ อำเภอบางใหญ่ จังหวัดนนทบุรี 11140"/>
    <s v="11140"/>
    <s v="20"/>
    <s v="19/02/2025 17:49"/>
    <s v="-"/>
    <s v="SPX Express"/>
    <s v="Shopee"/>
    <s v="shopee"/>
    <s v=""/>
    <s v="-"/>
    <s v="19/02/2025 17:42"/>
  </r>
  <r>
    <x v="5"/>
    <x v="5"/>
    <n v="65"/>
    <n v="2"/>
    <s v="EUE85"/>
    <n v="78"/>
    <n v="0"/>
    <s v="ร้านที่4"/>
    <s v="แ***สาวถ้ำ"/>
    <s v="สุโขทัย"/>
    <s v="-"/>
    <s v=""/>
    <s v="19/02/2025 17:39"/>
    <s v="-"/>
    <s v="Flash Express Thailand COD"/>
    <s v="Tiktok"/>
    <s v="จ่ายทีหลัง / COD"/>
    <s v=""/>
    <s v="-"/>
    <s v="19/02/2025 17:39"/>
  </r>
  <r>
    <x v="5"/>
    <x v="5"/>
    <n v="65"/>
    <n v="8"/>
    <s v="EUE84"/>
    <n v="336"/>
    <n v="24"/>
    <s v="ร้านที่4"/>
    <s v="ว***พร ไ***ํารงค์"/>
    <s v="นครสวรรค์"/>
    <s v="-"/>
    <s v=""/>
    <s v="19/02/2025 17:39"/>
    <s v="-"/>
    <s v="Flash Express Thailand COD"/>
    <s v="Tiktok"/>
    <s v="จ่ายทีหลัง / COD"/>
    <s v=""/>
    <s v="-"/>
    <s v="19/02/2025 17:39"/>
  </r>
  <r>
    <x v="5"/>
    <x v="5"/>
    <n v="65"/>
    <n v="3"/>
    <s v="EUE83"/>
    <n v="122"/>
    <n v="5"/>
    <s v="ร้านที่4"/>
    <s v="โ***้"/>
    <s v="สมุทรปราการ"/>
    <s v="-"/>
    <s v=""/>
    <s v="19/02/2025 17:33"/>
    <s v="-"/>
    <s v="Flash Express Thailand COD"/>
    <s v="Tiktok"/>
    <s v="จ่ายทีหลัง / COD"/>
    <s v=""/>
    <s v="-"/>
    <s v="19/02/2025 17:33"/>
  </r>
  <r>
    <x v="5"/>
    <x v="5"/>
    <n v="65"/>
    <n v="2"/>
    <s v="EUE82"/>
    <n v="84"/>
    <n v="6"/>
    <s v="ร้านที่4"/>
    <s v="ช***ินรีวิว"/>
    <s v="สมุทรปราการ"/>
    <s v="-"/>
    <s v=""/>
    <s v="19/02/2025 17:33"/>
    <s v="-"/>
    <s v="Flash Express Thailand"/>
    <s v="Tiktok"/>
    <s v="tiktok"/>
    <s v=""/>
    <s v="-"/>
    <s v="19/02/2025 17:32"/>
  </r>
  <r>
    <x v="5"/>
    <x v="5"/>
    <n v="65"/>
    <n v="2"/>
    <s v="EUE81"/>
    <n v="84"/>
    <n v="6"/>
    <s v="ร้านที่4"/>
    <s v="Y** P***haraporn"/>
    <s v="กรุงเทพมหานคร"/>
    <s v="-"/>
    <s v=""/>
    <s v="19/02/2025 17:32"/>
    <s v="-"/>
    <s v="Flash Express Thailand COD"/>
    <s v="Tiktok"/>
    <s v="จ่ายทีหลัง / COD"/>
    <s v=""/>
    <s v="-"/>
    <s v="19/02/2025 17:32"/>
  </r>
  <r>
    <x v="1"/>
    <x v="10"/>
    <n v="71.25"/>
    <n v="1"/>
    <s v="EUE79"/>
    <n v="71.25"/>
    <n v="0"/>
    <s v="ร้านที่1"/>
    <s v="อัมพวรรณ นักเกิด"/>
    <s v="วงศาโรจน์ 177/1 · อุทัยใหม่/ Uthai Mai_x000a__x000a_เมืองอุทัยธานี/ Mueang Uthai Thaniอุทัยธานี/ Uthai Thani_x000a_61000"/>
    <s v="61000"/>
    <s v="660841494058"/>
    <s v="19/02/2025 17:21"/>
    <s v="-"/>
    <s v="Kerry_dropoff"/>
    <s v="Lazada"/>
    <s v="lazada"/>
    <s v=""/>
    <s v="-"/>
    <s v="19/02/2025 17:21"/>
  </r>
  <r>
    <x v="1"/>
    <x v="1"/>
    <n v="66.333333333333329"/>
    <n v="3"/>
    <s v="EUE77"/>
    <n v="260.89999999999998"/>
    <n v="42"/>
    <s v="ร้านที่8"/>
    <s v="เจริญรัตน์ลิ้มถาวร"/>
    <s v="2ม.6ตำบ่นบ่อเวฟุ_x000a__x000a_ขลุง/ Khlungจันทบุรี/ Chanthaburi_x000a_22150"/>
    <s v="22150"/>
    <s v="660637428412"/>
    <s v="19/02/2025 17:12"/>
    <s v="-"/>
    <s v="Kerry_dropoff"/>
    <s v="Lazada"/>
    <s v="lazada"/>
    <s v=""/>
    <s v="-"/>
    <s v="19/02/2025 17:12"/>
  </r>
  <r>
    <x v="5"/>
    <x v="5"/>
    <n v="65"/>
    <n v="4"/>
    <s v="EUE76"/>
    <n v="339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19/02/2025 16:50"/>
    <s v="suphandarat@gmail.com"/>
    <s v="EMS COD"/>
    <s v="facebook"/>
    <s v="จ่ายทีหลัง / COD"/>
    <s v=""/>
    <s v="-"/>
    <s v="19/02/2025 16:50"/>
  </r>
  <r>
    <x v="0"/>
    <x v="0"/>
    <n v="50"/>
    <n v="3"/>
    <s v="EUE76"/>
    <n v="339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19/02/2025 16:50"/>
    <s v="suphandarat@gmail.com"/>
    <s v="EMS COD"/>
    <s v="facebook"/>
    <s v="จ่ายทีหลัง / COD"/>
    <s v=""/>
    <s v="-"/>
    <s v="19/02/2025 16:50"/>
  </r>
  <r>
    <x v="10"/>
    <x v="11"/>
    <n v="139"/>
    <n v="1"/>
    <s v="EUE75"/>
    <n v="219"/>
    <n v="20"/>
    <s v="ร้านที่1"/>
    <s v="นนท์นภัทร ทิพย์ตำแย"/>
    <s v="179_x000a_ม.2_x000a_ต.บ้านขาม_x000a_อ.น้ำพอง_x000a_จ.ขอนแก่น_x000a_Thailand_x000a__x000a_โน้ตสำหรับการจัดส่ง:_x000a_อยู่ด้านหลัง ธ.ธกส 40140"/>
    <s v="40140"/>
    <s v="0845339189"/>
    <s v="19/02/2025 16:38"/>
    <s v="suphandarat@gmail.com"/>
    <s v="EMS"/>
    <s v="facebook"/>
    <s v="กสิกร"/>
    <s v=""/>
    <s v="-"/>
    <s v="19/02/2025 16:48"/>
  </r>
  <r>
    <x v="1"/>
    <x v="1"/>
    <n v="100"/>
    <n v="1"/>
    <s v="EUE75"/>
    <n v="219"/>
    <n v="20"/>
    <s v="ร้านที่1"/>
    <s v="นนท์นภัทร ทิพย์ตำแย"/>
    <s v="179_x000a_ม.2_x000a_ต.บ้านขาม_x000a_อ.น้ำพอง_x000a_จ.ขอนแก่น_x000a_Thailand_x000a__x000a_โน้ตสำหรับการจัดส่ง:_x000a_อยู่ด้านหลัง ธ.ธกส 40140"/>
    <s v="40140"/>
    <s v="0845339189"/>
    <s v="19/02/2025 16:38"/>
    <s v="suphandarat@gmail.com"/>
    <s v="EMS"/>
    <s v="facebook"/>
    <s v="กสิกร"/>
    <s v=""/>
    <s v="-"/>
    <s v="19/02/2025 16:48"/>
  </r>
  <r>
    <x v="9"/>
    <x v="9"/>
    <n v="66.666666666666671"/>
    <n v="3"/>
    <s v="EUE74"/>
    <n v="150"/>
    <n v="45"/>
    <s v="ร้านที่2"/>
    <s v="ว***า ม***ธรรมไพบูลย์"/>
    <s v="ขอนแก่น"/>
    <s v="-"/>
    <s v=""/>
    <s v="19/02/2025 16:36"/>
    <s v="-"/>
    <s v="J&amp;T COD"/>
    <s v="Tiktok"/>
    <s v="จ่ายทีหลัง / COD"/>
    <s v=""/>
    <s v="-"/>
    <s v="19/02/2025 16:36"/>
  </r>
  <r>
    <x v="0"/>
    <x v="0"/>
    <n v="60"/>
    <n v="6"/>
    <s v="EUE73"/>
    <n v="210"/>
    <n v="0"/>
    <s v="ร้านที่4"/>
    <s v="อ***ญา เ***สภา"/>
    <s v="หนองบัวลำภู"/>
    <s v="-"/>
    <s v=""/>
    <s v="19/02/2025 16:14"/>
    <s v="-"/>
    <s v="Flash Express Thailand COD"/>
    <s v="Tiktok"/>
    <s v="จ่ายทีหลัง / COD"/>
    <s v=""/>
    <s v="-"/>
    <s v="19/02/2025 16:14"/>
  </r>
  <r>
    <x v="1"/>
    <x v="1"/>
    <n v="66.333333333333329"/>
    <n v="3"/>
    <s v="EUE72"/>
    <n v="284"/>
    <n v="64"/>
    <s v="ร้านที่4"/>
    <s v="ท***กา บ***กิน"/>
    <s v="พิษณุโลก"/>
    <s v="-"/>
    <s v=""/>
    <s v="19/02/2025 16:10"/>
    <s v="-"/>
    <s v="Flash Express Thailand COD"/>
    <s v="Tiktok"/>
    <s v="จ่ายทีหลัง / COD"/>
    <s v=""/>
    <s v="-"/>
    <s v="19/02/2025 16:10"/>
  </r>
  <r>
    <x v="5"/>
    <x v="5"/>
    <n v="65"/>
    <n v="4"/>
    <s v="EUE71"/>
    <n v="189"/>
    <n v="30"/>
    <s v="ร้านที่1"/>
    <s v="คุฯจันทร์ทิพย์ วิธีจงเจริญ"/>
    <s v="77/380 หมู่บ้านแฟรนชิฟ  ซ.ประเสริฐมนูกิจ_x000a_แขวงลาดพร้าว_x000a_เขตลาดพร้าว _x000a_กรุงเทพ 10230"/>
    <s v="10230"/>
    <s v="0814329083"/>
    <s v="19/02/2025 16:01"/>
    <s v="suphandarat@gmail.com"/>
    <s v="EMS COD"/>
    <s v="facebook"/>
    <s v="จ่ายทีหลัง / COD"/>
    <s v=""/>
    <s v="-"/>
    <s v="19/02/2025 16:01"/>
  </r>
  <r>
    <x v="5"/>
    <x v="5"/>
    <n v="65"/>
    <n v="1"/>
    <s v="EUE70"/>
    <n v="130"/>
    <n v="30"/>
    <s v="ร้านที่1"/>
    <s v="ณัชชา อินทะจักร"/>
    <s v="153หมู่4บ้านทุ่งกล้วย_x000a_ต.ทุ่งกล้วย.อ.ภูซาง_x000a_จ.พะเยา_x000a_ 56110"/>
    <s v="56110"/>
    <s v="0952823949"/>
    <s v="19/02/2025 15:59"/>
    <s v="suphandarat@gmail.com"/>
    <s v="EMS COD"/>
    <s v="facebook"/>
    <s v="จ่ายทีหลัง / COD"/>
    <s v=""/>
    <s v="-"/>
    <s v="19/02/2025 15:59"/>
  </r>
  <r>
    <x v="1"/>
    <x v="1"/>
    <n v="100"/>
    <n v="1"/>
    <s v="EUE70"/>
    <n v="130"/>
    <n v="30"/>
    <s v="ร้านที่1"/>
    <s v="ณัชชา อินทะจักร"/>
    <s v="153หมู่4บ้านทุ่งกล้วย_x000a_ต.ทุ่งกล้วย.อ.ภูซาง_x000a_จ.พะเยา_x000a_ 56110"/>
    <s v="56110"/>
    <s v="0952823949"/>
    <s v="19/02/2025 15:59"/>
    <s v="suphandarat@gmail.com"/>
    <s v="EMS COD"/>
    <s v="facebook"/>
    <s v="จ่ายทีหลัง / COD"/>
    <s v=""/>
    <s v="-"/>
    <s v="19/02/2025 15:59"/>
  </r>
  <r>
    <x v="5"/>
    <x v="5"/>
    <n v="65"/>
    <n v="8"/>
    <s v="EUE69"/>
    <n v="348"/>
    <n v="30"/>
    <s v="ร้านที่1"/>
    <s v="สุพิศ. ศรีมนตรี."/>
    <s v="ที่อยู่_x000a_16 ม.2 บ้านดอนหัน ต.กุดใส้จ่อ อ.กันทรวิชัย จ.มหาสารคาม 44150"/>
    <s v="44150"/>
    <s v="0845248008"/>
    <s v="19/02/2025 15:59"/>
    <s v="suphandarat@gmail.com"/>
    <s v="EMS COD"/>
    <s v="facebook"/>
    <s v="จ่ายทีหลัง / COD"/>
    <s v=""/>
    <s v="-"/>
    <s v="19/02/2025 15:59"/>
  </r>
  <r>
    <x v="5"/>
    <x v="5"/>
    <n v="65"/>
    <n v="2"/>
    <s v="EUE68"/>
    <n v="220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19/02/2025 09:46"/>
    <s v="suphandarat@gmail.com"/>
    <s v="EMS"/>
    <s v="facebook"/>
    <s v="กสิกร"/>
    <s v=""/>
    <s v="-"/>
    <s v="19/02/2025 15:57"/>
  </r>
  <r>
    <x v="7"/>
    <x v="12"/>
    <n v="100"/>
    <n v="1"/>
    <s v="EUE68"/>
    <n v="220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19/02/2025 09:46"/>
    <s v="suphandarat@gmail.com"/>
    <s v="EMS"/>
    <s v="facebook"/>
    <s v="กสิกร"/>
    <s v=""/>
    <s v="-"/>
    <s v="19/02/2025 15:57"/>
  </r>
  <r>
    <x v="1"/>
    <x v="1"/>
    <n v="100"/>
    <n v="1"/>
    <s v="EUE68"/>
    <n v="220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19/02/2025 09:46"/>
    <s v="suphandarat@gmail.com"/>
    <s v="EMS"/>
    <s v="facebook"/>
    <s v="กสิกร"/>
    <s v=""/>
    <s v="-"/>
    <s v="19/02/2025 15:57"/>
  </r>
  <r>
    <x v="5"/>
    <x v="5"/>
    <n v="65"/>
    <n v="4"/>
    <s v="EUE67"/>
    <n v="179"/>
    <n v="20"/>
    <s v="ร้านที่1"/>
    <s v="พุทธชาติ คุณากรกีรติ"/>
    <s v="203 ตรอกขจรพานิช_x000a_ต.หน้าเมือง อ.เมือง_x000a_จ.ปราจีนบุรี 25000"/>
    <s v="25000"/>
    <s v="0625022633"/>
    <s v="19/02/2025 13:00"/>
    <s v="suphandarat@gmail.com"/>
    <s v="EMS"/>
    <s v="facebook"/>
    <s v="กสิกร"/>
    <s v=""/>
    <s v="-"/>
    <s v="19/02/2025 15:56"/>
  </r>
  <r>
    <x v="10"/>
    <x v="11"/>
    <n v="139"/>
    <n v="1"/>
    <s v="EUE66"/>
    <n v="199"/>
    <n v="20"/>
    <s v="ร้านที่1"/>
    <s v="ชนาภัทร"/>
    <s v="ม.พฤกษา82    597/420_x000a_ต.ในคลองบางปลากด_x000a_อ.พระสมุทรเจดีย์_x000a_สมุทรปราการ _x000a_ 10290"/>
    <s v="10290"/>
    <s v="0958641502"/>
    <s v="19/02/2025 11:21"/>
    <s v="suphandarat@gmail.com"/>
    <s v="EMS"/>
    <s v="facebook"/>
    <s v="กสิกร"/>
    <s v=""/>
    <s v="-"/>
    <s v="19/02/2025 15:54"/>
  </r>
  <r>
    <x v="11"/>
    <x v="13"/>
    <n v="139"/>
    <n v="1"/>
    <s v="EUE66"/>
    <n v="199"/>
    <n v="20"/>
    <s v="ร้านที่1"/>
    <s v="ชนาภัทร"/>
    <s v="ม.พฤกษา82    597/420_x000a_ต.ในคลองบางปลากด_x000a_อ.พระสมุทรเจดีย์_x000a_สมุทรปราการ _x000a_ 10290"/>
    <s v="10290"/>
    <s v="0958641502"/>
    <s v="19/02/2025 11:21"/>
    <s v="suphandarat@gmail.com"/>
    <s v="EMS"/>
    <s v="facebook"/>
    <s v="กสิกร"/>
    <s v=""/>
    <s v="-"/>
    <s v="19/02/2025 15:54"/>
  </r>
  <r>
    <x v="5"/>
    <x v="5"/>
    <n v="65"/>
    <n v="1"/>
    <s v="EUE65"/>
    <n v="120"/>
    <n v="20"/>
    <s v="ร้านที่1"/>
    <s v="ศราวุฒิ"/>
    <s v="บจก.ไทยยังเคมีคอล 993 ม.2 นิคมอุตสาหกรรมบางปู ซอย1 c/1 ถ.สุขุมวิท ต.บางปูใหม่ อ.เมือง สมุทรปราการ 10280"/>
    <s v="10280"/>
    <s v="0863765934"/>
    <s v="19/02/2025 14:53"/>
    <s v="suphandarat@gmail.com"/>
    <s v="EMS"/>
    <s v="facebook"/>
    <s v="กสิกร"/>
    <s v=""/>
    <s v="-"/>
    <s v="19/02/2025 15:50"/>
  </r>
  <r>
    <x v="1"/>
    <x v="1"/>
    <n v="100"/>
    <n v="1"/>
    <s v="EUE65"/>
    <n v="120"/>
    <n v="20"/>
    <s v="ร้านที่1"/>
    <s v="ศราวุฒิ"/>
    <s v="บจก.ไทยยังเคมีคอล 993 ม.2 นิคมอุตสาหกรรมบางปู ซอย1 c/1 ถ.สุขุมวิท ต.บางปูใหม่ อ.เมือง สมุทรปราการ 10280"/>
    <s v="10280"/>
    <s v="0863765934"/>
    <s v="19/02/2025 14:53"/>
    <s v="suphandarat@gmail.com"/>
    <s v="EMS"/>
    <s v="facebook"/>
    <s v="กสิกร"/>
    <s v=""/>
    <s v="-"/>
    <s v="19/02/2025 15:50"/>
  </r>
  <r>
    <x v="5"/>
    <x v="5"/>
    <n v="65"/>
    <n v="4"/>
    <s v="EUE64"/>
    <n v="430"/>
    <n v="30"/>
    <s v="ร้านที่1"/>
    <s v="นางสาว กัญญาณัฐ กัญวราภรณ์"/>
    <s v="ที่อยุ่115/16 บ้านพักชั้นนายพัน_x000a_มท17ต.ลาดหญ้า อ.เมือง_x000a_จ.กาญจนบุรี 71190"/>
    <s v="71190"/>
    <s v="0655496120"/>
    <s v="19/02/2025 15:49"/>
    <s v="suphandarat@gmail.com"/>
    <s v="EMS COD"/>
    <s v="facebook"/>
    <s v="จ่ายทีหลัง / COD"/>
    <s v=""/>
    <s v="-"/>
    <s v="19/02/2025 15:49"/>
  </r>
  <r>
    <x v="1"/>
    <x v="1"/>
    <n v="100"/>
    <n v="4"/>
    <s v="EUE64"/>
    <n v="430"/>
    <n v="30"/>
    <s v="ร้านที่1"/>
    <s v="นางสาว กัญญาณัฐ กัญวราภรณ์"/>
    <s v="ที่อยุ่115/16 บ้านพักชั้นนายพัน_x000a_มท17ต.ลาดหญ้า อ.เมือง_x000a_จ.กาญจนบุรี 71190"/>
    <s v="71190"/>
    <s v="0655496120"/>
    <s v="19/02/2025 15:49"/>
    <s v="suphandarat@gmail.com"/>
    <s v="EMS COD"/>
    <s v="facebook"/>
    <s v="จ่ายทีหลัง / COD"/>
    <s v=""/>
    <s v="-"/>
    <s v="19/02/2025 15:49"/>
  </r>
  <r>
    <x v="1"/>
    <x v="1"/>
    <n v="66.333333333333329"/>
    <n v="6"/>
    <s v="EUE63"/>
    <n v="534"/>
    <n v="64"/>
    <s v="ร้านที่1"/>
    <s v="ร******์"/>
    <s v="******แขวง บางแคเหนือ แขวงบางแคเหนือ เขตบางแค จังหวัดกรุงเทพมหานคร 10160"/>
    <s v="10160"/>
    <s v="83"/>
    <s v="19/02/2025 16:00"/>
    <s v="-"/>
    <s v="SPX Express"/>
    <s v="Shopee"/>
    <s v="shopee"/>
    <s v=""/>
    <s v="-"/>
    <s v="19/02/2025 15:30"/>
  </r>
  <r>
    <x v="0"/>
    <x v="0"/>
    <n v="60"/>
    <n v="3"/>
    <s v="EUE62"/>
    <n v="111"/>
    <n v="6"/>
    <s v="ร้านที่4"/>
    <s v="ศ***ุธ ไ***าศ"/>
    <s v="นนทบุรี"/>
    <s v="-"/>
    <s v=""/>
    <s v="19/02/2025 15:14"/>
    <s v="-"/>
    <s v="Flash Express Thailand COD"/>
    <s v="Tiktok"/>
    <s v="จ่ายทีหลัง / COD"/>
    <s v=""/>
    <s v="-"/>
    <s v="19/02/2025 15:14"/>
  </r>
  <r>
    <x v="5"/>
    <x v="5"/>
    <n v="65"/>
    <n v="6"/>
    <s v="EUE61"/>
    <n v="234"/>
    <n v="0"/>
    <s v="ร้านที่4"/>
    <s v="ว***ตร ช***ุทร"/>
    <s v="กรุงเทพฯ"/>
    <s v="-"/>
    <s v=""/>
    <s v="19/02/2025 15:11"/>
    <s v="-"/>
    <s v="Flash Express Thailand COD"/>
    <s v="Tiktok"/>
    <s v="จ่ายทีหลัง / COD"/>
    <s v=""/>
    <s v="-"/>
    <s v="19/02/2025 15:11"/>
  </r>
  <r>
    <x v="1"/>
    <x v="10"/>
    <n v="61.5"/>
    <n v="1"/>
    <s v="EUE60"/>
    <n v="68.5"/>
    <n v="7"/>
    <s v="ร้านที่1"/>
    <s v="ปราณี พ่วงประสงค์"/>
    <s v="4/350 หมู่ 3 ซอยคลองหลวง21 ต.คลองหนึ่ง_x000a__x000a_คลองหลวง/ Khlong Luangปทุมธานี/ Pathum Thani_x000a_12120"/>
    <s v="12120"/>
    <s v="660896660628"/>
    <s v="19/02/2025 15:10"/>
    <s v="-"/>
    <s v="Kerry_dropoff"/>
    <s v="Lazada"/>
    <s v="lazada"/>
    <s v=""/>
    <s v="-"/>
    <s v="19/02/2025 15:10"/>
  </r>
  <r>
    <x v="1"/>
    <x v="1"/>
    <n v="69.900000000000006"/>
    <n v="10"/>
    <s v="EUE59"/>
    <n v="809.7"/>
    <n v="66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19/02/2025 14:53"/>
    <s v="-"/>
    <s v="Kerry_dropoff"/>
    <s v="Lazada"/>
    <s v="lazada"/>
    <s v=""/>
    <s v="-"/>
    <s v="19/02/2025 14:53"/>
  </r>
  <r>
    <x v="12"/>
    <x v="14"/>
    <n v="25"/>
    <n v="12"/>
    <s v="EUE58"/>
    <n v="306"/>
    <n v="0"/>
    <s v="ร้านที่4"/>
    <s v="ป***รณ์ ป***พันธ์"/>
    <s v="ฉะเชิงเทรา"/>
    <s v="-"/>
    <s v=""/>
    <s v="19/02/2025 14:40"/>
    <s v="-"/>
    <s v="Flash Express Thailand"/>
    <s v="Tiktok"/>
    <s v="tiktok"/>
    <s v=""/>
    <s v="-"/>
    <s v="19/02/2025 14:40"/>
  </r>
  <r>
    <x v="0"/>
    <x v="0"/>
    <n v="60"/>
    <n v="12"/>
    <s v="EUE57"/>
    <n v="420"/>
    <n v="0"/>
    <s v="ร้านที่4"/>
    <s v="ป***รณ์ ป***พันธ์"/>
    <s v="ฉะเชิงเทรา"/>
    <s v="-"/>
    <s v=""/>
    <s v="19/02/2025 14:39"/>
    <s v="-"/>
    <s v="Flash Express Thailand"/>
    <s v="Tiktok"/>
    <s v="tiktok"/>
    <s v=""/>
    <s v="-"/>
    <s v="19/02/2025 14:39"/>
  </r>
  <r>
    <x v="13"/>
    <x v="15"/>
    <n v="75"/>
    <n v="1"/>
    <s v="EUE56"/>
    <n v="92"/>
    <n v="17"/>
    <s v="ร้านที่1"/>
    <s v="ป******2"/>
    <s v="******สวนพลู, อำเภอพระนครศรีอยุธยา ตำบลกะมัง อำเภอพระนครศรีอยุธยา จังหวัดพระนครศรีอยุธยา 13000"/>
    <s v="13000"/>
    <s v="32"/>
    <s v="19/02/2025 15:07"/>
    <s v="-"/>
    <s v="SPX Express"/>
    <s v="Shopee"/>
    <s v="shopee"/>
    <s v=""/>
    <s v="-"/>
    <s v="19/02/2025 14:37"/>
  </r>
  <r>
    <x v="5"/>
    <x v="5"/>
    <n v="65"/>
    <n v="4"/>
    <s v="EUE55"/>
    <n v="156"/>
    <n v="0"/>
    <s v="ร้านที่4"/>
    <s v="ว***ิภา ภ***วผา"/>
    <s v="มหาสารคาม"/>
    <s v="-"/>
    <s v=""/>
    <s v="19/02/2025 14:31"/>
    <s v="-"/>
    <s v="Flash Express Thailand COD"/>
    <s v="Tiktok"/>
    <s v="จ่ายทีหลัง / COD"/>
    <s v=""/>
    <s v="-"/>
    <s v="19/02/2025 14:31"/>
  </r>
  <r>
    <x v="4"/>
    <x v="4"/>
    <n v="0"/>
    <n v="1"/>
    <s v="EUE54"/>
    <n v="180"/>
    <n v="0"/>
    <s v="ร้านที่4"/>
    <s v="แ*** ฟ***ง"/>
    <s v="เชียงราย"/>
    <s v="-"/>
    <s v=""/>
    <s v="19/02/2025 14:23"/>
    <s v="-"/>
    <s v="Flash Express Thailand"/>
    <s v="Tiktok"/>
    <s v="tiktok"/>
    <s v=""/>
    <s v="-"/>
    <s v="19/02/2025 14:23"/>
  </r>
  <r>
    <x v="1"/>
    <x v="1"/>
    <n v="120"/>
    <n v="1"/>
    <s v="EUE54"/>
    <n v="180"/>
    <n v="0"/>
    <s v="ร้านที่4"/>
    <s v="แ*** ฟ***ง"/>
    <s v="เชียงราย"/>
    <s v="-"/>
    <s v=""/>
    <s v="19/02/2025 14:23"/>
    <s v="-"/>
    <s v="Flash Express Thailand"/>
    <s v="Tiktok"/>
    <s v="tiktok"/>
    <s v=""/>
    <s v="-"/>
    <s v="19/02/2025 14:23"/>
  </r>
  <r>
    <x v="6"/>
    <x v="16"/>
    <n v="120"/>
    <n v="1"/>
    <s v="EUE54"/>
    <n v="180"/>
    <n v="0"/>
    <s v="ร้านที่4"/>
    <s v="แ*** ฟ***ง"/>
    <s v="เชียงราย"/>
    <s v="-"/>
    <s v=""/>
    <s v="19/02/2025 14:23"/>
    <s v="-"/>
    <s v="Flash Express Thailand"/>
    <s v="Tiktok"/>
    <s v="tiktok"/>
    <s v=""/>
    <s v="-"/>
    <s v="19/02/2025 14:23"/>
  </r>
  <r>
    <x v="0"/>
    <x v="0"/>
    <n v="60"/>
    <n v="6"/>
    <s v="EUE53"/>
    <n v="210"/>
    <n v="0"/>
    <s v="ร้านที่4"/>
    <s v="ก***ร ส***ทัตสุนทร"/>
    <s v="สมุทรปราการ"/>
    <s v="-"/>
    <s v=""/>
    <s v="19/02/2025 14:21"/>
    <s v="-"/>
    <s v="Flash Express Thailand COD"/>
    <s v="Tiktok"/>
    <s v="จ่ายทีหลัง / COD"/>
    <s v=""/>
    <s v="-"/>
    <s v="19/02/2025 14:21"/>
  </r>
  <r>
    <x v="1"/>
    <x v="10"/>
    <n v="0"/>
    <n v="1"/>
    <s v="EUE50"/>
    <n v="0"/>
    <n v="0"/>
    <s v="ร้านที่1"/>
    <s v="นาตยา​ ประดับทอง"/>
    <s v="19 หมู่ 7  ชุมชนต้นไม้ใหญ่ บ้านเกาะกลาง · สามง่าม/ Sam Ngam_x000a__x000a_ดอนตูม/ Don Tumนครปฐม/ Nakhon Pathom_x000a_73150"/>
    <s v="73150"/>
    <s v="660888101051"/>
    <s v="19/02/2025 13:54"/>
    <s v="-"/>
    <s v="Kerry_dropoff"/>
    <s v="Lazada"/>
    <s v="lazada"/>
    <s v=""/>
    <s v="-"/>
    <s v="19/02/2025 13:54"/>
  </r>
  <r>
    <x v="5"/>
    <x v="5"/>
    <n v="65"/>
    <n v="3"/>
    <s v="EUE49"/>
    <n v="146"/>
    <n v="29"/>
    <s v="ร้านที่4"/>
    <s v="ส***่ พ***ุ์น้อย"/>
    <s v="พระนครศรีอยุธยา"/>
    <s v="-"/>
    <s v=""/>
    <s v="19/02/2025 13:53"/>
    <s v="-"/>
    <s v="Flash Express Thailand COD"/>
    <s v="Tiktok"/>
    <s v="จ่ายทีหลัง / COD"/>
    <s v=""/>
    <s v="-"/>
    <s v="19/02/2025 13:53"/>
  </r>
  <r>
    <x v="9"/>
    <x v="9"/>
    <n v="66.666666666666671"/>
    <n v="3"/>
    <s v="EUE48"/>
    <n v="105"/>
    <n v="0"/>
    <s v="ร้านที่2"/>
    <s v="o***ri"/>
    <s v="ชัยนาท"/>
    <s v="-"/>
    <s v=""/>
    <s v="19/02/2025 13:40"/>
    <s v="-"/>
    <s v="J&amp;T COD"/>
    <s v="Tiktok"/>
    <s v="จ่ายทีหลัง / COD"/>
    <s v=""/>
    <s v="-"/>
    <s v="19/02/2025 13:40"/>
  </r>
  <r>
    <x v="1"/>
    <x v="1"/>
    <n v="66.333333333333329"/>
    <n v="3"/>
    <s v="EUE47"/>
    <n v="220"/>
    <n v="0"/>
    <s v="ร้านที่4"/>
    <s v="พ***ุข ช***คม"/>
    <s v="อุบลราชธานี"/>
    <s v="-"/>
    <s v=""/>
    <s v="19/02/2025 13:37"/>
    <s v="-"/>
    <s v="Flash Express Thailand"/>
    <s v="Tiktok"/>
    <s v="tiktok"/>
    <s v=""/>
    <s v="-"/>
    <s v="19/02/2025 13:37"/>
  </r>
  <r>
    <x v="0"/>
    <x v="0"/>
    <n v="60"/>
    <n v="6"/>
    <s v="EUE46"/>
    <n v="216"/>
    <n v="6"/>
    <s v="ร้านที่4"/>
    <s v="น***กาญจน์   ก***ิริกิตินันท์"/>
    <s v="ระยอง"/>
    <s v="-"/>
    <s v=""/>
    <s v="19/02/2025 13:20"/>
    <s v="-"/>
    <s v="Flash Express Thailand COD"/>
    <s v="Tiktok"/>
    <s v="จ่ายทีหลัง / COD"/>
    <s v=""/>
    <s v="-"/>
    <s v="19/02/2025 13:20"/>
  </r>
  <r>
    <x v="1"/>
    <x v="1"/>
    <n v="66.333333333333329"/>
    <n v="3"/>
    <s v="EUE45"/>
    <n v="220"/>
    <n v="0"/>
    <s v="ร้านที่4"/>
    <s v="ส***วรรณ.ทองจำรูญ"/>
    <s v="นครราชสีมา"/>
    <s v="-"/>
    <s v=""/>
    <s v="19/02/2025 13:12"/>
    <s v="-"/>
    <s v="Flash Express Thailand COD"/>
    <s v="Tiktok"/>
    <s v="จ่ายทีหลัง / COD"/>
    <s v=""/>
    <s v="-"/>
    <s v="19/02/2025 13:12"/>
  </r>
  <r>
    <x v="5"/>
    <x v="5"/>
    <n v="65"/>
    <n v="5"/>
    <s v="EUE44"/>
    <n v="520"/>
    <n v="20"/>
    <s v="ร้านที่10"/>
    <s v="กฤษณะ น่าบัณฑิต"/>
    <s v="889/156 หมู่ 9 หมู่บ้าน สยามนิเวศน์2 _x000a_ซ 18 ต.ในคลองบางปลากด อ.พระสมุทรเจดีย์ จ.สมุทรปราการ 10290_x000a_"/>
    <s v="10290"/>
    <s v="0838821905"/>
    <s v="19/02/2025 10:22"/>
    <s v="suphandarat@gmail.com"/>
    <s v="EMS"/>
    <s v="line_oa"/>
    <s v="กสิกร"/>
    <s v=""/>
    <s v="-"/>
    <s v="19/02/2025 12:53"/>
  </r>
  <r>
    <x v="6"/>
    <x v="6"/>
    <n v="100"/>
    <n v="5"/>
    <s v="EUE44"/>
    <n v="520"/>
    <n v="20"/>
    <s v="ร้านที่10"/>
    <s v="กฤษณะ น่าบัณฑิต"/>
    <s v="889/156 หมู่ 9 หมู่บ้าน สยามนิเวศน์2 _x000a_ซ 18 ต.ในคลองบางปลากด อ.พระสมุทรเจดีย์ จ.สมุทรปราการ 10290_x000a_"/>
    <s v="10290"/>
    <s v="0838821905"/>
    <s v="19/02/2025 10:22"/>
    <s v="suphandarat@gmail.com"/>
    <s v="EMS"/>
    <s v="line_oa"/>
    <s v="กสิกร"/>
    <s v=""/>
    <s v="-"/>
    <s v="19/02/2025 12:53"/>
  </r>
  <r>
    <x v="5"/>
    <x v="5"/>
    <n v="65"/>
    <n v="1"/>
    <s v="EUE42"/>
    <n v="68"/>
    <n v="29"/>
    <s v="ร้านที่4"/>
    <s v="ศ***ล ก***นสุข"/>
    <s v="สมุทรสาคร"/>
    <s v="-"/>
    <s v=""/>
    <s v="19/02/2025 12:29"/>
    <s v="-"/>
    <s v="Flash Express Thailand COD"/>
    <s v="Tiktok"/>
    <s v="จ่ายทีหลัง / COD"/>
    <s v=""/>
    <s v="THT16011J4T1S0Z"/>
    <s v="19/02/2025 12:29"/>
  </r>
  <r>
    <x v="0"/>
    <x v="0"/>
    <n v="60"/>
    <n v="9"/>
    <s v="EUE41"/>
    <n v="315"/>
    <n v="0"/>
    <s v="ร้านที่4"/>
    <s v="ป**"/>
    <s v="พัทลุง"/>
    <s v="-"/>
    <s v=""/>
    <s v="18/02/2025 14:32"/>
    <s v="-"/>
    <s v="Flash Express Thailand COD"/>
    <s v="Tiktok"/>
    <s v="จ่ายทีหลัง / COD"/>
    <s v=""/>
    <s v="THT74041J4TV02Z"/>
    <s v="19/02/2025 12:26"/>
  </r>
  <r>
    <x v="1"/>
    <x v="1"/>
    <n v="80"/>
    <n v="2"/>
    <s v="EUE39"/>
    <n v="160"/>
    <n v="0"/>
    <s v="ร้านที่1"/>
    <s v="พ******ณ"/>
    <s v="******โยธิน 30 ถ.พหลโยธิน แขวงจันทรเกษม แขวงจันทรเกษม เขตจตุจักร จังหวัดกรุงเทพมหานคร 10900"/>
    <s v="10900"/>
    <s v="33"/>
    <s v="19/02/2025 12:15"/>
    <s v="-"/>
    <s v="SPX Express"/>
    <s v="Shopee"/>
    <s v="shopee"/>
    <s v=""/>
    <s v="TH254333292515F"/>
    <s v="19/02/2025 12:14"/>
  </r>
  <r>
    <x v="1"/>
    <x v="10"/>
    <n v="61.5"/>
    <n v="1"/>
    <s v="EUE38"/>
    <n v="68.5"/>
    <n v="7"/>
    <s v="ร้านที่1"/>
    <s v="เซฟ"/>
    <s v="บ้านเลขที่82/18 ซอยถนอมจิต เทศบาลดำริ 11 หน้าซอยมีป้ายโรงเเรมสวีท · รอบเมือง/ Rop Mueang_x000a__x000a_เมืองปราจีนบุรี/ Mueang Prachin Buriปราจีนบุรี/ Prachin Buri_x000a_25000"/>
    <s v="25000"/>
    <s v="660646273843"/>
    <s v="19/02/2025 12:03"/>
    <s v="-"/>
    <s v="Kerry_dropoff"/>
    <s v="Lazada"/>
    <s v="lazada"/>
    <s v=""/>
    <s v="LEXPU0459458405"/>
    <s v="19/02/2025 12:03"/>
  </r>
  <r>
    <x v="5"/>
    <x v="5"/>
    <n v="65"/>
    <n v="4"/>
    <s v="EUE37"/>
    <n v="156"/>
    <n v="0"/>
    <s v="ร้านที่4"/>
    <s v="น*** แ***าม"/>
    <s v="ชลบุรี"/>
    <s v="-"/>
    <s v=""/>
    <s v="19/02/2025 11:56"/>
    <s v="-"/>
    <s v="Flash Express Thailand COD"/>
    <s v="Tiktok"/>
    <s v="จ่ายทีหลัง / COD"/>
    <s v=""/>
    <s v="THT20071J46Z57Z"/>
    <s v="19/02/2025 11:56"/>
  </r>
  <r>
    <x v="5"/>
    <x v="5"/>
    <n v="59"/>
    <n v="1"/>
    <s v="EUE36"/>
    <n v="240"/>
    <n v="0"/>
    <s v="ร้านที่2"/>
    <s v="ว***ร แ***ยน"/>
    <s v="ชลบุรี"/>
    <s v="-"/>
    <s v=""/>
    <s v="19/02/2025 11:56"/>
    <s v="-"/>
    <s v="J&amp;T Express"/>
    <s v="Tiktok"/>
    <s v="tiktok"/>
    <s v=""/>
    <s v="755394665745"/>
    <s v="19/02/2025 11:55"/>
  </r>
  <r>
    <x v="7"/>
    <x v="12"/>
    <n v="91"/>
    <n v="1"/>
    <s v="EUE36"/>
    <n v="240"/>
    <n v="0"/>
    <s v="ร้านที่2"/>
    <s v="ว***ร แ***ยน"/>
    <s v="ชลบุรี"/>
    <s v="-"/>
    <s v=""/>
    <s v="19/02/2025 11:56"/>
    <s v="-"/>
    <s v="J&amp;T Express"/>
    <s v="Tiktok"/>
    <s v="tiktok"/>
    <s v=""/>
    <s v="755394665745"/>
    <s v="19/02/2025 11:55"/>
  </r>
  <r>
    <x v="14"/>
    <x v="17"/>
    <n v="150"/>
    <n v="1"/>
    <s v="EUE36"/>
    <n v="240"/>
    <n v="0"/>
    <s v="ร้านที่2"/>
    <s v="ว***ร แ***ยน"/>
    <s v="ชลบุรี"/>
    <s v="-"/>
    <s v=""/>
    <s v="19/02/2025 11:56"/>
    <s v="-"/>
    <s v="J&amp;T Express"/>
    <s v="Tiktok"/>
    <s v="tiktok"/>
    <s v=""/>
    <s v="755394665745"/>
    <s v="19/02/2025 11:55"/>
  </r>
  <r>
    <x v="10"/>
    <x v="11"/>
    <n v="139"/>
    <n v="1"/>
    <s v="EUE35"/>
    <n v="199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9/02/2025 11:44"/>
    <s v="keadum555@gmail.com"/>
    <s v="EMS"/>
    <s v="facebook"/>
    <s v="กสิกร"/>
    <s v=""/>
    <s v="-"/>
    <s v="19/02/2025 11:52"/>
  </r>
  <r>
    <x v="11"/>
    <x v="13"/>
    <n v="139"/>
    <n v="1"/>
    <s v="EUE35"/>
    <n v="199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9/02/2025 11:44"/>
    <s v="keadum555@gmail.com"/>
    <s v="EMS"/>
    <s v="facebook"/>
    <s v="กสิกร"/>
    <s v=""/>
    <s v="-"/>
    <s v="19/02/2025 11:52"/>
  </r>
  <r>
    <x v="5"/>
    <x v="5"/>
    <n v="65"/>
    <n v="5"/>
    <s v="EUE34"/>
    <n v="224"/>
    <n v="29"/>
    <s v="ร้านที่4"/>
    <s v="ว***สินี แ***รี"/>
    <s v="นครสวรรค์"/>
    <s v="-"/>
    <s v=""/>
    <s v="19/02/2025 11:52"/>
    <s v="-"/>
    <s v="Flash Express Thailand"/>
    <s v="Tiktok"/>
    <s v="tiktok"/>
    <s v=""/>
    <s v="THT56031J4TNW0Z"/>
    <s v="19/02/2025 11:52"/>
  </r>
  <r>
    <x v="6"/>
    <x v="18"/>
    <n v="76"/>
    <n v="3"/>
    <s v="EUE33"/>
    <n v="254"/>
    <n v="26"/>
    <s v="ร้านที่9"/>
    <s v="บริษัทหรรษธรเฟอร์นิเจอร์แอนด์บิ้วอินจำกัด"/>
    <s v="คลองสอง 20/17 ซอยแก้วบาง หมู่ที่ 1 ตำบลคลองสอง_x000a__x000a_คลองหลวง/ Khlong Luangปทุมธานี/ Pathum Thani_x000a_12120"/>
    <s v="12120"/>
    <s v="660816233219"/>
    <s v="19/02/2025 11:48"/>
    <s v="-"/>
    <s v="Kerry_dropoff"/>
    <s v="Lazada"/>
    <s v="lazada"/>
    <s v=""/>
    <s v="LEXDO0128107662"/>
    <s v="19/02/2025 11:48"/>
  </r>
  <r>
    <x v="1"/>
    <x v="1"/>
    <n v="66.333333333333329"/>
    <n v="3"/>
    <s v="EUE32"/>
    <n v="231"/>
    <n v="0"/>
    <s v="ร้านที่1"/>
    <s v="บ******)"/>
    <s v="******ย เทพกุญชร 30 ตำบลคลองหนึ่ง อำเภอคลองหลวง จังหวัดปทุมธานี 12120"/>
    <s v="12120"/>
    <s v="04"/>
    <s v="19/02/2025 12:18"/>
    <s v="-"/>
    <s v="SPX Express"/>
    <s v="Shopee"/>
    <s v="shopee"/>
    <s v=""/>
    <s v="TH2518984236088"/>
    <s v="19/02/2025 11:48"/>
  </r>
  <r>
    <x v="5"/>
    <x v="5"/>
    <n v="65"/>
    <n v="4"/>
    <s v="EUE31"/>
    <n v="156"/>
    <n v="0"/>
    <s v="ร้านที่4"/>
    <s v="น*** แ***าม"/>
    <s v="ชลบุรี"/>
    <s v="-"/>
    <s v=""/>
    <s v="19/02/2025 11:48"/>
    <s v="-"/>
    <s v="Flash Express Thailand COD"/>
    <s v="Tiktok"/>
    <s v="จ่ายทีหลัง / COD"/>
    <s v=""/>
    <s v="THT20071J4TFR0Z"/>
    <s v="19/02/2025 11:48"/>
  </r>
  <r>
    <x v="5"/>
    <x v="5"/>
    <n v="65"/>
    <n v="6"/>
    <s v="EUE30"/>
    <n v="239"/>
    <n v="5"/>
    <s v="ร้านที่4"/>
    <s v="ต***ุคนธ์ แ***ุข"/>
    <s v="ชลบุรี"/>
    <s v="-"/>
    <s v=""/>
    <s v="19/02/2025 11:47"/>
    <s v="-"/>
    <s v="Flash Express Thailand COD"/>
    <s v="Tiktok"/>
    <s v="จ่ายทีหลัง / COD"/>
    <s v=""/>
    <s v="THT20081J47BG5Z"/>
    <s v="19/02/2025 11:47"/>
  </r>
  <r>
    <x v="5"/>
    <x v="5"/>
    <n v="65"/>
    <n v="1"/>
    <s v="EUE29"/>
    <n v="130"/>
    <n v="30"/>
    <s v="ร้านที่1"/>
    <s v="อาทิตา วรรณจรุง"/>
    <s v="8/6หมู่7_x000a_พลายวาส_x000a_กาญจนดิษฐ์_x000a_จ.สุราษฯ 84160"/>
    <s v="84160"/>
    <s v="0949717049"/>
    <s v="19/02/2025 11:44"/>
    <s v="keadum555@gmail.com"/>
    <s v="EMS COD"/>
    <s v="facebook"/>
    <s v="กสิกร"/>
    <s v=""/>
    <s v="-"/>
    <s v="19/02/2025 11:44"/>
  </r>
  <r>
    <x v="1"/>
    <x v="1"/>
    <n v="100"/>
    <n v="1"/>
    <s v="EUE29"/>
    <n v="130"/>
    <n v="30"/>
    <s v="ร้านที่1"/>
    <s v="อาทิตา วรรณจรุง"/>
    <s v="8/6หมู่7_x000a_พลายวาส_x000a_กาญจนดิษฐ์_x000a_จ.สุราษฯ 84160"/>
    <s v="84160"/>
    <s v="0949717049"/>
    <s v="19/02/2025 11:44"/>
    <s v="keadum555@gmail.com"/>
    <s v="EMS COD"/>
    <s v="facebook"/>
    <s v="กสิกร"/>
    <s v=""/>
    <s v="-"/>
    <s v="19/02/2025 11:44"/>
  </r>
  <r>
    <x v="1"/>
    <x v="1"/>
    <n v="100"/>
    <n v="1"/>
    <s v="EUE28"/>
    <n v="150"/>
    <n v="30"/>
    <s v="ร้านที่1"/>
    <s v="มนัส คำษาวงษ์"/>
    <s v="99 โรงเรียนปลูกจิต ซอยปลูกจิต ถนนพระรามสี่ แขวงลุมพินี_x000a_เขตปทุมวัน กรุงเทพ 10330"/>
    <s v="10330"/>
    <s v="0621645235"/>
    <s v="19/02/2025 11:41"/>
    <s v="keadum555@gmail.com"/>
    <s v="EMS COD"/>
    <s v="facebook"/>
    <s v="กสิกร"/>
    <s v="เบาหวิวใหญ่เอาฝอยทอง"/>
    <s v="-"/>
    <s v="19/02/2025 11:42"/>
  </r>
  <r>
    <x v="15"/>
    <x v="19"/>
    <n v="100"/>
    <n v="1"/>
    <s v="EUE28"/>
    <n v="150"/>
    <n v="30"/>
    <s v="ร้านที่1"/>
    <s v="มนัส คำษาวงษ์"/>
    <s v="99 โรงเรียนปลูกจิต ซอยปลูกจิต ถนนพระรามสี่ แขวงลุมพินี_x000a_เขตปทุมวัน กรุงเทพ 10330"/>
    <s v="10330"/>
    <s v="0621645235"/>
    <s v="19/02/2025 11:41"/>
    <s v="keadum555@gmail.com"/>
    <s v="EMS COD"/>
    <s v="facebook"/>
    <s v="กสิกร"/>
    <s v="เบาหวิวใหญ่เอาฝอยทอง"/>
    <s v="-"/>
    <s v="19/02/2025 11:42"/>
  </r>
  <r>
    <x v="5"/>
    <x v="5"/>
    <n v="65"/>
    <n v="3"/>
    <s v="EUE27"/>
    <n v="330"/>
    <n v="30"/>
    <s v="ร้านที่1"/>
    <s v="กรวิภา จงสาครสิน"/>
    <s v="212/31หมู่3 หมู่บ้านรสิกา_x000a_ถนนบางพลี-ตำหรุ_x000a_ตำบลแพรกษาใหม่_x000a_อำเภอเมือง_x000a_จังหวัดสมุทรปราการ 10280"/>
    <s v="10280"/>
    <s v="0816322970"/>
    <s v="19/02/2025 11:38"/>
    <s v="keadum555@gmail.com"/>
    <s v="EMS COD"/>
    <s v="facebook"/>
    <s v="กสิกร"/>
    <s v=""/>
    <s v="-"/>
    <s v="19/02/2025 11:39"/>
  </r>
  <r>
    <x v="1"/>
    <x v="1"/>
    <n v="100"/>
    <n v="3"/>
    <s v="EUE27"/>
    <n v="330"/>
    <n v="30"/>
    <s v="ร้านที่1"/>
    <s v="กรวิภา จงสาครสิน"/>
    <s v="212/31หมู่3 หมู่บ้านรสิกา_x000a_ถนนบางพลี-ตำหรุ_x000a_ตำบลแพรกษาใหม่_x000a_อำเภอเมือง_x000a_จังหวัดสมุทรปราการ 10280"/>
    <s v="10280"/>
    <s v="0816322970"/>
    <s v="19/02/2025 11:38"/>
    <s v="keadum555@gmail.com"/>
    <s v="EMS COD"/>
    <s v="facebook"/>
    <s v="กสิกร"/>
    <s v=""/>
    <s v="-"/>
    <s v="19/02/2025 11:39"/>
  </r>
  <r>
    <x v="5"/>
    <x v="5"/>
    <n v="65"/>
    <n v="3"/>
    <s v="EUE26"/>
    <n v="117"/>
    <n v="0"/>
    <s v="ร้านที่4"/>
    <s v="ร***ข้าวมันไก่"/>
    <s v="ลพบุรี"/>
    <s v="-"/>
    <s v=""/>
    <s v="19/02/2025 11:37"/>
    <s v="-"/>
    <s v="Flash Express Thailand COD"/>
    <s v="Tiktok"/>
    <s v="จ่ายทีหลัง / COD"/>
    <s v=""/>
    <s v="THT07041J46DW9Z"/>
    <s v="19/02/2025 11:37"/>
  </r>
  <r>
    <x v="16"/>
    <x v="20"/>
    <n v="65"/>
    <n v="2"/>
    <s v="EUE25"/>
    <n v="189"/>
    <n v="30"/>
    <s v="ร้านที่1"/>
    <s v="ปิยะรัตน์ พรหมปฏิมา"/>
    <s v="199/54 ซอย 8_x000a_หมู่ที่ 9_x000a_ถนน  พุทธมณฑลสายสี่_x000a_ตำบล กระทุ้มล้ม_x000a_อำเภอ สามพราน_x000a_จ.  นครปฐม 73200"/>
    <s v="73200"/>
    <s v="0958675957"/>
    <s v="19/02/2025 11:37"/>
    <s v="keadum555@gmail.com"/>
    <s v="EMS COD"/>
    <s v="facebook"/>
    <s v="กสิกร"/>
    <s v=""/>
    <s v="-"/>
    <s v="19/02/2025 11:37"/>
  </r>
  <r>
    <x v="17"/>
    <x v="21"/>
    <n v="65"/>
    <n v="2"/>
    <s v="EUE25"/>
    <n v="189"/>
    <n v="30"/>
    <s v="ร้านที่1"/>
    <s v="ปิยะรัตน์ พรหมปฏิมา"/>
    <s v="199/54 ซอย 8_x000a_หมู่ที่ 9_x000a_ถนน  พุทธมณฑลสายสี่_x000a_ตำบล กระทุ้มล้ม_x000a_อำเภอ สามพราน_x000a_จ.  นครปฐม 73200"/>
    <s v="73200"/>
    <s v="0958675957"/>
    <s v="19/02/2025 11:37"/>
    <s v="keadum555@gmail.com"/>
    <s v="EMS COD"/>
    <s v="facebook"/>
    <s v="กสิกร"/>
    <s v=""/>
    <s v="-"/>
    <s v="19/02/2025 11:36"/>
  </r>
  <r>
    <x v="18"/>
    <x v="22"/>
    <n v="59"/>
    <n v="4"/>
    <s v="EUE24"/>
    <n v="256"/>
    <n v="29"/>
    <s v="ร้านที่1"/>
    <s v="น******์"/>
    <s v="****** ซอย 3, ตำบลท่าจีน, อำเภอเมืองสมุทรสาคร ตำบลท่าจีน อำเภอเมืองสมุทรสาคร จังหวัดสมุทรสาคร 74000"/>
    <s v="74000"/>
    <s v="13"/>
    <s v="19/02/2025 11:32"/>
    <s v="-"/>
    <s v="SPX Express"/>
    <s v="Shopee"/>
    <s v="shopee"/>
    <s v=""/>
    <s v="TH255936955344F"/>
    <s v="19/02/2025 11:32"/>
  </r>
  <r>
    <x v="10"/>
    <x v="11"/>
    <n v="139"/>
    <n v="1"/>
    <s v="EUE23"/>
    <n v="199"/>
    <n v="20"/>
    <s v="ร้านที่1"/>
    <s v="กาญจนาวดี  คงแก้ว"/>
    <s v="99/32ม.3 ดินทอง  ต.นาทวี_x000a_อ.นาทวี  จ.สงขลา 90160"/>
    <s v="90160"/>
    <s v="0984958518"/>
    <s v="19/02/2025 10:43"/>
    <s v="keadum555@gmail.com"/>
    <s v="EMS"/>
    <s v="facebook"/>
    <s v="กสิกร"/>
    <s v=""/>
    <s v="-"/>
    <s v="19/02/2025 11:31"/>
  </r>
  <r>
    <x v="11"/>
    <x v="13"/>
    <n v="139"/>
    <n v="1"/>
    <s v="EUE23"/>
    <n v="199"/>
    <n v="20"/>
    <s v="ร้านที่1"/>
    <s v="กาญจนาวดี  คงแก้ว"/>
    <s v="99/32ม.3 ดินทอง  ต.นาทวี_x000a_อ.นาทวี  จ.สงขลา 90160"/>
    <s v="90160"/>
    <s v="0984958518"/>
    <s v="19/02/2025 10:43"/>
    <s v="keadum555@gmail.com"/>
    <s v="EMS"/>
    <s v="facebook"/>
    <s v="กสิกร"/>
    <s v=""/>
    <s v="-"/>
    <s v="19/02/2025 11:31"/>
  </r>
  <r>
    <x v="7"/>
    <x v="23"/>
    <n v="66.333333333333329"/>
    <n v="3"/>
    <s v="EUE22"/>
    <n v="245"/>
    <n v="0"/>
    <s v="ร้านที่4"/>
    <s v="จ***ร์ฉาย  เ***สุขสมาน"/>
    <s v="พระนครศรีอยุธยา"/>
    <s v="-"/>
    <s v=""/>
    <s v="19/02/2025 11:29"/>
    <s v="-"/>
    <s v="Flash Express Thailand COD"/>
    <s v="Tiktok"/>
    <s v="จ่ายทีหลัง / COD"/>
    <s v=""/>
    <s v="THT05061J47DH5Z"/>
    <s v="19/02/2025 11:30"/>
  </r>
  <r>
    <x v="19"/>
    <x v="24"/>
    <n v="65"/>
    <n v="1"/>
    <s v="EUE21"/>
    <n v="179"/>
    <n v="20"/>
    <s v="ร้านที่1"/>
    <s v="คุณแม่"/>
    <s v="สำนักงานเขตราชเทวี_x000a_ถนนพญาไท. แขวงทุ่งพญาไท_x000a_เขตราขเทวี  กรุงเทพ 10400"/>
    <s v="10400"/>
    <s v="0946679111"/>
    <s v="19/02/2025 10:34"/>
    <s v="keadum555@gmail.com"/>
    <s v="EMS"/>
    <s v="facebook"/>
    <s v="กสิกร"/>
    <s v=""/>
    <s v="-"/>
    <s v="19/02/2025 11:29"/>
  </r>
  <r>
    <x v="20"/>
    <x v="25"/>
    <n v="65"/>
    <n v="1"/>
    <s v="EUE21"/>
    <n v="179"/>
    <n v="20"/>
    <s v="ร้านที่1"/>
    <s v="คุณแม่"/>
    <s v="สำนักงานเขตราชเทวี_x000a_ถนนพญาไท. แขวงทุ่งพญาไท_x000a_เขตราขเทวี  กรุงเทพ 10400"/>
    <s v="10400"/>
    <s v="0946679111"/>
    <s v="19/02/2025 10:34"/>
    <s v="keadum555@gmail.com"/>
    <s v="EMS"/>
    <s v="facebook"/>
    <s v="กสิกร"/>
    <s v=""/>
    <s v="-"/>
    <s v="19/02/2025 11:29"/>
  </r>
  <r>
    <x v="16"/>
    <x v="20"/>
    <n v="65"/>
    <n v="1"/>
    <s v="EUE21"/>
    <n v="179"/>
    <n v="20"/>
    <s v="ร้านที่1"/>
    <s v="คุณแม่"/>
    <s v="สำนักงานเขตราชเทวี_x000a_ถนนพญาไท. แขวงทุ่งพญาไท_x000a_เขตราขเทวี  กรุงเทพ 10400"/>
    <s v="10400"/>
    <s v="0946679111"/>
    <s v="19/02/2025 10:34"/>
    <s v="keadum555@gmail.com"/>
    <s v="EMS"/>
    <s v="facebook"/>
    <s v="กสิกร"/>
    <s v=""/>
    <s v="-"/>
    <s v="19/02/2025 11:28"/>
  </r>
  <r>
    <x v="17"/>
    <x v="21"/>
    <n v="65"/>
    <n v="1"/>
    <s v="EUE21"/>
    <n v="179"/>
    <n v="20"/>
    <s v="ร้านที่1"/>
    <s v="คุณแม่"/>
    <s v="สำนักงานเขตราชเทวี_x000a_ถนนพญาไท. แขวงทุ่งพญาไท_x000a_เขตราขเทวี  กรุงเทพ 10400"/>
    <s v="10400"/>
    <s v="0946679111"/>
    <s v="19/02/2025 10:34"/>
    <s v="keadum555@gmail.com"/>
    <s v="EMS"/>
    <s v="facebook"/>
    <s v="กสิกร"/>
    <s v=""/>
    <s v="-"/>
    <s v="19/02/2025 11:28"/>
  </r>
  <r>
    <x v="0"/>
    <x v="0"/>
    <n v="43"/>
    <n v="1"/>
    <s v="EUE20"/>
    <n v="43"/>
    <n v="0"/>
    <s v="ร้านที่1"/>
    <s v="W******r"/>
    <s v="****** ตำบลตำหนักธรรม อำเภอหนองม่วงไข่ จังหวัดแพร่ 54170"/>
    <s v="54170"/>
    <s v="93"/>
    <s v="19/02/2025 11:58"/>
    <s v="-"/>
    <s v="Flash Express"/>
    <s v="Shopee"/>
    <s v="shopee"/>
    <s v=""/>
    <s v="TH51086VW5XV9E"/>
    <s v="19/02/2025 11:28"/>
  </r>
  <r>
    <x v="1"/>
    <x v="10"/>
    <n v="61.5"/>
    <n v="1"/>
    <s v="EUE19"/>
    <n v="68.5"/>
    <n v="7"/>
    <s v="ร้านที่1"/>
    <s v="ธันยวีร์ พิพัฒนรัชต์"/>
    <s v="57/15 หมู่บ้านอิ่มอัมพร3 ซ.ราชพฤกษ์8 แยก11 แขวงบางเชือกหนัง · บางเชือกหนัง/ Bang Chueak Nang_x000a__x000a_ตลิ่งชัน/ Taling Chanกรุงเทพมหานคร/ Bangkok_x000a_10170"/>
    <s v="10170"/>
    <s v="660972416364"/>
    <s v="19/02/2025 11:28"/>
    <s v="-"/>
    <s v="Kerry_dropoff"/>
    <s v="Lazada"/>
    <s v="lazada"/>
    <s v=""/>
    <s v="LEXPU0459458428"/>
    <s v="19/02/2025 11:28"/>
  </r>
  <r>
    <x v="10"/>
    <x v="11"/>
    <n v="139"/>
    <n v="1"/>
    <s v="EUE18"/>
    <n v="199"/>
    <n v="20"/>
    <s v="ร้านที่1"/>
    <s v="วาริน มากเรืองศรี"/>
    <s v="48/471ม.1ซ.คลองหลวง3 ต.คลองหนึ่ง อ.คลองหลวง จ.ปทุมธานี 12120"/>
    <s v="12120"/>
    <s v="0843542402"/>
    <s v="19/02/2025 09:59"/>
    <s v="keadum555@gmail.com"/>
    <s v="EMS"/>
    <s v="facebook"/>
    <s v="กสิกร"/>
    <s v=""/>
    <s v="-"/>
    <s v="19/02/2025 11:25"/>
  </r>
  <r>
    <x v="11"/>
    <x v="13"/>
    <n v="139"/>
    <n v="1"/>
    <s v="EUE18"/>
    <n v="199"/>
    <n v="20"/>
    <s v="ร้านที่1"/>
    <s v="วาริน มากเรืองศรี"/>
    <s v="48/471ม.1ซ.คลองหลวง3 ต.คลองหนึ่ง อ.คลองหลวง จ.ปทุมธานี 12120"/>
    <s v="12120"/>
    <s v="0843542402"/>
    <s v="19/02/2025 09:59"/>
    <s v="keadum555@gmail.com"/>
    <s v="EMS"/>
    <s v="facebook"/>
    <s v="กสิกร"/>
    <s v=""/>
    <s v="-"/>
    <s v="19/02/2025 11:25"/>
  </r>
  <r>
    <x v="6"/>
    <x v="6"/>
    <n v="83.333333333333329"/>
    <n v="3"/>
    <s v="EUE17"/>
    <n v="220"/>
    <n v="0"/>
    <s v="ร้านที่4"/>
    <s v="จ***ร์ฉาย  เ***สุขสมาน"/>
    <s v="พระนครศรีอยุธยา"/>
    <s v="-"/>
    <s v=""/>
    <s v="19/02/2025 11:24"/>
    <s v="-"/>
    <s v="Flash Express Thailand COD"/>
    <s v="Tiktok"/>
    <s v="จ่ายทีหลัง / COD"/>
    <s v=""/>
    <s v="THT05061J4TUC4Z"/>
    <s v="19/02/2025 11:25"/>
  </r>
  <r>
    <x v="10"/>
    <x v="11"/>
    <n v="139"/>
    <n v="2"/>
    <s v="EUE15"/>
    <n v="199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19/02/2025 09:27"/>
    <s v="keadum555@gmail.com"/>
    <s v="EMS"/>
    <s v="facebook"/>
    <s v="กสิกร"/>
    <s v=""/>
    <s v="-"/>
    <s v="19/02/2025 11:23"/>
  </r>
  <r>
    <x v="5"/>
    <x v="5"/>
    <n v="65"/>
    <n v="4"/>
    <s v="EUE14"/>
    <n v="156"/>
    <n v="0"/>
    <s v="ร้านที่4"/>
    <s v="น*** อ***นธ์  จ***ร์เขียว"/>
    <s v="นครสวรรค์"/>
    <s v="-"/>
    <s v=""/>
    <s v="19/02/2025 11:22"/>
    <s v="-"/>
    <s v="Flash Express Thailand COD"/>
    <s v="Tiktok"/>
    <s v="จ่ายทีหลัง / COD"/>
    <s v=""/>
    <s v="THT56151J471C9Z"/>
    <s v="19/02/2025 11:22"/>
  </r>
  <r>
    <x v="1"/>
    <x v="1"/>
    <n v="100"/>
    <n v="2"/>
    <s v="EUE13"/>
    <n v="220"/>
    <n v="20"/>
    <s v="ร้านที่1"/>
    <s v="Revadee Saengchot"/>
    <s v="222/1ซ.รุ่งเรือง_x000a_ถ.สุขสวัสดิ์_x000a_แขวง/เขตราษฎร์บูรณะ_x000a_กรุงเทพฯ_x000a_(ครัวพี่กุ้ง) 10140"/>
    <s v="10140"/>
    <s v="0814137719"/>
    <s v="19/02/2025 09:15"/>
    <s v="keadum555@gmail.com"/>
    <s v="EMS"/>
    <s v="facebook"/>
    <s v="กสิกร"/>
    <s v=""/>
    <s v="-"/>
    <s v="19/02/2025 11:21"/>
  </r>
  <r>
    <x v="5"/>
    <x v="5"/>
    <n v="65"/>
    <n v="2"/>
    <s v="EUE13"/>
    <n v="220"/>
    <n v="20"/>
    <s v="ร้านที่1"/>
    <s v="Revadee Saengchot"/>
    <s v="222/1ซ.รุ่งเรือง_x000a_ถ.สุขสวัสดิ์_x000a_แขวง/เขตราษฎร์บูรณะ_x000a_กรุงเทพฯ_x000a_(ครัวพี่กุ้ง) 10140"/>
    <s v="10140"/>
    <s v="0814137719"/>
    <s v="19/02/2025 09:15"/>
    <s v="keadum555@gmail.com"/>
    <s v="EMS"/>
    <s v="facebook"/>
    <s v="กสิกร"/>
    <s v=""/>
    <s v="-"/>
    <s v="19/02/2025 11:21"/>
  </r>
  <r>
    <x v="5"/>
    <x v="5"/>
    <n v="65"/>
    <n v="4"/>
    <s v="EUE12"/>
    <n v="160"/>
    <n v="0"/>
    <s v="ร้านที่4"/>
    <s v="อ***"/>
    <s v="อุตรดิตถ์"/>
    <s v="-"/>
    <s v=""/>
    <s v="19/02/2025 11:14"/>
    <s v="-"/>
    <s v="Flash Express Thailand COD"/>
    <s v="Tiktok"/>
    <s v="จ่ายทีหลัง / COD"/>
    <s v=""/>
    <s v="THT50071J472D3Z"/>
    <s v="19/02/2025 11:14"/>
  </r>
  <r>
    <x v="9"/>
    <x v="9"/>
    <n v="66.666666666666671"/>
    <n v="3"/>
    <s v="EUE11"/>
    <n v="165"/>
    <n v="35"/>
    <s v="ร้านที่1"/>
    <s v="P*****t"/>
    <s v="******ตลาดกระบัง กทม. 10520  โทร.0801063012 (แผนกคลัง ส่งได้ทุกวัน) แขวงคลองสองต้นนุ่น เขตลาดกระบัง จังหวัดกรุงเทพมหานคร 10520"/>
    <s v="10520"/>
    <s v="12"/>
    <s v="19/02/2025 11:13"/>
    <s v="-"/>
    <s v="SPX Express"/>
    <s v="Shopee"/>
    <s v="shopee"/>
    <s v=""/>
    <s v="TH255797037737Z"/>
    <s v="19/02/2025 11:13"/>
  </r>
  <r>
    <x v="5"/>
    <x v="5"/>
    <n v="65"/>
    <n v="2"/>
    <s v="EUE10"/>
    <n v="220"/>
    <n v="20"/>
    <s v="ร้านที่1"/>
    <s v="Ple Chairat chairat"/>
    <s v="157/17 หมู่21_x000a_ร้านลาบคำปิง หลังธนาคารออมสิน_x000a_ต.บ้านเพชร_x000a_อ.บำเหน็จณรงค์_x000a_จ.ชัยภูมิ 36160"/>
    <s v="36160"/>
    <s v="0616459247"/>
    <s v="19/02/2025 08:56"/>
    <s v="keadum555@gmail.com"/>
    <s v="EMS"/>
    <s v="facebook"/>
    <s v="กสิกร"/>
    <s v=""/>
    <s v="-"/>
    <s v="19/02/2025 11:09"/>
  </r>
  <r>
    <x v="1"/>
    <x v="1"/>
    <n v="100"/>
    <n v="2"/>
    <s v="EUE10"/>
    <n v="220"/>
    <n v="20"/>
    <s v="ร้านที่1"/>
    <s v="Ple Chairat chairat"/>
    <s v="157/17 หมู่21_x000a_ร้านลาบคำปิง หลังธนาคารออมสิน_x000a_ต.บ้านเพชร_x000a_อ.บำเหน็จณรงค์_x000a_จ.ชัยภูมิ 36160"/>
    <s v="36160"/>
    <s v="0616459247"/>
    <s v="19/02/2025 08:56"/>
    <s v="keadum555@gmail.com"/>
    <s v="EMS"/>
    <s v="facebook"/>
    <s v="กสิกร"/>
    <s v=""/>
    <s v="-"/>
    <s v="19/02/2025 11:08"/>
  </r>
  <r>
    <x v="5"/>
    <x v="5"/>
    <n v="65"/>
    <n v="4"/>
    <s v="EUE9"/>
    <n v="152"/>
    <n v="0"/>
    <s v="ร้านที่4"/>
    <s v="ป*** เ***รเกลี้ยง"/>
    <s v="นครศรีธรรมราช"/>
    <s v="-"/>
    <s v=""/>
    <s v="19/02/2025 11:08"/>
    <s v="-"/>
    <s v="Flash Express Thailand"/>
    <s v="Tiktok"/>
    <s v="tiktok"/>
    <s v="**สั่งให้ยายไม่เอารสกาแฟนะค่ะขอบคุณมากค่ะ"/>
    <s v="THT64011J474W9Z"/>
    <s v="19/02/2025 11:07"/>
  </r>
  <r>
    <x v="2"/>
    <x v="2"/>
    <n v="35"/>
    <n v="8"/>
    <s v="EUE8"/>
    <n v="365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19/02/2025 11:36"/>
    <s v="-"/>
    <s v="Flash Express"/>
    <s v="Shopee"/>
    <s v="shopee"/>
    <s v=""/>
    <s v="TH13056VW54F0F"/>
    <s v="19/02/2025 11:06"/>
  </r>
  <r>
    <x v="5"/>
    <x v="5"/>
    <n v="65"/>
    <n v="1"/>
    <s v="EUE7"/>
    <n v="309"/>
    <n v="30"/>
    <s v="ร้านที่1"/>
    <s v="Phatcharee Nampa"/>
    <s v="บ้านเลขที่ 172 หมู่ 3 ซอย 6_x000a_ตำบลสามเงา_x000a_อำเภอสามเงา_x000a_จังหวัดตาก 63130"/>
    <s v="63130"/>
    <s v="0815966694"/>
    <s v="19/02/2025 11:05"/>
    <s v="keadum555@gmail.com"/>
    <s v="EMS COD"/>
    <s v="facebook"/>
    <s v="กสิกร"/>
    <s v=""/>
    <s v="-"/>
    <s v="19/02/2025 11:05"/>
  </r>
  <r>
    <x v="6"/>
    <x v="6"/>
    <n v="100"/>
    <n v="1"/>
    <s v="EUE7"/>
    <n v="309"/>
    <n v="30"/>
    <s v="ร้านที่1"/>
    <s v="Phatcharee Nampa"/>
    <s v="บ้านเลขที่ 172 หมู่ 3 ซอย 6_x000a_ตำบลสามเงา_x000a_อำเภอสามเงา_x000a_จังหวัดตาก 63130"/>
    <s v="63130"/>
    <s v="0815966694"/>
    <s v="19/02/2025 11:05"/>
    <s v="keadum555@gmail.com"/>
    <s v="EMS COD"/>
    <s v="facebook"/>
    <s v="กสิกร"/>
    <s v=""/>
    <s v="-"/>
    <s v="19/02/2025 11:05"/>
  </r>
  <r>
    <x v="11"/>
    <x v="13"/>
    <n v="139"/>
    <n v="2"/>
    <s v="EUE7"/>
    <n v="309"/>
    <n v="30"/>
    <s v="ร้านที่1"/>
    <s v="Phatcharee Nampa"/>
    <s v="บ้านเลขที่ 172 หมู่ 3 ซอย 6_x000a_ตำบลสามเงา_x000a_อำเภอสามเงา_x000a_จังหวัดตาก 63130"/>
    <s v="63130"/>
    <s v="0815966694"/>
    <s v="19/02/2025 11:05"/>
    <s v="keadum555@gmail.com"/>
    <s v="EMS COD"/>
    <s v="facebook"/>
    <s v="กสิกร"/>
    <s v=""/>
    <s v="-"/>
    <s v="19/02/2025 11:05"/>
  </r>
  <r>
    <x v="15"/>
    <x v="19"/>
    <n v="100"/>
    <n v="1"/>
    <s v="EUE6"/>
    <n v="150"/>
    <n v="30"/>
    <s v="ร้านที่1"/>
    <s v="ยิ่ง​ลักษณ์​  เศรษฐกิจ​ "/>
    <s v="216/150ม.12_x000a_ต.ทุ่งสุขลา_x000a_อ.ศรีราชา_x000a_จ.ศรีราชา 20230"/>
    <s v="20230"/>
    <s v="0831698689"/>
    <s v="19/02/2025 11:00"/>
    <s v="keadum555@gmail.com"/>
    <s v="EMS COD"/>
    <s v="facebook"/>
    <s v="กสิกร"/>
    <s v="รับรสชาติใดก็ได้ที่ไม่ใช่เนยนม"/>
    <s v="-"/>
    <s v="19/02/2025 11:01"/>
  </r>
  <r>
    <x v="1"/>
    <x v="1"/>
    <n v="100"/>
    <n v="1"/>
    <s v="EUE6"/>
    <n v="150"/>
    <n v="30"/>
    <s v="ร้านที่1"/>
    <s v="ยิ่ง​ลักษณ์​  เศรษฐกิจ​ "/>
    <s v="216/150ม.12_x000a_ต.ทุ่งสุขลา_x000a_อ.ศรีราชา_x000a_จ.ศรีราชา 20230"/>
    <s v="20230"/>
    <s v="0831698689"/>
    <s v="19/02/2025 11:00"/>
    <s v="keadum555@gmail.com"/>
    <s v="EMS COD"/>
    <s v="facebook"/>
    <s v="กสิกร"/>
    <s v="รับรสชาติใดก็ได้ที่ไม่ใช่เนยนม"/>
    <s v="-"/>
    <s v="19/02/2025 11:01"/>
  </r>
  <r>
    <x v="5"/>
    <x v="5"/>
    <n v="65"/>
    <n v="2"/>
    <s v="EUE5"/>
    <n v="230"/>
    <n v="30"/>
    <s v="ร้านที่1"/>
    <s v="ปุณณภา  ตันหล้า"/>
    <s v=" 69/3หมู่6บ้านแม่คาวโตน ตสันกลาง อพาน จ เชียงราย 57120"/>
    <s v="57120"/>
    <s v="0835659366"/>
    <s v="19/02/2025 10:55"/>
    <s v="keadum555@gmail.com"/>
    <s v="EMS COD"/>
    <s v="facebook"/>
    <s v="กสิกร"/>
    <s v=""/>
    <s v="-"/>
    <s v="19/02/2025 10:55"/>
  </r>
  <r>
    <x v="7"/>
    <x v="12"/>
    <n v="100"/>
    <n v="1"/>
    <s v="EUE5"/>
    <n v="230"/>
    <n v="30"/>
    <s v="ร้านที่1"/>
    <s v="ปุณณภา  ตันหล้า"/>
    <s v=" 69/3หมู่6บ้านแม่คาวโตน ตสันกลาง อพาน จ เชียงราย 57120"/>
    <s v="57120"/>
    <s v="0835659366"/>
    <s v="19/02/2025 10:55"/>
    <s v="keadum555@gmail.com"/>
    <s v="EMS COD"/>
    <s v="facebook"/>
    <s v="กสิกร"/>
    <s v=""/>
    <s v="-"/>
    <s v="19/02/2025 10:55"/>
  </r>
  <r>
    <x v="1"/>
    <x v="1"/>
    <n v="100"/>
    <n v="1"/>
    <s v="EUE5"/>
    <n v="230"/>
    <n v="30"/>
    <s v="ร้านที่1"/>
    <s v="ปุณณภา  ตันหล้า"/>
    <s v=" 69/3หมู่6บ้านแม่คาวโตน ตสันกลาง อพาน จ เชียงราย 57120"/>
    <s v="57120"/>
    <s v="0835659366"/>
    <s v="19/02/2025 10:55"/>
    <s v="keadum555@gmail.com"/>
    <s v="EMS COD"/>
    <s v="facebook"/>
    <s v="กสิกร"/>
    <s v=""/>
    <s v="-"/>
    <s v="19/02/2025 10:55"/>
  </r>
  <r>
    <x v="5"/>
    <x v="5"/>
    <n v="65"/>
    <n v="2"/>
    <s v="EUE4"/>
    <n v="220"/>
    <n v="20"/>
    <s v="ร้านที่1"/>
    <s v="ศรินทร์ธร สุทัศนีย์ (ชมพู่) "/>
    <s v="ร้านนวดกินนรี_x000a_ลาดพร้าว80แยก22_x000a_แขวงวังทองหลางเขตวังทองหลางกรุงเทพฯ 10310"/>
    <s v="10310"/>
    <s v="0882525200"/>
    <s v="19/02/2025 08:25"/>
    <s v="keadum555@gmail.com"/>
    <s v="EMS"/>
    <s v="facebook"/>
    <s v="กสิกร"/>
    <s v=""/>
    <s v="-"/>
    <s v="19/02/2025 10:51"/>
  </r>
  <r>
    <x v="1"/>
    <x v="1"/>
    <n v="100"/>
    <n v="2"/>
    <s v="EUE4"/>
    <n v="220"/>
    <n v="20"/>
    <s v="ร้านที่1"/>
    <s v="ศรินทร์ธร สุทัศนีย์ (ชมพู่) "/>
    <s v="ร้านนวดกินนรี_x000a_ลาดพร้าว80แยก22_x000a_แขวงวังทองหลางเขตวังทองหลางกรุงเทพฯ 10310"/>
    <s v="10310"/>
    <s v="0882525200"/>
    <s v="19/02/2025 08:25"/>
    <s v="keadum555@gmail.com"/>
    <s v="EMS"/>
    <s v="facebook"/>
    <s v="กสิกร"/>
    <s v=""/>
    <s v="-"/>
    <s v="19/02/2025 10:51"/>
  </r>
  <r>
    <x v="2"/>
    <x v="2"/>
    <n v="45"/>
    <n v="1"/>
    <s v="EUE3"/>
    <n v="45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19/02/2025 11:21"/>
    <s v="-"/>
    <s v="SPX Express"/>
    <s v="Shopee"/>
    <s v="shopee"/>
    <s v=""/>
    <s v="TH2561955309951"/>
    <s v="19/02/2025 10:51"/>
  </r>
  <r>
    <x v="10"/>
    <x v="11"/>
    <n v="139"/>
    <n v="1"/>
    <s v="EUE2"/>
    <n v="199"/>
    <n v="20"/>
    <s v="ร้านที่1"/>
    <s v="สุพินดา"/>
    <s v="197 ม.1 ต.บ้านคําสร้อย อ.นิคมคําสร้อย จ.มุกดาหาร 49130"/>
    <s v="49130"/>
    <s v="0624580592"/>
    <s v="19/02/2025 08:15"/>
    <s v="keadum555@gmail.com"/>
    <s v="EMS"/>
    <s v="facebook"/>
    <s v="กสิกร"/>
    <s v=""/>
    <s v="-"/>
    <s v="19/02/2025 10:48"/>
  </r>
  <r>
    <x v="11"/>
    <x v="13"/>
    <n v="139"/>
    <n v="1"/>
    <s v="EUE2"/>
    <n v="199"/>
    <n v="20"/>
    <s v="ร้านที่1"/>
    <s v="สุพินดา"/>
    <s v="197 ม.1 ต.บ้านคําสร้อย อ.นิคมคําสร้อย จ.มุกดาหาร 49130"/>
    <s v="49130"/>
    <s v="0624580592"/>
    <s v="19/02/2025 08:15"/>
    <s v="keadum555@gmail.com"/>
    <s v="EMS"/>
    <s v="facebook"/>
    <s v="กสิกร"/>
    <s v=""/>
    <s v="-"/>
    <s v="19/02/2025 10:48"/>
  </r>
  <r>
    <x v="10"/>
    <x v="11"/>
    <n v="139"/>
    <n v="2"/>
    <s v="EUE1"/>
    <n v="209"/>
    <n v="30"/>
    <s v="ร้านที่1"/>
    <s v="ปาริชาติ จันทร์นุ่ม"/>
    <s v="255/1 สุขสวัสดิ์ 1 ซอย 11 ตำบลพระบาท อำเภอเมืองลำปาง จังหวัดลําปาง 25000"/>
    <s v="25000"/>
    <s v="0879163181"/>
    <s v="19/02/2025 10:45"/>
    <s v="keadum555@gmail.com"/>
    <s v="EMS COD"/>
    <s v="facebook"/>
    <s v="กสิกร"/>
    <s v=""/>
    <s v="-"/>
    <s v="19/02/2025 10:46"/>
  </r>
  <r>
    <x v="10"/>
    <x v="11"/>
    <n v="139"/>
    <n v="2"/>
    <s v="EUE0"/>
    <n v="388"/>
    <n v="30"/>
    <s v="ร้านที่1"/>
    <s v="นิติพง นามจันทร์"/>
    <s v="58/21 ม.3ต.ตาขัน อ.บ้านค่าย จ.ระยอง 21120"/>
    <s v="21120"/>
    <s v="0660731385"/>
    <s v="19/02/2025 10:41"/>
    <s v="keadum555@gmail.com"/>
    <s v="EMS COD"/>
    <s v="facebook"/>
    <s v="กสิกร"/>
    <s v=""/>
    <s v="-"/>
    <s v="19/02/2025 10:42"/>
  </r>
  <r>
    <x v="11"/>
    <x v="13"/>
    <n v="139"/>
    <n v="2"/>
    <s v="EUE0"/>
    <n v="388"/>
    <n v="30"/>
    <s v="ร้านที่1"/>
    <s v="นิติพง นามจันทร์"/>
    <s v="58/21 ม.3ต.ตาขัน อ.บ้านค่าย จ.ระยอง 21120"/>
    <s v="21120"/>
    <s v="0660731385"/>
    <s v="19/02/2025 10:41"/>
    <s v="keadum555@gmail.com"/>
    <s v="EMS COD"/>
    <s v="facebook"/>
    <s v="กสิกร"/>
    <s v=""/>
    <s v="-"/>
    <s v="19/02/2025 10:42"/>
  </r>
  <r>
    <x v="5"/>
    <x v="5"/>
    <n v="65"/>
    <n v="2"/>
    <s v="EUD99"/>
    <n v="84"/>
    <n v="6"/>
    <s v="ร้านที่4"/>
    <s v="ก***่าย"/>
    <s v="Samut Prakan"/>
    <s v="-"/>
    <s v=""/>
    <s v="19/02/2025 10:40"/>
    <s v="-"/>
    <s v="Flash Express Thailand"/>
    <s v="Tiktok"/>
    <s v="tiktok"/>
    <s v=""/>
    <s v="THT02011J4T3T8Z"/>
    <s v="19/02/2025 10:40"/>
  </r>
  <r>
    <x v="4"/>
    <x v="4"/>
    <n v="0"/>
    <n v="1"/>
    <s v="EUD98"/>
    <n v="106"/>
    <n v="6"/>
    <s v="ร้านที่4"/>
    <s v="น*** โ***ะน้อย"/>
    <s v="นครราชสีมา"/>
    <s v="-"/>
    <s v=""/>
    <s v="19/02/2025 10:39"/>
    <s v="-"/>
    <s v="Flash Express Thailand COD"/>
    <s v="Tiktok"/>
    <s v="จ่ายทีหลัง / COD"/>
    <s v=""/>
    <s v="THT27141J46FN9Z"/>
    <s v="19/02/2025 10:39"/>
  </r>
  <r>
    <x v="1"/>
    <x v="1"/>
    <n v="120"/>
    <n v="1"/>
    <s v="EUD98"/>
    <n v="106"/>
    <n v="6"/>
    <s v="ร้านที่4"/>
    <s v="น*** โ***ะน้อย"/>
    <s v="นครราชสีมา"/>
    <s v="-"/>
    <s v=""/>
    <s v="19/02/2025 10:39"/>
    <s v="-"/>
    <s v="Flash Express Thailand COD"/>
    <s v="Tiktok"/>
    <s v="จ่ายทีหลัง / COD"/>
    <s v=""/>
    <s v="THT27141J46FN9Z"/>
    <s v="19/02/2025 10:39"/>
  </r>
  <r>
    <x v="19"/>
    <x v="24"/>
    <n v="65"/>
    <n v="7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17"/>
    <x v="21"/>
    <n v="65"/>
    <n v="7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16"/>
    <x v="20"/>
    <n v="65"/>
    <n v="6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3"/>
    <x v="3"/>
    <n v="60"/>
    <n v="30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1"/>
    <x v="1"/>
    <n v="100"/>
    <n v="30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2"/>
    <x v="26"/>
    <n v="28.5"/>
    <n v="1"/>
    <s v="EUD96"/>
    <n v="28.5"/>
    <n v="0"/>
    <s v="ร้านที่4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9/02/2025 10:29"/>
    <s v="-"/>
    <s v="Kerry_dropoff"/>
    <s v="Lazada"/>
    <s v="lazada"/>
    <s v=""/>
    <s v="LEXDO0128107587"/>
    <s v="19/02/2025 10:29"/>
  </r>
  <r>
    <x v="10"/>
    <x v="11"/>
    <n v="139"/>
    <n v="1"/>
    <s v="EUD95"/>
    <n v="209"/>
    <n v="30"/>
    <s v="ร้านที่1"/>
    <s v="กุลนิฐมหาราช"/>
    <s v="20/2เทศบาล1ซ3ปากเพียวเมืองสระบุรี 18000"/>
    <s v="18000"/>
    <s v="0802087598"/>
    <s v="19/02/2025 10:27"/>
    <s v="keadum555@gmail.com"/>
    <s v="EMS COD"/>
    <s v="facebook"/>
    <s v="กสิกร"/>
    <s v=""/>
    <s v="-"/>
    <s v="19/02/2025 10:28"/>
  </r>
  <r>
    <x v="11"/>
    <x v="13"/>
    <n v="139"/>
    <n v="1"/>
    <s v="EUD95"/>
    <n v="209"/>
    <n v="30"/>
    <s v="ร้านที่1"/>
    <s v="กุลนิฐมหาราช"/>
    <s v="20/2เทศบาล1ซ3ปากเพียวเมืองสระบุรี 18000"/>
    <s v="18000"/>
    <s v="0802087598"/>
    <s v="19/02/2025 10:27"/>
    <s v="keadum555@gmail.com"/>
    <s v="EMS COD"/>
    <s v="facebook"/>
    <s v="กสิกร"/>
    <s v=""/>
    <s v="-"/>
    <s v="19/02/2025 10:28"/>
  </r>
  <r>
    <x v="5"/>
    <x v="5"/>
    <n v="65"/>
    <n v="6"/>
    <s v="EUD94"/>
    <n v="234"/>
    <n v="0"/>
    <s v="ร้านที่4"/>
    <s v="อ***ธิดา แ***์รังษี ห***"/>
    <s v="จันทบุรี"/>
    <s v="-"/>
    <s v=""/>
    <s v="19/02/2025 10:20"/>
    <s v="-"/>
    <s v="Flash Express Thailand"/>
    <s v="Tiktok"/>
    <s v="tiktok"/>
    <s v=""/>
    <s v="THT22031J4TT56Z"/>
    <s v="19/02/2025 10:20"/>
  </r>
  <r>
    <x v="5"/>
    <x v="5"/>
    <n v="65"/>
    <n v="2"/>
    <s v="EUD93"/>
    <n v="78"/>
    <n v="0"/>
    <s v="ร้านที่4"/>
    <s v="อ***ตย์ แ***ว่าง"/>
    <s v="อุทัยธานี"/>
    <s v="-"/>
    <s v=""/>
    <s v="19/02/2025 10:16"/>
    <s v="-"/>
    <s v="Flash Express Thailand COD"/>
    <s v="Tiktok"/>
    <s v="จ่ายทีหลัง / COD"/>
    <s v=""/>
    <s v="THT57081J46JZ1Z"/>
    <s v="19/02/2025 10:16"/>
  </r>
  <r>
    <x v="5"/>
    <x v="5"/>
    <n v="65"/>
    <n v="4"/>
    <s v="EUD92"/>
    <n v="156"/>
    <n v="0"/>
    <s v="ร้านที่4"/>
    <s v="ธ***รัตน์ ส***ินดา"/>
    <s v="บุรีรัมย์"/>
    <s v="-"/>
    <s v=""/>
    <s v="19/02/2025 10:16"/>
    <s v="-"/>
    <s v="Flash Express Thailand COD"/>
    <s v="Tiktok"/>
    <s v="จ่ายทีหลัง / COD"/>
    <s v="ทานกาแฟไม่ได้ค่ะ "/>
    <s v="THT28061J47679Z"/>
    <s v="19/02/2025 10:16"/>
  </r>
  <r>
    <x v="5"/>
    <x v="5"/>
    <n v="65"/>
    <n v="4"/>
    <s v="EUD91"/>
    <n v="152"/>
    <n v="0"/>
    <s v="ร้านที่4"/>
    <s v="ช***าภัค แ***์รังษี"/>
    <s v="อุบลราชธานี"/>
    <s v="-"/>
    <s v=""/>
    <s v="19/02/2025 10:13"/>
    <s v="-"/>
    <s v="Flash Express Thailand"/>
    <s v="Tiktok"/>
    <s v="tiktok"/>
    <s v=""/>
    <s v="THT31131J4TC18Z"/>
    <s v="19/02/2025 10:13"/>
  </r>
  <r>
    <x v="5"/>
    <x v="5"/>
    <n v="65"/>
    <n v="4"/>
    <s v="EUD90"/>
    <n v="197"/>
    <n v="45"/>
    <s v="ร้านที่4"/>
    <s v="น** ส***าล ก***ตถ์นาม"/>
    <s v="สุรินทร์"/>
    <s v="-"/>
    <s v=""/>
    <s v="19/02/2025 10:13"/>
    <s v="-"/>
    <s v="Flash Express Thailand COD"/>
    <s v="Tiktok"/>
    <s v="จ่ายทีหลัง / COD"/>
    <s v=""/>
    <s v="THT29021J473M7Z"/>
    <s v="19/02/2025 10:13"/>
  </r>
  <r>
    <x v="5"/>
    <x v="5"/>
    <n v="65"/>
    <n v="4"/>
    <s v="EUD89"/>
    <n v="156"/>
    <n v="0"/>
    <s v="ร้านที่4"/>
    <s v="ส***ตศรา พ***รหม"/>
    <s v="พระนครศรีอยุธยา"/>
    <s v="-"/>
    <s v=""/>
    <s v="19/02/2025 09:53"/>
    <s v="-"/>
    <s v="Flash Express Thailand COD"/>
    <s v="Tiktok"/>
    <s v="จ่ายทีหลัง / COD"/>
    <s v="ฝอยทอง2 เนยนม2"/>
    <s v="THT05031J4TKR8Z"/>
    <s v="19/02/2025 09:53"/>
  </r>
  <r>
    <x v="1"/>
    <x v="1"/>
    <n v="80"/>
    <n v="2"/>
    <s v="EUD88"/>
    <n v="167"/>
    <n v="7"/>
    <s v="ร้านที่1"/>
    <s v="น******ิ"/>
    <s v="******ง/เขต จอมทองจ.กรุงเทพฯ แขวงจอมทอง เขตจอมทอง จังหวัดกรุงเทพมหานคร 10150"/>
    <s v="10150"/>
    <s v="99"/>
    <s v="19/02/2025 10:17"/>
    <s v="-"/>
    <s v="SPX Express"/>
    <s v="Shopee"/>
    <s v="shopee"/>
    <s v=""/>
    <s v="TH256533493406V"/>
    <s v="19/02/2025 09:47"/>
  </r>
  <r>
    <x v="1"/>
    <x v="1"/>
    <n v="66.333333333333329"/>
    <n v="3"/>
    <s v="EUD87"/>
    <n v="220"/>
    <n v="0"/>
    <s v="ร้านที่4"/>
    <s v="ท***์"/>
    <s v="จันทบุรี"/>
    <s v="-"/>
    <s v=""/>
    <s v="19/02/2025 09:44"/>
    <s v="-"/>
    <s v="Flash Express Thailand COD"/>
    <s v="Tiktok"/>
    <s v="จ่ายทีหลัง / COD"/>
    <s v=""/>
    <s v="THT22091J46ET3Z"/>
    <s v="19/02/2025 09:44"/>
  </r>
  <r>
    <x v="0"/>
    <x v="0"/>
    <n v="60"/>
    <n v="3"/>
    <s v="EUD86"/>
    <n v="111"/>
    <n v="6"/>
    <s v="ร้านที่2"/>
    <s v="ส***ลี พ***พ็ชร"/>
    <s v="กรุงเทพฯ"/>
    <s v="-"/>
    <s v=""/>
    <s v="19/02/2025 09:26"/>
    <s v="-"/>
    <s v="Flash Express Thailand COD"/>
    <s v="Tiktok"/>
    <s v="จ่ายทีหลัง / COD"/>
    <s v=""/>
    <s v="THT01151J47781Z"/>
    <s v="19/02/2025 09:26"/>
  </r>
  <r>
    <x v="4"/>
    <x v="4"/>
    <n v="0"/>
    <n v="1"/>
    <s v="EUD85"/>
    <n v="200"/>
    <n v="0"/>
    <s v="ร้านที่4"/>
    <s v="ข***ดาว"/>
    <s v="นนทบุรี"/>
    <s v="-"/>
    <s v=""/>
    <s v="19/02/2025 09:23"/>
    <s v="-"/>
    <s v="Flash Express Thailand COD"/>
    <s v="Tiktok"/>
    <s v="จ่ายทีหลัง / COD"/>
    <s v=""/>
    <s v="THT03011J4T0R4Z"/>
    <s v="19/02/2025 09:23"/>
  </r>
  <r>
    <x v="7"/>
    <x v="12"/>
    <n v="120"/>
    <n v="1"/>
    <s v="EUD85"/>
    <n v="200"/>
    <n v="0"/>
    <s v="ร้านที่4"/>
    <s v="ข***ดาว"/>
    <s v="นนทบุรี"/>
    <s v="-"/>
    <s v=""/>
    <s v="19/02/2025 09:23"/>
    <s v="-"/>
    <s v="Flash Express Thailand COD"/>
    <s v="Tiktok"/>
    <s v="จ่ายทีหลัง / COD"/>
    <s v=""/>
    <s v="THT03011J4T0R4Z"/>
    <s v="19/02/2025 09:23"/>
  </r>
  <r>
    <x v="4"/>
    <x v="4"/>
    <n v="0"/>
    <n v="1"/>
    <s v="EUD85"/>
    <n v="200"/>
    <n v="0"/>
    <s v="ร้านที่4"/>
    <s v="ข***ดาว"/>
    <s v="นนทบุรี"/>
    <s v="-"/>
    <s v=""/>
    <s v="19/02/2025 09:23"/>
    <s v="-"/>
    <s v="Flash Express Thailand COD"/>
    <s v="Tiktok"/>
    <s v="จ่ายทีหลัง / COD"/>
    <s v=""/>
    <s v="THT03011J4T0R4Z"/>
    <s v="19/02/2025 09:23"/>
  </r>
  <r>
    <x v="6"/>
    <x v="6"/>
    <n v="120"/>
    <n v="1"/>
    <s v="EUD85"/>
    <n v="200"/>
    <n v="0"/>
    <s v="ร้านที่4"/>
    <s v="ข***ดาว"/>
    <s v="นนทบุรี"/>
    <s v="-"/>
    <s v=""/>
    <s v="19/02/2025 09:23"/>
    <s v="-"/>
    <s v="Flash Express Thailand COD"/>
    <s v="Tiktok"/>
    <s v="จ่ายทีหลัง / COD"/>
    <s v=""/>
    <s v="THT03011J4T0R4Z"/>
    <s v="19/02/2025 09:23"/>
  </r>
  <r>
    <x v="4"/>
    <x v="4"/>
    <n v="0"/>
    <n v="1"/>
    <s v="EUD83"/>
    <n v="116"/>
    <n v="16"/>
    <s v="ร้านที่4"/>
    <s v="น**"/>
    <s v="ราชบุรี"/>
    <s v="-"/>
    <s v=""/>
    <s v="19/02/2025 08:28"/>
    <s v="-"/>
    <s v="Flash Express Thailand"/>
    <s v="Tiktok"/>
    <s v="tiktok"/>
    <s v=""/>
    <s v="THT12071J46G17Z"/>
    <s v="19/02/2025 08:28"/>
  </r>
  <r>
    <x v="1"/>
    <x v="1"/>
    <n v="120"/>
    <n v="1"/>
    <s v="EUD83"/>
    <n v="116"/>
    <n v="16"/>
    <s v="ร้านที่4"/>
    <s v="น**"/>
    <s v="ราชบุรี"/>
    <s v="-"/>
    <s v=""/>
    <s v="19/02/2025 08:28"/>
    <s v="-"/>
    <s v="Flash Express Thailand"/>
    <s v="Tiktok"/>
    <s v="tiktok"/>
    <s v=""/>
    <s v="THT12071J46G17Z"/>
    <s v="19/02/2025 08:28"/>
  </r>
  <r>
    <x v="6"/>
    <x v="27"/>
    <n v="66"/>
    <n v="1"/>
    <s v="EUD80"/>
    <n v="66"/>
    <n v="0"/>
    <s v="ร้านที่7"/>
    <s v="เอกอนันต์ กล้ากฤษ"/>
    <s v="122/1หมู่8 ต.บางเจ้าฉ่า · บางเจ้าฉ่า/ Bang Chao Cha_x000a__x000a_โพธิ์ทอง/ Pho Thongอ่างทอง/ Ang Thong_x000a_14120"/>
    <s v="14120"/>
    <s v="660897919339"/>
    <s v="19/02/2025 07:41"/>
    <s v="-"/>
    <s v="Kerry_dropoff"/>
    <s v="Lazada"/>
    <s v="lazada"/>
    <s v=""/>
    <s v="LEXDO0128107600"/>
    <s v="19/02/2025 07:41"/>
  </r>
  <r>
    <x v="0"/>
    <x v="0"/>
    <n v="60"/>
    <n v="3"/>
    <s v="EUD79"/>
    <n v="205"/>
    <n v="0"/>
    <s v="ร้านที่4"/>
    <s v="น***"/>
    <s v="หนองคาย"/>
    <s v="-"/>
    <s v=""/>
    <s v="19/02/2025 06:44"/>
    <s v="-"/>
    <s v="Flash Express Thailand"/>
    <s v="Tiktok"/>
    <s v="tiktok"/>
    <s v=""/>
    <s v="THT40051J3J987Z"/>
    <s v="19/02/2025 06:44"/>
  </r>
  <r>
    <x v="1"/>
    <x v="1"/>
    <n v="120"/>
    <n v="1"/>
    <s v="EUD79"/>
    <n v="205"/>
    <n v="0"/>
    <s v="ร้านที่4"/>
    <s v="น***"/>
    <s v="หนองคาย"/>
    <s v="-"/>
    <s v=""/>
    <s v="19/02/2025 06:44"/>
    <s v="-"/>
    <s v="Flash Express Thailand"/>
    <s v="Tiktok"/>
    <s v="tiktok"/>
    <s v=""/>
    <s v="THT40051J3J987Z"/>
    <s v="19/02/2025 06:44"/>
  </r>
  <r>
    <x v="1"/>
    <x v="1"/>
    <n v="76.666666666666671"/>
    <n v="3"/>
    <s v="EUD78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19/02/2025 06:53"/>
    <s v="-"/>
    <s v="SPX Express"/>
    <s v="Shopee"/>
    <s v="shopee"/>
    <s v=""/>
    <s v="TH2573021215817"/>
    <s v="19/02/2025 06:23"/>
  </r>
  <r>
    <x v="1"/>
    <x v="1"/>
    <n v="76.666666666666671"/>
    <n v="3"/>
    <s v="EUD77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19/02/2025 06:50"/>
    <s v="-"/>
    <s v="SPX Express"/>
    <s v="Shopee"/>
    <s v="shopee"/>
    <s v=""/>
    <s v="TH255071521506J"/>
    <s v="19/02/2025 06:20"/>
  </r>
  <r>
    <x v="1"/>
    <x v="1"/>
    <n v="66.333333333333329"/>
    <n v="3"/>
    <s v="EUD76"/>
    <n v="191.73"/>
    <n v="0"/>
    <s v="ร้านที่9"/>
    <s v="นส.รุ่งรัตน์ อรุณรัตน์"/>
    <s v="ซอยมารวย 85 ม.3  · ท่าเจ้าสนุก/ Tha Chao Sanuk_x000a__x000a_ท่าเรือ/ Tha Rueaพระนครศรีอยุธยา/ Phra Nakhon Si Ayutthaya_x000a_13130"/>
    <s v="13130"/>
    <s v="660890864426"/>
    <s v="19/02/2025 06:18"/>
    <s v="-"/>
    <s v="Kerry_dropoff"/>
    <s v="Lazada"/>
    <s v="lazada"/>
    <s v=""/>
    <s v="LEXDO0128083624"/>
    <s v="19/02/2025 06:18"/>
  </r>
  <r>
    <x v="4"/>
    <x v="4"/>
    <n v="0"/>
    <n v="1"/>
    <s v="EUD75"/>
    <n v="145"/>
    <n v="45"/>
    <s v="ร้านที่4"/>
    <s v="เ***ยว"/>
    <s v="กรุงเทพมหานคร"/>
    <s v="-"/>
    <s v=""/>
    <s v="19/02/2025 05:49"/>
    <s v="-"/>
    <s v="Flash Express Thailand COD"/>
    <s v="Tiktok"/>
    <s v="จ่ายทีหลัง / COD"/>
    <s v=""/>
    <s v="THT01481J45NG6Z"/>
    <s v="19/02/2025 05:49"/>
  </r>
  <r>
    <x v="1"/>
    <x v="1"/>
    <n v="120"/>
    <n v="1"/>
    <s v="EUD75"/>
    <n v="145"/>
    <n v="45"/>
    <s v="ร้านที่4"/>
    <s v="เ***ยว"/>
    <s v="กรุงเทพมหานคร"/>
    <s v="-"/>
    <s v=""/>
    <s v="19/02/2025 05:49"/>
    <s v="-"/>
    <s v="Flash Express Thailand COD"/>
    <s v="Tiktok"/>
    <s v="จ่ายทีหลัง / COD"/>
    <s v=""/>
    <s v="THT01481J45NG6Z"/>
    <s v="19/02/2025 05:49"/>
  </r>
  <r>
    <x v="1"/>
    <x v="10"/>
    <n v="63.63"/>
    <n v="1"/>
    <s v="EUD74"/>
    <n v="70.63"/>
    <n v="7"/>
    <s v="ร้านที่1"/>
    <s v="เชิดศักดิ์​ สืบ​โหร​"/>
    <s v="76/2ม.7ต.เขารูปช้าง_x000a__x000a_เมืองสงขลา/ Mueang Songkhlaสงขลา/ Songkhla_x000a_90000"/>
    <s v="90000"/>
    <s v="660902146555"/>
    <s v="19/02/2025 05:33"/>
    <s v="-"/>
    <s v="Kerry_dropoff"/>
    <s v="Lazada"/>
    <s v="lazada"/>
    <s v=""/>
    <s v="LEXPU0459388916"/>
    <s v="19/02/2025 05:33"/>
  </r>
  <r>
    <x v="6"/>
    <x v="6"/>
    <n v="90"/>
    <n v="2"/>
    <s v="EUD73"/>
    <n v="160.55000000000001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19/02/2025 04:30"/>
    <s v="-"/>
    <s v="Kerry_dropoff"/>
    <s v="Lazada"/>
    <s v="lazada"/>
    <s v=""/>
    <s v="LEXDO0128090357"/>
    <s v="19/02/2025 04:30"/>
  </r>
  <r>
    <x v="6"/>
    <x v="27"/>
    <n v="76"/>
    <n v="1"/>
    <s v="EUD72"/>
    <n v="76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19/02/2025 04:19"/>
    <s v="-"/>
    <s v="Kerry_dropoff"/>
    <s v="Lazada"/>
    <s v="lazada"/>
    <s v=""/>
    <s v="LEXDO0128090427"/>
    <s v="19/02/2025 04:19"/>
  </r>
  <r>
    <x v="1"/>
    <x v="1"/>
    <n v="80"/>
    <n v="1"/>
    <s v="EUD71"/>
    <n v="239"/>
    <n v="45"/>
    <s v="ร้านที่1"/>
    <s v="ข******ม"/>
    <s v="******ง 504 86/1 หมู่ 5 ถ.แจ้งวัฒนะ ต.ปากเกร็ด อ.ปากเกร็ด นนทบุรี ตำบลปากเกร็ด อำเภอปากเกร็ด จังหวัดนนทบุรี 11120"/>
    <s v="11120"/>
    <s v="01"/>
    <s v="19/02/2025 00:44"/>
    <s v="-"/>
    <s v="Flash Express"/>
    <s v="Shopee"/>
    <s v="shopee"/>
    <s v=""/>
    <s v="TH03066VV8XD2A"/>
    <s v="19/02/2025 00:44"/>
  </r>
  <r>
    <x v="0"/>
    <x v="0"/>
    <n v="43"/>
    <n v="1"/>
    <s v="EUD71"/>
    <n v="239"/>
    <n v="45"/>
    <s v="ร้านที่1"/>
    <s v="ข******ม"/>
    <s v="******ง 504 86/1 หมู่ 5 ถ.แจ้งวัฒนะ ต.ปากเกร็ด อ.ปากเกร็ด นนทบุรี ตำบลปากเกร็ด อำเภอปากเกร็ด จังหวัดนนทบุรี 11120"/>
    <s v="11120"/>
    <s v="01"/>
    <s v="19/02/2025 00:44"/>
    <s v="-"/>
    <s v="Flash Express"/>
    <s v="Shopee"/>
    <s v="shopee"/>
    <s v=""/>
    <s v="TH03066VV8XD2A"/>
    <s v="19/02/2025 00:44"/>
  </r>
  <r>
    <x v="6"/>
    <x v="6"/>
    <n v="80"/>
    <n v="1"/>
    <s v="EUD71"/>
    <n v="239"/>
    <n v="45"/>
    <s v="ร้านที่1"/>
    <s v="ข******ม"/>
    <s v="******ง 504 86/1 หมู่ 5 ถ.แจ้งวัฒนะ ต.ปากเกร็ด อ.ปากเกร็ด นนทบุรี ตำบลปากเกร็ด อำเภอปากเกร็ด จังหวัดนนทบุรี 11120"/>
    <s v="11120"/>
    <s v="01"/>
    <s v="19/02/2025 00:44"/>
    <s v="-"/>
    <s v="Flash Express"/>
    <s v="Shopee"/>
    <s v="shopee"/>
    <s v=""/>
    <s v="TH03066VV8XD2A"/>
    <s v="19/02/2025 00:44"/>
  </r>
  <r>
    <x v="21"/>
    <x v="28"/>
    <n v="100"/>
    <n v="1"/>
    <s v="EUD70"/>
    <n v="107"/>
    <n v="7"/>
    <s v="ร้านที่1"/>
    <s v="ธ******ม"/>
    <s v="****** ตำบลวังตะกอ อำเภอหลังสวน จังหวัดชุมพร 86110"/>
    <s v="86110"/>
    <s v="99"/>
    <s v="19/02/2025 00:40"/>
    <s v="-"/>
    <s v="SPX Express"/>
    <s v="Shopee"/>
    <s v="shopee"/>
    <s v=""/>
    <s v="TH254090421431Z"/>
    <s v="19/02/2025 00:2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x v="0"/>
    <n v="66.333333333333329"/>
    <n v="3"/>
    <s v="EUH0"/>
    <n v="220"/>
    <n v="0"/>
    <s v="ร้านที่4"/>
    <s v="ส***ย์ พ***วี"/>
    <s v="นครปฐม"/>
    <s v="-"/>
    <s v=""/>
    <s v="20/02/2025 23:57"/>
    <s v="-"/>
    <s v="Flash Express Thailand COD"/>
    <s v="Tiktok"/>
    <s v="จ่ายทีหลัง / COD"/>
    <s v=""/>
    <s v="-"/>
    <s v="20/02/2025 23:57"/>
  </r>
  <r>
    <x v="0"/>
    <x v="0"/>
    <n v="66.333333333333329"/>
    <n v="3"/>
    <s v="EUG99"/>
    <n v="122.35"/>
    <n v="7"/>
    <s v="ร้านที่9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20/02/2025 23:41"/>
    <s v="-"/>
    <s v="Kerry_dropoff"/>
    <s v="Lazada"/>
    <s v="lazada"/>
    <s v=""/>
    <s v="-"/>
    <s v="20/02/2025 23:41"/>
  </r>
  <r>
    <x v="1"/>
    <x v="1"/>
    <n v="66"/>
    <n v="1"/>
    <s v="EUG98"/>
    <n v="115.35"/>
    <n v="0"/>
    <s v="ร้านที่9"/>
    <s v="กวิศรา ( คุณ แจง )"/>
    <s v="Ayothaya Riverside Hotel 91/1 หมู่ 10 ตำบล กะมัง อำเภอ พระนครศรีอยุธยา · กะมัง/ Kamang_x000a__x000a_พระนครศรีอยุธยา/ Phra Nakhon Si Ayutthayaพระนครศรีอยุธยา/ Phra Nakhon Si Ayutthaya_x000a_13000"/>
    <s v="13000"/>
    <s v="660859244145"/>
    <s v="20/02/2025 23:29"/>
    <s v="-"/>
    <s v="Kerry_dropoff"/>
    <s v="Lazada"/>
    <s v="lazada"/>
    <s v=""/>
    <s v="-"/>
    <s v="20/02/2025 23:29"/>
  </r>
  <r>
    <x v="2"/>
    <x v="2"/>
    <n v="66"/>
    <n v="1"/>
    <s v="EUG98"/>
    <n v="115.35"/>
    <n v="0"/>
    <s v="ร้านที่9"/>
    <s v="กวิศรา ( คุณ แจง )"/>
    <s v="Ayothaya Riverside Hotel 91/1 หมู่ 10 ตำบล กะมัง อำเภอ พระนครศรีอยุธยา · กะมัง/ Kamang_x000a__x000a_พระนครศรีอยุธยา/ Phra Nakhon Si Ayutthayaพระนครศรีอยุธยา/ Phra Nakhon Si Ayutthaya_x000a_13000"/>
    <s v="13000"/>
    <s v="660859244145"/>
    <s v="20/02/2025 23:29"/>
    <s v="-"/>
    <s v="Kerry_dropoff"/>
    <s v="Lazada"/>
    <s v="lazada"/>
    <s v=""/>
    <s v="-"/>
    <s v="20/02/2025 23:29"/>
  </r>
  <r>
    <x v="0"/>
    <x v="0"/>
    <n v="67"/>
    <n v="1"/>
    <s v="EUG98"/>
    <n v="115.35"/>
    <n v="0"/>
    <s v="ร้านที่9"/>
    <s v="กวิศรา ( คุณ แจง )"/>
    <s v="Ayothaya Riverside Hotel 91/1 หมู่ 10 ตำบล กะมัง อำเภอ พระนครศรีอยุธยา · กะมัง/ Kamang_x000a__x000a_พระนครศรีอยุธยา/ Phra Nakhon Si Ayutthayaพระนครศรีอยุธยา/ Phra Nakhon Si Ayutthaya_x000a_13000"/>
    <s v="13000"/>
    <s v="660859244145"/>
    <s v="20/02/2025 23:29"/>
    <s v="-"/>
    <s v="Kerry_dropoff"/>
    <s v="Lazada"/>
    <s v="lazada"/>
    <s v=""/>
    <s v="-"/>
    <s v="20/02/2025 23:29"/>
  </r>
  <r>
    <x v="1"/>
    <x v="1"/>
    <n v="66"/>
    <n v="1"/>
    <s v="EUG96"/>
    <n v="149.31"/>
    <n v="7"/>
    <s v="ร้านที่9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20/02/2025 23:03"/>
    <s v="-"/>
    <s v="Kerry_dropoff"/>
    <s v="Lazada"/>
    <s v="lazada"/>
    <s v=""/>
    <s v="-"/>
    <s v="20/02/2025 23:03"/>
  </r>
  <r>
    <x v="2"/>
    <x v="2"/>
    <n v="66"/>
    <n v="1"/>
    <s v="EUG96"/>
    <n v="149.31"/>
    <n v="7"/>
    <s v="ร้านที่9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20/02/2025 23:03"/>
    <s v="-"/>
    <s v="Kerry_dropoff"/>
    <s v="Lazada"/>
    <s v="lazada"/>
    <s v=""/>
    <s v="-"/>
    <s v="20/02/2025 23:03"/>
  </r>
  <r>
    <x v="0"/>
    <x v="0"/>
    <n v="67"/>
    <n v="1"/>
    <s v="EUG96"/>
    <n v="149.31"/>
    <n v="7"/>
    <s v="ร้านที่9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20/02/2025 23:03"/>
    <s v="-"/>
    <s v="Kerry_dropoff"/>
    <s v="Lazada"/>
    <s v="lazada"/>
    <s v=""/>
    <s v="-"/>
    <s v="20/02/2025 23:03"/>
  </r>
  <r>
    <x v="3"/>
    <x v="3"/>
    <n v="60"/>
    <n v="3"/>
    <s v="EUG95"/>
    <n v="111"/>
    <n v="6"/>
    <s v="ร้านที่2"/>
    <s v="น***ัทยา แ***ขุนจิตร"/>
    <s v="พัทลุง"/>
    <s v="-"/>
    <s v=""/>
    <s v="20/02/2025 22:58"/>
    <s v="-"/>
    <s v="J&amp;T COD"/>
    <s v="Tiktok"/>
    <s v="จ่ายทีหลัง / COD"/>
    <s v=""/>
    <s v="-"/>
    <s v="20/02/2025 22:59"/>
  </r>
  <r>
    <x v="4"/>
    <x v="4"/>
    <n v="75"/>
    <n v="1"/>
    <s v="EUG93"/>
    <n v="123"/>
    <n v="48"/>
    <s v="ร้านที่1"/>
    <s v="จ**บ"/>
    <s v="******ุง 20 แขวงตลาดน้อย แขวงตลาดน้อย เขตสัมพันธวงศ์ จังหวัดกรุงเทพมหานคร 10100"/>
    <s v="10100"/>
    <s v="78"/>
    <s v="20/02/2025 22:35"/>
    <s v="-"/>
    <s v="SPX Express"/>
    <s v="Shopee"/>
    <s v="shopee"/>
    <s v=""/>
    <s v="-"/>
    <s v="20/02/2025 22:35"/>
  </r>
  <r>
    <x v="1"/>
    <x v="1"/>
    <n v="66"/>
    <n v="1"/>
    <s v="EUG92"/>
    <n v="115.35"/>
    <n v="0"/>
    <s v="ร้านที่9"/>
    <s v="อำไพ  โนนวิเศษ"/>
    <s v="11 หมู่ 10   ต.บ่อทอง  อำเภอหนองม่วง  จังหวัดลพบุรี  15170 · บ่อทอง/ Bo Thong_x000a__x000a_หนองม่วง/ Nong Muangลพบุรี/ Lopburi_x000a_15170"/>
    <s v="15170"/>
    <s v="660836078305"/>
    <s v="20/02/2025 22:29"/>
    <s v="-"/>
    <s v="Kerry_dropoff"/>
    <s v="Lazada"/>
    <s v="lazada"/>
    <s v=""/>
    <s v="-"/>
    <s v="20/02/2025 22:28"/>
  </r>
  <r>
    <x v="2"/>
    <x v="2"/>
    <n v="66"/>
    <n v="1"/>
    <s v="EUG92"/>
    <n v="115.35"/>
    <n v="0"/>
    <s v="ร้านที่9"/>
    <s v="อำไพ  โนนวิเศษ"/>
    <s v="11 หมู่ 10   ต.บ่อทอง  อำเภอหนองม่วง  จังหวัดลพบุรี  15170 · บ่อทอง/ Bo Thong_x000a__x000a_หนองม่วง/ Nong Muangลพบุรี/ Lopburi_x000a_15170"/>
    <s v="15170"/>
    <s v="660836078305"/>
    <s v="20/02/2025 22:29"/>
    <s v="-"/>
    <s v="Kerry_dropoff"/>
    <s v="Lazada"/>
    <s v="lazada"/>
    <s v=""/>
    <s v="-"/>
    <s v="20/02/2025 22:28"/>
  </r>
  <r>
    <x v="0"/>
    <x v="0"/>
    <n v="67"/>
    <n v="1"/>
    <s v="EUG92"/>
    <n v="115.35"/>
    <n v="0"/>
    <s v="ร้านที่9"/>
    <s v="อำไพ  โนนวิเศษ"/>
    <s v="11 หมู่ 10   ต.บ่อทอง  อำเภอหนองม่วง  จังหวัดลพบุรี  15170 · บ่อทอง/ Bo Thong_x000a__x000a_หนองม่วง/ Nong Muangลพบุรี/ Lopburi_x000a_15170"/>
    <s v="15170"/>
    <s v="660836078305"/>
    <s v="20/02/2025 22:29"/>
    <s v="-"/>
    <s v="Kerry_dropoff"/>
    <s v="Lazada"/>
    <s v="lazada"/>
    <s v=""/>
    <s v="-"/>
    <s v="20/02/2025 22:28"/>
  </r>
  <r>
    <x v="3"/>
    <x v="3"/>
    <n v="60"/>
    <n v="3"/>
    <s v="EUG91"/>
    <n v="210"/>
    <n v="0"/>
    <s v="ร้านที่4"/>
    <s v="ณ***ิดา ศ***ุด"/>
    <s v="นครศรีธรรมราช"/>
    <s v="-"/>
    <s v=""/>
    <s v="20/02/2025 22:15"/>
    <s v="-"/>
    <s v="Flash Express Thailand"/>
    <s v="Tiktok"/>
    <s v="tiktok"/>
    <s v=""/>
    <s v="-"/>
    <s v="20/02/2025 22:15"/>
  </r>
  <r>
    <x v="5"/>
    <x v="5"/>
    <n v="66.666666666666671"/>
    <n v="3"/>
    <s v="EUG91"/>
    <n v="210"/>
    <n v="0"/>
    <s v="ร้านที่4"/>
    <s v="ณ***ิดา ศ***ุด"/>
    <s v="นครศรีธรรมราช"/>
    <s v="-"/>
    <s v=""/>
    <s v="20/02/2025 22:15"/>
    <s v="-"/>
    <s v="Flash Express Thailand"/>
    <s v="Tiktok"/>
    <s v="tiktok"/>
    <s v=""/>
    <s v="-"/>
    <s v="20/02/2025 22:15"/>
  </r>
  <r>
    <x v="6"/>
    <x v="6"/>
    <n v="35"/>
    <n v="8"/>
    <s v="EUG90"/>
    <n v="180.65"/>
    <n v="0"/>
    <s v="ร้านที่10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"/>
    <s v="-"/>
    <s v="-"/>
    <s v="Kerry_dropoff"/>
    <s v="Lazada"/>
    <s v="-"/>
    <s v=""/>
    <s v="-"/>
    <s v="20/02/2025 22:10"/>
  </r>
  <r>
    <x v="3"/>
    <x v="3"/>
    <n v="43"/>
    <n v="2"/>
    <s v="EUG89"/>
    <n v="86"/>
    <n v="0"/>
    <s v="ร้านที่1"/>
    <s v="อ******ง"/>
    <s v="******ำเภออ่าวลึก   เคอรี่บัดดี้ ตรงข้ามร้านมุ้ยบิวตี้ ตำบลอ่าวลึกเหนือ อำเภออ่าวลึก จังหวัดกระบี่ 81110"/>
    <s v="81110"/>
    <s v="10"/>
    <s v="20/02/2025 22:33"/>
    <s v="-"/>
    <s v="SPX Express"/>
    <s v="Shopee"/>
    <s v="shopee"/>
    <s v=""/>
    <s v="-"/>
    <s v="20/02/2025 22:02"/>
  </r>
  <r>
    <x v="1"/>
    <x v="1"/>
    <n v="66"/>
    <n v="1"/>
    <s v="EUG88"/>
    <n v="269"/>
    <n v="38"/>
    <s v="ร้านที่1"/>
    <s v="น******ล"/>
    <s v="******่ 6, ตำบล หัวทุ่ง ตำบลหัวทุ่ง อำเภอพล จังหวัดขอนแก่น 40120"/>
    <s v="40120"/>
    <s v="40"/>
    <s v="20/02/2025 21:51"/>
    <s v="-"/>
    <s v="SPX Express"/>
    <s v="Shopee"/>
    <s v="shopee"/>
    <s v=""/>
    <s v="-"/>
    <s v="20/02/2025 21:51"/>
  </r>
  <r>
    <x v="2"/>
    <x v="2"/>
    <n v="66"/>
    <n v="1"/>
    <s v="EUG88"/>
    <n v="269"/>
    <n v="38"/>
    <s v="ร้านที่1"/>
    <s v="น******ล"/>
    <s v="******่ 6, ตำบล หัวทุ่ง ตำบลหัวทุ่ง อำเภอพล จังหวัดขอนแก่น 40120"/>
    <s v="40120"/>
    <s v="40"/>
    <s v="20/02/2025 21:51"/>
    <s v="-"/>
    <s v="SPX Express"/>
    <s v="Shopee"/>
    <s v="shopee"/>
    <s v=""/>
    <s v="-"/>
    <s v="20/02/2025 21:51"/>
  </r>
  <r>
    <x v="0"/>
    <x v="0"/>
    <n v="67"/>
    <n v="1"/>
    <s v="EUG88"/>
    <n v="269"/>
    <n v="38"/>
    <s v="ร้านที่1"/>
    <s v="น******ล"/>
    <s v="******่ 6, ตำบล หัวทุ่ง ตำบลหัวทุ่ง อำเภอพล จังหวัดขอนแก่น 40120"/>
    <s v="40120"/>
    <s v="40"/>
    <s v="20/02/2025 21:51"/>
    <s v="-"/>
    <s v="SPX Express"/>
    <s v="Shopee"/>
    <s v="shopee"/>
    <s v=""/>
    <s v="-"/>
    <s v="20/02/2025 21:51"/>
  </r>
  <r>
    <x v="2"/>
    <x v="7"/>
    <n v="59.2"/>
    <n v="1"/>
    <s v="EUG87"/>
    <n v="66.2"/>
    <n v="7"/>
    <s v="ร้านที่3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20/02/2025 21:39"/>
    <s v="-"/>
    <s v="Kerry_dropoff"/>
    <s v="Lazada"/>
    <s v="lazada"/>
    <s v=""/>
    <s v="-"/>
    <s v="20/02/2025 21:39"/>
  </r>
  <r>
    <x v="7"/>
    <x v="8"/>
    <n v="28.76"/>
    <n v="1"/>
    <s v="EUG86"/>
    <n v="64.650000000000006"/>
    <n v="7"/>
    <s v="ร้านที่1"/>
    <s v="จิรัชญา อบอุ่น"/>
    <s v="186/2 หมู่5 · ดอนขุนห้วย/ Don Khun Huai_x000a__x000a_ชะอำ/ Cha-amเพชรบุรี/ Phetchaburi_x000a_76120"/>
    <s v="76120"/>
    <s v="660808693978"/>
    <s v="20/02/2025 21:36"/>
    <s v="-"/>
    <s v="Kerry_dropoff"/>
    <s v="Lazada"/>
    <s v="lazada"/>
    <s v=""/>
    <s v="-"/>
    <s v="20/02/2025 21:36"/>
  </r>
  <r>
    <x v="3"/>
    <x v="8"/>
    <n v="28.89"/>
    <n v="1"/>
    <s v="EUG86"/>
    <n v="64.650000000000006"/>
    <n v="7"/>
    <s v="ร้านที่1"/>
    <s v="จิรัชญา อบอุ่น"/>
    <s v="186/2 หมู่5 · ดอนขุนห้วย/ Don Khun Huai_x000a__x000a_ชะอำ/ Cha-amเพชรบุรี/ Phetchaburi_x000a_76120"/>
    <s v="76120"/>
    <s v="660808693978"/>
    <s v="20/02/2025 21:36"/>
    <s v="-"/>
    <s v="Kerry_dropoff"/>
    <s v="Lazada"/>
    <s v="lazada"/>
    <s v=""/>
    <s v="-"/>
    <s v="20/02/2025 21:36"/>
  </r>
  <r>
    <x v="3"/>
    <x v="3"/>
    <n v="60"/>
    <n v="6"/>
    <s v="EUG85"/>
    <n v="210"/>
    <n v="0"/>
    <s v="ร้านที่4"/>
    <s v="ป***ร ม***ป้อมพงษ์"/>
    <s v="พิจิตร"/>
    <s v="-"/>
    <s v=""/>
    <s v="20/02/2025 21:25"/>
    <s v="-"/>
    <s v="Flash Express Thailand COD"/>
    <s v="Tiktok"/>
    <s v="จ่ายทีหลัง / COD"/>
    <s v=""/>
    <s v="-"/>
    <s v="20/02/2025 21:25"/>
  </r>
  <r>
    <x v="0"/>
    <x v="0"/>
    <n v="76.666666666666671"/>
    <n v="3"/>
    <s v="EUG84"/>
    <n v="259"/>
    <n v="38"/>
    <s v="ร้านที่1"/>
    <s v="ม****า"/>
    <s v="******็ก, อำเภอเมืองปราจีนบุรี ตำบลดงขี้เหล็ก อำเภอเมืองปราจีนบุรี จังหวัดปราจีนบุรี 25000"/>
    <s v="25000"/>
    <s v="15"/>
    <s v="20/02/2025 21:17"/>
    <s v="-"/>
    <s v="SPX Express"/>
    <s v="Shopee"/>
    <s v="shopee"/>
    <s v=""/>
    <s v="-"/>
    <s v="20/02/2025 21:17"/>
  </r>
  <r>
    <x v="8"/>
    <x v="9"/>
    <n v="139"/>
    <n v="1"/>
    <s v="EUG83"/>
    <n v="307"/>
    <n v="38"/>
    <s v="ร้านที่1"/>
    <s v="น******ด"/>
    <s v="******ตำบลหนองเป็ด ตำบลหนองเป็ด อำเภอเมืองยโสธร จังหวัดยโสธร 35000"/>
    <s v="35000"/>
    <s v="17"/>
    <s v="20/02/2025 21:16"/>
    <s v="-"/>
    <s v="SPX Express"/>
    <s v="Shopee"/>
    <s v="shopee"/>
    <s v=""/>
    <s v="-"/>
    <s v="20/02/2025 21:16"/>
  </r>
  <r>
    <x v="9"/>
    <x v="10"/>
    <n v="139"/>
    <n v="1"/>
    <s v="EUG83"/>
    <n v="307"/>
    <n v="38"/>
    <s v="ร้านที่1"/>
    <s v="น******ด"/>
    <s v="******ตำบลหนองเป็ด ตำบลหนองเป็ด อำเภอเมืองยโสธร จังหวัดยโสธร 35000"/>
    <s v="35000"/>
    <s v="17"/>
    <s v="20/02/2025 21:16"/>
    <s v="-"/>
    <s v="SPX Express"/>
    <s v="Shopee"/>
    <s v="shopee"/>
    <s v=""/>
    <s v="-"/>
    <s v="20/02/2025 21:16"/>
  </r>
  <r>
    <x v="8"/>
    <x v="9"/>
    <n v="139"/>
    <n v="1"/>
    <s v="EUG82"/>
    <n v="269"/>
    <n v="0"/>
    <s v="ร้านที่1"/>
    <s v="ก******ี"/>
    <s v="****** ในเมือง, อำเภอบ้านไผ่ ตำบลในเมือง อำเภอบ้านไผ่ จังหวัดขอนแก่น 40110"/>
    <s v="40110"/>
    <s v="64"/>
    <s v="20/02/2025 21:37"/>
    <s v="-"/>
    <s v="SPX Express"/>
    <s v="Shopee"/>
    <s v="shopee"/>
    <s v=""/>
    <s v="-"/>
    <s v="20/02/2025 21:14"/>
  </r>
  <r>
    <x v="9"/>
    <x v="10"/>
    <n v="139"/>
    <n v="1"/>
    <s v="EUG82"/>
    <n v="269"/>
    <n v="0"/>
    <s v="ร้านที่1"/>
    <s v="ก******ี"/>
    <s v="****** ในเมือง, อำเภอบ้านไผ่ ตำบลในเมือง อำเภอบ้านไผ่ จังหวัดขอนแก่น 40110"/>
    <s v="40110"/>
    <s v="64"/>
    <s v="20/02/2025 21:37"/>
    <s v="-"/>
    <s v="SPX Express"/>
    <s v="Shopee"/>
    <s v="shopee"/>
    <s v=""/>
    <s v="-"/>
    <s v="20/02/2025 21:14"/>
  </r>
  <r>
    <x v="1"/>
    <x v="1"/>
    <n v="66"/>
    <n v="1"/>
    <s v="EUG81"/>
    <n v="122.35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20/02/2025 20:52"/>
    <s v="-"/>
    <s v="Kerry_dropoff"/>
    <s v="Lazada"/>
    <s v="lazada"/>
    <s v=""/>
    <s v="-"/>
    <s v="20/02/2025 20:52"/>
  </r>
  <r>
    <x v="2"/>
    <x v="2"/>
    <n v="66"/>
    <n v="1"/>
    <s v="EUG81"/>
    <n v="122.35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20/02/2025 20:52"/>
    <s v="-"/>
    <s v="Kerry_dropoff"/>
    <s v="Lazada"/>
    <s v="lazada"/>
    <s v=""/>
    <s v="-"/>
    <s v="20/02/2025 20:52"/>
  </r>
  <r>
    <x v="0"/>
    <x v="0"/>
    <n v="67"/>
    <n v="1"/>
    <s v="EUG81"/>
    <n v="122.35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20/02/2025 20:52"/>
    <s v="-"/>
    <s v="Kerry_dropoff"/>
    <s v="Lazada"/>
    <s v="lazada"/>
    <s v=""/>
    <s v="-"/>
    <s v="20/02/2025 20:52"/>
  </r>
  <r>
    <x v="0"/>
    <x v="0"/>
    <n v="66.333333333333329"/>
    <n v="3"/>
    <s v="EUG80"/>
    <n v="220"/>
    <n v="0"/>
    <s v="ร้านที่4"/>
    <s v="ห***หนิง"/>
    <s v="สกลนคร"/>
    <s v="-"/>
    <s v=""/>
    <s v="20/02/2025 20:49"/>
    <s v="-"/>
    <s v="Flash Express Thailand COD"/>
    <s v="Tiktok"/>
    <s v="จ่ายทีหลัง / COD"/>
    <s v=""/>
    <s v="-"/>
    <s v="20/02/2025 20:49"/>
  </r>
  <r>
    <x v="8"/>
    <x v="9"/>
    <n v="139"/>
    <n v="2"/>
    <s v="EUG79"/>
    <n v="418"/>
    <n v="20"/>
    <s v="ร้านที่1"/>
    <s v="วีรจิต  สร้อยสังวาลย์   "/>
    <s v="5/9-11-12   ต.บางสมัคร   อ.บางปะกง   จ.ฉะเชิงเทรา 24180"/>
    <s v="24180"/>
    <s v="0615898481"/>
    <s v="20/02/2025 17:49"/>
    <s v="suphandarat@gmail.com"/>
    <s v="EMS"/>
    <s v="facebook"/>
    <s v="กสิกร"/>
    <s v=""/>
    <s v="-"/>
    <s v="20/02/2025 20:49"/>
  </r>
  <r>
    <x v="9"/>
    <x v="10"/>
    <n v="139"/>
    <n v="2"/>
    <s v="EUG79"/>
    <n v="418"/>
    <n v="20"/>
    <s v="ร้านที่1"/>
    <s v="วีรจิต  สร้อยสังวาลย์   "/>
    <s v="5/9-11-12   ต.บางสมัคร   อ.บางปะกง   จ.ฉะเชิงเทรา 24180"/>
    <s v="24180"/>
    <s v="0615898481"/>
    <s v="20/02/2025 17:49"/>
    <s v="suphandarat@gmail.com"/>
    <s v="EMS"/>
    <s v="facebook"/>
    <s v="กสิกร"/>
    <s v=""/>
    <s v="-"/>
    <s v="20/02/2025 20:49"/>
  </r>
  <r>
    <x v="8"/>
    <x v="9"/>
    <n v="139"/>
    <n v="2"/>
    <s v="EUG78"/>
    <n v="378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20/02/2025 19:27"/>
    <s v="suphandarat@gmail.com"/>
    <s v="EMS"/>
    <s v="facebook"/>
    <s v="กสิกร"/>
    <s v=""/>
    <s v="-"/>
    <s v="20/02/2025 20:47"/>
  </r>
  <r>
    <x v="9"/>
    <x v="10"/>
    <n v="139"/>
    <n v="2"/>
    <s v="EUG78"/>
    <n v="378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20/02/2025 19:27"/>
    <s v="suphandarat@gmail.com"/>
    <s v="EMS"/>
    <s v="facebook"/>
    <s v="กสิกร"/>
    <s v=""/>
    <s v="-"/>
    <s v="20/02/2025 20:47"/>
  </r>
  <r>
    <x v="0"/>
    <x v="0"/>
    <n v="66.333333333333329"/>
    <n v="3"/>
    <s v="EUG77"/>
    <n v="92.35"/>
    <n v="7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8039969"/>
    <s v="20/02/2025 20:40"/>
    <s v="-"/>
    <s v="Kerry_dropoff"/>
    <s v="Lazada"/>
    <s v="lazada"/>
    <s v=""/>
    <s v="-"/>
    <s v="20/02/2025 20:40"/>
  </r>
  <r>
    <x v="10"/>
    <x v="11"/>
    <n v="66.666666666666671"/>
    <n v="6"/>
    <s v="EUG76"/>
    <n v="255"/>
    <n v="45"/>
    <s v="ร้านที่2"/>
    <s v="น** ท***ดื่อ"/>
    <s v="Chiang Rai"/>
    <s v="-"/>
    <s v=""/>
    <s v="20/02/2025 20:36"/>
    <s v="-"/>
    <s v="J&amp;T Express"/>
    <s v="Tiktok"/>
    <s v="tiktok"/>
    <s v=""/>
    <s v="-"/>
    <s v="20/02/2025 20:35"/>
  </r>
  <r>
    <x v="6"/>
    <x v="6"/>
    <n v="27.5"/>
    <n v="4"/>
    <s v="EUG75"/>
    <n v="99.62"/>
    <n v="0"/>
    <s v="ร้านที่10"/>
    <s v="วรัญญา วงษ์โกฎ เตือน"/>
    <s v="13 ม.5 ต.โคกสำโรง แนวถนน ซ 4 ปากซอยป้ายหาย เข้ามาตรงข้ามบ้านเรือนไทย · โคกสำโรง/ Khok Samrong_x000a__x000a_โคกสำโรง/ Khok Samrongลพบุรี/ Lopburi_x000a_15120"/>
    <s v="15120"/>
    <s v="660825545514"/>
    <s v="20/02/2025 20:34"/>
    <s v="-"/>
    <s v="Kerry_dropoff"/>
    <s v="Lazada"/>
    <s v="lazada"/>
    <s v=""/>
    <s v="-"/>
    <s v="20/02/2025 20:34"/>
  </r>
  <r>
    <x v="0"/>
    <x v="0"/>
    <n v="66.333333333333329"/>
    <n v="3"/>
    <s v="EUG74"/>
    <n v="149.31"/>
    <n v="7"/>
    <s v="ร้านที่9"/>
    <s v="จูน"/>
    <s v="45/1 ถ.สุทธิสารวินิจฉัย สามเสนใน พญาไท บ้านสีเขียวถัดจากร้านข้าวมันไก่สีเหลือง4ห้อง · สามเสนใน/ Sam Sen Nai_x000a__x000a_พญาไท/ Phaya Thaiกรุงเทพมหานคร/ Bangkok_x000a_10400"/>
    <s v="10400"/>
    <s v="660869890176"/>
    <s v="20/02/2025 20:33"/>
    <s v="-"/>
    <s v="Kerry_dropoff"/>
    <s v="Lazada"/>
    <s v="lazada"/>
    <s v=""/>
    <s v="-"/>
    <s v="20/02/2025 20:33"/>
  </r>
  <r>
    <x v="6"/>
    <x v="6"/>
    <n v="35"/>
    <n v="8"/>
    <s v="EUG73"/>
    <n v="0"/>
    <n v="0"/>
    <s v="ร้านที่10"/>
    <s v="Prasit ไม่ต้องโทรแจ้ง ฝาก รปภ เลย"/>
    <s v="คอนโดปภาดา(Pabhada) 111/63 ถนน ปั้น สีลม_x000a__x000a_บางรัก/ Bang Rakกรุงเทพมหานคร/ Bangkok_x000a_10500"/>
    <s v="10500"/>
    <s v="660879448683"/>
    <s v="20/02/2025 20:31"/>
    <s v="-"/>
    <s v="Kerry_dropoff"/>
    <s v="Lazada"/>
    <s v="lazada"/>
    <s v=""/>
    <s v="-"/>
    <s v="20/02/2025 20:31"/>
  </r>
  <r>
    <x v="11"/>
    <x v="12"/>
    <n v="0"/>
    <n v="1"/>
    <s v="EUG73"/>
    <n v="0"/>
    <n v="0"/>
    <s v="ร้านที่10"/>
    <s v="Prasit ไม่ต้องโทรแจ้ง ฝาก รปภ เลย"/>
    <s v="คอนโดปภาดา(Pabhada) 111/63 ถนน ปั้น สีลม_x000a__x000a_บางรัก/ Bang Rakกรุงเทพมหานคร/ Bangkok_x000a_10500"/>
    <s v="10500"/>
    <s v="660879448683"/>
    <s v="20/02/2025 20:31"/>
    <s v="-"/>
    <s v="Kerry_dropoff"/>
    <s v="Lazada"/>
    <s v="lazada"/>
    <s v=""/>
    <s v="-"/>
    <s v="20/02/2025 20:31"/>
  </r>
  <r>
    <x v="0"/>
    <x v="13"/>
    <n v="71.25"/>
    <n v="1"/>
    <s v="EUG72"/>
    <n v="78.25"/>
    <n v="7"/>
    <s v="ร้านที่1"/>
    <s v="นลินนิภา"/>
    <s v="148ซอยสุขุมวิท79ถนนสุขุมวิท · พระโขนงเหนือ/ Phra Khanong Nuea_x000a__x000a_วัฒนา/ Vadhanaกรุงเทพมหานคร/ Bangkok_x000a_10260"/>
    <s v="10260"/>
    <s v="660941900924"/>
    <s v="20/02/2025 20:30"/>
    <s v="-"/>
    <s v="Kerry_dropoff"/>
    <s v="Lazada"/>
    <s v="lazada"/>
    <s v=""/>
    <s v="-"/>
    <s v="20/02/2025 20:30"/>
  </r>
  <r>
    <x v="0"/>
    <x v="0"/>
    <n v="66.333333333333329"/>
    <n v="3"/>
    <s v="EUG71"/>
    <n v="122.35"/>
    <n v="7"/>
    <s v="ร้านที่9"/>
    <s v="แอนจ้า วางไว้เลย"/>
    <s v="สำนักจัดการทรัพยากรป่าไม้ที่8 (นครราชสีมา) เลขที่ 551 ม.7 ถ.ราชสีมา-ปักธงชัย · ปรุใหญ่/ Pru Yai_x000a__x000a_เมืองนครราชสีมา/ Mueng Nakorn Ratchasimaนครราชสีมา/ Nakhon Ratchasima_x000a_30000"/>
    <s v="30000"/>
    <s v=""/>
    <s v="-"/>
    <s v="-"/>
    <s v="Kerry_dropoff"/>
    <s v="Lazada"/>
    <s v="-"/>
    <s v=""/>
    <s v="-"/>
    <s v="20/02/2025 20:26"/>
  </r>
  <r>
    <x v="0"/>
    <x v="0"/>
    <n v="66.333333333333329"/>
    <n v="3"/>
    <s v="EUG69"/>
    <n v="122.35"/>
    <n v="7"/>
    <s v="ร้านที่9"/>
    <s v="อมราภรณ์ ปากวิเศษ"/>
    <s v="บ้านเลขที่11หมู่1 ตำบลไชยวาน_x000a__x000a_ไชยวาน/ Chai Wanอุดรธานี/ Udon Thani_x000a_41290"/>
    <s v="41290"/>
    <s v="660610701016"/>
    <s v="20/02/2025 20:25"/>
    <s v="-"/>
    <s v="Kerry_dropoff"/>
    <s v="Lazada"/>
    <s v="lazada"/>
    <s v=""/>
    <s v="-"/>
    <s v="20/02/2025 20:25"/>
  </r>
  <r>
    <x v="12"/>
    <x v="14"/>
    <n v="0"/>
    <n v="3"/>
    <s v="EUG66"/>
    <n v="300"/>
    <n v="0"/>
    <s v="ร้านที่4"/>
    <s v="พ***ักษณ์"/>
    <s v="กรุงเทพฯ"/>
    <s v="-"/>
    <s v=""/>
    <s v="20/02/2025 20:03"/>
    <s v="-"/>
    <s v="Flash Express Thailand COD"/>
    <s v="Tiktok"/>
    <s v="จ่ายทีหลัง / COD"/>
    <s v=""/>
    <s v="-"/>
    <s v="20/02/2025 20:03"/>
  </r>
  <r>
    <x v="0"/>
    <x v="0"/>
    <n v="120"/>
    <n v="3"/>
    <s v="EUG66"/>
    <n v="300"/>
    <n v="0"/>
    <s v="ร้านที่4"/>
    <s v="พ***ักษณ์"/>
    <s v="กรุงเทพฯ"/>
    <s v="-"/>
    <s v=""/>
    <s v="20/02/2025 20:03"/>
    <s v="-"/>
    <s v="Flash Express Thailand COD"/>
    <s v="Tiktok"/>
    <s v="จ่ายทีหลัง / COD"/>
    <s v=""/>
    <s v="-"/>
    <s v="20/02/2025 20:03"/>
  </r>
  <r>
    <x v="9"/>
    <x v="10"/>
    <n v="139"/>
    <n v="4"/>
    <s v="EUG65"/>
    <n v="840"/>
    <n v="0"/>
    <s v="ร้านที่4"/>
    <s v="ธ***ชา ญ***"/>
    <s v="เทศบาลเมืองจันทบุรี"/>
    <s v="-"/>
    <s v=""/>
    <s v="20/02/2025 19:58"/>
    <s v="-"/>
    <s v="Flash Express Thailand COD"/>
    <s v="Tiktok"/>
    <s v="จ่ายทีหลัง / COD"/>
    <s v=""/>
    <s v="-"/>
    <s v="20/02/2025 19:58"/>
  </r>
  <r>
    <x v="8"/>
    <x v="9"/>
    <n v="139"/>
    <n v="3"/>
    <s v="EUG65"/>
    <n v="840"/>
    <n v="0"/>
    <s v="ร้านที่4"/>
    <s v="ธ***ชา ญ***"/>
    <s v="เทศบาลเมืองจันทบุรี"/>
    <s v="-"/>
    <s v=""/>
    <s v="20/02/2025 19:58"/>
    <s v="-"/>
    <s v="Flash Express Thailand COD"/>
    <s v="Tiktok"/>
    <s v="จ่ายทีหลัง / COD"/>
    <s v=""/>
    <s v="-"/>
    <s v="20/02/2025 19:58"/>
  </r>
  <r>
    <x v="3"/>
    <x v="3"/>
    <n v="43"/>
    <n v="8"/>
    <s v="EUG64"/>
    <n v="373"/>
    <n v="29"/>
    <s v="ร้านที่2"/>
    <s v="พ******ร"/>
    <s v="******่น้อง ตำบลสองพี่น้อง อำเภอสองพี่น้อง จังหวัดสุพรรณบุรี 72110"/>
    <s v="72110"/>
    <s v="74"/>
    <s v="21/02/2025 07:53"/>
    <s v="-"/>
    <s v="SPX Express"/>
    <s v="Shopee"/>
    <s v="shopee"/>
    <s v=""/>
    <s v="-"/>
    <s v="20/02/2025 19:36"/>
  </r>
  <r>
    <x v="0"/>
    <x v="0"/>
    <n v="66.333333333333329"/>
    <n v="3"/>
    <s v="EUG63"/>
    <n v="122.1"/>
    <n v="7"/>
    <s v="ร้านที่9"/>
    <s v="ศิริวรรณ อัคนิวรรณ"/>
    <s v="109/74 เสนาวิลล่า ถ.พระยาสุเรนทร์ ซ.35 แขวงบางชัน กทม. 10510_x000a__x000a_คลองสามวา/ Klong Sam Waกรุงเทพมหานคร/ Bangkok_x000a_10510"/>
    <s v="10510"/>
    <s v="660869022011"/>
    <s v="20/02/2025 19:22"/>
    <s v="-"/>
    <s v="Kerry_dropoff"/>
    <s v="Lazada"/>
    <s v="lazada"/>
    <s v=""/>
    <s v="-"/>
    <s v="20/02/2025 19:22"/>
  </r>
  <r>
    <x v="8"/>
    <x v="9"/>
    <n v="139"/>
    <n v="3"/>
    <s v="EUG62"/>
    <n v="878"/>
    <n v="54"/>
    <s v="ร้านที่1"/>
    <s v="ธ******ิ"/>
    <s v="******.ท่าใหม่ จ.จันทบุรี ตำบลท่าใหม่ อำเภอท่าใหม่ จังหวัดจันทบุรี 22120"/>
    <s v="22120"/>
    <s v="87"/>
    <s v="20/02/2025 19:45"/>
    <s v="-"/>
    <s v="SPX Express"/>
    <s v="Shopee"/>
    <s v="shopee"/>
    <s v=""/>
    <s v="-"/>
    <s v="20/02/2025 19:15"/>
  </r>
  <r>
    <x v="9"/>
    <x v="10"/>
    <n v="139"/>
    <n v="3"/>
    <s v="EUG62"/>
    <n v="878"/>
    <n v="54"/>
    <s v="ร้านที่1"/>
    <s v="ธ******ิ"/>
    <s v="******.ท่าใหม่ จ.จันทบุรี ตำบลท่าใหม่ อำเภอท่าใหม่ จังหวัดจันทบุรี 22120"/>
    <s v="22120"/>
    <s v="87"/>
    <s v="20/02/2025 19:45"/>
    <s v="-"/>
    <s v="SPX Express"/>
    <s v="Shopee"/>
    <s v="shopee"/>
    <s v=""/>
    <s v="-"/>
    <s v="20/02/2025 19:15"/>
  </r>
  <r>
    <x v="0"/>
    <x v="0"/>
    <n v="66.333333333333329"/>
    <n v="3"/>
    <s v="EUG61"/>
    <n v="269"/>
    <n v="38"/>
    <s v="ร้านที่1"/>
    <s v="พ******์"/>
    <s v="******าว จ.จันทบุรี ตำบลปะตง อำเภอสอยดาว จังหวัดจันทบุรี 22180"/>
    <s v="22180"/>
    <s v="41"/>
    <s v="20/02/2025 19:11"/>
    <s v="-"/>
    <s v="SPX Express"/>
    <s v="Shopee"/>
    <s v="shopee"/>
    <s v=""/>
    <s v="-"/>
    <s v="20/02/2025 19:11"/>
  </r>
  <r>
    <x v="0"/>
    <x v="0"/>
    <n v="66.333333333333329"/>
    <n v="3"/>
    <s v="EUG60"/>
    <n v="122.35"/>
    <n v="7"/>
    <s v="ร้านที่9"/>
    <s v="ชินทัต ตันตราวงศ์"/>
    <s v="60/121 หมู่บ้านพฤกษา41 ซ.18 ซ.วัดพระนอน ถ.กาญจนาภิเษก ต.บ้านใหม่_x000a__x000a_บางใหญ่/ Bang Yaiนนทบุรี/ Nonthaburi_x000a_11140"/>
    <s v="11140"/>
    <s v="660815722202"/>
    <s v="20/02/2025 18:52"/>
    <s v="-"/>
    <s v="Kerry_dropoff"/>
    <s v="Lazada"/>
    <s v="lazada"/>
    <s v=""/>
    <s v="-"/>
    <s v="20/02/2025 18:52"/>
  </r>
  <r>
    <x v="6"/>
    <x v="6"/>
    <n v="35"/>
    <n v="8"/>
    <s v="EUG59"/>
    <n v="244.26"/>
    <n v="0"/>
    <s v="ร้านที่10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20/02/2025 18:30"/>
    <s v="-"/>
    <s v="Kerry_dropoff"/>
    <s v="Lazada"/>
    <s v="lazada"/>
    <s v=""/>
    <s v="-"/>
    <s v="20/02/2025 18:30"/>
  </r>
  <r>
    <x v="0"/>
    <x v="0"/>
    <n v="66.333333333333329"/>
    <n v="3"/>
    <s v="EUG58"/>
    <n v="230.69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20/02/2025 18:28"/>
    <s v="-"/>
    <s v="Kerry_dropoff"/>
    <s v="Lazada"/>
    <s v="lazada"/>
    <s v=""/>
    <s v="-"/>
    <s v="20/02/2025 18:28"/>
  </r>
  <r>
    <x v="0"/>
    <x v="0"/>
    <n v="66.333333333333329"/>
    <n v="3"/>
    <s v="EUG58"/>
    <n v="230.69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20/02/2025 18:28"/>
    <s v="-"/>
    <s v="Kerry_dropoff"/>
    <s v="Lazada"/>
    <s v="lazada"/>
    <s v=""/>
    <s v="-"/>
    <s v="20/02/2025 18:28"/>
  </r>
  <r>
    <x v="0"/>
    <x v="0"/>
    <n v="76.666666666666671"/>
    <n v="3"/>
    <s v="EUG57"/>
    <n v="250"/>
    <n v="29"/>
    <s v="ร้านที่1"/>
    <s v="อ******์"/>
    <s v="******.คลองพระยาบันลือ ตำบลคลองพระยาบันลือ อำเภอลาดบัวหลวง จังหวัดพระนครศรีอยุธยา 13230"/>
    <s v="13230"/>
    <s v="97"/>
    <s v="20/02/2025 18:49"/>
    <s v="-"/>
    <s v="SPX Express"/>
    <s v="Shopee"/>
    <s v="shopee"/>
    <s v=""/>
    <s v="-"/>
    <s v="20/02/2025 18:19"/>
  </r>
  <r>
    <x v="7"/>
    <x v="8"/>
    <n v="32.659999999999997"/>
    <n v="1"/>
    <s v="EUG56"/>
    <n v="72.31"/>
    <n v="7"/>
    <s v="ร้านที่1"/>
    <s v="พิมพ์ชนก มะลิลา"/>
    <s v="หมู่4/188ตำบลฝั่งแดง · ฝั่งแดง/ Fang Daeng_x000a__x000a_นากลาง/ Na Klangหนองบัวลำภู/ Nongbua Lamphu_x000a_39170"/>
    <s v="39170"/>
    <s v="660831792360"/>
    <s v="20/02/2025 18:12"/>
    <s v="-"/>
    <s v="Kerry_dropoff"/>
    <s v="Lazada"/>
    <s v="lazada"/>
    <s v=""/>
    <s v="-"/>
    <s v="20/02/2025 18:12"/>
  </r>
  <r>
    <x v="7"/>
    <x v="8"/>
    <n v="32.65"/>
    <n v="1"/>
    <s v="EUG56"/>
    <n v="72.31"/>
    <n v="7"/>
    <s v="ร้านที่1"/>
    <s v="พิมพ์ชนก มะลิลา"/>
    <s v="หมู่4/188ตำบลฝั่งแดง · ฝั่งแดง/ Fang Daeng_x000a__x000a_นากลาง/ Na Klangหนองบัวลำภู/ Nongbua Lamphu_x000a_39170"/>
    <s v="39170"/>
    <s v="660831792360"/>
    <s v="20/02/2025 18:12"/>
    <s v="-"/>
    <s v="Kerry_dropoff"/>
    <s v="Lazada"/>
    <s v="lazada"/>
    <s v=""/>
    <s v="-"/>
    <s v="20/02/2025 18:12"/>
  </r>
  <r>
    <x v="1"/>
    <x v="1"/>
    <n v="66"/>
    <n v="1"/>
    <s v="EUG55"/>
    <n v="171.1"/>
    <n v="29"/>
    <s v="ร้านที่9"/>
    <s v="นาย ชนะ อุ่มแสง"/>
    <s v="88/210 หมู่บ้าน โกลเด้น ทาวน์ ม.3 ต.บ้านกรด_x000a__x000a_บางปะอิน/ Bang Pa-inพระนครศรีอยุธยา/ Phra Nakhon Si Ayutthaya_x000a_13160"/>
    <s v="13160"/>
    <s v="660633956543"/>
    <s v="20/02/2025 18:06"/>
    <s v="-"/>
    <s v="Kerry_dropoff"/>
    <s v="Lazada"/>
    <s v="lazada"/>
    <s v=""/>
    <s v="-"/>
    <s v="20/02/2025 18:06"/>
  </r>
  <r>
    <x v="2"/>
    <x v="2"/>
    <n v="66"/>
    <n v="1"/>
    <s v="EUG55"/>
    <n v="171.1"/>
    <n v="29"/>
    <s v="ร้านที่9"/>
    <s v="นาย ชนะ อุ่มแสง"/>
    <s v="88/210 หมู่บ้าน โกลเด้น ทาวน์ ม.3 ต.บ้านกรด_x000a__x000a_บางปะอิน/ Bang Pa-inพระนครศรีอยุธยา/ Phra Nakhon Si Ayutthaya_x000a_13160"/>
    <s v="13160"/>
    <s v="660633956543"/>
    <s v="20/02/2025 18:06"/>
    <s v="-"/>
    <s v="Kerry_dropoff"/>
    <s v="Lazada"/>
    <s v="lazada"/>
    <s v=""/>
    <s v="-"/>
    <s v="20/02/2025 18:06"/>
  </r>
  <r>
    <x v="0"/>
    <x v="0"/>
    <n v="67"/>
    <n v="1"/>
    <s v="EUG55"/>
    <n v="171.1"/>
    <n v="29"/>
    <s v="ร้านที่9"/>
    <s v="นาย ชนะ อุ่มแสง"/>
    <s v="88/210 หมู่บ้าน โกลเด้น ทาวน์ ม.3 ต.บ้านกรด_x000a__x000a_บางปะอิน/ Bang Pa-inพระนครศรีอยุธยา/ Phra Nakhon Si Ayutthaya_x000a_13160"/>
    <s v="13160"/>
    <s v="660633956543"/>
    <s v="20/02/2025 18:06"/>
    <s v="-"/>
    <s v="Kerry_dropoff"/>
    <s v="Lazada"/>
    <s v="lazada"/>
    <s v=""/>
    <s v="-"/>
    <s v="20/02/2025 18:06"/>
  </r>
  <r>
    <x v="6"/>
    <x v="6"/>
    <n v="27.5"/>
    <n v="4"/>
    <s v="EUG54"/>
    <n v="106.62"/>
    <n v="7"/>
    <s v="ร้านที่10"/>
    <s v="THOMAS"/>
    <s v="Alley 2 Rachakarun Park Residence 757 room 305 · บางยี่ขัน/ Bang Yi Khan_x000a__x000a_บางพลัด/ Bang Phlatกรุงเทพมหานคร/ Bangkok_x000a_10700"/>
    <s v="10700"/>
    <s v=""/>
    <s v="-"/>
    <s v="-"/>
    <s v="Kerry_dropoff"/>
    <s v="Lazada"/>
    <s v="-"/>
    <s v=""/>
    <s v="-"/>
    <s v="20/02/2025 18:05"/>
  </r>
  <r>
    <x v="1"/>
    <x v="1"/>
    <n v="66"/>
    <n v="1"/>
    <s v="EUG53"/>
    <n v="269"/>
    <n v="38"/>
    <s v="ร้านที่1"/>
    <s v="ป******ส"/>
    <s v="******ลเจ้าท่า อำเภอกมลาไสย จังหวัดกาฬสินธุ์ 46130"/>
    <s v="46130"/>
    <s v="37"/>
    <s v="20/02/2025 17:54"/>
    <s v="-"/>
    <s v="SPX Express"/>
    <s v="Shopee"/>
    <s v="shopee"/>
    <s v=""/>
    <s v="-"/>
    <s v="20/02/2025 17:54"/>
  </r>
  <r>
    <x v="2"/>
    <x v="2"/>
    <n v="66"/>
    <n v="1"/>
    <s v="EUG53"/>
    <n v="269"/>
    <n v="38"/>
    <s v="ร้านที่1"/>
    <s v="ป******ส"/>
    <s v="******ลเจ้าท่า อำเภอกมลาไสย จังหวัดกาฬสินธุ์ 46130"/>
    <s v="46130"/>
    <s v="37"/>
    <s v="20/02/2025 17:54"/>
    <s v="-"/>
    <s v="SPX Express"/>
    <s v="Shopee"/>
    <s v="shopee"/>
    <s v=""/>
    <s v="-"/>
    <s v="20/02/2025 17:54"/>
  </r>
  <r>
    <x v="0"/>
    <x v="0"/>
    <n v="67"/>
    <n v="1"/>
    <s v="EUG53"/>
    <n v="269"/>
    <n v="38"/>
    <s v="ร้านที่1"/>
    <s v="ป******ส"/>
    <s v="******ลเจ้าท่า อำเภอกมลาไสย จังหวัดกาฬสินธุ์ 46130"/>
    <s v="46130"/>
    <s v="37"/>
    <s v="20/02/2025 17:54"/>
    <s v="-"/>
    <s v="SPX Express"/>
    <s v="Shopee"/>
    <s v="shopee"/>
    <s v=""/>
    <s v="-"/>
    <s v="20/02/2025 17:54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1"/>
    <x v="15"/>
    <n v="76"/>
    <n v="1"/>
    <s v="EUG51"/>
    <n v="225.31"/>
    <n v="7"/>
    <s v="ร้านที่9"/>
    <s v="น้ำทิพย์​ ลีวิสุทธิกุล"/>
    <s v="168ถ.ลำพูน-ลี้ หมู่11ต.เหล่ายาว อ.บ้านโฮ่ง จ.ลำพูน 51130 · เหล่ายาว/ Lao Yao_x000a__x000a_บ้านโฮ่ง/ Ban Hongลำพูน/ Lamphun_x000a_51130"/>
    <s v="51130"/>
    <s v="660865309876"/>
    <s v="20/02/2025 17:29"/>
    <s v="-"/>
    <s v="Kerry_dropoff"/>
    <s v="Lazada"/>
    <s v="lazada"/>
    <s v=""/>
    <s v="-"/>
    <s v="20/02/2025 17:29"/>
  </r>
  <r>
    <x v="0"/>
    <x v="0"/>
    <n v="66.333333333333329"/>
    <n v="3"/>
    <s v="EUG51"/>
    <n v="225.31"/>
    <n v="7"/>
    <s v="ร้านที่9"/>
    <s v="น้ำทิพย์​ ลีวิสุทธิกุล"/>
    <s v="168ถ.ลำพูน-ลี้ หมู่11ต.เหล่ายาว อ.บ้านโฮ่ง จ.ลำพูน 51130 · เหล่ายาว/ Lao Yao_x000a__x000a_บ้านโฮ่ง/ Ban Hongลำพูน/ Lamphun_x000a_51130"/>
    <s v="51130"/>
    <s v="660865309876"/>
    <s v="20/02/2025 17:29"/>
    <s v="-"/>
    <s v="Kerry_dropoff"/>
    <s v="Lazada"/>
    <s v="lazada"/>
    <s v=""/>
    <s v="-"/>
    <s v="20/02/2025 17:29"/>
  </r>
  <r>
    <x v="0"/>
    <x v="0"/>
    <n v="66.333333333333329"/>
    <n v="3"/>
    <s v="EUG50"/>
    <n v="117.1"/>
    <n v="7"/>
    <s v="ร้านที่9"/>
    <s v="นางน้ำทิพย์ รอดดอน"/>
    <s v="ที่อยู่- 555/4 ม.3 หมู่บ้านสืบสิริแกรนด์วิลล์หมื่นไวย ถ.หมื่นไวย ต.หมื่นไวย อ.เมือง จ.นครราชสีมา รหัส30000 · หมื่นไวย/ Muen Wai_x000a__x000a_เมืองนครราชสีมา/ Mueng Nakorn Ratchasimaนครราชสีมา/ Nakhon Ratchasima_x000a_30000"/>
    <s v="30000"/>
    <s v="660865854499"/>
    <s v="20/02/2025 17:21"/>
    <s v="-"/>
    <s v="Kerry_dropoff"/>
    <s v="Lazada"/>
    <s v="lazada"/>
    <s v=""/>
    <s v="-"/>
    <s v="20/02/2025 17:21"/>
  </r>
  <r>
    <x v="0"/>
    <x v="0"/>
    <n v="66.333333333333329"/>
    <n v="3"/>
    <s v="EUG48"/>
    <n v="220"/>
    <n v="0"/>
    <s v="ร้านที่4"/>
    <s v="ส*** ม***ละ"/>
    <s v="เชียงราย"/>
    <s v="-"/>
    <s v=""/>
    <s v="20/02/2025 17:16"/>
    <s v="-"/>
    <s v="Flash Express Thailand COD"/>
    <s v="Tiktok"/>
    <s v="จ่ายทีหลัง / COD"/>
    <s v=""/>
    <s v="-"/>
    <s v="20/02/2025 17:16"/>
  </r>
  <r>
    <x v="12"/>
    <x v="14"/>
    <n v="0"/>
    <n v="1"/>
    <s v="EUG47"/>
    <n v="106"/>
    <n v="6"/>
    <s v="ร้านที่4"/>
    <s v="ส** ส***กษม"/>
    <s v="ฉะเชิงเทรา"/>
    <s v="-"/>
    <s v=""/>
    <s v="20/02/2025 17:14"/>
    <s v="-"/>
    <s v="Flash Express Thailand COD"/>
    <s v="Tiktok"/>
    <s v="จ่ายทีหลัง / COD"/>
    <s v=""/>
    <s v="-"/>
    <s v="20/02/2025 17:14"/>
  </r>
  <r>
    <x v="0"/>
    <x v="0"/>
    <n v="120"/>
    <n v="1"/>
    <s v="EUG47"/>
    <n v="106"/>
    <n v="6"/>
    <s v="ร้านที่4"/>
    <s v="ส** ส***กษม"/>
    <s v="ฉะเชิงเทรา"/>
    <s v="-"/>
    <s v=""/>
    <s v="20/02/2025 17:14"/>
    <s v="-"/>
    <s v="Flash Express Thailand COD"/>
    <s v="Tiktok"/>
    <s v="จ่ายทีหลัง / COD"/>
    <s v=""/>
    <s v="-"/>
    <s v="20/02/2025 17:14"/>
  </r>
  <r>
    <x v="0"/>
    <x v="13"/>
    <n v="61"/>
    <n v="1"/>
    <s v="EUG46"/>
    <n v="68"/>
    <n v="7"/>
    <s v="ร้านที่1"/>
    <s v="น้ำทิพย์​ ลีวิสุทธิกุล"/>
    <s v="168ถ.ลำพูน-ลี้ หมู่11ต.เหล่ายาว อ.บ้านโฮ่ง จ.ลำพูน 51130 · เหล่ายาว/ Lao Yao_x000a__x000a_บ้านโฮ่ง/ Ban Hongลำพูน/ Lamphun_x000a_51130"/>
    <s v="51130"/>
    <s v="660865309876"/>
    <s v="20/02/2025 17:12"/>
    <s v="-"/>
    <s v="Kerry_dropoff"/>
    <s v="Lazada"/>
    <s v="lazada"/>
    <s v=""/>
    <s v="-"/>
    <s v="20/02/2025 17:12"/>
  </r>
  <r>
    <x v="6"/>
    <x v="6"/>
    <n v="45"/>
    <n v="1"/>
    <s v="EUG45"/>
    <n v="45"/>
    <n v="0"/>
    <s v="ร้านที่1"/>
    <s v="K*."/>
    <s v="******ลพิมาย อำเภอปรางค์กู่ จังหวัดศรีสะเกษ 33170"/>
    <s v="33170"/>
    <s v="66"/>
    <s v="20/02/2025 17:06"/>
    <s v="-"/>
    <s v="SPX Express"/>
    <s v="Shopee"/>
    <s v="shopee"/>
    <s v=""/>
    <s v="-"/>
    <s v="20/02/2025 17:06"/>
  </r>
  <r>
    <x v="1"/>
    <x v="1"/>
    <n v="83.333333333333329"/>
    <n v="3"/>
    <s v="EUG44"/>
    <n v="250"/>
    <n v="0"/>
    <s v="ร้านที่2"/>
    <s v="ศ***กิตติ์      ภ***โชติชัยกุล"/>
    <s v="กรุงเทพฯ"/>
    <s v="-"/>
    <s v=""/>
    <s v="-"/>
    <s v="-"/>
    <s v="J&amp;T Express"/>
    <s v="Tiktok"/>
    <s v="-"/>
    <s v=""/>
    <s v="-"/>
    <s v="20/02/2025 17:04"/>
  </r>
  <r>
    <x v="13"/>
    <x v="16"/>
    <n v="65"/>
    <n v="4"/>
    <s v="EUG43"/>
    <n v="180"/>
    <n v="0"/>
    <s v="ร้านที่4"/>
    <s v="ศ***ญา ธ***ระยงค์"/>
    <s v="กรุงเทพมหานคร"/>
    <s v="-"/>
    <s v=""/>
    <s v="20/02/2025 16:57"/>
    <s v="-"/>
    <s v="Flash Express Thailand COD"/>
    <s v="Tiktok"/>
    <s v="จ่ายทีหลัง / COD"/>
    <s v=""/>
    <s v="-"/>
    <s v="20/02/2025 16:57"/>
  </r>
  <r>
    <x v="6"/>
    <x v="17"/>
    <n v="27.12"/>
    <n v="2"/>
    <s v="EUG42"/>
    <n v="80.239999999999995"/>
    <n v="26"/>
    <s v="ร้านที่8"/>
    <s v="ณัฐวัฒน์ แสงเดช"/>
    <s v="บ้านโคกกระเเซ หมู่8/214 · ถ้ำเจริญ/ Tham Charoen_x000a__x000a_โซ่พิสัย/ So Phisaiบึงกาฬ/ Bueng Kan_x000a_38170"/>
    <s v="38170"/>
    <s v="660635760570"/>
    <s v="20/02/2025 16:43"/>
    <s v="-"/>
    <s v="Kerry_dropoff"/>
    <s v="Lazada"/>
    <s v="lazada"/>
    <s v=""/>
    <s v="-"/>
    <s v="20/02/2025 16:43"/>
  </r>
  <r>
    <x v="13"/>
    <x v="16"/>
    <n v="65"/>
    <n v="1"/>
    <s v="EUG41"/>
    <n v="130"/>
    <n v="30"/>
    <s v="ร้านที่1"/>
    <s v="รวิพร อรุณสว่าง"/>
    <s v="ธีรดล เพลส152/30_x000a_ในเมือง_x000a_เมือง_x000a_นครราชสีมา_x000a_Thailand 30000"/>
    <s v="30000"/>
    <s v="0838711882"/>
    <s v="20/02/2025 16:41"/>
    <s v="suphandarat@gmail.com"/>
    <s v="EMS COD"/>
    <s v="facebook"/>
    <s v="จ่ายทีหลัง / COD"/>
    <s v=""/>
    <s v="-"/>
    <s v="20/02/2025 16:41"/>
  </r>
  <r>
    <x v="0"/>
    <x v="0"/>
    <n v="100"/>
    <n v="1"/>
    <s v="EUG41"/>
    <n v="130"/>
    <n v="30"/>
    <s v="ร้านที่1"/>
    <s v="รวิพร อรุณสว่าง"/>
    <s v="ธีรดล เพลส152/30_x000a_ในเมือง_x000a_เมือง_x000a_นครราชสีมา_x000a_Thailand 30000"/>
    <s v="30000"/>
    <s v="0838711882"/>
    <s v="20/02/2025 16:41"/>
    <s v="suphandarat@gmail.com"/>
    <s v="EMS COD"/>
    <s v="facebook"/>
    <s v="จ่ายทีหลัง / COD"/>
    <s v=""/>
    <s v="-"/>
    <s v="20/02/2025 16:41"/>
  </r>
  <r>
    <x v="13"/>
    <x v="16"/>
    <n v="65"/>
    <n v="3"/>
    <s v="EUG40"/>
    <n v="330"/>
    <n v="30"/>
    <s v="ร้านที่1"/>
    <s v="ประไพศรี ศักดิ์สมบูรณ์ "/>
    <s v="52 ม.5 ต.ท่าราบ_x000a_อ.เมือง จ.ราชบุรี _x000a_ 70000"/>
    <s v="70000"/>
    <s v="0615422493"/>
    <s v="20/02/2025 16:40"/>
    <s v="suphandarat@gmail.com"/>
    <s v="EMS COD"/>
    <s v="facebook"/>
    <s v="จ่ายทีหลัง / COD"/>
    <s v=""/>
    <s v="-"/>
    <s v="20/02/2025 16:40"/>
  </r>
  <r>
    <x v="0"/>
    <x v="0"/>
    <n v="100"/>
    <n v="3"/>
    <s v="EUG40"/>
    <n v="330"/>
    <n v="30"/>
    <s v="ร้านที่1"/>
    <s v="ประไพศรี ศักดิ์สมบูรณ์ "/>
    <s v="52 ม.5 ต.ท่าราบ_x000a_อ.เมือง จ.ราชบุรี _x000a_ 70000"/>
    <s v="70000"/>
    <s v="0615422493"/>
    <s v="20/02/2025 16:40"/>
    <s v="suphandarat@gmail.com"/>
    <s v="EMS COD"/>
    <s v="facebook"/>
    <s v="จ่ายทีหลัง / COD"/>
    <s v=""/>
    <s v="-"/>
    <s v="20/02/2025 16:40"/>
  </r>
  <r>
    <x v="13"/>
    <x v="16"/>
    <n v="65"/>
    <n v="5"/>
    <s v="EUG39"/>
    <n v="240"/>
    <n v="45"/>
    <s v="ร้านที่4"/>
    <s v="A*** t***"/>
    <s v="กรุงเทพฯ"/>
    <s v="-"/>
    <s v=""/>
    <s v="20/02/2025 16:40"/>
    <s v="-"/>
    <s v="Flash Express Thailand COD"/>
    <s v="Tiktok"/>
    <s v="จ่ายทีหลัง / COD"/>
    <s v="ฝอยทอง 5 กล่องล้วนเลย"/>
    <s v="-"/>
    <s v="20/02/2025 16:40"/>
  </r>
  <r>
    <x v="13"/>
    <x v="16"/>
    <n v="65"/>
    <n v="1"/>
    <s v="EUG38"/>
    <n v="130"/>
    <n v="30"/>
    <s v="ร้านที่1"/>
    <s v="สุภมาส สารรักษ์ "/>
    <s v="ที่อยู่ บริษัท เจม ยี จำกัด 42 ถ.คู้บอน แขวงบางชัน เขตคลองสามวา กรุงเทพฯ  10510"/>
    <s v="10510"/>
    <s v="0808021722"/>
    <s v="20/02/2025 16:39"/>
    <s v="suphandarat@gmail.com"/>
    <s v="EMS COD"/>
    <s v="facebook"/>
    <s v="จ่ายทีหลัง / COD"/>
    <s v=""/>
    <s v="-"/>
    <s v="20/02/2025 16:39"/>
  </r>
  <r>
    <x v="0"/>
    <x v="0"/>
    <n v="100"/>
    <n v="1"/>
    <s v="EUG38"/>
    <n v="130"/>
    <n v="30"/>
    <s v="ร้านที่1"/>
    <s v="สุภมาส สารรักษ์ "/>
    <s v="ที่อยู่ บริษัท เจม ยี จำกัด 42 ถ.คู้บอน แขวงบางชัน เขตคลองสามวา กรุงเทพฯ  10510"/>
    <s v="10510"/>
    <s v="0808021722"/>
    <s v="20/02/2025 16:39"/>
    <s v="suphandarat@gmail.com"/>
    <s v="EMS COD"/>
    <s v="facebook"/>
    <s v="จ่ายทีหลัง / COD"/>
    <s v=""/>
    <s v="-"/>
    <s v="20/02/2025 16:39"/>
  </r>
  <r>
    <x v="14"/>
    <x v="18"/>
    <n v="0"/>
    <n v="10"/>
    <s v="EUG37"/>
    <n v="0"/>
    <n v="0"/>
    <s v="ร้านที่1"/>
    <s v="น.ส.อรอนงค์  ไชยศร"/>
    <s v="1943/3 &amp;nbsp;ม.3.ต.นาโพธิ์ &amp;nbsp;อ.ทุ่งสง จ.นครศรีธรรมราช 80110_x000a_"/>
    <s v="80110"/>
    <s v="0856410094"/>
    <s v="20/02/2025 16:36"/>
    <s v="keadum555@gmail.com"/>
    <s v="EMS"/>
    <s v="line_oa"/>
    <s v="กสิกร"/>
    <s v="เคลม ออเดอร์เส้น เนื่องจากไม่ได้ส่งของไปพร้อมเส้น"/>
    <s v="-"/>
    <s v="20/02/2025 16:36"/>
  </r>
  <r>
    <x v="0"/>
    <x v="0"/>
    <n v="66.333333333333329"/>
    <n v="3"/>
    <s v="EUG36"/>
    <n v="220"/>
    <n v="0"/>
    <s v="ร้านที่4"/>
    <s v="ก***านันท์  ป***าพัทธ์สุดี"/>
    <s v="กรุงเทพฯ"/>
    <s v="-"/>
    <s v=""/>
    <s v="20/02/2025 16:27"/>
    <s v="-"/>
    <s v="Flash Express Thailand COD"/>
    <s v="Tiktok"/>
    <s v="จ่ายทีหลัง / COD"/>
    <s v=""/>
    <s v="-"/>
    <s v="20/02/2025 16:27"/>
  </r>
  <r>
    <x v="10"/>
    <x v="11"/>
    <n v="66.666666666666671"/>
    <n v="6"/>
    <s v="EUG35"/>
    <n v="210"/>
    <n v="0"/>
    <s v="ร้านที่2"/>
    <s v="ส***ย ส***ภิรมณ์"/>
    <s v="ฉะเชิงเทรา"/>
    <s v="-"/>
    <s v=""/>
    <s v="20/02/2025 16:21"/>
    <s v="-"/>
    <s v="J&amp;T COD"/>
    <s v="Tiktok"/>
    <s v="จ่ายทีหลัง / COD"/>
    <s v=""/>
    <s v="-"/>
    <s v="20/02/2025 16:21"/>
  </r>
  <r>
    <x v="0"/>
    <x v="0"/>
    <n v="66.333333333333329"/>
    <n v="3"/>
    <s v="EUG33"/>
    <n v="149.31"/>
    <n v="7"/>
    <s v="ร้านที่9"/>
    <s v="นางแสงจันทร์   หันธิรัง"/>
    <s v="346 หมู่5บ้านสี่แยกสมเด็จ · สมเด็จ/ Somdet_x000a__x000a_สมเด็จ/ Somdetกาฬสินธุ์/ Kalasin_x000a_46150"/>
    <s v="46150"/>
    <s v="660611786870"/>
    <s v="20/02/2025 16:07"/>
    <s v="-"/>
    <s v="Kerry_dropoff"/>
    <s v="Lazada"/>
    <s v="lazada"/>
    <s v=""/>
    <s v="-"/>
    <s v="20/02/2025 16:07"/>
  </r>
  <r>
    <x v="13"/>
    <x v="16"/>
    <n v="65"/>
    <n v="5"/>
    <s v="EUG32"/>
    <n v="195"/>
    <n v="0"/>
    <s v="ร้านที่4"/>
    <s v="น***อียด"/>
    <s v="ตราด"/>
    <s v="-"/>
    <s v=""/>
    <s v="20/02/2025 15:38"/>
    <s v="-"/>
    <s v="Flash Express Thailand"/>
    <s v="Tiktok"/>
    <s v="tiktok"/>
    <s v=""/>
    <s v="-"/>
    <s v="20/02/2025 15:37"/>
  </r>
  <r>
    <x v="0"/>
    <x v="13"/>
    <n v="71.25"/>
    <n v="3"/>
    <s v="EUG31"/>
    <n v="330.75"/>
    <n v="41"/>
    <s v="ร้านที่1"/>
    <s v="นิราชา เพชรชู"/>
    <s v="567 ม.14 · แม่กาษา/ Mae Kasa_x000a__x000a_แม่สอด/ Mae Sotตาก/ Tak_x000a_63110"/>
    <s v="63110"/>
    <s v="660909099699"/>
    <s v="20/02/2025 15:34"/>
    <s v="-"/>
    <s v="Kerry_dropoff"/>
    <s v="Lazada"/>
    <s v="lazada"/>
    <s v=""/>
    <s v="-"/>
    <s v="20/02/2025 15:34"/>
  </r>
  <r>
    <x v="3"/>
    <x v="8"/>
    <n v="38"/>
    <n v="2"/>
    <s v="EUG31"/>
    <n v="330.75"/>
    <n v="41"/>
    <s v="ร้านที่1"/>
    <s v="นิราชา เพชรชู"/>
    <s v="567 ม.14 · แม่กาษา/ Mae Kasa_x000a__x000a_แม่สอด/ Mae Sotตาก/ Tak_x000a_63110"/>
    <s v="63110"/>
    <s v="660909099699"/>
    <s v="20/02/2025 15:34"/>
    <s v="-"/>
    <s v="Kerry_dropoff"/>
    <s v="Lazada"/>
    <s v="lazada"/>
    <s v=""/>
    <s v="-"/>
    <s v="20/02/2025 15:34"/>
  </r>
  <r>
    <x v="13"/>
    <x v="16"/>
    <n v="65"/>
    <n v="3"/>
    <s v="EUG30"/>
    <n v="117"/>
    <n v="0"/>
    <s v="ร้านที่4"/>
    <s v="p***sri"/>
    <s v="นครปฐม"/>
    <s v="-"/>
    <s v=""/>
    <s v="20/02/2025 15:31"/>
    <s v="-"/>
    <s v="Flash Express Thailand COD"/>
    <s v="Tiktok"/>
    <s v="จ่ายทีหลัง / COD"/>
    <s v=""/>
    <s v="-"/>
    <s v="20/02/2025 15:31"/>
  </r>
  <r>
    <x v="0"/>
    <x v="0"/>
    <n v="66.333333333333329"/>
    <n v="3"/>
    <s v="EUG29"/>
    <n v="267.61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0/02/2025 15:26"/>
    <s v="-"/>
    <s v="Kerry_dropoff"/>
    <s v="Lazada"/>
    <s v="lazada"/>
    <s v=""/>
    <s v="-"/>
    <s v="20/02/2025 15:26"/>
  </r>
  <r>
    <x v="0"/>
    <x v="0"/>
    <n v="66.333333333333329"/>
    <n v="3"/>
    <s v="EUG29"/>
    <n v="267.61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0/02/2025 15:26"/>
    <s v="-"/>
    <s v="Kerry_dropoff"/>
    <s v="Lazada"/>
    <s v="lazada"/>
    <s v=""/>
    <s v="-"/>
    <s v="20/02/2025 15:26"/>
  </r>
  <r>
    <x v="6"/>
    <x v="19"/>
    <n v="29.92"/>
    <n v="1"/>
    <s v="EUG29"/>
    <n v="267.61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0/02/2025 15:26"/>
    <s v="-"/>
    <s v="Kerry_dropoff"/>
    <s v="Lazada"/>
    <s v="lazada"/>
    <s v=""/>
    <s v="-"/>
    <s v="20/02/2025 15:26"/>
  </r>
  <r>
    <x v="0"/>
    <x v="0"/>
    <n v="66.333333333333329"/>
    <n v="3"/>
    <s v="EUG28"/>
    <n v="149.5"/>
    <n v="7"/>
    <s v="ร้านที่9"/>
    <s v="**********"/>
    <s v="วัดเวฬุวนาราม 8 ซ.วัดเวฬุวนาราม 9 (ตรอ.) · ดอนเมือง/ Don Mueang_x000a__x000a_ดอนเมือง/ Don Mueangกรุงเทพมหานคร/ Bangkok_x000a_10210"/>
    <s v="10210"/>
    <s v="660863993214"/>
    <s v="20/02/2025 15:21"/>
    <s v="-"/>
    <s v="Kerry_dropoff"/>
    <s v="Lazada"/>
    <s v="lazada"/>
    <s v=""/>
    <s v="-"/>
    <s v="20/02/2025 15:21"/>
  </r>
  <r>
    <x v="6"/>
    <x v="6"/>
    <n v="35"/>
    <n v="8"/>
    <s v="EUG27"/>
    <n v="35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0/02/2025 15:47"/>
    <s v="-"/>
    <s v="SPX Express"/>
    <s v="Shopee"/>
    <s v="shopee"/>
    <s v=""/>
    <s v="-"/>
    <s v="20/02/2025 15:17"/>
  </r>
  <r>
    <x v="13"/>
    <x v="16"/>
    <n v="65"/>
    <n v="2"/>
    <s v="EUG26"/>
    <n v="78"/>
    <n v="0"/>
    <s v="ร้านที่4"/>
    <s v="พ***า"/>
    <s v="สมุทรสาคร"/>
    <s v="-"/>
    <s v=""/>
    <s v="20/02/2025 15:14"/>
    <s v="-"/>
    <s v="Flash Express Thailand COD"/>
    <s v="Tiktok"/>
    <s v="จ่ายทีหลัง / COD"/>
    <s v=""/>
    <s v="-"/>
    <s v="20/02/2025 15:14"/>
  </r>
  <r>
    <x v="6"/>
    <x v="6"/>
    <n v="33.166666666666664"/>
    <n v="6"/>
    <s v="EUG25"/>
    <n v="169.06"/>
    <n v="0"/>
    <s v="ร้านที่8"/>
    <s v="น.ส.สุณี  โพธิ์ใจ"/>
    <s v="41/1 หมู่.9 บ้านหนองแว่น · บ่อยาง/ Bo Yang_x000a__x000a_สว่างอารมณ์/ Sawang Aromอุทัยธานี/ Uthai Thani_x000a_61150"/>
    <s v="61150"/>
    <s v="660862148105"/>
    <s v="20/02/2025 15:13"/>
    <s v="-"/>
    <s v="Kerry_dropoff"/>
    <s v="Lazada"/>
    <s v="lazada"/>
    <s v=""/>
    <s v="-"/>
    <s v="20/02/2025 15:13"/>
  </r>
  <r>
    <x v="1"/>
    <x v="1"/>
    <n v="66"/>
    <n v="1"/>
    <s v="EUG24"/>
    <n v="121.1"/>
    <n v="7"/>
    <s v="ร้านที่9"/>
    <s v="น.ส อรสา บุญรักษา"/>
    <s v="259/1 ม.10 ต.ทุ่งพระยา_x000a__x000a_สนามชัยเขต/ Sanam Chai Khetฉะเชิงเทรา/ Chachoengsao_x000a_24160"/>
    <s v="24160"/>
    <s v="660928587811"/>
    <s v="20/02/2025 15:04"/>
    <s v="-"/>
    <s v="Kerry_dropoff"/>
    <s v="Lazada"/>
    <s v="lazada"/>
    <s v=""/>
    <s v="-"/>
    <s v="20/02/2025 15:04"/>
  </r>
  <r>
    <x v="2"/>
    <x v="2"/>
    <n v="66"/>
    <n v="1"/>
    <s v="EUG24"/>
    <n v="121.1"/>
    <n v="7"/>
    <s v="ร้านที่9"/>
    <s v="น.ส อรสา บุญรักษา"/>
    <s v="259/1 ม.10 ต.ทุ่งพระยา_x000a__x000a_สนามชัยเขต/ Sanam Chai Khetฉะเชิงเทรา/ Chachoengsao_x000a_24160"/>
    <s v="24160"/>
    <s v="660928587811"/>
    <s v="20/02/2025 15:04"/>
    <s v="-"/>
    <s v="Kerry_dropoff"/>
    <s v="Lazada"/>
    <s v="lazada"/>
    <s v=""/>
    <s v="-"/>
    <s v="20/02/2025 15:04"/>
  </r>
  <r>
    <x v="0"/>
    <x v="0"/>
    <n v="67"/>
    <n v="1"/>
    <s v="EUG24"/>
    <n v="121.1"/>
    <n v="7"/>
    <s v="ร้านที่9"/>
    <s v="น.ส อรสา บุญรักษา"/>
    <s v="259/1 ม.10 ต.ทุ่งพระยา_x000a__x000a_สนามชัยเขต/ Sanam Chai Khetฉะเชิงเทรา/ Chachoengsao_x000a_24160"/>
    <s v="24160"/>
    <s v="660928587811"/>
    <s v="20/02/2025 15:04"/>
    <s v="-"/>
    <s v="Kerry_dropoff"/>
    <s v="Lazada"/>
    <s v="lazada"/>
    <s v=""/>
    <s v="-"/>
    <s v="20/02/2025 15:04"/>
  </r>
  <r>
    <x v="2"/>
    <x v="7"/>
    <n v="68.59"/>
    <n v="2"/>
    <s v="EUG23"/>
    <n v="137.18"/>
    <n v="0"/>
    <s v="ร้านที่3"/>
    <s v="จารุพรรณ  สุปรียาภรณ์"/>
    <s v="ร้านค้าพี่เดือน หมู่ 7   ตำบลสวนหลวง  อำเภออัมพวา_x000a__x000a_อัมพวา/ Amphawaสมุทรสงคราม/ Samut Songkhram_x000a_75110"/>
    <s v="75110"/>
    <s v="660890346461"/>
    <s v="20/02/2025 15:04"/>
    <s v="-"/>
    <s v="Kerry_dropoff"/>
    <s v="Lazada"/>
    <s v="lazada"/>
    <s v=""/>
    <s v="-"/>
    <s v="20/02/2025 15:04"/>
  </r>
  <r>
    <x v="13"/>
    <x v="16"/>
    <n v="37.5"/>
    <n v="4"/>
    <s v="EUG22"/>
    <n v="239"/>
    <n v="0"/>
    <s v="ร้านที่4"/>
    <s v="ป***พร น***พงศ์ แ***ีอุ้ย"/>
    <s v="เลย"/>
    <s v="-"/>
    <s v=""/>
    <s v="20/02/2025 14:50"/>
    <s v="-"/>
    <s v="Flash Express Thailand"/>
    <s v="Tiktok"/>
    <s v="tiktok"/>
    <s v=""/>
    <s v="-"/>
    <s v="20/02/2025 14:50"/>
  </r>
  <r>
    <x v="1"/>
    <x v="1"/>
    <n v="120"/>
    <n v="1"/>
    <s v="EUG22"/>
    <n v="239"/>
    <n v="0"/>
    <s v="ร้านที่4"/>
    <s v="ป***พร น***พงศ์ แ***ีอุ้ย"/>
    <s v="เลย"/>
    <s v="-"/>
    <s v=""/>
    <s v="20/02/2025 14:50"/>
    <s v="-"/>
    <s v="Flash Express Thailand"/>
    <s v="Tiktok"/>
    <s v="tiktok"/>
    <s v=""/>
    <s v="-"/>
    <s v="20/02/2025 14:50"/>
  </r>
  <r>
    <x v="5"/>
    <x v="5"/>
    <n v="66.666666666666671"/>
    <n v="3"/>
    <s v="EUG21"/>
    <n v="150"/>
    <n v="0"/>
    <s v="ร้านที่2"/>
    <s v="ส***"/>
    <s v="สงขลา"/>
    <s v="-"/>
    <s v=""/>
    <s v="20/02/2025 14:48"/>
    <s v="-"/>
    <s v="J&amp;T COD"/>
    <s v="Tiktok"/>
    <s v="จ่ายทีหลัง / COD"/>
    <s v=""/>
    <s v="-"/>
    <s v="20/02/2025 14:48"/>
  </r>
  <r>
    <x v="12"/>
    <x v="14"/>
    <n v="0"/>
    <n v="1"/>
    <s v="EUG20"/>
    <n v="145"/>
    <n v="45"/>
    <s v="ร้านที่4"/>
    <s v="เ***อวรรณ ฉ***เงิน"/>
    <s v="เชียงใหม่"/>
    <s v="-"/>
    <s v=""/>
    <s v="20/02/2025 14:46"/>
    <s v="-"/>
    <s v="Flash Express Thailand COD"/>
    <s v="Tiktok"/>
    <s v="จ่ายทีหลัง / COD"/>
    <s v=""/>
    <s v="-"/>
    <s v="20/02/2025 14:46"/>
  </r>
  <r>
    <x v="0"/>
    <x v="0"/>
    <n v="120"/>
    <n v="1"/>
    <s v="EUG20"/>
    <n v="145"/>
    <n v="45"/>
    <s v="ร้านที่4"/>
    <s v="เ***อวรรณ ฉ***เงิน"/>
    <s v="เชียงใหม่"/>
    <s v="-"/>
    <s v=""/>
    <s v="20/02/2025 14:46"/>
    <s v="-"/>
    <s v="Flash Express Thailand COD"/>
    <s v="Tiktok"/>
    <s v="จ่ายทีหลัง / COD"/>
    <s v=""/>
    <s v="-"/>
    <s v="20/02/2025 14:46"/>
  </r>
  <r>
    <x v="4"/>
    <x v="12"/>
    <n v="62.83"/>
    <n v="1"/>
    <s v="EUG19"/>
    <n v="376.94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20/02/2025 14:40"/>
    <s v="-"/>
    <s v="Kerry_dropoff"/>
    <s v="Lazada"/>
    <s v="lazada"/>
    <s v=""/>
    <s v="-"/>
    <s v="20/02/2025 14:40"/>
  </r>
  <r>
    <x v="4"/>
    <x v="12"/>
    <n v="62.83"/>
    <n v="1"/>
    <s v="EUG19"/>
    <n v="376.94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20/02/2025 14:40"/>
    <s v="-"/>
    <s v="Kerry_dropoff"/>
    <s v="Lazada"/>
    <s v="lazada"/>
    <s v=""/>
    <s v="-"/>
    <s v="20/02/2025 14:40"/>
  </r>
  <r>
    <x v="4"/>
    <x v="12"/>
    <n v="62.82"/>
    <n v="4"/>
    <s v="EUG19"/>
    <n v="376.94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20/02/2025 14:40"/>
    <s v="-"/>
    <s v="Kerry_dropoff"/>
    <s v="Lazada"/>
    <s v="lazada"/>
    <s v=""/>
    <s v="-"/>
    <s v="20/02/2025 14:40"/>
  </r>
  <r>
    <x v="8"/>
    <x v="9"/>
    <n v="139"/>
    <n v="1"/>
    <s v="EUG18"/>
    <n v="199"/>
    <n v="20"/>
    <s v="ร้านที่1"/>
    <s v="อินทิรา  สิทธิโรจน์"/>
    <s v="   40  ม.12  ต.บางมะพร้าว  อ.หลังสวน  จ.ชุมพร  _x000a_ 86150"/>
    <s v="86150"/>
    <s v="0819002065"/>
    <s v="20/02/2025 14:19"/>
    <s v="suphandarat@gmail.com"/>
    <s v="EMS"/>
    <s v="facebook"/>
    <s v="กสิกร"/>
    <s v=""/>
    <s v="-"/>
    <s v="20/02/2025 14:31"/>
  </r>
  <r>
    <x v="9"/>
    <x v="10"/>
    <n v="139"/>
    <n v="1"/>
    <s v="EUG18"/>
    <n v="199"/>
    <n v="20"/>
    <s v="ร้านที่1"/>
    <s v="อินทิรา  สิทธิโรจน์"/>
    <s v="   40  ม.12  ต.บางมะพร้าว  อ.หลังสวน  จ.ชุมพร  _x000a_ 86150"/>
    <s v="86150"/>
    <s v="0819002065"/>
    <s v="20/02/2025 14:19"/>
    <s v="suphandarat@gmail.com"/>
    <s v="EMS"/>
    <s v="facebook"/>
    <s v="กสิกร"/>
    <s v=""/>
    <s v="-"/>
    <s v="20/02/2025 14:31"/>
  </r>
  <r>
    <x v="0"/>
    <x v="0"/>
    <n v="100"/>
    <n v="1"/>
    <s v="EUG17"/>
    <n v="150"/>
    <n v="30"/>
    <s v="ร้านที่1"/>
    <s v="สายรุ้ง  ทรงชน"/>
    <s v="74/2 ม.6 ต.ท่าด้วง_x000a_อ.หนองไผ่_x000a_จ.เพชรบูรณ์ 67140"/>
    <s v="67140"/>
    <s v="0986405367"/>
    <s v="20/02/2025 14:31"/>
    <s v="suphandarat@gmail.com"/>
    <s v="EMS COD"/>
    <s v="facebook"/>
    <s v="จ่ายทีหลัง / COD"/>
    <s v=""/>
    <s v="-"/>
    <s v="20/02/2025 14:31"/>
  </r>
  <r>
    <x v="15"/>
    <x v="20"/>
    <n v="100"/>
    <n v="1"/>
    <s v="EUG17"/>
    <n v="150"/>
    <n v="30"/>
    <s v="ร้านที่1"/>
    <s v="สายรุ้ง  ทรงชน"/>
    <s v="74/2 ม.6 ต.ท่าด้วง_x000a_อ.หนองไผ่_x000a_จ.เพชรบูรณ์ 67140"/>
    <s v="67140"/>
    <s v="0986405367"/>
    <s v="20/02/2025 14:31"/>
    <s v="suphandarat@gmail.com"/>
    <s v="EMS COD"/>
    <s v="facebook"/>
    <s v="จ่ายทีหลัง / COD"/>
    <s v=""/>
    <s v="-"/>
    <s v="20/02/2025 14:31"/>
  </r>
  <r>
    <x v="6"/>
    <x v="6"/>
    <n v="27.5"/>
    <n v="4"/>
    <s v="EUG16"/>
    <n v="129.91"/>
    <n v="7"/>
    <s v="ร้านที่10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20/02/2025 14:26"/>
    <s v="-"/>
    <s v="Kerry_dropoff"/>
    <s v="Lazada"/>
    <s v="lazada"/>
    <s v=""/>
    <s v="-"/>
    <s v="20/02/2025 14:26"/>
  </r>
  <r>
    <x v="13"/>
    <x v="16"/>
    <n v="49"/>
    <n v="1"/>
    <s v="EUG15"/>
    <n v="216"/>
    <n v="7"/>
    <s v="ร้านที่1"/>
    <s v="สุนีย์ รัตนบุรี"/>
    <s v="148 หมู่ 1 (บ้านวังหีบ) ซอยหนองปู 1 ตำบลนาหลวง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20/02/2025 14:26"/>
  </r>
  <r>
    <x v="1"/>
    <x v="1"/>
    <n v="75"/>
    <n v="1"/>
    <s v="EUG15"/>
    <n v="216"/>
    <n v="7"/>
    <s v="ร้านที่1"/>
    <s v="สุนีย์ รัตนบุรี"/>
    <s v="148 หมู่ 1 (บ้านวังหีบ) ซอยหนองปู 1 ตำบลนาหลวง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20/02/2025 14:26"/>
  </r>
  <r>
    <x v="0"/>
    <x v="0"/>
    <n v="76"/>
    <n v="1"/>
    <s v="EUG15"/>
    <n v="216"/>
    <n v="7"/>
    <s v="ร้านที่1"/>
    <s v="สุนีย์ รัตนบุรี"/>
    <s v="148 หมู่ 1 (บ้านวังหีบ) ซอยหนองปู 1 ตำบลนาหลวง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20/02/2025 14:26"/>
  </r>
  <r>
    <x v="3"/>
    <x v="3"/>
    <n v="60"/>
    <n v="3"/>
    <s v="EUG13"/>
    <n v="129"/>
    <n v="29"/>
    <s v="ร้านที่4"/>
    <s v="ป***าภรณ์ พ***อม"/>
    <s v="ลพบุรี"/>
    <s v="-"/>
    <s v=""/>
    <s v="20/02/2025 14:01"/>
    <s v="-"/>
    <s v="Flash Express Thailand COD"/>
    <s v="Tiktok"/>
    <s v="จ่ายทีหลัง / COD"/>
    <s v=""/>
    <s v="-"/>
    <s v="20/02/2025 14:01"/>
  </r>
  <r>
    <x v="6"/>
    <x v="6"/>
    <n v="40"/>
    <n v="24"/>
    <s v="EUG12"/>
    <n v="1060"/>
    <n v="100"/>
    <s v="ร้านที่10"/>
    <s v="น.ส สาลินีย์ กิ้วภาวัน"/>
    <s v="178/18 บ้านโนนนาคำ ต.คำบ่อ อ.วาริชภูมิ จ.สกลนคร_x000a_รหัสไปรษณีย์47150_x000a_"/>
    <s v="47150"/>
    <s v="0621836819"/>
    <s v="20/02/2025 13:48"/>
    <s v="suphandarat@gmail.com"/>
    <s v="EMS COD"/>
    <s v="line_oa"/>
    <s v="จ่ายทีหลัง / COD"/>
    <s v=""/>
    <s v="-"/>
    <s v="20/02/2025 13:48"/>
  </r>
  <r>
    <x v="13"/>
    <x v="16"/>
    <n v="65"/>
    <n v="1"/>
    <s v="EUG11"/>
    <n v="120"/>
    <n v="20"/>
    <s v="ร้านที่1"/>
    <s v="มนัส พูนบางยุง"/>
    <s v="49 ม.3 ต.บางเลน อ.บางเลน_x000a_จ.นครปฐม _x000a_ 73130"/>
    <s v="73130"/>
    <s v="0819785823"/>
    <s v="20/02/2025 12:51"/>
    <s v="suphandarat@gmail.com"/>
    <s v="EMS"/>
    <s v="facebook"/>
    <s v="กสิกร"/>
    <s v=""/>
    <s v="-"/>
    <s v="20/02/2025 13:44"/>
  </r>
  <r>
    <x v="0"/>
    <x v="0"/>
    <n v="100"/>
    <n v="1"/>
    <s v="EUG11"/>
    <n v="120"/>
    <n v="20"/>
    <s v="ร้านที่1"/>
    <s v="มนัส พูนบางยุง"/>
    <s v="49 ม.3 ต.บางเลน อ.บางเลน_x000a_จ.นครปฐม _x000a_ 73130"/>
    <s v="73130"/>
    <s v="0819785823"/>
    <s v="20/02/2025 12:51"/>
    <s v="suphandarat@gmail.com"/>
    <s v="EMS"/>
    <s v="facebook"/>
    <s v="กสิกร"/>
    <s v=""/>
    <s v="-"/>
    <s v="20/02/2025 13:44"/>
  </r>
  <r>
    <x v="9"/>
    <x v="10"/>
    <n v="139"/>
    <n v="1"/>
    <s v="EUG10"/>
    <n v="209"/>
    <n v="30"/>
    <s v="ร้านที่1"/>
    <s v="สุนิสา ปักษิณ "/>
    <s v="423 ม.4_x000a_ต.หนองพลับ อ.หัวหิน_x000a_จ.ประจวบฯ _x000a_ 77110"/>
    <s v="77110"/>
    <s v="0879908896"/>
    <s v="20/02/2025 13:43"/>
    <s v="suphandarat@gmail.com"/>
    <s v="EMS COD"/>
    <s v="facebook"/>
    <s v="จ่ายทีหลัง / COD"/>
    <s v=""/>
    <s v="-"/>
    <s v="20/02/2025 13:43"/>
  </r>
  <r>
    <x v="8"/>
    <x v="9"/>
    <n v="139"/>
    <n v="1"/>
    <s v="EUG10"/>
    <n v="209"/>
    <n v="30"/>
    <s v="ร้านที่1"/>
    <s v="สุนิสา ปักษิณ "/>
    <s v="423 ม.4_x000a_ต.หนองพลับ อ.หัวหิน_x000a_จ.ประจวบฯ _x000a_ 77110"/>
    <s v="77110"/>
    <s v="0879908896"/>
    <s v="20/02/2025 13:43"/>
    <s v="suphandarat@gmail.com"/>
    <s v="EMS COD"/>
    <s v="facebook"/>
    <s v="จ่ายทีหลัง / COD"/>
    <s v=""/>
    <s v="-"/>
    <s v="20/02/2025 13:43"/>
  </r>
  <r>
    <x v="16"/>
    <x v="21"/>
    <n v="45"/>
    <n v="1"/>
    <s v="EUG9"/>
    <n v="219"/>
    <n v="20"/>
    <s v="ร้านที่1"/>
    <s v="ฉันทนา"/>
    <s v="323 ม.12 ต.ข่วงเปา อ.จอมทอง จ.เชียงใหม่  50160"/>
    <s v="50160"/>
    <s v="0844802215"/>
    <s v="19/02/2025 20:56"/>
    <s v="suphandarat@gmail.com"/>
    <s v="EMS"/>
    <s v="facebook"/>
    <s v="กสิกร"/>
    <s v=""/>
    <s v="-"/>
    <s v="20/02/2025 13:40"/>
  </r>
  <r>
    <x v="8"/>
    <x v="9"/>
    <n v="139"/>
    <n v="1"/>
    <s v="EUG9"/>
    <n v="219"/>
    <n v="20"/>
    <s v="ร้านที่1"/>
    <s v="ฉันทนา"/>
    <s v="323 ม.12 ต.ข่วงเปา อ.จอมทอง จ.เชียงใหม่  50160"/>
    <s v="50160"/>
    <s v="0844802215"/>
    <s v="19/02/2025 20:56"/>
    <s v="suphandarat@gmail.com"/>
    <s v="EMS"/>
    <s v="facebook"/>
    <s v="กสิกร"/>
    <s v=""/>
    <s v="-"/>
    <s v="20/02/2025 13:40"/>
  </r>
  <r>
    <x v="9"/>
    <x v="10"/>
    <n v="139"/>
    <n v="1"/>
    <s v="EUG9"/>
    <n v="219"/>
    <n v="20"/>
    <s v="ร้านที่1"/>
    <s v="ฉันทนา"/>
    <s v="323 ม.12 ต.ข่วงเปา อ.จอมทอง จ.เชียงใหม่  50160"/>
    <s v="50160"/>
    <s v="0844802215"/>
    <s v="19/02/2025 20:56"/>
    <s v="suphandarat@gmail.com"/>
    <s v="EMS"/>
    <s v="facebook"/>
    <s v="กสิกร"/>
    <s v=""/>
    <s v="-"/>
    <s v="20/02/2025 13:40"/>
  </r>
  <r>
    <x v="10"/>
    <x v="11"/>
    <n v="66.666666666666671"/>
    <n v="3"/>
    <s v="EUG8"/>
    <n v="168"/>
    <n v="38"/>
    <s v="ร้านที่1"/>
    <s v="ส******์"/>
    <s v="******. บางขัน ตำบลบางขัน อำเภอบางขัน จังหวัดนครศรีธรรมราช 80360"/>
    <s v="80360"/>
    <s v="24"/>
    <s v="20/02/2025 14:10"/>
    <s v="-"/>
    <s v="SPX Express"/>
    <s v="Shopee"/>
    <s v="shopee"/>
    <s v=""/>
    <s v="-"/>
    <s v="20/02/2025 13:38"/>
  </r>
  <r>
    <x v="0"/>
    <x v="0"/>
    <n v="66.333333333333329"/>
    <n v="3"/>
    <s v="EUG7"/>
    <n v="372.76"/>
    <n v="7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20/02/2025 13:27"/>
    <s v="-"/>
    <s v="Kerry_dropoff"/>
    <s v="Lazada"/>
    <s v="lazada"/>
    <s v=""/>
    <s v="-"/>
    <s v="20/02/2025 13:26"/>
  </r>
  <r>
    <x v="0"/>
    <x v="0"/>
    <n v="66.333333333333329"/>
    <n v="3"/>
    <s v="EUG7"/>
    <n v="372.76"/>
    <n v="7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20/02/2025 13:27"/>
    <s v="-"/>
    <s v="Kerry_dropoff"/>
    <s v="Lazada"/>
    <s v="lazada"/>
    <s v=""/>
    <s v="-"/>
    <s v="20/02/2025 13:26"/>
  </r>
  <r>
    <x v="0"/>
    <x v="0"/>
    <n v="66.333333333333329"/>
    <n v="3"/>
    <s v="EUG7"/>
    <n v="372.76"/>
    <n v="7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20/02/2025 13:27"/>
    <s v="-"/>
    <s v="Kerry_dropoff"/>
    <s v="Lazada"/>
    <s v="lazada"/>
    <s v=""/>
    <s v="-"/>
    <s v="20/02/2025 13:26"/>
  </r>
  <r>
    <x v="0"/>
    <x v="0"/>
    <n v="66.333333333333329"/>
    <n v="3"/>
    <s v="EUG6"/>
    <n v="116.72"/>
    <n v="0"/>
    <s v="ร้านที่9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20/02/2025 13:19"/>
    <s v="-"/>
    <s v="Kerry_dropoff"/>
    <s v="Lazada"/>
    <s v="lazada"/>
    <s v=""/>
    <s v="LEXDO0128199534"/>
    <s v="20/02/2025 13:19"/>
  </r>
  <r>
    <x v="1"/>
    <x v="1"/>
    <n v="66"/>
    <n v="1"/>
    <s v="EUG5"/>
    <n v="122.35"/>
    <n v="7"/>
    <s v="ร้านที่9"/>
    <s v="แวว คงราศรี"/>
    <s v="109/234 ซอยเฉลิมพระเกียรติร9.ซ.23 แขวงหนองบอน เขตประเวศ กรุงเทพ 10250 นิรันดร์คอรโดตึกดี ชั้น 8_x000a__x000a_ประเวศ/ Prawetกรุงเทพมหานคร/ Bangkok_x000a_10250"/>
    <s v="10250"/>
    <s v="660958492946"/>
    <s v="20/02/2025 13:00"/>
    <s v="-"/>
    <s v="Kerry_dropoff"/>
    <s v="Lazada"/>
    <s v="lazada"/>
    <s v=""/>
    <s v="LEXDO0128201148"/>
    <s v="20/02/2025 13:00"/>
  </r>
  <r>
    <x v="2"/>
    <x v="2"/>
    <n v="66"/>
    <n v="1"/>
    <s v="EUG5"/>
    <n v="122.35"/>
    <n v="7"/>
    <s v="ร้านที่9"/>
    <s v="แวว คงราศรี"/>
    <s v="109/234 ซอยเฉลิมพระเกียรติร9.ซ.23 แขวงหนองบอน เขตประเวศ กรุงเทพ 10250 นิรันดร์คอรโดตึกดี ชั้น 8_x000a__x000a_ประเวศ/ Prawetกรุงเทพมหานคร/ Bangkok_x000a_10250"/>
    <s v="10250"/>
    <s v="660958492946"/>
    <s v="20/02/2025 13:00"/>
    <s v="-"/>
    <s v="Kerry_dropoff"/>
    <s v="Lazada"/>
    <s v="lazada"/>
    <s v=""/>
    <s v="LEXDO0128201148"/>
    <s v="20/02/2025 13:00"/>
  </r>
  <r>
    <x v="0"/>
    <x v="0"/>
    <n v="67"/>
    <n v="1"/>
    <s v="EUG5"/>
    <n v="122.35"/>
    <n v="7"/>
    <s v="ร้านที่9"/>
    <s v="แวว คงราศรี"/>
    <s v="109/234 ซอยเฉลิมพระเกียรติร9.ซ.23 แขวงหนองบอน เขตประเวศ กรุงเทพ 10250 นิรันดร์คอรโดตึกดี ชั้น 8_x000a__x000a_ประเวศ/ Prawetกรุงเทพมหานคร/ Bangkok_x000a_10250"/>
    <s v="10250"/>
    <s v="660958492946"/>
    <s v="20/02/2025 13:00"/>
    <s v="-"/>
    <s v="Kerry_dropoff"/>
    <s v="Lazada"/>
    <s v="lazada"/>
    <s v=""/>
    <s v="LEXDO0128201148"/>
    <s v="20/02/2025 13:00"/>
  </r>
  <r>
    <x v="3"/>
    <x v="3"/>
    <n v="60"/>
    <n v="6"/>
    <s v="EUG4"/>
    <n v="200"/>
    <n v="0"/>
    <s v="ร้านที่4"/>
    <s v="ช***ิต  ว***ศิริ"/>
    <s v="สกลนคร"/>
    <s v="-"/>
    <s v=""/>
    <s v="20/02/2025 12:58"/>
    <s v="-"/>
    <s v="Flash Express Thailand COD"/>
    <s v="Tiktok"/>
    <s v="จ่ายทีหลัง / COD"/>
    <s v=""/>
    <s v="THT44031J7AAF4Z"/>
    <s v="20/02/2025 12:58"/>
  </r>
  <r>
    <x v="13"/>
    <x v="16"/>
    <n v="59"/>
    <n v="1"/>
    <s v="EUG3"/>
    <n v="220"/>
    <n v="0"/>
    <s v="ร้านที่2"/>
    <s v="ก*** ฟ***มหมู ร***ะ เ***ญผล"/>
    <s v="นครพนม"/>
    <s v="-"/>
    <s v=""/>
    <s v="20/02/2025 12:55"/>
    <s v="-"/>
    <s v="J&amp;T Express"/>
    <s v="Tiktok"/>
    <s v="tiktok"/>
    <s v=""/>
    <s v="755366678916"/>
    <s v="20/02/2025 12:55"/>
  </r>
  <r>
    <x v="2"/>
    <x v="22"/>
    <n v="91"/>
    <n v="1"/>
    <s v="EUG3"/>
    <n v="220"/>
    <n v="0"/>
    <s v="ร้านที่2"/>
    <s v="ก*** ฟ***มหมู ร***ะ เ***ญผล"/>
    <s v="นครพนม"/>
    <s v="-"/>
    <s v=""/>
    <s v="20/02/2025 12:55"/>
    <s v="-"/>
    <s v="J&amp;T Express"/>
    <s v="Tiktok"/>
    <s v="tiktok"/>
    <s v=""/>
    <s v="755366678916"/>
    <s v="20/02/2025 12:55"/>
  </r>
  <r>
    <x v="0"/>
    <x v="0"/>
    <n v="120"/>
    <n v="1"/>
    <s v="EUG3"/>
    <n v="220"/>
    <n v="0"/>
    <s v="ร้านที่2"/>
    <s v="ก*** ฟ***มหมู ร***ะ เ***ญผล"/>
    <s v="นครพนม"/>
    <s v="-"/>
    <s v=""/>
    <s v="20/02/2025 12:55"/>
    <s v="-"/>
    <s v="J&amp;T Express"/>
    <s v="Tiktok"/>
    <s v="tiktok"/>
    <s v=""/>
    <s v="755366678916"/>
    <s v="20/02/2025 12:55"/>
  </r>
  <r>
    <x v="3"/>
    <x v="3"/>
    <n v="60"/>
    <n v="3"/>
    <s v="EUG2"/>
    <n v="106"/>
    <n v="6"/>
    <s v="ร้านที่4"/>
    <s v="ก***ิมา อ***แจ้ง"/>
    <s v="ปทุมธานี"/>
    <s v="-"/>
    <s v=""/>
    <s v="20/02/2025 12:51"/>
    <s v="-"/>
    <s v="Flash Express Thailand COD"/>
    <s v="Tiktok"/>
    <s v="จ่ายทีหลัง / COD"/>
    <s v=""/>
    <s v="THT04011J6PQP1Z"/>
    <s v="20/02/2025 12:51"/>
  </r>
  <r>
    <x v="3"/>
    <x v="3"/>
    <n v="60"/>
    <n v="6"/>
    <s v="EUG1"/>
    <n v="200"/>
    <n v="0"/>
    <s v="ร้านที่4"/>
    <s v="น***ันติ น***ป้น"/>
    <s v="ปทุมธานี"/>
    <s v="-"/>
    <s v=""/>
    <s v="20/02/2025 12:49"/>
    <s v="-"/>
    <s v="Flash Express Thailand COD"/>
    <s v="Tiktok"/>
    <s v="จ่ายทีหลัง / COD"/>
    <s v=""/>
    <s v="THT04061J7A906Z"/>
    <s v="20/02/2025 12:49"/>
  </r>
  <r>
    <x v="1"/>
    <x v="23"/>
    <n v="75.349999999999994"/>
    <n v="1"/>
    <s v="EUG0"/>
    <n v="82.35"/>
    <n v="7"/>
    <s v="ร้านที่1"/>
    <s v="ณทิพย์หทัย ผลเกิด"/>
    <s v="594/21 ถ.กาญจนวนิช ต.บ้านพรุ อ.หาดใหญ่ จ.สงขลา_x000a__x000a_หาดใหญ่/ Hat Yaiสงขลา/ Songkhla_x000a_90250"/>
    <s v="90250"/>
    <s v="660980535905"/>
    <s v="20/02/2025 12:37"/>
    <s v="-"/>
    <s v="Kerry_dropoff"/>
    <s v="Lazada"/>
    <s v="lazada"/>
    <s v=""/>
    <s v="LEXPU0459827322"/>
    <s v="20/02/2025 12:37"/>
  </r>
  <r>
    <x v="1"/>
    <x v="1"/>
    <n v="66"/>
    <n v="1"/>
    <s v="EUF99"/>
    <n v="237.3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20/02/2025 12:35"/>
    <s v="-"/>
    <s v="Kerry_dropoff"/>
    <s v="Lazada"/>
    <s v="lazada"/>
    <s v=""/>
    <s v="LEXDO0128200096"/>
    <s v="20/02/2025 12:35"/>
  </r>
  <r>
    <x v="2"/>
    <x v="2"/>
    <n v="66"/>
    <n v="1"/>
    <s v="EUF99"/>
    <n v="237.3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20/02/2025 12:35"/>
    <s v="-"/>
    <s v="Kerry_dropoff"/>
    <s v="Lazada"/>
    <s v="lazada"/>
    <s v=""/>
    <s v="LEXDO0128200096"/>
    <s v="20/02/2025 12:35"/>
  </r>
  <r>
    <x v="0"/>
    <x v="0"/>
    <n v="67"/>
    <n v="1"/>
    <s v="EUF99"/>
    <n v="237.3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20/02/2025 12:35"/>
    <s v="-"/>
    <s v="Kerry_dropoff"/>
    <s v="Lazada"/>
    <s v="lazada"/>
    <s v=""/>
    <s v="LEXDO0128200096"/>
    <s v="20/02/2025 12:35"/>
  </r>
  <r>
    <x v="0"/>
    <x v="0"/>
    <n v="66.333333333333329"/>
    <n v="3"/>
    <s v="EUF99"/>
    <n v="237.3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20/02/2025 12:35"/>
    <s v="-"/>
    <s v="Kerry_dropoff"/>
    <s v="Lazada"/>
    <s v="lazada"/>
    <s v=""/>
    <s v="LEXDO0128200096"/>
    <s v="20/02/2025 12:35"/>
  </r>
  <r>
    <x v="0"/>
    <x v="0"/>
    <n v="66.333333333333329"/>
    <n v="3"/>
    <s v="EUF98"/>
    <n v="115.35"/>
    <n v="0"/>
    <s v="ร้านที่9"/>
    <s v="จ๋า บ่อพลอย"/>
    <s v="หนองบ่อ บ้านเลขที่19 หมู่ 6 หนองบ่อ · หนองบ่อ/ Nong Bo_x000a__x000a_สองพี่น้อง/ Song Phi Nongสุพรรณบุรี/ Suphanburi_x000a_71170"/>
    <s v="71170"/>
    <s v="660811961269"/>
    <s v="20/02/2025 12:32"/>
    <s v="-"/>
    <s v="Kerry_dropoff"/>
    <s v="Lazada"/>
    <s v="lazada"/>
    <s v=""/>
    <s v="LEXDO0128199645"/>
    <s v="20/02/2025 12:31"/>
  </r>
  <r>
    <x v="10"/>
    <x v="11"/>
    <n v="66.666666666666671"/>
    <n v="3"/>
    <s v="EUF97"/>
    <n v="309"/>
    <n v="38"/>
    <s v="ร้านที่1"/>
    <s v="ด******ล"/>
    <s v="******บ้านเนินดินแดง) หมู่2 ต.ธาตุทอง ตำบลธาตุทอง อำเภอบ่อทอง จังหวัดชลบุรี 20270"/>
    <s v="20270"/>
    <s v="68"/>
    <s v="20/02/2025 12:30"/>
    <s v="-"/>
    <s v="SPX Express"/>
    <s v="Shopee"/>
    <s v="shopee"/>
    <s v=""/>
    <s v="TH254332171248Q"/>
    <s v="20/02/2025 12:30"/>
  </r>
  <r>
    <x v="5"/>
    <x v="5"/>
    <n v="66.666666666666671"/>
    <n v="3"/>
    <s v="EUF97"/>
    <n v="309"/>
    <n v="38"/>
    <s v="ร้านที่1"/>
    <s v="ด******ล"/>
    <s v="******บ้านเนินดินแดง) หมู่2 ต.ธาตุทอง ตำบลธาตุทอง อำเภอบ่อทอง จังหวัดชลบุรี 20270"/>
    <s v="20270"/>
    <s v="68"/>
    <s v="20/02/2025 12:30"/>
    <s v="-"/>
    <s v="SPX Express"/>
    <s v="Shopee"/>
    <s v="shopee"/>
    <s v=""/>
    <s v="TH254332171248Q"/>
    <s v="20/02/2025 12:30"/>
  </r>
  <r>
    <x v="17"/>
    <x v="24"/>
    <n v="120"/>
    <n v="4"/>
    <s v="EUF96"/>
    <n v="220"/>
    <n v="0"/>
    <s v="ร้านที่4"/>
    <s v="ส***ยทิพย์ ก***ำรุงพรชัย"/>
    <s v="กรุงเทพมหานคร"/>
    <s v="-"/>
    <s v=""/>
    <s v="20/02/2025 12:29"/>
    <s v="-"/>
    <s v="Flash Express Thailand COD"/>
    <s v="Tiktok"/>
    <s v="จ่ายทีหลัง / COD"/>
    <s v=""/>
    <s v="THT01481J6QGU5Z"/>
    <s v="20/02/2025 12:29"/>
  </r>
  <r>
    <x v="3"/>
    <x v="3"/>
    <n v="43"/>
    <n v="1"/>
    <s v="EUF95"/>
    <n v="91"/>
    <n v="0"/>
    <s v="ร้านที่1"/>
    <s v="ศ******์"/>
    <s v="******ย 4 หมู่ 12 ตำบลสันกำแพง ตำบลสันกำแพง อำเภอสันกำแพง จังหวัดเชียงใหม่ 50130"/>
    <s v="50130"/>
    <s v="98"/>
    <s v="20/02/2025 12:19"/>
    <s v="-"/>
    <s v="SPX Express"/>
    <s v="Shopee"/>
    <s v="shopee"/>
    <s v=""/>
    <s v="TH252807344134P"/>
    <s v="20/02/2025 12:19"/>
  </r>
  <r>
    <x v="18"/>
    <x v="25"/>
    <n v="50"/>
    <n v="1"/>
    <s v="EUF95"/>
    <n v="91"/>
    <n v="0"/>
    <s v="ร้านที่1"/>
    <s v="ศ******์"/>
    <s v="******ย 4 หมู่ 12 ตำบลสันกำแพง ตำบลสันกำแพง อำเภอสันกำแพง จังหวัดเชียงใหม่ 50130"/>
    <s v="50130"/>
    <s v="98"/>
    <s v="20/02/2025 12:19"/>
    <s v="-"/>
    <s v="SPX Express"/>
    <s v="Shopee"/>
    <s v="shopee"/>
    <s v=""/>
    <s v="TH252807344134P"/>
    <s v="20/02/2025 12:19"/>
  </r>
  <r>
    <x v="10"/>
    <x v="11"/>
    <n v="66.666666666666671"/>
    <n v="3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12"/>
    <x v="14"/>
    <n v="0"/>
    <n v="1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17"/>
    <x v="24"/>
    <n v="120"/>
    <n v="1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1"/>
    <x v="1"/>
    <n v="120"/>
    <n v="1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17"/>
    <x v="24"/>
    <n v="120"/>
    <n v="1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0"/>
    <x v="0"/>
    <n v="80"/>
    <n v="2"/>
    <s v="EUF93"/>
    <n v="230"/>
    <n v="29"/>
    <s v="ร้านที่1"/>
    <s v="ว******ญ"/>
    <s v="******ำบลมหาชัย, อำเภอเมืองสมุทรสาคร ตำบลมหาชัย อำเภอเมืองสมุทรสาคร จังหวัดสมุทรสาคร 74000"/>
    <s v="74000"/>
    <s v="33"/>
    <s v="20/02/2025 12:38"/>
    <s v="-"/>
    <s v="SPX Express"/>
    <s v="Shopee"/>
    <s v="shopee"/>
    <s v=""/>
    <s v="TH257383379708U"/>
    <s v="20/02/2025 12:08"/>
  </r>
  <r>
    <x v="19"/>
    <x v="26"/>
    <n v="50"/>
    <n v="1"/>
    <s v="EUF93"/>
    <n v="230"/>
    <n v="29"/>
    <s v="ร้านที่1"/>
    <s v="ว******ญ"/>
    <s v="******ำบลมหาชัย, อำเภอเมืองสมุทรสาคร ตำบลมหาชัย อำเภอเมืองสมุทรสาคร จังหวัดสมุทรสาคร 74000"/>
    <s v="74000"/>
    <s v="33"/>
    <s v="20/02/2025 12:38"/>
    <s v="-"/>
    <s v="SPX Express"/>
    <s v="Shopee"/>
    <s v="shopee"/>
    <s v=""/>
    <s v="TH257383379708U"/>
    <s v="20/02/2025 12:08"/>
  </r>
  <r>
    <x v="17"/>
    <x v="24"/>
    <n v="120"/>
    <n v="4"/>
    <s v="EUF92"/>
    <n v="220"/>
    <n v="0"/>
    <s v="ร้านที่4"/>
    <s v="น***บ ว***ชน"/>
    <s v="กาญจนบุรี"/>
    <s v="-"/>
    <s v=""/>
    <s v="-"/>
    <s v="-"/>
    <s v="J&amp;T Express"/>
    <s v="Tiktok"/>
    <s v="-"/>
    <s v=""/>
    <s v="-"/>
    <s v="20/02/2025 12:08"/>
  </r>
  <r>
    <x v="1"/>
    <x v="1"/>
    <n v="83.333333333333329"/>
    <n v="3"/>
    <s v="EUF91"/>
    <n v="465"/>
    <n v="0"/>
    <s v="ร้านที่4"/>
    <s v="ณ*** อ***ูลธนาการ"/>
    <s v="สมุทรสาคร"/>
    <s v="-"/>
    <s v=""/>
    <s v="20/02/2025 12:06"/>
    <s v="-"/>
    <s v="Flash Express Thailand COD"/>
    <s v="Tiktok"/>
    <s v="จ่ายทีหลัง / COD"/>
    <s v=""/>
    <s v="THT16011J7B764Z"/>
    <s v="20/02/2025 12:06"/>
  </r>
  <r>
    <x v="0"/>
    <x v="0"/>
    <n v="66.333333333333329"/>
    <n v="3"/>
    <s v="EUF91"/>
    <n v="465"/>
    <n v="0"/>
    <s v="ร้านที่4"/>
    <s v="ณ*** อ***ูลธนาการ"/>
    <s v="สมุทรสาคร"/>
    <s v="-"/>
    <s v=""/>
    <s v="20/02/2025 12:06"/>
    <s v="-"/>
    <s v="Flash Express Thailand COD"/>
    <s v="Tiktok"/>
    <s v="จ่ายทีหลัง / COD"/>
    <s v=""/>
    <s v="THT16011J7B764Z"/>
    <s v="20/02/2025 12:06"/>
  </r>
  <r>
    <x v="1"/>
    <x v="1"/>
    <n v="66"/>
    <n v="1"/>
    <s v="EUF90"/>
    <n v="149.31"/>
    <n v="7"/>
    <s v="ร้านที่9"/>
    <s v="รุ่งนภา​  มั่งน้อย"/>
    <s v="90หมู่10 ต บางแพ_x000a__x000a_บางแพ/ Bang Phaeราชบุรี/ Ratchaburi_x000a_70160"/>
    <s v="70160"/>
    <s v="660972589185"/>
    <s v="20/02/2025 12:04"/>
    <s v="-"/>
    <s v="Kerry_dropoff"/>
    <s v="Lazada"/>
    <s v="lazada"/>
    <s v=""/>
    <s v="LEXDO0128201219"/>
    <s v="20/02/2025 12:04"/>
  </r>
  <r>
    <x v="2"/>
    <x v="2"/>
    <n v="66"/>
    <n v="1"/>
    <s v="EUF90"/>
    <n v="149.31"/>
    <n v="7"/>
    <s v="ร้านที่9"/>
    <s v="รุ่งนภา​  มั่งน้อย"/>
    <s v="90หมู่10 ต บางแพ_x000a__x000a_บางแพ/ Bang Phaeราชบุรี/ Ratchaburi_x000a_70160"/>
    <s v="70160"/>
    <s v="660972589185"/>
    <s v="20/02/2025 12:04"/>
    <s v="-"/>
    <s v="Kerry_dropoff"/>
    <s v="Lazada"/>
    <s v="lazada"/>
    <s v=""/>
    <s v="LEXDO0128201219"/>
    <s v="20/02/2025 12:04"/>
  </r>
  <r>
    <x v="0"/>
    <x v="0"/>
    <n v="67"/>
    <n v="1"/>
    <s v="EUF90"/>
    <n v="149.31"/>
    <n v="7"/>
    <s v="ร้านที่9"/>
    <s v="รุ่งนภา​  มั่งน้อย"/>
    <s v="90หมู่10 ต บางแพ_x000a__x000a_บางแพ/ Bang Phaeราชบุรี/ Ratchaburi_x000a_70160"/>
    <s v="70160"/>
    <s v="660972589185"/>
    <s v="20/02/2025 12:04"/>
    <s v="-"/>
    <s v="Kerry_dropoff"/>
    <s v="Lazada"/>
    <s v="lazada"/>
    <s v=""/>
    <s v="LEXDO0128201219"/>
    <s v="20/02/2025 12:04"/>
  </r>
  <r>
    <x v="0"/>
    <x v="0"/>
    <n v="66.333333333333329"/>
    <n v="3"/>
    <s v="EUF89"/>
    <n v="220"/>
    <n v="0"/>
    <s v="ร้านที่4"/>
    <s v="M** w***aya T***gvaew"/>
    <s v="ภูเก็ต"/>
    <s v="-"/>
    <s v=""/>
    <s v="20/02/2025 11:56"/>
    <s v="-"/>
    <s v="Flash Express Thailand"/>
    <s v="Tiktok"/>
    <s v="tiktok"/>
    <s v=""/>
    <s v="THT67031J6PWN1Z"/>
    <s v="20/02/2025 11:56"/>
  </r>
  <r>
    <x v="0"/>
    <x v="0"/>
    <n v="66.333333333333329"/>
    <n v="3"/>
    <s v="EUF88"/>
    <n v="220"/>
    <n v="0"/>
    <s v="ร้านที่4"/>
    <s v="เ***จริน อ***ร์วัน"/>
    <s v="ลพบุรี"/>
    <s v="-"/>
    <s v=""/>
    <s v="20/02/2025 11:50"/>
    <s v="-"/>
    <s v="Flash Express Thailand COD"/>
    <s v="Tiktok"/>
    <s v="จ่ายทีหลัง / COD"/>
    <s v=""/>
    <s v="THT07011J6PXV5Z"/>
    <s v="20/02/2025 11:50"/>
  </r>
  <r>
    <x v="1"/>
    <x v="1"/>
    <n v="66"/>
    <n v="1"/>
    <s v="EUF86"/>
    <n v="120.7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20/02/2025 11:33"/>
    <s v="-"/>
    <s v="Kerry_dropoff"/>
    <s v="Lazada"/>
    <s v="lazada"/>
    <s v=""/>
    <s v="LEXDO0128201039"/>
    <s v="20/02/2025 11:33"/>
  </r>
  <r>
    <x v="2"/>
    <x v="2"/>
    <n v="66"/>
    <n v="1"/>
    <s v="EUF86"/>
    <n v="120.7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20/02/2025 11:33"/>
    <s v="-"/>
    <s v="Kerry_dropoff"/>
    <s v="Lazada"/>
    <s v="lazada"/>
    <s v=""/>
    <s v="LEXDO0128201039"/>
    <s v="20/02/2025 11:33"/>
  </r>
  <r>
    <x v="0"/>
    <x v="0"/>
    <n v="67"/>
    <n v="1"/>
    <s v="EUF86"/>
    <n v="120.7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20/02/2025 11:33"/>
    <s v="-"/>
    <s v="Kerry_dropoff"/>
    <s v="Lazada"/>
    <s v="lazada"/>
    <s v=""/>
    <s v="LEXDO0128201039"/>
    <s v="20/02/2025 11:33"/>
  </r>
  <r>
    <x v="0"/>
    <x v="0"/>
    <n v="66.333333333333329"/>
    <n v="3"/>
    <s v="EUF85"/>
    <n v="122.35"/>
    <n v="7"/>
    <s v="ร้านที่9"/>
    <s v="น.ส.ลักษณาวดี สมบัติ"/>
    <s v="347 ม.6 (บ้านสีฟ้าหน้าวัดชัยมงคล)ต.ประโคนชัย -_x000a__x000a_ประโคนชัย/ Prakhon Chaiบุรีรัมย์/ Buriram_x000a_31140"/>
    <s v="31140"/>
    <s v="660925511936"/>
    <s v="20/02/2025 11:33"/>
    <s v="-"/>
    <s v="Kerry_dropoff"/>
    <s v="Lazada"/>
    <s v="lazada"/>
    <s v=""/>
    <s v="TH28076W0TBQ5A"/>
    <s v="20/02/2025 11:33"/>
  </r>
  <r>
    <x v="3"/>
    <x v="3"/>
    <n v="60"/>
    <n v="6"/>
    <s v="EUF84"/>
    <n v="210"/>
    <n v="0"/>
    <s v="ร้านที่4"/>
    <s v="น*** ส***ตรา บ***ะรังษี"/>
    <s v="นครนายก"/>
    <s v="-"/>
    <s v=""/>
    <s v="20/02/2025 11:29"/>
    <s v="-"/>
    <s v="Flash Express Thailand COD"/>
    <s v="Tiktok"/>
    <s v="จ่ายทีหลัง / COD"/>
    <s v=""/>
    <s v="THT11041J7ABZ2Z"/>
    <s v="20/02/2025 11:30"/>
  </r>
  <r>
    <x v="3"/>
    <x v="3"/>
    <n v="60"/>
    <n v="3"/>
    <s v="EUF83"/>
    <n v="183"/>
    <n v="0"/>
    <s v="ร้านที่4"/>
    <s v="ภ***ิท"/>
    <s v="มหาสารคาม"/>
    <s v="-"/>
    <s v=""/>
    <s v="20/02/2025 11:29"/>
    <s v="-"/>
    <s v="Flash Express Thailand COD"/>
    <s v="Tiktok"/>
    <s v="จ่ายทีหลัง / COD"/>
    <s v=""/>
    <s v="THT41091J6PRU1Z"/>
    <s v="20/02/2025 11:29"/>
  </r>
  <r>
    <x v="13"/>
    <x v="16"/>
    <n v="65"/>
    <n v="2"/>
    <s v="EUF83"/>
    <n v="183"/>
    <n v="0"/>
    <s v="ร้านที่4"/>
    <s v="ภ***ิท"/>
    <s v="มหาสารคาม"/>
    <s v="-"/>
    <s v=""/>
    <s v="20/02/2025 11:29"/>
    <s v="-"/>
    <s v="Flash Express Thailand COD"/>
    <s v="Tiktok"/>
    <s v="จ่ายทีหลัง / COD"/>
    <s v=""/>
    <s v="THT41091J6PRU1Z"/>
    <s v="20/02/2025 11:29"/>
  </r>
  <r>
    <x v="4"/>
    <x v="12"/>
    <n v="72.97"/>
    <n v="1"/>
    <s v="EUF82"/>
    <n v="168.97"/>
    <n v="96"/>
    <s v="ร้านที่10"/>
    <s v="จุฑามาศ  ไทยเหนือ"/>
    <s v="โรงเรียนบ้านอีกุด หมู่ 13 · กุสุมาลย์/ Kusuman_x000a__x000a_กุสุมาลย์/ Kusumanสกลนคร/ Sakon Nakhon_x000a_47210"/>
    <s v="47210"/>
    <s v="660648316051"/>
    <s v="20/02/2025 11:28"/>
    <s v="-"/>
    <s v="Kerry_dropoff"/>
    <s v="Lazada"/>
    <s v="lazada"/>
    <s v=""/>
    <s v="TH44026W0Y6N2A"/>
    <s v="20/02/2025 11:28"/>
  </r>
  <r>
    <x v="3"/>
    <x v="3"/>
    <n v="60"/>
    <n v="3"/>
    <s v="EUF81"/>
    <n v="210"/>
    <n v="0"/>
    <s v="ร้านที่4"/>
    <s v="พ***เศรษฐ พ***เศรษฐ"/>
    <s v="ขอนแก่น"/>
    <s v="-"/>
    <s v=""/>
    <s v="20/02/2025 11:26"/>
    <s v="-"/>
    <s v="Flash Express Thailand COD"/>
    <s v="Tiktok"/>
    <s v="จ่ายทีหลัง / COD"/>
    <s v=""/>
    <s v="THT37121J7A8E2Z"/>
    <s v="20/02/2025 11:26"/>
  </r>
  <r>
    <x v="5"/>
    <x v="5"/>
    <n v="66.666666666666671"/>
    <n v="3"/>
    <s v="EUF81"/>
    <n v="210"/>
    <n v="0"/>
    <s v="ร้านที่4"/>
    <s v="พ***เศรษฐ พ***เศรษฐ"/>
    <s v="ขอนแก่น"/>
    <s v="-"/>
    <s v=""/>
    <s v="20/02/2025 11:26"/>
    <s v="-"/>
    <s v="Flash Express Thailand COD"/>
    <s v="Tiktok"/>
    <s v="จ่ายทีหลัง / COD"/>
    <s v=""/>
    <s v="THT37121J7A8E2Z"/>
    <s v="20/02/2025 11:26"/>
  </r>
  <r>
    <x v="0"/>
    <x v="0"/>
    <n v="76.666666666666671"/>
    <n v="3"/>
    <s v="EUF80"/>
    <n v="259"/>
    <n v="29"/>
    <s v="ร้านที่1"/>
    <s v="ช******า"/>
    <s v="******้องที่7 ถนนสนามบิน ต.อรัญญิก อ.เมือง จ.พิษณุโลก ตำบลอรัญญิก อำเภอเมืองพิษณุโลก จังหวัดพิษณุโลก 65000"/>
    <s v="65000"/>
    <s v="56"/>
    <s v="20/02/2025 11:24"/>
    <s v="-"/>
    <s v="SPX Express"/>
    <s v="Shopee"/>
    <s v="shopee"/>
    <s v=""/>
    <s v="TH254243598289Q"/>
    <s v="20/02/2025 11:24"/>
  </r>
  <r>
    <x v="0"/>
    <x v="0"/>
    <n v="76.666666666666671"/>
    <n v="3"/>
    <s v="EUF79"/>
    <n v="259"/>
    <n v="29"/>
    <s v="ร้านที่1"/>
    <s v="ช******า"/>
    <s v="******้องที่7 ถนนสนามบิน ต.อรัญญิก อ.เมือง จ.พิษณุโลก ตำบลอรัญญิก อำเภอเมืองพิษณุโลก จังหวัดพิษณุโลก 65000"/>
    <s v="65000"/>
    <s v="56"/>
    <s v="20/02/2025 11:23"/>
    <s v="-"/>
    <s v="SPX Express"/>
    <s v="Shopee"/>
    <s v="shopee"/>
    <s v=""/>
    <s v="TH253472300092E"/>
    <s v="20/02/2025 11:23"/>
  </r>
  <r>
    <x v="13"/>
    <x v="16"/>
    <n v="65"/>
    <n v="3"/>
    <s v="EUF78"/>
    <n v="162"/>
    <n v="45"/>
    <s v="ร้านที่4"/>
    <s v="ป***ชาติ ท***์วงศ์"/>
    <s v="เชียงใหม่"/>
    <s v="-"/>
    <s v=""/>
    <s v="20/02/2025 11:05"/>
    <s v="-"/>
    <s v="Flash Express Thailand COD"/>
    <s v="Tiktok"/>
    <s v="จ่ายทีหลัง / COD"/>
    <s v=""/>
    <s v="THT47011J7B3W0Z"/>
    <s v="20/02/2025 11:05"/>
  </r>
  <r>
    <x v="1"/>
    <x v="1"/>
    <n v="66"/>
    <n v="1"/>
    <s v="EUF77"/>
    <n v="149.3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55"/>
    <s v="-"/>
    <s v="Kerry_dropoff"/>
    <s v="Lazada"/>
    <s v="lazada"/>
    <s v=""/>
    <s v="LEXDO0128201333"/>
    <s v="20/02/2025 10:55"/>
  </r>
  <r>
    <x v="2"/>
    <x v="2"/>
    <n v="66"/>
    <n v="1"/>
    <s v="EUF77"/>
    <n v="149.3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55"/>
    <s v="-"/>
    <s v="Kerry_dropoff"/>
    <s v="Lazada"/>
    <s v="lazada"/>
    <s v=""/>
    <s v="LEXDO0128201333"/>
    <s v="20/02/2025 10:55"/>
  </r>
  <r>
    <x v="0"/>
    <x v="0"/>
    <n v="67"/>
    <n v="1"/>
    <s v="EUF77"/>
    <n v="149.3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55"/>
    <s v="-"/>
    <s v="Kerry_dropoff"/>
    <s v="Lazada"/>
    <s v="lazada"/>
    <s v=""/>
    <s v="LEXDO0128201333"/>
    <s v="20/02/2025 10:55"/>
  </r>
  <r>
    <x v="1"/>
    <x v="1"/>
    <n v="66"/>
    <n v="1"/>
    <s v="EUF76"/>
    <n v="122.35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47"/>
    <s v="-"/>
    <s v="Kerry_dropoff"/>
    <s v="Lazada"/>
    <s v="lazada"/>
    <s v=""/>
    <s v="LEXDO0128201243"/>
    <s v="20/02/2025 10:47"/>
  </r>
  <r>
    <x v="2"/>
    <x v="2"/>
    <n v="66"/>
    <n v="1"/>
    <s v="EUF76"/>
    <n v="122.35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47"/>
    <s v="-"/>
    <s v="Kerry_dropoff"/>
    <s v="Lazada"/>
    <s v="lazada"/>
    <s v=""/>
    <s v="LEXDO0128201243"/>
    <s v="20/02/2025 10:47"/>
  </r>
  <r>
    <x v="0"/>
    <x v="0"/>
    <n v="67"/>
    <n v="1"/>
    <s v="EUF76"/>
    <n v="122.35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47"/>
    <s v="-"/>
    <s v="Kerry_dropoff"/>
    <s v="Lazada"/>
    <s v="lazada"/>
    <s v=""/>
    <s v="LEXDO0128201243"/>
    <s v="20/02/2025 10:47"/>
  </r>
  <r>
    <x v="1"/>
    <x v="1"/>
    <n v="66"/>
    <n v="1"/>
    <s v="EUF75"/>
    <n v="135.41999999999999"/>
    <n v="7"/>
    <s v="ร้านที่9"/>
    <s v="นิภา นูแป"/>
    <s v="บิ๊กซี บ้านบึง, 181 ถนน ชลบุรี-บ้านบึง · บ้านบึง/ Ban Bueng_x000a__x000a_บ้านบึง/ Ban Buengชลบุรี/ Chonburi_x000a_20170"/>
    <s v="20170"/>
    <s v="660970293339"/>
    <s v="20/02/2025 10:46"/>
    <s v="-"/>
    <s v="Kerry_dropoff"/>
    <s v="Lazada"/>
    <s v="lazada"/>
    <s v=""/>
    <s v="LEXDO0128200761"/>
    <s v="20/02/2025 10:46"/>
  </r>
  <r>
    <x v="2"/>
    <x v="2"/>
    <n v="66"/>
    <n v="1"/>
    <s v="EUF75"/>
    <n v="135.41999999999999"/>
    <n v="7"/>
    <s v="ร้านที่9"/>
    <s v="นิภา นูแป"/>
    <s v="บิ๊กซี บ้านบึง, 181 ถนน ชลบุรี-บ้านบึง · บ้านบึง/ Ban Bueng_x000a__x000a_บ้านบึง/ Ban Buengชลบุรี/ Chonburi_x000a_20170"/>
    <s v="20170"/>
    <s v="660970293339"/>
    <s v="20/02/2025 10:46"/>
    <s v="-"/>
    <s v="Kerry_dropoff"/>
    <s v="Lazada"/>
    <s v="lazada"/>
    <s v=""/>
    <s v="LEXDO0128200761"/>
    <s v="20/02/2025 10:46"/>
  </r>
  <r>
    <x v="0"/>
    <x v="0"/>
    <n v="67"/>
    <n v="1"/>
    <s v="EUF75"/>
    <n v="135.41999999999999"/>
    <n v="7"/>
    <s v="ร้านที่9"/>
    <s v="นิภา นูแป"/>
    <s v="บิ๊กซี บ้านบึง, 181 ถนน ชลบุรี-บ้านบึง · บ้านบึง/ Ban Bueng_x000a__x000a_บ้านบึง/ Ban Buengชลบุรี/ Chonburi_x000a_20170"/>
    <s v="20170"/>
    <s v="660970293339"/>
    <s v="20/02/2025 10:46"/>
    <s v="-"/>
    <s v="Kerry_dropoff"/>
    <s v="Lazada"/>
    <s v="lazada"/>
    <s v=""/>
    <s v="LEXDO0128200761"/>
    <s v="20/02/2025 10:46"/>
  </r>
  <r>
    <x v="3"/>
    <x v="3"/>
    <n v="60"/>
    <n v="3"/>
    <s v="EUF74"/>
    <n v="111"/>
    <n v="6"/>
    <s v="ร้านที่2"/>
    <s v="K***ima S***mak"/>
    <s v="กรุงเทพฯ"/>
    <s v="-"/>
    <s v=""/>
    <s v="-"/>
    <s v="-"/>
    <s v="J&amp;T Express"/>
    <s v="Tiktok"/>
    <s v="-"/>
    <s v=""/>
    <s v="-"/>
    <s v="20/02/2025 10:41"/>
  </r>
  <r>
    <x v="5"/>
    <x v="5"/>
    <n v="66.666666666666671"/>
    <n v="9"/>
    <s v="EUF72"/>
    <n v="315"/>
    <n v="0"/>
    <s v="ร้านที่4"/>
    <s v="ไ***นทร์ อ***ล้า"/>
    <s v="กรุงเทพฯ"/>
    <s v="-"/>
    <s v=""/>
    <s v="20/02/2025 10:38"/>
    <s v="-"/>
    <s v="Flash Express Thailand"/>
    <s v="Tiktok"/>
    <s v="tiktok"/>
    <s v=""/>
    <s v="THT01231J6QJ93Z"/>
    <s v="20/02/2025 10:38"/>
  </r>
  <r>
    <x v="0"/>
    <x v="0"/>
    <n v="80"/>
    <n v="3"/>
    <s v="EUF71"/>
    <n v="260"/>
    <n v="29"/>
    <s v="ร้านที่1"/>
    <s v="น******่"/>
    <s v="****** ตำบลธรรมศาลา อำเภอเมืองนครปฐม จังหวัดนครปฐม 73000"/>
    <s v="73000"/>
    <s v="53"/>
    <s v="20/02/2025 10:37"/>
    <s v="-"/>
    <s v="SPX Express"/>
    <s v="Shopee"/>
    <s v="shopee"/>
    <s v=""/>
    <s v="TH255533066970B"/>
    <s v="20/02/2025 10:36"/>
  </r>
  <r>
    <x v="3"/>
    <x v="3"/>
    <n v="60"/>
    <n v="6"/>
    <s v="EUF70"/>
    <n v="21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20/02/2025 10:30"/>
  </r>
  <r>
    <x v="6"/>
    <x v="6"/>
    <n v="33.333333333333336"/>
    <n v="12"/>
    <s v="EUF69"/>
    <n v="340.97"/>
    <n v="23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20/02/2025 10:28"/>
    <s v="-"/>
    <s v="Kerry_dropoff"/>
    <s v="Lazada"/>
    <s v="lazada"/>
    <s v=""/>
    <s v="LEXPU0459829468"/>
    <s v="20/02/2025 10:28"/>
  </r>
  <r>
    <x v="6"/>
    <x v="17"/>
    <n v="16.41"/>
    <n v="1"/>
    <s v="EUF68"/>
    <n v="16.41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20/02/2025 10:01"/>
    <s v="-"/>
    <s v="Kerry_dropoff"/>
    <s v="Lazada"/>
    <s v="lazada"/>
    <s v=""/>
    <s v="LEXPU0459829495"/>
    <s v="20/02/2025 10:01"/>
  </r>
  <r>
    <x v="1"/>
    <x v="1"/>
    <n v="66"/>
    <n v="1"/>
    <s v="EUF67"/>
    <n v="142.3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20/02/2025 09:59"/>
    <s v="-"/>
    <s v="Kerry_dropoff"/>
    <s v="Lazada"/>
    <s v="lazada"/>
    <s v=""/>
    <s v="LEXDO0128201158"/>
    <s v="20/02/2025 09:58"/>
  </r>
  <r>
    <x v="2"/>
    <x v="2"/>
    <n v="66"/>
    <n v="1"/>
    <s v="EUF67"/>
    <n v="142.3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20/02/2025 09:59"/>
    <s v="-"/>
    <s v="Kerry_dropoff"/>
    <s v="Lazada"/>
    <s v="lazada"/>
    <s v=""/>
    <s v="LEXDO0128201158"/>
    <s v="20/02/2025 09:58"/>
  </r>
  <r>
    <x v="0"/>
    <x v="0"/>
    <n v="67"/>
    <n v="1"/>
    <s v="EUF67"/>
    <n v="142.3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20/02/2025 09:59"/>
    <s v="-"/>
    <s v="Kerry_dropoff"/>
    <s v="Lazada"/>
    <s v="lazada"/>
    <s v=""/>
    <s v="LEXDO0128201158"/>
    <s v="20/02/2025 09:58"/>
  </r>
  <r>
    <x v="13"/>
    <x v="16"/>
    <n v="65"/>
    <n v="4"/>
    <s v="EUF66"/>
    <n v="156"/>
    <n v="0"/>
    <s v="ร้านที่4"/>
    <s v="ท***ี จ***ร์คำภา"/>
    <s v="สระแก้ว"/>
    <s v="-"/>
    <s v=""/>
    <s v="20/02/2025 09:49"/>
    <s v="-"/>
    <s v="Flash Express Thailand"/>
    <s v="Tiktok"/>
    <s v="tiktok"/>
    <s v=""/>
    <s v="THT26051J7AY06Z"/>
    <s v="20/02/2025 09:49"/>
  </r>
  <r>
    <x v="13"/>
    <x v="16"/>
    <n v="65"/>
    <n v="3"/>
    <s v="EUF65"/>
    <n v="123"/>
    <n v="6"/>
    <s v="ร้านที่4"/>
    <s v="ส***ิน ก***นทอง"/>
    <s v="เพชรบุรี"/>
    <s v="-"/>
    <s v=""/>
    <s v="20/02/2025 09:48"/>
    <s v="-"/>
    <s v="Flash Express Thailand COD"/>
    <s v="Tiktok"/>
    <s v="จ่ายทีหลัง / COD"/>
    <s v=""/>
    <s v="THT18061J6QMM1Z"/>
    <s v="20/02/2025 09:48"/>
  </r>
  <r>
    <x v="6"/>
    <x v="6"/>
    <n v="33.333333333333336"/>
    <n v="12"/>
    <s v="EUF64"/>
    <n v="344.97"/>
    <n v="57"/>
    <s v="ร้านที่8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20/02/2025 09:44"/>
    <s v="-"/>
    <s v="Kerry_dropoff"/>
    <s v="Lazada"/>
    <s v="lazada"/>
    <s v=""/>
    <s v="TH47166W0XSB5D"/>
    <s v="20/02/2025 09:44"/>
  </r>
  <r>
    <x v="3"/>
    <x v="3"/>
    <n v="50"/>
    <n v="3"/>
    <s v="EUF63"/>
    <n v="165"/>
    <n v="30"/>
    <s v="ร้านที่1"/>
    <s v="คุณศิริวรรณ  (ไก่)"/>
    <s v="1748  ม.6 ซอยบุญประคอง ถนนสุขุมวิท_x000a_ตำบลท้ายบ้าน_x000a_อำเภอเมือง_x000a_จังหวัดสมุทรปราการ 10280"/>
    <s v="10280"/>
    <s v="0888877469"/>
    <s v="20/02/2025 09:44"/>
    <s v="macanatic.xr@gmail.com"/>
    <s v="EMS COD"/>
    <s v="facebook"/>
    <s v="กสิกร"/>
    <s v=""/>
    <s v="-"/>
    <s v="20/02/2025 09:44"/>
  </r>
  <r>
    <x v="1"/>
    <x v="1"/>
    <n v="66"/>
    <n v="1"/>
    <s v="EUF61"/>
    <n v="283"/>
    <n v="45"/>
    <s v="ร้านที่1"/>
    <s v="ภ*****า"/>
    <s v="****** แขวงแสมดำ เขตบางขุนเทียน จังหวัดกรุงเทพมหานคร 10150"/>
    <s v="10150"/>
    <s v="13"/>
    <s v="20/02/2025 09:35"/>
    <s v="-"/>
    <s v="Flash Express"/>
    <s v="Shopee"/>
    <s v="shopee"/>
    <s v=""/>
    <s v="TH01176W0W106B3"/>
    <s v="20/02/2025 09:35"/>
  </r>
  <r>
    <x v="2"/>
    <x v="2"/>
    <n v="66"/>
    <n v="1"/>
    <s v="EUF61"/>
    <n v="283"/>
    <n v="45"/>
    <s v="ร้านที่1"/>
    <s v="ภ*****า"/>
    <s v="****** แขวงแสมดำ เขตบางขุนเทียน จังหวัดกรุงเทพมหานคร 10150"/>
    <s v="10150"/>
    <s v="13"/>
    <s v="20/02/2025 09:35"/>
    <s v="-"/>
    <s v="Flash Express"/>
    <s v="Shopee"/>
    <s v="shopee"/>
    <s v=""/>
    <s v="TH01176W0W106B3"/>
    <s v="20/02/2025 09:35"/>
  </r>
  <r>
    <x v="0"/>
    <x v="0"/>
    <n v="67"/>
    <n v="1"/>
    <s v="EUF61"/>
    <n v="283"/>
    <n v="45"/>
    <s v="ร้านที่1"/>
    <s v="ภ*****า"/>
    <s v="****** แขวงแสมดำ เขตบางขุนเทียน จังหวัดกรุงเทพมหานคร 10150"/>
    <s v="10150"/>
    <s v="13"/>
    <s v="20/02/2025 09:35"/>
    <s v="-"/>
    <s v="Flash Express"/>
    <s v="Shopee"/>
    <s v="shopee"/>
    <s v=""/>
    <s v="TH01176W0W106B3"/>
    <s v="20/02/2025 09:35"/>
  </r>
  <r>
    <x v="1"/>
    <x v="1"/>
    <n v="66"/>
    <n v="1"/>
    <s v="EUF60"/>
    <n v="115.35"/>
    <n v="0"/>
    <s v="ร้านที่9"/>
    <s v="ภัทรา คงชาตรี"/>
    <s v="110 ม.6 ต.คลองจินดา_x000a__x000a_สามพราน/ Sam Phranนครปฐม/ Nakhon Pathom_x000a_73110"/>
    <s v="73110"/>
    <s v="660854264762"/>
    <s v="20/02/2025 09:34"/>
    <s v="-"/>
    <s v="Kerry_dropoff"/>
    <s v="Lazada"/>
    <s v="lazada"/>
    <s v=""/>
    <s v="LEXDO0128200893"/>
    <s v="20/02/2025 09:34"/>
  </r>
  <r>
    <x v="2"/>
    <x v="2"/>
    <n v="66"/>
    <n v="1"/>
    <s v="EUF60"/>
    <n v="115.35"/>
    <n v="0"/>
    <s v="ร้านที่9"/>
    <s v="ภัทรา คงชาตรี"/>
    <s v="110 ม.6 ต.คลองจินดา_x000a__x000a_สามพราน/ Sam Phranนครปฐม/ Nakhon Pathom_x000a_73110"/>
    <s v="73110"/>
    <s v="660854264762"/>
    <s v="20/02/2025 09:34"/>
    <s v="-"/>
    <s v="Kerry_dropoff"/>
    <s v="Lazada"/>
    <s v="lazada"/>
    <s v=""/>
    <s v="LEXDO0128200893"/>
    <s v="20/02/2025 09:34"/>
  </r>
  <r>
    <x v="0"/>
    <x v="0"/>
    <n v="67"/>
    <n v="1"/>
    <s v="EUF60"/>
    <n v="115.35"/>
    <n v="0"/>
    <s v="ร้านที่9"/>
    <s v="ภัทรา คงชาตรี"/>
    <s v="110 ม.6 ต.คลองจินดา_x000a__x000a_สามพราน/ Sam Phranนครปฐม/ Nakhon Pathom_x000a_73110"/>
    <s v="73110"/>
    <s v="660854264762"/>
    <s v="20/02/2025 09:34"/>
    <s v="-"/>
    <s v="Kerry_dropoff"/>
    <s v="Lazada"/>
    <s v="lazada"/>
    <s v=""/>
    <s v="LEXDO0128200893"/>
    <s v="20/02/2025 09:34"/>
  </r>
  <r>
    <x v="0"/>
    <x v="0"/>
    <n v="66.333333333333329"/>
    <n v="3"/>
    <s v="EUF59"/>
    <n v="122.35"/>
    <n v="7"/>
    <s v="ร้านที่9"/>
    <s v="ปนัดดา แช่ล้อ"/>
    <s v="คูณทรัพย์อาพาทเม้น 90/141หมู19 ตึก7_x000a__x000a_คลองหลวง/ Khlong Luangปทุมธานี/ Pathum Thani_x000a_12120"/>
    <s v="12120"/>
    <s v="660840646294"/>
    <s v="20/02/2025 09:34"/>
    <s v="-"/>
    <s v="Kerry_dropoff"/>
    <s v="Lazada"/>
    <s v="lazada"/>
    <s v=""/>
    <s v="LEXDO0128199159"/>
    <s v="20/02/2025 09:32"/>
  </r>
  <r>
    <x v="0"/>
    <x v="0"/>
    <n v="66.333333333333329"/>
    <n v="3"/>
    <s v="EUF58"/>
    <n v="112"/>
    <n v="0"/>
    <s v="ร้านที่9"/>
    <s v="เกศรินทร์  คงชาตรี"/>
    <s v="115 ม.4 ต.บางใหญ่_x000a__x000a_บางปลาม้า/ Bang Pla Maสุพรรณบุรี/ Suphanburi_x000a_72150"/>
    <s v="72150"/>
    <s v="660838065408"/>
    <s v="20/02/2025 09:30"/>
    <s v="-"/>
    <s v="Kerry_dropoff"/>
    <s v="Lazada"/>
    <s v="lazada"/>
    <s v=""/>
    <s v="LEXDO0128199357"/>
    <s v="20/02/2025 09:30"/>
  </r>
  <r>
    <x v="18"/>
    <x v="25"/>
    <n v="65"/>
    <n v="2"/>
    <s v="EUF57"/>
    <n v="179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20/02/2025 09:22"/>
    <s v="macanatic.xr@gmail.com"/>
    <s v="EMS"/>
    <s v="facebook"/>
    <s v="กสิกร"/>
    <s v=""/>
    <s v="-"/>
    <s v="20/02/2025 09:27"/>
  </r>
  <r>
    <x v="20"/>
    <x v="27"/>
    <n v="65"/>
    <n v="2"/>
    <s v="EUF57"/>
    <n v="179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20/02/2025 09:22"/>
    <s v="macanatic.xr@gmail.com"/>
    <s v="EMS"/>
    <s v="facebook"/>
    <s v="กสิกร"/>
    <s v=""/>
    <s v="-"/>
    <s v="20/02/2025 09:27"/>
  </r>
  <r>
    <x v="0"/>
    <x v="0"/>
    <n v="66.333333333333329"/>
    <n v="12"/>
    <s v="EUF56"/>
    <n v="880"/>
    <n v="0"/>
    <s v="ร้านที่4"/>
    <s v="ก***า ศ***ะนัน"/>
    <s v="กรุงเทพฯ"/>
    <s v="-"/>
    <s v=""/>
    <s v="20/02/2025 09:19"/>
    <s v="-"/>
    <s v="Flash Express Thailand COD"/>
    <s v="Tiktok"/>
    <s v="จ่ายทีหลัง / COD"/>
    <s v=""/>
    <s v="THT01231J6PBS9Z"/>
    <s v="20/02/2025 09:19"/>
  </r>
  <r>
    <x v="13"/>
    <x v="16"/>
    <n v="65"/>
    <n v="1"/>
    <s v="EUF55"/>
    <n v="130"/>
    <n v="30"/>
    <s v="ร้านที่1"/>
    <s v="Thip Pornporm"/>
    <s v="87/11 ม.5 ต.สวนหลวง อ.กระทุ่มแบน จ.สมุทรสาคร  74110"/>
    <s v="74110"/>
    <s v="0659835653"/>
    <s v="20/02/2025 09:13"/>
    <s v="macanatic.xr@gmail.com"/>
    <s v="EMS COD"/>
    <s v="facebook"/>
    <s v="กสิกร"/>
    <s v=""/>
    <s v="-"/>
    <s v="20/02/2025 09:13"/>
  </r>
  <r>
    <x v="0"/>
    <x v="0"/>
    <n v="100"/>
    <n v="1"/>
    <s v="EUF55"/>
    <n v="130"/>
    <n v="30"/>
    <s v="ร้านที่1"/>
    <s v="Thip Pornporm"/>
    <s v="87/11 ม.5 ต.สวนหลวง อ.กระทุ่มแบน จ.สมุทรสาคร  74110"/>
    <s v="74110"/>
    <s v="0659835653"/>
    <s v="20/02/2025 09:13"/>
    <s v="macanatic.xr@gmail.com"/>
    <s v="EMS COD"/>
    <s v="facebook"/>
    <s v="กสิกร"/>
    <s v=""/>
    <s v="-"/>
    <s v="20/02/2025 09:13"/>
  </r>
  <r>
    <x v="0"/>
    <x v="0"/>
    <n v="66.333333333333329"/>
    <n v="3"/>
    <s v="EUF54"/>
    <n v="149.31"/>
    <n v="7"/>
    <s v="ร้านที่9"/>
    <s v="นงนุช.  ศิระศุภนิมิต"/>
    <s v="224.  ม.6.  ต.ไม้งาม_x000a__x000a_เมืองตาก/ Mueang Takตาก/ Tak_x000a_63000"/>
    <s v="63000"/>
    <s v="660817851275"/>
    <s v="20/02/2025 08:47"/>
    <s v="-"/>
    <s v="Kerry_dropoff"/>
    <s v="Lazada"/>
    <s v="lazada"/>
    <s v=""/>
    <s v="TH59016W0T6Z7F"/>
    <s v="20/02/2025 08:47"/>
  </r>
  <r>
    <x v="13"/>
    <x v="16"/>
    <n v="65"/>
    <n v="5"/>
    <s v="EUF53"/>
    <n v="195"/>
    <n v="0"/>
    <s v="ร้านที่4"/>
    <s v="ท***ีย์ ท***กุล"/>
    <s v="นนทบุรี"/>
    <s v="-"/>
    <s v=""/>
    <s v="20/02/2025 08:46"/>
    <s v="-"/>
    <s v="Flash Express Thailand COD"/>
    <s v="Tiktok"/>
    <s v="จ่ายทีหลัง / COD"/>
    <s v=""/>
    <s v="THT03011J7AZ86Z"/>
    <s v="20/02/2025 08:46"/>
  </r>
  <r>
    <x v="6"/>
    <x v="17"/>
    <n v="23.41"/>
    <n v="1"/>
    <s v="EUF52"/>
    <n v="23.41"/>
    <n v="0"/>
    <s v="ร้านที่8"/>
    <s v="ปริยดา  แสนเขื่่อน"/>
    <s v="78 หมู่7 ซอย9 หอดวงพล ต.เชียงรากน้อย อ.บางปะอิน · เชียงรากน้อย/ Chiang Rak Noi_x000a__x000a_บางปะอิน/ Bang Pa-inพระนครศรีอยุธยา/ Phra Nakhon Si Ayutthaya_x000a_13180"/>
    <s v="13180"/>
    <s v="660624607440"/>
    <s v="20/02/2025 08:44"/>
    <s v="-"/>
    <s v="Kerry_dropoff"/>
    <s v="Lazada"/>
    <s v="lazada"/>
    <s v=""/>
    <s v="LEXPU0459829615"/>
    <s v="20/02/2025 08:44"/>
  </r>
  <r>
    <x v="13"/>
    <x v="16"/>
    <n v="50"/>
    <n v="6"/>
    <s v="EUF50"/>
    <n v="178.38"/>
    <n v="7"/>
    <s v="ร้านที่1"/>
    <s v="ธนวุฒิชัย พิเคราะห์"/>
    <s v="หมู่ 2  บ้านเลขที่ 266 · ลำปำ/ Lampam_x000a__x000a_เมืองพัทลุง/ Mueang Phatthalungพัทลุง/ Phatthalung_x000a_93000"/>
    <s v="93000"/>
    <s v="660835067611"/>
    <s v="20/02/2025 08:31"/>
    <s v="-"/>
    <s v="Kerry_dropoff"/>
    <s v="Lazada"/>
    <s v="lazada"/>
    <s v=""/>
    <s v="LEXPU0459827306"/>
    <s v="20/02/2025 08:30"/>
  </r>
  <r>
    <x v="0"/>
    <x v="0"/>
    <n v="85"/>
    <n v="20"/>
    <s v="EUF49"/>
    <n v="1694"/>
    <n v="104"/>
    <s v="ร้านที่1"/>
    <s v="ห******ส"/>
    <s v="******.ทะเลชุบศร, อำเภอเมืองลพบุรี ตำบลทะเลชุบศร อำเภอเมืองลพบุรี จังหวัดลพบุรี 15000"/>
    <s v="15000"/>
    <s v="19"/>
    <s v="20/02/2025 08:57"/>
    <s v="-"/>
    <s v="SPX Express"/>
    <s v="Shopee"/>
    <s v="shopee"/>
    <s v=""/>
    <s v="TH2531069863347"/>
    <s v="20/02/2025 08:27"/>
  </r>
  <r>
    <x v="21"/>
    <x v="28"/>
    <n v="100"/>
    <n v="1"/>
    <s v="EUF48"/>
    <n v="100"/>
    <n v="0"/>
    <s v="ร้านที่1"/>
    <s v="ณ******ำ"/>
    <s v="******ราษฎร์บูรณะ4 แขวงบางปะกอก เขตราษฎร์บูรณะ จังหวัดกรุงเทพมหานคร 10140"/>
    <s v="10140"/>
    <s v="55"/>
    <s v="20/02/2025 08:28"/>
    <s v="-"/>
    <s v="SPX Express"/>
    <s v="Shopee"/>
    <s v="shopee"/>
    <s v=""/>
    <s v="TH254297001361M"/>
    <s v="20/02/2025 08:27"/>
  </r>
  <r>
    <x v="0"/>
    <x v="0"/>
    <n v="66.333333333333329"/>
    <n v="3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0"/>
    <x v="0"/>
    <n v="66.333333333333329"/>
    <n v="3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1"/>
    <x v="1"/>
    <n v="66"/>
    <n v="1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2"/>
    <x v="2"/>
    <n v="66"/>
    <n v="1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0"/>
    <x v="0"/>
    <n v="67"/>
    <n v="1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12"/>
    <x v="14"/>
    <n v="0"/>
    <n v="1"/>
    <s v="EUF45"/>
    <n v="279"/>
    <n v="0"/>
    <s v="ร้านที่4"/>
    <s v="ย***นา ศ***ิลาศ"/>
    <s v="กรุงเทพมหานคร"/>
    <s v="-"/>
    <s v=""/>
    <s v="20/02/2025 13:57"/>
    <s v="-"/>
    <s v="Flash Express Thailand"/>
    <s v="Tiktok"/>
    <s v="tiktok"/>
    <s v=""/>
    <s v="-"/>
    <s v="20/02/2025 08:13"/>
  </r>
  <r>
    <x v="17"/>
    <x v="24"/>
    <n v="120"/>
    <n v="1"/>
    <s v="EUF45"/>
    <n v="279"/>
    <n v="0"/>
    <s v="ร้านที่4"/>
    <s v="ย***นา ศ***ิลาศ"/>
    <s v="กรุงเทพมหานคร"/>
    <s v="-"/>
    <s v=""/>
    <s v="20/02/2025 13:57"/>
    <s v="-"/>
    <s v="Flash Express Thailand"/>
    <s v="Tiktok"/>
    <s v="tiktok"/>
    <s v=""/>
    <s v="-"/>
    <s v="20/02/2025 08:13"/>
  </r>
  <r>
    <x v="9"/>
    <x v="10"/>
    <n v="99"/>
    <n v="1"/>
    <s v="EUF45"/>
    <n v="279"/>
    <n v="0"/>
    <s v="ร้านที่4"/>
    <s v="ย***นา ศ***ิลาศ"/>
    <s v="กรุงเทพมหานคร"/>
    <s v="-"/>
    <s v=""/>
    <s v="20/02/2025 13:57"/>
    <s v="-"/>
    <s v="Flash Express Thailand"/>
    <s v="Tiktok"/>
    <s v="tiktok"/>
    <s v=""/>
    <s v="-"/>
    <s v="20/02/2025 08:13"/>
  </r>
  <r>
    <x v="8"/>
    <x v="9"/>
    <n v="100"/>
    <n v="1"/>
    <s v="EUF45"/>
    <n v="279"/>
    <n v="0"/>
    <s v="ร้านที่4"/>
    <s v="ย***นา ศ***ิลาศ"/>
    <s v="กรุงเทพมหานคร"/>
    <s v="-"/>
    <s v=""/>
    <s v="20/02/2025 13:57"/>
    <s v="-"/>
    <s v="Flash Express Thailand"/>
    <s v="Tiktok"/>
    <s v="tiktok"/>
    <s v=""/>
    <s v="-"/>
    <s v="20/02/2025 08:13"/>
  </r>
  <r>
    <x v="1"/>
    <x v="1"/>
    <n v="66"/>
    <n v="1"/>
    <s v="EUF44"/>
    <n v="154.5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0/02/2025 08:01"/>
    <s v="-"/>
    <s v="Kerry_dropoff"/>
    <s v="Lazada"/>
    <s v="lazada"/>
    <s v=""/>
    <s v="LEXDO0128200965"/>
    <s v="20/02/2025 08:01"/>
  </r>
  <r>
    <x v="2"/>
    <x v="2"/>
    <n v="66"/>
    <n v="1"/>
    <s v="EUF44"/>
    <n v="154.5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0/02/2025 08:01"/>
    <s v="-"/>
    <s v="Kerry_dropoff"/>
    <s v="Lazada"/>
    <s v="lazada"/>
    <s v=""/>
    <s v="LEXDO0128200965"/>
    <s v="20/02/2025 08:01"/>
  </r>
  <r>
    <x v="0"/>
    <x v="0"/>
    <n v="67"/>
    <n v="1"/>
    <s v="EUF44"/>
    <n v="154.5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0/02/2025 08:01"/>
    <s v="-"/>
    <s v="Kerry_dropoff"/>
    <s v="Lazada"/>
    <s v="lazada"/>
    <s v=""/>
    <s v="LEXDO0128200965"/>
    <s v="20/02/2025 08:01"/>
  </r>
  <r>
    <x v="1"/>
    <x v="1"/>
    <n v="66"/>
    <n v="1"/>
    <s v="EUF43"/>
    <n v="115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0/02/2025 07:57"/>
    <s v="-"/>
    <s v="Kerry_dropoff"/>
    <s v="Lazada"/>
    <s v="lazada"/>
    <s v=""/>
    <s v="LEXDO0128201025"/>
    <s v="20/02/2025 07:57"/>
  </r>
  <r>
    <x v="2"/>
    <x v="2"/>
    <n v="66"/>
    <n v="1"/>
    <s v="EUF43"/>
    <n v="115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0/02/2025 07:57"/>
    <s v="-"/>
    <s v="Kerry_dropoff"/>
    <s v="Lazada"/>
    <s v="lazada"/>
    <s v=""/>
    <s v="LEXDO0128201025"/>
    <s v="20/02/2025 07:57"/>
  </r>
  <r>
    <x v="0"/>
    <x v="0"/>
    <n v="67"/>
    <n v="1"/>
    <s v="EUF43"/>
    <n v="115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0/02/2025 07:57"/>
    <s v="-"/>
    <s v="Kerry_dropoff"/>
    <s v="Lazada"/>
    <s v="lazada"/>
    <s v=""/>
    <s v="LEXDO0128201025"/>
    <s v="20/02/2025 07:57"/>
  </r>
  <r>
    <x v="1"/>
    <x v="1"/>
    <n v="66"/>
    <n v="1"/>
    <s v="EUF41"/>
    <n v="122.35"/>
    <n v="7"/>
    <s v="ร้านที่9"/>
    <s v="น้ำทิพย์ (ร้านเจ๊อ้อย)"/>
    <s v="45 ม.4 · หนองโสน/ Nong Sano_x000a__x000a_เมืองเพชรบุรี/ Mueang Phetchaburiเพชรบุรี/ Phetchaburi_x000a_76000"/>
    <s v="76000"/>
    <s v="660939528875"/>
    <s v="20/02/2025 07:29"/>
    <s v="-"/>
    <s v="Kerry_dropoff"/>
    <s v="Lazada"/>
    <s v="lazada"/>
    <s v=""/>
    <s v="LEXDO0128200859"/>
    <s v="20/02/2025 07:29"/>
  </r>
  <r>
    <x v="2"/>
    <x v="2"/>
    <n v="66"/>
    <n v="1"/>
    <s v="EUF41"/>
    <n v="122.35"/>
    <n v="7"/>
    <s v="ร้านที่9"/>
    <s v="น้ำทิพย์ (ร้านเจ๊อ้อย)"/>
    <s v="45 ม.4 · หนองโสน/ Nong Sano_x000a__x000a_เมืองเพชรบุรี/ Mueang Phetchaburiเพชรบุรี/ Phetchaburi_x000a_76000"/>
    <s v="76000"/>
    <s v="660939528875"/>
    <s v="20/02/2025 07:29"/>
    <s v="-"/>
    <s v="Kerry_dropoff"/>
    <s v="Lazada"/>
    <s v="lazada"/>
    <s v=""/>
    <s v="LEXDO0128200859"/>
    <s v="20/02/2025 07:29"/>
  </r>
  <r>
    <x v="0"/>
    <x v="0"/>
    <n v="67"/>
    <n v="1"/>
    <s v="EUF41"/>
    <n v="122.35"/>
    <n v="7"/>
    <s v="ร้านที่9"/>
    <s v="น้ำทิพย์ (ร้านเจ๊อ้อย)"/>
    <s v="45 ม.4 · หนองโสน/ Nong Sano_x000a__x000a_เมืองเพชรบุรี/ Mueang Phetchaburiเพชรบุรี/ Phetchaburi_x000a_76000"/>
    <s v="76000"/>
    <s v="660939528875"/>
    <s v="20/02/2025 07:29"/>
    <s v="-"/>
    <s v="Kerry_dropoff"/>
    <s v="Lazada"/>
    <s v="lazada"/>
    <s v=""/>
    <s v="LEXDO0128200859"/>
    <s v="20/02/2025 07:29"/>
  </r>
  <r>
    <x v="1"/>
    <x v="1"/>
    <n v="66"/>
    <n v="1"/>
    <s v="EUF40"/>
    <n v="122.1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20/02/2025 07:23"/>
    <s v="-"/>
    <s v="Kerry_dropoff"/>
    <s v="Lazada"/>
    <s v="lazada"/>
    <s v=""/>
    <s v="LEXDO0128165502"/>
    <s v="20/02/2025 07:21"/>
  </r>
  <r>
    <x v="2"/>
    <x v="2"/>
    <n v="66"/>
    <n v="1"/>
    <s v="EUF40"/>
    <n v="122.1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20/02/2025 07:23"/>
    <s v="-"/>
    <s v="Kerry_dropoff"/>
    <s v="Lazada"/>
    <s v="lazada"/>
    <s v=""/>
    <s v="LEXDO0128165502"/>
    <s v="20/02/2025 07:21"/>
  </r>
  <r>
    <x v="0"/>
    <x v="0"/>
    <n v="67"/>
    <n v="1"/>
    <s v="EUF40"/>
    <n v="122.1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20/02/2025 07:23"/>
    <s v="-"/>
    <s v="Kerry_dropoff"/>
    <s v="Lazada"/>
    <s v="lazada"/>
    <s v=""/>
    <s v="LEXDO0128165502"/>
    <s v="20/02/2025 07:21"/>
  </r>
  <r>
    <x v="0"/>
    <x v="0"/>
    <n v="66.333333333333329"/>
    <n v="3"/>
    <s v="EUF39"/>
    <n v="237.69"/>
    <n v="7"/>
    <s v="ร้านที่9"/>
    <s v="ว่านนภา  ขะพินิจ"/>
    <s v="สำนักงานเกษตรอำเภอนาด้วง  68  ม.6_x000a__x000a_นาด้วง/ Na Duangเลย/ Loei_x000a_42210"/>
    <s v="42210"/>
    <s v="660878639848"/>
    <s v="20/02/2025 06:47"/>
    <s v="-"/>
    <s v="Kerry_dropoff"/>
    <s v="Lazada"/>
    <s v="lazada"/>
    <s v=""/>
    <s v="TH39026VZ0XE3A"/>
    <s v="20/02/2025 06:47"/>
  </r>
  <r>
    <x v="0"/>
    <x v="0"/>
    <n v="66.333333333333329"/>
    <n v="3"/>
    <s v="EUF39"/>
    <n v="237.69"/>
    <n v="7"/>
    <s v="ร้านที่9"/>
    <s v="ว่านนภา  ขะพินิจ"/>
    <s v="สำนักงานเกษตรอำเภอนาด้วง  68  ม.6_x000a__x000a_นาด้วง/ Na Duangเลย/ Loei_x000a_42210"/>
    <s v="42210"/>
    <s v="660878639848"/>
    <s v="20/02/2025 06:47"/>
    <s v="-"/>
    <s v="Kerry_dropoff"/>
    <s v="Lazada"/>
    <s v="lazada"/>
    <s v=""/>
    <s v="TH39026VZ0XE3A"/>
    <s v="20/02/2025 06:47"/>
  </r>
  <r>
    <x v="1"/>
    <x v="1"/>
    <n v="66"/>
    <n v="1"/>
    <s v="EUF38"/>
    <n v="122.35"/>
    <n v="7"/>
    <s v="ร้านที่9"/>
    <s v="พรพิมล  เพ็งศรี"/>
    <s v="องค์การบริหารส่วนตำบลเพ็ญ  ม.17_x000a__x000a_เพ็ญ/ Phenอุดรธานี/ Udon Thani_x000a_41150"/>
    <s v="41150"/>
    <s v="660933971627"/>
    <s v="20/02/2025 06:43"/>
    <s v="-"/>
    <s v="Kerry_dropoff"/>
    <s v="Lazada"/>
    <s v="lazada"/>
    <s v=""/>
    <s v="TH38146VZ9793A"/>
    <s v="20/02/2025 06:43"/>
  </r>
  <r>
    <x v="2"/>
    <x v="2"/>
    <n v="66"/>
    <n v="1"/>
    <s v="EUF38"/>
    <n v="122.35"/>
    <n v="7"/>
    <s v="ร้านที่9"/>
    <s v="พรพิมล  เพ็งศรี"/>
    <s v="องค์การบริหารส่วนตำบลเพ็ญ  ม.17_x000a__x000a_เพ็ญ/ Phenอุดรธานี/ Udon Thani_x000a_41150"/>
    <s v="41150"/>
    <s v="660933971627"/>
    <s v="20/02/2025 06:43"/>
    <s v="-"/>
    <s v="Kerry_dropoff"/>
    <s v="Lazada"/>
    <s v="lazada"/>
    <s v=""/>
    <s v="TH38146VZ9793A"/>
    <s v="20/02/2025 06:43"/>
  </r>
  <r>
    <x v="0"/>
    <x v="0"/>
    <n v="67"/>
    <n v="1"/>
    <s v="EUF38"/>
    <n v="122.35"/>
    <n v="7"/>
    <s v="ร้านที่9"/>
    <s v="พรพิมล  เพ็งศรี"/>
    <s v="องค์การบริหารส่วนตำบลเพ็ญ  ม.17_x000a__x000a_เพ็ญ/ Phenอุดรธานี/ Udon Thani_x000a_41150"/>
    <s v="41150"/>
    <s v="660933971627"/>
    <s v="20/02/2025 06:43"/>
    <s v="-"/>
    <s v="Kerry_dropoff"/>
    <s v="Lazada"/>
    <s v="lazada"/>
    <s v=""/>
    <s v="TH38146VZ9793A"/>
    <s v="20/02/2025 06:43"/>
  </r>
  <r>
    <x v="6"/>
    <x v="6"/>
    <n v="27.5"/>
    <n v="4"/>
    <s v="EUF37"/>
    <n v="122.91"/>
    <n v="0"/>
    <s v="ร้านที่10"/>
    <s v="มาลิษา ขวัญชัย"/>
    <s v="100 ม.6 (สี่แยกตะเคียนงามร้านก๋วยเตี๋ยว)ต.โพธิ์ทอง · โพธิ์ทอง/ Pho Thong_x000a__x000a_ปางศิลาทอง/ Pang Sila Thongกำแพงเพชร/ Kamphaeng Phet_x000a_62120"/>
    <s v="62120"/>
    <s v="660968367934"/>
    <s v="20/02/2025 06:39"/>
    <s v="-"/>
    <s v="Kerry_dropoff"/>
    <s v="Lazada"/>
    <s v="lazada"/>
    <s v=""/>
    <s v="TH58096VZNUK6A"/>
    <s v="20/02/2025 06:39"/>
  </r>
  <r>
    <x v="0"/>
    <x v="13"/>
    <n v="73.400000000000006"/>
    <n v="1"/>
    <s v="EUF36"/>
    <n v="73.400000000000006"/>
    <n v="0"/>
    <s v="ร้านที่1"/>
    <s v="นิษฐ์ชลีย์ จินดาสุทธิกุล"/>
    <s v="ครูสุเทพ 51 ม.1แปดธันวา ต.ท่าตะโก อ.ท่าตะโก · ท่าตะโก/ Tha Tako_x000a__x000a_ท่าตะโก/ Tha Takoนครสวรรค์/ Nakhon Sawan_x000a_60160"/>
    <s v="60160"/>
    <s v="660956265615"/>
    <s v="20/02/2025 06:28"/>
    <s v="-"/>
    <s v="Kerry_dropoff"/>
    <s v="Lazada"/>
    <s v="lazada"/>
    <s v=""/>
    <s v="TH56086VZ19G3A"/>
    <s v="20/02/2025 06:28"/>
  </r>
  <r>
    <x v="0"/>
    <x v="29"/>
    <n v="68.59"/>
    <n v="1"/>
    <s v="EUF35"/>
    <n v="68.59"/>
    <n v="0"/>
    <s v="ร้านที่3"/>
    <s v="นิษฐ์ชลีย์ จินดาสุทธิกุล"/>
    <s v="ครูสุเทพ 51 ม.1แปดธันวา ต.ท่าตะโก อ.ท่าตะโก · ท่าตะโก/ Tha Tako_x000a__x000a_ท่าตะโก/ Tha Takoนครสวรรค์/ Nakhon Sawan_x000a_60160"/>
    <s v="60160"/>
    <s v="660956265615"/>
    <s v="20/02/2025 06:27"/>
    <s v="-"/>
    <s v="Kerry_dropoff"/>
    <s v="Lazada"/>
    <s v="lazada"/>
    <s v=""/>
    <s v="TH56086VZ1CV1A"/>
    <s v="20/02/2025 06:27"/>
  </r>
  <r>
    <x v="0"/>
    <x v="29"/>
    <n v="68.59"/>
    <n v="1"/>
    <s v="EUF34"/>
    <n v="68.59"/>
    <n v="0"/>
    <s v="ร้านที่3"/>
    <s v="นิษฐ์ชลีย์ จินดาสุทธิกุล"/>
    <s v="ครูสุเทพ 51 ม.1แปดธันวา ต.ท่าตะโก อ.ท่าตะโก · ท่าตะโก/ Tha Tako_x000a__x000a_ท่าตะโก/ Tha Takoนครสวรรค์/ Nakhon Sawan_x000a_60160"/>
    <s v="60160"/>
    <s v="660956265615"/>
    <s v="20/02/2025 06:22"/>
    <s v="-"/>
    <s v="Kerry_dropoff"/>
    <s v="Lazada"/>
    <s v="lazada"/>
    <s v=""/>
    <s v="TH56086VZ1WP7A"/>
    <s v="20/02/2025 06:22"/>
  </r>
  <r>
    <x v="1"/>
    <x v="1"/>
    <n v="66"/>
    <n v="1"/>
    <s v="EUF32"/>
    <n v="141.82"/>
    <n v="7"/>
    <s v="ร้านที่9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20/02/2025 05:32"/>
    <s v="-"/>
    <s v="Kerry_dropoff"/>
    <s v="Lazada"/>
    <s v="lazada"/>
    <s v=""/>
    <s v="LEXDO0128164966"/>
    <s v="20/02/2025 05:32"/>
  </r>
  <r>
    <x v="2"/>
    <x v="2"/>
    <n v="66"/>
    <n v="1"/>
    <s v="EUF32"/>
    <n v="141.82"/>
    <n v="7"/>
    <s v="ร้านที่9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20/02/2025 05:32"/>
    <s v="-"/>
    <s v="Kerry_dropoff"/>
    <s v="Lazada"/>
    <s v="lazada"/>
    <s v=""/>
    <s v="LEXDO0128164966"/>
    <s v="20/02/2025 05:32"/>
  </r>
  <r>
    <x v="0"/>
    <x v="0"/>
    <n v="67"/>
    <n v="1"/>
    <s v="EUF32"/>
    <n v="141.82"/>
    <n v="7"/>
    <s v="ร้านที่9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20/02/2025 05:32"/>
    <s v="-"/>
    <s v="Kerry_dropoff"/>
    <s v="Lazada"/>
    <s v="lazada"/>
    <s v=""/>
    <s v="LEXDO0128164966"/>
    <s v="20/02/2025 05:32"/>
  </r>
  <r>
    <x v="1"/>
    <x v="1"/>
    <n v="66"/>
    <n v="1"/>
    <s v="EUF31"/>
    <n v="115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20/02/2025 05:17"/>
    <s v="-"/>
    <s v="Kerry_dropoff"/>
    <s v="Lazada"/>
    <s v="lazada"/>
    <s v=""/>
    <s v="TH14056VZ90E3H"/>
    <s v="20/02/2025 05:17"/>
  </r>
  <r>
    <x v="2"/>
    <x v="2"/>
    <n v="66"/>
    <n v="1"/>
    <s v="EUF31"/>
    <n v="115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20/02/2025 05:17"/>
    <s v="-"/>
    <s v="Kerry_dropoff"/>
    <s v="Lazada"/>
    <s v="lazada"/>
    <s v=""/>
    <s v="TH14056VZ90E3H"/>
    <s v="20/02/2025 05:17"/>
  </r>
  <r>
    <x v="0"/>
    <x v="0"/>
    <n v="67"/>
    <n v="1"/>
    <s v="EUF31"/>
    <n v="115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20/02/2025 05:17"/>
    <s v="-"/>
    <s v="Kerry_dropoff"/>
    <s v="Lazada"/>
    <s v="lazada"/>
    <s v=""/>
    <s v="TH14056VZ90E3H"/>
    <s v="20/02/2025 05:17"/>
  </r>
  <r>
    <x v="0"/>
    <x v="13"/>
    <n v="61.5"/>
    <n v="1"/>
    <s v="EUF30"/>
    <n v="68.5"/>
    <n v="7"/>
    <s v="ร้านที่1"/>
    <s v="คุณละออง"/>
    <s v="25 / 7 Moo 14  Soi Iyara23 · คลองสอง/ Khlong Song_x000a__x000a_คลองหลวง/ Khlong Luangปทุมธานี/ Pathum Thani_x000a_12120"/>
    <s v="12120"/>
    <s v="660954749564"/>
    <s v="20/02/2025 03:47"/>
    <s v="-"/>
    <s v="Kerry_dropoff"/>
    <s v="Lazada"/>
    <s v="lazada"/>
    <s v=""/>
    <s v="LEXPU0459691762"/>
    <s v="20/02/2025 03:47"/>
  </r>
  <r>
    <x v="0"/>
    <x v="0"/>
    <n v="66.333333333333329"/>
    <n v="3"/>
    <s v="EUF29"/>
    <n v="160.35"/>
    <n v="45"/>
    <s v="ร้านที่9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20/02/2025 02:49"/>
    <s v="-"/>
    <s v="Kerry_dropoff"/>
    <s v="Lazada"/>
    <s v="lazada"/>
    <s v=""/>
    <s v="LEXDO0128161457"/>
    <s v="20/02/2025 02:49"/>
  </r>
  <r>
    <x v="10"/>
    <x v="11"/>
    <n v="66.666666666666671"/>
    <n v="6"/>
    <s v="EUF28"/>
    <n v="210"/>
    <n v="0"/>
    <s v="ร้านที่2"/>
    <s v="น***  ว***าช"/>
    <s v="พระนครศรีอยุธยา"/>
    <s v="-"/>
    <s v=""/>
    <s v="20/02/2025 02:22"/>
    <s v="-"/>
    <s v="J&amp;T Express"/>
    <s v="Tiktok"/>
    <s v="tiktok"/>
    <s v=""/>
    <s v="755370916963"/>
    <s v="20/02/2025 02:22"/>
  </r>
  <r>
    <x v="1"/>
    <x v="1"/>
    <n v="66"/>
    <n v="1"/>
    <s v="EUF27"/>
    <n v="149.31"/>
    <n v="7"/>
    <s v="ร้านที่9"/>
    <s v="นางณี แสงมุข"/>
    <s v="บ้านเลขที่ 31 หมู่ที่ 17 บ้านโนนอุดม ต.เชียงหวาง อ.เพ็ญ_x000a__x000a_เพ็ญ/ Phenอุดรธานี/ Udon Thani_x000a_41150"/>
    <s v="41150"/>
    <s v="660973074759"/>
    <s v="20/02/2025 02:09"/>
    <s v="-"/>
    <s v="Kerry_dropoff"/>
    <s v="Lazada"/>
    <s v="lazada"/>
    <s v=""/>
    <s v="TH38146VZ94Z9D"/>
    <s v="20/02/2025 02:08"/>
  </r>
  <r>
    <x v="2"/>
    <x v="2"/>
    <n v="66"/>
    <n v="1"/>
    <s v="EUF27"/>
    <n v="149.31"/>
    <n v="7"/>
    <s v="ร้านที่9"/>
    <s v="นางณี แสงมุข"/>
    <s v="บ้านเลขที่ 31 หมู่ที่ 17 บ้านโนนอุดม ต.เชียงหวาง อ.เพ็ญ_x000a__x000a_เพ็ญ/ Phenอุดรธานี/ Udon Thani_x000a_41150"/>
    <s v="41150"/>
    <s v="660973074759"/>
    <s v="20/02/2025 02:09"/>
    <s v="-"/>
    <s v="Kerry_dropoff"/>
    <s v="Lazada"/>
    <s v="lazada"/>
    <s v=""/>
    <s v="TH38146VZ94Z9D"/>
    <s v="20/02/2025 02:08"/>
  </r>
  <r>
    <x v="0"/>
    <x v="0"/>
    <n v="67"/>
    <n v="1"/>
    <s v="EUF27"/>
    <n v="149.31"/>
    <n v="7"/>
    <s v="ร้านที่9"/>
    <s v="นางณี แสงมุข"/>
    <s v="บ้านเลขที่ 31 หมู่ที่ 17 บ้านโนนอุดม ต.เชียงหวาง อ.เพ็ญ_x000a__x000a_เพ็ญ/ Phenอุดรธานี/ Udon Thani_x000a_41150"/>
    <s v="41150"/>
    <s v="660973074759"/>
    <s v="20/02/2025 02:09"/>
    <s v="-"/>
    <s v="Kerry_dropoff"/>
    <s v="Lazada"/>
    <s v="lazada"/>
    <s v=""/>
    <s v="TH38146VZ94Z9D"/>
    <s v="20/02/2025 02:08"/>
  </r>
  <r>
    <x v="6"/>
    <x v="17"/>
    <n v="0"/>
    <n v="1"/>
    <s v="EUF26"/>
    <n v="0"/>
    <n v="0"/>
    <s v="ร้านที่8"/>
    <s v="ชิตพล พงษ์ศิริ"/>
    <s v="11 หมู่ที่ 2 บ้านท่ากระยาง1 · ทะเลชุบศร/ Thale Chup Son_x000a__x000a_เมืองลพบุรี/ Mueang Lop Buriลพบุรี/ Lopburi_x000a_15000"/>
    <s v="15000"/>
    <s v="660918786250"/>
    <s v="20/02/2025 02:05"/>
    <s v="-"/>
    <s v="Kerry_dropoff"/>
    <s v="Lazada"/>
    <s v="lazada"/>
    <s v=""/>
    <s v="LEXPU0459716081"/>
    <s v="20/02/2025 02:05"/>
  </r>
  <r>
    <x v="0"/>
    <x v="0"/>
    <n v="66.333333333333329"/>
    <n v="3"/>
    <s v="EUF25"/>
    <n v="138.5"/>
    <n v="0"/>
    <s v="ร้านที่9"/>
    <s v="นางสาวสมใจ อยู่หนู"/>
    <s v="811/1 ถ.เทศบาล 5_x000a__x000a_ท่าเรือ/ Tha Rueaพระนครศรีอยุธยา/ Phra Nakhon Si Ayutthaya_x000a_13130"/>
    <s v="13130"/>
    <s v="660861274647"/>
    <s v="20/02/2025 01:49"/>
    <s v="-"/>
    <s v="Kerry_dropoff"/>
    <s v="Lazada"/>
    <s v="lazada"/>
    <s v=""/>
    <s v="LEXDO0128159551"/>
    <s v="20/02/2025 01:49"/>
  </r>
  <r>
    <x v="13"/>
    <x v="16"/>
    <n v="37.5"/>
    <n v="8"/>
    <s v="EUF23"/>
    <n v="318"/>
    <n v="0"/>
    <s v="ร้านที่4"/>
    <s v="ม***ี ร***ปากหม้อชายเดี่ยว"/>
    <s v="เทศบาลเมืองมุกดาหาร"/>
    <s v="-"/>
    <s v=""/>
    <s v="20/02/2025 01:44"/>
    <s v="-"/>
    <s v="Flash Express Thailand"/>
    <s v="Tiktok"/>
    <s v="tiktok"/>
    <s v=""/>
    <s v="THT46011J6X430Z"/>
    <s v="20/02/2025 01:43"/>
  </r>
  <r>
    <x v="0"/>
    <x v="0"/>
    <n v="66.333333333333329"/>
    <n v="3"/>
    <s v="EUF22"/>
    <n v="121.85"/>
    <n v="7"/>
    <s v="ร้านที่9"/>
    <s v="Kannika M"/>
    <s v="189/191 หมู่ที่ 3 มบ.พฤกษา 56 (ซ.7) · ในคลองบางปลากด/ Nai Khlong Bang Pla Kot_x000a__x000a_พระสมุทรเจดีย์/ Phra Samut Chediสมุทรปราการ/ Samut Prakan_x000a_10290"/>
    <s v="10290"/>
    <s v="660894554107"/>
    <s v="20/02/2025 01:16"/>
    <s v="-"/>
    <s v="Kerry_dropoff"/>
    <s v="Lazada"/>
    <s v="lazada"/>
    <s v=""/>
    <s v="LEXDO0128160240"/>
    <s v="20/02/2025 01:16"/>
  </r>
  <r>
    <x v="0"/>
    <x v="13"/>
    <n v="61.5"/>
    <n v="1"/>
    <s v="EUF21"/>
    <n v="61.5"/>
    <n v="0"/>
    <s v="ร้านที่1"/>
    <s v="นุ อะไหล่แต่งรถบรรทุก"/>
    <s v="91 ม.2 · ไชโย/ Chaiyo_x000a__x000a_ไชโย/ Chaiyoอ่างทอง/ Ang Thong_x000a_14140"/>
    <s v="14140"/>
    <s v="660634129831"/>
    <s v="20/02/2025 00:57"/>
    <s v="-"/>
    <s v="Kerry_dropoff"/>
    <s v="Lazada"/>
    <s v="lazada"/>
    <s v=""/>
    <s v="LEXPU0459693817"/>
    <s v="20/02/2025 00:57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5"/>
    <x v="5"/>
    <n v="66.666666666666671"/>
    <n v="3"/>
    <s v="EUF19"/>
    <n v="150"/>
    <n v="0"/>
    <s v="ร้านที่2"/>
    <s v="ว***พร  แ***ีท่า"/>
    <s v="สกลนคร"/>
    <s v="-"/>
    <s v=""/>
    <s v="20/02/2025 00:52"/>
    <s v="-"/>
    <s v="J&amp;T COD"/>
    <s v="Tiktok"/>
    <s v="จ่ายทีหลัง / COD"/>
    <s v=""/>
    <s v="755368222906"/>
    <s v="20/02/2025 00:52"/>
  </r>
  <r>
    <x v="1"/>
    <x v="1"/>
    <n v="66"/>
    <n v="1"/>
    <s v="EUF18"/>
    <n v="126.52"/>
    <n v="7"/>
    <s v="ร้านที่9"/>
    <s v="สิริโสภา แซ่คู"/>
    <s v="428/1 ซ.เพชรเกษม48 แยก4-7 แขวงบางด้วน_x000a__x000a_ภาษีเจริญ/ Phasi Charoenกรุงเทพมหานคร/ Bangkok_x000a_10160"/>
    <s v="10160"/>
    <s v="660875574308"/>
    <s v="20/02/2025 00:45"/>
    <s v="-"/>
    <s v="Kerry_dropoff"/>
    <s v="Lazada"/>
    <s v="lazada"/>
    <s v=""/>
    <s v="LEXDO0128164823"/>
    <s v="20/02/2025 00:45"/>
  </r>
  <r>
    <x v="2"/>
    <x v="2"/>
    <n v="66"/>
    <n v="1"/>
    <s v="EUF18"/>
    <n v="126.52"/>
    <n v="7"/>
    <s v="ร้านที่9"/>
    <s v="สิริโสภา แซ่คู"/>
    <s v="428/1 ซ.เพชรเกษม48 แยก4-7 แขวงบางด้วน_x000a__x000a_ภาษีเจริญ/ Phasi Charoenกรุงเทพมหานคร/ Bangkok_x000a_10160"/>
    <s v="10160"/>
    <s v="660875574308"/>
    <s v="20/02/2025 00:45"/>
    <s v="-"/>
    <s v="Kerry_dropoff"/>
    <s v="Lazada"/>
    <s v="lazada"/>
    <s v=""/>
    <s v="LEXDO0128164823"/>
    <s v="20/02/2025 00:45"/>
  </r>
  <r>
    <x v="0"/>
    <x v="0"/>
    <n v="67"/>
    <n v="1"/>
    <s v="EUF18"/>
    <n v="126.52"/>
    <n v="7"/>
    <s v="ร้านที่9"/>
    <s v="สิริโสภา แซ่คู"/>
    <s v="428/1 ซ.เพชรเกษม48 แยก4-7 แขวงบางด้วน_x000a__x000a_ภาษีเจริญ/ Phasi Charoenกรุงเทพมหานคร/ Bangkok_x000a_10160"/>
    <s v="10160"/>
    <s v="660875574308"/>
    <s v="20/02/2025 00:45"/>
    <s v="-"/>
    <s v="Kerry_dropoff"/>
    <s v="Lazada"/>
    <s v="lazada"/>
    <s v=""/>
    <s v="LEXDO0128164823"/>
    <s v="20/02/2025 00:45"/>
  </r>
  <r>
    <x v="1"/>
    <x v="1"/>
    <n v="66"/>
    <n v="1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2"/>
    <x v="2"/>
    <n v="66"/>
    <n v="1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0"/>
    <x v="0"/>
    <n v="67"/>
    <n v="1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0"/>
    <x v="0"/>
    <n v="66.333333333333329"/>
    <n v="3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0"/>
    <x v="0"/>
    <n v="66.333333333333329"/>
    <n v="3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0"/>
    <x v="0"/>
    <n v="66.333333333333329"/>
    <n v="3"/>
    <s v="EUF16"/>
    <n v="115.35"/>
    <n v="0"/>
    <s v="ร้านที่9"/>
    <s v="Tattananun Thaiprasert"/>
    <s v="หมู่บ้าน มณฑาทิพย์ 5 บ้านเลขที่ 88/369 · วังเย็น/ Wang Yen_x000a__x000a_เมืองนครปฐม/ Mueang Nakhon Pathomนครปฐม/ Nakhon Pathom_x000a_73000"/>
    <s v="73000"/>
    <s v="660646263938"/>
    <s v="20/02/2025 00:27"/>
    <s v="-"/>
    <s v="Kerry_dropoff"/>
    <s v="Lazada"/>
    <s v="lazada"/>
    <s v=""/>
    <s v="LEXDO0128161400"/>
    <s v="20/02/2025 00:27"/>
  </r>
  <r>
    <x v="0"/>
    <x v="0"/>
    <n v="66.333333333333329"/>
    <n v="3"/>
    <s v="EUF15"/>
    <n v="544.32000000000005"/>
    <n v="45"/>
    <s v="ร้านที่9"/>
    <s v="กนกวรรณ  ศุภสิริโรจน์"/>
    <s v="โรงเรียนวัฒนาวิทยาลัย_x000a_67ถ.สุขุมวิท19  ต.คลองเตยเหนือ อ.วัฒนา กทม._x000a__x000a_วัฒนา/ Vadhanaกรุงเทพมหานคร/ Bangkok_x000a_10110"/>
    <s v="10110"/>
    <s v="660840070755"/>
    <s v="20/02/2025 00:16"/>
    <s v="-"/>
    <s v="Kerry_dropoff"/>
    <s v="Lazada"/>
    <s v="lazada"/>
    <s v=""/>
    <s v="LEXDO0128158629"/>
    <s v="20/02/2025 00:16"/>
  </r>
  <r>
    <x v="0"/>
    <x v="0"/>
    <n v="66.333333333333329"/>
    <n v="3"/>
    <s v="EUF15"/>
    <n v="544.32000000000005"/>
    <n v="45"/>
    <s v="ร้านที่9"/>
    <s v="กนกวรรณ  ศุภสิริโรจน์"/>
    <s v="โรงเรียนวัฒนาวิทยาลัย_x000a_67ถ.สุขุมวิท19  ต.คลองเตยเหนือ อ.วัฒนา กทม._x000a__x000a_วัฒนา/ Vadhanaกรุงเทพมหานคร/ Bangkok_x000a_10110"/>
    <s v="10110"/>
    <s v="660840070755"/>
    <s v="20/02/2025 00:16"/>
    <s v="-"/>
    <s v="Kerry_dropoff"/>
    <s v="Lazada"/>
    <s v="lazada"/>
    <s v=""/>
    <s v="LEXDO0128158629"/>
    <s v="20/02/2025 00:16"/>
  </r>
  <r>
    <x v="0"/>
    <x v="0"/>
    <n v="66.333333333333329"/>
    <n v="3"/>
    <s v="EUF15"/>
    <n v="544.32000000000005"/>
    <n v="45"/>
    <s v="ร้านที่9"/>
    <s v="กนกวรรณ  ศุภสิริโรจน์"/>
    <s v="โรงเรียนวัฒนาวิทยาลัย_x000a_67ถ.สุขุมวิท19  ต.คลองเตยเหนือ อ.วัฒนา กทม._x000a__x000a_วัฒนา/ Vadhanaกรุงเทพมหานคร/ Bangkok_x000a_10110"/>
    <s v="10110"/>
    <s v="660840070755"/>
    <s v="20/02/2025 00:16"/>
    <s v="-"/>
    <s v="Kerry_dropoff"/>
    <s v="Lazada"/>
    <s v="lazada"/>
    <s v=""/>
    <s v="LEXDO0128158629"/>
    <s v="20/02/2025 00:16"/>
  </r>
  <r>
    <x v="0"/>
    <x v="0"/>
    <n v="66.333333333333329"/>
    <n v="3"/>
    <s v="EUF15"/>
    <n v="544.32000000000005"/>
    <n v="45"/>
    <s v="ร้านที่9"/>
    <s v="กนกวรรณ  ศุภสิริโรจน์"/>
    <s v="โรงเรียนวัฒนาวิทยาลัย_x000a_67ถ.สุขุมวิท19  ต.คลองเตยเหนือ อ.วัฒนา กทม._x000a__x000a_วัฒนา/ Vadhanaกรุงเทพมหานคร/ Bangkok_x000a_10110"/>
    <s v="10110"/>
    <s v="660840070755"/>
    <s v="20/02/2025 00:16"/>
    <s v="-"/>
    <s v="Kerry_dropoff"/>
    <s v="Lazada"/>
    <s v="lazada"/>
    <s v=""/>
    <s v="LEXDO0128158629"/>
    <s v="20/02/2025 00:16"/>
  </r>
  <r>
    <x v="1"/>
    <x v="1"/>
    <n v="66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2"/>
    <x v="2"/>
    <n v="66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0"/>
    <x v="0"/>
    <n v="67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1"/>
    <x v="1"/>
    <n v="66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2"/>
    <x v="2"/>
    <n v="66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0"/>
    <x v="0"/>
    <n v="67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1"/>
    <x v="1"/>
    <n v="66"/>
    <n v="1"/>
    <s v="EUF13"/>
    <n v="115.35"/>
    <n v="0"/>
    <s v="ร้านที่9"/>
    <s v="พ่อเปี๊ยก นุ้ย"/>
    <s v="85 ซ.แหลมมะเกลือ-ไผ่กุ่ม5 ม.5 ต.ลำลูกบัว บ้านเรือนตรงทางโค้งมีคอกวัว · ลำลูกบัว/ Lam Luk Bua_x000a__x000a_ดอนตูม/ Don Tumนครปฐม/ Nakhon Pathom_x000a_73150"/>
    <s v="73150"/>
    <s v="660843482219"/>
    <s v="20/02/2025 00:14"/>
    <s v="-"/>
    <s v="Kerry_dropoff"/>
    <s v="Lazada"/>
    <s v="lazada"/>
    <s v=""/>
    <s v="LEXDO0128165611"/>
    <s v="20/02/2025 00:14"/>
  </r>
  <r>
    <x v="2"/>
    <x v="2"/>
    <n v="66"/>
    <n v="1"/>
    <s v="EUF13"/>
    <n v="115.35"/>
    <n v="0"/>
    <s v="ร้านที่9"/>
    <s v="พ่อเปี๊ยก นุ้ย"/>
    <s v="85 ซ.แหลมมะเกลือ-ไผ่กุ่ม5 ม.5 ต.ลำลูกบัว บ้านเรือนตรงทางโค้งมีคอกวัว · ลำลูกบัว/ Lam Luk Bua_x000a__x000a_ดอนตูม/ Don Tumนครปฐม/ Nakhon Pathom_x000a_73150"/>
    <s v="73150"/>
    <s v="660843482219"/>
    <s v="20/02/2025 00:14"/>
    <s v="-"/>
    <s v="Kerry_dropoff"/>
    <s v="Lazada"/>
    <s v="lazada"/>
    <s v=""/>
    <s v="LEXDO0128165611"/>
    <s v="20/02/2025 00:14"/>
  </r>
  <r>
    <x v="0"/>
    <x v="0"/>
    <n v="67"/>
    <n v="1"/>
    <s v="EUF13"/>
    <n v="115.35"/>
    <n v="0"/>
    <s v="ร้านที่9"/>
    <s v="พ่อเปี๊ยก นุ้ย"/>
    <s v="85 ซ.แหลมมะเกลือ-ไผ่กุ่ม5 ม.5 ต.ลำลูกบัว บ้านเรือนตรงทางโค้งมีคอกวัว · ลำลูกบัว/ Lam Luk Bua_x000a__x000a_ดอนตูม/ Don Tumนครปฐม/ Nakhon Pathom_x000a_73150"/>
    <s v="73150"/>
    <s v="660843482219"/>
    <s v="20/02/2025 00:14"/>
    <s v="-"/>
    <s v="Kerry_dropoff"/>
    <s v="Lazada"/>
    <s v="lazada"/>
    <s v=""/>
    <s v="LEXDO0128165611"/>
    <s v="20/02/2025 00:14"/>
  </r>
  <r>
    <x v="4"/>
    <x v="12"/>
    <n v="72.97"/>
    <n v="1"/>
    <s v="EUF12"/>
    <n v="206.97"/>
    <n v="134"/>
    <s v="ร้านที่10"/>
    <s v="Por Por"/>
    <s v="ส่งต่อAC20 149 ม.10 · หนองกอมเกาะ/ Nong Kom Ko_x000a__x000a_เมืองหนองคาย/ Mueang Nong Khaiหนองคาย/ Nong Khai_x000a_43000"/>
    <s v="43000"/>
    <s v="660968641763"/>
    <s v="20/02/2025 00:07"/>
    <s v="-"/>
    <s v="Kerry_dropoff"/>
    <s v="Lazada"/>
    <s v="lazada"/>
    <s v=""/>
    <s v="LEXDO0128166473"/>
    <s v="20/02/2025 00:07"/>
  </r>
  <r>
    <x v="3"/>
    <x v="3"/>
    <n v="60"/>
    <n v="3"/>
    <s v="EUF11"/>
    <n v="111"/>
    <n v="6"/>
    <s v="ร้านที่2"/>
    <s v="เ***ิรา ร***าน"/>
    <s v="ระนอง"/>
    <s v="-"/>
    <s v=""/>
    <s v="20/02/2025 00:03"/>
    <s v="-"/>
    <s v="Flash Express Thailand"/>
    <s v="Tiktok"/>
    <s v="tiktok"/>
    <s v=""/>
    <s v="THT69011J6TJ08Z"/>
    <s v="20/02/2025 00:07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x v="0"/>
    <n v="45"/>
    <n v="1"/>
    <s v="EUI81"/>
    <n v="107"/>
    <n v="7"/>
    <s v="ร้านที่1"/>
    <s v="ร******์"/>
    <s v="****** ซอย 5, ตำบล ในเมือง, อำเภอเมืองบุรีรัมย์ ตำบลในเมือง อำเภอเมืองบุรีรัมย์ จังหวัดบุรีรัมย์ 31000"/>
    <s v="31000"/>
    <s v="64"/>
    <s v="21/02/2025 23:39"/>
    <s v="-"/>
    <s v="SPX Express"/>
    <s v="Shopee"/>
    <s v="shopee"/>
    <s v=""/>
    <s v="TH255574752281H"/>
    <s v="21/02/2025 23:38"/>
  </r>
  <r>
    <x v="1"/>
    <x v="1"/>
    <n v="55"/>
    <n v="1"/>
    <s v="EUI81"/>
    <n v="107"/>
    <n v="7"/>
    <s v="ร้านที่1"/>
    <s v="ร******์"/>
    <s v="****** ซอย 5, ตำบล ในเมือง, อำเภอเมืองบุรีรัมย์ ตำบลในเมือง อำเภอเมืองบุรีรัมย์ จังหวัดบุรีรัมย์ 31000"/>
    <s v="31000"/>
    <s v="64"/>
    <s v="21/02/2025 23:39"/>
    <s v="-"/>
    <s v="SPX Express"/>
    <s v="Shopee"/>
    <s v="shopee"/>
    <s v=""/>
    <s v="TH255574752281H"/>
    <s v="21/02/2025 23:38"/>
  </r>
  <r>
    <x v="2"/>
    <x v="2"/>
    <n v="75"/>
    <n v="2"/>
    <s v="EUI80"/>
    <n v="246"/>
    <n v="96"/>
    <s v="ร้านที่1"/>
    <s v="อ******จ"/>
    <s v="******ญ ตำบลเวียงชัย อำเภอเวียงชัย จังหวัดเชียงราย 57210"/>
    <s v="57210"/>
    <s v="22"/>
    <s v="21/02/2025 23:21"/>
    <s v="-"/>
    <s v="SPX Express"/>
    <s v="Shopee"/>
    <s v="shopee"/>
    <s v=""/>
    <s v="TH259557227779U"/>
    <s v="21/02/2025 23:20"/>
  </r>
  <r>
    <x v="3"/>
    <x v="3"/>
    <n v="66"/>
    <n v="1"/>
    <s v="EUI79"/>
    <n v="140.32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21/02/2025 23:20"/>
    <s v="-"/>
    <s v="Kerry_dropoff"/>
    <s v="Lazada"/>
    <s v="lazada"/>
    <s v=""/>
    <s v="LEXDO0128344878"/>
    <s v="21/02/2025 23:20"/>
  </r>
  <r>
    <x v="4"/>
    <x v="4"/>
    <n v="66"/>
    <n v="1"/>
    <s v="EUI79"/>
    <n v="140.32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21/02/2025 23:20"/>
    <s v="-"/>
    <s v="Kerry_dropoff"/>
    <s v="Lazada"/>
    <s v="lazada"/>
    <s v=""/>
    <s v="LEXDO0128344878"/>
    <s v="21/02/2025 23:20"/>
  </r>
  <r>
    <x v="5"/>
    <x v="5"/>
    <n v="67"/>
    <n v="1"/>
    <s v="EUI79"/>
    <n v="140.32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21/02/2025 23:20"/>
    <s v="-"/>
    <s v="Kerry_dropoff"/>
    <s v="Lazada"/>
    <s v="lazada"/>
    <s v=""/>
    <s v="LEXDO0128344878"/>
    <s v="21/02/2025 23:20"/>
  </r>
  <r>
    <x v="1"/>
    <x v="1"/>
    <n v="66.666666666666671"/>
    <n v="3"/>
    <s v="EUI78"/>
    <n v="105"/>
    <n v="0"/>
    <s v="ร้านที่2"/>
    <s v="เ***มศรี ศ***าม"/>
    <s v="นครปฐม"/>
    <s v="-"/>
    <s v=""/>
    <s v="21/02/2025 23:19"/>
    <s v="-"/>
    <s v="J&amp;T COD"/>
    <s v="Tiktok"/>
    <s v="จ่ายทีหลัง / COD"/>
    <s v=""/>
    <s v="755419669362"/>
    <s v="21/02/2025 23:19"/>
  </r>
  <r>
    <x v="3"/>
    <x v="3"/>
    <n v="66"/>
    <n v="1"/>
    <s v="EUI77"/>
    <n v="128.52000000000001"/>
    <n v="7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21/02/2025 23:18"/>
    <s v="-"/>
    <s v="Kerry_dropoff"/>
    <s v="Lazada"/>
    <s v="lazada"/>
    <s v=""/>
    <s v="LEXDO0128344332"/>
    <s v="21/02/2025 23:18"/>
  </r>
  <r>
    <x v="4"/>
    <x v="4"/>
    <n v="66"/>
    <n v="1"/>
    <s v="EUI77"/>
    <n v="128.52000000000001"/>
    <n v="7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21/02/2025 23:18"/>
    <s v="-"/>
    <s v="Kerry_dropoff"/>
    <s v="Lazada"/>
    <s v="lazada"/>
    <s v=""/>
    <s v="LEXDO0128344332"/>
    <s v="21/02/2025 23:18"/>
  </r>
  <r>
    <x v="5"/>
    <x v="5"/>
    <n v="67"/>
    <n v="1"/>
    <s v="EUI77"/>
    <n v="128.52000000000001"/>
    <n v="7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21/02/2025 23:18"/>
    <s v="-"/>
    <s v="Kerry_dropoff"/>
    <s v="Lazada"/>
    <s v="lazada"/>
    <s v=""/>
    <s v="LEXDO0128344332"/>
    <s v="21/02/2025 23:18"/>
  </r>
  <r>
    <x v="3"/>
    <x v="3"/>
    <n v="66"/>
    <n v="1"/>
    <s v="EUI76"/>
    <n v="112.3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21/02/2025 23:18"/>
    <s v="-"/>
    <s v="Kerry_dropoff"/>
    <s v="Lazada"/>
    <s v="lazada"/>
    <s v=""/>
    <s v="LEXDO0128343254"/>
    <s v="21/02/2025 23:18"/>
  </r>
  <r>
    <x v="4"/>
    <x v="4"/>
    <n v="66"/>
    <n v="1"/>
    <s v="EUI76"/>
    <n v="112.3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21/02/2025 23:18"/>
    <s v="-"/>
    <s v="Kerry_dropoff"/>
    <s v="Lazada"/>
    <s v="lazada"/>
    <s v=""/>
    <s v="LEXDO0128343254"/>
    <s v="21/02/2025 23:18"/>
  </r>
  <r>
    <x v="5"/>
    <x v="5"/>
    <n v="67"/>
    <n v="1"/>
    <s v="EUI76"/>
    <n v="112.3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21/02/2025 23:18"/>
    <s v="-"/>
    <s v="Kerry_dropoff"/>
    <s v="Lazada"/>
    <s v="lazada"/>
    <s v=""/>
    <s v="LEXDO0128343254"/>
    <s v="21/02/2025 23:18"/>
  </r>
  <r>
    <x v="5"/>
    <x v="5"/>
    <n v="66.333333333333329"/>
    <n v="3"/>
    <s v="EUI75"/>
    <n v="276.64"/>
    <n v="7"/>
    <s v="ร้านที่9"/>
    <s v="เสาวนีย์ อนันต์วิไลเลขา"/>
    <s v="22 ซอยประชาอุทิศ 65 ถ.ประชาอุทิศ · บางมด/ Bang Mot_x000a__x000a_ทุ่งครุ/ Thung Khruกรุงเทพมหานคร/ Bangkok_x000a_10140"/>
    <s v="10140"/>
    <s v="660969406957"/>
    <s v="21/02/2025 22:53"/>
    <s v="-"/>
    <s v="Kerry_dropoff"/>
    <s v="Lazada"/>
    <s v="lazada"/>
    <s v=""/>
    <s v="LEXDO0128346400"/>
    <s v="21/02/2025 22:53"/>
  </r>
  <r>
    <x v="5"/>
    <x v="5"/>
    <n v="66.333333333333329"/>
    <n v="3"/>
    <s v="EUI75"/>
    <n v="276.64"/>
    <n v="7"/>
    <s v="ร้านที่9"/>
    <s v="เสาวนีย์ อนันต์วิไลเลขา"/>
    <s v="22 ซอยประชาอุทิศ 65 ถ.ประชาอุทิศ · บางมด/ Bang Mot_x000a__x000a_ทุ่งครุ/ Thung Khruกรุงเทพมหานคร/ Bangkok_x000a_10140"/>
    <s v="10140"/>
    <s v="660969406957"/>
    <s v="21/02/2025 22:53"/>
    <s v="-"/>
    <s v="Kerry_dropoff"/>
    <s v="Lazada"/>
    <s v="lazada"/>
    <s v=""/>
    <s v="LEXDO0128346400"/>
    <s v="21/02/2025 22:53"/>
  </r>
  <r>
    <x v="6"/>
    <x v="6"/>
    <n v="43"/>
    <n v="1"/>
    <s v="EUI74"/>
    <n v="51"/>
    <n v="7"/>
    <s v="ร้านที่1"/>
    <s v="อ*ย"/>
    <s v="******์ร้านทาโกะยากิ) ตำบลห้วยแร้ง อำเภอเมืองตราด จังหวัดตราด 23000"/>
    <s v="23000"/>
    <s v="50"/>
    <s v="21/02/2025 23:18"/>
    <s v="-"/>
    <s v="SPX Express"/>
    <s v="Shopee"/>
    <s v="shopee"/>
    <s v=""/>
    <s v="TH255320612997R"/>
    <s v="21/02/2025 22:48"/>
  </r>
  <r>
    <x v="0"/>
    <x v="0"/>
    <n v="1"/>
    <n v="1"/>
    <s v="EUI74"/>
    <n v="51"/>
    <n v="7"/>
    <s v="ร้านที่1"/>
    <s v="อ*ย"/>
    <s v="******์ร้านทาโกะยากิ) ตำบลห้วยแร้ง อำเภอเมืองตราด จังหวัดตราด 23000"/>
    <s v="23000"/>
    <s v="50"/>
    <s v="21/02/2025 23:18"/>
    <s v="-"/>
    <s v="SPX Express"/>
    <s v="Shopee"/>
    <s v="shopee"/>
    <s v=""/>
    <s v="TH255320612997R"/>
    <s v="21/02/2025 22:48"/>
  </r>
  <r>
    <x v="3"/>
    <x v="3"/>
    <n v="77.5"/>
    <n v="2"/>
    <s v="EUI73"/>
    <n v="155"/>
    <n v="0"/>
    <s v="ร้านที่1"/>
    <s v="ภ******ล"/>
    <s v="******ธานี  ม. 3. ต. หัวเตย. อ. พุนพิน ตำบลหัวเตย อำเภอพุนพิน จังหวัดสุราษฎร์ธานี 84130"/>
    <s v="84130"/>
    <s v="19"/>
    <s v="21/02/2025 22:44"/>
    <s v="-"/>
    <s v="SPX Express"/>
    <s v="Shopee"/>
    <s v="shopee"/>
    <s v=""/>
    <s v="TH252642623023O"/>
    <s v="21/02/2025 22:43"/>
  </r>
  <r>
    <x v="3"/>
    <x v="3"/>
    <n v="66"/>
    <n v="1"/>
    <s v="EUI70"/>
    <n v="119.7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21/02/2025 22:11"/>
    <s v="-"/>
    <s v="Kerry_dropoff"/>
    <s v="Lazada"/>
    <s v="lazada"/>
    <s v=""/>
    <s v="LEXDO0128344573"/>
    <s v="21/02/2025 22:11"/>
  </r>
  <r>
    <x v="4"/>
    <x v="4"/>
    <n v="66"/>
    <n v="1"/>
    <s v="EUI70"/>
    <n v="119.7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21/02/2025 22:11"/>
    <s v="-"/>
    <s v="Kerry_dropoff"/>
    <s v="Lazada"/>
    <s v="lazada"/>
    <s v=""/>
    <s v="LEXDO0128344573"/>
    <s v="21/02/2025 22:11"/>
  </r>
  <r>
    <x v="5"/>
    <x v="5"/>
    <n v="67"/>
    <n v="1"/>
    <s v="EUI70"/>
    <n v="119.7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21/02/2025 22:11"/>
    <s v="-"/>
    <s v="Kerry_dropoff"/>
    <s v="Lazada"/>
    <s v="lazada"/>
    <s v=""/>
    <s v="LEXDO0128344573"/>
    <s v="21/02/2025 22:11"/>
  </r>
  <r>
    <x v="7"/>
    <x v="7"/>
    <n v="23.41"/>
    <n v="1"/>
    <s v="EUI69"/>
    <n v="23.41"/>
    <n v="0"/>
    <s v="ร้านที่8"/>
    <s v="วรัญญา วงษ์โกฎ เตือน"/>
    <s v="13 ม.5 ต.โคกสำโรง แนวถนน ซ 4 ปากซอยป้ายหาย เข้ามาตรงข้ามบ้านเรือนไทย · โคกสำโรง/ Khok Samrong_x000a__x000a_โคกสำโรง/ Khok Samrongลพบุรี/ Lopburi_x000a_15120"/>
    <s v="15120"/>
    <s v="660825545514"/>
    <s v="21/02/2025 21:55"/>
    <s v="-"/>
    <s v="Kerry_dropoff"/>
    <s v="Lazada"/>
    <s v="lazada"/>
    <s v=""/>
    <s v="LEXPU0460444114"/>
    <s v="21/02/2025 21:55"/>
  </r>
  <r>
    <x v="1"/>
    <x v="1"/>
    <n v="66.666666666666671"/>
    <n v="3"/>
    <s v="EUI68"/>
    <n v="134"/>
    <n v="29"/>
    <s v="ร้านที่2"/>
    <s v="ด***นิตย์ภาไล ท***ิจวัฒนา"/>
    <s v="พิษณุโลก"/>
    <s v="-"/>
    <s v=""/>
    <s v="21/02/2025 21:43"/>
    <s v="-"/>
    <s v="J&amp;T COD"/>
    <s v="Tiktok"/>
    <s v="จ่ายทีหลัง / COD"/>
    <s v=""/>
    <s v="755460165316"/>
    <s v="21/02/2025 21:43"/>
  </r>
  <r>
    <x v="8"/>
    <x v="8"/>
    <n v="0"/>
    <n v="1"/>
    <s v="EUI67"/>
    <n v="129"/>
    <n v="29"/>
    <s v="ร้านที่4"/>
    <s v="แ***ตา ว***ครุฑ"/>
    <s v="พระนครศรีอยุธยา"/>
    <s v="-"/>
    <s v=""/>
    <s v="21/02/2025 21:43"/>
    <s v="-"/>
    <s v="Flash Express Thailand"/>
    <s v="Tiktok"/>
    <s v="tiktok"/>
    <s v=""/>
    <s v="THT05141JBKCM2Z"/>
    <s v="21/02/2025 21:43"/>
  </r>
  <r>
    <x v="5"/>
    <x v="5"/>
    <n v="120"/>
    <n v="1"/>
    <s v="EUI67"/>
    <n v="129"/>
    <n v="29"/>
    <s v="ร้านที่4"/>
    <s v="แ***ตา ว***ครุฑ"/>
    <s v="พระนครศรีอยุธยา"/>
    <s v="-"/>
    <s v=""/>
    <s v="21/02/2025 21:43"/>
    <s v="-"/>
    <s v="Flash Express Thailand"/>
    <s v="Tiktok"/>
    <s v="tiktok"/>
    <s v=""/>
    <s v="THT05141JBKCM2Z"/>
    <s v="21/02/2025 21:43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3"/>
    <x v="3"/>
    <n v="66"/>
    <n v="1"/>
    <s v="EUI65"/>
    <n v="49.25"/>
    <n v="7"/>
    <s v="ร้านที่9"/>
    <s v="คุณวรรณภา จงทรัพย์อนันต์"/>
    <s v="326/33 ชั้น 4 คอนโดเดอะคริส 2 ซ.อินทามระ 45 · รัชดาภิเษก/ Ratchadaphisek_x000a__x000a_ดินแดง/ Din Daengกรุงเทพมหานคร/ Bangkok_x000a_10400"/>
    <s v="10400"/>
    <s v="660814424897"/>
    <s v="21/02/2025 21:39"/>
    <s v="-"/>
    <s v="Kerry_dropoff"/>
    <s v="Lazada"/>
    <s v="lazada"/>
    <s v=""/>
    <s v="LEXDO0128343908"/>
    <s v="21/02/2025 21:39"/>
  </r>
  <r>
    <x v="4"/>
    <x v="4"/>
    <n v="66"/>
    <n v="1"/>
    <s v="EUI65"/>
    <n v="49.25"/>
    <n v="7"/>
    <s v="ร้านที่9"/>
    <s v="คุณวรรณภา จงทรัพย์อนันต์"/>
    <s v="326/33 ชั้น 4 คอนโดเดอะคริส 2 ซ.อินทามระ 45 · รัชดาภิเษก/ Ratchadaphisek_x000a__x000a_ดินแดง/ Din Daengกรุงเทพมหานคร/ Bangkok_x000a_10400"/>
    <s v="10400"/>
    <s v="660814424897"/>
    <s v="21/02/2025 21:39"/>
    <s v="-"/>
    <s v="Kerry_dropoff"/>
    <s v="Lazada"/>
    <s v="lazada"/>
    <s v=""/>
    <s v="LEXDO0128343908"/>
    <s v="21/02/2025 21:39"/>
  </r>
  <r>
    <x v="5"/>
    <x v="5"/>
    <n v="67"/>
    <n v="1"/>
    <s v="EUI65"/>
    <n v="49.25"/>
    <n v="7"/>
    <s v="ร้านที่9"/>
    <s v="คุณวรรณภา จงทรัพย์อนันต์"/>
    <s v="326/33 ชั้น 4 คอนโดเดอะคริส 2 ซ.อินทามระ 45 · รัชดาภิเษก/ Ratchadaphisek_x000a__x000a_ดินแดง/ Din Daengกรุงเทพมหานคร/ Bangkok_x000a_10400"/>
    <s v="10400"/>
    <s v="660814424897"/>
    <s v="21/02/2025 21:39"/>
    <s v="-"/>
    <s v="Kerry_dropoff"/>
    <s v="Lazada"/>
    <s v="lazada"/>
    <s v=""/>
    <s v="LEXDO0128343908"/>
    <s v="21/02/2025 21:39"/>
  </r>
  <r>
    <x v="3"/>
    <x v="3"/>
    <n v="66"/>
    <n v="1"/>
    <s v="EUI64"/>
    <n v="120.7"/>
    <n v="7"/>
    <s v="ร้านที่9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21/02/2025 21:37"/>
    <s v="-"/>
    <s v="Kerry_dropoff"/>
    <s v="Lazada"/>
    <s v="lazada"/>
    <s v=""/>
    <s v="LEXDO0128344090"/>
    <s v="21/02/2025 21:37"/>
  </r>
  <r>
    <x v="4"/>
    <x v="4"/>
    <n v="66"/>
    <n v="1"/>
    <s v="EUI64"/>
    <n v="120.7"/>
    <n v="7"/>
    <s v="ร้านที่9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21/02/2025 21:37"/>
    <s v="-"/>
    <s v="Kerry_dropoff"/>
    <s v="Lazada"/>
    <s v="lazada"/>
    <s v=""/>
    <s v="LEXDO0128344090"/>
    <s v="21/02/2025 21:37"/>
  </r>
  <r>
    <x v="5"/>
    <x v="5"/>
    <n v="67"/>
    <n v="1"/>
    <s v="EUI64"/>
    <n v="120.7"/>
    <n v="7"/>
    <s v="ร้านที่9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21/02/2025 21:37"/>
    <s v="-"/>
    <s v="Kerry_dropoff"/>
    <s v="Lazada"/>
    <s v="lazada"/>
    <s v=""/>
    <s v="LEXDO0128344090"/>
    <s v="21/02/2025 21:37"/>
  </r>
  <r>
    <x v="1"/>
    <x v="1"/>
    <n v="66.666666666666671"/>
    <n v="3"/>
    <s v="EUI63"/>
    <n v="111"/>
    <n v="6"/>
    <s v="ร้านที่2"/>
    <s v="ว***ย เ***สทร"/>
    <s v="ยโสธร"/>
    <s v="-"/>
    <s v=""/>
    <s v="21/02/2025 21:19"/>
    <s v="-"/>
    <s v="J&amp;T COD"/>
    <s v="Tiktok"/>
    <s v="จ่ายทีหลัง / COD"/>
    <s v=""/>
    <s v="755405565316"/>
    <s v="21/02/2025 21:37"/>
  </r>
  <r>
    <x v="3"/>
    <x v="3"/>
    <n v="66"/>
    <n v="1"/>
    <s v="EUI62"/>
    <n v="144.8000000000000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21/02/2025 20:58"/>
    <s v="-"/>
    <s v="Kerry_dropoff"/>
    <s v="Lazada"/>
    <s v="lazada"/>
    <s v=""/>
    <s v="LEXDO0128345279"/>
    <s v="21/02/2025 20:58"/>
  </r>
  <r>
    <x v="4"/>
    <x v="4"/>
    <n v="66"/>
    <n v="1"/>
    <s v="EUI62"/>
    <n v="144.8000000000000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21/02/2025 20:58"/>
    <s v="-"/>
    <s v="Kerry_dropoff"/>
    <s v="Lazada"/>
    <s v="lazada"/>
    <s v=""/>
    <s v="LEXDO0128345279"/>
    <s v="21/02/2025 20:58"/>
  </r>
  <r>
    <x v="5"/>
    <x v="5"/>
    <n v="67"/>
    <n v="1"/>
    <s v="EUI62"/>
    <n v="144.8000000000000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21/02/2025 20:58"/>
    <s v="-"/>
    <s v="Kerry_dropoff"/>
    <s v="Lazada"/>
    <s v="lazada"/>
    <s v=""/>
    <s v="LEXDO0128345279"/>
    <s v="21/02/2025 20:58"/>
  </r>
  <r>
    <x v="8"/>
    <x v="8"/>
    <n v="0"/>
    <n v="1"/>
    <s v="EUI61"/>
    <n v="115"/>
    <n v="15"/>
    <s v="ร้านที่4"/>
    <s v="น***าตรี ต***ชูชาติ"/>
    <s v="เชียงใหม่"/>
    <s v="-"/>
    <s v=""/>
    <s v="21/02/2025 20:33"/>
    <s v="-"/>
    <s v="Flash Express Thailand COD"/>
    <s v="Tiktok"/>
    <s v="จ่ายทีหลัง / COD"/>
    <s v=""/>
    <s v="THT47141JAZM53Z"/>
    <s v="21/02/2025 20:33"/>
  </r>
  <r>
    <x v="5"/>
    <x v="5"/>
    <n v="120"/>
    <n v="1"/>
    <s v="EUI61"/>
    <n v="115"/>
    <n v="15"/>
    <s v="ร้านที่4"/>
    <s v="น***าตรี ต***ชูชาติ"/>
    <s v="เชียงใหม่"/>
    <s v="-"/>
    <s v=""/>
    <s v="21/02/2025 20:33"/>
    <s v="-"/>
    <s v="Flash Express Thailand COD"/>
    <s v="Tiktok"/>
    <s v="จ่ายทีหลัง / COD"/>
    <s v=""/>
    <s v="THT47141JAZM53Z"/>
    <s v="21/02/2025 20:33"/>
  </r>
  <r>
    <x v="6"/>
    <x v="6"/>
    <n v="65"/>
    <n v="1"/>
    <s v="EUI60"/>
    <n v="104"/>
    <n v="6"/>
    <s v="ร้านที่4"/>
    <s v="ฝ* ฝ*"/>
    <s v="สุราษฎร์ธานี"/>
    <s v="-"/>
    <s v=""/>
    <s v="21/02/2025 20:06"/>
    <s v="-"/>
    <s v="Flash Express Thailand COD"/>
    <s v="Tiktok"/>
    <s v="จ่ายทีหลัง / COD"/>
    <s v=""/>
    <s v="THT68041JBGGH4Z"/>
    <s v="21/02/2025 20:06"/>
  </r>
  <r>
    <x v="0"/>
    <x v="0"/>
    <n v="65"/>
    <n v="1"/>
    <s v="EUI60"/>
    <n v="104"/>
    <n v="6"/>
    <s v="ร้านที่4"/>
    <s v="ฝ* ฝ*"/>
    <s v="สุราษฎร์ธานี"/>
    <s v="-"/>
    <s v=""/>
    <s v="21/02/2025 20:06"/>
    <s v="-"/>
    <s v="Flash Express Thailand COD"/>
    <s v="Tiktok"/>
    <s v="จ่ายทีหลัง / COD"/>
    <s v=""/>
    <s v="THT68041JBGGH4Z"/>
    <s v="21/02/2025 20:06"/>
  </r>
  <r>
    <x v="5"/>
    <x v="5"/>
    <n v="66.333333333333329"/>
    <n v="3"/>
    <s v="EUI59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1/02/2025 20:20"/>
    <s v="-"/>
    <s v="SPX Express"/>
    <s v="Shopee"/>
    <s v="shopee"/>
    <s v=""/>
    <s v="TH257663840223U"/>
    <s v="21/02/2025 19:50"/>
  </r>
  <r>
    <x v="5"/>
    <x v="5"/>
    <n v="76.666666666666671"/>
    <n v="3"/>
    <s v="EUI58"/>
    <n v="259"/>
    <n v="29"/>
    <s v="ร้านที่1"/>
    <s v="ส******์"/>
    <s v="******ลวังมหากร ตำบลวังมหากร อำเภอท่าตะโก จังหวัดนครสวรรค์ 60160"/>
    <s v="60160"/>
    <s v="15"/>
    <s v="21/02/2025 20:18"/>
    <s v="-"/>
    <s v="SPX Express"/>
    <s v="Shopee"/>
    <s v="shopee"/>
    <s v=""/>
    <s v="TH258075823261F"/>
    <s v="21/02/2025 19:48"/>
  </r>
  <r>
    <x v="7"/>
    <x v="9"/>
    <n v="27.5"/>
    <n v="4"/>
    <s v="EUI57"/>
    <n v="106.62"/>
    <n v="7"/>
    <s v="ร้านที่10"/>
    <s v="จอยแว่นตา"/>
    <s v="40ม.ต.ตาอ็อง_x000a__x000a_เมืองสุรินทร์/ Mueang Surinสุรินทร์/ Surin_x000a_32000"/>
    <s v="32000"/>
    <s v="660930201485"/>
    <s v="21/02/2025 19:39"/>
    <s v="-"/>
    <s v="Kerry_dropoff"/>
    <s v="Lazada"/>
    <s v="lazada"/>
    <s v=""/>
    <s v="LEXDO0128345701"/>
    <s v="21/02/2025 19:39"/>
  </r>
  <r>
    <x v="3"/>
    <x v="3"/>
    <n v="66"/>
    <n v="1"/>
    <s v="EUI56"/>
    <n v="122.35"/>
    <n v="7"/>
    <s v="ร้านที่9"/>
    <s v="ภาสินี ติยะบุญ"/>
    <s v="เพชรวัฒนะ เรสซิเดนท์ Petchwattana Resident ห้อง V401 เลขที่210 หมู่5 ซ.แจ้งวัฒนะ ปากเกร็ด13 · ปากเกร็ด/ Pak Kret_x000a__x000a_ปากเกร็ด/ Pak Kretนนทบุรี/ Nonthaburi_x000a_11120"/>
    <s v="11120"/>
    <s v="660951347947"/>
    <s v="21/02/2025 19:35"/>
    <s v="-"/>
    <s v="Kerry_dropoff"/>
    <s v="Lazada"/>
    <s v="lazada"/>
    <s v=""/>
    <s v="LEXDO0128343646"/>
    <s v="21/02/2025 19:35"/>
  </r>
  <r>
    <x v="4"/>
    <x v="4"/>
    <n v="66"/>
    <n v="1"/>
    <s v="EUI56"/>
    <n v="122.35"/>
    <n v="7"/>
    <s v="ร้านที่9"/>
    <s v="ภาสินี ติยะบุญ"/>
    <s v="เพชรวัฒนะ เรสซิเดนท์ Petchwattana Resident ห้อง V401 เลขที่210 หมู่5 ซ.แจ้งวัฒนะ ปากเกร็ด13 · ปากเกร็ด/ Pak Kret_x000a__x000a_ปากเกร็ด/ Pak Kretนนทบุรี/ Nonthaburi_x000a_11120"/>
    <s v="11120"/>
    <s v="660951347947"/>
    <s v="21/02/2025 19:35"/>
    <s v="-"/>
    <s v="Kerry_dropoff"/>
    <s v="Lazada"/>
    <s v="lazada"/>
    <s v=""/>
    <s v="LEXDO0128343646"/>
    <s v="21/02/2025 19:35"/>
  </r>
  <r>
    <x v="5"/>
    <x v="5"/>
    <n v="67"/>
    <n v="1"/>
    <s v="EUI56"/>
    <n v="122.35"/>
    <n v="7"/>
    <s v="ร้านที่9"/>
    <s v="ภาสินี ติยะบุญ"/>
    <s v="เพชรวัฒนะ เรสซิเดนท์ Petchwattana Resident ห้อง V401 เลขที่210 หมู่5 ซ.แจ้งวัฒนะ ปากเกร็ด13 · ปากเกร็ด/ Pak Kret_x000a__x000a_ปากเกร็ด/ Pak Kretนนทบุรี/ Nonthaburi_x000a_11120"/>
    <s v="11120"/>
    <s v="660951347947"/>
    <s v="21/02/2025 19:35"/>
    <s v="-"/>
    <s v="Kerry_dropoff"/>
    <s v="Lazada"/>
    <s v="lazada"/>
    <s v=""/>
    <s v="LEXDO0128343646"/>
    <s v="21/02/2025 19:35"/>
  </r>
  <r>
    <x v="4"/>
    <x v="10"/>
    <n v="76"/>
    <n v="1"/>
    <s v="EUI55"/>
    <n v="156"/>
    <n v="0"/>
    <s v="ร้านที่1"/>
    <s v="ป******ม"/>
    <s v="******702 ตึกE หมู่12 ต.หนองปรือ ตำบลหนองปรือ อำเภอบางละมุง จังหวัดชลบุรี 20150"/>
    <s v="20150"/>
    <s v="56"/>
    <s v="21/02/2025 19:24"/>
    <s v="-"/>
    <s v="SPX Express"/>
    <s v="Shopee"/>
    <s v="shopee"/>
    <s v=""/>
    <s v="TH252436722649Y"/>
    <s v="21/02/2025 19:22"/>
  </r>
  <r>
    <x v="5"/>
    <x v="5"/>
    <n v="80"/>
    <n v="1"/>
    <s v="EUI55"/>
    <n v="156"/>
    <n v="0"/>
    <s v="ร้านที่1"/>
    <s v="ป******ม"/>
    <s v="******702 ตึกE หมู่12 ต.หนองปรือ ตำบลหนองปรือ อำเภอบางละมุง จังหวัดชลบุรี 20150"/>
    <s v="20150"/>
    <s v="56"/>
    <s v="21/02/2025 19:24"/>
    <s v="-"/>
    <s v="SPX Express"/>
    <s v="Shopee"/>
    <s v="shopee"/>
    <s v=""/>
    <s v="TH252436722649Y"/>
    <s v="21/02/2025 19:22"/>
  </r>
  <r>
    <x v="7"/>
    <x v="9"/>
    <n v="45"/>
    <n v="2"/>
    <s v="EUI54"/>
    <n v="211"/>
    <n v="0"/>
    <s v="ร้านที่1"/>
    <s v="ล******่"/>
    <s v="******ยนาท 17140 (ตรงข้ามเทศบาลตำบลโพงาม) ตำบลโพงาม อำเภอสรรคบุรี จังหวัดชัยนาท 17140"/>
    <s v="17140"/>
    <s v="91"/>
    <s v="21/02/2025 19:14"/>
    <s v="-"/>
    <s v="SPX Express"/>
    <s v="Shopee"/>
    <s v="shopee"/>
    <s v=""/>
    <s v="TH2522902480703"/>
    <s v="21/02/2025 19:14"/>
  </r>
  <r>
    <x v="9"/>
    <x v="11"/>
    <n v="65"/>
    <n v="1"/>
    <s v="EUI54"/>
    <n v="211"/>
    <n v="0"/>
    <s v="ร้านที่1"/>
    <s v="ล******่"/>
    <s v="******ยนาท 17140 (ตรงข้ามเทศบาลตำบลโพงาม) ตำบลโพงาม อำเภอสรรคบุรี จังหวัดชัยนาท 17140"/>
    <s v="17140"/>
    <s v="91"/>
    <s v="21/02/2025 19:14"/>
    <s v="-"/>
    <s v="SPX Express"/>
    <s v="Shopee"/>
    <s v="shopee"/>
    <s v=""/>
    <s v="TH2522902480703"/>
    <s v="21/02/2025 19:14"/>
  </r>
  <r>
    <x v="10"/>
    <x v="12"/>
    <n v="65"/>
    <n v="1"/>
    <s v="EUI54"/>
    <n v="211"/>
    <n v="0"/>
    <s v="ร้านที่1"/>
    <s v="ล******่"/>
    <s v="******ยนาท 17140 (ตรงข้ามเทศบาลตำบลโพงาม) ตำบลโพงาม อำเภอสรรคบุรี จังหวัดชัยนาท 17140"/>
    <s v="17140"/>
    <s v="91"/>
    <s v="21/02/2025 19:14"/>
    <s v="-"/>
    <s v="SPX Express"/>
    <s v="Shopee"/>
    <s v="shopee"/>
    <s v=""/>
    <s v="TH2522902480703"/>
    <s v="21/02/2025 19:14"/>
  </r>
  <r>
    <x v="11"/>
    <x v="13"/>
    <n v="66.666666666666671"/>
    <n v="3"/>
    <s v="EUI53"/>
    <n v="150"/>
    <n v="0"/>
    <s v="ร้านที่2"/>
    <s v="ป***ันธ์พงศ์​"/>
    <s v="เทศบาลนครนครสวรรค์"/>
    <s v="-"/>
    <s v=""/>
    <s v="21/02/2025 18:48"/>
    <s v="-"/>
    <s v="J&amp;T COD"/>
    <s v="Tiktok"/>
    <s v="จ่ายทีหลัง / COD"/>
    <s v=""/>
    <s v="755451275390"/>
    <s v="21/02/2025 18:48"/>
  </r>
  <r>
    <x v="5"/>
    <x v="5"/>
    <n v="66.333333333333329"/>
    <n v="3"/>
    <s v="EUI52"/>
    <n v="133.8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21/02/2025 18:44"/>
    <s v="-"/>
    <s v="Kerry_dropoff"/>
    <s v="Lazada"/>
    <s v="lazada"/>
    <s v=""/>
    <s v="LEXDO0128345893"/>
    <s v="21/02/2025 18:43"/>
  </r>
  <r>
    <x v="3"/>
    <x v="3"/>
    <n v="66"/>
    <n v="1"/>
    <s v="EUI51"/>
    <n v="102.7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8:40"/>
    <s v="-"/>
    <s v="Kerry_dropoff"/>
    <s v="Lazada"/>
    <s v="lazada"/>
    <s v=""/>
    <s v="TH56156W7XQW6A"/>
    <s v="21/02/2025 18:40"/>
  </r>
  <r>
    <x v="4"/>
    <x v="4"/>
    <n v="66"/>
    <n v="1"/>
    <s v="EUI51"/>
    <n v="102.7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8:40"/>
    <s v="-"/>
    <s v="Kerry_dropoff"/>
    <s v="Lazada"/>
    <s v="lazada"/>
    <s v=""/>
    <s v="TH56156W7XQW6A"/>
    <s v="21/02/2025 18:40"/>
  </r>
  <r>
    <x v="5"/>
    <x v="5"/>
    <n v="67"/>
    <n v="1"/>
    <s v="EUI51"/>
    <n v="102.7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8:40"/>
    <s v="-"/>
    <s v="Kerry_dropoff"/>
    <s v="Lazada"/>
    <s v="lazada"/>
    <s v=""/>
    <s v="TH56156W7XQW6A"/>
    <s v="21/02/2025 18:40"/>
  </r>
  <r>
    <x v="7"/>
    <x v="9"/>
    <n v="27.5"/>
    <n v="4"/>
    <s v="EUI50"/>
    <n v="96.62"/>
    <n v="7"/>
    <s v="ร้านที่10"/>
    <s v="NC กรุณาฝากพัสดุไว้ที่ประตู"/>
    <s v="อาคารลภัสคอร์ท 29 2 ถนน ดอนจั่น · สันกลาง/ San Klang_x000a__x000a_สันกำแพง/ San Kamphaengเชียงใหม่/ Chiang Mai_x000a_50130"/>
    <s v="50130"/>
    <s v="660980368069"/>
    <s v="21/02/2025 18:39"/>
    <s v="-"/>
    <s v="Kerry_dropoff"/>
    <s v="Lazada"/>
    <s v="lazada"/>
    <s v=""/>
    <s v="LEXDO0128345610"/>
    <s v="21/02/2025 18:39"/>
  </r>
  <r>
    <x v="3"/>
    <x v="3"/>
    <n v="80"/>
    <n v="1"/>
    <s v="EUI49"/>
    <n v="80"/>
    <n v="0"/>
    <s v="ร้านที่1"/>
    <s v="ป******์"/>
    <s v="******มังกร หน้าบ้าน) ตำบลแหลมบัว อำเภอนครชัยศรี จังหวัดนครปฐม 73120"/>
    <s v="73120"/>
    <s v="64"/>
    <s v="21/02/2025 18:34"/>
    <s v="-"/>
    <s v="SPX Express"/>
    <s v="Shopee"/>
    <s v="shopee"/>
    <s v=""/>
    <s v="TH2536344373187"/>
    <s v="21/02/2025 18:33"/>
  </r>
  <r>
    <x v="5"/>
    <x v="5"/>
    <n v="66.333333333333329"/>
    <n v="3"/>
    <s v="EUI48"/>
    <n v="301.10000000000002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21/02/2025 18:33"/>
    <s v="-"/>
    <s v="Kerry_dropoff"/>
    <s v="Lazada"/>
    <s v="lazada"/>
    <s v=""/>
    <s v="LEXDO0128346648"/>
    <s v="21/02/2025 18:33"/>
  </r>
  <r>
    <x v="5"/>
    <x v="5"/>
    <n v="66.333333333333329"/>
    <n v="3"/>
    <s v="EUI48"/>
    <n v="301.10000000000002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21/02/2025 18:33"/>
    <s v="-"/>
    <s v="Kerry_dropoff"/>
    <s v="Lazada"/>
    <s v="lazada"/>
    <s v=""/>
    <s v="LEXDO0128346648"/>
    <s v="21/02/2025 18:33"/>
  </r>
  <r>
    <x v="5"/>
    <x v="5"/>
    <n v="66.333333333333329"/>
    <n v="3"/>
    <s v="EUI48"/>
    <n v="301.10000000000002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21/02/2025 18:33"/>
    <s v="-"/>
    <s v="Kerry_dropoff"/>
    <s v="Lazada"/>
    <s v="lazada"/>
    <s v=""/>
    <s v="LEXDO0128346648"/>
    <s v="21/02/2025 18:33"/>
  </r>
  <r>
    <x v="7"/>
    <x v="9"/>
    <n v="35"/>
    <n v="8"/>
    <s v="EUI47"/>
    <n v="241.86"/>
    <n v="0"/>
    <s v="ร้านที่10"/>
    <s v="รุ่งเจริญ ผางแพ่ง"/>
    <s v="141/84 ซ 14 บ้านพูนสุข · บางโฉลง/ Bang Chalong_x000a__x000a_บางพลี/ Bang Phliสมุทรปราการ/ Samut Prakan_x000a_10540"/>
    <s v="10540"/>
    <s v="660972472739"/>
    <s v="21/02/2025 18:28"/>
    <s v="-"/>
    <s v="Kerry_dropoff"/>
    <s v="Lazada"/>
    <s v="lazada"/>
    <s v=""/>
    <s v="LEXDO0128345501"/>
    <s v="21/02/2025 18:28"/>
  </r>
  <r>
    <x v="3"/>
    <x v="3"/>
    <n v="66"/>
    <n v="1"/>
    <s v="EUI46"/>
    <n v="149.31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21/02/2025 18:20"/>
    <s v="-"/>
    <s v="Kerry_dropoff"/>
    <s v="Lazada"/>
    <s v="lazada"/>
    <s v=""/>
    <s v="LEXDO0128344801"/>
    <s v="21/02/2025 18:19"/>
  </r>
  <r>
    <x v="4"/>
    <x v="4"/>
    <n v="66"/>
    <n v="1"/>
    <s v="EUI46"/>
    <n v="149.31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21/02/2025 18:20"/>
    <s v="-"/>
    <s v="Kerry_dropoff"/>
    <s v="Lazada"/>
    <s v="lazada"/>
    <s v=""/>
    <s v="LEXDO0128344801"/>
    <s v="21/02/2025 18:19"/>
  </r>
  <r>
    <x v="5"/>
    <x v="5"/>
    <n v="67"/>
    <n v="1"/>
    <s v="EUI46"/>
    <n v="149.31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21/02/2025 18:20"/>
    <s v="-"/>
    <s v="Kerry_dropoff"/>
    <s v="Lazada"/>
    <s v="lazada"/>
    <s v=""/>
    <s v="LEXDO0128344801"/>
    <s v="21/02/2025 18:19"/>
  </r>
  <r>
    <x v="5"/>
    <x v="5"/>
    <n v="66.333333333333329"/>
    <n v="3"/>
    <s v="EUI45"/>
    <n v="220"/>
    <n v="0"/>
    <s v="ร้านที่4"/>
    <s v="ส***กดิ์​ เ***​อินทร์​"/>
    <s v="เพชรบุรี"/>
    <s v="-"/>
    <s v=""/>
    <s v="21/02/2025 18:12"/>
    <s v="-"/>
    <s v="Flash Express Thailand"/>
    <s v="Tiktok"/>
    <s v="tiktok"/>
    <s v=""/>
    <s v="THT18051JBMQJ6Z"/>
    <s v="21/02/2025 18:12"/>
  </r>
  <r>
    <x v="8"/>
    <x v="8"/>
    <n v="0"/>
    <n v="1"/>
    <s v="EUI44"/>
    <n v="114"/>
    <n v="14"/>
    <s v="ร้านที่4"/>
    <s v="อ*** พ***ุวรรณ์"/>
    <s v="กรุงเทพฯ"/>
    <s v="-"/>
    <s v=""/>
    <s v="21/02/2025 18:03"/>
    <s v="-"/>
    <s v="Flash Express Thailand COD"/>
    <s v="Tiktok"/>
    <s v="จ่ายทีหลัง / COD"/>
    <s v=""/>
    <s v="THT01011JAZCE1Z"/>
    <s v="21/02/2025 18:03"/>
  </r>
  <r>
    <x v="5"/>
    <x v="5"/>
    <n v="120"/>
    <n v="1"/>
    <s v="EUI44"/>
    <n v="114"/>
    <n v="14"/>
    <s v="ร้านที่4"/>
    <s v="อ*** พ***ุวรรณ์"/>
    <s v="กรุงเทพฯ"/>
    <s v="-"/>
    <s v=""/>
    <s v="21/02/2025 18:03"/>
    <s v="-"/>
    <s v="Flash Express Thailand COD"/>
    <s v="Tiktok"/>
    <s v="จ่ายทีหลัง / COD"/>
    <s v=""/>
    <s v="THT01011JAZCE1Z"/>
    <s v="21/02/2025 18:03"/>
  </r>
  <r>
    <x v="3"/>
    <x v="3"/>
    <n v="66"/>
    <n v="1"/>
    <s v="EUI43"/>
    <n v="199.31"/>
    <n v="57"/>
    <s v="ร้านที่9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1/02/2025 17:37"/>
    <s v="-"/>
    <s v="Kerry_dropoff"/>
    <s v="Lazada"/>
    <s v="lazada"/>
    <s v=""/>
    <s v="TH13026W7XKK5F"/>
    <s v="21/02/2025 17:37"/>
  </r>
  <r>
    <x v="4"/>
    <x v="4"/>
    <n v="66"/>
    <n v="1"/>
    <s v="EUI43"/>
    <n v="199.31"/>
    <n v="57"/>
    <s v="ร้านที่9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1/02/2025 17:37"/>
    <s v="-"/>
    <s v="Kerry_dropoff"/>
    <s v="Lazada"/>
    <s v="lazada"/>
    <s v=""/>
    <s v="TH13026W7XKK5F"/>
    <s v="21/02/2025 17:37"/>
  </r>
  <r>
    <x v="5"/>
    <x v="5"/>
    <n v="67"/>
    <n v="1"/>
    <s v="EUI43"/>
    <n v="199.31"/>
    <n v="57"/>
    <s v="ร้านที่9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1/02/2025 17:37"/>
    <s v="-"/>
    <s v="Kerry_dropoff"/>
    <s v="Lazada"/>
    <s v="lazada"/>
    <s v=""/>
    <s v="TH13026W7XKK5F"/>
    <s v="21/02/2025 17:37"/>
  </r>
  <r>
    <x v="0"/>
    <x v="0"/>
    <n v="45"/>
    <n v="1"/>
    <s v="EUI42"/>
    <n v="52"/>
    <n v="7"/>
    <s v="ร้านที่1"/>
    <s v="ช******์"/>
    <s v="******, ซอย 10, ถนน รังสิต-นครนายก, ตำบลบึงยี่โถ, อำเภอธัญบุรี ตำบลบึงยี่โถ อำเภอธัญบุรี จังหวัดปทุมธานี 12130"/>
    <s v="12130"/>
    <s v="46"/>
    <s v="21/02/2025 18:06"/>
    <s v="-"/>
    <s v="SPX Express"/>
    <s v="Shopee"/>
    <s v="shopee"/>
    <s v=""/>
    <s v="TH252199468016H"/>
    <s v="21/02/2025 17:36"/>
  </r>
  <r>
    <x v="12"/>
    <x v="14"/>
    <n v="33.333333333333336"/>
    <n v="3"/>
    <s v="EUI41"/>
    <n v="97.43"/>
    <n v="7"/>
    <s v="ร้านที่6"/>
    <s v="มิญกา"/>
    <s v="103 ถนน สามชัย · หาดใหญ่/ Hat Yai_x000a__x000a_หาดใหญ่/ Hat Yaiสงขลา/ Songkhla_x000a_90110"/>
    <s v="90110"/>
    <s v="660818961388"/>
    <s v="21/02/2025 17:26"/>
    <s v="-"/>
    <s v="Kerry_dropoff"/>
    <s v="Lazada"/>
    <s v="lazada"/>
    <s v=""/>
    <s v="LEXPU0460420472"/>
    <s v="21/02/2025 17:26"/>
  </r>
  <r>
    <x v="6"/>
    <x v="6"/>
    <n v="60"/>
    <n v="6"/>
    <s v="EUI40"/>
    <n v="210"/>
    <n v="0"/>
    <s v="ร้านที่2"/>
    <s v="ว***ศิริ ล***รัตน์"/>
    <s v="กรุงเทพฯ"/>
    <s v="-"/>
    <s v=""/>
    <s v="21/02/2025 17:25"/>
    <s v="-"/>
    <s v="J&amp;T Express"/>
    <s v="Tiktok"/>
    <s v="tiktok"/>
    <s v=""/>
    <s v="755493165372"/>
    <s v="21/02/2025 17:25"/>
  </r>
  <r>
    <x v="8"/>
    <x v="8"/>
    <n v="0"/>
    <n v="1"/>
    <s v="EUI39"/>
    <n v="100"/>
    <n v="0"/>
    <s v="ร้านที่4"/>
    <s v="ศ***พรรรร."/>
    <s v="สระบุรี"/>
    <s v="-"/>
    <s v=""/>
    <s v="21/02/2025 17:22"/>
    <s v="-"/>
    <s v="Flash Express Thailand COD"/>
    <s v="Tiktok"/>
    <s v="จ่ายทีหลัง / COD"/>
    <s v=""/>
    <s v="THT10091JAUQ89Z"/>
    <s v="21/02/2025 17:22"/>
  </r>
  <r>
    <x v="3"/>
    <x v="3"/>
    <n v="120"/>
    <n v="1"/>
    <s v="EUI39"/>
    <n v="100"/>
    <n v="0"/>
    <s v="ร้านที่4"/>
    <s v="ศ***พรรรร."/>
    <s v="สระบุรี"/>
    <s v="-"/>
    <s v=""/>
    <s v="21/02/2025 17:22"/>
    <s v="-"/>
    <s v="Flash Express Thailand COD"/>
    <s v="Tiktok"/>
    <s v="จ่ายทีหลัง / COD"/>
    <s v=""/>
    <s v="THT10091JAUQ89Z"/>
    <s v="21/02/2025 17:22"/>
  </r>
  <r>
    <x v="5"/>
    <x v="5"/>
    <n v="66.333333333333329"/>
    <n v="3"/>
    <s v="EUI38"/>
    <n v="725"/>
    <n v="64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21/02/2025 17:42"/>
    <s v="-"/>
    <s v="SPX Express"/>
    <s v="Shopee"/>
    <s v="shopee"/>
    <s v=""/>
    <s v="TH259809703148Z"/>
    <s v="21/02/2025 17:21"/>
  </r>
  <r>
    <x v="13"/>
    <x v="15"/>
    <n v="100"/>
    <n v="3"/>
    <s v="EUI38"/>
    <n v="725"/>
    <n v="64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21/02/2025 17:42"/>
    <s v="-"/>
    <s v="SPX Express"/>
    <s v="Shopee"/>
    <s v="shopee"/>
    <s v=""/>
    <s v="TH259809703148Z"/>
    <s v="21/02/2025 17:21"/>
  </r>
  <r>
    <x v="9"/>
    <x v="11"/>
    <n v="65"/>
    <n v="2"/>
    <s v="EUI38"/>
    <n v="725"/>
    <n v="64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21/02/2025 17:42"/>
    <s v="-"/>
    <s v="SPX Express"/>
    <s v="Shopee"/>
    <s v="shopee"/>
    <s v=""/>
    <s v="TH259809703148Z"/>
    <s v="21/02/2025 17:21"/>
  </r>
  <r>
    <x v="5"/>
    <x v="5"/>
    <n v="66.333333333333329"/>
    <n v="3"/>
    <s v="EUI37"/>
    <n v="276"/>
    <n v="45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21/02/2025 17:07"/>
    <s v="-"/>
    <s v="SPX Express"/>
    <s v="Shopee"/>
    <s v="shopee"/>
    <s v=""/>
    <s v="TH256824442022S"/>
    <s v="21/02/2025 17:06"/>
  </r>
  <r>
    <x v="12"/>
    <x v="14"/>
    <n v="65"/>
    <n v="1"/>
    <s v="EUI36"/>
    <n v="120"/>
    <n v="20"/>
    <s v="ร้านที่1"/>
    <s v="ปัทมา อนุชาติสันติ"/>
    <s v="80/159หมู่4หมู่บ้าน เอ-ซี4เฮ้า_x000a_ลาดสวาย ลำลูกกา ปทุมธานี, ลาดสวาย_x000a_ลำลูกกา, ปทุมธานี  12150"/>
    <s v="12150"/>
    <s v="0636589446"/>
    <s v="21/02/2025 12:20"/>
    <s v="raweewan5499@gmail.com"/>
    <s v="EMS"/>
    <s v="facebook"/>
    <s v="กสิกร"/>
    <s v=""/>
    <s v="JB175871264TH"/>
    <s v="21/02/2025 16:39"/>
  </r>
  <r>
    <x v="5"/>
    <x v="5"/>
    <n v="100"/>
    <n v="1"/>
    <s v="EUI36"/>
    <n v="120"/>
    <n v="20"/>
    <s v="ร้านที่1"/>
    <s v="ปัทมา อนุชาติสันติ"/>
    <s v="80/159หมู่4หมู่บ้าน เอ-ซี4เฮ้า_x000a_ลาดสวาย ลำลูกกา ปทุมธานี, ลาดสวาย_x000a_ลำลูกกา, ปทุมธานี  12150"/>
    <s v="12150"/>
    <s v="0636589446"/>
    <s v="21/02/2025 12:20"/>
    <s v="raweewan5499@gmail.com"/>
    <s v="EMS"/>
    <s v="facebook"/>
    <s v="กสิกร"/>
    <s v=""/>
    <s v="JB175871264TH"/>
    <s v="21/02/2025 16:39"/>
  </r>
  <r>
    <x v="14"/>
    <x v="16"/>
    <n v="139"/>
    <n v="1"/>
    <s v="EUI35"/>
    <n v="139"/>
    <n v="0"/>
    <s v="ร้านที่2"/>
    <s v="อ***า ส***ง"/>
    <s v="นครปฐม"/>
    <s v="-"/>
    <s v=""/>
    <s v="21/02/2025 16:38"/>
    <s v="-"/>
    <s v="J&amp;T COD"/>
    <s v="Tiktok"/>
    <s v="จ่ายทีหลัง / COD"/>
    <s v=""/>
    <s v="755467862391"/>
    <s v="21/02/2025 16:38"/>
  </r>
  <r>
    <x v="5"/>
    <x v="5"/>
    <n v="66.333333333333329"/>
    <n v="3"/>
    <s v="EUI34"/>
    <n v="122.25"/>
    <n v="7"/>
    <s v="ร้านที่9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21/02/2025 16:28"/>
    <s v="-"/>
    <s v="Kerry_dropoff"/>
    <s v="Lazada"/>
    <s v="lazada"/>
    <s v=""/>
    <s v="LEXDO0128346024"/>
    <s v="21/02/2025 16:28"/>
  </r>
  <r>
    <x v="6"/>
    <x v="6"/>
    <n v="50"/>
    <n v="1"/>
    <s v="EUI29"/>
    <n v="120"/>
    <n v="20"/>
    <s v="ร้านที่1"/>
    <s v="ชนิดา ไชยาคำ"/>
    <s v="96 หมู่บ้านรุ่งกิจวิลล่า 11 ซอยร่มเกล้า 32 แขวงคลองสามประเวศ เขตลาดกระบัง กทม 10520"/>
    <s v="10520"/>
    <s v="0955455837"/>
    <s v="14/02/2025 08:04"/>
    <s v="raweewan5499@gmail.com"/>
    <s v="EMS"/>
    <s v="facebook"/>
    <s v="กสิกร"/>
    <s v=""/>
    <s v="JB175871278TH"/>
    <s v="21/02/2025 15:38"/>
  </r>
  <r>
    <x v="5"/>
    <x v="5"/>
    <n v="100"/>
    <n v="1"/>
    <s v="EUI29"/>
    <n v="120"/>
    <n v="20"/>
    <s v="ร้านที่1"/>
    <s v="ชนิดา ไชยาคำ"/>
    <s v="96 หมู่บ้านรุ่งกิจวิลล่า 11 ซอยร่มเกล้า 32 แขวงคลองสามประเวศ เขตลาดกระบัง กทม 10520"/>
    <s v="10520"/>
    <s v="0955455837"/>
    <s v="14/02/2025 08:04"/>
    <s v="raweewan5499@gmail.com"/>
    <s v="EMS"/>
    <s v="facebook"/>
    <s v="กสิกร"/>
    <s v=""/>
    <s v="JB175871278TH"/>
    <s v="21/02/2025 15:38"/>
  </r>
  <r>
    <x v="14"/>
    <x v="16"/>
    <n v="139"/>
    <n v="1"/>
    <s v="EUI28"/>
    <n v="199"/>
    <n v="20"/>
    <s v="ร้านที่1"/>
    <s v="ชัยวัฒน์  เทนอิสระ"/>
    <s v="โรงเรียนบ้านหนองแซงแสงอรุณ_x000a_บ้านหนองแซง_x000a_โนนทอง_x000a_ขอนแก่น_x000a_40330 40330"/>
    <s v="40330"/>
    <s v="0898622470"/>
    <s v="21/02/2025 11:43"/>
    <s v="raweewan5499@gmail.com"/>
    <s v="EMS"/>
    <s v="facebook"/>
    <s v="กสิกร"/>
    <s v=""/>
    <s v="JB175871281TH"/>
    <s v="21/02/2025 15:29"/>
  </r>
  <r>
    <x v="15"/>
    <x v="17"/>
    <n v="139"/>
    <n v="1"/>
    <s v="EUI28"/>
    <n v="199"/>
    <n v="20"/>
    <s v="ร้านที่1"/>
    <s v="ชัยวัฒน์  เทนอิสระ"/>
    <s v="โรงเรียนบ้านหนองแซงแสงอรุณ_x000a_บ้านหนองแซง_x000a_โนนทอง_x000a_ขอนแก่น_x000a_40330 40330"/>
    <s v="40330"/>
    <s v="0898622470"/>
    <s v="21/02/2025 11:43"/>
    <s v="raweewan5499@gmail.com"/>
    <s v="EMS"/>
    <s v="facebook"/>
    <s v="กสิกร"/>
    <s v=""/>
    <s v="JB175871281TH"/>
    <s v="21/02/2025 15:29"/>
  </r>
  <r>
    <x v="12"/>
    <x v="14"/>
    <n v="65"/>
    <n v="4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5"/>
    <x v="5"/>
    <n v="100"/>
    <n v="4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6"/>
    <x v="18"/>
    <n v="65"/>
    <n v="1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7"/>
    <x v="19"/>
    <n v="65"/>
    <n v="1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8"/>
    <x v="20"/>
    <n v="65"/>
    <n v="1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9"/>
    <x v="21"/>
    <n v="65"/>
    <n v="1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2"/>
    <x v="14"/>
    <n v="65"/>
    <n v="7"/>
    <s v="EUI26"/>
    <n v="266"/>
    <n v="0"/>
    <s v="ร้านที่4"/>
    <s v="ด**"/>
    <s v="กาญจนบุรี"/>
    <s v="-"/>
    <s v=""/>
    <s v="21/02/2025 15:25"/>
    <s v="-"/>
    <s v="Flash Express Thailand COD"/>
    <s v="Tiktok"/>
    <s v="จ่ายทีหลัง / COD"/>
    <s v=""/>
    <s v="THT13041JBNWY6Z"/>
    <s v="21/02/2025 15:25"/>
  </r>
  <r>
    <x v="17"/>
    <x v="19"/>
    <n v="65"/>
    <n v="3"/>
    <s v="EUI25"/>
    <n v="497"/>
    <n v="20"/>
    <s v="ร้านที่1"/>
    <s v="ที่อยู่ พัชรี โสมา "/>
    <s v="149 ม.1 ต.เนินหอม อ.เมือง จ.ปราจีนบุรี 25230"/>
    <s v="25230"/>
    <s v="0922566877"/>
    <s v="21/02/2025 15:14"/>
    <s v="raweewan5499@gmail.com"/>
    <s v="EMS"/>
    <s v="facebook"/>
    <s v="กสิกร"/>
    <s v=""/>
    <s v="JB175871295TH"/>
    <s v="21/02/2025 15:21"/>
  </r>
  <r>
    <x v="18"/>
    <x v="20"/>
    <n v="65"/>
    <n v="3"/>
    <s v="EUI25"/>
    <n v="497"/>
    <n v="20"/>
    <s v="ร้านที่1"/>
    <s v="ที่อยู่ พัชรี โสมา "/>
    <s v="149 ม.1 ต.เนินหอม อ.เมือง จ.ปราจีนบุรี 25230"/>
    <s v="25230"/>
    <s v="0922566877"/>
    <s v="21/02/2025 15:14"/>
    <s v="raweewan5499@gmail.com"/>
    <s v="EMS"/>
    <s v="facebook"/>
    <s v="กสิกร"/>
    <s v=""/>
    <s v="JB175871295TH"/>
    <s v="21/02/2025 15:21"/>
  </r>
  <r>
    <x v="16"/>
    <x v="18"/>
    <n v="65"/>
    <n v="3"/>
    <s v="EUI25"/>
    <n v="497"/>
    <n v="20"/>
    <s v="ร้านที่1"/>
    <s v="ที่อยู่ พัชรี โสมา "/>
    <s v="149 ม.1 ต.เนินหอม อ.เมือง จ.ปราจีนบุรี 25230"/>
    <s v="25230"/>
    <s v="0922566877"/>
    <s v="21/02/2025 15:14"/>
    <s v="raweewan5499@gmail.com"/>
    <s v="EMS"/>
    <s v="facebook"/>
    <s v="กสิกร"/>
    <s v=""/>
    <s v="JB175871295TH"/>
    <s v="21/02/2025 15:21"/>
  </r>
  <r>
    <x v="19"/>
    <x v="21"/>
    <n v="65"/>
    <n v="3"/>
    <s v="EUI25"/>
    <n v="497"/>
    <n v="20"/>
    <s v="ร้านที่1"/>
    <s v="ที่อยู่ พัชรี โสมา "/>
    <s v="149 ม.1 ต.เนินหอม อ.เมือง จ.ปราจีนบุรี 25230"/>
    <s v="25230"/>
    <s v="0922566877"/>
    <s v="21/02/2025 15:14"/>
    <s v="raweewan5499@gmail.com"/>
    <s v="EMS"/>
    <s v="facebook"/>
    <s v="กสิกร"/>
    <s v=""/>
    <s v="JB175871295TH"/>
    <s v="21/02/2025 15:21"/>
  </r>
  <r>
    <x v="3"/>
    <x v="3"/>
    <n v="66"/>
    <n v="1"/>
    <s v="EUI24"/>
    <n v="115.35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15:17"/>
    <s v="-"/>
    <s v="Kerry_dropoff"/>
    <s v="Lazada"/>
    <s v="lazada"/>
    <s v=""/>
    <s v="LEXDO0128344501"/>
    <s v="21/02/2025 15:17"/>
  </r>
  <r>
    <x v="4"/>
    <x v="4"/>
    <n v="66"/>
    <n v="1"/>
    <s v="EUI24"/>
    <n v="115.35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15:17"/>
    <s v="-"/>
    <s v="Kerry_dropoff"/>
    <s v="Lazada"/>
    <s v="lazada"/>
    <s v=""/>
    <s v="LEXDO0128344501"/>
    <s v="21/02/2025 15:17"/>
  </r>
  <r>
    <x v="5"/>
    <x v="5"/>
    <n v="67"/>
    <n v="1"/>
    <s v="EUI24"/>
    <n v="115.35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15:17"/>
    <s v="-"/>
    <s v="Kerry_dropoff"/>
    <s v="Lazada"/>
    <s v="lazada"/>
    <s v=""/>
    <s v="LEXDO0128344501"/>
    <s v="21/02/2025 15:17"/>
  </r>
  <r>
    <x v="14"/>
    <x v="16"/>
    <n v="139"/>
    <n v="1"/>
    <s v="EUI23"/>
    <n v="428"/>
    <n v="30"/>
    <s v="ร้านที่1"/>
    <s v="วิลาวรรณ  เตรียมกรม "/>
    <s v="หมู่4  37/465 ซ.2/1  ถ.เลียบคลองสาม ต.คลองสาม อ.คลองหลวง จ.ปทุมธานี 12120"/>
    <s v="12120"/>
    <s v="0826832592"/>
    <s v="21/02/2025 15:14"/>
    <s v="raweewan5499@gmail.com"/>
    <s v="EMS COD"/>
    <s v="facebook"/>
    <s v="กสิกร"/>
    <s v=""/>
    <s v="JA170191707TH"/>
    <s v="21/02/2025 15:13"/>
  </r>
  <r>
    <x v="15"/>
    <x v="17"/>
    <n v="139"/>
    <n v="3"/>
    <s v="EUI23"/>
    <n v="428"/>
    <n v="30"/>
    <s v="ร้านที่1"/>
    <s v="วิลาวรรณ  เตรียมกรม "/>
    <s v="หมู่4  37/465 ซ.2/1  ถ.เลียบคลองสาม ต.คลองสาม อ.คลองหลวง จ.ปทุมธานี 12120"/>
    <s v="12120"/>
    <s v="0826832592"/>
    <s v="21/02/2025 15:14"/>
    <s v="raweewan5499@gmail.com"/>
    <s v="EMS COD"/>
    <s v="facebook"/>
    <s v="กสิกร"/>
    <s v=""/>
    <s v="JA170191707TH"/>
    <s v="21/02/2025 15:13"/>
  </r>
  <r>
    <x v="11"/>
    <x v="13"/>
    <n v="40"/>
    <n v="10"/>
    <s v="EUI22"/>
    <n v="835"/>
    <n v="35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21/02/2025 13:56"/>
    <s v="raweewan5499@gmail.com"/>
    <s v="EMS"/>
    <s v="facebook"/>
    <s v="กสิกร"/>
    <s v=""/>
    <s v="JB175872035TH"/>
    <s v="21/02/2025 15:11"/>
  </r>
  <r>
    <x v="1"/>
    <x v="1"/>
    <n v="40"/>
    <n v="10"/>
    <s v="EUI22"/>
    <n v="835"/>
    <n v="35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21/02/2025 13:56"/>
    <s v="raweewan5499@gmail.com"/>
    <s v="EMS"/>
    <s v="facebook"/>
    <s v="กสิกร"/>
    <s v=""/>
    <s v="JB175872035TH"/>
    <s v="21/02/2025 15:11"/>
  </r>
  <r>
    <x v="5"/>
    <x v="5"/>
    <n v="100"/>
    <n v="1"/>
    <s v="EUI21"/>
    <n v="130"/>
    <n v="30"/>
    <s v="ร้านที่1"/>
    <s v="ณัฐ​พร​"/>
    <s v="  _x000a_949/7 ม.8 บ.แสงทองเวียงใต้ (หลังแขกข้าวมันไก่)  ต.เวียงใต้  อ.ปาย จ.แม่ฮ่องสอน   58130"/>
    <s v="58130"/>
    <s v="0656589775"/>
    <s v="21/02/2025 15:09"/>
    <s v="raweewan5499@gmail.com"/>
    <s v="EMS COD"/>
    <s v="facebook"/>
    <s v="กสิกร"/>
    <s v=""/>
    <s v="JA170191786TH"/>
    <s v="21/02/2025 15:08"/>
  </r>
  <r>
    <x v="12"/>
    <x v="14"/>
    <n v="65"/>
    <n v="1"/>
    <s v="EUI21"/>
    <n v="130"/>
    <n v="30"/>
    <s v="ร้านที่1"/>
    <s v="ณัฐ​พร​"/>
    <s v="  _x000a_949/7 ม.8 บ.แสงทองเวียงใต้ (หลังแขกข้าวมันไก่)  ต.เวียงใต้  อ.ปาย จ.แม่ฮ่องสอน   58130"/>
    <s v="58130"/>
    <s v="0656589775"/>
    <s v="21/02/2025 15:09"/>
    <s v="raweewan5499@gmail.com"/>
    <s v="EMS COD"/>
    <s v="facebook"/>
    <s v="กสิกร"/>
    <s v=""/>
    <s v="JA170191786TH"/>
    <s v="21/02/2025 15:08"/>
  </r>
  <r>
    <x v="5"/>
    <x v="5"/>
    <n v="66.333333333333329"/>
    <n v="3"/>
    <s v="EUI20"/>
    <n v="0"/>
    <n v="0"/>
    <s v="ร้านที่9"/>
    <s v="นาตยา​ ประดับทอง"/>
    <s v="19 หมู่ 7  ชุมชนต้นไม้ใหญ่ บ้านเกาะกลาง · สามง่าม/ Sam Ngam_x000a__x000a_ดอนตูม/ Don Tumนครปฐม/ Nakhon Pathom_x000a_73150"/>
    <s v="73150"/>
    <s v="660888101051"/>
    <s v="21/02/2025 15:00"/>
    <s v="-"/>
    <s v="Kerry_dropoff"/>
    <s v="Lazada"/>
    <s v="lazada"/>
    <s v=""/>
    <s v="LEXDO0128347175"/>
    <s v="21/02/2025 15:00"/>
  </r>
  <r>
    <x v="5"/>
    <x v="5"/>
    <n v="66.333333333333329"/>
    <n v="3"/>
    <s v="EUI19"/>
    <n v="122.35"/>
    <n v="7"/>
    <s v="ร้านที่9"/>
    <s v="พิศมัย หนูทอง"/>
    <s v="993/331 ม.6 หมู่บ้านเจทาวน์ สุขุมวิท-แพรกษา ซ.17 ต...แพรกษา_x000a__x000a_เมืองสมุทรปราการ/ Mueang Samut Prakanสมุทรปราการ/ Samut Prakan_x000a_10280"/>
    <s v="10280"/>
    <s v="660918042567"/>
    <s v="21/02/2025 15:00"/>
    <s v="-"/>
    <s v="Kerry_dropoff"/>
    <s v="Lazada"/>
    <s v="lazada"/>
    <s v=""/>
    <s v="LEXDO0128346191"/>
    <s v="21/02/2025 15:00"/>
  </r>
  <r>
    <x v="12"/>
    <x v="14"/>
    <n v="65"/>
    <n v="5"/>
    <s v="EUI18"/>
    <n v="190"/>
    <n v="0"/>
    <s v="ร้านที่4"/>
    <s v="เ*** พ***า"/>
    <s v="อุบลราชธานี"/>
    <s v="-"/>
    <s v=""/>
    <s v="21/02/2025 14:57"/>
    <s v="-"/>
    <s v="Flash Express Thailand COD"/>
    <s v="Tiktok"/>
    <s v="จ่ายทีหลัง / COD"/>
    <s v=""/>
    <s v="THT31011JBNJU6Z"/>
    <s v="21/02/2025 14:57"/>
  </r>
  <r>
    <x v="3"/>
    <x v="3"/>
    <n v="66"/>
    <n v="1"/>
    <s v="EUI17"/>
    <n v="216"/>
    <n v="0"/>
    <s v="ร้านที่4"/>
    <s v="น*** ส***ด  ท***าย"/>
    <s v="นครพนม"/>
    <s v="-"/>
    <s v=""/>
    <s v="21/02/2025 14:52"/>
    <s v="-"/>
    <s v="Flash Express Thailand COD"/>
    <s v="Tiktok"/>
    <s v="จ่ายทีหลัง / COD"/>
    <s v=""/>
    <s v="THT45051JBK6U2Z"/>
    <s v="21/02/2025 14:52"/>
  </r>
  <r>
    <x v="4"/>
    <x v="4"/>
    <n v="66"/>
    <n v="1"/>
    <s v="EUI17"/>
    <n v="216"/>
    <n v="0"/>
    <s v="ร้านที่4"/>
    <s v="น*** ส***ด  ท***าย"/>
    <s v="นครพนม"/>
    <s v="-"/>
    <s v=""/>
    <s v="21/02/2025 14:52"/>
    <s v="-"/>
    <s v="Flash Express Thailand COD"/>
    <s v="Tiktok"/>
    <s v="จ่ายทีหลัง / COD"/>
    <s v=""/>
    <s v="THT45051JBK6U2Z"/>
    <s v="21/02/2025 14:52"/>
  </r>
  <r>
    <x v="5"/>
    <x v="5"/>
    <n v="67"/>
    <n v="1"/>
    <s v="EUI17"/>
    <n v="216"/>
    <n v="0"/>
    <s v="ร้านที่4"/>
    <s v="น*** ส***ด  ท***าย"/>
    <s v="นครพนม"/>
    <s v="-"/>
    <s v=""/>
    <s v="21/02/2025 14:52"/>
    <s v="-"/>
    <s v="Flash Express Thailand COD"/>
    <s v="Tiktok"/>
    <s v="จ่ายทีหลัง / COD"/>
    <s v=""/>
    <s v="THT45051JBK6U2Z"/>
    <s v="21/02/2025 14:52"/>
  </r>
  <r>
    <x v="5"/>
    <x v="5"/>
    <n v="66.333333333333329"/>
    <n v="3"/>
    <s v="EUI16"/>
    <n v="121.49"/>
    <n v="7"/>
    <s v="ร้านที่9"/>
    <s v="ไมตรี"/>
    <s v="32/1 ม.3 ต..ป่ามะม่วง · ป่ามะม่วง/ Pa Mamuang_x000a__x000a_เมืองตาก/ Mueang Takตาก/ Tak_x000a_63000"/>
    <s v="63000"/>
    <s v="660639916809"/>
    <s v="21/02/2025 14:50"/>
    <s v="-"/>
    <s v="Kerry_dropoff"/>
    <s v="Lazada"/>
    <s v="lazada"/>
    <s v=""/>
    <s v="TH59016W7YW08K"/>
    <s v="21/02/2025 14:46"/>
  </r>
  <r>
    <x v="12"/>
    <x v="14"/>
    <n v="65"/>
    <n v="4"/>
    <s v="EUI15"/>
    <n v="152"/>
    <n v="0"/>
    <s v="ร้านที่4"/>
    <s v="ย*** ว***น้าบ้านได้เลยค่ะไม่ต้องโทร"/>
    <s v="นครราชสีมา"/>
    <s v="-"/>
    <s v=""/>
    <s v="21/02/2025 14:43"/>
    <s v="-"/>
    <s v="Flash Express Thailand COD"/>
    <s v="Tiktok"/>
    <s v="จ่ายทีหลัง / COD"/>
    <s v=""/>
    <s v="THT27211JBC6T6Z"/>
    <s v="21/02/2025 14:43"/>
  </r>
  <r>
    <x v="12"/>
    <x v="14"/>
    <n v="65"/>
    <n v="2"/>
    <s v="EUI13"/>
    <n v="76"/>
    <n v="0"/>
    <s v="ร้านที่4"/>
    <s v="ณ***ันท์"/>
    <s v="ลพบุรี"/>
    <s v="-"/>
    <s v=""/>
    <s v="21/02/2025 14:32"/>
    <s v="-"/>
    <s v="Flash Express Thailand"/>
    <s v="Tiktok"/>
    <s v="tiktok"/>
    <s v=""/>
    <s v="THT07041JARVW5Z"/>
    <s v="21/02/2025 14:30"/>
  </r>
  <r>
    <x v="12"/>
    <x v="14"/>
    <n v="65"/>
    <n v="4"/>
    <s v="EUI12"/>
    <n v="152"/>
    <n v="0"/>
    <s v="ร้านที่4"/>
    <s v="จ***รา "/>
    <s v="สระบุรี"/>
    <s v="-"/>
    <s v=""/>
    <s v="21/02/2025 14:29"/>
    <s v="-"/>
    <s v="Flash Express Thailand COD"/>
    <s v="Tiktok"/>
    <s v="จ่ายทีหลัง / COD"/>
    <s v=""/>
    <s v="THT10131JBCEM0Z"/>
    <s v="21/02/2025 14:29"/>
  </r>
  <r>
    <x v="12"/>
    <x v="14"/>
    <n v="65"/>
    <n v="9"/>
    <s v="EUI11"/>
    <n v="342"/>
    <n v="0"/>
    <s v="ร้านที่4"/>
    <s v="น***าวเบญจพร จ***์ลี"/>
    <s v="นครนายก"/>
    <s v="-"/>
    <s v=""/>
    <s v="21/02/2025 14:29"/>
    <s v="-"/>
    <s v="Flash Express Thailand"/>
    <s v="Tiktok"/>
    <s v="tiktok"/>
    <s v=""/>
    <s v="THT11011JBNUM8Z"/>
    <s v="21/02/2025 14:28"/>
  </r>
  <r>
    <x v="5"/>
    <x v="5"/>
    <n v="66.333333333333329"/>
    <n v="3"/>
    <s v="EUI10"/>
    <n v="145"/>
    <n v="0"/>
    <s v="ร้านที่9"/>
    <s v="ภัทรพล สิตานนท์"/>
    <s v="43/4ถ.เทศบาล1 · ตะพานหิน/ Taphan Hin_x000a__x000a_ตะพานหิน/ Taphan Hinพิจิตร/ Phichit_x000a_66110"/>
    <s v="66110"/>
    <s v="660808950807"/>
    <s v="21/02/2025 14:27"/>
    <s v="-"/>
    <s v="Kerry_dropoff"/>
    <s v="Lazada"/>
    <s v="lazada"/>
    <s v=""/>
    <s v="TH62046W801D2A"/>
    <s v="21/02/2025 14:27"/>
  </r>
  <r>
    <x v="3"/>
    <x v="22"/>
    <n v="93"/>
    <n v="1"/>
    <s v="EUI8"/>
    <n v="93"/>
    <n v="0"/>
    <s v="ร้านที่1"/>
    <s v="ศุภางค์ มหาศรานนท์"/>
    <s v="128 หมู่ที่ 8 ต.บางเจ้าฉ่า อ.โพธิ์ทอง · บางเจ้าฉ่า/ Bang Chao Cha_x000a__x000a_โพธิ์ทอง/ Pho Thongอ่างทอง/ Ang Thong_x000a_14120"/>
    <s v="14120"/>
    <s v="660800711095"/>
    <s v="22/02/2025 14:21"/>
    <s v="-"/>
    <s v="Kerry_dropoff"/>
    <s v="Lazada"/>
    <s v="lazada"/>
    <s v=""/>
    <s v="-"/>
    <s v="21/02/2025 14:25"/>
  </r>
  <r>
    <x v="5"/>
    <x v="5"/>
    <n v="66.333333333333329"/>
    <n v="3"/>
    <s v="EUI7"/>
    <n v="102.65"/>
    <n v="7"/>
    <s v="ร้านที่9"/>
    <s v="กิตติยา  บุญเศษ"/>
    <s v="33 หมู่5 บ้านสร้างแซ่ง ตำบลสร้างแซ่ง  อำเภอยางสีสุราช_x000a__x000a_ยางสีสุราช/ Yang Sisuratมหาสารคาม/ Maha Sarakham_x000a_44210"/>
    <s v="44210"/>
    <s v="660800123859"/>
    <s v="21/02/2025 14:22"/>
    <s v="-"/>
    <s v="Kerry_dropoff"/>
    <s v="Lazada"/>
    <s v="lazada"/>
    <s v=""/>
    <s v="TH41116W80BR3H"/>
    <s v="21/02/2025 14:22"/>
  </r>
  <r>
    <x v="5"/>
    <x v="5"/>
    <n v="66.333333333333329"/>
    <n v="3"/>
    <s v="EUI6"/>
    <n v="102.65"/>
    <n v="7"/>
    <s v="ร้านที่9"/>
    <s v="กิตติยา  บุญเศษ"/>
    <s v="33 หมู่5 บ้านสร้างแซ่ง ตำบลสร้างแซ่ง  อำเภอยางสีสุราช_x000a__x000a_ยางสีสุราช/ Yang Sisuratมหาสารคาม/ Maha Sarakham_x000a_44210"/>
    <s v="44210"/>
    <s v="660800123859"/>
    <s v="21/02/2025 14:22"/>
    <s v="-"/>
    <s v="Kerry_dropoff"/>
    <s v="Lazada"/>
    <s v="lazada"/>
    <s v=""/>
    <s v="-"/>
    <s v="21/02/2025 14:22"/>
  </r>
  <r>
    <x v="12"/>
    <x v="14"/>
    <n v="65"/>
    <n v="2"/>
    <s v="EUI5"/>
    <n v="82"/>
    <n v="6"/>
    <s v="ร้านที่4"/>
    <s v="อ***ย์รัตน์ ป***ียพันธ์"/>
    <s v="ปทุมธานี"/>
    <s v="-"/>
    <s v=""/>
    <s v="21/02/2025 14:11"/>
    <s v="-"/>
    <s v="Flash Express Thailand"/>
    <s v="Tiktok"/>
    <s v="tiktok"/>
    <s v="รับเป็นรสกาแฟกับมะพร้าว ถ้าไม่มีเป็นเนยสดกับกาแฟได้"/>
    <s v="THT04021JBC210Z"/>
    <s v="21/02/2025 14:16"/>
  </r>
  <r>
    <x v="6"/>
    <x v="6"/>
    <n v="60"/>
    <n v="6"/>
    <s v="EUI4"/>
    <n v="200"/>
    <n v="0"/>
    <s v="ร้านที่4"/>
    <s v="น***ช ป***ตังโข"/>
    <s v="ยโสธร"/>
    <s v="-"/>
    <s v=""/>
    <s v="21/02/2025 14:04"/>
    <s v="-"/>
    <s v="Flash Express Thailand COD"/>
    <s v="Tiktok"/>
    <s v="จ่ายทีหลัง / COD"/>
    <s v=""/>
    <s v="THT32011JBCY44Z"/>
    <s v="21/02/2025 14:06"/>
  </r>
  <r>
    <x v="6"/>
    <x v="6"/>
    <n v="60"/>
    <n v="6"/>
    <s v="EUI3"/>
    <n v="215"/>
    <n v="15"/>
    <s v="ร้านที่4"/>
    <s v="เ*** แ***ฒ่า"/>
    <s v="เชียงใหม่"/>
    <s v="-"/>
    <s v=""/>
    <s v="21/02/2025 13:52"/>
    <s v="-"/>
    <s v="Flash Express Thailand COD"/>
    <s v="Tiktok"/>
    <s v="จ่ายทีหลัง / COD"/>
    <s v=""/>
    <s v="THT47251JBCRV0Z"/>
    <s v="21/02/2025 13:52"/>
  </r>
  <r>
    <x v="6"/>
    <x v="6"/>
    <n v="60"/>
    <n v="3"/>
    <s v="EUI2"/>
    <n v="106"/>
    <n v="6"/>
    <s v="ร้านที่4"/>
    <s v="อ***ตยา  ศ***วงษ์เสรี"/>
    <s v="ปทุมธานี"/>
    <s v="-"/>
    <s v=""/>
    <s v="21/02/2025 13:49"/>
    <s v="-"/>
    <s v="Flash Express Thailand"/>
    <s v="Tiktok"/>
    <s v="tiktok"/>
    <s v=""/>
    <s v="THT04061JBBJW2Z"/>
    <s v="21/02/2025 13:48"/>
  </r>
  <r>
    <x v="6"/>
    <x v="6"/>
    <n v="60"/>
    <n v="3"/>
    <s v="EUI1"/>
    <n v="106"/>
    <n v="6"/>
    <s v="ร้านที่4"/>
    <s v="ธ***ล ง***ปรียบ"/>
    <s v="ชุมพร"/>
    <s v="-"/>
    <s v=""/>
    <s v="21/02/2025 13:47"/>
    <s v="-"/>
    <s v="Flash Express Thailand COD"/>
    <s v="Tiktok"/>
    <s v="จ่ายทีหลัง / COD"/>
    <s v=""/>
    <s v="THT70071JBB1B0Z"/>
    <s v="21/02/2025 13:47"/>
  </r>
  <r>
    <x v="5"/>
    <x v="5"/>
    <n v="100"/>
    <n v="1"/>
    <s v="EUI0"/>
    <n v="130"/>
    <n v="30"/>
    <s v="ร้านที่1"/>
    <s v="แววตา จิตร์ซื่อ"/>
    <s v="102/218 ชอย3 หูม่บ้านรัตนวาดี_x000a_ต.บางรักพัฒนา_x000a_อ.บางบัวทอง_x000a_จ.นนทบุรี 11110"/>
    <s v="11110"/>
    <s v="0867815376"/>
    <s v="21/02/2025 13:43"/>
    <s v="raweewan5499@gmail.com"/>
    <s v="EMS COD"/>
    <s v="facebook"/>
    <s v="กสิกร"/>
    <s v=""/>
    <s v="JA170191715TH"/>
    <s v="21/02/2025 13:43"/>
  </r>
  <r>
    <x v="12"/>
    <x v="14"/>
    <n v="65"/>
    <n v="1"/>
    <s v="EUI0"/>
    <n v="130"/>
    <n v="30"/>
    <s v="ร้านที่1"/>
    <s v="แววตา จิตร์ซื่อ"/>
    <s v="102/218 ชอย3 หูม่บ้านรัตนวาดี_x000a_ต.บางรักพัฒนา_x000a_อ.บางบัวทอง_x000a_จ.นนทบุรี 11110"/>
    <s v="11110"/>
    <s v="0867815376"/>
    <s v="21/02/2025 13:43"/>
    <s v="raweewan5499@gmail.com"/>
    <s v="EMS COD"/>
    <s v="facebook"/>
    <s v="กสิกร"/>
    <s v=""/>
    <s v="JA170191715TH"/>
    <s v="21/02/2025 13:43"/>
  </r>
  <r>
    <x v="1"/>
    <x v="1"/>
    <n v="66.666666666666671"/>
    <n v="3"/>
    <s v="EUH99"/>
    <n v="120"/>
    <n v="15"/>
    <s v="ร้านที่2"/>
    <s v="พ***ี  เ***ดอนไพร"/>
    <s v="ลำพูน"/>
    <s v="-"/>
    <s v=""/>
    <s v="21/02/2025 13:41"/>
    <s v="-"/>
    <s v="J&amp;T Express"/>
    <s v="Tiktok"/>
    <s v="tiktok"/>
    <s v=""/>
    <s v="755443169305"/>
    <s v="21/02/2025 13:40"/>
  </r>
  <r>
    <x v="6"/>
    <x v="6"/>
    <n v="60"/>
    <n v="6"/>
    <s v="EUH98"/>
    <n v="200"/>
    <n v="0"/>
    <s v="ร้านที่4"/>
    <s v="ว***รา ล***นี"/>
    <s v="ร้อยเอ็ด"/>
    <s v="-"/>
    <s v=""/>
    <s v="21/02/2025 13:37"/>
    <s v="-"/>
    <s v="Flash Express Thailand COD"/>
    <s v="Tiktok"/>
    <s v="จ่ายทีหลัง / COD"/>
    <s v=""/>
    <s v="THT42011JATUM7Z"/>
    <s v="21/02/2025 13:37"/>
  </r>
  <r>
    <x v="12"/>
    <x v="14"/>
    <n v="65"/>
    <n v="1"/>
    <s v="EUH97"/>
    <n v="120"/>
    <n v="20"/>
    <s v="ร้านที่1"/>
    <s v="คุณเฉลียว จันทร์แดง"/>
    <s v="เลขที่  1  หมู่ 4 _x000a_หน้าวัดราษฏร์สมานฉันท์_x000a_ต.หนองกระทุ่ม_x000a_อ.ปากท่อ_x000a_จ.ราชบุรี 70140"/>
    <s v="70140"/>
    <s v="0644192242"/>
    <s v="21/02/2025 12:21"/>
    <s v="raweewan5499@gmail.com"/>
    <s v="EMS"/>
    <s v="facebook"/>
    <s v="กสิกร"/>
    <s v=""/>
    <s v="JB175871304TH"/>
    <s v="21/02/2025 13:36"/>
  </r>
  <r>
    <x v="5"/>
    <x v="5"/>
    <n v="100"/>
    <n v="1"/>
    <s v="EUH97"/>
    <n v="120"/>
    <n v="20"/>
    <s v="ร้านที่1"/>
    <s v="คุณเฉลียว จันทร์แดง"/>
    <s v="เลขที่  1  หมู่ 4 _x000a_หน้าวัดราษฏร์สมานฉันท์_x000a_ต.หนองกระทุ่ม_x000a_อ.ปากท่อ_x000a_จ.ราชบุรี 70140"/>
    <s v="70140"/>
    <s v="0644192242"/>
    <s v="21/02/2025 12:21"/>
    <s v="raweewan5499@gmail.com"/>
    <s v="EMS"/>
    <s v="facebook"/>
    <s v="กสิกร"/>
    <s v=""/>
    <s v="JB175871304TH"/>
    <s v="21/02/2025 13:36"/>
  </r>
  <r>
    <x v="12"/>
    <x v="14"/>
    <n v="65"/>
    <n v="1"/>
    <s v="EUH96"/>
    <n v="130"/>
    <n v="30"/>
    <s v="ร้านที่1"/>
    <s v="รินจง ขนุนแก้ว"/>
    <s v="463/1 ม. 3 ซ.ฟอกแลนด์_x000a_เวียง_x000a_เชึยงใหม่_x000a_Thailand 50110"/>
    <s v="50110"/>
    <s v="0895540944"/>
    <s v="21/02/2025 13:36"/>
    <s v="raweewan5499@gmail.com"/>
    <s v="EMS COD"/>
    <s v="facebook"/>
    <s v="กสิกร"/>
    <s v=""/>
    <s v="JA170191724TH"/>
    <s v="21/02/2025 13:35"/>
  </r>
  <r>
    <x v="5"/>
    <x v="5"/>
    <n v="100"/>
    <n v="1"/>
    <s v="EUH96"/>
    <n v="130"/>
    <n v="30"/>
    <s v="ร้านที่1"/>
    <s v="รินจง ขนุนแก้ว"/>
    <s v="463/1 ม. 3 ซ.ฟอกแลนด์_x000a_เวียง_x000a_เชึยงใหม่_x000a_Thailand 50110"/>
    <s v="50110"/>
    <s v="0895540944"/>
    <s v="21/02/2025 13:36"/>
    <s v="raweewan5499@gmail.com"/>
    <s v="EMS COD"/>
    <s v="facebook"/>
    <s v="กสิกร"/>
    <s v=""/>
    <s v="JA170191724TH"/>
    <s v="21/02/2025 13:35"/>
  </r>
  <r>
    <x v="8"/>
    <x v="8"/>
    <n v="0"/>
    <n v="1"/>
    <s v="EUH95"/>
    <n v="145"/>
    <n v="45"/>
    <s v="ร้านที่4"/>
    <s v="ค***ารุภรณ์  จ***ร์วิบูลย์"/>
    <s v="สมุทรปราการ"/>
    <s v="-"/>
    <s v=""/>
    <s v="21/02/2025 13:33"/>
    <s v="-"/>
    <s v="Flash Express Thailand"/>
    <s v="Tiktok"/>
    <s v="tiktok"/>
    <s v=""/>
    <s v="THT02061JAUUS9Z"/>
    <s v="21/02/2025 13:34"/>
  </r>
  <r>
    <x v="3"/>
    <x v="3"/>
    <n v="120"/>
    <n v="1"/>
    <s v="EUH95"/>
    <n v="145"/>
    <n v="45"/>
    <s v="ร้านที่4"/>
    <s v="ค***ารุภรณ์  จ***ร์วิบูลย์"/>
    <s v="สมุทรปราการ"/>
    <s v="-"/>
    <s v=""/>
    <s v="21/02/2025 13:33"/>
    <s v="-"/>
    <s v="Flash Express Thailand"/>
    <s v="Tiktok"/>
    <s v="tiktok"/>
    <s v=""/>
    <s v="THT02061JAUUS9Z"/>
    <s v="21/02/2025 13:34"/>
  </r>
  <r>
    <x v="5"/>
    <x v="5"/>
    <n v="100"/>
    <n v="1"/>
    <s v="EUH94"/>
    <n v="130"/>
    <n v="30"/>
    <s v="ร้านที่1"/>
    <s v="น้ำตาล"/>
    <s v="15/3 ม.8 ต.ตาลเดียว อ.แก่งคอย จ.สระบุรี 18110"/>
    <s v="18110"/>
    <s v="0822328358"/>
    <s v="21/02/2025 13:35"/>
    <s v="raweewan5499@gmail.com"/>
    <s v="EMS COD"/>
    <s v="facebook"/>
    <s v="กสิกร"/>
    <s v=""/>
    <s v="JA170191738TH"/>
    <s v="21/02/2025 13:33"/>
  </r>
  <r>
    <x v="12"/>
    <x v="14"/>
    <n v="65"/>
    <n v="1"/>
    <s v="EUH94"/>
    <n v="130"/>
    <n v="30"/>
    <s v="ร้านที่1"/>
    <s v="น้ำตาล"/>
    <s v="15/3 ม.8 ต.ตาลเดียว อ.แก่งคอย จ.สระบุรี 18110"/>
    <s v="18110"/>
    <s v="0822328358"/>
    <s v="21/02/2025 13:35"/>
    <s v="raweewan5499@gmail.com"/>
    <s v="EMS COD"/>
    <s v="facebook"/>
    <s v="กสิกร"/>
    <s v=""/>
    <s v="JA170191738TH"/>
    <s v="21/02/2025 13:33"/>
  </r>
  <r>
    <x v="12"/>
    <x v="14"/>
    <n v="33.333333333333336"/>
    <n v="3"/>
    <s v="EUH93"/>
    <n v="150"/>
    <n v="0"/>
    <s v="ร้านที่2"/>
    <s v="พ******ร"/>
    <s v="******ี่3, ตำบล โคคลาน ตำบลโคคลาน อำเภอตาพระยา จังหวัดสระแก้ว 27180"/>
    <s v="27180"/>
    <s v="65"/>
    <s v="21/02/2025 13:33"/>
    <s v="-"/>
    <s v="SPX Express"/>
    <s v="Shopee"/>
    <s v="shopee"/>
    <s v=""/>
    <s v="TH2524054425311"/>
    <s v="21/02/2025 13:32"/>
  </r>
  <r>
    <x v="6"/>
    <x v="6"/>
    <n v="60"/>
    <n v="6"/>
    <s v="EUH92"/>
    <n v="200"/>
    <n v="0"/>
    <s v="ร้านที่4"/>
    <s v="ค**  ท***ักดิ์  ม***ุ่ม"/>
    <s v="ระยอง"/>
    <s v="-"/>
    <s v=""/>
    <s v="21/02/2025 13:31"/>
    <s v="-"/>
    <s v="Flash Express Thailand COD"/>
    <s v="Tiktok"/>
    <s v="จ่ายทีหลัง / COD"/>
    <s v=""/>
    <s v="THT21051JBDVS6Z"/>
    <s v="21/02/2025 13:31"/>
  </r>
  <r>
    <x v="15"/>
    <x v="17"/>
    <n v="139"/>
    <n v="2"/>
    <s v="EUH90"/>
    <n v="209"/>
    <n v="30"/>
    <s v="ร้านที่1"/>
    <s v="K.ติ๊ก"/>
    <s v="บ.10/ซ,สังคมสงเคราะห์24_x000a_แขวง/ข/ลาดพร้าว_x000a_ถ,ลาดพร้าว/ก,ท,ม/_x000a_ 10310"/>
    <s v="10310"/>
    <s v="0831222932"/>
    <s v="21/02/2025 13:23"/>
    <s v="raweewan5499@gmail.com"/>
    <s v="EMS COD"/>
    <s v="facebook"/>
    <s v="กสิกร"/>
    <s v=""/>
    <s v="JA170191741TH"/>
    <s v="21/02/2025 13:23"/>
  </r>
  <r>
    <x v="18"/>
    <x v="20"/>
    <n v="65"/>
    <n v="1"/>
    <s v="EUH89"/>
    <n v="179"/>
    <n v="20"/>
    <s v="ร้านที่1"/>
    <s v="คุณสิริลักษณ์ ที่รักษ์  "/>
    <s v=" 34 (30/196)ถ.รามอินทรา35 _x000a_แขวงอนุสาวรีย์ เขตบางเขน _x000a_กทม. 10220"/>
    <s v="10220"/>
    <s v="0868975959"/>
    <s v="21/02/2025 12:52"/>
    <s v="raweewan5499@gmail.com"/>
    <s v="EMS"/>
    <s v="facebook"/>
    <s v="กสิกร"/>
    <s v=""/>
    <s v="JB175871318TH"/>
    <s v="21/02/2025 13:21"/>
  </r>
  <r>
    <x v="17"/>
    <x v="19"/>
    <n v="65"/>
    <n v="1"/>
    <s v="EUH89"/>
    <n v="179"/>
    <n v="20"/>
    <s v="ร้านที่1"/>
    <s v="คุณสิริลักษณ์ ที่รักษ์  "/>
    <s v=" 34 (30/196)ถ.รามอินทรา35 _x000a_แขวงอนุสาวรีย์ เขตบางเขน _x000a_กทม. 10220"/>
    <s v="10220"/>
    <s v="0868975959"/>
    <s v="21/02/2025 12:52"/>
    <s v="raweewan5499@gmail.com"/>
    <s v="EMS"/>
    <s v="facebook"/>
    <s v="กสิกร"/>
    <s v=""/>
    <s v="JB175871318TH"/>
    <s v="21/02/2025 13:21"/>
  </r>
  <r>
    <x v="16"/>
    <x v="18"/>
    <n v="65"/>
    <n v="1"/>
    <s v="EUH89"/>
    <n v="179"/>
    <n v="20"/>
    <s v="ร้านที่1"/>
    <s v="คุณสิริลักษณ์ ที่รักษ์  "/>
    <s v=" 34 (30/196)ถ.รามอินทรา35 _x000a_แขวงอนุสาวรีย์ เขตบางเขน _x000a_กทม. 10220"/>
    <s v="10220"/>
    <s v="0868975959"/>
    <s v="21/02/2025 12:52"/>
    <s v="raweewan5499@gmail.com"/>
    <s v="EMS"/>
    <s v="facebook"/>
    <s v="กสิกร"/>
    <s v=""/>
    <s v="JB175871318TH"/>
    <s v="21/02/2025 13:21"/>
  </r>
  <r>
    <x v="19"/>
    <x v="21"/>
    <n v="65"/>
    <n v="1"/>
    <s v="EUH89"/>
    <n v="179"/>
    <n v="20"/>
    <s v="ร้านที่1"/>
    <s v="คุณสิริลักษณ์ ที่รักษ์  "/>
    <s v=" 34 (30/196)ถ.รามอินทรา35 _x000a_แขวงอนุสาวรีย์ เขตบางเขน _x000a_กทม. 10220"/>
    <s v="10220"/>
    <s v="0868975959"/>
    <s v="21/02/2025 12:52"/>
    <s v="raweewan5499@gmail.com"/>
    <s v="EMS"/>
    <s v="facebook"/>
    <s v="กสิกร"/>
    <s v=""/>
    <s v="JB175871318TH"/>
    <s v="21/02/2025 13:21"/>
  </r>
  <r>
    <x v="12"/>
    <x v="14"/>
    <n v="65"/>
    <n v="1"/>
    <s v="EUH88"/>
    <n v="87"/>
    <n v="0"/>
    <s v="ร้านที่4"/>
    <s v="ค***ร"/>
    <s v="สระบุรี"/>
    <s v="-"/>
    <s v=""/>
    <s v="21/02/2025 13:20"/>
    <s v="-"/>
    <s v="Flash Express Thailand COD"/>
    <s v="Tiktok"/>
    <s v="จ่ายทีหลัง / COD"/>
    <s v=""/>
    <s v="THT10021JAWGW1Z"/>
    <s v="21/02/2025 13:20"/>
  </r>
  <r>
    <x v="0"/>
    <x v="0"/>
    <n v="65"/>
    <n v="1"/>
    <s v="EUH88"/>
    <n v="87"/>
    <n v="0"/>
    <s v="ร้านที่4"/>
    <s v="ค***ร"/>
    <s v="สระบุรี"/>
    <s v="-"/>
    <s v=""/>
    <s v="21/02/2025 13:20"/>
    <s v="-"/>
    <s v="Flash Express Thailand COD"/>
    <s v="Tiktok"/>
    <s v="จ่ายทีหลัง / COD"/>
    <s v=""/>
    <s v="THT10021JAWGW1Z"/>
    <s v="21/02/2025 13:20"/>
  </r>
  <r>
    <x v="1"/>
    <x v="1"/>
    <n v="66.666666666666671"/>
    <n v="3"/>
    <s v="EUH87"/>
    <n v="30"/>
    <n v="29"/>
    <s v="ร้านที่1"/>
    <s v="ร******ม"/>
    <s v="******บลซับตะเคียน อำเภอชัยบาดาล จังหวัดลพบุรี 15130"/>
    <s v="15130"/>
    <s v="49"/>
    <s v="21/02/2025 13:44"/>
    <s v="-"/>
    <s v="SPX Express"/>
    <s v="Shopee"/>
    <s v="shopee"/>
    <s v=""/>
    <s v="TH257613232669I"/>
    <s v="21/02/2025 13:14"/>
  </r>
  <r>
    <x v="3"/>
    <x v="3"/>
    <n v="66"/>
    <n v="1"/>
    <s v="EUH86"/>
    <n v="122.35"/>
    <n v="7"/>
    <s v="ร้านที่9"/>
    <s v="พันทิพา  เลิศชลาธาร"/>
    <s v="222/58  หมู่ 8  ต.หนองบัวศาลา  อ.เมือง  จ.นครราชสีมา_x000a__x000a_เมืองนครราชสีมา/ Mueng Nakorn Ratchasimaนครราชสีมา/ Nakhon Ratchasima_x000a_30000"/>
    <s v="30000"/>
    <s v="660862471063"/>
    <s v="21/02/2025 12:57"/>
    <s v="-"/>
    <s v="Kerry_dropoff"/>
    <s v="Lazada"/>
    <s v="lazada"/>
    <s v=""/>
    <s v="LEXDO0128288379"/>
    <s v="21/02/2025 12:57"/>
  </r>
  <r>
    <x v="4"/>
    <x v="4"/>
    <n v="66"/>
    <n v="1"/>
    <s v="EUH86"/>
    <n v="122.35"/>
    <n v="7"/>
    <s v="ร้านที่9"/>
    <s v="พันทิพา  เลิศชลาธาร"/>
    <s v="222/58  หมู่ 8  ต.หนองบัวศาลา  อ.เมือง  จ.นครราชสีมา_x000a__x000a_เมืองนครราชสีมา/ Mueng Nakorn Ratchasimaนครราชสีมา/ Nakhon Ratchasima_x000a_30000"/>
    <s v="30000"/>
    <s v="660862471063"/>
    <s v="21/02/2025 12:57"/>
    <s v="-"/>
    <s v="Kerry_dropoff"/>
    <s v="Lazada"/>
    <s v="lazada"/>
    <s v=""/>
    <s v="LEXDO0128288379"/>
    <s v="21/02/2025 12:57"/>
  </r>
  <r>
    <x v="5"/>
    <x v="5"/>
    <n v="67"/>
    <n v="1"/>
    <s v="EUH86"/>
    <n v="122.35"/>
    <n v="7"/>
    <s v="ร้านที่9"/>
    <s v="พันทิพา  เลิศชลาธาร"/>
    <s v="222/58  หมู่ 8  ต.หนองบัวศาลา  อ.เมือง  จ.นครราชสีมา_x000a__x000a_เมืองนครราชสีมา/ Mueng Nakorn Ratchasimaนครราชสีมา/ Nakhon Ratchasima_x000a_30000"/>
    <s v="30000"/>
    <s v="660862471063"/>
    <s v="21/02/2025 12:57"/>
    <s v="-"/>
    <s v="Kerry_dropoff"/>
    <s v="Lazada"/>
    <s v="lazada"/>
    <s v=""/>
    <s v="LEXDO0128288379"/>
    <s v="21/02/2025 12:57"/>
  </r>
  <r>
    <x v="12"/>
    <x v="14"/>
    <n v="65"/>
    <n v="6"/>
    <s v="EUH85"/>
    <n v="228"/>
    <n v="0"/>
    <s v="ร้านที่4"/>
    <s v="ว***ตร ช***ุทร"/>
    <s v="พระนครศรีอยุธยา"/>
    <s v="-"/>
    <s v=""/>
    <s v="21/02/2025 12:44"/>
    <s v="-"/>
    <s v="Flash Express Thailand COD"/>
    <s v="Tiktok"/>
    <s v="จ่ายทีหลัง / COD"/>
    <s v=""/>
    <s v="THT05061J93GF3Z"/>
    <s v="21/02/2025 12:44"/>
  </r>
  <r>
    <x v="1"/>
    <x v="1"/>
    <n v="66.666666666666671"/>
    <n v="3"/>
    <s v="EUH84"/>
    <n v="111"/>
    <n v="6"/>
    <s v="ร้านที่2"/>
    <s v="แ***ม น***บุบผา"/>
    <s v="กรุงเทพมหานคร"/>
    <s v="-"/>
    <s v=""/>
    <s v="21/02/2025 12:33"/>
    <s v="-"/>
    <s v="J&amp;T COD"/>
    <s v="Tiktok"/>
    <s v="จ่ายทีหลัง / COD"/>
    <s v=""/>
    <s v="755414206234"/>
    <s v="21/02/2025 12:33"/>
  </r>
  <r>
    <x v="12"/>
    <x v="14"/>
    <n v="65"/>
    <n v="2"/>
    <s v="EUH83"/>
    <n v="96"/>
    <n v="6"/>
    <s v="ร้านที่4"/>
    <s v="ก***รรณ ส***มน"/>
    <s v="กรุงเทพมหานคร"/>
    <s v="-"/>
    <s v=""/>
    <s v="21/02/2025 12:23"/>
    <s v="-"/>
    <s v="Flash Express Thailand COD"/>
    <s v="Tiktok"/>
    <s v="จ่ายทีหลัง / COD"/>
    <s v=""/>
    <s v="THT01191J93F97Z"/>
    <s v="21/02/2025 12:23"/>
  </r>
  <r>
    <x v="6"/>
    <x v="6"/>
    <n v="60"/>
    <n v="3"/>
    <s v="EUH82"/>
    <n v="106"/>
    <n v="6"/>
    <s v="ร้านที่4"/>
    <s v="บ***ร  ส***ารุณ"/>
    <s v="ปทุมธานี"/>
    <s v="-"/>
    <s v=""/>
    <s v="21/02/2025 12:19"/>
    <s v="-"/>
    <s v="Flash Express Thailand COD"/>
    <s v="Tiktok"/>
    <s v="จ่ายทีหลัง / COD"/>
    <s v=""/>
    <s v="THT04011J93E41Z"/>
    <s v="21/02/2025 12:19"/>
  </r>
  <r>
    <x v="6"/>
    <x v="6"/>
    <n v="60"/>
    <n v="3"/>
    <s v="EUH81"/>
    <n v="106"/>
    <n v="6"/>
    <s v="ร้านที่4"/>
    <s v="น***าวมยุรา บ***ล้า"/>
    <s v="สุรินทร์"/>
    <s v="-"/>
    <s v=""/>
    <s v="21/02/2025 12:18"/>
    <s v="-"/>
    <s v="Flash Express Thailand COD"/>
    <s v="Tiktok"/>
    <s v="จ่ายทีหลัง / COD"/>
    <s v=""/>
    <s v="THT29121J93F11Z"/>
    <s v="21/02/2025 12:18"/>
  </r>
  <r>
    <x v="20"/>
    <x v="23"/>
    <n v="120"/>
    <n v="4"/>
    <s v="EUH80"/>
    <n v="220"/>
    <n v="0"/>
    <s v="ร้านที่4"/>
    <s v="ก***รรณ ด***ิสูตร"/>
    <s v="ประจวบคีรีขันธ์"/>
    <s v="-"/>
    <s v=""/>
    <s v="21/02/2025 12:09"/>
    <s v="-"/>
    <s v="Flash Express Thailand COD"/>
    <s v="Tiktok"/>
    <s v="จ่ายทีหลัง / COD"/>
    <s v=""/>
    <s v="THT19071J950M5Z"/>
    <s v="21/02/2025 12:09"/>
  </r>
  <r>
    <x v="20"/>
    <x v="23"/>
    <n v="120"/>
    <n v="2"/>
    <s v="EUH79"/>
    <n v="110"/>
    <n v="0"/>
    <s v="ร้านที่4"/>
    <s v="K***d"/>
    <s v="นครปฐม"/>
    <s v="-"/>
    <s v=""/>
    <s v="21/02/2025 12:09"/>
    <s v="-"/>
    <s v="Flash Express Thailand COD"/>
    <s v="Tiktok"/>
    <s v="จ่ายทีหลัง / COD"/>
    <s v=""/>
    <s v="THT15011J93371Z"/>
    <s v="21/02/2025 12:09"/>
  </r>
  <r>
    <x v="13"/>
    <x v="15"/>
    <n v="100"/>
    <n v="2"/>
    <s v="EUH78"/>
    <n v="236"/>
    <n v="45"/>
    <s v="ร้านที่1"/>
    <s v="ม******ร"/>
    <s v="******บลวังหลวง อำเภอหนองม่วงไข่ จังหวัดแพร่ 54170"/>
    <s v="54170"/>
    <s v="60"/>
    <s v="21/02/2025 12:07"/>
    <s v="-"/>
    <s v="Flash Express"/>
    <s v="Shopee"/>
    <s v="shopee"/>
    <s v=""/>
    <s v="TH51086W55BA5D"/>
    <s v="21/02/2025 12:07"/>
  </r>
  <r>
    <x v="20"/>
    <x v="23"/>
    <n v="120"/>
    <n v="3"/>
    <s v="EUH76"/>
    <n v="165"/>
    <n v="0"/>
    <s v="ร้านที่4"/>
    <s v="ส***ณี พ***ธกุล"/>
    <s v="เทศบาลนครนครราชสีมา"/>
    <s v="-"/>
    <s v=""/>
    <s v="21/02/2025 12:02"/>
    <s v="-"/>
    <s v="Flash Express Thailand COD"/>
    <s v="Tiktok"/>
    <s v="จ่ายทีหลัง / COD"/>
    <s v=""/>
    <s v="THT27091J935U7Z"/>
    <s v="21/02/2025 12:02"/>
  </r>
  <r>
    <x v="20"/>
    <x v="23"/>
    <n v="120"/>
    <n v="8"/>
    <s v="EUH75"/>
    <n v="440"/>
    <n v="0"/>
    <s v="ร้านที่4"/>
    <s v="แ***์ ธ***กิตติ์"/>
    <s v="สุพรรณบุรี"/>
    <s v="-"/>
    <s v=""/>
    <s v="22/02/2025 11:51"/>
    <s v="-"/>
    <s v="Flash Express Thailand"/>
    <s v="Tiktok"/>
    <s v="tiktok"/>
    <s v=""/>
    <s v="-"/>
    <s v="21/02/2025 11:54"/>
  </r>
  <r>
    <x v="7"/>
    <x v="9"/>
    <n v="27.5"/>
    <n v="4"/>
    <s v="EUH74"/>
    <n v="113.54"/>
    <n v="7"/>
    <s v="ร้านที่10"/>
    <s v="พรพรัตน์ เลิศคอนสาร จอย"/>
    <s v="40มบ.แจรน .5 ต.ตาอ็อง อ.เมืองสุรินทร์ จ.สุรินทร์ 32000 40 ม.5 · ตาอ็อง/ Ta Ong_x000a__x000a_เมืองสุรินทร์/ Mueang Surinสุรินทร์/ Surin_x000a_32000"/>
    <s v="32000"/>
    <s v="660930201485"/>
    <s v="21/02/2025 12:05"/>
    <s v="-"/>
    <s v="Kerry_dropoff"/>
    <s v="Lazada"/>
    <s v="lazada"/>
    <s v=""/>
    <s v="LEXDO0128289156"/>
    <s v="21/02/2025 11:48"/>
  </r>
  <r>
    <x v="5"/>
    <x v="5"/>
    <n v="66.333333333333329"/>
    <n v="3"/>
    <s v="EUH72"/>
    <n v="408.46"/>
    <n v="7"/>
    <s v="ร้านที่9"/>
    <s v="จันทิมา บุญเต็ม"/>
    <s v="37หมู่2บ.น้ำท่วม ต.สะโน อ.สำโรงทาบ จ.สุรินทร์32170_x000a__x000a_สำโรงทาบ/ Samrong Thapสุรินทร์/ Surin_x000a_32170"/>
    <s v="32170"/>
    <s v="660925305875"/>
    <s v="21/02/2025 11:42"/>
    <s v="-"/>
    <s v="Kerry_dropoff"/>
    <s v="Lazada"/>
    <s v="lazada"/>
    <s v=""/>
    <s v="TH29126W513A4A"/>
    <s v="21/02/2025 11:42"/>
  </r>
  <r>
    <x v="5"/>
    <x v="5"/>
    <n v="66.333333333333329"/>
    <n v="3"/>
    <s v="EUH72"/>
    <n v="408.46"/>
    <n v="7"/>
    <s v="ร้านที่9"/>
    <s v="จันทิมา บุญเต็ม"/>
    <s v="37หมู่2บ.น้ำท่วม ต.สะโน อ.สำโรงทาบ จ.สุรินทร์32170_x000a__x000a_สำโรงทาบ/ Samrong Thapสุรินทร์/ Surin_x000a_32170"/>
    <s v="32170"/>
    <s v="660925305875"/>
    <s v="21/02/2025 11:42"/>
    <s v="-"/>
    <s v="Kerry_dropoff"/>
    <s v="Lazada"/>
    <s v="lazada"/>
    <s v=""/>
    <s v="TH29126W513A4A"/>
    <s v="21/02/2025 11:42"/>
  </r>
  <r>
    <x v="5"/>
    <x v="5"/>
    <n v="66.333333333333329"/>
    <n v="3"/>
    <s v="EUH72"/>
    <n v="408.46"/>
    <n v="7"/>
    <s v="ร้านที่9"/>
    <s v="จันทิมา บุญเต็ม"/>
    <s v="37หมู่2บ.น้ำท่วม ต.สะโน อ.สำโรงทาบ จ.สุรินทร์32170_x000a__x000a_สำโรงทาบ/ Samrong Thapสุรินทร์/ Surin_x000a_32170"/>
    <s v="32170"/>
    <s v="660925305875"/>
    <s v="21/02/2025 11:42"/>
    <s v="-"/>
    <s v="Kerry_dropoff"/>
    <s v="Lazada"/>
    <s v="lazada"/>
    <s v=""/>
    <s v="TH29126W513A4A"/>
    <s v="21/02/2025 11:42"/>
  </r>
  <r>
    <x v="5"/>
    <x v="5"/>
    <n v="66.333333333333329"/>
    <n v="3"/>
    <s v="EUH72"/>
    <n v="408.46"/>
    <n v="7"/>
    <s v="ร้านที่9"/>
    <s v="จันทิมา บุญเต็ม"/>
    <s v="37หมู่2บ.น้ำท่วม ต.สะโน อ.สำโรงทาบ จ.สุรินทร์32170_x000a__x000a_สำโรงทาบ/ Samrong Thapสุรินทร์/ Surin_x000a_32170"/>
    <s v="32170"/>
    <s v="660925305875"/>
    <s v="21/02/2025 11:42"/>
    <s v="-"/>
    <s v="Kerry_dropoff"/>
    <s v="Lazada"/>
    <s v="lazada"/>
    <s v=""/>
    <s v="TH29126W513A4A"/>
    <s v="21/02/2025 11:42"/>
  </r>
  <r>
    <x v="20"/>
    <x v="23"/>
    <n v="120"/>
    <n v="1"/>
    <s v="EUH71"/>
    <n v="86"/>
    <n v="6"/>
    <s v="ร้านที่4"/>
    <s v="น***นุช ด***ำ"/>
    <s v="เลย"/>
    <s v="-"/>
    <s v=""/>
    <s v="21/02/2025 11:39"/>
    <s v="-"/>
    <s v="Flash Express Thailand COD"/>
    <s v="Tiktok"/>
    <s v="จ่ายทีหลัง / COD"/>
    <s v=""/>
    <s v="THT39101J9QQP0Z"/>
    <s v="21/02/2025 11:39"/>
  </r>
  <r>
    <x v="20"/>
    <x v="23"/>
    <n v="120"/>
    <n v="4"/>
    <s v="EUH70"/>
    <n v="220"/>
    <n v="0"/>
    <s v="ร้านที่4"/>
    <s v="น***"/>
    <s v="นครปฐม"/>
    <s v="-"/>
    <s v=""/>
    <s v="21/02/2025 11:36"/>
    <s v="-"/>
    <s v="Flash Express Thailand COD"/>
    <s v="Tiktok"/>
    <s v="จ่ายทีหลัง / COD"/>
    <s v="ขอไม่ซ้ำรสชาตินะคะ"/>
    <s v="THT15021J9SHR2Z"/>
    <s v="21/02/2025 11:37"/>
  </r>
  <r>
    <x v="6"/>
    <x v="6"/>
    <n v="60"/>
    <n v="3"/>
    <s v="EUH69"/>
    <n v="111"/>
    <n v="6"/>
    <s v="ร้านที่4"/>
    <s v="ศ***าตย์"/>
    <s v="ชัยภูมิ"/>
    <s v="-"/>
    <s v=""/>
    <s v="21/02/2025 11:33"/>
    <s v="-"/>
    <s v="Flash Express Thailand COD"/>
    <s v="Tiktok"/>
    <s v="จ่ายทีหลัง / COD"/>
    <s v=""/>
    <s v="THT33051J9QYY2Z"/>
    <s v="21/02/2025 11:33"/>
  </r>
  <r>
    <x v="5"/>
    <x v="5"/>
    <n v="66.333333333333329"/>
    <n v="3"/>
    <s v="EUH68"/>
    <n v="268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1/02/2025 11:33"/>
    <s v="-"/>
    <s v="Kerry_dropoff"/>
    <s v="Lazada"/>
    <s v="lazada"/>
    <s v=""/>
    <s v="LEXDO0128289987"/>
    <s v="21/02/2025 11:33"/>
  </r>
  <r>
    <x v="3"/>
    <x v="3"/>
    <n v="66"/>
    <n v="1"/>
    <s v="EUH68"/>
    <n v="268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1/02/2025 11:33"/>
    <s v="-"/>
    <s v="Kerry_dropoff"/>
    <s v="Lazada"/>
    <s v="lazada"/>
    <s v=""/>
    <s v="LEXDO0128289987"/>
    <s v="21/02/2025 11:33"/>
  </r>
  <r>
    <x v="4"/>
    <x v="4"/>
    <n v="66"/>
    <n v="1"/>
    <s v="EUH68"/>
    <n v="268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1/02/2025 11:33"/>
    <s v="-"/>
    <s v="Kerry_dropoff"/>
    <s v="Lazada"/>
    <s v="lazada"/>
    <s v=""/>
    <s v="LEXDO0128289987"/>
    <s v="21/02/2025 11:33"/>
  </r>
  <r>
    <x v="5"/>
    <x v="5"/>
    <n v="67"/>
    <n v="1"/>
    <s v="EUH68"/>
    <n v="268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1/02/2025 11:33"/>
    <s v="-"/>
    <s v="Kerry_dropoff"/>
    <s v="Lazada"/>
    <s v="lazada"/>
    <s v=""/>
    <s v="LEXDO0128289987"/>
    <s v="21/02/2025 11:33"/>
  </r>
  <r>
    <x v="3"/>
    <x v="3"/>
    <n v="66"/>
    <n v="1"/>
    <s v="EUH67"/>
    <n v="80.150000000000006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1:23"/>
    <s v="-"/>
    <s v="Kerry_dropoff"/>
    <s v="Lazada"/>
    <s v="lazada"/>
    <s v=""/>
    <s v="TH56156W51QB1A"/>
    <s v="21/02/2025 11:23"/>
  </r>
  <r>
    <x v="4"/>
    <x v="4"/>
    <n v="66"/>
    <n v="1"/>
    <s v="EUH67"/>
    <n v="80.150000000000006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1:23"/>
    <s v="-"/>
    <s v="Kerry_dropoff"/>
    <s v="Lazada"/>
    <s v="lazada"/>
    <s v=""/>
    <s v="TH56156W51QB1A"/>
    <s v="21/02/2025 11:23"/>
  </r>
  <r>
    <x v="5"/>
    <x v="5"/>
    <n v="67"/>
    <n v="1"/>
    <s v="EUH67"/>
    <n v="80.150000000000006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1:23"/>
    <s v="-"/>
    <s v="Kerry_dropoff"/>
    <s v="Lazada"/>
    <s v="lazada"/>
    <s v=""/>
    <s v="TH56156W51QB1A"/>
    <s v="21/02/2025 11:23"/>
  </r>
  <r>
    <x v="12"/>
    <x v="14"/>
    <n v="65"/>
    <n v="4"/>
    <s v="EUH66"/>
    <n v="156"/>
    <n v="0"/>
    <s v="ร้านที่4"/>
    <s v="ร***ปิยะรัตน์ ว***ุก่อสร้าง ร***ลวง"/>
    <s v="เชียงใหม่"/>
    <s v="-"/>
    <s v=""/>
    <s v="21/02/2025 11:18"/>
    <s v="-"/>
    <s v="Flash Express Thailand"/>
    <s v="Tiktok"/>
    <s v="tiktok"/>
    <s v=""/>
    <s v="THT47141J93CR5Z"/>
    <s v="21/02/2025 11:18"/>
  </r>
  <r>
    <x v="1"/>
    <x v="1"/>
    <n v="66.666666666666671"/>
    <n v="3"/>
    <s v="EUH65"/>
    <n v="111"/>
    <n v="6"/>
    <s v="ร้านที่2"/>
    <s v="ส** อ***"/>
    <s v="อุดรธานี"/>
    <s v="-"/>
    <s v=""/>
    <s v="21/02/2025 11:18"/>
    <s v="-"/>
    <s v="J&amp;T Express"/>
    <s v="Tiktok"/>
    <s v="tiktok"/>
    <s v=""/>
    <s v="755466190172"/>
    <s v="21/02/2025 11:18"/>
  </r>
  <r>
    <x v="20"/>
    <x v="23"/>
    <n v="120"/>
    <n v="5"/>
    <s v="EUH64"/>
    <n v="300"/>
    <n v="25"/>
    <s v="ร้านที่4"/>
    <s v="แ**"/>
    <s v="สุราษฎร์ธานี"/>
    <s v="-"/>
    <s v=""/>
    <s v="21/02/2025 11:16"/>
    <s v="-"/>
    <s v="Flash Express Thailand COD"/>
    <s v="Tiktok"/>
    <s v="จ่ายทีหลัง / COD"/>
    <s v="ขอหน้าฝอยทอง 2กล่องนะคะ"/>
    <s v="THT01501J95JJ5Z"/>
    <s v="21/02/2025 11:16"/>
  </r>
  <r>
    <x v="7"/>
    <x v="9"/>
    <n v="27.5"/>
    <n v="4"/>
    <s v="EUH63"/>
    <n v="135.18"/>
    <n v="7"/>
    <s v="ร้านที่10"/>
    <s v="พิมพ์เมืองโคตร"/>
    <s v="บ้านนาโพธิ์น้อย หมู่7 · นาโพธิ์/ Na Pho_x000a__x000a_กุสุมาลย์/ Kusumanสกลนคร/ Sakon Nakhon_x000a_47210"/>
    <s v="47210"/>
    <s v="660614277105"/>
    <s v="21/02/2025 11:14"/>
    <s v="-"/>
    <s v="Kerry_dropoff"/>
    <s v="Lazada"/>
    <s v="lazada"/>
    <s v=""/>
    <s v="TH44026W538Z4B"/>
    <s v="21/02/2025 11:14"/>
  </r>
  <r>
    <x v="20"/>
    <x v="23"/>
    <n v="120"/>
    <n v="4"/>
    <s v="EUH62"/>
    <n v="220"/>
    <n v="0"/>
    <s v="ร้านที่4"/>
    <s v="บ***ารยา"/>
    <s v="กรุงเทพมหานคร"/>
    <s v="-"/>
    <s v=""/>
    <s v="21/02/2025 11:08"/>
    <s v="-"/>
    <s v="Flash Express Thailand"/>
    <s v="Tiktok"/>
    <s v="tiktok"/>
    <s v=""/>
    <s v="THT01161J9SFW6Z"/>
    <s v="21/02/2025 11:09"/>
  </r>
  <r>
    <x v="3"/>
    <x v="3"/>
    <n v="66"/>
    <n v="1"/>
    <s v="EUH61"/>
    <n v="216"/>
    <n v="0"/>
    <s v="ร้านที่4"/>
    <s v="ม***วัน ม***ุุงเกิด"/>
    <s v="สมุทรปราการ"/>
    <s v="-"/>
    <s v=""/>
    <s v="21/02/2025 11:08"/>
    <s v="-"/>
    <s v="Flash Express Thailand"/>
    <s v="Tiktok"/>
    <s v="tiktok"/>
    <s v=""/>
    <s v="THT02041J92V39Z"/>
    <s v="21/02/2025 11:08"/>
  </r>
  <r>
    <x v="4"/>
    <x v="4"/>
    <n v="66"/>
    <n v="1"/>
    <s v="EUH61"/>
    <n v="216"/>
    <n v="0"/>
    <s v="ร้านที่4"/>
    <s v="ม***วัน ม***ุุงเกิด"/>
    <s v="สมุทรปราการ"/>
    <s v="-"/>
    <s v=""/>
    <s v="21/02/2025 11:08"/>
    <s v="-"/>
    <s v="Flash Express Thailand"/>
    <s v="Tiktok"/>
    <s v="tiktok"/>
    <s v=""/>
    <s v="THT02041J92V39Z"/>
    <s v="21/02/2025 11:08"/>
  </r>
  <r>
    <x v="5"/>
    <x v="5"/>
    <n v="67"/>
    <n v="1"/>
    <s v="EUH61"/>
    <n v="216"/>
    <n v="0"/>
    <s v="ร้านที่4"/>
    <s v="ม***วัน ม***ุุงเกิด"/>
    <s v="สมุทรปราการ"/>
    <s v="-"/>
    <s v=""/>
    <s v="21/02/2025 11:08"/>
    <s v="-"/>
    <s v="Flash Express Thailand"/>
    <s v="Tiktok"/>
    <s v="tiktok"/>
    <s v=""/>
    <s v="THT02041J92V39Z"/>
    <s v="21/02/2025 11:08"/>
  </r>
  <r>
    <x v="8"/>
    <x v="8"/>
    <n v="0"/>
    <n v="1"/>
    <s v="EUH60"/>
    <n v="155"/>
    <n v="0"/>
    <s v="ร้านที่4"/>
    <s v="น***านพรัตน์"/>
    <s v="กรุงเทพฯ"/>
    <s v="-"/>
    <s v=""/>
    <s v="21/02/2025 11:08"/>
    <s v="-"/>
    <s v="Flash Express Thailand"/>
    <s v="Tiktok"/>
    <s v="tiktok"/>
    <s v=""/>
    <s v="THT01071J9QDD0Z"/>
    <s v="21/02/2025 11:08"/>
  </r>
  <r>
    <x v="3"/>
    <x v="3"/>
    <n v="120"/>
    <n v="1"/>
    <s v="EUH60"/>
    <n v="155"/>
    <n v="0"/>
    <s v="ร้านที่4"/>
    <s v="น***านพรัตน์"/>
    <s v="กรุงเทพฯ"/>
    <s v="-"/>
    <s v=""/>
    <s v="21/02/2025 11:08"/>
    <s v="-"/>
    <s v="Flash Express Thailand"/>
    <s v="Tiktok"/>
    <s v="tiktok"/>
    <s v=""/>
    <s v="THT01071J9QDD0Z"/>
    <s v="21/02/2025 11:08"/>
  </r>
  <r>
    <x v="20"/>
    <x v="23"/>
    <n v="120"/>
    <n v="1"/>
    <s v="EUH60"/>
    <n v="155"/>
    <n v="0"/>
    <s v="ร้านที่4"/>
    <s v="น***านพรัตน์"/>
    <s v="กรุงเทพฯ"/>
    <s v="-"/>
    <s v=""/>
    <s v="21/02/2025 11:08"/>
    <s v="-"/>
    <s v="Flash Express Thailand"/>
    <s v="Tiktok"/>
    <s v="tiktok"/>
    <s v=""/>
    <s v="THT01071J9QDD0Z"/>
    <s v="21/02/2025 11:08"/>
  </r>
  <r>
    <x v="5"/>
    <x v="5"/>
    <n v="66.333333333333329"/>
    <n v="3"/>
    <s v="EUH59"/>
    <n v="115.35"/>
    <n v="0"/>
    <s v="ร้านที่9"/>
    <s v="สุพัตรา เดชนุกูล"/>
    <s v="28หมู่1ต.บ้านใหม่_x000a__x000a_พระนครศรีอยุธยา/ Phra Nakhon Si Ayutthayaพระนครศรีอยุธยา/ Phra Nakhon Si Ayutthaya_x000a_13000"/>
    <s v="13000"/>
    <s v="660855039356"/>
    <s v="21/02/2025 11:05"/>
    <s v="-"/>
    <s v="Kerry_dropoff"/>
    <s v="Lazada"/>
    <s v="lazada"/>
    <s v=""/>
    <s v="LEXDO0128288511"/>
    <s v="21/02/2025 11:01"/>
  </r>
  <r>
    <x v="20"/>
    <x v="23"/>
    <n v="120"/>
    <n v="2"/>
    <s v="EUH58"/>
    <n v="116"/>
    <n v="6"/>
    <s v="ร้านที่4"/>
    <s v="ศ***ล ค***้"/>
    <s v="นครราชสีมา"/>
    <s v="-"/>
    <s v=""/>
    <s v="21/02/2025 10:57"/>
    <s v="-"/>
    <s v="Flash Express Thailand COD"/>
    <s v="Tiktok"/>
    <s v="จ่ายทีหลัง / COD"/>
    <s v=""/>
    <s v="THT27021J930W1Z"/>
    <s v="21/02/2025 10:57"/>
  </r>
  <r>
    <x v="2"/>
    <x v="24"/>
    <n v="62.83"/>
    <n v="1"/>
    <s v="EUH57"/>
    <n v="376.94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21/02/2025 10:47"/>
    <s v="-"/>
    <s v="Kerry_dropoff"/>
    <s v="Lazada"/>
    <s v="lazada"/>
    <s v=""/>
    <s v="TH52016W57Q12A"/>
    <s v="21/02/2025 10:47"/>
  </r>
  <r>
    <x v="2"/>
    <x v="24"/>
    <n v="62.83"/>
    <n v="1"/>
    <s v="EUH57"/>
    <n v="376.94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21/02/2025 10:47"/>
    <s v="-"/>
    <s v="Kerry_dropoff"/>
    <s v="Lazada"/>
    <s v="lazada"/>
    <s v=""/>
    <s v="TH52016W57Q12A"/>
    <s v="21/02/2025 10:47"/>
  </r>
  <r>
    <x v="2"/>
    <x v="24"/>
    <n v="62.82"/>
    <n v="4"/>
    <s v="EUH57"/>
    <n v="376.94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21/02/2025 10:47"/>
    <s v="-"/>
    <s v="Kerry_dropoff"/>
    <s v="Lazada"/>
    <s v="lazada"/>
    <s v=""/>
    <s v="TH52016W57Q12A"/>
    <s v="21/02/2025 10:47"/>
  </r>
  <r>
    <x v="20"/>
    <x v="23"/>
    <n v="120"/>
    <n v="1"/>
    <s v="EUH56"/>
    <n v="119"/>
    <n v="15"/>
    <s v="ร้านที่4"/>
    <s v="น** ว***ประเสริฐ"/>
    <s v="พิจิตร"/>
    <s v="-"/>
    <s v=""/>
    <s v="21/02/2025 10:37"/>
    <s v="-"/>
    <s v="Flash Express Thailand COD"/>
    <s v="Tiktok"/>
    <s v="จ่ายทีหลัง / COD"/>
    <s v=""/>
    <s v="THT62081J92W75Z"/>
    <s v="21/02/2025 10:37"/>
  </r>
  <r>
    <x v="0"/>
    <x v="0"/>
    <n v="65"/>
    <n v="1"/>
    <s v="EUH56"/>
    <n v="119"/>
    <n v="15"/>
    <s v="ร้านที่4"/>
    <s v="น** ว***ประเสริฐ"/>
    <s v="พิจิตร"/>
    <s v="-"/>
    <s v=""/>
    <s v="21/02/2025 10:37"/>
    <s v="-"/>
    <s v="Flash Express Thailand COD"/>
    <s v="Tiktok"/>
    <s v="จ่ายทีหลัง / COD"/>
    <s v=""/>
    <s v="THT62081J92W75Z"/>
    <s v="21/02/2025 10:37"/>
  </r>
  <r>
    <x v="1"/>
    <x v="1"/>
    <n v="66.666666666666671"/>
    <n v="6"/>
    <s v="EUH55"/>
    <n v="210"/>
    <n v="0"/>
    <s v="ร้านที่2"/>
    <s v="ช***ญา เ***เนอร"/>
    <s v="ชลบุรี"/>
    <s v="-"/>
    <s v=""/>
    <s v="21/02/2025 10:34"/>
    <s v="-"/>
    <s v="J&amp;T COD"/>
    <s v="Tiktok"/>
    <s v="จ่ายทีหลัง / COD"/>
    <s v=""/>
    <s v="755454395172"/>
    <s v="21/02/2025 10:34"/>
  </r>
  <r>
    <x v="6"/>
    <x v="6"/>
    <n v="60"/>
    <n v="3"/>
    <s v="EUH54"/>
    <n v="160"/>
    <n v="0"/>
    <s v="ร้านที่4"/>
    <s v="ว***เพ็ญ ม***อาด"/>
    <s v="ลพบุรี"/>
    <s v="-"/>
    <s v=""/>
    <s v="21/02/2025 10:27"/>
    <s v="-"/>
    <s v="Flash Express Thailand"/>
    <s v="Tiktok"/>
    <s v="tiktok"/>
    <s v=""/>
    <s v="THT07031J9Q8U0Z"/>
    <s v="21/02/2025 10:26"/>
  </r>
  <r>
    <x v="20"/>
    <x v="23"/>
    <n v="120"/>
    <n v="1"/>
    <s v="EUH54"/>
    <n v="160"/>
    <n v="0"/>
    <s v="ร้านที่4"/>
    <s v="ว***เพ็ญ ม***อาด"/>
    <s v="ลพบุรี"/>
    <s v="-"/>
    <s v=""/>
    <s v="21/02/2025 10:27"/>
    <s v="-"/>
    <s v="Flash Express Thailand"/>
    <s v="Tiktok"/>
    <s v="tiktok"/>
    <s v=""/>
    <s v="THT07031J9Q8U0Z"/>
    <s v="21/02/2025 10:26"/>
  </r>
  <r>
    <x v="7"/>
    <x v="9"/>
    <n v="35"/>
    <n v="8"/>
    <s v="EUH53"/>
    <n v="217.24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21/02/2025 10:23"/>
    <s v="-"/>
    <s v="Kerry_dropoff"/>
    <s v="Lazada"/>
    <s v="lazada"/>
    <s v=""/>
    <s v="TH49026W54NB7D"/>
    <s v="21/02/2025 10:23"/>
  </r>
  <r>
    <x v="7"/>
    <x v="7"/>
    <n v="9.41"/>
    <n v="1"/>
    <s v="EUH52"/>
    <n v="9.41"/>
    <n v="0"/>
    <s v="ร้านที่8"/>
    <s v="อัญชลี"/>
    <s v="220/1 กล้าแกร่ง · หนองเต่า/ Nong Tao_x000a__x000a_เก้าเลี้ยว/ Kao Liaoนครสวรรค์/ Nakhon Sawan_x000a_60230"/>
    <s v="60230"/>
    <s v="660614878285"/>
    <s v="21/02/2025 10:11"/>
    <s v="-"/>
    <s v="Kerry_dropoff"/>
    <s v="Lazada"/>
    <s v="lazada"/>
    <s v=""/>
    <s v="TH56066W534S8C"/>
    <s v="21/02/2025 10:11"/>
  </r>
  <r>
    <x v="20"/>
    <x v="23"/>
    <n v="120"/>
    <n v="2"/>
    <s v="EUH51"/>
    <n v="110"/>
    <n v="0"/>
    <s v="ร้านที่4"/>
    <s v="ส***รณ์กระเป๋าทอง"/>
    <s v="ลพบุรี"/>
    <s v="-"/>
    <s v=""/>
    <s v="21/02/2025 10:08"/>
    <s v="-"/>
    <s v="Flash Express Thailand COD"/>
    <s v="Tiktok"/>
    <s v="จ่ายทีหลัง / COD"/>
    <s v=""/>
    <s v="THT07031J9QP16Z"/>
    <s v="21/02/2025 10:08"/>
  </r>
  <r>
    <x v="3"/>
    <x v="3"/>
    <n v="66"/>
    <n v="1"/>
    <s v="EUH50"/>
    <n v="142.31"/>
    <n v="0"/>
    <s v="ร้านที่9"/>
    <s v="บุญลือ รุจิเศรษฐ"/>
    <s v="10/1 ม.5 ต.ตลาดน้อย · ตลาดน้อย/ Talat Noi_x000a__x000a_บ้านหมอ/ Ban Moสระบุรี/ Saraburi_x000a_18130"/>
    <s v="18130"/>
    <s v="660841584148"/>
    <s v="21/02/2025 10:03"/>
    <s v="-"/>
    <s v="Kerry_dropoff"/>
    <s v="Lazada"/>
    <s v="lazada"/>
    <s v=""/>
    <s v="LEXDO0128288279"/>
    <s v="21/02/2025 10:03"/>
  </r>
  <r>
    <x v="4"/>
    <x v="4"/>
    <n v="66"/>
    <n v="1"/>
    <s v="EUH50"/>
    <n v="142.31"/>
    <n v="0"/>
    <s v="ร้านที่9"/>
    <s v="บุญลือ รุจิเศรษฐ"/>
    <s v="10/1 ม.5 ต.ตลาดน้อย · ตลาดน้อย/ Talat Noi_x000a__x000a_บ้านหมอ/ Ban Moสระบุรี/ Saraburi_x000a_18130"/>
    <s v="18130"/>
    <s v="660841584148"/>
    <s v="21/02/2025 10:03"/>
    <s v="-"/>
    <s v="Kerry_dropoff"/>
    <s v="Lazada"/>
    <s v="lazada"/>
    <s v=""/>
    <s v="LEXDO0128288279"/>
    <s v="21/02/2025 10:03"/>
  </r>
  <r>
    <x v="5"/>
    <x v="5"/>
    <n v="67"/>
    <n v="1"/>
    <s v="EUH50"/>
    <n v="142.31"/>
    <n v="0"/>
    <s v="ร้านที่9"/>
    <s v="บุญลือ รุจิเศรษฐ"/>
    <s v="10/1 ม.5 ต.ตลาดน้อย · ตลาดน้อย/ Talat Noi_x000a__x000a_บ้านหมอ/ Ban Moสระบุรี/ Saraburi_x000a_18130"/>
    <s v="18130"/>
    <s v="660841584148"/>
    <s v="21/02/2025 10:03"/>
    <s v="-"/>
    <s v="Kerry_dropoff"/>
    <s v="Lazada"/>
    <s v="lazada"/>
    <s v=""/>
    <s v="LEXDO0128288279"/>
    <s v="21/02/2025 10:03"/>
  </r>
  <r>
    <x v="5"/>
    <x v="5"/>
    <n v="66.333333333333329"/>
    <n v="3"/>
    <s v="EUH49"/>
    <n v="288.10000000000002"/>
    <n v="7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21/02/2025 10:01"/>
    <s v="-"/>
    <s v="Kerry_dropoff"/>
    <s v="Lazada"/>
    <s v="lazada"/>
    <s v=""/>
    <s v="TH69046W50ZA1E"/>
    <s v="21/02/2025 10:01"/>
  </r>
  <r>
    <x v="5"/>
    <x v="5"/>
    <n v="66.333333333333329"/>
    <n v="3"/>
    <s v="EUH49"/>
    <n v="288.10000000000002"/>
    <n v="7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21/02/2025 10:01"/>
    <s v="-"/>
    <s v="Kerry_dropoff"/>
    <s v="Lazada"/>
    <s v="lazada"/>
    <s v=""/>
    <s v="TH69046W50ZA1E"/>
    <s v="21/02/2025 10:01"/>
  </r>
  <r>
    <x v="5"/>
    <x v="5"/>
    <n v="66.333333333333329"/>
    <n v="3"/>
    <s v="EUH49"/>
    <n v="288.10000000000002"/>
    <n v="7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21/02/2025 10:01"/>
    <s v="-"/>
    <s v="Kerry_dropoff"/>
    <s v="Lazada"/>
    <s v="lazada"/>
    <s v=""/>
    <s v="TH69046W50ZA1E"/>
    <s v="21/02/2025 10:01"/>
  </r>
  <r>
    <x v="12"/>
    <x v="14"/>
    <n v="65"/>
    <n v="4"/>
    <s v="EUH47"/>
    <n v="156"/>
    <n v="0"/>
    <s v="ร้านที่4"/>
    <s v="อ***พร บ***เวียงพันธ์"/>
    <s v="ขอนแก่น"/>
    <s v="-"/>
    <s v=""/>
    <s v="21/02/2025 09:57"/>
    <s v="-"/>
    <s v="Flash Express Thailand"/>
    <s v="Tiktok"/>
    <s v="tiktok"/>
    <s v=""/>
    <s v="THT37011J937V3Z"/>
    <s v="21/02/2025 09:57"/>
  </r>
  <r>
    <x v="3"/>
    <x v="3"/>
    <n v="66"/>
    <n v="1"/>
    <s v="EUH46"/>
    <n v="115.4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21/02/2025 09:56"/>
    <s v="-"/>
    <s v="Kerry_dropoff"/>
    <s v="Lazada"/>
    <s v="lazada"/>
    <s v=""/>
    <s v="LEXDO0128288226"/>
    <s v="21/02/2025 09:55"/>
  </r>
  <r>
    <x v="4"/>
    <x v="4"/>
    <n v="66"/>
    <n v="1"/>
    <s v="EUH46"/>
    <n v="115.4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21/02/2025 09:56"/>
    <s v="-"/>
    <s v="Kerry_dropoff"/>
    <s v="Lazada"/>
    <s v="lazada"/>
    <s v=""/>
    <s v="LEXDO0128288226"/>
    <s v="21/02/2025 09:55"/>
  </r>
  <r>
    <x v="5"/>
    <x v="5"/>
    <n v="67"/>
    <n v="1"/>
    <s v="EUH46"/>
    <n v="115.4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21/02/2025 09:56"/>
    <s v="-"/>
    <s v="Kerry_dropoff"/>
    <s v="Lazada"/>
    <s v="lazada"/>
    <s v=""/>
    <s v="LEXDO0128288226"/>
    <s v="21/02/2025 09:55"/>
  </r>
  <r>
    <x v="5"/>
    <x v="5"/>
    <n v="66.333333333333329"/>
    <n v="3"/>
    <s v="EUH44"/>
    <n v="135.12"/>
    <n v="7"/>
    <s v="ร้านที่9"/>
    <s v="นาย ไตรเทพ โพธิ์ทอง"/>
    <s v="46หมู่3 บ้านใหม่ · จอมพระ/ Chom Phra_x000a__x000a_ท่าวังผา/ Tha Wang Phaน่าน/ Nan_x000a_55140"/>
    <s v="55140"/>
    <s v="660989098431"/>
    <s v="21/02/2025 09:50"/>
    <s v="-"/>
    <s v="Kerry_dropoff"/>
    <s v="Lazada"/>
    <s v="lazada"/>
    <s v=""/>
    <s v="TH52066W522Y4G"/>
    <s v="21/02/2025 09:50"/>
  </r>
  <r>
    <x v="5"/>
    <x v="5"/>
    <n v="100"/>
    <n v="3"/>
    <s v="EUH43"/>
    <n v="330"/>
    <n v="30"/>
    <s v="ร้านที่1"/>
    <s v="อรุณวรรณ หล้าจางวาง"/>
    <s v="หมวดทางหลวงสังคม_x000a_ต.ผาตั้ง อ.สังคม จ.หนองคาย_x000a_ 43160"/>
    <s v="43160"/>
    <s v="0879858724"/>
    <s v="21/02/2025 09:40"/>
    <s v="raweewan5499@gmail.com"/>
    <s v="EMS COD"/>
    <s v="facebook"/>
    <s v="กสิกร"/>
    <s v=""/>
    <s v="JA170191755TH"/>
    <s v="21/02/2025 09:39"/>
  </r>
  <r>
    <x v="12"/>
    <x v="14"/>
    <n v="65"/>
    <n v="3"/>
    <s v="EUH43"/>
    <n v="330"/>
    <n v="30"/>
    <s v="ร้านที่1"/>
    <s v="อรุณวรรณ หล้าจางวาง"/>
    <s v="หมวดทางหลวงสังคม_x000a_ต.ผาตั้ง อ.สังคม จ.หนองคาย_x000a_ 43160"/>
    <s v="43160"/>
    <s v="0879858724"/>
    <s v="21/02/2025 09:40"/>
    <s v="raweewan5499@gmail.com"/>
    <s v="EMS COD"/>
    <s v="facebook"/>
    <s v="กสิกร"/>
    <s v=""/>
    <s v="JA170191755TH"/>
    <s v="21/02/2025 09:39"/>
  </r>
  <r>
    <x v="5"/>
    <x v="5"/>
    <n v="66.333333333333329"/>
    <n v="3"/>
    <s v="EUH42"/>
    <n v="122.35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21/02/2025 09:33"/>
    <s v="-"/>
    <s v="Kerry_dropoff"/>
    <s v="Lazada"/>
    <s v="lazada"/>
    <s v=""/>
    <s v="LEXDO0128288418"/>
    <s v="21/02/2025 09:33"/>
  </r>
  <r>
    <x v="7"/>
    <x v="9"/>
    <n v="27.5"/>
    <n v="4"/>
    <s v="EUH41"/>
    <n v="122.66"/>
    <n v="0"/>
    <s v="ร้านที่10"/>
    <s v="นิตติยา มีสวัสดิ์"/>
    <s v="111 หมู่5 ต.ห้วยใหญ่_x000a__x000a_หนองบัว/ Nong Buaนครสวรรค์/ Nakhon Sawan_x000a_60110"/>
    <s v="60110"/>
    <s v="660979976598"/>
    <s v="21/02/2025 09:29"/>
    <s v="-"/>
    <s v="Kerry_dropoff"/>
    <s v="Lazada"/>
    <s v="lazada"/>
    <s v=""/>
    <s v="TH56046W536K2G"/>
    <s v="21/02/2025 09:29"/>
  </r>
  <r>
    <x v="5"/>
    <x v="5"/>
    <n v="100"/>
    <n v="2"/>
    <s v="EUH40"/>
    <n v="220"/>
    <n v="20"/>
    <s v="ร้านที่1"/>
    <s v="ทิพย์วิมล  ช้อยชด"/>
    <s v="1279/636 หมู่ 6 ซ.โนรี19 ต.ท้ายบ้านใหม่ อ.เมืองสมุทรปราการ จ.สมุทรปราการ 10280"/>
    <s v="10280"/>
    <s v="0865152714"/>
    <s v="21/02/2025 09:12"/>
    <s v="raweewan5499@gmail.com"/>
    <s v="EMS"/>
    <s v="facebook"/>
    <s v="กสิกร"/>
    <s v=""/>
    <s v="JB175871321TH"/>
    <s v="21/02/2025 09:18"/>
  </r>
  <r>
    <x v="12"/>
    <x v="14"/>
    <n v="65"/>
    <n v="2"/>
    <s v="EUH40"/>
    <n v="220"/>
    <n v="20"/>
    <s v="ร้านที่1"/>
    <s v="ทิพย์วิมล  ช้อยชด"/>
    <s v="1279/636 หมู่ 6 ซ.โนรี19 ต.ท้ายบ้านใหม่ อ.เมืองสมุทรปราการ จ.สมุทรปราการ 10280"/>
    <s v="10280"/>
    <s v="0865152714"/>
    <s v="21/02/2025 09:12"/>
    <s v="raweewan5499@gmail.com"/>
    <s v="EMS"/>
    <s v="facebook"/>
    <s v="กสิกร"/>
    <s v=""/>
    <s v="JB175871321TH"/>
    <s v="21/02/2025 09:18"/>
  </r>
  <r>
    <x v="12"/>
    <x v="14"/>
    <n v="65"/>
    <n v="1"/>
    <s v="EUH38"/>
    <n v="130"/>
    <n v="30"/>
    <s v="ร้านที่1"/>
    <s v="แน่งน้อย ราชปรีชา"/>
    <s v="โรงเรียนวัดดงหมี ต.เนินกุ่่ม อ.บางกระทุ่ม จ.พิษณุโลก 65210"/>
    <s v="65210"/>
    <s v="0896448055"/>
    <s v="21/02/2025 09:15"/>
    <s v="raweewan5499@gmail.com"/>
    <s v="EMS COD"/>
    <s v="facebook"/>
    <s v="กสิกร"/>
    <s v=""/>
    <s v="JA170191769TH"/>
    <s v="21/02/2025 09:14"/>
  </r>
  <r>
    <x v="5"/>
    <x v="5"/>
    <n v="100"/>
    <n v="1"/>
    <s v="EUH38"/>
    <n v="130"/>
    <n v="30"/>
    <s v="ร้านที่1"/>
    <s v="แน่งน้อย ราชปรีชา"/>
    <s v="โรงเรียนวัดดงหมี ต.เนินกุ่่ม อ.บางกระทุ่ม จ.พิษณุโลก 65210"/>
    <s v="65210"/>
    <s v="0896448055"/>
    <s v="21/02/2025 09:15"/>
    <s v="raweewan5499@gmail.com"/>
    <s v="EMS COD"/>
    <s v="facebook"/>
    <s v="กสิกร"/>
    <s v=""/>
    <s v="JA170191769TH"/>
    <s v="21/02/2025 09:14"/>
  </r>
  <r>
    <x v="12"/>
    <x v="14"/>
    <n v="37.5"/>
    <n v="4"/>
    <s v="EUH37"/>
    <n v="159"/>
    <n v="0"/>
    <s v="ร้านที่4"/>
    <s v="ย***นา ศ***ิลาศ"/>
    <s v="กรุงเทพมหานคร"/>
    <s v="-"/>
    <s v=""/>
    <s v="21/02/2025 11:39"/>
    <s v="-"/>
    <s v="Flash Express Thailand"/>
    <s v="Tiktok"/>
    <s v="tiktok"/>
    <s v=""/>
    <s v="THT01031J9QUT2Z"/>
    <s v="21/02/2025 08:53"/>
  </r>
  <r>
    <x v="18"/>
    <x v="20"/>
    <n v="65"/>
    <n v="1"/>
    <s v="EUH36"/>
    <n v="189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21/02/2025 08:52"/>
    <s v="raweewan5499@gmail.com"/>
    <s v="EMS COD"/>
    <s v="facebook"/>
    <s v="กสิกร"/>
    <s v=""/>
    <s v="JA170191772TH"/>
    <s v="21/02/2025 08:52"/>
  </r>
  <r>
    <x v="17"/>
    <x v="19"/>
    <n v="65"/>
    <n v="1"/>
    <s v="EUH36"/>
    <n v="189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21/02/2025 08:52"/>
    <s v="raweewan5499@gmail.com"/>
    <s v="EMS COD"/>
    <s v="facebook"/>
    <s v="กสิกร"/>
    <s v=""/>
    <s v="JA170191772TH"/>
    <s v="21/02/2025 08:52"/>
  </r>
  <r>
    <x v="16"/>
    <x v="18"/>
    <n v="65"/>
    <n v="1"/>
    <s v="EUH36"/>
    <n v="189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21/02/2025 08:52"/>
    <s v="raweewan5499@gmail.com"/>
    <s v="EMS COD"/>
    <s v="facebook"/>
    <s v="กสิกร"/>
    <s v=""/>
    <s v="JA170191772TH"/>
    <s v="21/02/2025 08:52"/>
  </r>
  <r>
    <x v="19"/>
    <x v="21"/>
    <n v="65"/>
    <n v="1"/>
    <s v="EUH36"/>
    <n v="189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21/02/2025 08:52"/>
    <s v="raweewan5499@gmail.com"/>
    <s v="EMS COD"/>
    <s v="facebook"/>
    <s v="กสิกร"/>
    <s v=""/>
    <s v="JA170191772TH"/>
    <s v="21/02/2025 08:52"/>
  </r>
  <r>
    <x v="6"/>
    <x v="6"/>
    <n v="65"/>
    <n v="1"/>
    <s v="EUH33"/>
    <n v="155"/>
    <n v="6"/>
    <s v="ร้านที่4"/>
    <s v="ล***"/>
    <s v="อุดรธานี"/>
    <s v="-"/>
    <s v=""/>
    <s v="21/02/2025 08:34"/>
    <s v="-"/>
    <s v="Flash Express Thailand"/>
    <s v="Tiktok"/>
    <s v="tiktok"/>
    <s v=""/>
    <s v="THT38011J92Q99Z"/>
    <s v="21/02/2025 08:31"/>
  </r>
  <r>
    <x v="5"/>
    <x v="5"/>
    <n v="120"/>
    <n v="1"/>
    <s v="EUH33"/>
    <n v="155"/>
    <n v="6"/>
    <s v="ร้านที่4"/>
    <s v="ล***"/>
    <s v="อุดรธานี"/>
    <s v="-"/>
    <s v=""/>
    <s v="21/02/2025 08:34"/>
    <s v="-"/>
    <s v="Flash Express Thailand"/>
    <s v="Tiktok"/>
    <s v="tiktok"/>
    <s v=""/>
    <s v="THT38011J92Q99Z"/>
    <s v="21/02/2025 08:31"/>
  </r>
  <r>
    <x v="3"/>
    <x v="3"/>
    <n v="99"/>
    <n v="1"/>
    <s v="EUH32"/>
    <n v="200"/>
    <n v="0"/>
    <s v="ร้านที่4"/>
    <s v="ว***า  จ***้าย"/>
    <s v="ตรัง"/>
    <s v="-"/>
    <s v=""/>
    <s v="21/02/2025 08:30"/>
    <s v="-"/>
    <s v="Flash Express Thailand COD"/>
    <s v="Tiktok"/>
    <s v="จ่ายทีหลัง / COD"/>
    <s v=""/>
    <s v="THT73011J9QGX0Z"/>
    <s v="21/02/2025 08:30"/>
  </r>
  <r>
    <x v="4"/>
    <x v="4"/>
    <n v="100"/>
    <n v="1"/>
    <s v="EUH32"/>
    <n v="200"/>
    <n v="0"/>
    <s v="ร้านที่4"/>
    <s v="ว***า  จ***้าย"/>
    <s v="ตรัง"/>
    <s v="-"/>
    <s v=""/>
    <s v="21/02/2025 08:30"/>
    <s v="-"/>
    <s v="Flash Express Thailand COD"/>
    <s v="Tiktok"/>
    <s v="จ่ายทีหลัง / COD"/>
    <s v=""/>
    <s v="THT73011J9QGX0Z"/>
    <s v="21/02/2025 08:30"/>
  </r>
  <r>
    <x v="5"/>
    <x v="5"/>
    <n v="66.333333333333329"/>
    <n v="3"/>
    <s v="EUH31"/>
    <n v="122.35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21/02/2025 08:29"/>
    <s v="-"/>
    <s v="Kerry_dropoff"/>
    <s v="Lazada"/>
    <s v="lazada"/>
    <s v=""/>
    <s v="LEXDO0128288526"/>
    <s v="21/02/2025 08:28"/>
  </r>
  <r>
    <x v="5"/>
    <x v="5"/>
    <n v="66.333333333333329"/>
    <n v="3"/>
    <s v="EUH30"/>
    <n v="220"/>
    <n v="0"/>
    <s v="ร้านที่4"/>
    <s v="ป***ญา ค***นอก"/>
    <s v="นครราชสีมา"/>
    <s v="-"/>
    <s v=""/>
    <s v="21/02/2025 07:58"/>
    <s v="-"/>
    <s v="Flash Express Thailand"/>
    <s v="Tiktok"/>
    <s v="tiktok"/>
    <s v=""/>
    <s v="THT27131J9PZZ0Z"/>
    <s v="21/02/2025 07:58"/>
  </r>
  <r>
    <x v="5"/>
    <x v="5"/>
    <n v="80"/>
    <n v="64"/>
    <s v="EUH29"/>
    <n v="5320"/>
    <n v="200"/>
    <s v="ร้านที่1"/>
    <s v="คุณจักรวุฒิ บุญช่วยคุ้ม"/>
    <s v="66 ถ.ไมตรีจิตต์ แขวงป้อมปราบฯ_x000a_เขตป้อมปราบฯ _x000a_กรุงเทพมหานคร 10100"/>
    <s v="10100"/>
    <s v="0656549481"/>
    <s v="04/02/2025 10:04"/>
    <s v="macanatic.xr@gmail.com"/>
    <s v="EMS"/>
    <s v="facebook"/>
    <s v="กสิกร"/>
    <s v="ส่งของที่เหลือ"/>
    <s v="JB175871352TH"/>
    <s v="21/02/2025 07:57"/>
  </r>
  <r>
    <x v="5"/>
    <x v="5"/>
    <n v="66.333333333333329"/>
    <n v="3"/>
    <s v="EUH28"/>
    <n v="122.35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21/02/2025 07:55"/>
    <s v="-"/>
    <s v="Kerry_dropoff"/>
    <s v="Lazada"/>
    <s v="lazada"/>
    <s v=""/>
    <s v="LEXDO0128288313"/>
    <s v="21/02/2025 07:55"/>
  </r>
  <r>
    <x v="3"/>
    <x v="3"/>
    <n v="66"/>
    <n v="1"/>
    <s v="EUH27"/>
    <n v="149.31"/>
    <n v="7"/>
    <s v="ร้านที่9"/>
    <s v="ปิ่น กลุ่มค้างพลู"/>
    <s v="296/1หมู่6 ซ.ด่านสำโรง42 ต.สำโรงเหนือ อ.เมือง จ_x000a__x000a_เมืองสมุทรปราการ/ Mueang Samut Prakanสมุทรปราการ/ Samut Prakan_x000a_10270"/>
    <s v="10270"/>
    <s v="660900121809"/>
    <s v="21/02/2025 07:45"/>
    <s v="-"/>
    <s v="Kerry_dropoff"/>
    <s v="Lazada"/>
    <s v="lazada"/>
    <s v=""/>
    <s v="LEXDO0128288221"/>
    <s v="21/02/2025 07:45"/>
  </r>
  <r>
    <x v="4"/>
    <x v="4"/>
    <n v="66"/>
    <n v="1"/>
    <s v="EUH27"/>
    <n v="149.31"/>
    <n v="7"/>
    <s v="ร้านที่9"/>
    <s v="ปิ่น กลุ่มค้างพลู"/>
    <s v="296/1หมู่6 ซ.ด่านสำโรง42 ต.สำโรงเหนือ อ.เมือง จ_x000a__x000a_เมืองสมุทรปราการ/ Mueang Samut Prakanสมุทรปราการ/ Samut Prakan_x000a_10270"/>
    <s v="10270"/>
    <s v="660900121809"/>
    <s v="21/02/2025 07:45"/>
    <s v="-"/>
    <s v="Kerry_dropoff"/>
    <s v="Lazada"/>
    <s v="lazada"/>
    <s v=""/>
    <s v="LEXDO0128288221"/>
    <s v="21/02/2025 07:45"/>
  </r>
  <r>
    <x v="5"/>
    <x v="5"/>
    <n v="67"/>
    <n v="1"/>
    <s v="EUH27"/>
    <n v="149.31"/>
    <n v="7"/>
    <s v="ร้านที่9"/>
    <s v="ปิ่น กลุ่มค้างพลู"/>
    <s v="296/1หมู่6 ซ.ด่านสำโรง42 ต.สำโรงเหนือ อ.เมือง จ_x000a__x000a_เมืองสมุทรปราการ/ Mueang Samut Prakanสมุทรปราการ/ Samut Prakan_x000a_10270"/>
    <s v="10270"/>
    <s v="660900121809"/>
    <s v="21/02/2025 07:45"/>
    <s v="-"/>
    <s v="Kerry_dropoff"/>
    <s v="Lazada"/>
    <s v="lazada"/>
    <s v=""/>
    <s v="LEXDO0128288221"/>
    <s v="21/02/2025 07:45"/>
  </r>
  <r>
    <x v="6"/>
    <x v="6"/>
    <n v="43"/>
    <n v="1"/>
    <s v="EUH26"/>
    <n v="50"/>
    <n v="7"/>
    <s v="ร้านที่1"/>
    <s v="พ******า"/>
    <s v="****** 12/9 หมู่ 4 ถ.เทพกระษัตรี ตำบลเกาะแก้ว อำเภอเมืองภูเก็ต จังหวัดภูเก็ต 83000"/>
    <s v="83000"/>
    <s v="53"/>
    <s v="21/02/2025 07:04"/>
    <s v="-"/>
    <s v="Flash Express"/>
    <s v="Shopee"/>
    <s v="shopee"/>
    <s v=""/>
    <s v="TH67016W3RER4C"/>
    <s v="21/02/2025 07:04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4"/>
    <n v="154.4"/>
    <n v="7"/>
    <s v="ร้านที่9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21/02/2025 06:49"/>
    <s v="-"/>
    <s v="Kerry_dropoff"/>
    <s v="Lazada"/>
    <s v="lazada"/>
    <s v=""/>
    <s v="LEXDO0128255718"/>
    <s v="21/02/2025 06:49"/>
  </r>
  <r>
    <x v="5"/>
    <x v="5"/>
    <n v="66.333333333333329"/>
    <n v="3"/>
    <s v="EUH23"/>
    <n v="231"/>
    <n v="0"/>
    <s v="ร้านที่1"/>
    <s v="แ****ฒ"/>
    <s v="******ลุง ต.สระจรเข้ ตำบลสระจรเข้ อำเภอด่านขุนทด จังหวัดนครราชสีมา 30210"/>
    <s v="30210"/>
    <s v="99"/>
    <s v="21/02/2025 06:47"/>
    <s v="-"/>
    <s v="SPX Express"/>
    <s v="Shopee"/>
    <s v="shopee"/>
    <s v=""/>
    <s v="TH257154138959L"/>
    <s v="21/02/2025 06:47"/>
  </r>
  <r>
    <x v="3"/>
    <x v="3"/>
    <n v="66"/>
    <n v="1"/>
    <s v="EUH22"/>
    <n v="0"/>
    <n v="0"/>
    <s v="ร้านที่9"/>
    <s v="นนทวุฒิ ชมภู"/>
    <s v="79 หมู่11 สวนนพมาศ · บางปลากด/ Bang Pla Kot_x000a__x000a_องครักษ์/ Ongkharakนครนายก/ Nakhon Nayok_x000a_26120"/>
    <s v="26120"/>
    <s v="660985767986"/>
    <s v="21/02/2025 06:17"/>
    <s v="-"/>
    <s v="Kerry_dropoff"/>
    <s v="Lazada"/>
    <s v="lazada"/>
    <s v=""/>
    <s v="LEXDO0128253340"/>
    <s v="21/02/2025 06:17"/>
  </r>
  <r>
    <x v="4"/>
    <x v="4"/>
    <n v="66"/>
    <n v="1"/>
    <s v="EUH22"/>
    <n v="0"/>
    <n v="0"/>
    <s v="ร้านที่9"/>
    <s v="นนทวุฒิ ชมภู"/>
    <s v="79 หมู่11 สวนนพมาศ · บางปลากด/ Bang Pla Kot_x000a__x000a_องครักษ์/ Ongkharakนครนายก/ Nakhon Nayok_x000a_26120"/>
    <s v="26120"/>
    <s v="660985767986"/>
    <s v="21/02/2025 06:17"/>
    <s v="-"/>
    <s v="Kerry_dropoff"/>
    <s v="Lazada"/>
    <s v="lazada"/>
    <s v=""/>
    <s v="LEXDO0128253340"/>
    <s v="21/02/2025 06:17"/>
  </r>
  <r>
    <x v="5"/>
    <x v="5"/>
    <n v="67"/>
    <n v="1"/>
    <s v="EUH22"/>
    <n v="0"/>
    <n v="0"/>
    <s v="ร้านที่9"/>
    <s v="นนทวุฒิ ชมภู"/>
    <s v="79 หมู่11 สวนนพมาศ · บางปลากด/ Bang Pla Kot_x000a__x000a_องครักษ์/ Ongkharakนครนายก/ Nakhon Nayok_x000a_26120"/>
    <s v="26120"/>
    <s v="660985767986"/>
    <s v="21/02/2025 06:17"/>
    <s v="-"/>
    <s v="Kerry_dropoff"/>
    <s v="Lazada"/>
    <s v="lazada"/>
    <s v=""/>
    <s v="LEXDO0128253340"/>
    <s v="21/02/2025 06:17"/>
  </r>
  <r>
    <x v="3"/>
    <x v="3"/>
    <n v="66"/>
    <n v="1"/>
    <s v="EUH21"/>
    <n v="122.35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660887763822"/>
    <s v="21/02/2025 06:14"/>
    <s v="-"/>
    <s v="Kerry_dropoff"/>
    <s v="Lazada"/>
    <s v="lazada"/>
    <s v=""/>
    <s v="LEXDO0128253270"/>
    <s v="21/02/2025 06:14"/>
  </r>
  <r>
    <x v="4"/>
    <x v="4"/>
    <n v="66"/>
    <n v="1"/>
    <s v="EUH21"/>
    <n v="122.35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660887763822"/>
    <s v="21/02/2025 06:14"/>
    <s v="-"/>
    <s v="Kerry_dropoff"/>
    <s v="Lazada"/>
    <s v="lazada"/>
    <s v=""/>
    <s v="LEXDO0128253270"/>
    <s v="21/02/2025 06:14"/>
  </r>
  <r>
    <x v="5"/>
    <x v="5"/>
    <n v="67"/>
    <n v="1"/>
    <s v="EUH21"/>
    <n v="122.35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660887763822"/>
    <s v="21/02/2025 06:14"/>
    <s v="-"/>
    <s v="Kerry_dropoff"/>
    <s v="Lazada"/>
    <s v="lazada"/>
    <s v=""/>
    <s v="LEXDO0128253270"/>
    <s v="21/02/2025 06:14"/>
  </r>
  <r>
    <x v="3"/>
    <x v="3"/>
    <n v="66"/>
    <n v="1"/>
    <s v="EUH20"/>
    <n v="142.31"/>
    <n v="0"/>
    <s v="ร้านที่9"/>
    <s v="มารุต  ไชโย"/>
    <s v="65/3  หมู่ 24  ต.บ้านกลาง_x000a__x000a_วังทอง/ Wang Thongพิษณุโลก/ Phitsanulok_x000a_65220"/>
    <s v="65220"/>
    <s v="660969465762"/>
    <s v="21/02/2025 05:20"/>
    <s v="-"/>
    <s v="Kerry_dropoff"/>
    <s v="Lazada"/>
    <s v="lazada"/>
    <s v=""/>
    <s v="TH61086W3HXS8D"/>
    <s v="21/02/2025 05:20"/>
  </r>
  <r>
    <x v="4"/>
    <x v="4"/>
    <n v="66"/>
    <n v="1"/>
    <s v="EUH20"/>
    <n v="142.31"/>
    <n v="0"/>
    <s v="ร้านที่9"/>
    <s v="มารุต  ไชโย"/>
    <s v="65/3  หมู่ 24  ต.บ้านกลาง_x000a__x000a_วังทอง/ Wang Thongพิษณุโลก/ Phitsanulok_x000a_65220"/>
    <s v="65220"/>
    <s v="660969465762"/>
    <s v="21/02/2025 05:20"/>
    <s v="-"/>
    <s v="Kerry_dropoff"/>
    <s v="Lazada"/>
    <s v="lazada"/>
    <s v=""/>
    <s v="TH61086W3HXS8D"/>
    <s v="21/02/2025 05:20"/>
  </r>
  <r>
    <x v="5"/>
    <x v="5"/>
    <n v="67"/>
    <n v="1"/>
    <s v="EUH20"/>
    <n v="142.31"/>
    <n v="0"/>
    <s v="ร้านที่9"/>
    <s v="มารุต  ไชโย"/>
    <s v="65/3  หมู่ 24  ต.บ้านกลาง_x000a__x000a_วังทอง/ Wang Thongพิษณุโลก/ Phitsanulok_x000a_65220"/>
    <s v="65220"/>
    <s v="660969465762"/>
    <s v="21/02/2025 05:20"/>
    <s v="-"/>
    <s v="Kerry_dropoff"/>
    <s v="Lazada"/>
    <s v="lazada"/>
    <s v=""/>
    <s v="TH61086W3HXS8D"/>
    <s v="21/02/2025 05:20"/>
  </r>
  <r>
    <x v="3"/>
    <x v="3"/>
    <n v="66"/>
    <n v="1"/>
    <s v="EUH19"/>
    <n v="122.35"/>
    <n v="7"/>
    <s v="ร้านที่9"/>
    <s v="ปวีณ์ธิดา ปันอิ่น"/>
    <s v="44/1 หมู่6 ตำบลทุ่งปี๊_x000a__x000a_แม่วาง/ Mae Wangเชียงใหม่/ Chiang Mai_x000a_50360"/>
    <s v="50360"/>
    <s v="660918274571"/>
    <s v="21/02/2025 04:12"/>
    <s v="-"/>
    <s v="Kerry_dropoff"/>
    <s v="Lazada"/>
    <s v="lazada"/>
    <s v=""/>
    <s v="TH47226W3J4S4A"/>
    <s v="21/02/2025 04:12"/>
  </r>
  <r>
    <x v="4"/>
    <x v="4"/>
    <n v="66"/>
    <n v="1"/>
    <s v="EUH19"/>
    <n v="122.35"/>
    <n v="7"/>
    <s v="ร้านที่9"/>
    <s v="ปวีณ์ธิดา ปันอิ่น"/>
    <s v="44/1 หมู่6 ตำบลทุ่งปี๊_x000a__x000a_แม่วาง/ Mae Wangเชียงใหม่/ Chiang Mai_x000a_50360"/>
    <s v="50360"/>
    <s v="660918274571"/>
    <s v="21/02/2025 04:12"/>
    <s v="-"/>
    <s v="Kerry_dropoff"/>
    <s v="Lazada"/>
    <s v="lazada"/>
    <s v=""/>
    <s v="TH47226W3J4S4A"/>
    <s v="21/02/2025 04:12"/>
  </r>
  <r>
    <x v="5"/>
    <x v="5"/>
    <n v="67"/>
    <n v="1"/>
    <s v="EUH19"/>
    <n v="122.35"/>
    <n v="7"/>
    <s v="ร้านที่9"/>
    <s v="ปวีณ์ธิดา ปันอิ่น"/>
    <s v="44/1 หมู่6 ตำบลทุ่งปี๊_x000a__x000a_แม่วาง/ Mae Wangเชียงใหม่/ Chiang Mai_x000a_50360"/>
    <s v="50360"/>
    <s v="660918274571"/>
    <s v="21/02/2025 04:12"/>
    <s v="-"/>
    <s v="Kerry_dropoff"/>
    <s v="Lazada"/>
    <s v="lazada"/>
    <s v=""/>
    <s v="TH47226W3J4S4A"/>
    <s v="21/02/2025 04:12"/>
  </r>
  <r>
    <x v="3"/>
    <x v="3"/>
    <n v="66"/>
    <n v="1"/>
    <s v="EUH18"/>
    <n v="122.35"/>
    <n v="7"/>
    <s v="ร้านที่9"/>
    <s v="ศิริลักษณ์ สรรพจักร"/>
    <s v="135/1 ม.5 ต.นาบินหลา อ.เมือง  จ.ตรัง 92000 · ทับเที่ยง/ Thap Thiang_x000a__x000a_เมืองตรัง/ Mueang Trangตรัง/ Trang_x000a_92000"/>
    <s v="92000"/>
    <s v="660805422687"/>
    <s v="21/02/2025 03:53"/>
    <s v="-"/>
    <s v="Kerry_dropoff"/>
    <s v="Lazada"/>
    <s v="lazada"/>
    <s v=""/>
    <s v="LEXDO0128252391"/>
    <s v="21/02/2025 03:52"/>
  </r>
  <r>
    <x v="4"/>
    <x v="4"/>
    <n v="66"/>
    <n v="1"/>
    <s v="EUH18"/>
    <n v="122.35"/>
    <n v="7"/>
    <s v="ร้านที่9"/>
    <s v="ศิริลักษณ์ สรรพจักร"/>
    <s v="135/1 ม.5 ต.นาบินหลา อ.เมือง  จ.ตรัง 92000 · ทับเที่ยง/ Thap Thiang_x000a__x000a_เมืองตรัง/ Mueang Trangตรัง/ Trang_x000a_92000"/>
    <s v="92000"/>
    <s v="660805422687"/>
    <s v="21/02/2025 03:53"/>
    <s v="-"/>
    <s v="Kerry_dropoff"/>
    <s v="Lazada"/>
    <s v="lazada"/>
    <s v=""/>
    <s v="LEXDO0128252391"/>
    <s v="21/02/2025 03:52"/>
  </r>
  <r>
    <x v="5"/>
    <x v="5"/>
    <n v="67"/>
    <n v="1"/>
    <s v="EUH18"/>
    <n v="122.35"/>
    <n v="7"/>
    <s v="ร้านที่9"/>
    <s v="ศิริลักษณ์ สรรพจักร"/>
    <s v="135/1 ม.5 ต.นาบินหลา อ.เมือง  จ.ตรัง 92000 · ทับเที่ยง/ Thap Thiang_x000a__x000a_เมืองตรัง/ Mueang Trangตรัง/ Trang_x000a_92000"/>
    <s v="92000"/>
    <s v="660805422687"/>
    <s v="21/02/2025 03:53"/>
    <s v="-"/>
    <s v="Kerry_dropoff"/>
    <s v="Lazada"/>
    <s v="lazada"/>
    <s v=""/>
    <s v="LEXDO0128252391"/>
    <s v="21/02/2025 03:52"/>
  </r>
  <r>
    <x v="7"/>
    <x v="9"/>
    <n v="45"/>
    <n v="7"/>
    <s v="EUH17"/>
    <n v="324"/>
    <n v="30"/>
    <s v="ร้านที่4"/>
    <s v="ภ***ภรณ์ พ***่นรัมย์"/>
    <s v="บุรีรัมย์"/>
    <s v="-"/>
    <s v=""/>
    <s v="21/02/2025 03:11"/>
    <s v="-"/>
    <s v="Flash Express Thailand COD"/>
    <s v="Tiktok"/>
    <s v="จ่ายทีหลัง / COD"/>
    <s v=""/>
    <s v="THT28031J96SY8Z"/>
    <s v="21/02/2025 03:11"/>
  </r>
  <r>
    <x v="3"/>
    <x v="3"/>
    <n v="66"/>
    <n v="1"/>
    <s v="EUH16"/>
    <n v="115.35"/>
    <n v="0"/>
    <s v="ร้านที่9"/>
    <s v="เมธาวี คาบเมืองพวล"/>
    <s v="บ้านนางพิม 71/3หมู่3 ต.บางขันแตก อ.เมือง จ.สมุทรสงคราม · บางขันแตก/ Bang Khan Taek_x000a__x000a_เมืองสมุทรสงคราม/ Mueang Samut Songkhramสมุทรสงคราม/ Samut Songkhram_x000a_75000"/>
    <s v="75000"/>
    <s v="660653521965"/>
    <s v="21/02/2025 03:04"/>
    <s v="-"/>
    <s v="Kerry_dropoff"/>
    <s v="Lazada"/>
    <s v="lazada"/>
    <s v=""/>
    <s v="LEXDO0128252375"/>
    <s v="21/02/2025 03:04"/>
  </r>
  <r>
    <x v="4"/>
    <x v="4"/>
    <n v="66"/>
    <n v="1"/>
    <s v="EUH16"/>
    <n v="115.35"/>
    <n v="0"/>
    <s v="ร้านที่9"/>
    <s v="เมธาวี คาบเมืองพวล"/>
    <s v="บ้านนางพิม 71/3หมู่3 ต.บางขันแตก อ.เมือง จ.สมุทรสงคราม · บางขันแตก/ Bang Khan Taek_x000a__x000a_เมืองสมุทรสงคราม/ Mueang Samut Songkhramสมุทรสงคราม/ Samut Songkhram_x000a_75000"/>
    <s v="75000"/>
    <s v="660653521965"/>
    <s v="21/02/2025 03:04"/>
    <s v="-"/>
    <s v="Kerry_dropoff"/>
    <s v="Lazada"/>
    <s v="lazada"/>
    <s v=""/>
    <s v="LEXDO0128252375"/>
    <s v="21/02/2025 03:04"/>
  </r>
  <r>
    <x v="5"/>
    <x v="5"/>
    <n v="67"/>
    <n v="1"/>
    <s v="EUH16"/>
    <n v="115.35"/>
    <n v="0"/>
    <s v="ร้านที่9"/>
    <s v="เมธาวี คาบเมืองพวล"/>
    <s v="บ้านนางพิม 71/3หมู่3 ต.บางขันแตก อ.เมือง จ.สมุทรสงคราม · บางขันแตก/ Bang Khan Taek_x000a__x000a_เมืองสมุทรสงคราม/ Mueang Samut Songkhramสมุทรสงคราม/ Samut Songkhram_x000a_75000"/>
    <s v="75000"/>
    <s v="660653521965"/>
    <s v="21/02/2025 03:04"/>
    <s v="-"/>
    <s v="Kerry_dropoff"/>
    <s v="Lazada"/>
    <s v="lazada"/>
    <s v=""/>
    <s v="LEXDO0128252375"/>
    <s v="21/02/2025 03:04"/>
  </r>
  <r>
    <x v="3"/>
    <x v="25"/>
    <n v="74.87"/>
    <n v="1"/>
    <s v="EUH15"/>
    <n v="215.06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02:51"/>
    <s v="-"/>
    <s v="Kerry_dropoff"/>
    <s v="Lazada"/>
    <s v="lazada"/>
    <s v=""/>
    <s v="LEXDO0128249445"/>
    <s v="21/02/2025 02:51"/>
  </r>
  <r>
    <x v="5"/>
    <x v="5"/>
    <n v="66.333333333333329"/>
    <n v="3"/>
    <s v="EUH15"/>
    <n v="215.06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02:51"/>
    <s v="-"/>
    <s v="Kerry_dropoff"/>
    <s v="Lazada"/>
    <s v="lazada"/>
    <s v=""/>
    <s v="LEXDO0128249445"/>
    <s v="21/02/2025 02:5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12"/>
    <x v="14"/>
    <n v="49"/>
    <n v="1"/>
    <s v="EUH12"/>
    <n v="299"/>
    <n v="45"/>
    <s v="ร้านที่1"/>
    <s v="ณ******น"/>
    <s v="******ย3) ถ.เลียบคลองสอง แขวงบางชัน เขตคลองสามวา จังหวัดกรุงเทพมหานคร 10510"/>
    <s v="10510"/>
    <s v="41"/>
    <s v="21/02/2025 01:59"/>
    <s v="-"/>
    <s v="SPX Express"/>
    <s v="Shopee"/>
    <s v="shopee"/>
    <s v=""/>
    <s v="TH254370496289S"/>
    <s v="21/02/2025 01:58"/>
  </r>
  <r>
    <x v="3"/>
    <x v="3"/>
    <n v="75"/>
    <n v="1"/>
    <s v="EUH12"/>
    <n v="299"/>
    <n v="45"/>
    <s v="ร้านที่1"/>
    <s v="ณ******น"/>
    <s v="******ย3) ถ.เลียบคลองสอง แขวงบางชัน เขตคลองสามวา จังหวัดกรุงเทพมหานคร 10510"/>
    <s v="10510"/>
    <s v="41"/>
    <s v="21/02/2025 01:59"/>
    <s v="-"/>
    <s v="SPX Express"/>
    <s v="Shopee"/>
    <s v="shopee"/>
    <s v=""/>
    <s v="TH254370496289S"/>
    <s v="21/02/2025 01:58"/>
  </r>
  <r>
    <x v="5"/>
    <x v="5"/>
    <n v="76"/>
    <n v="1"/>
    <s v="EUH12"/>
    <n v="299"/>
    <n v="45"/>
    <s v="ร้านที่1"/>
    <s v="ณ******น"/>
    <s v="******ย3) ถ.เลียบคลองสอง แขวงบางชัน เขตคลองสามวา จังหวัดกรุงเทพมหานคร 10510"/>
    <s v="10510"/>
    <s v="41"/>
    <s v="21/02/2025 01:59"/>
    <s v="-"/>
    <s v="SPX Express"/>
    <s v="Shopee"/>
    <s v="shopee"/>
    <s v=""/>
    <s v="TH254370496289S"/>
    <s v="21/02/2025 01:58"/>
  </r>
  <r>
    <x v="6"/>
    <x v="6"/>
    <n v="43"/>
    <n v="1"/>
    <s v="EUH12"/>
    <n v="299"/>
    <n v="45"/>
    <s v="ร้านที่1"/>
    <s v="ณ******น"/>
    <s v="******ย3) ถ.เลียบคลองสอง แขวงบางชัน เขตคลองสามวา จังหวัดกรุงเทพมหานคร 10510"/>
    <s v="10510"/>
    <s v="41"/>
    <s v="21/02/2025 01:59"/>
    <s v="-"/>
    <s v="SPX Express"/>
    <s v="Shopee"/>
    <s v="shopee"/>
    <s v=""/>
    <s v="TH254370496289S"/>
    <s v="21/02/2025 01:58"/>
  </r>
  <r>
    <x v="3"/>
    <x v="3"/>
    <n v="66"/>
    <n v="1"/>
    <s v="EUH11"/>
    <n v="121.8"/>
    <n v="7"/>
    <s v="ร้านที่9"/>
    <s v="สมพิศ  ไชยบุรี"/>
    <s v="137หมู่4(มณฑา5)ต.บ้านกุ่ม_x000a__x000a_เมืองเพชรบุรี/ Mueang Phetchaburiเพชรบุรี/ Phetchaburi_x000a_76000"/>
    <s v="76000"/>
    <s v="660964021011"/>
    <s v="21/02/2025 01:51"/>
    <s v="-"/>
    <s v="Kerry_dropoff"/>
    <s v="Lazada"/>
    <s v="lazada"/>
    <s v=""/>
    <s v="LEXDO0128252157"/>
    <s v="21/02/2025 01:51"/>
  </r>
  <r>
    <x v="4"/>
    <x v="4"/>
    <n v="66"/>
    <n v="1"/>
    <s v="EUH11"/>
    <n v="121.8"/>
    <n v="7"/>
    <s v="ร้านที่9"/>
    <s v="สมพิศ  ไชยบุรี"/>
    <s v="137หมู่4(มณฑา5)ต.บ้านกุ่ม_x000a__x000a_เมืองเพชรบุรี/ Mueang Phetchaburiเพชรบุรี/ Phetchaburi_x000a_76000"/>
    <s v="76000"/>
    <s v="660964021011"/>
    <s v="21/02/2025 01:51"/>
    <s v="-"/>
    <s v="Kerry_dropoff"/>
    <s v="Lazada"/>
    <s v="lazada"/>
    <s v=""/>
    <s v="LEXDO0128252157"/>
    <s v="21/02/2025 01:51"/>
  </r>
  <r>
    <x v="5"/>
    <x v="5"/>
    <n v="67"/>
    <n v="1"/>
    <s v="EUH11"/>
    <n v="121.8"/>
    <n v="7"/>
    <s v="ร้านที่9"/>
    <s v="สมพิศ  ไชยบุรี"/>
    <s v="137หมู่4(มณฑา5)ต.บ้านกุ่ม_x000a__x000a_เมืองเพชรบุรี/ Mueang Phetchaburiเพชรบุรี/ Phetchaburi_x000a_76000"/>
    <s v="76000"/>
    <s v="660964021011"/>
    <s v="21/02/2025 01:51"/>
    <s v="-"/>
    <s v="Kerry_dropoff"/>
    <s v="Lazada"/>
    <s v="lazada"/>
    <s v=""/>
    <s v="LEXDO0128252157"/>
    <s v="21/02/2025 01:51"/>
  </r>
  <r>
    <x v="5"/>
    <x v="5"/>
    <n v="66.333333333333329"/>
    <n v="3"/>
    <s v="EUH10"/>
    <n v="274.62"/>
    <n v="0"/>
    <s v="ร้านที่9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1/02/2025 01:46"/>
    <s v="-"/>
    <s v="Kerry_dropoff"/>
    <s v="Lazada"/>
    <s v="lazada"/>
    <s v=""/>
    <s v="LEXDO0128252102"/>
    <s v="21/02/2025 01:46"/>
  </r>
  <r>
    <x v="3"/>
    <x v="3"/>
    <n v="66"/>
    <n v="1"/>
    <s v="EUH10"/>
    <n v="274.62"/>
    <n v="0"/>
    <s v="ร้านที่9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1/02/2025 01:46"/>
    <s v="-"/>
    <s v="Kerry_dropoff"/>
    <s v="Lazada"/>
    <s v="lazada"/>
    <s v=""/>
    <s v="LEXDO0128252102"/>
    <s v="21/02/2025 01:46"/>
  </r>
  <r>
    <x v="4"/>
    <x v="4"/>
    <n v="66"/>
    <n v="1"/>
    <s v="EUH10"/>
    <n v="274.62"/>
    <n v="0"/>
    <s v="ร้านที่9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1/02/2025 01:46"/>
    <s v="-"/>
    <s v="Kerry_dropoff"/>
    <s v="Lazada"/>
    <s v="lazada"/>
    <s v=""/>
    <s v="LEXDO0128252102"/>
    <s v="21/02/2025 01:46"/>
  </r>
  <r>
    <x v="5"/>
    <x v="5"/>
    <n v="67"/>
    <n v="1"/>
    <s v="EUH10"/>
    <n v="274.62"/>
    <n v="0"/>
    <s v="ร้านที่9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1/02/2025 01:46"/>
    <s v="-"/>
    <s v="Kerry_dropoff"/>
    <s v="Lazada"/>
    <s v="lazada"/>
    <s v=""/>
    <s v="LEXDO0128252102"/>
    <s v="21/02/2025 01:46"/>
  </r>
  <r>
    <x v="4"/>
    <x v="10"/>
    <n v="76"/>
    <n v="3"/>
    <s v="EUH9"/>
    <n v="283"/>
    <n v="64"/>
    <s v="ร้านที่1"/>
    <s v="ส******)"/>
    <s v="******ำบลเกษมทรัพย์ อำเภอปักธงชัย จังหวัดนครราชสีมา 30150"/>
    <s v="30150"/>
    <s v="42"/>
    <s v="21/02/2025 01:45"/>
    <s v="-"/>
    <s v="SPX Express"/>
    <s v="Shopee"/>
    <s v="shopee"/>
    <s v=""/>
    <s v="TH254263092366F"/>
    <s v="21/02/2025 01:45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1"/>
    <x v="1"/>
    <n v="66.666666666666671"/>
    <n v="3"/>
    <s v="EUH7"/>
    <n v="175"/>
    <n v="45"/>
    <s v="ร้านที่1"/>
    <s v="จ******ล"/>
    <s v="******นน ห้วยเเก้ว, ตำบล สุเทพ, อำเภอเมืองเชียงใหม่ ตำบลสุเทพ อำเภอเมืองเชียงใหม่ จังหวัดเชียงใหม่ 50200"/>
    <s v="50200"/>
    <s v="97"/>
    <s v="21/02/2025 09:18"/>
    <s v="-"/>
    <s v="SPX Express"/>
    <s v="Shopee"/>
    <s v="shopee"/>
    <s v=""/>
    <s v="TH255152539283U"/>
    <s v="21/02/2025 01:00"/>
  </r>
  <r>
    <x v="6"/>
    <x v="26"/>
    <n v="32.799999999999997"/>
    <n v="1"/>
    <s v="EUH6"/>
    <n v="101.3"/>
    <n v="7"/>
    <s v="ร้านที่1"/>
    <s v="มณีพร พันธ์เจริญ"/>
    <s v="ร้านซ่อมแซมเสื้อผ้า หน้าวัดสำโรง 20/35 ม.8 ถ.บางกรวย ไทรน้อย · บางกรวย/ Bang Kruai_x000a__x000a_บางกรวย/ Bang Kruaiนนทบุรี/ Nonthaburi_x000a_11130"/>
    <s v="11130"/>
    <s v="660802836663"/>
    <s v="21/02/2025 00:54"/>
    <s v="-"/>
    <s v="Kerry_dropoff"/>
    <s v="Lazada"/>
    <s v="lazada"/>
    <s v=""/>
    <s v="LEXPU0460120717"/>
    <s v="21/02/2025 00:54"/>
  </r>
  <r>
    <x v="5"/>
    <x v="27"/>
    <n v="61.5"/>
    <n v="1"/>
    <s v="EUH6"/>
    <n v="101.3"/>
    <n v="7"/>
    <s v="ร้านที่1"/>
    <s v="มณีพร พันธ์เจริญ"/>
    <s v="ร้านซ่อมแซมเสื้อผ้า หน้าวัดสำโรง 20/35 ม.8 ถ.บางกรวย ไทรน้อย · บางกรวย/ Bang Kruai_x000a__x000a_บางกรวย/ Bang Kruaiนนทบุรี/ Nonthaburi_x000a_11130"/>
    <s v="11130"/>
    <s v="660802836663"/>
    <s v="21/02/2025 00:54"/>
    <s v="-"/>
    <s v="Kerry_dropoff"/>
    <s v="Lazada"/>
    <s v="lazada"/>
    <s v=""/>
    <s v="LEXPU0460120717"/>
    <s v="21/02/2025 00:54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6"/>
    <x v="6"/>
    <n v="60"/>
    <n v="3"/>
    <s v="EUH4"/>
    <n v="111"/>
    <n v="6"/>
    <s v="ร้านที่2"/>
    <s v="ธ***ชต์ เ***าส"/>
    <s v="กรุงเทพฯ"/>
    <s v="-"/>
    <s v=""/>
    <s v="21/02/2025 00:44"/>
    <s v="-"/>
    <s v="Flash Express Thailand COD"/>
    <s v="Tiktok"/>
    <s v="จ่ายทีหลัง / COD"/>
    <s v=""/>
    <s v="THT01201J8J4A9Z"/>
    <s v="21/02/2025 00:44"/>
  </r>
  <r>
    <x v="12"/>
    <x v="14"/>
    <n v="33.333333333333336"/>
    <n v="3"/>
    <s v="EUH2"/>
    <n v="117.87"/>
    <n v="7"/>
    <s v="ร้านที่1"/>
    <s v="ณิชากร พันธ์เจริญ"/>
    <s v="168 หมู่2 หมู่บ้านมารินทร์ · ขวัญเมือง/ Khwan Mueang_x000a__x000a_เสลภูมิ/ Selaphumร้อยเอ็ด/ Roi Et_x000a_45120"/>
    <s v="45120"/>
    <s v="660993514541"/>
    <s v="21/02/2025 00:36"/>
    <s v="-"/>
    <s v="Kerry_dropoff"/>
    <s v="Lazada"/>
    <s v="lazada"/>
    <s v=""/>
    <s v="TH42106W40296R"/>
    <s v="21/02/2025 00:36"/>
  </r>
  <r>
    <x v="5"/>
    <x v="5"/>
    <n v="66.333333333333329"/>
    <n v="3"/>
    <s v="EUH1"/>
    <n v="284.62"/>
    <n v="0"/>
    <s v="ร้านที่9"/>
    <s v="สมคิด สว่างแจ้ง"/>
    <s v="72/35 หมู่ 7 ต. วัดจันทร_x000a__x000a_เมืองพิษณุโลก/ Mueang Phitsanulokพิษณุโลก/ Phitsanulok_x000a_65000"/>
    <s v="65000"/>
    <s v="660655410232"/>
    <s v="21/02/2025 00:19"/>
    <s v="-"/>
    <s v="Kerry_dropoff"/>
    <s v="Lazada"/>
    <s v="lazada"/>
    <s v=""/>
    <s v="LEXDO0128255322"/>
    <s v="21/02/2025 00:19"/>
  </r>
  <r>
    <x v="5"/>
    <x v="5"/>
    <n v="66.333333333333329"/>
    <n v="3"/>
    <s v="EUH1"/>
    <n v="284.62"/>
    <n v="0"/>
    <s v="ร้านที่9"/>
    <s v="สมคิด สว่างแจ้ง"/>
    <s v="72/35 หมู่ 7 ต. วัดจันทร_x000a__x000a_เมืองพิษณุโลก/ Mueang Phitsanulokพิษณุโลก/ Phitsanulok_x000a_65000"/>
    <s v="65000"/>
    <s v="660655410232"/>
    <s v="21/02/2025 00:19"/>
    <s v="-"/>
    <s v="Kerry_dropoff"/>
    <s v="Lazada"/>
    <s v="lazada"/>
    <s v=""/>
    <s v="LEXDO0128255322"/>
    <s v="21/02/2025 00:19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x v="0"/>
    <n v="66.333333333333329"/>
    <n v="3"/>
    <s v="EUJ90"/>
    <n v="153.5"/>
    <n v="7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22/02/2025 23:55"/>
    <s v="-"/>
    <s v="Kerry_dropoff"/>
    <s v="Lazada"/>
    <s v="lazada"/>
    <s v=""/>
    <s v="-"/>
    <s v="22/02/2025 23:54"/>
  </r>
  <r>
    <x v="0"/>
    <x v="0"/>
    <n v="66.333333333333329"/>
    <n v="3"/>
    <s v="EUJ89"/>
    <n v="153.30000000000001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22/02/2025 23:55"/>
    <s v="-"/>
    <s v="Kerry_dropoff"/>
    <s v="Lazada"/>
    <s v="lazada"/>
    <s v=""/>
    <s v="-"/>
    <s v="22/02/2025 23:53"/>
  </r>
  <r>
    <x v="1"/>
    <x v="1"/>
    <n v="66"/>
    <n v="1"/>
    <s v="EUJ88"/>
    <n v="151.4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22/02/2025 23:32"/>
    <s v="-"/>
    <s v="Kerry_dropoff"/>
    <s v="Lazada"/>
    <s v="lazada"/>
    <s v=""/>
    <s v="-"/>
    <s v="22/02/2025 23:31"/>
  </r>
  <r>
    <x v="2"/>
    <x v="2"/>
    <n v="66"/>
    <n v="1"/>
    <s v="EUJ88"/>
    <n v="151.4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22/02/2025 23:32"/>
    <s v="-"/>
    <s v="Kerry_dropoff"/>
    <s v="Lazada"/>
    <s v="lazada"/>
    <s v=""/>
    <s v="-"/>
    <s v="22/02/2025 23:31"/>
  </r>
  <r>
    <x v="0"/>
    <x v="0"/>
    <n v="67"/>
    <n v="1"/>
    <s v="EUJ88"/>
    <n v="151.4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22/02/2025 23:32"/>
    <s v="-"/>
    <s v="Kerry_dropoff"/>
    <s v="Lazada"/>
    <s v="lazada"/>
    <s v=""/>
    <s v="-"/>
    <s v="22/02/2025 23:31"/>
  </r>
  <r>
    <x v="0"/>
    <x v="0"/>
    <n v="66.333333333333329"/>
    <n v="3"/>
    <s v="EUJ87"/>
    <n v="151.3000000000000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22/02/2025 23:30"/>
    <s v="-"/>
    <s v="Kerry_dropoff"/>
    <s v="Lazada"/>
    <s v="lazada"/>
    <s v=""/>
    <s v="-"/>
    <s v="22/02/2025 23:29"/>
  </r>
  <r>
    <x v="1"/>
    <x v="1"/>
    <n v="66"/>
    <n v="1"/>
    <s v="EUJ86"/>
    <n v="237.69"/>
    <n v="7"/>
    <s v="ร้านที่9"/>
    <s v="ฐานิดา เล็กสุนทร"/>
    <s v="12/323 ซอยหมู่บ้านเขาน้อย ตำบลหัวหิน · หัวหิน_x000a__x000a_หัวหิน/ Hua Hinประจวบคีรีขันธ์/ Prachuap Khiri Khan_x000a_77110"/>
    <s v="77110"/>
    <s v="660813594903"/>
    <s v="22/02/2025 23:27"/>
    <s v="-"/>
    <s v="Kerry_dropoff"/>
    <s v="Lazada"/>
    <s v="lazada"/>
    <s v=""/>
    <s v="-"/>
    <s v="22/02/2025 23:27"/>
  </r>
  <r>
    <x v="2"/>
    <x v="2"/>
    <n v="66"/>
    <n v="1"/>
    <s v="EUJ86"/>
    <n v="237.69"/>
    <n v="7"/>
    <s v="ร้านที่9"/>
    <s v="ฐานิดา เล็กสุนทร"/>
    <s v="12/323 ซอยหมู่บ้านเขาน้อย ตำบลหัวหิน · หัวหิน_x000a__x000a_หัวหิน/ Hua Hinประจวบคีรีขันธ์/ Prachuap Khiri Khan_x000a_77110"/>
    <s v="77110"/>
    <s v="660813594903"/>
    <s v="22/02/2025 23:27"/>
    <s v="-"/>
    <s v="Kerry_dropoff"/>
    <s v="Lazada"/>
    <s v="lazada"/>
    <s v=""/>
    <s v="-"/>
    <s v="22/02/2025 23:27"/>
  </r>
  <r>
    <x v="0"/>
    <x v="0"/>
    <n v="67"/>
    <n v="1"/>
    <s v="EUJ86"/>
    <n v="237.69"/>
    <n v="7"/>
    <s v="ร้านที่9"/>
    <s v="ฐานิดา เล็กสุนทร"/>
    <s v="12/323 ซอยหมู่บ้านเขาน้อย ตำบลหัวหิน · หัวหิน_x000a__x000a_หัวหิน/ Hua Hinประจวบคีรีขันธ์/ Prachuap Khiri Khan_x000a_77110"/>
    <s v="77110"/>
    <s v="660813594903"/>
    <s v="22/02/2025 23:27"/>
    <s v="-"/>
    <s v="Kerry_dropoff"/>
    <s v="Lazada"/>
    <s v="lazada"/>
    <s v=""/>
    <s v="-"/>
    <s v="22/02/2025 23:27"/>
  </r>
  <r>
    <x v="0"/>
    <x v="0"/>
    <n v="66.333333333333329"/>
    <n v="3"/>
    <s v="EUJ86"/>
    <n v="237.69"/>
    <n v="7"/>
    <s v="ร้านที่9"/>
    <s v="ฐานิดา เล็กสุนทร"/>
    <s v="12/323 ซอยหมู่บ้านเขาน้อย ตำบลหัวหิน · หัวหิน_x000a__x000a_หัวหิน/ Hua Hinประจวบคีรีขันธ์/ Prachuap Khiri Khan_x000a_77110"/>
    <s v="77110"/>
    <s v="660813594903"/>
    <s v="22/02/2025 23:27"/>
    <s v="-"/>
    <s v="Kerry_dropoff"/>
    <s v="Lazada"/>
    <s v="lazada"/>
    <s v=""/>
    <s v="-"/>
    <s v="22/02/2025 23:27"/>
  </r>
  <r>
    <x v="3"/>
    <x v="3"/>
    <n v="33.333333333333336"/>
    <n v="3"/>
    <s v="EUJ85"/>
    <n v="85.05"/>
    <n v="7"/>
    <s v="ร้านที่6"/>
    <s v="เพ็ญนิภา"/>
    <s v="9/19 หมู่7 ซ.คลองสี่ตอ.42 ตำบลคลองสี่_x000a__x000a_คลองหลวง/ Khlong Luangปทุมธานี/ Pathum Thani_x000a_12120"/>
    <s v="12120"/>
    <s v="660942328171"/>
    <s v="22/02/2025 22:29"/>
    <s v="-"/>
    <s v="Kerry_dropoff"/>
    <s v="Lazada"/>
    <s v="lazada"/>
    <s v=""/>
    <s v="-"/>
    <s v="22/02/2025 22:29"/>
  </r>
  <r>
    <x v="0"/>
    <x v="0"/>
    <n v="66.333333333333329"/>
    <n v="3"/>
    <s v="EUJ84"/>
    <n v="122.35"/>
    <n v="7"/>
    <s v="ร้านที่9"/>
    <s v="อรุณี  ภักดี"/>
    <s v="10/45  หมู่บ้านชวนชื่น  ซอยเพชรเกษม 81_x000a__x000a_หนองแขม/ Nong Khaemกรุงเทพมหานคร/ Bangkok_x000a_10160"/>
    <s v="10160"/>
    <s v="660898855903"/>
    <s v="22/02/2025 22:15"/>
    <s v="-"/>
    <s v="Kerry_dropoff"/>
    <s v="Lazada"/>
    <s v="lazada"/>
    <s v=""/>
    <s v="-"/>
    <s v="22/02/2025 22:15"/>
  </r>
  <r>
    <x v="1"/>
    <x v="1"/>
    <n v="66"/>
    <n v="1"/>
    <s v="EUJ83"/>
    <n v="150.80000000000001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22/02/2025 22:14"/>
    <s v="-"/>
    <s v="Kerry_dropoff"/>
    <s v="Lazada"/>
    <s v="lazada"/>
    <s v=""/>
    <s v="-"/>
    <s v="22/02/2025 22:14"/>
  </r>
  <r>
    <x v="2"/>
    <x v="2"/>
    <n v="66"/>
    <n v="1"/>
    <s v="EUJ83"/>
    <n v="150.80000000000001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22/02/2025 22:14"/>
    <s v="-"/>
    <s v="Kerry_dropoff"/>
    <s v="Lazada"/>
    <s v="lazada"/>
    <s v=""/>
    <s v="-"/>
    <s v="22/02/2025 22:14"/>
  </r>
  <r>
    <x v="0"/>
    <x v="0"/>
    <n v="67"/>
    <n v="1"/>
    <s v="EUJ83"/>
    <n v="150.80000000000001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22/02/2025 22:14"/>
    <s v="-"/>
    <s v="Kerry_dropoff"/>
    <s v="Lazada"/>
    <s v="lazada"/>
    <s v=""/>
    <s v="-"/>
    <s v="22/02/2025 22:14"/>
  </r>
  <r>
    <x v="1"/>
    <x v="1"/>
    <n v="66"/>
    <n v="1"/>
    <s v="EUJ82"/>
    <n v="152.6"/>
    <n v="7"/>
    <s v="ร้านที่9"/>
    <s v="คุณ ราตรี  นรมาตร"/>
    <s v="152 ม.5 บ.ดอนดู่ · บ้านเต่า/ Ban Tao_x000a__x000a_บ้านแท่น/ Ban Thaenชัยภูมิ/ Chaiyaphum_x000a_36190"/>
    <s v="36190"/>
    <s v="660610982892"/>
    <s v="22/02/2025 21:54"/>
    <s v="-"/>
    <s v="Kerry_dropoff"/>
    <s v="Lazada"/>
    <s v="lazada"/>
    <s v=""/>
    <s v="-"/>
    <s v="22/02/2025 21:54"/>
  </r>
  <r>
    <x v="2"/>
    <x v="2"/>
    <n v="66"/>
    <n v="1"/>
    <s v="EUJ82"/>
    <n v="152.6"/>
    <n v="7"/>
    <s v="ร้านที่9"/>
    <s v="คุณ ราตรี  นรมาตร"/>
    <s v="152 ม.5 บ.ดอนดู่ · บ้านเต่า/ Ban Tao_x000a__x000a_บ้านแท่น/ Ban Thaenชัยภูมิ/ Chaiyaphum_x000a_36190"/>
    <s v="36190"/>
    <s v="660610982892"/>
    <s v="22/02/2025 21:54"/>
    <s v="-"/>
    <s v="Kerry_dropoff"/>
    <s v="Lazada"/>
    <s v="lazada"/>
    <s v=""/>
    <s v="-"/>
    <s v="22/02/2025 21:54"/>
  </r>
  <r>
    <x v="0"/>
    <x v="0"/>
    <n v="67"/>
    <n v="1"/>
    <s v="EUJ82"/>
    <n v="152.6"/>
    <n v="7"/>
    <s v="ร้านที่9"/>
    <s v="คุณ ราตรี  นรมาตร"/>
    <s v="152 ม.5 บ.ดอนดู่ · บ้านเต่า/ Ban Tao_x000a__x000a_บ้านแท่น/ Ban Thaenชัยภูมิ/ Chaiyaphum_x000a_36190"/>
    <s v="36190"/>
    <s v="660610982892"/>
    <s v="22/02/2025 21:54"/>
    <s v="-"/>
    <s v="Kerry_dropoff"/>
    <s v="Lazada"/>
    <s v="lazada"/>
    <s v=""/>
    <s v="-"/>
    <s v="22/02/2025 21:54"/>
  </r>
  <r>
    <x v="4"/>
    <x v="4"/>
    <n v="150"/>
    <n v="1"/>
    <s v="EUJ81"/>
    <n v="220"/>
    <n v="0"/>
    <s v="ร้านที่2"/>
    <s v="ร***ก อ***ึก"/>
    <s v="เชียงราย"/>
    <s v="-"/>
    <s v=""/>
    <s v="22/02/2025 21:50"/>
    <s v="-"/>
    <s v="J&amp;T COD"/>
    <s v="Tiktok"/>
    <s v="จ่ายทีหลัง / COD"/>
    <s v=""/>
    <s v="-"/>
    <s v="22/02/2025 21:50"/>
  </r>
  <r>
    <x v="2"/>
    <x v="5"/>
    <n v="120"/>
    <n v="1"/>
    <s v="EUJ81"/>
    <n v="220"/>
    <n v="0"/>
    <s v="ร้านที่2"/>
    <s v="ร***ก อ***ึก"/>
    <s v="เชียงราย"/>
    <s v="-"/>
    <s v=""/>
    <s v="22/02/2025 21:50"/>
    <s v="-"/>
    <s v="J&amp;T COD"/>
    <s v="Tiktok"/>
    <s v="จ่ายทีหลัง / COD"/>
    <s v=""/>
    <s v="-"/>
    <s v="22/02/2025 21:50"/>
  </r>
  <r>
    <x v="0"/>
    <x v="0"/>
    <n v="66.333333333333329"/>
    <n v="3"/>
    <s v="EUJ80"/>
    <n v="122.35"/>
    <n v="7"/>
    <s v="ร้านที่9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22/02/2025 21:26"/>
    <s v="-"/>
    <s v="Kerry_dropoff"/>
    <s v="Lazada"/>
    <s v="lazada"/>
    <s v=""/>
    <s v="-"/>
    <s v="22/02/2025 21:26"/>
  </r>
  <r>
    <x v="0"/>
    <x v="0"/>
    <n v="66.333333333333329"/>
    <n v="3"/>
    <s v="EUJ78"/>
    <n v="142.31"/>
    <n v="0"/>
    <s v="ร้านที่9"/>
    <s v="อนุสร  นากรณ์"/>
    <s v="224 หมู่3 บ้านวังดินเหนียว ต.วังยาง อ.เนินมะปราง จ.พิษณุโลก65190_x000a__x000a_เนินมะปราง/ Noen Maprangพิษณุโลก/ Phitsanulok_x000a_65190"/>
    <s v="65190"/>
    <s v="660853586220"/>
    <s v="22/02/2025 21:19"/>
    <s v="-"/>
    <s v="Kerry_dropoff"/>
    <s v="Lazada"/>
    <s v="lazada"/>
    <s v=""/>
    <s v="-"/>
    <s v="22/02/2025 21:19"/>
  </r>
  <r>
    <x v="1"/>
    <x v="1"/>
    <n v="66"/>
    <n v="1"/>
    <s v="EUJ77"/>
    <n v="115.35"/>
    <n v="0"/>
    <s v="ร้านที่9"/>
    <s v="สมลักษณ์ จาบประไพ"/>
    <s v="253/54 หมู่บ้านรุ่งเรือง ถ.เทศบาล4 ต.ปากเพรียว_x000a__x000a_เมืองสระบุรี/ Mueang Saraburiสระบุรี/ Saraburi_x000a_18000"/>
    <s v="18000"/>
    <s v="660861223263"/>
    <s v="22/02/2025 21:19"/>
    <s v="-"/>
    <s v="Kerry_dropoff"/>
    <s v="Lazada"/>
    <s v="lazada"/>
    <s v=""/>
    <s v="-"/>
    <s v="22/02/2025 21:19"/>
  </r>
  <r>
    <x v="2"/>
    <x v="2"/>
    <n v="66"/>
    <n v="1"/>
    <s v="EUJ77"/>
    <n v="115.35"/>
    <n v="0"/>
    <s v="ร้านที่9"/>
    <s v="สมลักษณ์ จาบประไพ"/>
    <s v="253/54 หมู่บ้านรุ่งเรือง ถ.เทศบาล4 ต.ปากเพรียว_x000a__x000a_เมืองสระบุรี/ Mueang Saraburiสระบุรี/ Saraburi_x000a_18000"/>
    <s v="18000"/>
    <s v="660861223263"/>
    <s v="22/02/2025 21:19"/>
    <s v="-"/>
    <s v="Kerry_dropoff"/>
    <s v="Lazada"/>
    <s v="lazada"/>
    <s v=""/>
    <s v="-"/>
    <s v="22/02/2025 21:19"/>
  </r>
  <r>
    <x v="0"/>
    <x v="0"/>
    <n v="67"/>
    <n v="1"/>
    <s v="EUJ77"/>
    <n v="115.35"/>
    <n v="0"/>
    <s v="ร้านที่9"/>
    <s v="สมลักษณ์ จาบประไพ"/>
    <s v="253/54 หมู่บ้านรุ่งเรือง ถ.เทศบาล4 ต.ปากเพรียว_x000a__x000a_เมืองสระบุรี/ Mueang Saraburiสระบุรี/ Saraburi_x000a_18000"/>
    <s v="18000"/>
    <s v="660861223263"/>
    <s v="22/02/2025 21:19"/>
    <s v="-"/>
    <s v="Kerry_dropoff"/>
    <s v="Lazada"/>
    <s v="lazada"/>
    <s v=""/>
    <s v="-"/>
    <s v="22/02/2025 21:19"/>
  </r>
  <r>
    <x v="0"/>
    <x v="0"/>
    <n v="66.333333333333329"/>
    <n v="3"/>
    <s v="EUJ76"/>
    <n v="469.18"/>
    <n v="7"/>
    <s v="ร้านที่9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22/02/2025 20:54"/>
    <s v="-"/>
    <s v="Kerry_dropoff"/>
    <s v="Lazada"/>
    <s v="lazada"/>
    <s v=""/>
    <s v="-"/>
    <s v="22/02/2025 20:54"/>
  </r>
  <r>
    <x v="0"/>
    <x v="0"/>
    <n v="66.333333333333329"/>
    <n v="3"/>
    <s v="EUJ76"/>
    <n v="469.18"/>
    <n v="7"/>
    <s v="ร้านที่9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22/02/2025 20:54"/>
    <s v="-"/>
    <s v="Kerry_dropoff"/>
    <s v="Lazada"/>
    <s v="lazada"/>
    <s v=""/>
    <s v="-"/>
    <s v="22/02/2025 20:54"/>
  </r>
  <r>
    <x v="0"/>
    <x v="0"/>
    <n v="66.333333333333329"/>
    <n v="3"/>
    <s v="EUJ76"/>
    <n v="469.18"/>
    <n v="7"/>
    <s v="ร้านที่9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22/02/2025 20:54"/>
    <s v="-"/>
    <s v="Kerry_dropoff"/>
    <s v="Lazada"/>
    <s v="lazada"/>
    <s v=""/>
    <s v="-"/>
    <s v="22/02/2025 20:54"/>
  </r>
  <r>
    <x v="0"/>
    <x v="0"/>
    <n v="66.333333333333329"/>
    <n v="3"/>
    <s v="EUJ76"/>
    <n v="469.18"/>
    <n v="7"/>
    <s v="ร้านที่9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22/02/2025 20:54"/>
    <s v="-"/>
    <s v="Kerry_dropoff"/>
    <s v="Lazada"/>
    <s v="lazada"/>
    <s v=""/>
    <s v="-"/>
    <s v="22/02/2025 20:54"/>
  </r>
  <r>
    <x v="5"/>
    <x v="6"/>
    <n v="66.666666666666671"/>
    <n v="3"/>
    <s v="EUJ75"/>
    <n v="150"/>
    <n v="0"/>
    <s v="ร้านที่2"/>
    <s v="แ**"/>
    <s v="นนทบุรี"/>
    <s v="-"/>
    <s v=""/>
    <s v="22/02/2025 20:35"/>
    <s v="-"/>
    <s v="J&amp;T COD"/>
    <s v="Tiktok"/>
    <s v="จ่ายทีหลัง / COD"/>
    <s v=""/>
    <s v="-"/>
    <s v="22/02/2025 20:35"/>
  </r>
  <r>
    <x v="6"/>
    <x v="7"/>
    <n v="66.666666666666671"/>
    <n v="6"/>
    <s v="EUJ74"/>
    <n v="210"/>
    <n v="0"/>
    <s v="ร้านที่2"/>
    <s v="ใ* ส***ม"/>
    <s v="สมุทรปราการ"/>
    <s v="-"/>
    <s v=""/>
    <s v="22/02/2025 19:44"/>
    <s v="-"/>
    <s v="J&amp;T COD"/>
    <s v="Tiktok"/>
    <s v="จ่ายทีหลัง / COD"/>
    <s v=""/>
    <s v="-"/>
    <s v="22/02/2025 19:44"/>
  </r>
  <r>
    <x v="0"/>
    <x v="0"/>
    <n v="80"/>
    <n v="1"/>
    <s v="EUJ72"/>
    <n v="125"/>
    <n v="0"/>
    <s v="ร้านที่2"/>
    <s v="ส******ำ"/>
    <s v="******่าซาง จ.ลำพูน 51120 ตำบลบ้านเรือน อำเภอป่าซาง จังหวัดลำพูน 51120"/>
    <s v="51120"/>
    <s v="34"/>
    <s v="22/02/2025 19:11"/>
    <s v="-"/>
    <s v="SPX Express"/>
    <s v="Shopee"/>
    <s v="shopee"/>
    <s v=""/>
    <s v="-"/>
    <s v="22/02/2025 19:11"/>
  </r>
  <r>
    <x v="7"/>
    <x v="8"/>
    <n v="45"/>
    <n v="1"/>
    <s v="EUJ72"/>
    <n v="125"/>
    <n v="0"/>
    <s v="ร้านที่2"/>
    <s v="ส******ำ"/>
    <s v="******่าซาง จ.ลำพูน 51120 ตำบลบ้านเรือน อำเภอป่าซาง จังหวัดลำพูน 51120"/>
    <s v="51120"/>
    <s v="34"/>
    <s v="22/02/2025 19:11"/>
    <s v="-"/>
    <s v="SPX Express"/>
    <s v="Shopee"/>
    <s v="shopee"/>
    <s v=""/>
    <s v="-"/>
    <s v="22/02/2025 19:11"/>
  </r>
  <r>
    <x v="8"/>
    <x v="9"/>
    <n v="50"/>
    <n v="2"/>
    <s v="EUJ70"/>
    <n v="229"/>
    <n v="38"/>
    <s v="ร้านที่1"/>
    <s v="ว******์"/>
    <s v="******ถนน การเคหะ-คลองแห, ตำบล คลองแห, อำเภอหาดใหญ่ ตำบลคลองแห อำเภอหาดใหญ่ จังหวัดสงขลา 90110"/>
    <s v="90110"/>
    <s v="21"/>
    <s v="22/02/2025 19:13"/>
    <s v="-"/>
    <s v="SPX Express"/>
    <s v="Shopee"/>
    <s v="shopee"/>
    <s v=""/>
    <s v="-"/>
    <s v="22/02/2025 18:54"/>
  </r>
  <r>
    <x v="9"/>
    <x v="10"/>
    <n v="50"/>
    <n v="2"/>
    <s v="EUJ70"/>
    <n v="229"/>
    <n v="38"/>
    <s v="ร้านที่1"/>
    <s v="ว******์"/>
    <s v="******ถนน การเคหะ-คลองแห, ตำบล คลองแห, อำเภอหาดใหญ่ ตำบลคลองแห อำเภอหาดใหญ่ จังหวัดสงขลา 90110"/>
    <s v="90110"/>
    <s v="21"/>
    <s v="22/02/2025 19:13"/>
    <s v="-"/>
    <s v="SPX Express"/>
    <s v="Shopee"/>
    <s v="shopee"/>
    <s v=""/>
    <s v="-"/>
    <s v="22/02/2025 18:54"/>
  </r>
  <r>
    <x v="10"/>
    <x v="11"/>
    <n v="72.97"/>
    <n v="1"/>
    <s v="EUJ69"/>
    <n v="168.97"/>
    <n v="96"/>
    <s v="ร้านที่10"/>
    <s v="จุฑามาศ  ไทยเหนือ"/>
    <s v="โรงเรียนบ้านอีกุด หมู่ 13 · กุสุมาลย์/ Kusuman_x000a__x000a_กุสุมาลย์/ Kusumanสกลนคร/ Sakon Nakhon_x000a_47210"/>
    <s v="47210"/>
    <s v="660648316051"/>
    <s v="22/02/2025 18:53"/>
    <s v="-"/>
    <s v="Kerry_dropoff"/>
    <s v="Lazada"/>
    <s v="lazada"/>
    <s v=""/>
    <s v="-"/>
    <s v="22/02/2025 18:53"/>
  </r>
  <r>
    <x v="1"/>
    <x v="1"/>
    <n v="66"/>
    <n v="1"/>
    <s v="EUJ68"/>
    <n v="115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22/02/2025 17:52"/>
    <s v="-"/>
    <s v="Kerry_dropoff"/>
    <s v="Lazada"/>
    <s v="lazada"/>
    <s v=""/>
    <s v="-"/>
    <s v="22/02/2025 17:51"/>
  </r>
  <r>
    <x v="2"/>
    <x v="2"/>
    <n v="66"/>
    <n v="1"/>
    <s v="EUJ68"/>
    <n v="115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22/02/2025 17:52"/>
    <s v="-"/>
    <s v="Kerry_dropoff"/>
    <s v="Lazada"/>
    <s v="lazada"/>
    <s v=""/>
    <s v="-"/>
    <s v="22/02/2025 17:51"/>
  </r>
  <r>
    <x v="0"/>
    <x v="0"/>
    <n v="67"/>
    <n v="1"/>
    <s v="EUJ68"/>
    <n v="115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22/02/2025 17:52"/>
    <s v="-"/>
    <s v="Kerry_dropoff"/>
    <s v="Lazada"/>
    <s v="lazada"/>
    <s v=""/>
    <s v="-"/>
    <s v="22/02/2025 17:51"/>
  </r>
  <r>
    <x v="6"/>
    <x v="7"/>
    <n v="40"/>
    <n v="1"/>
    <s v="EUJ67"/>
    <n v="200"/>
    <n v="0"/>
    <s v="ร้านที่4"/>
    <s v="อ***ยทิพ ก***ูมิ"/>
    <s v="ร้อยเอ็ด"/>
    <s v="-"/>
    <s v=""/>
    <s v="22/02/2025 17:16"/>
    <s v="-"/>
    <s v="Flash Express Thailand"/>
    <s v="Tiktok"/>
    <s v="tiktok"/>
    <s v=""/>
    <s v="-"/>
    <s v="22/02/2025 17:13"/>
  </r>
  <r>
    <x v="0"/>
    <x v="0"/>
    <n v="80"/>
    <n v="1"/>
    <s v="EUJ67"/>
    <n v="200"/>
    <n v="0"/>
    <s v="ร้านที่4"/>
    <s v="อ***ยทิพ ก***ูมิ"/>
    <s v="ร้อยเอ็ด"/>
    <s v="-"/>
    <s v=""/>
    <s v="22/02/2025 17:16"/>
    <s v="-"/>
    <s v="Flash Express Thailand"/>
    <s v="Tiktok"/>
    <s v="tiktok"/>
    <s v=""/>
    <s v="-"/>
    <s v="22/02/2025 17:13"/>
  </r>
  <r>
    <x v="1"/>
    <x v="1"/>
    <n v="80"/>
    <n v="1"/>
    <s v="EUJ67"/>
    <n v="200"/>
    <n v="0"/>
    <s v="ร้านที่4"/>
    <s v="อ***ยทิพ ก***ูมิ"/>
    <s v="ร้อยเอ็ด"/>
    <s v="-"/>
    <s v=""/>
    <s v="22/02/2025 17:16"/>
    <s v="-"/>
    <s v="Flash Express Thailand"/>
    <s v="Tiktok"/>
    <s v="tiktok"/>
    <s v=""/>
    <s v="-"/>
    <s v="22/02/2025 17:13"/>
  </r>
  <r>
    <x v="0"/>
    <x v="0"/>
    <n v="66.333333333333329"/>
    <n v="3"/>
    <s v="EUJ66"/>
    <n v="135.02000000000001"/>
    <n v="7"/>
    <s v="ร้านที่9"/>
    <s v="สมพร สร้อยศรี"/>
    <s v="40 หมู่ 4 ตำบลเกาะเปริด_x000a__x000a_แหลมสิงห์/ Laem Singจันทบุรี/ Chanthaburi_x000a_22130"/>
    <s v="22130"/>
    <s v="660922536777"/>
    <s v="22/02/2025 17:12"/>
    <s v="-"/>
    <s v="Kerry_dropoff"/>
    <s v="Lazada"/>
    <s v="lazada"/>
    <s v=""/>
    <s v="-"/>
    <s v="22/02/2025 17:12"/>
  </r>
  <r>
    <x v="11"/>
    <x v="12"/>
    <n v="28.5"/>
    <n v="2"/>
    <s v="EUJ65"/>
    <n v="83"/>
    <n v="26"/>
    <s v="ร้านที่4"/>
    <s v="วินัยกระต่ายทอง"/>
    <s v="85ม.1ถนนเลียบบึงฉวาก ตำบลบ้านเชื่ยน · หันคา/ Hankha_x000a__x000a_หันคา/ Hankhaชัยนาท/ Chainat_x000a_17130"/>
    <s v="17130"/>
    <s v="660931736422"/>
    <s v="22/02/2025 17:11"/>
    <s v="-"/>
    <s v="Kerry_dropoff"/>
    <s v="Lazada"/>
    <s v="lazada"/>
    <s v=""/>
    <s v="-"/>
    <s v="22/02/2025 17:11"/>
  </r>
  <r>
    <x v="3"/>
    <x v="3"/>
    <n v="65"/>
    <n v="2"/>
    <s v="EUJ64"/>
    <n v="230"/>
    <n v="0"/>
    <s v="ร้านที่1"/>
    <s v="มยุรี ถาวรวงศ์"/>
    <s v=" 260/14ม.13 ต.จอมบึง อ.จอมบึง จ.ราชบุรี  70150"/>
    <s v="70150"/>
    <s v="0624455949"/>
    <s v="22/02/2025 16:52"/>
    <s v="raweewan5499@gmail.com"/>
    <s v="EMS COD"/>
    <s v="facebook"/>
    <s v="กสิกร"/>
    <s v=""/>
    <s v="-"/>
    <s v="22/02/2025 16:52"/>
  </r>
  <r>
    <x v="0"/>
    <x v="0"/>
    <n v="100"/>
    <n v="2"/>
    <s v="EUJ64"/>
    <n v="230"/>
    <n v="0"/>
    <s v="ร้านที่1"/>
    <s v="มยุรี ถาวรวงศ์"/>
    <s v=" 260/14ม.13 ต.จอมบึง อ.จอมบึง จ.ราชบุรี  70150"/>
    <s v="70150"/>
    <s v="0624455949"/>
    <s v="22/02/2025 16:52"/>
    <s v="raweewan5499@gmail.com"/>
    <s v="EMS COD"/>
    <s v="facebook"/>
    <s v="กสิกร"/>
    <s v=""/>
    <s v="-"/>
    <s v="22/02/2025 16:52"/>
  </r>
  <r>
    <x v="0"/>
    <x v="0"/>
    <n v="66.333333333333329"/>
    <n v="3"/>
    <s v="EUJ63"/>
    <n v="141.82"/>
    <n v="7"/>
    <s v="ร้านที่9"/>
    <s v="นุจรีย์  ฉิมสอาด"/>
    <s v="15 ม. 4 วิทยาลัยประมงชุมพรเขตรอุดมศักดิ์  ต. ปากตะโก_x000a__x000a_ทุ่งตะโก/ Thung Takoชุมพร/ Chumphon_x000a_86220"/>
    <s v="86220"/>
    <s v="660800864829"/>
    <s v="22/02/2025 16:48"/>
    <s v="-"/>
    <s v="Kerry_dropoff"/>
    <s v="Lazada"/>
    <s v="lazada"/>
    <s v=""/>
    <s v="-"/>
    <s v="22/02/2025 16:47"/>
  </r>
  <r>
    <x v="10"/>
    <x v="11"/>
    <n v="72.97"/>
    <n v="2"/>
    <s v="EUJ62"/>
    <n v="203.1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22/02/2025 16:36"/>
    <s v="-"/>
    <s v="Kerry_dropoff"/>
    <s v="Lazada"/>
    <s v="lazada"/>
    <s v=""/>
    <s v="-"/>
    <s v="22/02/2025 16:36"/>
  </r>
  <r>
    <x v="12"/>
    <x v="11"/>
    <n v="14.29"/>
    <n v="4"/>
    <s v="EUJ62"/>
    <n v="203.1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22/02/2025 16:36"/>
    <s v="-"/>
    <s v="Kerry_dropoff"/>
    <s v="Lazada"/>
    <s v="lazada"/>
    <s v=""/>
    <s v="-"/>
    <s v="22/02/2025 16:36"/>
  </r>
  <r>
    <x v="1"/>
    <x v="1"/>
    <n v="66"/>
    <n v="1"/>
    <s v="EUJ61"/>
    <n v="122.35"/>
    <n v="7"/>
    <s v="ร้านที่9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2/02/2025 16:20"/>
    <s v="-"/>
    <s v="Kerry_dropoff"/>
    <s v="Lazada"/>
    <s v="lazada"/>
    <s v=""/>
    <s v="-"/>
    <s v="22/02/2025 16:20"/>
  </r>
  <r>
    <x v="2"/>
    <x v="2"/>
    <n v="66"/>
    <n v="1"/>
    <s v="EUJ61"/>
    <n v="122.35"/>
    <n v="7"/>
    <s v="ร้านที่9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2/02/2025 16:20"/>
    <s v="-"/>
    <s v="Kerry_dropoff"/>
    <s v="Lazada"/>
    <s v="lazada"/>
    <s v=""/>
    <s v="-"/>
    <s v="22/02/2025 16:20"/>
  </r>
  <r>
    <x v="0"/>
    <x v="0"/>
    <n v="67"/>
    <n v="1"/>
    <s v="EUJ61"/>
    <n v="122.35"/>
    <n v="7"/>
    <s v="ร้านที่9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2/02/2025 16:20"/>
    <s v="-"/>
    <s v="Kerry_dropoff"/>
    <s v="Lazada"/>
    <s v="lazada"/>
    <s v=""/>
    <s v="-"/>
    <s v="22/02/2025 16:20"/>
  </r>
  <r>
    <x v="3"/>
    <x v="3"/>
    <n v="65"/>
    <n v="4"/>
    <s v="EUJ60"/>
    <n v="152"/>
    <n v="0"/>
    <s v="ร้านที่4"/>
    <s v="ม*** จ***ร์นิ่ม"/>
    <s v="ชลบุรี"/>
    <s v="-"/>
    <s v=""/>
    <s v="22/02/2025 16:01"/>
    <s v="-"/>
    <s v="Flash Express Thailand"/>
    <s v="Tiktok"/>
    <s v="tiktok"/>
    <s v=""/>
    <s v="-"/>
    <s v="22/02/2025 16:01"/>
  </r>
  <r>
    <x v="11"/>
    <x v="13"/>
    <n v="27.12"/>
    <n v="1"/>
    <s v="EUJ59"/>
    <n v="27.12"/>
    <n v="0"/>
    <s v="ร้านที่8"/>
    <s v="Wisanee Phimphion"/>
    <s v="18/3ม.1ต.ห้วยด้วน_x000a__x000a_ดอนตูม/ Don Tumนครปฐม/ Nakhon Pathom_x000a_73150"/>
    <s v="73150"/>
    <s v="660820526442"/>
    <s v="22/02/2025 15:55"/>
    <s v="-"/>
    <s v="Kerry_dropoff"/>
    <s v="Lazada"/>
    <s v="lazada"/>
    <s v=""/>
    <s v="-"/>
    <s v="22/02/2025 15:55"/>
  </r>
  <r>
    <x v="3"/>
    <x v="3"/>
    <n v="65"/>
    <n v="4"/>
    <s v="EUJ58"/>
    <n v="152"/>
    <n v="0"/>
    <s v="ร้านที่4"/>
    <s v="เ***ย์ ต***งค์"/>
    <s v="สมุทรสาคร"/>
    <s v="-"/>
    <s v=""/>
    <s v="22/02/2025 15:54"/>
    <s v="-"/>
    <s v="Flash Express Thailand COD"/>
    <s v="Tiktok"/>
    <s v="จ่ายทีหลัง / COD"/>
    <s v=""/>
    <s v="-"/>
    <s v="22/02/2025 15:55"/>
  </r>
  <r>
    <x v="3"/>
    <x v="3"/>
    <n v="65"/>
    <n v="8"/>
    <s v="EUJ57"/>
    <n v="304"/>
    <n v="0"/>
    <s v="ร้านที่4"/>
    <s v="N***at c***tachit"/>
    <s v="Chiang Rai"/>
    <s v="-"/>
    <s v=""/>
    <s v="22/02/2025 15:32"/>
    <s v="-"/>
    <s v="Flash Express Thailand"/>
    <s v="Tiktok"/>
    <s v="tiktok"/>
    <s v=""/>
    <s v="-"/>
    <s v="22/02/2025 15:32"/>
  </r>
  <r>
    <x v="3"/>
    <x v="3"/>
    <n v="65"/>
    <n v="2"/>
    <s v="EUJ56"/>
    <n v="82"/>
    <n v="6"/>
    <s v="ร้านที่4"/>
    <s v="น***าวพิญาดา ล***ษ์"/>
    <s v="สกลนคร"/>
    <s v="-"/>
    <s v=""/>
    <s v="22/02/2025 15:24"/>
    <s v="-"/>
    <s v="Flash Express Thailand COD"/>
    <s v="Tiktok"/>
    <s v="จ่ายทีหลัง / COD"/>
    <s v=""/>
    <s v="-"/>
    <s v="22/02/2025 15:24"/>
  </r>
  <r>
    <x v="1"/>
    <x v="1"/>
    <n v="66"/>
    <n v="1"/>
    <s v="EUJ55"/>
    <n v="277"/>
    <n v="38"/>
    <s v="ร้านที่2"/>
    <s v="จ******์"/>
    <s v="******ำบลในเมือง อำเภอเมืองนครพนม จังหวัดนครพนม 48000"/>
    <s v="48000"/>
    <s v="23"/>
    <s v="22/02/2025 15:49"/>
    <s v="-"/>
    <s v="SPX Express"/>
    <s v="Shopee"/>
    <s v="shopee"/>
    <s v=""/>
    <s v="-"/>
    <s v="22/02/2025 15:23"/>
  </r>
  <r>
    <x v="2"/>
    <x v="2"/>
    <n v="66"/>
    <n v="1"/>
    <s v="EUJ55"/>
    <n v="277"/>
    <n v="38"/>
    <s v="ร้านที่2"/>
    <s v="จ******์"/>
    <s v="******ำบลในเมือง อำเภอเมืองนครพนม จังหวัดนครพนม 48000"/>
    <s v="48000"/>
    <s v="23"/>
    <s v="22/02/2025 15:49"/>
    <s v="-"/>
    <s v="SPX Express"/>
    <s v="Shopee"/>
    <s v="shopee"/>
    <s v=""/>
    <s v="-"/>
    <s v="22/02/2025 15:23"/>
  </r>
  <r>
    <x v="0"/>
    <x v="0"/>
    <n v="67"/>
    <n v="1"/>
    <s v="EUJ55"/>
    <n v="277"/>
    <n v="38"/>
    <s v="ร้านที่2"/>
    <s v="จ******์"/>
    <s v="******ำบลในเมือง อำเภอเมืองนครพนม จังหวัดนครพนม 48000"/>
    <s v="48000"/>
    <s v="23"/>
    <s v="22/02/2025 15:49"/>
    <s v="-"/>
    <s v="SPX Express"/>
    <s v="Shopee"/>
    <s v="shopee"/>
    <s v=""/>
    <s v="-"/>
    <s v="22/02/2025 15:23"/>
  </r>
  <r>
    <x v="13"/>
    <x v="14"/>
    <n v="65"/>
    <n v="1"/>
    <s v="EUJ53"/>
    <n v="179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22/02/2025 12:06"/>
    <s v="raweewan5499@gmail.com"/>
    <s v="EMS"/>
    <s v="facebook"/>
    <s v="กสิกร"/>
    <s v=""/>
    <s v="-"/>
    <s v="22/02/2025 15:19"/>
  </r>
  <r>
    <x v="9"/>
    <x v="10"/>
    <n v="65"/>
    <n v="1"/>
    <s v="EUJ53"/>
    <n v="179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22/02/2025 12:06"/>
    <s v="raweewan5499@gmail.com"/>
    <s v="EMS"/>
    <s v="facebook"/>
    <s v="กสิกร"/>
    <s v=""/>
    <s v="-"/>
    <s v="22/02/2025 15:19"/>
  </r>
  <r>
    <x v="8"/>
    <x v="9"/>
    <n v="65"/>
    <n v="2"/>
    <s v="EUJ53"/>
    <n v="179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22/02/2025 12:06"/>
    <s v="raweewan5499@gmail.com"/>
    <s v="EMS"/>
    <s v="facebook"/>
    <s v="กสิกร"/>
    <s v=""/>
    <s v="-"/>
    <s v="22/02/2025 15:19"/>
  </r>
  <r>
    <x v="3"/>
    <x v="3"/>
    <n v="65"/>
    <n v="2"/>
    <s v="EUJ52"/>
    <n v="82"/>
    <n v="6"/>
    <s v="ร้านที่4"/>
    <s v="ณ***วีร์ ส***ดิ์"/>
    <s v="เทศบาลนครเชียงราย"/>
    <s v="-"/>
    <s v=""/>
    <s v="22/02/2025 15:18"/>
    <s v="-"/>
    <s v="Flash Express Thailand COD"/>
    <s v="Tiktok"/>
    <s v="จ่ายทีหลัง / COD"/>
    <s v="รสอะไรก็ได้แต่ไม่รับรสกาแฟได้มั้ยคะ แพ้กาแฟค่ะ "/>
    <s v="-"/>
    <s v="22/02/2025 15:18"/>
  </r>
  <r>
    <x v="14"/>
    <x v="15"/>
    <n v="139"/>
    <n v="1"/>
    <s v="EUJ51"/>
    <n v="199"/>
    <n v="20"/>
    <s v="ร้านที่1"/>
    <s v="สุเมธ"/>
    <s v="17 พุทธมณฑลสายสอง ซอย12_x000a_บางไผ่_x000a_บางแค_x000a_กทม. 10160"/>
    <s v="10160"/>
    <s v="0852414411"/>
    <s v="22/02/2025 15:13"/>
    <s v="raweewan5499@gmail.com"/>
    <s v="EMS"/>
    <s v="facebook"/>
    <s v="กสิกร"/>
    <s v=""/>
    <s v="-"/>
    <s v="22/02/2025 15:17"/>
  </r>
  <r>
    <x v="15"/>
    <x v="16"/>
    <n v="139"/>
    <n v="1"/>
    <s v="EUJ51"/>
    <n v="199"/>
    <n v="20"/>
    <s v="ร้านที่1"/>
    <s v="สุเมธ"/>
    <s v="17 พุทธมณฑลสายสอง ซอย12_x000a_บางไผ่_x000a_บางแค_x000a_กทม. 10160"/>
    <s v="10160"/>
    <s v="0852414411"/>
    <s v="22/02/2025 15:13"/>
    <s v="raweewan5499@gmail.com"/>
    <s v="EMS"/>
    <s v="facebook"/>
    <s v="กสิกร"/>
    <s v=""/>
    <s v="-"/>
    <s v="22/02/2025 15:17"/>
  </r>
  <r>
    <x v="3"/>
    <x v="3"/>
    <n v="65"/>
    <n v="4"/>
    <s v="EUJ50"/>
    <n v="152"/>
    <n v="0"/>
    <s v="ร้านที่4"/>
    <s v="ว***า ผ***่อง"/>
    <s v="กรุงเทพมหานคร"/>
    <s v="-"/>
    <s v=""/>
    <s v="22/02/2025 15:15"/>
    <s v="-"/>
    <s v="Flash Express Thailand"/>
    <s v="Tiktok"/>
    <s v="tiktok"/>
    <s v=""/>
    <s v="-"/>
    <s v="22/02/2025 15:15"/>
  </r>
  <r>
    <x v="3"/>
    <x v="3"/>
    <n v="65"/>
    <n v="3"/>
    <s v="EUJ49"/>
    <n v="120"/>
    <n v="6"/>
    <s v="ร้านที่4"/>
    <s v="ศ***วรรณ เ***ิริ"/>
    <s v="ชัยภูมิ"/>
    <s v="-"/>
    <s v=""/>
    <s v="22/02/2025 14:56"/>
    <s v="-"/>
    <s v="Flash Express Thailand"/>
    <s v="Tiktok"/>
    <s v="tiktok"/>
    <s v=""/>
    <s v="-"/>
    <s v="22/02/2025 14:55"/>
  </r>
  <r>
    <x v="14"/>
    <x v="15"/>
    <n v="139"/>
    <n v="2"/>
    <s v="EUJ48"/>
    <n v="199"/>
    <n v="20"/>
    <s v="ร้านที่1"/>
    <s v="ภูริตา     จิระประภาสุข"/>
    <s v="  427  เสรี6    ซอย9    พระรามเก้าซอย51     สวนหลวง    สวนหลวง    กทม 10250"/>
    <s v="10250"/>
    <s v="0818449283"/>
    <s v="22/02/2025 14:50"/>
    <s v="raweewan5499@gmail.com"/>
    <s v="EMS"/>
    <s v="facebook"/>
    <s v="กสิกร"/>
    <s v=""/>
    <s v="-"/>
    <s v="22/02/2025 14:55"/>
  </r>
  <r>
    <x v="0"/>
    <x v="0"/>
    <n v="80"/>
    <n v="2"/>
    <s v="EUJ47"/>
    <n v="299"/>
    <n v="64"/>
    <s v="ร้านที่2"/>
    <s v="ศ***ร"/>
    <s v="****** หมู่12 บ้านทำนบพัฒนา ตำบลหนองหอย อำเภอพระทองคำ จังหวัดนครราชสีมา 30220"/>
    <s v="30220"/>
    <s v="39"/>
    <s v="22/02/2025 15:04"/>
    <s v="-"/>
    <s v="SPX Express"/>
    <s v="Shopee"/>
    <s v="shopee"/>
    <s v=""/>
    <s v="-"/>
    <s v="22/02/2025 14:34"/>
  </r>
  <r>
    <x v="1"/>
    <x v="1"/>
    <n v="75"/>
    <n v="1"/>
    <s v="EUJ47"/>
    <n v="299"/>
    <n v="64"/>
    <s v="ร้านที่2"/>
    <s v="ศ***ร"/>
    <s v="****** หมู่12 บ้านทำนบพัฒนา ตำบลหนองหอย อำเภอพระทองคำ จังหวัดนครราชสีมา 30220"/>
    <s v="30220"/>
    <s v="39"/>
    <s v="22/02/2025 15:04"/>
    <s v="-"/>
    <s v="SPX Express"/>
    <s v="Shopee"/>
    <s v="shopee"/>
    <s v=""/>
    <s v="-"/>
    <s v="22/02/2025 14:34"/>
  </r>
  <r>
    <x v="3"/>
    <x v="3"/>
    <n v="65"/>
    <n v="5"/>
    <s v="EUJ46"/>
    <n v="190"/>
    <n v="0"/>
    <s v="ร้านที่4"/>
    <s v="เ***ุดา ก***ัตน์"/>
    <s v="สงขลา"/>
    <s v="-"/>
    <s v=""/>
    <s v="22/02/2025 14:20"/>
    <s v="-"/>
    <s v="Flash Express Thailand COD"/>
    <s v="Tiktok"/>
    <s v="จ่ายทีหลัง / COD"/>
    <s v=""/>
    <s v="-"/>
    <s v="22/02/2025 14:20"/>
  </r>
  <r>
    <x v="7"/>
    <x v="8"/>
    <n v="65"/>
    <n v="1"/>
    <s v="EUJ45"/>
    <n v="135"/>
    <n v="6"/>
    <s v="ร้านที่4"/>
    <s v="J***.K"/>
    <s v="Prachuap Khiri Khan"/>
    <s v="-"/>
    <s v=""/>
    <s v="22/02/2025 14:17"/>
    <s v="-"/>
    <s v="Flash Express Thailand"/>
    <s v="Tiktok"/>
    <s v="tiktok"/>
    <s v=""/>
    <s v="-"/>
    <s v="22/02/2025 14:17"/>
  </r>
  <r>
    <x v="1"/>
    <x v="1"/>
    <n v="120"/>
    <n v="1"/>
    <s v="EUJ45"/>
    <n v="135"/>
    <n v="6"/>
    <s v="ร้านที่4"/>
    <s v="J***.K"/>
    <s v="Prachuap Khiri Khan"/>
    <s v="-"/>
    <s v=""/>
    <s v="22/02/2025 14:17"/>
    <s v="-"/>
    <s v="Flash Express Thailand"/>
    <s v="Tiktok"/>
    <s v="tiktok"/>
    <s v=""/>
    <s v="-"/>
    <s v="22/02/2025 14:17"/>
  </r>
  <r>
    <x v="14"/>
    <x v="15"/>
    <n v="139"/>
    <n v="1"/>
    <s v="EUJ44"/>
    <n v="209"/>
    <n v="30"/>
    <s v="ร้านที่1"/>
    <s v="ธิรดา แย้มยิ้ม "/>
    <s v="62/62 หมู่ 2_x000a_ต.บ้านฉาง_x000a_อ.เมือง_x000a_จ.ปทุมธานี _x000a_ 12000"/>
    <s v="12000"/>
    <s v="0815659595"/>
    <s v="22/02/2025 14:16"/>
    <s v="raweewan5499@gmail.com"/>
    <s v="EMS COD"/>
    <s v="facebook"/>
    <s v="กสิกร"/>
    <s v=""/>
    <s v="-"/>
    <s v="22/02/2025 14:15"/>
  </r>
  <r>
    <x v="15"/>
    <x v="16"/>
    <n v="139"/>
    <n v="1"/>
    <s v="EUJ44"/>
    <n v="209"/>
    <n v="30"/>
    <s v="ร้านที่1"/>
    <s v="ธิรดา แย้มยิ้ม "/>
    <s v="62/62 หมู่ 2_x000a_ต.บ้านฉาง_x000a_อ.เมือง_x000a_จ.ปทุมธานี _x000a_ 12000"/>
    <s v="12000"/>
    <s v="0815659595"/>
    <s v="22/02/2025 14:16"/>
    <s v="raweewan5499@gmail.com"/>
    <s v="EMS COD"/>
    <s v="facebook"/>
    <s v="กสิกร"/>
    <s v=""/>
    <s v="-"/>
    <s v="22/02/2025 14:15"/>
  </r>
  <r>
    <x v="10"/>
    <x v="17"/>
    <n v="75"/>
    <n v="2"/>
    <s v="EUJ43"/>
    <n v="284"/>
    <n v="134"/>
    <s v="ร้านที่1"/>
    <s v="น******์"/>
    <s v="******ัญสนิทวงศ์ แขวงบางบำหรุ เขตบางพลัด จังหวัดกรุงเทพมหานคร 10700"/>
    <s v="10700"/>
    <s v="65"/>
    <s v="22/02/2025 14:45"/>
    <s v="-"/>
    <s v="SPX Express"/>
    <s v="Shopee"/>
    <s v="shopee"/>
    <s v=""/>
    <s v="-"/>
    <s v="22/02/2025 14:15"/>
  </r>
  <r>
    <x v="1"/>
    <x v="1"/>
    <n v="66"/>
    <n v="1"/>
    <s v="EUJ42"/>
    <n v="122.35"/>
    <n v="7"/>
    <s v="ร้านที่9"/>
    <s v="มนตรี อยู่เกาะ"/>
    <s v="355/50 หมู่ 13 ตำบลจันทึก อำเภอปากช่อง จังหวัดนครราชสีมา_x000a__x000a_ปากช่อง/ Pak Chongนครราชสีมา/ Nakhon Ratchasima_x000a_30130"/>
    <s v="30130"/>
    <s v="660895830396"/>
    <s v="22/02/2025 14:14"/>
    <s v="-"/>
    <s v="Kerry_dropoff"/>
    <s v="Lazada"/>
    <s v="lazada"/>
    <s v=""/>
    <s v="-"/>
    <s v="22/02/2025 14:14"/>
  </r>
  <r>
    <x v="2"/>
    <x v="2"/>
    <n v="66"/>
    <n v="1"/>
    <s v="EUJ42"/>
    <n v="122.35"/>
    <n v="7"/>
    <s v="ร้านที่9"/>
    <s v="มนตรี อยู่เกาะ"/>
    <s v="355/50 หมู่ 13 ตำบลจันทึก อำเภอปากช่อง จังหวัดนครราชสีมา_x000a__x000a_ปากช่อง/ Pak Chongนครราชสีมา/ Nakhon Ratchasima_x000a_30130"/>
    <s v="30130"/>
    <s v="660895830396"/>
    <s v="22/02/2025 14:14"/>
    <s v="-"/>
    <s v="Kerry_dropoff"/>
    <s v="Lazada"/>
    <s v="lazada"/>
    <s v=""/>
    <s v="-"/>
    <s v="22/02/2025 14:14"/>
  </r>
  <r>
    <x v="0"/>
    <x v="0"/>
    <n v="67"/>
    <n v="1"/>
    <s v="EUJ42"/>
    <n v="122.35"/>
    <n v="7"/>
    <s v="ร้านที่9"/>
    <s v="มนตรี อยู่เกาะ"/>
    <s v="355/50 หมู่ 13 ตำบลจันทึก อำเภอปากช่อง จังหวัดนครราชสีมา_x000a__x000a_ปากช่อง/ Pak Chongนครราชสีมา/ Nakhon Ratchasima_x000a_30130"/>
    <s v="30130"/>
    <s v="660895830396"/>
    <s v="22/02/2025 14:14"/>
    <s v="-"/>
    <s v="Kerry_dropoff"/>
    <s v="Lazada"/>
    <s v="lazada"/>
    <s v=""/>
    <s v="-"/>
    <s v="22/02/2025 14:14"/>
  </r>
  <r>
    <x v="14"/>
    <x v="15"/>
    <n v="139"/>
    <n v="1"/>
    <s v="EUJ41"/>
    <n v="199"/>
    <n v="20"/>
    <s v="ร้านที่1"/>
    <s v="จิราพรรณ ตั้งเบญจากุล"/>
    <s v="130ซอยหทัยราษฏร์ 39_x000a_(ซอยวัดแป้นทอง)_x000a_ถนนหทัยราษฎร์_x000a_แขวงสามวาตะวันตก_x000a_เขตคลองสามวา_x000a_กทม  10510"/>
    <s v="10510"/>
    <s v="0816238294"/>
    <s v="22/02/2025 14:13"/>
    <s v="raweewan5499@gmail.com"/>
    <s v="EMS"/>
    <s v="facebook"/>
    <s v="กสิกร"/>
    <s v=""/>
    <s v="-"/>
    <s v="22/02/2025 14:14"/>
  </r>
  <r>
    <x v="15"/>
    <x v="16"/>
    <n v="139"/>
    <n v="1"/>
    <s v="EUJ41"/>
    <n v="199"/>
    <n v="20"/>
    <s v="ร้านที่1"/>
    <s v="จิราพรรณ ตั้งเบญจากุล"/>
    <s v="130ซอยหทัยราษฏร์ 39_x000a_(ซอยวัดแป้นทอง)_x000a_ถนนหทัยราษฎร์_x000a_แขวงสามวาตะวันตก_x000a_เขตคลองสามวา_x000a_กทม  10510"/>
    <s v="10510"/>
    <s v="0816238294"/>
    <s v="22/02/2025 14:13"/>
    <s v="raweewan5499@gmail.com"/>
    <s v="EMS"/>
    <s v="facebook"/>
    <s v="กสิกร"/>
    <s v=""/>
    <s v="-"/>
    <s v="22/02/2025 14:14"/>
  </r>
  <r>
    <x v="16"/>
    <x v="18"/>
    <n v="0"/>
    <n v="1"/>
    <s v="EUJ40"/>
    <n v="106"/>
    <n v="6"/>
    <s v="ร้านที่4"/>
    <s v="ก***าณี ว***ยดิษฐ"/>
    <s v="สุราษฎร์ธานี"/>
    <s v="-"/>
    <s v=""/>
    <s v="22/02/2025 14:08"/>
    <s v="-"/>
    <s v="Flash Express Thailand COD"/>
    <s v="Tiktok"/>
    <s v="จ่ายทีหลัง / COD"/>
    <s v=""/>
    <s v="-"/>
    <s v="22/02/2025 14:14"/>
  </r>
  <r>
    <x v="0"/>
    <x v="0"/>
    <n v="120"/>
    <n v="1"/>
    <s v="EUJ40"/>
    <n v="106"/>
    <n v="6"/>
    <s v="ร้านที่4"/>
    <s v="ก***าณี ว***ยดิษฐ"/>
    <s v="สุราษฎร์ธานี"/>
    <s v="-"/>
    <s v=""/>
    <s v="22/02/2025 14:08"/>
    <s v="-"/>
    <s v="Flash Express Thailand COD"/>
    <s v="Tiktok"/>
    <s v="จ่ายทีหลัง / COD"/>
    <s v=""/>
    <s v="-"/>
    <s v="22/02/2025 14:14"/>
  </r>
  <r>
    <x v="0"/>
    <x v="19"/>
    <n v="61.5"/>
    <n v="1"/>
    <s v="EUJ39"/>
    <n v="61.5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22/02/2025 14:06"/>
    <s v="-"/>
    <s v="Kerry_dropoff"/>
    <s v="Lazada"/>
    <s v="lazada"/>
    <s v=""/>
    <s v="-"/>
    <s v="22/02/2025 14:06"/>
  </r>
  <r>
    <x v="0"/>
    <x v="0"/>
    <n v="66.333333333333329"/>
    <n v="3"/>
    <s v="EUJ37"/>
    <n v="220"/>
    <n v="0"/>
    <s v="ร้านที่4"/>
    <s v="ส***ย ส***ภิรมณ์"/>
    <s v="ฉะเชิงเทรา"/>
    <s v="-"/>
    <s v=""/>
    <s v="22/02/2025 13:57"/>
    <s v="-"/>
    <s v="Flash Express Thailand COD"/>
    <s v="Tiktok"/>
    <s v="จ่ายทีหลัง / COD"/>
    <s v=""/>
    <s v="-"/>
    <s v="22/02/2025 13:57"/>
  </r>
  <r>
    <x v="3"/>
    <x v="3"/>
    <n v="65"/>
    <n v="2"/>
    <s v="EUJ36"/>
    <n v="82"/>
    <n v="6"/>
    <s v="ร้านที่4"/>
    <s v="ห***งฤทัย  ห***ักษ์"/>
    <s v="ภูเก็ต"/>
    <s v="-"/>
    <s v=""/>
    <s v="22/02/2025 13:54"/>
    <s v="-"/>
    <s v="Flash Express Thailand"/>
    <s v="Tiktok"/>
    <s v="tiktok"/>
    <s v=""/>
    <s v="-"/>
    <s v="22/02/2025 13:54"/>
  </r>
  <r>
    <x v="7"/>
    <x v="8"/>
    <n v="60"/>
    <n v="3"/>
    <s v="EUJ35"/>
    <n v="105"/>
    <n v="0"/>
    <s v="ร้านที่4"/>
    <s v="น***รัตน์ เ***ก้ว"/>
    <s v="ลพบุรี"/>
    <s v="-"/>
    <s v=""/>
    <s v="22/02/2025 13:47"/>
    <s v="-"/>
    <s v="Flash Express Thailand COD"/>
    <s v="Tiktok"/>
    <s v="จ่ายทีหลัง / COD"/>
    <s v=""/>
    <s v="-"/>
    <s v="22/02/2025 13:47"/>
  </r>
  <r>
    <x v="3"/>
    <x v="3"/>
    <n v="65"/>
    <n v="4"/>
    <s v="EUJ34"/>
    <n v="152"/>
    <n v="0"/>
    <s v="ร้านที่4"/>
    <s v="อ***วัลย์ แ***มูล"/>
    <s v="นนทบุรี"/>
    <s v="-"/>
    <s v=""/>
    <s v="22/02/2025 13:45"/>
    <s v="-"/>
    <s v="Flash Express Thailand COD"/>
    <s v="Tiktok"/>
    <s v="จ่ายทีหลัง / COD"/>
    <s v=""/>
    <s v="-"/>
    <s v="22/02/2025 13:45"/>
  </r>
  <r>
    <x v="3"/>
    <x v="3"/>
    <n v="65"/>
    <n v="4"/>
    <s v="EUJ33"/>
    <n v="152"/>
    <n v="0"/>
    <s v="ร้านที่4"/>
    <s v="ย***ละ  อ***"/>
    <s v="สงขลา"/>
    <s v="-"/>
    <s v=""/>
    <s v="22/02/2025 13:39"/>
    <s v="-"/>
    <s v="Flash Express Thailand"/>
    <s v="Tiktok"/>
    <s v="tiktok"/>
    <s v=""/>
    <s v="-"/>
    <s v="22/02/2025 13:38"/>
  </r>
  <r>
    <x v="11"/>
    <x v="20"/>
    <n v="27.5"/>
    <n v="4"/>
    <s v="EUJ32"/>
    <n v="106.62"/>
    <n v="7"/>
    <s v="ร้านที่10"/>
    <s v="พัชดา  แฟรนซัน"/>
    <s v="อยู่แถวป้อมยามแล้วตรงมาเรื่อยๆบ้านที่มีต้นกล้วยเยอะๆ บ้านเลขที่ 105/16 หมู่ 3 หมู่บ้านวังหวายตำบลทุ่งลังอำเภอกาญจนดิษฐ์ · ทุ่งรัง/ Thung Rang_x000a__x000a_กาญจนดิษฐ์/ Kanchanaditสุราษฎร์ธานี/ Surat Thani_x000a_84290"/>
    <s v="84290"/>
    <s v="660840233256"/>
    <s v="22/02/2025 13:34"/>
    <s v="-"/>
    <s v="Kerry_dropoff"/>
    <s v="Lazada"/>
    <s v="lazada"/>
    <s v=""/>
    <s v="-"/>
    <s v="22/02/2025 13:34"/>
  </r>
  <r>
    <x v="3"/>
    <x v="3"/>
    <n v="65"/>
    <n v="5"/>
    <s v="EUJ31"/>
    <n v="190"/>
    <n v="0"/>
    <s v="ร้านที่4"/>
    <s v="ส***ล เ***"/>
    <s v="สงขลา"/>
    <s v="-"/>
    <s v=""/>
    <s v="22/02/2025 13:33"/>
    <s v="-"/>
    <s v="Flash Express Thailand"/>
    <s v="Tiktok"/>
    <s v="tiktok"/>
    <s v=""/>
    <s v="-"/>
    <s v="22/02/2025 13:33"/>
  </r>
  <r>
    <x v="0"/>
    <x v="0"/>
    <n v="100"/>
    <n v="5"/>
    <s v="EUJ30"/>
    <n v="520"/>
    <n v="20"/>
    <s v="ร้านที่1"/>
    <s v="อรทัย  แก้วหย่อง"/>
    <s v=" 383/349 บ้านโชคนานาภัณฑ์ ซอย 1 ถนนนิเวศรัตน์ ตำบลในเมือง อําเภอเมือง จังหวัดชัยภูมิ 36000"/>
    <s v="36000"/>
    <s v="0810655691"/>
    <s v="22/02/2025 13:12"/>
    <s v="raweewan5499@gmail.com"/>
    <s v="EMS"/>
    <s v="facebook"/>
    <s v="กสิกร"/>
    <s v=""/>
    <s v="-"/>
    <s v="22/02/2025 13:25"/>
  </r>
  <r>
    <x v="3"/>
    <x v="3"/>
    <n v="65"/>
    <n v="5"/>
    <s v="EUJ30"/>
    <n v="520"/>
    <n v="20"/>
    <s v="ร้านที่1"/>
    <s v="อรทัย  แก้วหย่อง"/>
    <s v=" 383/349 บ้านโชคนานาภัณฑ์ ซอย 1 ถนนนิเวศรัตน์ ตำบลในเมือง อําเภอเมือง จังหวัดชัยภูมิ 36000"/>
    <s v="36000"/>
    <s v="0810655691"/>
    <s v="22/02/2025 13:12"/>
    <s v="raweewan5499@gmail.com"/>
    <s v="EMS"/>
    <s v="facebook"/>
    <s v="กสิกร"/>
    <s v=""/>
    <s v="-"/>
    <s v="22/02/2025 13:25"/>
  </r>
  <r>
    <x v="9"/>
    <x v="10"/>
    <n v="65"/>
    <n v="1"/>
    <s v="EUJ29"/>
    <n v="130"/>
    <n v="30"/>
    <s v="ร้านที่1"/>
    <s v="บุศรัณย์ เพิ่มสุวรรณ"/>
    <s v="74/29 ถนน รองเมือง_x000a_แขวง วังใหม่ เขตปทุมวัน_x000a_กทม. 10330"/>
    <s v="10330"/>
    <s v="0617548128"/>
    <s v="22/02/2025 12:59"/>
    <s v="raweewan5499@gmail.com"/>
    <s v="EMS COD"/>
    <s v="facebook"/>
    <s v="กสิกร"/>
    <s v=""/>
    <s v="-"/>
    <s v="22/02/2025 13:00"/>
  </r>
  <r>
    <x v="0"/>
    <x v="0"/>
    <n v="100"/>
    <n v="1"/>
    <s v="EUJ29"/>
    <n v="130"/>
    <n v="30"/>
    <s v="ร้านที่1"/>
    <s v="บุศรัณย์ เพิ่มสุวรรณ"/>
    <s v="74/29 ถนน รองเมือง_x000a_แขวง วังใหม่ เขตปทุมวัน_x000a_กทม. 10330"/>
    <s v="10330"/>
    <s v="0617548128"/>
    <s v="22/02/2025 12:59"/>
    <s v="raweewan5499@gmail.com"/>
    <s v="EMS COD"/>
    <s v="facebook"/>
    <s v="กสิกร"/>
    <s v=""/>
    <s v="-"/>
    <s v="22/02/2025 12:59"/>
  </r>
  <r>
    <x v="6"/>
    <x v="7"/>
    <n v="66.666666666666671"/>
    <n v="3"/>
    <s v="EUJ27"/>
    <n v="201"/>
    <n v="0"/>
    <s v="ร้านที่1"/>
    <s v="อ****า"/>
    <s v="******/1 ซอยวัดสุขใจ10 แขวงทรายกองดิน เขตคลองสามวา จังหวัดกรุงเทพมหานคร 10510"/>
    <s v="10510"/>
    <s v="79"/>
    <s v="22/02/2025 12:54"/>
    <s v="-"/>
    <s v="SPX Express"/>
    <s v="Shopee"/>
    <s v="shopee"/>
    <s v=""/>
    <s v="-"/>
    <s v="22/02/2025 12:54"/>
  </r>
  <r>
    <x v="0"/>
    <x v="0"/>
    <n v="80"/>
    <n v="1"/>
    <s v="EUJ27"/>
    <n v="201"/>
    <n v="0"/>
    <s v="ร้านที่1"/>
    <s v="อ****า"/>
    <s v="******/1 ซอยวัดสุขใจ10 แขวงทรายกองดิน เขตคลองสามวา จังหวัดกรุงเทพมหานคร 10510"/>
    <s v="10510"/>
    <s v="79"/>
    <s v="22/02/2025 12:54"/>
    <s v="-"/>
    <s v="SPX Express"/>
    <s v="Shopee"/>
    <s v="shopee"/>
    <s v=""/>
    <s v="-"/>
    <s v="22/02/2025 12:54"/>
  </r>
  <r>
    <x v="2"/>
    <x v="2"/>
    <n v="66.333333333333329"/>
    <n v="3"/>
    <s v="EUJ26"/>
    <n v="250"/>
    <n v="0"/>
    <s v="ร้านที่2"/>
    <s v="น***ำพรรณ์ ก***มณี"/>
    <s v="แม่ฮ่องสอน"/>
    <s v="-"/>
    <s v=""/>
    <s v="22/02/2025 12:53"/>
    <s v="-"/>
    <s v="Flash Express Thailand"/>
    <s v="Tiktok"/>
    <s v="tiktok"/>
    <s v=""/>
    <s v="-"/>
    <s v="22/02/2025 12:53"/>
  </r>
  <r>
    <x v="11"/>
    <x v="13"/>
    <n v="0"/>
    <n v="1"/>
    <s v="EUJ25"/>
    <n v="0"/>
    <n v="0"/>
    <s v="ร้านที่8"/>
    <s v="ชิตพล พงษ์ศิริ"/>
    <s v="11 หมู่ที่ 2 บ้านท่ากระยาง1 · ทะเลชุบศร/ Thale Chup Son_x000a__x000a_เมืองลพบุรี/ Mueang Lop Buriลพบุรี/ Lopburi_x000a_15000"/>
    <s v="15000"/>
    <s v="660918786250"/>
    <s v="22/02/2025 12:53"/>
    <s v="-"/>
    <s v="Kerry_dropoff"/>
    <s v="Lazada"/>
    <s v="lazada"/>
    <s v=""/>
    <s v="-"/>
    <s v="22/02/2025 12:53"/>
  </r>
  <r>
    <x v="1"/>
    <x v="1"/>
    <n v="66"/>
    <n v="1"/>
    <s v="EUJ24"/>
    <n v="122.35"/>
    <n v="7"/>
    <s v="ร้านที่9"/>
    <s v="ณัฐนิยากรณ์ เชาว์วิจิตรกูล"/>
    <s v="501/24 มบ.ฉัตรณรงค์3 ซ.เปียนนท์ ต.คูคต อ.ลำลูกกา_x000a__x000a_ลำลูกกา/ Lam Luk Kaปทุมธานี/ Pathum Thani_x000a_12130"/>
    <s v="12130"/>
    <s v="660939628589"/>
    <s v="22/02/2025 12:42"/>
    <s v="-"/>
    <s v="Kerry_dropoff"/>
    <s v="Lazada"/>
    <s v="lazada"/>
    <s v=""/>
    <s v="-"/>
    <s v="22/02/2025 12:42"/>
  </r>
  <r>
    <x v="2"/>
    <x v="2"/>
    <n v="66"/>
    <n v="1"/>
    <s v="EUJ24"/>
    <n v="122.35"/>
    <n v="7"/>
    <s v="ร้านที่9"/>
    <s v="ณัฐนิยากรณ์ เชาว์วิจิตรกูล"/>
    <s v="501/24 มบ.ฉัตรณรงค์3 ซ.เปียนนท์ ต.คูคต อ.ลำลูกกา_x000a__x000a_ลำลูกกา/ Lam Luk Kaปทุมธานี/ Pathum Thani_x000a_12130"/>
    <s v="12130"/>
    <s v="660939628589"/>
    <s v="22/02/2025 12:42"/>
    <s v="-"/>
    <s v="Kerry_dropoff"/>
    <s v="Lazada"/>
    <s v="lazada"/>
    <s v=""/>
    <s v="-"/>
    <s v="22/02/2025 12:42"/>
  </r>
  <r>
    <x v="0"/>
    <x v="0"/>
    <n v="67"/>
    <n v="1"/>
    <s v="EUJ24"/>
    <n v="122.35"/>
    <n v="7"/>
    <s v="ร้านที่9"/>
    <s v="ณัฐนิยากรณ์ เชาว์วิจิตรกูล"/>
    <s v="501/24 มบ.ฉัตรณรงค์3 ซ.เปียนนท์ ต.คูคต อ.ลำลูกกา_x000a__x000a_ลำลูกกา/ Lam Luk Kaปทุมธานี/ Pathum Thani_x000a_12130"/>
    <s v="12130"/>
    <s v="660939628589"/>
    <s v="22/02/2025 12:42"/>
    <s v="-"/>
    <s v="Kerry_dropoff"/>
    <s v="Lazada"/>
    <s v="lazada"/>
    <s v=""/>
    <s v="-"/>
    <s v="22/02/2025 12:42"/>
  </r>
  <r>
    <x v="2"/>
    <x v="2"/>
    <n v="66.333333333333329"/>
    <n v="3"/>
    <s v="EUJ23"/>
    <n v="288"/>
    <n v="48"/>
    <s v="ร้านที่1"/>
    <s v="ภ******น"/>
    <s v="******สง ตำบลจันทึก อำเภอปากช่อง จังหวัดนครราชสีมา 30130"/>
    <s v="30130"/>
    <s v="85"/>
    <s v="22/02/2025 12:28"/>
    <s v="-"/>
    <s v="SPX Express"/>
    <s v="Shopee"/>
    <s v="shopee"/>
    <s v=""/>
    <s v="-"/>
    <s v="22/02/2025 11:58"/>
  </r>
  <r>
    <x v="0"/>
    <x v="0"/>
    <n v="100"/>
    <n v="1"/>
    <s v="EUJ22"/>
    <n v="120"/>
    <n v="20"/>
    <s v="ร้านที่1"/>
    <s v="สุดา  ประสาทกลาง"/>
    <s v="49/119 ม.3ซ. ทานตะวัน(บุญศิริ)_x000a_อ.เมือง ต.บางเมือง_x000a_จ.สมุทรปราการ 10570"/>
    <s v="10570"/>
    <s v="0925245528"/>
    <s v="22/02/2025 11:51"/>
    <s v="raweewan5499@gmail.com"/>
    <s v="EMS"/>
    <s v="facebook"/>
    <s v="กสิกร"/>
    <s v=""/>
    <s v="-"/>
    <s v="22/02/2025 11:57"/>
  </r>
  <r>
    <x v="3"/>
    <x v="3"/>
    <n v="65"/>
    <n v="1"/>
    <s v="EUJ22"/>
    <n v="120"/>
    <n v="20"/>
    <s v="ร้านที่1"/>
    <s v="สุดา  ประสาทกลาง"/>
    <s v="49/119 ม.3ซ. ทานตะวัน(บุญศิริ)_x000a_อ.เมือง ต.บางเมือง_x000a_จ.สมุทรปราการ 10570"/>
    <s v="10570"/>
    <s v="0925245528"/>
    <s v="22/02/2025 11:51"/>
    <s v="raweewan5499@gmail.com"/>
    <s v="EMS"/>
    <s v="facebook"/>
    <s v="กสิกร"/>
    <s v=""/>
    <s v="-"/>
    <s v="22/02/2025 11:57"/>
  </r>
  <r>
    <x v="0"/>
    <x v="0"/>
    <n v="100"/>
    <n v="1"/>
    <s v="EUJ21"/>
    <n v="120"/>
    <n v="20"/>
    <s v="ร้านที่1"/>
    <s v="วิไลลักษณ์ ภิงคารวัฒน์"/>
    <s v="เลขที่13 ช. พิบูลสงคราม 14แยก1 ต.ตลาดขวัญ_x000a_อ.เมืองนนทบุรี จ.นนทบุรี, 11000"/>
    <s v="11000"/>
    <s v="0819302304"/>
    <s v="22/02/2025 11:51"/>
    <s v="raweewan5499@gmail.com"/>
    <s v="EMS"/>
    <s v="facebook"/>
    <s v="กสิกร"/>
    <s v=""/>
    <s v="-"/>
    <s v="22/02/2025 11:55"/>
  </r>
  <r>
    <x v="3"/>
    <x v="3"/>
    <n v="65"/>
    <n v="1"/>
    <s v="EUJ21"/>
    <n v="120"/>
    <n v="20"/>
    <s v="ร้านที่1"/>
    <s v="วิไลลักษณ์ ภิงคารวัฒน์"/>
    <s v="เลขที่13 ช. พิบูลสงคราม 14แยก1 ต.ตลาดขวัญ_x000a_อ.เมืองนนทบุรี จ.นนทบุรี, 11000"/>
    <s v="11000"/>
    <s v="0819302304"/>
    <s v="22/02/2025 11:51"/>
    <s v="raweewan5499@gmail.com"/>
    <s v="EMS"/>
    <s v="facebook"/>
    <s v="กสิกร"/>
    <s v=""/>
    <s v="-"/>
    <s v="22/02/2025 11:55"/>
  </r>
  <r>
    <x v="3"/>
    <x v="3"/>
    <n v="65"/>
    <n v="5"/>
    <s v="EUJ20"/>
    <n v="195"/>
    <n v="0"/>
    <s v="ร้านที่4"/>
    <s v="ว***วิสาข์ แ***เดช"/>
    <s v="กาญจนบุรี"/>
    <s v="-"/>
    <s v=""/>
    <s v="22/02/2025 11:41"/>
    <s v="-"/>
    <s v="Flash Express Thailand COD"/>
    <s v="Tiktok"/>
    <s v="จ่ายทีหลัง / COD"/>
    <s v=""/>
    <s v="-"/>
    <s v="22/02/2025 11:42"/>
  </r>
  <r>
    <x v="0"/>
    <x v="0"/>
    <n v="66.333333333333329"/>
    <n v="3"/>
    <s v="EUJ19"/>
    <n v="122.35"/>
    <n v="7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22/02/2025 11:14"/>
    <s v="-"/>
    <s v="Kerry_dropoff"/>
    <s v="Lazada"/>
    <s v="lazada"/>
    <s v=""/>
    <s v="-"/>
    <s v="22/02/2025 11:14"/>
  </r>
  <r>
    <x v="0"/>
    <x v="0"/>
    <n v="80"/>
    <n v="1"/>
    <s v="EUJ18"/>
    <n v="80"/>
    <n v="0"/>
    <s v="ร้านที่1"/>
    <s v="ช******ง"/>
    <s v="******โมงค์, อำเภอเมืองลำพูน ตำบลอุโมงค์ อำเภอเมืองลำพูน จังหวัดลำพูน 51150"/>
    <s v="51150"/>
    <s v="23"/>
    <s v="22/02/2025 11:13"/>
    <s v="-"/>
    <s v="SPX Express"/>
    <s v="Shopee"/>
    <s v="shopee"/>
    <s v=""/>
    <s v="-"/>
    <s v="22/02/2025 11:13"/>
  </r>
  <r>
    <x v="15"/>
    <x v="16"/>
    <n v="139"/>
    <n v="2"/>
    <s v="EUJ17"/>
    <n v="209"/>
    <n v="30"/>
    <s v="ร้านที่1"/>
    <s v="นาย พิชิต พระปัญญา"/>
    <s v=" 479/101 หมู่มี่10 หมู่บ้านทรัพย์สมบูรณ์สุขเจริญ2 ถ. ประชาอุทิศคู่สร้าง ต. ในคลองบางปลากด อ. พระสมุทรเจดีย์ จ. สมุทรปราการ 10290"/>
    <s v="10290"/>
    <s v="0819855970"/>
    <s v="22/02/2025 10:55"/>
    <s v="raweewan5499@gmail.com"/>
    <s v="EMS COD"/>
    <s v="facebook"/>
    <s v="กสิกร"/>
    <s v=""/>
    <s v="-"/>
    <s v="22/02/2025 10:54"/>
  </r>
  <r>
    <x v="11"/>
    <x v="20"/>
    <n v="45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14"/>
    <x v="15"/>
    <n v="139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15"/>
    <x v="16"/>
    <n v="139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3"/>
    <x v="3"/>
    <n v="65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0"/>
    <x v="0"/>
    <n v="100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7"/>
    <x v="8"/>
    <n v="60"/>
    <n v="6"/>
    <s v="EUJ15"/>
    <n v="210"/>
    <n v="0"/>
    <s v="ร้านที่2"/>
    <s v="ว*** ป***ีปฉาย"/>
    <s v="พระนครศรีอยุธยา"/>
    <s v="-"/>
    <s v=""/>
    <s v="22/02/2025 10:40"/>
    <s v="-"/>
    <s v="J&amp;T COD"/>
    <s v="Tiktok"/>
    <s v="จ่ายทีหลัง / COD"/>
    <s v=""/>
    <s v="-"/>
    <s v="22/02/2025 10:40"/>
  </r>
  <r>
    <x v="0"/>
    <x v="0"/>
    <n v="66.333333333333329"/>
    <n v="3"/>
    <s v="EUJ14"/>
    <n v="122.35"/>
    <n v="7"/>
    <s v="ร้านที่9"/>
    <s v="สุรีพร  โสภารักษ์"/>
    <s v="9/45 หมู่ที่14 ต.หนองรี อ.เมืองชลบุรี จ.ชลบุรี · หนองรี/ Nong Ri_x000a__x000a_เมืองชลบุรี/ Mueang Chon Buriชลบุรี/ Chonburi_x000a_20000"/>
    <s v="20000"/>
    <s v="660925566057"/>
    <s v="22/02/2025 10:38"/>
    <s v="-"/>
    <s v="Kerry_dropoff"/>
    <s v="Lazada"/>
    <s v="lazada"/>
    <s v=""/>
    <s v="-"/>
    <s v="22/02/2025 10:38"/>
  </r>
  <r>
    <x v="15"/>
    <x v="16"/>
    <n v="139"/>
    <n v="2"/>
    <s v="EUJ13"/>
    <n v="209"/>
    <n v="30"/>
    <s v="ร้านที่1"/>
    <s v="เรวพร "/>
    <s v="114 ม.12 ต.โคกกลอย อ.ตะกั่วทุ่ง จ.พังงา _x000a_ 82140"/>
    <s v="82140"/>
    <s v="0890567045"/>
    <s v="22/02/2025 10:34"/>
    <s v="raweewan5499@gmail.com"/>
    <s v="EMS COD"/>
    <s v="facebook"/>
    <s v="กสิกร"/>
    <s v=""/>
    <s v="-"/>
    <s v="22/02/2025 10:33"/>
  </r>
  <r>
    <x v="3"/>
    <x v="3"/>
    <n v="65"/>
    <n v="4"/>
    <s v="EUJ12"/>
    <n v="156"/>
    <n v="0"/>
    <s v="ร้านที่4"/>
    <s v="จ***รัตน์ บ***้อย"/>
    <s v="ประจวบคีรีขันธ์"/>
    <s v="-"/>
    <s v=""/>
    <s v="22/02/2025 10:30"/>
    <s v="-"/>
    <s v="Flash Express Thailand"/>
    <s v="Tiktok"/>
    <s v="tiktok"/>
    <s v=""/>
    <s v="-"/>
    <s v="22/02/2025 10:29"/>
  </r>
  <r>
    <x v="0"/>
    <x v="19"/>
    <n v="61.25"/>
    <n v="1"/>
    <s v="EUJ11"/>
    <n v="68.25"/>
    <n v="7"/>
    <s v="ร้านที่1"/>
    <s v="เปรมชนัน เก่งการค้า"/>
    <s v="องค์การบริหารส่วนตำบลนาวุ้ง_x000a__x000a_เมืองเพชรบุรี/ Mueang Phetchaburiเพชรบุรี/ Phetchaburi_x000a_76000"/>
    <s v="76000"/>
    <s v="660926041249"/>
    <s v="22/02/2025 10:27"/>
    <s v="-"/>
    <s v="Kerry_dropoff"/>
    <s v="Lazada"/>
    <s v="lazada"/>
    <s v=""/>
    <s v="-"/>
    <s v="22/02/2025 10:27"/>
  </r>
  <r>
    <x v="15"/>
    <x v="16"/>
    <n v="139"/>
    <n v="2"/>
    <s v="EUJ10"/>
    <n v="209"/>
    <n v="30"/>
    <s v="ร้านที่1"/>
    <s v="ลักขณา เปลี่ยนน้อย"/>
    <s v=" 11หมู่6 ตฺ บางสะพาน อฺ บางสะพานน้อย จฺประจวบคีรีขันธ์ 77170"/>
    <s v="77170"/>
    <s v="0861289931"/>
    <s v="22/02/2025 10:09"/>
    <s v="raweewan5499@gmail.com"/>
    <s v="EMS COD"/>
    <s v="facebook"/>
    <s v="กสิกร"/>
    <s v=""/>
    <s v="-"/>
    <s v="22/02/2025 10:08"/>
  </r>
  <r>
    <x v="16"/>
    <x v="18"/>
    <n v="0"/>
    <n v="1"/>
    <s v="EUJ9"/>
    <n v="205"/>
    <n v="0"/>
    <s v="ร้านที่4"/>
    <s v="ข***สุดา ส***ะนงค์"/>
    <s v="เลย"/>
    <s v="-"/>
    <s v=""/>
    <s v="22/02/2025 10:09"/>
    <s v="-"/>
    <s v="Flash Express Thailand"/>
    <s v="Tiktok"/>
    <s v="tiktok"/>
    <s v=""/>
    <s v="-"/>
    <s v="22/02/2025 10:07"/>
  </r>
  <r>
    <x v="1"/>
    <x v="1"/>
    <n v="120"/>
    <n v="1"/>
    <s v="EUJ9"/>
    <n v="205"/>
    <n v="0"/>
    <s v="ร้านที่4"/>
    <s v="ข***สุดา ส***ะนงค์"/>
    <s v="เลย"/>
    <s v="-"/>
    <s v=""/>
    <s v="22/02/2025 10:09"/>
    <s v="-"/>
    <s v="Flash Express Thailand"/>
    <s v="Tiktok"/>
    <s v="tiktok"/>
    <s v=""/>
    <s v="-"/>
    <s v="22/02/2025 10:06"/>
  </r>
  <r>
    <x v="5"/>
    <x v="6"/>
    <n v="66.666666666666671"/>
    <n v="3"/>
    <s v="EUJ9"/>
    <n v="205"/>
    <n v="0"/>
    <s v="ร้านที่4"/>
    <s v="ข***สุดา ส***ะนงค์"/>
    <s v="เลย"/>
    <s v="-"/>
    <s v=""/>
    <s v="22/02/2025 10:09"/>
    <s v="-"/>
    <s v="Flash Express Thailand"/>
    <s v="Tiktok"/>
    <s v="tiktok"/>
    <s v=""/>
    <s v="-"/>
    <s v="22/02/2025 10:06"/>
  </r>
  <r>
    <x v="3"/>
    <x v="3"/>
    <n v="65"/>
    <n v="1"/>
    <s v="EUJ8"/>
    <n v="130"/>
    <n v="30"/>
    <s v="ร้านที่1"/>
    <s v="คุณจันทร์จิรา ปานมาศ"/>
    <s v="99หมู่2ต.นาเหรง อำเภอนบพิตำ จ.นครศรีธรรมราช 80160"/>
    <s v="80160"/>
    <s v="0937510766"/>
    <s v="22/02/2025 09:59"/>
    <s v="raweewan5499@gmail.com"/>
    <s v="EMS COD"/>
    <s v="facebook"/>
    <s v="กสิกร"/>
    <s v=""/>
    <s v="-"/>
    <s v="22/02/2025 09:58"/>
  </r>
  <r>
    <x v="0"/>
    <x v="0"/>
    <n v="100"/>
    <n v="1"/>
    <s v="EUJ8"/>
    <n v="130"/>
    <n v="30"/>
    <s v="ร้านที่1"/>
    <s v="คุณจันทร์จิรา ปานมาศ"/>
    <s v="99หมู่2ต.นาเหรง อำเภอนบพิตำ จ.นครศรีธรรมราช 80160"/>
    <s v="80160"/>
    <s v="0937510766"/>
    <s v="22/02/2025 09:59"/>
    <s v="raweewan5499@gmail.com"/>
    <s v="EMS COD"/>
    <s v="facebook"/>
    <s v="กสิกร"/>
    <s v=""/>
    <s v="-"/>
    <s v="22/02/2025 09:58"/>
  </r>
  <r>
    <x v="17"/>
    <x v="21"/>
    <n v="100"/>
    <n v="1"/>
    <s v="EUJ7"/>
    <n v="145"/>
    <n v="45"/>
    <s v="ร้านที่1"/>
    <s v="ว******์"/>
    <s v="******ียบคลองภาษีเจริญฝั่งใต้, หนองแขม, เขตหนองแขม แขวงหนองแขม เขตหนองแขม จังหวัดกรุงเทพมหานคร 10160"/>
    <s v="10160"/>
    <s v="29"/>
    <s v="-"/>
    <s v="-"/>
    <s v=""/>
    <s v="Shopee"/>
    <s v="-"/>
    <s v=""/>
    <s v="-"/>
    <s v="22/02/2025 09:57"/>
  </r>
  <r>
    <x v="3"/>
    <x v="3"/>
    <n v="65"/>
    <n v="3"/>
    <s v="EUJ6"/>
    <n v="320"/>
    <n v="20"/>
    <s v="ร้านที่1"/>
    <s v="อัจฉรา  นิ่มนวล "/>
    <s v="(เที่ยงธรรมฟาร์ม)_x000a_151  ม.4  ต.หนองราชวัตร   อ.หนองหญ้าไซ  จ.สุพรรณบุรี_x000a_   72240"/>
    <s v="72240"/>
    <s v="0937503737"/>
    <s v="22/02/2025 09:48"/>
    <s v="raweewan5499@gmail.com"/>
    <s v="EMS"/>
    <s v="facebook"/>
    <s v="กสิกร"/>
    <s v=""/>
    <s v="-"/>
    <s v="22/02/2025 09:53"/>
  </r>
  <r>
    <x v="1"/>
    <x v="1"/>
    <n v="100"/>
    <n v="1"/>
    <s v="EUJ6"/>
    <n v="320"/>
    <n v="20"/>
    <s v="ร้านที่1"/>
    <s v="อัจฉรา  นิ่มนวล "/>
    <s v="(เที่ยงธรรมฟาร์ม)_x000a_151  ม.4  ต.หนองราชวัตร   อ.หนองหญ้าไซ  จ.สุพรรณบุรี_x000a_   72240"/>
    <s v="72240"/>
    <s v="0937503737"/>
    <s v="22/02/2025 09:48"/>
    <s v="raweewan5499@gmail.com"/>
    <s v="EMS"/>
    <s v="facebook"/>
    <s v="กสิกร"/>
    <s v=""/>
    <s v="-"/>
    <s v="22/02/2025 09:53"/>
  </r>
  <r>
    <x v="0"/>
    <x v="0"/>
    <n v="100"/>
    <n v="2"/>
    <s v="EUJ6"/>
    <n v="320"/>
    <n v="20"/>
    <s v="ร้านที่1"/>
    <s v="อัจฉรา  นิ่มนวล "/>
    <s v="(เที่ยงธรรมฟาร์ม)_x000a_151  ม.4  ต.หนองราชวัตร   อ.หนองหญ้าไซ  จ.สุพรรณบุรี_x000a_   72240"/>
    <s v="72240"/>
    <s v="0937503737"/>
    <s v="22/02/2025 09:48"/>
    <s v="raweewan5499@gmail.com"/>
    <s v="EMS"/>
    <s v="facebook"/>
    <s v="กสิกร"/>
    <s v=""/>
    <s v="-"/>
    <s v="22/02/2025 09:53"/>
  </r>
  <r>
    <x v="0"/>
    <x v="0"/>
    <n v="100"/>
    <n v="1"/>
    <s v="EUJ5"/>
    <n v="130"/>
    <n v="30"/>
    <s v="ร้านที่1"/>
    <s v="สุนีย์ วงแย้ม"/>
    <s v="33/48หมู่บ้านสุขใจวิลเลจซ2รามอินทรา65ถรามอินทราแขวงท่าแร้งเขตบางเขนกรุงเทพฯ_x000a_ 10230"/>
    <s v="10230"/>
    <s v="0994301144"/>
    <s v="22/02/2025 09:51"/>
    <s v="raweewan5499@gmail.com"/>
    <s v="EMS COD"/>
    <s v="facebook"/>
    <s v="กสิกร"/>
    <s v=""/>
    <s v="-"/>
    <s v="22/02/2025 09:51"/>
  </r>
  <r>
    <x v="3"/>
    <x v="3"/>
    <n v="65"/>
    <n v="1"/>
    <s v="EUJ5"/>
    <n v="130"/>
    <n v="30"/>
    <s v="ร้านที่1"/>
    <s v="สุนีย์ วงแย้ม"/>
    <s v="33/48หมู่บ้านสุขใจวิลเลจซ2รามอินทรา65ถรามอินทราแขวงท่าแร้งเขตบางเขนกรุงเทพฯ_x000a_ 10230"/>
    <s v="10230"/>
    <s v="0994301144"/>
    <s v="22/02/2025 09:51"/>
    <s v="raweewan5499@gmail.com"/>
    <s v="EMS COD"/>
    <s v="facebook"/>
    <s v="กสิกร"/>
    <s v=""/>
    <s v="-"/>
    <s v="22/02/2025 09:51"/>
  </r>
  <r>
    <x v="1"/>
    <x v="1"/>
    <n v="66"/>
    <n v="1"/>
    <s v="EUJ4"/>
    <n v="122.35"/>
    <n v="7"/>
    <s v="ร้านที่9"/>
    <s v="สิริกร สกุลจตุรพร"/>
    <s v="123/446 ม.ห้วยปราบเมืองทอง 1 ซอย A9 หมู่3 ต.บ่อวิน อ.ศรีราชา_x000a__x000a_ศรีราชา/ Si Rachaชลบุรี/ Chonburi_x000a_20230"/>
    <s v="20230"/>
    <s v="660943256615"/>
    <s v="22/02/2025 09:50"/>
    <s v="-"/>
    <s v="Kerry_dropoff"/>
    <s v="Lazada"/>
    <s v="lazada"/>
    <s v=""/>
    <s v="-"/>
    <s v="22/02/2025 09:49"/>
  </r>
  <r>
    <x v="2"/>
    <x v="2"/>
    <n v="66"/>
    <n v="1"/>
    <s v="EUJ4"/>
    <n v="122.35"/>
    <n v="7"/>
    <s v="ร้านที่9"/>
    <s v="สิริกร สกุลจตุรพร"/>
    <s v="123/446 ม.ห้วยปราบเมืองทอง 1 ซอย A9 หมู่3 ต.บ่อวิน อ.ศรีราชา_x000a__x000a_ศรีราชา/ Si Rachaชลบุรี/ Chonburi_x000a_20230"/>
    <s v="20230"/>
    <s v="660943256615"/>
    <s v="22/02/2025 09:50"/>
    <s v="-"/>
    <s v="Kerry_dropoff"/>
    <s v="Lazada"/>
    <s v="lazada"/>
    <s v=""/>
    <s v="-"/>
    <s v="22/02/2025 09:49"/>
  </r>
  <r>
    <x v="0"/>
    <x v="0"/>
    <n v="67"/>
    <n v="1"/>
    <s v="EUJ4"/>
    <n v="122.35"/>
    <n v="7"/>
    <s v="ร้านที่9"/>
    <s v="สิริกร สกุลจตุรพร"/>
    <s v="123/446 ม.ห้วยปราบเมืองทอง 1 ซอย A9 หมู่3 ต.บ่อวิน อ.ศรีราชา_x000a__x000a_ศรีราชา/ Si Rachaชลบุรี/ Chonburi_x000a_20230"/>
    <s v="20230"/>
    <s v="660943256615"/>
    <s v="22/02/2025 09:50"/>
    <s v="-"/>
    <s v="Kerry_dropoff"/>
    <s v="Lazada"/>
    <s v="lazada"/>
    <s v=""/>
    <s v="-"/>
    <s v="22/02/2025 09:49"/>
  </r>
  <r>
    <x v="7"/>
    <x v="8"/>
    <n v="60"/>
    <n v="3"/>
    <s v="EUJ3"/>
    <n v="121"/>
    <n v="16"/>
    <s v="ร้านที่4"/>
    <s v="เ**"/>
    <s v="ประจวบคีรีขันธ์"/>
    <s v="-"/>
    <s v=""/>
    <s v="22/02/2025 09:46"/>
    <s v="-"/>
    <s v="Flash Express Thailand COD"/>
    <s v="Tiktok"/>
    <s v="จ่ายทีหลัง / COD"/>
    <s v=""/>
    <s v="-"/>
    <s v="22/02/2025 09:46"/>
  </r>
  <r>
    <x v="1"/>
    <x v="1"/>
    <n v="66"/>
    <n v="1"/>
    <s v="EUJ1"/>
    <n v="122.35"/>
    <n v="7"/>
    <s v="ร้านที่9"/>
    <s v="ณัฏฐกานต์"/>
    <s v="82/5 ม.11 82/5 ม.11 ต.ทุ่งหลวง อ.ปากท่อ จ.ราชบุรี 70140 · อ่างหิน/ Ang Hin_x000a__x000a_ปากท่อ/ Pak Thoราชบุรี/ Ratchaburi_x000a_70140"/>
    <s v="70140"/>
    <s v="660625923882"/>
    <s v="22/02/2025 09:23"/>
    <s v="-"/>
    <s v="Kerry_dropoff"/>
    <s v="Lazada"/>
    <s v="lazada"/>
    <s v=""/>
    <s v="-"/>
    <s v="22/02/2025 09:23"/>
  </r>
  <r>
    <x v="2"/>
    <x v="2"/>
    <n v="66"/>
    <n v="1"/>
    <s v="EUJ1"/>
    <n v="122.35"/>
    <n v="7"/>
    <s v="ร้านที่9"/>
    <s v="ณัฏฐกานต์"/>
    <s v="82/5 ม.11 82/5 ม.11 ต.ทุ่งหลวง อ.ปากท่อ จ.ราชบุรี 70140 · อ่างหิน/ Ang Hin_x000a__x000a_ปากท่อ/ Pak Thoราชบุรี/ Ratchaburi_x000a_70140"/>
    <s v="70140"/>
    <s v="660625923882"/>
    <s v="22/02/2025 09:23"/>
    <s v="-"/>
    <s v="Kerry_dropoff"/>
    <s v="Lazada"/>
    <s v="lazada"/>
    <s v=""/>
    <s v="-"/>
    <s v="22/02/2025 09:23"/>
  </r>
  <r>
    <x v="0"/>
    <x v="0"/>
    <n v="67"/>
    <n v="1"/>
    <s v="EUJ1"/>
    <n v="122.35"/>
    <n v="7"/>
    <s v="ร้านที่9"/>
    <s v="ณัฏฐกานต์"/>
    <s v="82/5 ม.11 82/5 ม.11 ต.ทุ่งหลวง อ.ปากท่อ จ.ราชบุรี 70140 · อ่างหิน/ Ang Hin_x000a__x000a_ปากท่อ/ Pak Thoราชบุรี/ Ratchaburi_x000a_70140"/>
    <s v="70140"/>
    <s v="660625923882"/>
    <s v="22/02/2025 09:23"/>
    <s v="-"/>
    <s v="Kerry_dropoff"/>
    <s v="Lazada"/>
    <s v="lazada"/>
    <s v=""/>
    <s v="-"/>
    <s v="22/02/2025 09:23"/>
  </r>
  <r>
    <x v="0"/>
    <x v="0"/>
    <n v="66.333333333333329"/>
    <n v="6"/>
    <s v="EUJ0"/>
    <n v="440"/>
    <n v="0"/>
    <s v="ร้านที่4"/>
    <s v="อ***รา ส***วงค์"/>
    <s v="สุพรรณบุรี"/>
    <s v="-"/>
    <s v=""/>
    <s v="22/02/2025 09:23"/>
    <s v="-"/>
    <s v="Flash Express Thailand COD"/>
    <s v="Tiktok"/>
    <s v="จ่ายทีหลัง / COD"/>
    <s v=""/>
    <s v="-"/>
    <s v="22/02/2025 09:23"/>
  </r>
  <r>
    <x v="0"/>
    <x v="0"/>
    <n v="100"/>
    <n v="1"/>
    <s v="EUI99"/>
    <n v="120"/>
    <n v="20"/>
    <s v="ร้านที่1"/>
    <s v="Janjira June"/>
    <s v="131ม. 3(ออฟฟิต ส.ทองดี)_x000a_เจนจิรา เสือเกิด, ต. หน้าพระลาน. อ.เฉลิมพระเกีตร_x000a_, สระบุรี _x000a_ 18240"/>
    <s v="18240"/>
    <s v="0839737499"/>
    <s v="22/02/2025 08:53"/>
    <s v="raweewan5499@gmail.com"/>
    <s v="EMS"/>
    <s v="facebook"/>
    <s v="กสิกร"/>
    <s v=""/>
    <s v="-"/>
    <s v="22/02/2025 08:59"/>
  </r>
  <r>
    <x v="3"/>
    <x v="3"/>
    <n v="65"/>
    <n v="1"/>
    <s v="EUI99"/>
    <n v="120"/>
    <n v="20"/>
    <s v="ร้านที่1"/>
    <s v="Janjira June"/>
    <s v="131ม. 3(ออฟฟิต ส.ทองดี)_x000a_เจนจิรา เสือเกิด, ต. หน้าพระลาน. อ.เฉลิมพระเกีตร_x000a_, สระบุรี _x000a_ 18240"/>
    <s v="18240"/>
    <s v="0839737499"/>
    <s v="22/02/2025 08:53"/>
    <s v="raweewan5499@gmail.com"/>
    <s v="EMS"/>
    <s v="facebook"/>
    <s v="กสิกร"/>
    <s v=""/>
    <s v="-"/>
    <s v="22/02/2025 08:59"/>
  </r>
  <r>
    <x v="17"/>
    <x v="21"/>
    <n v="100"/>
    <n v="1"/>
    <s v="EUI97"/>
    <n v="315"/>
    <n v="64"/>
    <s v="ร้านที่1"/>
    <s v="R*y"/>
    <s v="******นมะปราง ตำบลเนินมะปราง อำเภอเนินมะปราง จังหวัดพิษณุโลก 65190"/>
    <s v="65190"/>
    <s v="49"/>
    <s v="22/02/2025 08:46"/>
    <s v="-"/>
    <s v="SPX Express"/>
    <s v="Shopee"/>
    <s v="shopee"/>
    <s v=""/>
    <s v="-"/>
    <s v="22/02/2025 08:45"/>
  </r>
  <r>
    <x v="2"/>
    <x v="22"/>
    <n v="80"/>
    <n v="1"/>
    <s v="EUI97"/>
    <n v="315"/>
    <n v="64"/>
    <s v="ร้านที่1"/>
    <s v="R*y"/>
    <s v="******นมะปราง ตำบลเนินมะปราง อำเภอเนินมะปราง จังหวัดพิษณุโลก 65190"/>
    <s v="65190"/>
    <s v="49"/>
    <s v="22/02/2025 08:46"/>
    <s v="-"/>
    <s v="SPX Express"/>
    <s v="Shopee"/>
    <s v="shopee"/>
    <s v=""/>
    <s v="-"/>
    <s v="22/02/2025 08:45"/>
  </r>
  <r>
    <x v="0"/>
    <x v="0"/>
    <n v="80"/>
    <n v="1"/>
    <s v="EUI97"/>
    <n v="315"/>
    <n v="64"/>
    <s v="ร้านที่1"/>
    <s v="R*y"/>
    <s v="******นมะปราง ตำบลเนินมะปราง อำเภอเนินมะปราง จังหวัดพิษณุโลก 65190"/>
    <s v="65190"/>
    <s v="49"/>
    <s v="22/02/2025 08:46"/>
    <s v="-"/>
    <s v="SPX Express"/>
    <s v="Shopee"/>
    <s v="shopee"/>
    <s v=""/>
    <s v="-"/>
    <s v="22/02/2025 08:45"/>
  </r>
  <r>
    <x v="13"/>
    <x v="14"/>
    <n v="65"/>
    <n v="1"/>
    <s v="EUI96"/>
    <n v="189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22/02/2025 08:38"/>
    <s v="raweewan5499@gmail.com"/>
    <s v="EMS COD"/>
    <s v="facebook"/>
    <s v="กสิกร"/>
    <s v=""/>
    <s v="-"/>
    <s v="22/02/2025 08:38"/>
  </r>
  <r>
    <x v="18"/>
    <x v="23"/>
    <n v="65"/>
    <n v="1"/>
    <s v="EUI96"/>
    <n v="189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22/02/2025 08:38"/>
    <s v="raweewan5499@gmail.com"/>
    <s v="EMS COD"/>
    <s v="facebook"/>
    <s v="กสิกร"/>
    <s v=""/>
    <s v="-"/>
    <s v="22/02/2025 08:38"/>
  </r>
  <r>
    <x v="9"/>
    <x v="10"/>
    <n v="65"/>
    <n v="1"/>
    <s v="EUI96"/>
    <n v="189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22/02/2025 08:38"/>
    <s v="raweewan5499@gmail.com"/>
    <s v="EMS COD"/>
    <s v="facebook"/>
    <s v="กสิกร"/>
    <s v=""/>
    <s v="-"/>
    <s v="22/02/2025 08:38"/>
  </r>
  <r>
    <x v="8"/>
    <x v="9"/>
    <n v="65"/>
    <n v="1"/>
    <s v="EUI96"/>
    <n v="189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22/02/2025 08:38"/>
    <s v="raweewan5499@gmail.com"/>
    <s v="EMS COD"/>
    <s v="facebook"/>
    <s v="กสิกร"/>
    <s v=""/>
    <s v="-"/>
    <s v="22/02/2025 08:38"/>
  </r>
  <r>
    <x v="19"/>
    <x v="24"/>
    <n v="50"/>
    <n v="1"/>
    <s v="EUI95"/>
    <n v="230"/>
    <n v="30"/>
    <s v="ร้านที่1"/>
    <s v="คุณสุมลลักษณ์ เดชพงศานุวัตร"/>
    <s v="ที่อยู่ ร้านพรนิภาการปัก 42 ตำบลในเมือง อำเภอเมืองเพชรบูรณ์ จังหวัดเพชรบูรณ์ 67000"/>
    <s v="67000"/>
    <s v="0917287549"/>
    <s v="22/02/2025 08:20"/>
    <s v="raweewan5499@gmail.com"/>
    <s v="EMS COD"/>
    <s v="facebook"/>
    <s v="กสิกร"/>
    <s v="ครีมฮอร์นคละรส"/>
    <s v="-"/>
    <s v="22/02/2025 08:19"/>
  </r>
  <r>
    <x v="7"/>
    <x v="8"/>
    <n v="50"/>
    <n v="1"/>
    <s v="EUI95"/>
    <n v="230"/>
    <n v="30"/>
    <s v="ร้านที่1"/>
    <s v="คุณสุมลลักษณ์ เดชพงศานุวัตร"/>
    <s v="ที่อยู่ ร้านพรนิภาการปัก 42 ตำบลในเมือง อำเภอเมืองเพชรบูรณ์ จังหวัดเพชรบูรณ์ 67000"/>
    <s v="67000"/>
    <s v="0917287549"/>
    <s v="22/02/2025 08:20"/>
    <s v="raweewan5499@gmail.com"/>
    <s v="EMS COD"/>
    <s v="facebook"/>
    <s v="กสิกร"/>
    <s v="ครีมฮอร์นคละรส"/>
    <s v="-"/>
    <s v="22/02/2025 08:19"/>
  </r>
  <r>
    <x v="1"/>
    <x v="1"/>
    <n v="100"/>
    <n v="2"/>
    <s v="EUI95"/>
    <n v="230"/>
    <n v="30"/>
    <s v="ร้านที่1"/>
    <s v="คุณสุมลลักษณ์ เดชพงศานุวัตร"/>
    <s v="ที่อยู่ ร้านพรนิภาการปัก 42 ตำบลในเมือง อำเภอเมืองเพชรบูรณ์ จังหวัดเพชรบูรณ์ 67000"/>
    <s v="67000"/>
    <s v="0917287549"/>
    <s v="22/02/2025 08:20"/>
    <s v="raweewan5499@gmail.com"/>
    <s v="EMS COD"/>
    <s v="facebook"/>
    <s v="กสิกร"/>
    <s v="ครีมฮอร์นคละรส"/>
    <s v="-"/>
    <s v="22/02/2025 08:19"/>
  </r>
  <r>
    <x v="3"/>
    <x v="3"/>
    <n v="65"/>
    <n v="1"/>
    <s v="EUI94"/>
    <n v="130"/>
    <n v="30"/>
    <s v="ร้านที่1"/>
    <s v="ไพฑูรย์ อ.สุวรรณ"/>
    <s v="100/105 มบ.ธนแลนด์ บ่อฝ้าย ต.หัวหิน อ.หัวหิน จ.ประจวบคีรีขันธ์ 77110"/>
    <s v="77110"/>
    <s v="0615620417"/>
    <s v="22/02/2025 08:17"/>
    <s v="raweewan5499@gmail.com"/>
    <s v="EMS COD"/>
    <s v="facebook"/>
    <s v="กสิกร"/>
    <s v=""/>
    <s v="-"/>
    <s v="22/02/2025 08:16"/>
  </r>
  <r>
    <x v="0"/>
    <x v="0"/>
    <n v="100"/>
    <n v="1"/>
    <s v="EUI94"/>
    <n v="130"/>
    <n v="30"/>
    <s v="ร้านที่1"/>
    <s v="ไพฑูรย์ อ.สุวรรณ"/>
    <s v="100/105 มบ.ธนแลนด์ บ่อฝ้าย ต.หัวหิน อ.หัวหิน จ.ประจวบคีรีขันธ์ 77110"/>
    <s v="77110"/>
    <s v="0615620417"/>
    <s v="22/02/2025 08:17"/>
    <s v="raweewan5499@gmail.com"/>
    <s v="EMS COD"/>
    <s v="facebook"/>
    <s v="กสิกร"/>
    <s v=""/>
    <s v="-"/>
    <s v="22/02/2025 08:16"/>
  </r>
  <r>
    <x v="0"/>
    <x v="0"/>
    <n v="66.333333333333329"/>
    <n v="3"/>
    <s v="EUI93"/>
    <n v="122.35"/>
    <n v="7"/>
    <s v="ร้านที่9"/>
    <s v="Navaporn Rattanasin"/>
    <s v="8/30 ซอยสวนยาม 9 แยก 3 (อมรพันธ์นคร 8) แขวงคันนายาว เขตคันนายาว กรุงเทพฯ 10230 · คันนายาว/ Khan Na Yao_x000a__x000a_คันนายาว/ Khan Na Yaoกรุงเทพมหานคร/ Bangkok_x000a_10230"/>
    <s v="10230"/>
    <s v="660816452270"/>
    <s v="22/02/2025 08:01"/>
    <s v="-"/>
    <s v="Kerry_dropoff"/>
    <s v="Lazada"/>
    <s v="lazada"/>
    <s v=""/>
    <s v="-"/>
    <s v="22/02/2025 08:01"/>
  </r>
  <r>
    <x v="19"/>
    <x v="24"/>
    <n v="60"/>
    <n v="3"/>
    <s v="EUI92"/>
    <n v="225"/>
    <n v="45"/>
    <s v="ร้านที่2"/>
    <s v="น******า"/>
    <s v="******หนองแคน, ตำบลสร้างก่อ, อำเภอกุดจับ ตำบลสร้างก่อ อำเภอกุดจับ จังหวัดอุดรธานี 41250"/>
    <s v="41250"/>
    <s v="58"/>
    <s v="22/02/2025 07:56"/>
    <s v="-"/>
    <s v="SPX Express"/>
    <s v="Shopee"/>
    <s v="shopee"/>
    <s v=""/>
    <s v="-"/>
    <s v="22/02/2025 07:56"/>
  </r>
  <r>
    <x v="1"/>
    <x v="1"/>
    <n v="66"/>
    <n v="1"/>
    <s v="EUI91"/>
    <n v="122.35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2/02/2025 07:50"/>
  </r>
  <r>
    <x v="2"/>
    <x v="2"/>
    <n v="66"/>
    <n v="1"/>
    <s v="EUI91"/>
    <n v="122.35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2/02/2025 07:50"/>
  </r>
  <r>
    <x v="0"/>
    <x v="0"/>
    <n v="67"/>
    <n v="1"/>
    <s v="EUI91"/>
    <n v="122.35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2/02/2025 07:50"/>
  </r>
  <r>
    <x v="0"/>
    <x v="0"/>
    <n v="66.333333333333329"/>
    <n v="3"/>
    <s v="EUI89"/>
    <n v="516.98"/>
    <n v="7"/>
    <s v="ร้านที่9"/>
    <s v="สุณี  สนองกัณฑ์"/>
    <s v="579 หมู่ 4 ตำบลบางปูใหม่อำเภอเมืองจังหวัดสมุทรปราการ xvi_x000a__x000a_เมืองสมุทรปราการ/ Mueang Samut Prakanสมุทรปราการ/ Samut Prakan_x000a_10280"/>
    <s v="10280"/>
    <s v="660618213433"/>
    <s v="22/02/2025 07:41"/>
    <s v="-"/>
    <s v="Kerry_dropoff"/>
    <s v="Lazada"/>
    <s v="lazada"/>
    <s v=""/>
    <s v="-"/>
    <s v="22/02/2025 07:41"/>
  </r>
  <r>
    <x v="0"/>
    <x v="0"/>
    <n v="66.333333333333329"/>
    <n v="3"/>
    <s v="EUI89"/>
    <n v="516.98"/>
    <n v="7"/>
    <s v="ร้านที่9"/>
    <s v="สุณี  สนองกัณฑ์"/>
    <s v="579 หมู่ 4 ตำบลบางปูใหม่อำเภอเมืองจังหวัดสมุทรปราการ xvi_x000a__x000a_เมืองสมุทรปราการ/ Mueang Samut Prakanสมุทรปราการ/ Samut Prakan_x000a_10280"/>
    <s v="10280"/>
    <s v="660618213433"/>
    <s v="22/02/2025 07:41"/>
    <s v="-"/>
    <s v="Kerry_dropoff"/>
    <s v="Lazada"/>
    <s v="lazada"/>
    <s v=""/>
    <s v="-"/>
    <s v="22/02/2025 07:41"/>
  </r>
  <r>
    <x v="0"/>
    <x v="0"/>
    <n v="66.333333333333329"/>
    <n v="3"/>
    <s v="EUI89"/>
    <n v="516.98"/>
    <n v="7"/>
    <s v="ร้านที่9"/>
    <s v="สุณี  สนองกัณฑ์"/>
    <s v="579 หมู่ 4 ตำบลบางปูใหม่อำเภอเมืองจังหวัดสมุทรปราการ xvi_x000a__x000a_เมืองสมุทรปราการ/ Mueang Samut Prakanสมุทรปราการ/ Samut Prakan_x000a_10280"/>
    <s v="10280"/>
    <s v="660618213433"/>
    <s v="22/02/2025 07:41"/>
    <s v="-"/>
    <s v="Kerry_dropoff"/>
    <s v="Lazada"/>
    <s v="lazada"/>
    <s v=""/>
    <s v="-"/>
    <s v="22/02/2025 07:41"/>
  </r>
  <r>
    <x v="0"/>
    <x v="0"/>
    <n v="66.333333333333329"/>
    <n v="3"/>
    <s v="EUI89"/>
    <n v="516.98"/>
    <n v="7"/>
    <s v="ร้านที่9"/>
    <s v="สุณี  สนองกัณฑ์"/>
    <s v="579 หมู่ 4 ตำบลบางปูใหม่อำเภอเมืองจังหวัดสมุทรปราการ xvi_x000a__x000a_เมืองสมุทรปราการ/ Mueang Samut Prakanสมุทรปราการ/ Samut Prakan_x000a_10280"/>
    <s v="10280"/>
    <s v="660618213433"/>
    <s v="22/02/2025 07:41"/>
    <s v="-"/>
    <s v="Kerry_dropoff"/>
    <s v="Lazada"/>
    <s v="lazada"/>
    <s v=""/>
    <s v="-"/>
    <s v="22/02/2025 07:41"/>
  </r>
  <r>
    <x v="1"/>
    <x v="1"/>
    <n v="66"/>
    <n v="1"/>
    <s v="EUI88"/>
    <n v="142.31"/>
    <n v="0"/>
    <s v="ร้านที่9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22/02/2025 07:28"/>
    <s v="-"/>
    <s v="Kerry_dropoff"/>
    <s v="Lazada"/>
    <s v="lazada"/>
    <s v=""/>
    <s v="-"/>
    <s v="22/02/2025 07:27"/>
  </r>
  <r>
    <x v="2"/>
    <x v="2"/>
    <n v="66"/>
    <n v="1"/>
    <s v="EUI88"/>
    <n v="142.31"/>
    <n v="0"/>
    <s v="ร้านที่9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22/02/2025 07:28"/>
    <s v="-"/>
    <s v="Kerry_dropoff"/>
    <s v="Lazada"/>
    <s v="lazada"/>
    <s v=""/>
    <s v="-"/>
    <s v="22/02/2025 07:27"/>
  </r>
  <r>
    <x v="0"/>
    <x v="0"/>
    <n v="67"/>
    <n v="1"/>
    <s v="EUI88"/>
    <n v="142.31"/>
    <n v="0"/>
    <s v="ร้านที่9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22/02/2025 07:28"/>
    <s v="-"/>
    <s v="Kerry_dropoff"/>
    <s v="Lazada"/>
    <s v="lazada"/>
    <s v=""/>
    <s v="-"/>
    <s v="22/02/2025 07:27"/>
  </r>
  <r>
    <x v="1"/>
    <x v="25"/>
    <n v="65.599999999999994"/>
    <n v="1"/>
    <s v="EUI87"/>
    <n v="65.599999999999994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22/02/2025 05:00"/>
    <s v="-"/>
    <s v="Kerry_dropoff"/>
    <s v="Lazada"/>
    <s v="lazada"/>
    <s v=""/>
    <s v="LEXDO0128338931"/>
    <s v="22/02/2025 05:00"/>
  </r>
  <r>
    <x v="0"/>
    <x v="19"/>
    <n v="61.5"/>
    <n v="2"/>
    <s v="EUI86"/>
    <n v="149"/>
    <n v="26"/>
    <s v="ร้านที่1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2/02/2025 04:24"/>
    <s v="-"/>
    <s v="Kerry_dropoff"/>
    <s v="Lazada"/>
    <s v="lazada"/>
    <s v=""/>
    <s v="LEXPU0460446369"/>
    <s v="22/02/2025 04:24"/>
  </r>
  <r>
    <x v="14"/>
    <x v="15"/>
    <n v="99"/>
    <n v="1"/>
    <s v="EUI85"/>
    <n v="179"/>
    <n v="0"/>
    <s v="ร้านที่4"/>
    <s v="ส***ิพงศ์ ภ***ีไทย"/>
    <s v="ขอนแก่น"/>
    <s v="-"/>
    <s v=""/>
    <s v="22/02/2025 04:04"/>
    <s v="-"/>
    <s v="Flash Express Thailand"/>
    <s v="Tiktok"/>
    <s v="tiktok"/>
    <s v=""/>
    <s v="THT37011JAW045Z"/>
    <s v="22/02/2025 04:04"/>
  </r>
  <r>
    <x v="15"/>
    <x v="16"/>
    <n v="100"/>
    <n v="1"/>
    <s v="EUI85"/>
    <n v="179"/>
    <n v="0"/>
    <s v="ร้านที่4"/>
    <s v="ส***ิพงศ์ ภ***ีไทย"/>
    <s v="ขอนแก่น"/>
    <s v="-"/>
    <s v=""/>
    <s v="22/02/2025 04:04"/>
    <s v="-"/>
    <s v="Flash Express Thailand"/>
    <s v="Tiktok"/>
    <s v="tiktok"/>
    <s v=""/>
    <s v="THT37011JAW045Z"/>
    <s v="22/02/2025 04:04"/>
  </r>
  <r>
    <x v="0"/>
    <x v="0"/>
    <n v="66.333333333333329"/>
    <n v="3"/>
    <s v="EUI84"/>
    <n v="107.35"/>
    <n v="7"/>
    <s v="ร้านที่9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22/02/2025 00:52"/>
    <s v="-"/>
    <s v="Kerry_dropoff"/>
    <s v="Lazada"/>
    <s v="lazada"/>
    <s v=""/>
    <s v="LEXDO0128346206"/>
    <s v="22/02/2025 00:52"/>
  </r>
  <r>
    <x v="1"/>
    <x v="1"/>
    <n v="66"/>
    <n v="1"/>
    <s v="EUI83"/>
    <n v="122.35"/>
    <n v="7"/>
    <s v="ร้านที่9"/>
    <s v="ทรงพล  ขุนดี"/>
    <s v="7 หมู่ 2  ซอย กำนัน ต.บัวงาม_x000a__x000a_ดำเนินสะดวก/ Damnoen Saduakราชบุรี/ Ratchaburi_x000a_70210"/>
    <s v="70210"/>
    <s v="660907582402"/>
    <s v="22/02/2025 00:35"/>
    <s v="-"/>
    <s v="Kerry_dropoff"/>
    <s v="Lazada"/>
    <s v="lazada"/>
    <s v=""/>
    <s v="LEXDO0128344787"/>
    <s v="22/02/2025 00:35"/>
  </r>
  <r>
    <x v="2"/>
    <x v="2"/>
    <n v="66"/>
    <n v="1"/>
    <s v="EUI83"/>
    <n v="122.35"/>
    <n v="7"/>
    <s v="ร้านที่9"/>
    <s v="ทรงพล  ขุนดี"/>
    <s v="7 หมู่ 2  ซอย กำนัน ต.บัวงาม_x000a__x000a_ดำเนินสะดวก/ Damnoen Saduakราชบุรี/ Ratchaburi_x000a_70210"/>
    <s v="70210"/>
    <s v="660907582402"/>
    <s v="22/02/2025 00:35"/>
    <s v="-"/>
    <s v="Kerry_dropoff"/>
    <s v="Lazada"/>
    <s v="lazada"/>
    <s v=""/>
    <s v="LEXDO0128344787"/>
    <s v="22/02/2025 00:35"/>
  </r>
  <r>
    <x v="0"/>
    <x v="0"/>
    <n v="67"/>
    <n v="1"/>
    <s v="EUI83"/>
    <n v="122.35"/>
    <n v="7"/>
    <s v="ร้านที่9"/>
    <s v="ทรงพล  ขุนดี"/>
    <s v="7 หมู่ 2  ซอย กำนัน ต.บัวงาม_x000a__x000a_ดำเนินสะดวก/ Damnoen Saduakราชบุรี/ Ratchaburi_x000a_70210"/>
    <s v="70210"/>
    <s v="660907582402"/>
    <s v="22/02/2025 00:35"/>
    <s v="-"/>
    <s v="Kerry_dropoff"/>
    <s v="Lazada"/>
    <s v="lazada"/>
    <s v=""/>
    <s v="LEXDO0128344787"/>
    <s v="22/02/2025 00:35"/>
  </r>
  <r>
    <x v="1"/>
    <x v="1"/>
    <n v="66"/>
    <n v="1"/>
    <s v="EUI82"/>
    <n v="101.85"/>
    <n v="7"/>
    <s v="ร้านที่9"/>
    <s v="กรกต ศรียานุวัตรกุล"/>
    <s v="85/24 ซอยฉิมพลี 28 ถนนฉิมพลี_x000a__x000a_ตลิ่งชัน/ Taling Chanกรุงเทพมหานคร/ Bangkok_x000a_10170"/>
    <s v="10170"/>
    <s v="660879197161"/>
    <s v="22/02/2025 12:18"/>
    <s v="-"/>
    <s v="Kerry_dropoff"/>
    <s v="Lazada"/>
    <s v="lazada"/>
    <s v=""/>
    <s v="-"/>
    <s v="22/02/2025 00:33"/>
  </r>
  <r>
    <x v="2"/>
    <x v="2"/>
    <n v="66"/>
    <n v="1"/>
    <s v="EUI82"/>
    <n v="101.85"/>
    <n v="7"/>
    <s v="ร้านที่9"/>
    <s v="กรกต ศรียานุวัตรกุล"/>
    <s v="85/24 ซอยฉิมพลี 28 ถนนฉิมพลี_x000a__x000a_ตลิ่งชัน/ Taling Chanกรุงเทพมหานคร/ Bangkok_x000a_10170"/>
    <s v="10170"/>
    <s v="660879197161"/>
    <s v="22/02/2025 12:18"/>
    <s v="-"/>
    <s v="Kerry_dropoff"/>
    <s v="Lazada"/>
    <s v="lazada"/>
    <s v=""/>
    <s v="-"/>
    <s v="22/02/2025 00:33"/>
  </r>
  <r>
    <x v="0"/>
    <x v="0"/>
    <n v="67"/>
    <n v="1"/>
    <s v="EUI82"/>
    <n v="101.85"/>
    <n v="7"/>
    <s v="ร้านที่9"/>
    <s v="กรกต ศรียานุวัตรกุล"/>
    <s v="85/24 ซอยฉิมพลี 28 ถนนฉิมพลี_x000a__x000a_ตลิ่งชัน/ Taling Chanกรุงเทพมหานคร/ Bangkok_x000a_10170"/>
    <s v="10170"/>
    <s v="660879197161"/>
    <s v="22/02/2025 12:18"/>
    <s v="-"/>
    <s v="Kerry_dropoff"/>
    <s v="Lazada"/>
    <s v="lazada"/>
    <s v=""/>
    <s v="-"/>
    <s v="22/02/2025 00:33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x v="0"/>
    <n v="27.5"/>
    <n v="4"/>
    <s v="EUL22"/>
    <n v="271"/>
    <n v="35"/>
    <s v="ร้านที่1"/>
    <s v="ด******า"/>
    <s v="******มะโมง, อำเภอหนองมะโมง ตำบลหนองมะโมง อำเภอหนองมะโมง จังหวัดชัยนาท 17120"/>
    <s v="17120"/>
    <s v="87"/>
    <s v="24/02/2025 00:25"/>
    <s v="-"/>
    <s v="Flash Express"/>
    <s v="Shopee"/>
    <s v="shopee"/>
    <s v=""/>
    <s v="-"/>
    <s v="23/02/2025 23:47"/>
  </r>
  <r>
    <x v="1"/>
    <x v="1"/>
    <n v="80"/>
    <n v="1"/>
    <s v="EUL22"/>
    <n v="271"/>
    <n v="35"/>
    <s v="ร้านที่1"/>
    <s v="ด******า"/>
    <s v="******มะโมง, อำเภอหนองมะโมง ตำบลหนองมะโมง อำเภอหนองมะโมง จังหวัดชัยนาท 17120"/>
    <s v="17120"/>
    <s v="87"/>
    <s v="24/02/2025 00:25"/>
    <s v="-"/>
    <s v="Flash Express"/>
    <s v="Shopee"/>
    <s v="shopee"/>
    <s v=""/>
    <s v="-"/>
    <s v="23/02/2025 23:47"/>
  </r>
  <r>
    <x v="2"/>
    <x v="2"/>
    <n v="50"/>
    <n v="2"/>
    <s v="EUL21"/>
    <n v="100"/>
    <n v="0"/>
    <s v="ร้านที่1"/>
    <s v="ป******ำ"/>
    <s v="******ธิ์มูล, ตำบล คำน้ำแซบ, ตำบลคำน้ำแซบ อำเภอวารินชำราบ จังหวัดอุบลราชธานี 34190"/>
    <s v="34190"/>
    <s v="92"/>
    <s v="23/02/2025 23:16"/>
    <s v="-"/>
    <s v="Flash Express"/>
    <s v="Shopee"/>
    <s v="shopee"/>
    <s v=""/>
    <s v="-"/>
    <s v="23/02/2025 22:46"/>
  </r>
  <r>
    <x v="3"/>
    <x v="3"/>
    <n v="66"/>
    <n v="1"/>
    <s v="EUL20"/>
    <n v="293.29000000000002"/>
    <n v="45"/>
    <s v="ร้านที่9"/>
    <s v="ขจรชล ชูบัว"/>
    <s v="————— 53/3 ม.7 · นาพละ/ Na Phala_x000a__x000a_เมืองตรัง/ Mueang Trangตรัง/ Trang_x000a_92000"/>
    <s v="92000"/>
    <s v="660997014583"/>
    <s v="23/02/2025 22:09"/>
    <s v="-"/>
    <s v="Kerry_dropoff"/>
    <s v="Lazada"/>
    <s v="lazada"/>
    <s v=""/>
    <s v="-"/>
    <s v="23/02/2025 22:03"/>
  </r>
  <r>
    <x v="4"/>
    <x v="4"/>
    <n v="66"/>
    <n v="1"/>
    <s v="EUL20"/>
    <n v="293.29000000000002"/>
    <n v="45"/>
    <s v="ร้านที่9"/>
    <s v="ขจรชล ชูบัว"/>
    <s v="————— 53/3 ม.7 · นาพละ/ Na Phala_x000a__x000a_เมืองตรัง/ Mueang Trangตรัง/ Trang_x000a_92000"/>
    <s v="92000"/>
    <s v="660997014583"/>
    <s v="23/02/2025 22:09"/>
    <s v="-"/>
    <s v="Kerry_dropoff"/>
    <s v="Lazada"/>
    <s v="lazada"/>
    <s v=""/>
    <s v="-"/>
    <s v="23/02/2025 22:03"/>
  </r>
  <r>
    <x v="1"/>
    <x v="1"/>
    <n v="67"/>
    <n v="1"/>
    <s v="EUL20"/>
    <n v="293.29000000000002"/>
    <n v="45"/>
    <s v="ร้านที่9"/>
    <s v="ขจรชล ชูบัว"/>
    <s v="————— 53/3 ม.7 · นาพละ/ Na Phala_x000a__x000a_เมืองตรัง/ Mueang Trangตรัง/ Trang_x000a_92000"/>
    <s v="92000"/>
    <s v="660997014583"/>
    <s v="23/02/2025 22:09"/>
    <s v="-"/>
    <s v="Kerry_dropoff"/>
    <s v="Lazada"/>
    <s v="lazada"/>
    <s v=""/>
    <s v="-"/>
    <s v="23/02/2025 22:03"/>
  </r>
  <r>
    <x v="1"/>
    <x v="1"/>
    <n v="80"/>
    <n v="1"/>
    <s v="EUL19"/>
    <n v="80"/>
    <n v="0"/>
    <s v="ร้านที่1"/>
    <s v="ศ******ี"/>
    <s v="******ส่า อ.หนองแซง จ.สระบุรี ตำบลไก่เส่า อำเภอหนองแซง จังหวัดสระบุรี 18170"/>
    <s v="18170"/>
    <s v="28"/>
    <s v="23/02/2025 22:30"/>
    <s v="-"/>
    <s v="Flash Express"/>
    <s v="Shopee"/>
    <s v="shopee"/>
    <s v=""/>
    <s v="-"/>
    <s v="23/02/2025 22:00"/>
  </r>
  <r>
    <x v="1"/>
    <x v="1"/>
    <n v="66.333333333333329"/>
    <n v="3"/>
    <s v="EUL18"/>
    <n v="270"/>
    <n v="42"/>
    <s v="ร้านที่2"/>
    <s v="กมลชนก  ผลโชติกุล"/>
    <s v="56/7 หมู่ 5ตำบลบางหญ้าแพรก_x000a__x000a_เมืองสมุทรสาคร/ Mueang Samut Sakhonสมุทรสาคร/ Samut Sakhon_x000a_74000"/>
    <s v="74000"/>
    <s v="660886026904"/>
    <s v="23/02/2025 21:57"/>
    <s v="-"/>
    <s v="Kerry_dropoff"/>
    <s v="Lazada"/>
    <s v="lazada"/>
    <s v=""/>
    <s v="-"/>
    <s v="23/02/2025 21:57"/>
  </r>
  <r>
    <x v="1"/>
    <x v="1"/>
    <n v="77.5"/>
    <n v="2"/>
    <s v="EUL17"/>
    <n v="200"/>
    <n v="45"/>
    <s v="ร้านที่1"/>
    <s v="อ******ี"/>
    <s v="******03 ชั้น5, ซอย พระยาประเสริฐ, แขวง พลับพลา แขวงพลับพลา เขตวังทองหลาง จังหวัดกรุงเทพมหานคร 10310"/>
    <s v="10310"/>
    <s v="82"/>
    <s v="23/02/2025 21:57"/>
    <s v="-"/>
    <s v="Flash Express"/>
    <s v="Shopee"/>
    <s v="shopee"/>
    <s v=""/>
    <s v="-"/>
    <s v="23/02/2025 21:57"/>
  </r>
  <r>
    <x v="5"/>
    <x v="5"/>
    <n v="66.666666666666671"/>
    <n v="3"/>
    <s v="EUL16"/>
    <n v="121"/>
    <n v="16"/>
    <s v="ร้านที่2"/>
    <s v="ค***ุ๋ย"/>
    <s v="ระยอง"/>
    <s v="-"/>
    <s v=""/>
    <s v="23/02/2025 21:10"/>
    <s v="-"/>
    <s v="J&amp;T COD"/>
    <s v="Tiktok"/>
    <s v="จ่ายทีหลัง / COD"/>
    <s v=""/>
    <s v="-"/>
    <s v="23/02/2025 21:14"/>
  </r>
  <r>
    <x v="0"/>
    <x v="6"/>
    <n v="30"/>
    <n v="2"/>
    <s v="EUL14"/>
    <n v="86"/>
    <n v="26"/>
    <s v="ร้านที่4"/>
    <s v="สุนันท์ มั่นคง"/>
    <s v="ม.บ้านปลายน้ำ 15/2 ม.4 · สระแก้ว/ Sa Kaeo_x000a__x000a_เมืองสุพรรณบุรี/ Mueang Suphan Buriสุพรรณบุรี/ Suphanburi_x000a_72230"/>
    <s v="72230"/>
    <s v="660936752164"/>
    <s v="23/02/2025 19:24"/>
    <s v="-"/>
    <s v="Kerry_dropoff"/>
    <s v="Lazada"/>
    <s v="lazada"/>
    <s v=""/>
    <s v="-"/>
    <s v="23/02/2025 19:24"/>
  </r>
  <r>
    <x v="4"/>
    <x v="4"/>
    <n v="66.333333333333329"/>
    <n v="3"/>
    <s v="EUL13"/>
    <n v="202"/>
    <n v="26"/>
    <s v="ร้านที่1"/>
    <s v="กัลยา หมื่นริน"/>
    <s v="174/67 ม.4 · มะเร็ต/ Maret_x000a__x000a_เกาะสมุย/ Ko Samuiสุราษฎร์ธานี/ Surat Thani_x000a_84310"/>
    <s v="84310"/>
    <s v="660945264183"/>
    <s v="23/02/2025 19:14"/>
    <s v="-"/>
    <s v="Kerry_dropoff"/>
    <s v="Lazada"/>
    <s v="lazada"/>
    <s v=""/>
    <s v="-"/>
    <s v="23/02/2025 19:14"/>
  </r>
  <r>
    <x v="6"/>
    <x v="7"/>
    <n v="100"/>
    <n v="1"/>
    <s v="EUL12"/>
    <n v="180"/>
    <n v="0"/>
    <s v="ร้านที่1"/>
    <s v="ส******์"/>
    <s v="******์, ต.ปากคลองบางปลากด, ตำบลปากคลองบางปลากด อำเภอพระสมุทรเจดีย์ จังหวัดสมุทรปราการ 10290"/>
    <s v="10290"/>
    <s v="52"/>
    <s v="23/02/2025 18:59"/>
    <s v="-"/>
    <s v="SPX Express"/>
    <s v="Shopee"/>
    <s v="shopee"/>
    <s v=""/>
    <s v="-"/>
    <s v="23/02/2025 18:58"/>
  </r>
  <r>
    <x v="3"/>
    <x v="8"/>
    <n v="80"/>
    <n v="1"/>
    <s v="EUL12"/>
    <n v="180"/>
    <n v="0"/>
    <s v="ร้านที่1"/>
    <s v="ส******์"/>
    <s v="******์, ต.ปากคลองบางปลากด, ตำบลปากคลองบางปลากด อำเภอพระสมุทรเจดีย์ จังหวัดสมุทรปราการ 10290"/>
    <s v="10290"/>
    <s v="52"/>
    <s v="23/02/2025 18:59"/>
    <s v="-"/>
    <s v="SPX Express"/>
    <s v="Shopee"/>
    <s v="shopee"/>
    <s v=""/>
    <s v="-"/>
    <s v="23/02/2025 18:58"/>
  </r>
  <r>
    <x v="1"/>
    <x v="1"/>
    <n v="66.333333333333329"/>
    <n v="3"/>
    <s v="EUL11"/>
    <n v="220"/>
    <n v="0"/>
    <s v="ร้านที่4"/>
    <s v="พ***รี บ***าลี"/>
    <s v="ราชบุรี"/>
    <s v="-"/>
    <s v=""/>
    <s v="23/02/2025 18:40"/>
    <s v="-"/>
    <s v="Flash Express Thailand COD"/>
    <s v="Tiktok"/>
    <s v="จ่ายทีหลัง / COD"/>
    <s v=""/>
    <s v="-"/>
    <s v="23/02/2025 18:40"/>
  </r>
  <r>
    <x v="0"/>
    <x v="0"/>
    <n v="35"/>
    <n v="8"/>
    <s v="EUL10"/>
    <n v="366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23/02/2025 19:06"/>
    <s v="-"/>
    <s v="Flash Express"/>
    <s v="Shopee"/>
    <s v="shopee"/>
    <s v=""/>
    <s v="-"/>
    <s v="23/02/2025 18:36"/>
  </r>
  <r>
    <x v="1"/>
    <x v="1"/>
    <n v="76.666666666666671"/>
    <n v="3"/>
    <s v="EUL9"/>
    <n v="259"/>
    <n v="38"/>
    <s v="ร้านที่1"/>
    <s v="ป******ร"/>
    <s v="******่-ลำปาง, ตำบลฟ้าฮ่าม, อำเภอเมืองเชียงใหม่ ชั้น7ตึกAห้อง242/163 ตำบลฟ้าฮ่าม อำเภอเมืองเชียงใหม่ จังหวัดเชียงใหม่ 50000"/>
    <s v="50000"/>
    <s v="20"/>
    <s v="23/02/2025 18:35"/>
    <s v="-"/>
    <s v="SPX Express"/>
    <s v="Shopee"/>
    <s v="shopee"/>
    <s v=""/>
    <s v="-"/>
    <s v="23/02/2025 18:05"/>
  </r>
  <r>
    <x v="7"/>
    <x v="9"/>
    <n v="50"/>
    <n v="1"/>
    <s v="EUL8"/>
    <n v="128"/>
    <n v="0"/>
    <s v="ร้านที่1"/>
    <s v="น******น"/>
    <s v="****** ต.จันจว้าใต้ ตำบลจันจว้าใต้ อำเภอแม่จัน จังหวัดเชียงราย 57270"/>
    <s v="57270"/>
    <s v="29"/>
    <s v="23/02/2025 17:30"/>
    <s v="-"/>
    <s v="SPX Express"/>
    <s v="Shopee"/>
    <s v="shopee"/>
    <s v=""/>
    <s v="-"/>
    <s v="23/02/2025 17:30"/>
  </r>
  <r>
    <x v="1"/>
    <x v="1"/>
    <n v="80"/>
    <n v="1"/>
    <s v="EUL8"/>
    <n v="128"/>
    <n v="0"/>
    <s v="ร้านที่1"/>
    <s v="น******น"/>
    <s v="****** ต.จันจว้าใต้ ตำบลจันจว้าใต้ อำเภอแม่จัน จังหวัดเชียงราย 57270"/>
    <s v="57270"/>
    <s v="29"/>
    <s v="23/02/2025 17:30"/>
    <s v="-"/>
    <s v="SPX Express"/>
    <s v="Shopee"/>
    <s v="shopee"/>
    <s v=""/>
    <s v="-"/>
    <s v="23/02/2025 17:30"/>
  </r>
  <r>
    <x v="5"/>
    <x v="5"/>
    <n v="66.666666666666671"/>
    <n v="3"/>
    <s v="EUL6"/>
    <n v="111"/>
    <n v="6"/>
    <s v="ร้านที่2"/>
    <s v="น***สุภักษร ห***สุด"/>
    <s v="เทศบาลนครนครราชสีมา"/>
    <s v="-"/>
    <s v=""/>
    <s v="23/02/2025 16:57"/>
    <s v="-"/>
    <s v="J&amp;T COD"/>
    <s v="Tiktok"/>
    <s v="จ่ายทีหลัง / COD"/>
    <s v=""/>
    <s v="-"/>
    <s v="23/02/2025 16:57"/>
  </r>
  <r>
    <x v="8"/>
    <x v="10"/>
    <n v="65"/>
    <n v="4"/>
    <s v="EUL4"/>
    <n v="152"/>
    <n v="0"/>
    <s v="ร้านที่4"/>
    <s v="ป***อม"/>
    <s v="กรุงเทพฯ"/>
    <s v="-"/>
    <s v=""/>
    <s v="23/02/2025 16:19"/>
    <s v="-"/>
    <s v="Flash Express Thailand COD"/>
    <s v="Tiktok"/>
    <s v="จ่ายทีหลัง / COD"/>
    <s v=""/>
    <s v="-"/>
    <s v="23/02/2025 16:19"/>
  </r>
  <r>
    <x v="9"/>
    <x v="11"/>
    <n v="139"/>
    <n v="1"/>
    <s v="EUL3"/>
    <n v="209"/>
    <n v="30"/>
    <s v="ร้านที่1"/>
    <s v="Kattiyapron Orasoon"/>
    <s v="_x000a_5หมู่2_x000a_ตำบลสะแบง_x000a_อำเภอหนองหาน_x000a_จังหวัดอุดรธานี 41130"/>
    <s v="41130"/>
    <s v="0908427527"/>
    <s v="23/02/2025 16:18"/>
    <s v="raweewan5499@gmail.com"/>
    <s v="EMS COD"/>
    <s v="facebook"/>
    <s v="กสิกร"/>
    <s v=""/>
    <s v="-"/>
    <s v="23/02/2025 16:17"/>
  </r>
  <r>
    <x v="10"/>
    <x v="12"/>
    <n v="139"/>
    <n v="1"/>
    <s v="EUL3"/>
    <n v="209"/>
    <n v="30"/>
    <s v="ร้านที่1"/>
    <s v="Kattiyapron Orasoon"/>
    <s v="_x000a_5หมู่2_x000a_ตำบลสะแบง_x000a_อำเภอหนองหาน_x000a_จังหวัดอุดรธานี 41130"/>
    <s v="41130"/>
    <s v="0908427527"/>
    <s v="23/02/2025 16:18"/>
    <s v="raweewan5499@gmail.com"/>
    <s v="EMS COD"/>
    <s v="facebook"/>
    <s v="กสิกร"/>
    <s v=""/>
    <s v="-"/>
    <s v="23/02/2025 16:17"/>
  </r>
  <r>
    <x v="9"/>
    <x v="11"/>
    <n v="139"/>
    <n v="1"/>
    <s v="EUL2"/>
    <n v="126"/>
    <n v="6"/>
    <s v="ร้านที่4"/>
    <s v="น** ส***ย น***กิดมะดัน"/>
    <s v="ปทุมธานี"/>
    <s v="-"/>
    <s v=""/>
    <s v="23/02/2025 16:14"/>
    <s v="-"/>
    <s v="Flash Express Thailand COD"/>
    <s v="Tiktok"/>
    <s v="จ่ายทีหลัง / COD"/>
    <s v=""/>
    <s v="-"/>
    <s v="23/02/2025 16:14"/>
  </r>
  <r>
    <x v="4"/>
    <x v="4"/>
    <n v="66.333333333333329"/>
    <n v="3"/>
    <s v="EUL1"/>
    <n v="278"/>
    <n v="38"/>
    <s v="ร้านที่2"/>
    <s v="ล******ย"/>
    <s v="******ง จ.นครราชสีมา ตำบลในเมือง อำเภอเมืองนครราชสีมา จังหวัดนครราชสีมา 30000"/>
    <s v="30000"/>
    <s v="69"/>
    <s v="23/02/2025 16:25"/>
    <s v="-"/>
    <s v="SPX Express"/>
    <s v="Shopee"/>
    <s v="shopee"/>
    <s v=""/>
    <s v="-"/>
    <s v="23/02/2025 15:55"/>
  </r>
  <r>
    <x v="1"/>
    <x v="13"/>
    <n v="51.34"/>
    <n v="1"/>
    <s v="EUL0"/>
    <n v="281"/>
    <n v="26"/>
    <s v="ร้านที่1"/>
    <s v="พนิดา แก้วโกริยะ"/>
    <s v="46/6ม.5ต.ห้วยจรเข้_x000a__x000a_เมืองนครปฐม/ Mueang Nakhon Pathomนครปฐม/ Nakhon Pathom_x000a_73000"/>
    <s v="73000"/>
    <s v="660911524946"/>
    <s v="23/02/2025 15:48"/>
    <s v="-"/>
    <s v="Kerry_dropoff"/>
    <s v="Lazada"/>
    <s v="lazada"/>
    <s v=""/>
    <s v="-"/>
    <s v="23/02/2025 15:48"/>
  </r>
  <r>
    <x v="4"/>
    <x v="4"/>
    <n v="66.333333333333329"/>
    <n v="3"/>
    <s v="EUL0"/>
    <n v="281"/>
    <n v="26"/>
    <s v="ร้านที่1"/>
    <s v="พนิดา แก้วโกริยะ"/>
    <s v="46/6ม.5ต.ห้วยจรเข้_x000a__x000a_เมืองนครปฐม/ Mueang Nakhon Pathomนครปฐม/ Nakhon Pathom_x000a_73000"/>
    <s v="73000"/>
    <s v="660911524946"/>
    <s v="23/02/2025 15:48"/>
    <s v="-"/>
    <s v="Kerry_dropoff"/>
    <s v="Lazada"/>
    <s v="lazada"/>
    <s v=""/>
    <s v="-"/>
    <s v="23/02/2025 15:48"/>
  </r>
  <r>
    <x v="5"/>
    <x v="5"/>
    <n v="66.666666666666671"/>
    <n v="3"/>
    <s v="EUK99"/>
    <n v="111"/>
    <n v="6"/>
    <s v="ร้านที่2"/>
    <s v="M** B**"/>
    <s v="เชียงราย"/>
    <s v="-"/>
    <s v=""/>
    <s v="23/02/2025 15:39"/>
    <s v="-"/>
    <s v="J&amp;T COD"/>
    <s v="Tiktok"/>
    <s v="จ่ายทีหลัง / COD"/>
    <s v=""/>
    <s v="-"/>
    <s v="23/02/2025 15:39"/>
  </r>
  <r>
    <x v="8"/>
    <x v="10"/>
    <n v="65"/>
    <n v="1"/>
    <s v="EUK98"/>
    <n v="90"/>
    <n v="45"/>
    <s v="ร้านที่4"/>
    <s v="น** ย***ยศ แ***อหอ"/>
    <s v="นครราชสีมา"/>
    <s v="-"/>
    <s v=""/>
    <s v="23/02/2025 15:30"/>
    <s v="-"/>
    <s v="Flash Express Thailand"/>
    <s v="Tiktok"/>
    <s v="tiktok"/>
    <s v=""/>
    <s v="-"/>
    <s v="23/02/2025 15:30"/>
  </r>
  <r>
    <x v="8"/>
    <x v="10"/>
    <n v="65"/>
    <n v="4"/>
    <s v="EUK95"/>
    <n v="152"/>
    <n v="0"/>
    <s v="ร้านที่4"/>
    <s v="ช** ศ***าน"/>
    <s v="ระยอง"/>
    <s v="-"/>
    <s v=""/>
    <s v="-"/>
    <s v="-"/>
    <s v="J&amp;T Express"/>
    <s v="Tiktok"/>
    <s v="-"/>
    <s v=""/>
    <s v="-"/>
    <s v="23/02/2025 15:25"/>
  </r>
  <r>
    <x v="8"/>
    <x v="10"/>
    <n v="65"/>
    <n v="1"/>
    <s v="EUK94"/>
    <n v="83"/>
    <n v="45"/>
    <s v="ร้านที่4"/>
    <s v="น***าณี แ***ักดี"/>
    <s v="นครศรีธรรมราช"/>
    <s v="-"/>
    <s v=""/>
    <s v="23/02/2025 15:24"/>
    <s v="-"/>
    <s v="Flash Express Thailand COD"/>
    <s v="Tiktok"/>
    <s v="จ่ายทีหลัง / COD"/>
    <s v=""/>
    <s v="-"/>
    <s v="23/02/2025 15:24"/>
  </r>
  <r>
    <x v="8"/>
    <x v="10"/>
    <n v="65"/>
    <n v="6"/>
    <s v="EUK93"/>
    <n v="270"/>
    <n v="0"/>
    <s v="ร้านที่4"/>
    <s v="ร***ิกร  แ***งสกุล"/>
    <s v="นครราชสีมา"/>
    <s v="-"/>
    <s v=""/>
    <s v="-"/>
    <s v="-"/>
    <s v="J&amp;T Express"/>
    <s v="Tiktok"/>
    <s v="-"/>
    <s v=""/>
    <s v="-"/>
    <s v="23/02/2025 15:18"/>
  </r>
  <r>
    <x v="8"/>
    <x v="10"/>
    <n v="65"/>
    <n v="2"/>
    <s v="EUK92"/>
    <n v="76"/>
    <n v="0"/>
    <s v="ร้านที่4"/>
    <s v="ณ***ฤตา เ***ุภา"/>
    <s v="นครปฐม"/>
    <s v="-"/>
    <s v=""/>
    <s v="23/02/2025 15:16"/>
    <s v="-"/>
    <s v="Flash Express Thailand"/>
    <s v="Tiktok"/>
    <s v="tiktok"/>
    <s v=""/>
    <s v="-"/>
    <s v="23/02/2025 15:16"/>
  </r>
  <r>
    <x v="1"/>
    <x v="1"/>
    <n v="60"/>
    <n v="1"/>
    <s v="EUK91"/>
    <n v="126"/>
    <n v="6"/>
    <s v="ร้านที่4"/>
    <s v="น***รัตน์ พ***ศิริเลิศ"/>
    <s v="ชุมพร"/>
    <s v="-"/>
    <s v=""/>
    <s v="23/02/2025 15:12"/>
    <s v="-"/>
    <s v="Flash Express Thailand COD"/>
    <s v="Tiktok"/>
    <s v="จ่ายทีหลัง / COD"/>
    <s v=""/>
    <s v="-"/>
    <s v="23/02/2025 15:12"/>
  </r>
  <r>
    <x v="11"/>
    <x v="14"/>
    <n v="60"/>
    <n v="1"/>
    <s v="EUK91"/>
    <n v="126"/>
    <n v="6"/>
    <s v="ร้านที่4"/>
    <s v="น***รัตน์ พ***ศิริเลิศ"/>
    <s v="ชุมพร"/>
    <s v="-"/>
    <s v=""/>
    <s v="23/02/2025 15:12"/>
    <s v="-"/>
    <s v="Flash Express Thailand COD"/>
    <s v="Tiktok"/>
    <s v="จ่ายทีหลัง / COD"/>
    <s v=""/>
    <s v="-"/>
    <s v="23/02/2025 15:12"/>
  </r>
  <r>
    <x v="0"/>
    <x v="0"/>
    <n v="35"/>
    <n v="8"/>
    <s v="EUK90"/>
    <n v="366"/>
    <n v="38"/>
    <s v="ร้านที่1"/>
    <s v="ร******ษ"/>
    <s v="******หนองจันทร์, ตำบล ศรีวิไล, อำเภอศรีวิไล ตำบลศรีวิไล อำเภอศรีวิไล จังหวัดบึงกาฬ 38210"/>
    <s v="38210"/>
    <s v="91"/>
    <s v="23/02/2025 15:34"/>
    <s v="-"/>
    <s v="Flash Express"/>
    <s v="Shopee"/>
    <s v="shopee"/>
    <s v=""/>
    <s v="-"/>
    <s v="23/02/2025 15:04"/>
  </r>
  <r>
    <x v="12"/>
    <x v="15"/>
    <n v="45"/>
    <n v="3"/>
    <s v="EUK89"/>
    <n v="273"/>
    <n v="38"/>
    <s v="ร้านที่2"/>
    <s v="จ******์"/>
    <s v="******ำบลในเมือง อำเภอเมืองนครพนม จังหวัดนครพนม 48000"/>
    <s v="48000"/>
    <s v="23"/>
    <s v="23/02/2025 15:02"/>
    <s v="-"/>
    <s v="SPX Express"/>
    <s v="Shopee"/>
    <s v="shopee"/>
    <s v=""/>
    <s v="-"/>
    <s v="23/02/2025 15:02"/>
  </r>
  <r>
    <x v="13"/>
    <x v="16"/>
    <n v="50"/>
    <n v="2"/>
    <s v="EUK89"/>
    <n v="273"/>
    <n v="38"/>
    <s v="ร้านที่2"/>
    <s v="จ******์"/>
    <s v="******ำบลในเมือง อำเภอเมืองนครพนม จังหวัดนครพนม 48000"/>
    <s v="48000"/>
    <s v="23"/>
    <s v="23/02/2025 15:02"/>
    <s v="-"/>
    <s v="SPX Express"/>
    <s v="Shopee"/>
    <s v="shopee"/>
    <s v=""/>
    <s v="-"/>
    <s v="23/02/2025 15:02"/>
  </r>
  <r>
    <x v="8"/>
    <x v="10"/>
    <n v="65"/>
    <n v="3"/>
    <s v="EUK88"/>
    <n v="164"/>
    <n v="29"/>
    <s v="ร้านที่4"/>
    <s v="ก***์วรินทร์ อ***ิต"/>
    <s v="พระนครศรีอยุธยา"/>
    <s v="-"/>
    <s v=""/>
    <s v="23/02/2025 14:48"/>
    <s v="-"/>
    <s v="Flash Express Thailand"/>
    <s v="Tiktok"/>
    <s v="tiktok"/>
    <s v=""/>
    <s v="-"/>
    <s v="23/02/2025 14:48"/>
  </r>
  <r>
    <x v="8"/>
    <x v="10"/>
    <n v="65"/>
    <n v="6"/>
    <s v="EUK87"/>
    <n v="228"/>
    <n v="0"/>
    <s v="ร้านที่4"/>
    <s v="ศ***กุล ส***วง"/>
    <s v="เทศบาลนครเชียงใหม่"/>
    <s v="-"/>
    <s v=""/>
    <s v="23/02/2025 14:47"/>
    <s v="-"/>
    <s v="Flash Express Thailand COD"/>
    <s v="Tiktok"/>
    <s v="จ่ายทีหลัง / COD"/>
    <s v=""/>
    <s v="-"/>
    <s v="23/02/2025 14:47"/>
  </r>
  <r>
    <x v="8"/>
    <x v="10"/>
    <n v="65"/>
    <n v="2"/>
    <s v="EUK86"/>
    <n v="230"/>
    <n v="30"/>
    <s v="ร้านที่1"/>
    <s v="วิภา  อุราราช "/>
    <s v="198/218 ซอยมงคลราชปสาร 10 แยก 2 แขวงปากคลองเขตภาษีเจริญกรุงเทพฯ _x000a_ 10160"/>
    <s v="10160"/>
    <s v="0829649167"/>
    <s v="23/02/2025 14:46"/>
    <s v="raweewan5499@gmail.com"/>
    <s v="EMS COD"/>
    <s v="facebook"/>
    <s v="กสิกร"/>
    <s v=""/>
    <s v="-"/>
    <s v="23/02/2025 14:41"/>
  </r>
  <r>
    <x v="1"/>
    <x v="1"/>
    <n v="100"/>
    <n v="2"/>
    <s v="EUK86"/>
    <n v="230"/>
    <n v="30"/>
    <s v="ร้านที่1"/>
    <s v="วิภา  อุราราช "/>
    <s v="198/218 ซอยมงคลราชปสาร 10 แยก 2 แขวงปากคลองเขตภาษีเจริญกรุงเทพฯ _x000a_ 10160"/>
    <s v="10160"/>
    <s v="0829649167"/>
    <s v="23/02/2025 14:46"/>
    <s v="raweewan5499@gmail.com"/>
    <s v="EMS COD"/>
    <s v="facebook"/>
    <s v="กสิกร"/>
    <s v=""/>
    <s v="-"/>
    <s v="23/02/2025 14:41"/>
  </r>
  <r>
    <x v="1"/>
    <x v="1"/>
    <n v="80"/>
    <n v="2"/>
    <s v="EUK84"/>
    <n v="160"/>
    <n v="0"/>
    <s v="ร้านที่1"/>
    <s v="น******า"/>
    <s v="******บัวใหญ่ ตำบลบัวใหญ่ อำเภอน้ำพอง จังหวัดขอนแก่น 40140"/>
    <s v="40140"/>
    <s v="36"/>
    <s v="23/02/2025 14:36"/>
    <s v="-"/>
    <s v="SPX Express"/>
    <s v="Shopee"/>
    <s v="shopee"/>
    <s v=""/>
    <s v="-"/>
    <s v="23/02/2025 14:36"/>
  </r>
  <r>
    <x v="14"/>
    <x v="17"/>
    <n v="0"/>
    <n v="1"/>
    <s v="EUK83"/>
    <n v="106"/>
    <n v="6"/>
    <s v="ร้านที่4"/>
    <s v="C***amas S*"/>
    <s v="Nonthaburi"/>
    <s v="-"/>
    <s v=""/>
    <s v="23/02/2025 14:31"/>
    <s v="-"/>
    <s v="Flash Express Thailand"/>
    <s v="Tiktok"/>
    <s v="tiktok"/>
    <s v=""/>
    <s v="-"/>
    <s v="23/02/2025 14:31"/>
  </r>
  <r>
    <x v="4"/>
    <x v="18"/>
    <n v="120"/>
    <n v="1"/>
    <s v="EUK83"/>
    <n v="106"/>
    <n v="6"/>
    <s v="ร้านที่4"/>
    <s v="C***amas S*"/>
    <s v="Nonthaburi"/>
    <s v="-"/>
    <s v=""/>
    <s v="23/02/2025 14:31"/>
    <s v="-"/>
    <s v="Flash Express Thailand"/>
    <s v="Tiktok"/>
    <s v="tiktok"/>
    <s v=""/>
    <s v="-"/>
    <s v="23/02/2025 14:31"/>
  </r>
  <r>
    <x v="8"/>
    <x v="10"/>
    <n v="65"/>
    <n v="2"/>
    <s v="EUK82"/>
    <n v="82"/>
    <n v="6"/>
    <s v="ร้านที่4"/>
    <s v="ก***าญจน์ ค***ือง"/>
    <s v="กรุงเทพมหานคร"/>
    <s v="-"/>
    <s v=""/>
    <s v="-"/>
    <s v="-"/>
    <s v="J&amp;T Express"/>
    <s v="Tiktok"/>
    <s v="-"/>
    <s v=""/>
    <s v="-"/>
    <s v="23/02/2025 14:27"/>
  </r>
  <r>
    <x v="8"/>
    <x v="10"/>
    <n v="65"/>
    <n v="4"/>
    <s v="EUK81"/>
    <n v="156"/>
    <n v="0"/>
    <s v="ร้านที่4"/>
    <s v="เ***"/>
    <s v="Chiang Mai"/>
    <s v="-"/>
    <s v=""/>
    <s v="23/02/2025 14:20"/>
    <s v="-"/>
    <s v="Flash Express Thailand COD"/>
    <s v="Tiktok"/>
    <s v="จ่ายทีหลัง / COD"/>
    <s v=""/>
    <s v="-"/>
    <s v="23/02/2025 14:20"/>
  </r>
  <r>
    <x v="8"/>
    <x v="10"/>
    <n v="65"/>
    <n v="2"/>
    <s v="EUK80"/>
    <n v="74"/>
    <n v="0"/>
    <s v="ร้านที่4"/>
    <s v="ร***ีวรรณ จ***ร์ประเสริฐ"/>
    <s v="สุพรรณบุรี"/>
    <s v="-"/>
    <s v=""/>
    <s v="23/02/2025 14:13"/>
    <s v="-"/>
    <s v="Flash Express Thailand COD"/>
    <s v="Tiktok"/>
    <s v="จ่ายทีหลัง / COD"/>
    <s v=""/>
    <s v="-"/>
    <s v="23/02/2025 14:15"/>
  </r>
  <r>
    <x v="8"/>
    <x v="10"/>
    <n v="65"/>
    <n v="2"/>
    <s v="EUK79"/>
    <n v="220"/>
    <n v="20"/>
    <s v="ร้านที่1"/>
    <s v="คุณคำรบ เขมะรัง(หมู)"/>
    <s v="บ้านเลขที่ 56 หมู่ 10_x000a_บ้านโนนสวรรค์-สร้างแซ่ง_x000a_(บ้านยายเยี่ยมซอยร้านค้า)_x000a_ต.สร้างแซ่ง_x000a_อ.ยางสีสุราช_x000a_จ.มหาสารคาม_x000a_44210_x000a__x000a_"/>
    <s v="44210"/>
    <s v="0924597464"/>
    <s v="23/02/2025 13:54"/>
    <s v="raweewan5499@gmail.com"/>
    <s v="EMS"/>
    <s v=""/>
    <s v="กสิกร"/>
    <s v=""/>
    <s v="-"/>
    <s v="23/02/2025 14:09"/>
  </r>
  <r>
    <x v="1"/>
    <x v="1"/>
    <n v="100"/>
    <n v="2"/>
    <s v="EUK79"/>
    <n v="220"/>
    <n v="20"/>
    <s v="ร้านที่1"/>
    <s v="คุณคำรบ เขมะรัง(หมู)"/>
    <s v="บ้านเลขที่ 56 หมู่ 10_x000a_บ้านโนนสวรรค์-สร้างแซ่ง_x000a_(บ้านยายเยี่ยมซอยร้านค้า)_x000a_ต.สร้างแซ่ง_x000a_อ.ยางสีสุราช_x000a_จ.มหาสารคาม_x000a_44210_x000a__x000a_"/>
    <s v="44210"/>
    <s v="0924597464"/>
    <s v="23/02/2025 13:54"/>
    <s v="raweewan5499@gmail.com"/>
    <s v="EMS"/>
    <s v=""/>
    <s v="กสิกร"/>
    <s v=""/>
    <s v="-"/>
    <s v="23/02/2025 14:09"/>
  </r>
  <r>
    <x v="8"/>
    <x v="10"/>
    <n v="65"/>
    <n v="1"/>
    <s v="EUK78"/>
    <n v="120"/>
    <n v="20"/>
    <s v="ร้านที่1"/>
    <s v="กัญทิมา สุขศิริมัช"/>
    <s v="10/2 ถ.ทางไผ่ 2_x000a_ต.เชิงเนิน อ.เมือง_x000a_จ.ระยอง _x000a_  2100 21000"/>
    <s v="21000"/>
    <s v="0616415662"/>
    <s v="23/02/2025 13:40"/>
    <s v="keadum555@gmail.com"/>
    <s v="EMS"/>
    <s v="facebook"/>
    <s v="กสิกร"/>
    <s v=""/>
    <s v="EUK78"/>
    <s v="23/02/2025 13:57"/>
  </r>
  <r>
    <x v="1"/>
    <x v="1"/>
    <n v="100"/>
    <n v="1"/>
    <s v="EUK78"/>
    <n v="120"/>
    <n v="20"/>
    <s v="ร้านที่1"/>
    <s v="กัญทิมา สุขศิริมัช"/>
    <s v="10/2 ถ.ทางไผ่ 2_x000a_ต.เชิงเนิน อ.เมือง_x000a_จ.ระยอง _x000a_  2100 21000"/>
    <s v="21000"/>
    <s v="0616415662"/>
    <s v="23/02/2025 13:40"/>
    <s v="keadum555@gmail.com"/>
    <s v="EMS"/>
    <s v="facebook"/>
    <s v="กสิกร"/>
    <s v=""/>
    <s v="EUK78"/>
    <s v="23/02/2025 13:57"/>
  </r>
  <r>
    <x v="0"/>
    <x v="0"/>
    <n v="45"/>
    <n v="1"/>
    <s v="EUK77"/>
    <n v="45"/>
    <n v="0"/>
    <s v="ร้านที่1"/>
    <s v="ม******ุ"/>
    <s v="******M&amp;M วางไว้ที่โต๊ะด้านหน้าได้เลยค่ะ) แขวงลาดยาว เขตจตุจักร จังหวัดกรุงเทพมหานคร 10900"/>
    <s v="10900"/>
    <s v="19"/>
    <s v="23/02/2025 13:25"/>
    <s v="-"/>
    <s v="SPX Express"/>
    <s v="Shopee"/>
    <s v="shopee"/>
    <s v=""/>
    <s v="-"/>
    <s v="23/02/2025 13:24"/>
  </r>
  <r>
    <x v="2"/>
    <x v="2"/>
    <n v="50"/>
    <n v="4"/>
    <s v="EUK76"/>
    <n v="235"/>
    <n v="35"/>
    <s v="ร้านที่1"/>
    <s v="ค******น"/>
    <s v="****** แขวงบางชัน เขตคลองสามวา กรุงเทพมหานคร10510 แขวงบางชัน เขตคลองสามวา จังหวัดกรุงเทพมหานคร 10510"/>
    <s v="10510"/>
    <s v="34"/>
    <s v="-"/>
    <s v="-"/>
    <s v=""/>
    <s v="Shopee"/>
    <s v="-"/>
    <s v=""/>
    <s v="-"/>
    <s v="23/02/2025 13:22"/>
  </r>
  <r>
    <x v="15"/>
    <x v="19"/>
    <n v="66.666666666666671"/>
    <n v="3"/>
    <s v="EUK75"/>
    <n v="150"/>
    <n v="45"/>
    <s v="ร้านที่4"/>
    <s v="ป***ชาติ บ***ุวรรณ"/>
    <s v="ชัยภูมิ"/>
    <s v="-"/>
    <s v=""/>
    <s v="23/02/2025 13:12"/>
    <s v="-"/>
    <s v="Flash Express Thailand COD"/>
    <s v="Tiktok"/>
    <s v="จ่ายทีหลัง / COD"/>
    <s v=""/>
    <s v="-"/>
    <s v="23/02/2025 13:12"/>
  </r>
  <r>
    <x v="1"/>
    <x v="1"/>
    <n v="100"/>
    <n v="1"/>
    <s v="EUK74"/>
    <n v="120"/>
    <n v="20"/>
    <s v="ร้านที่1"/>
    <s v="สุนิสา นินเกชา"/>
    <s v="313/1 ม.5_x000a_โคกยาง_x000a_เหนือคลอง, กระบี่ _x000a_ 81130"/>
    <s v="81130"/>
    <s v="0822713439"/>
    <s v="23/02/2025 12:54"/>
    <s v="raweewan5499@gmail.com"/>
    <s v="EMS"/>
    <s v="facebook"/>
    <s v="กสิกร"/>
    <s v=""/>
    <s v="-"/>
    <s v="23/02/2025 13:05"/>
  </r>
  <r>
    <x v="8"/>
    <x v="10"/>
    <n v="65"/>
    <n v="1"/>
    <s v="EUK74"/>
    <n v="120"/>
    <n v="20"/>
    <s v="ร้านที่1"/>
    <s v="สุนิสา นินเกชา"/>
    <s v="313/1 ม.5_x000a_โคกยาง_x000a_เหนือคลอง, กระบี่ _x000a_ 81130"/>
    <s v="81130"/>
    <s v="0822713439"/>
    <s v="23/02/2025 12:54"/>
    <s v="raweewan5499@gmail.com"/>
    <s v="EMS"/>
    <s v="facebook"/>
    <s v="กสิกร"/>
    <s v=""/>
    <s v="-"/>
    <s v="23/02/2025 13:05"/>
  </r>
  <r>
    <x v="8"/>
    <x v="10"/>
    <n v="65"/>
    <n v="4"/>
    <s v="EUK73"/>
    <n v="152"/>
    <n v="0"/>
    <s v="ร้านที่4"/>
    <s v="ธ***ราช อ***ย"/>
    <s v="สกลนคร"/>
    <s v="-"/>
    <s v=""/>
    <s v="23/02/2025 13:01"/>
    <s v="-"/>
    <s v="Flash Express Thailand"/>
    <s v="Tiktok"/>
    <s v="tiktok"/>
    <s v=""/>
    <s v="THT44011JDK0P7Z"/>
    <s v="23/02/2025 13:01"/>
  </r>
  <r>
    <x v="12"/>
    <x v="15"/>
    <n v="60"/>
    <n v="3"/>
    <s v="EUK72"/>
    <n v="111"/>
    <n v="6"/>
    <s v="ร้านที่4"/>
    <s v="ป***าศ ป***สุข"/>
    <s v="นครศรีธรรมราช"/>
    <s v="-"/>
    <s v=""/>
    <s v="23/02/2025 13:00"/>
    <s v="-"/>
    <s v="Flash Express Thailand COD"/>
    <s v="Tiktok"/>
    <s v="จ่ายทีหลัง / COD"/>
    <s v=""/>
    <s v="THT10131JDGRS7Z"/>
    <s v="23/02/2025 13:00"/>
  </r>
  <r>
    <x v="3"/>
    <x v="3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4"/>
    <x v="4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1"/>
    <x v="1"/>
    <n v="67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3"/>
    <x v="3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4"/>
    <x v="4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1"/>
    <x v="1"/>
    <n v="67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3"/>
    <x v="3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4"/>
    <x v="4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1"/>
    <x v="1"/>
    <n v="67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3"/>
    <x v="3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4"/>
    <x v="4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1"/>
    <x v="1"/>
    <n v="67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8"/>
    <x v="10"/>
    <n v="50"/>
    <n v="6"/>
    <s v="EUK70"/>
    <n v="286"/>
    <n v="45"/>
    <s v="ร้านที่1"/>
    <s v="พสิษฐ์  สังวรณ์"/>
    <s v="150 ถ  เปรมใจราษฎร์ · แสนสุข/ Saen Suk_x000a__x000a_เมืองชลบุรี/ Mueang Chon Buriชลบุรี/ Chonburi_x000a_20130"/>
    <s v="20130"/>
    <s v="660803766274"/>
    <s v="23/02/2025 12:57"/>
    <s v="-"/>
    <s v="Kerry_dropoff"/>
    <s v="Lazada"/>
    <s v="lazada"/>
    <s v=""/>
    <s v="LEXPU0460726221"/>
    <s v="23/02/2025 12:57"/>
  </r>
  <r>
    <x v="8"/>
    <x v="10"/>
    <n v="65"/>
    <n v="2"/>
    <s v="EUK69"/>
    <n v="121"/>
    <n v="45"/>
    <s v="ร้านที่4"/>
    <s v="ช***ชา จ***ร์แบบ"/>
    <s v="กรุงเทพฯ"/>
    <s v="-"/>
    <s v=""/>
    <s v="23/02/2025 12:52"/>
    <s v="-"/>
    <s v="Flash Express Thailand COD"/>
    <s v="Tiktok"/>
    <s v="จ่ายทีหลัง / COD"/>
    <s v="เอาหน้าฝอยทองค่ะ"/>
    <s v="THT01101JDHDF9Z"/>
    <s v="23/02/2025 12:52"/>
  </r>
  <r>
    <x v="5"/>
    <x v="5"/>
    <n v="66.666666666666671"/>
    <n v="9"/>
    <s v="EUK67"/>
    <n v="315"/>
    <n v="0"/>
    <s v="ร้านที่2"/>
    <s v="น***าวยุพาพร  แ***ทอง"/>
    <s v="เทศบาลนครอุบลราชธานี"/>
    <s v="-"/>
    <s v=""/>
    <s v="23/02/2025 12:43"/>
    <s v="-"/>
    <s v="J&amp;T COD"/>
    <s v="Tiktok"/>
    <s v="จ่ายทีหลัง / COD"/>
    <s v=""/>
    <s v="755434825644"/>
    <s v="23/02/2025 12:43"/>
  </r>
  <r>
    <x v="12"/>
    <x v="15"/>
    <n v="60"/>
    <n v="9"/>
    <s v="EUK66"/>
    <n v="315"/>
    <n v="0"/>
    <s v="ร้านที่4"/>
    <s v="น***าวยุพาพร  แ***ทอง"/>
    <s v="เทศบาลนครอุบลราชธานี"/>
    <s v="-"/>
    <s v=""/>
    <s v="23/02/2025 12:42"/>
    <s v="-"/>
    <s v="Flash Express Thailand COD"/>
    <s v="Tiktok"/>
    <s v="จ่ายทีหลัง / COD"/>
    <s v=""/>
    <s v="THT31021JE39U4Z"/>
    <s v="23/02/2025 12:42"/>
  </r>
  <r>
    <x v="0"/>
    <x v="0"/>
    <n v="40"/>
    <n v="24"/>
    <s v="EUK65"/>
    <n v="1060"/>
    <n v="100"/>
    <s v="ร้านที่1"/>
    <s v="น.ส สาลินีย์ กิ้วภาวัน"/>
    <s v="178/18 บ้านโนนนาคำ ต.คำบ่อ อ.วาริชภูมิ จ.สกลนคร_x000a_รหัสไปรษณีย์47150_x000a_"/>
    <s v="47150"/>
    <s v="0621836819"/>
    <s v="23/02/2025 12:31"/>
    <s v="raweewan5499@gmail.com"/>
    <s v="EMS COD"/>
    <s v=""/>
    <s v="จ่ายทีหลัง / COD"/>
    <s v=""/>
    <s v="-"/>
    <s v="23/02/2025 12:31"/>
  </r>
  <r>
    <x v="1"/>
    <x v="1"/>
    <n v="100"/>
    <n v="3"/>
    <s v="EUK64"/>
    <n v="330"/>
    <n v="30"/>
    <s v="ร้านที่1"/>
    <s v=" โสภาพรรณ  แสงโชติ"/>
    <s v="64/1หมู่3 ต.หนองแม่ไก่ อ.โพธิทอง จ.อ่างทอง_x000a_"/>
    <s v="-"/>
    <s v="0963934098"/>
    <s v="23/02/2025 12:28"/>
    <s v="raweewan5499@gmail.com"/>
    <s v="EMS COD"/>
    <s v="facebook"/>
    <s v="กสิกร"/>
    <s v=""/>
    <s v="-"/>
    <s v="23/02/2025 12:27"/>
  </r>
  <r>
    <x v="8"/>
    <x v="10"/>
    <n v="65"/>
    <n v="3"/>
    <s v="EUK64"/>
    <n v="330"/>
    <n v="30"/>
    <s v="ร้านที่1"/>
    <s v=" โสภาพรรณ  แสงโชติ"/>
    <s v="64/1หมู่3 ต.หนองแม่ไก่ อ.โพธิทอง จ.อ่างทอง_x000a_"/>
    <s v="-"/>
    <s v="0963934098"/>
    <s v="23/02/2025 12:28"/>
    <s v="raweewan5499@gmail.com"/>
    <s v="EMS COD"/>
    <s v="facebook"/>
    <s v="กสิกร"/>
    <s v=""/>
    <s v="-"/>
    <s v="23/02/2025 12:27"/>
  </r>
  <r>
    <x v="8"/>
    <x v="10"/>
    <n v="65"/>
    <n v="1"/>
    <s v="EUK63"/>
    <n v="90"/>
    <n v="45"/>
    <s v="ร้านที่4"/>
    <s v="ณ***ันทน์ เ***งเดช"/>
    <s v="มหาสารคาม"/>
    <s v="-"/>
    <s v=""/>
    <s v="23/02/2025 12:15"/>
    <s v="-"/>
    <s v="Flash Express Thailand COD"/>
    <s v="Tiktok"/>
    <s v="จ่ายทีหลัง / COD"/>
    <s v=""/>
    <s v="THT41031JDH389Z"/>
    <s v="23/02/2025 12:16"/>
  </r>
  <r>
    <x v="1"/>
    <x v="1"/>
    <n v="66.333333333333329"/>
    <n v="3"/>
    <s v="EUK62"/>
    <n v="220"/>
    <n v="0"/>
    <s v="ร้านที่4"/>
    <s v="บ***า ล***ำ"/>
    <s v="สมุทรปราการ"/>
    <s v="-"/>
    <s v=""/>
    <s v="23/02/2025 12:12"/>
    <s v="-"/>
    <s v="Flash Express Thailand COD"/>
    <s v="Tiktok"/>
    <s v="จ่ายทีหลัง / COD"/>
    <s v=""/>
    <s v="THT02011JDGSF3Z"/>
    <s v="23/02/2025 12:12"/>
  </r>
  <r>
    <x v="8"/>
    <x v="10"/>
    <n v="65"/>
    <n v="5"/>
    <s v="EUK61"/>
    <n v="190"/>
    <n v="0"/>
    <s v="ร้านที่4"/>
    <s v="ธ***รัตน์"/>
    <s v="พัทลุง"/>
    <s v="-"/>
    <s v=""/>
    <s v="23/02/2025 12:11"/>
    <s v="-"/>
    <s v="Flash Express Thailand COD"/>
    <s v="Tiktok"/>
    <s v="จ่ายทีหลัง / COD"/>
    <s v=""/>
    <s v="THT74081JDKRD9Z"/>
    <s v="23/02/2025 12:11"/>
  </r>
  <r>
    <x v="8"/>
    <x v="10"/>
    <n v="65"/>
    <n v="1"/>
    <s v="EUK60"/>
    <n v="84"/>
    <n v="45"/>
    <s v="ร้านที่4"/>
    <s v="p***chanok S"/>
    <s v="ปทุมธานี"/>
    <s v="-"/>
    <s v=""/>
    <s v="23/02/2025 11:57"/>
    <s v="-"/>
    <s v="Flash Express Thailand COD"/>
    <s v="Tiktok"/>
    <s v="จ่ายทีหลัง / COD"/>
    <s v=""/>
    <s v="THT04031JDH4V1Z"/>
    <s v="23/02/2025 11:57"/>
  </r>
  <r>
    <x v="8"/>
    <x v="10"/>
    <n v="65"/>
    <n v="1"/>
    <s v="EUK59"/>
    <n v="90"/>
    <n v="45"/>
    <s v="ร้านที่4"/>
    <s v="p***chanok S"/>
    <s v="อุดรธานี"/>
    <s v="-"/>
    <s v=""/>
    <s v="23/02/2025 11:56"/>
    <s v="-"/>
    <s v="Flash Express Thailand COD"/>
    <s v="Tiktok"/>
    <s v="จ่ายทีหลัง / COD"/>
    <s v=""/>
    <s v="THT38041JE3HS0Z"/>
    <s v="23/02/2025 11:56"/>
  </r>
  <r>
    <x v="8"/>
    <x v="10"/>
    <n v="65"/>
    <n v="4"/>
    <s v="EUK58"/>
    <n v="156"/>
    <n v="0"/>
    <s v="ร้านที่4"/>
    <s v="ธ*** อ***ภา"/>
    <s v="มหาสารคาม"/>
    <s v="-"/>
    <s v=""/>
    <s v="23/02/2025 11:55"/>
    <s v="-"/>
    <s v="Flash Express Thailand COD"/>
    <s v="Tiktok"/>
    <s v="จ่ายทีหลัง / COD"/>
    <s v=""/>
    <s v="THT41031JE57K8Z"/>
    <s v="23/02/2025 11:55"/>
  </r>
  <r>
    <x v="8"/>
    <x v="10"/>
    <n v="65"/>
    <n v="2"/>
    <s v="EUK56"/>
    <n v="82"/>
    <n v="6"/>
    <s v="ร้านที่4"/>
    <s v="ช*** ไ***ำ"/>
    <s v="เลย"/>
    <s v="-"/>
    <s v=""/>
    <s v="23/02/2025 11:33"/>
    <s v="-"/>
    <s v="Flash Express Thailand COD"/>
    <s v="Tiktok"/>
    <s v="จ่ายทีหลัง / COD"/>
    <s v=""/>
    <s v="THT39011JDH811Z"/>
    <s v="23/02/2025 11:33"/>
  </r>
  <r>
    <x v="12"/>
    <x v="15"/>
    <n v="60"/>
    <n v="3"/>
    <s v="EUK55"/>
    <n v="111"/>
    <n v="6"/>
    <s v="ร้านที่4"/>
    <s v="อ***ริยา น***ท"/>
    <s v="มหาสารคาม"/>
    <s v="-"/>
    <s v=""/>
    <s v="23/02/2025 11:30"/>
    <s v="-"/>
    <s v="Flash Express Thailand COD"/>
    <s v="Tiktok"/>
    <s v="จ่ายทีหลัง / COD"/>
    <s v=""/>
    <s v="THT41081JDKUE5Z"/>
    <s v="23/02/2025 11:30"/>
  </r>
  <r>
    <x v="8"/>
    <x v="10"/>
    <n v="65"/>
    <n v="4"/>
    <s v="EUK54"/>
    <n v="152"/>
    <n v="0"/>
    <s v="ร้านที่4"/>
    <s v="ร*** ม***ก ต***จันทร์ฉาย"/>
    <s v="ปทุมธานี"/>
    <s v="-"/>
    <s v=""/>
    <s v="23/02/2025 11:30"/>
    <s v="-"/>
    <s v="Flash Express Thailand COD"/>
    <s v="Tiktok"/>
    <s v="จ่ายทีหลัง / COD"/>
    <s v=""/>
    <s v="THT04021JDJY15Z"/>
    <s v="23/02/2025 11:30"/>
  </r>
  <r>
    <x v="12"/>
    <x v="15"/>
    <n v="60"/>
    <n v="6"/>
    <s v="EUK53"/>
    <n v="537"/>
    <n v="0"/>
    <s v="ร้านที่4"/>
    <s v="น***าวพัชรินทร์ ใ***ญ"/>
    <s v="ตาก"/>
    <s v="-"/>
    <s v=""/>
    <s v="23/02/2025 11:30"/>
    <s v="-"/>
    <s v="Flash Express Thailand COD"/>
    <s v="Tiktok"/>
    <s v="จ่ายทีหลัง / COD"/>
    <s v=""/>
    <s v="THT59081JE63C8Z"/>
    <s v="23/02/2025 11:30"/>
  </r>
  <r>
    <x v="16"/>
    <x v="20"/>
    <n v="25"/>
    <n v="8"/>
    <s v="EUK53"/>
    <n v="537"/>
    <n v="0"/>
    <s v="ร้านที่4"/>
    <s v="น***าวพัชรินทร์ ใ***ญ"/>
    <s v="ตาก"/>
    <s v="-"/>
    <s v=""/>
    <s v="23/02/2025 11:30"/>
    <s v="-"/>
    <s v="Flash Express Thailand COD"/>
    <s v="Tiktok"/>
    <s v="จ่ายทีหลัง / COD"/>
    <s v=""/>
    <s v="THT59081JE63C8Z"/>
    <s v="23/02/2025 11:30"/>
  </r>
  <r>
    <x v="0"/>
    <x v="0"/>
    <n v="45"/>
    <n v="3"/>
    <s v="EUK53"/>
    <n v="537"/>
    <n v="0"/>
    <s v="ร้านที่4"/>
    <s v="น***าวพัชรินทร์ ใ***ญ"/>
    <s v="ตาก"/>
    <s v="-"/>
    <s v=""/>
    <s v="23/02/2025 11:30"/>
    <s v="-"/>
    <s v="Flash Express Thailand COD"/>
    <s v="Tiktok"/>
    <s v="จ่ายทีหลัง / COD"/>
    <s v=""/>
    <s v="THT59081JE63C8Z"/>
    <s v="23/02/2025 11:30"/>
  </r>
  <r>
    <x v="8"/>
    <x v="10"/>
    <n v="65"/>
    <n v="4"/>
    <s v="EUK52"/>
    <n v="152"/>
    <n v="0"/>
    <s v="ร้านที่4"/>
    <s v="ห***กุง แ***ง้ว"/>
    <s v="พะเยา"/>
    <s v="-"/>
    <s v=""/>
    <s v="23/02/2025 11:28"/>
    <s v="-"/>
    <s v="Flash Express Thailand COD"/>
    <s v="Tiktok"/>
    <s v="จ่ายทีหลัง / COD"/>
    <s v=""/>
    <s v="THT53041JE56S4Z"/>
    <s v="23/02/2025 11:28"/>
  </r>
  <r>
    <x v="4"/>
    <x v="21"/>
    <n v="100"/>
    <n v="3"/>
    <s v="EUK51"/>
    <n v="330"/>
    <n v="30"/>
    <s v="ร้านที่1"/>
    <s v="อรพร..รี่นอารมย์."/>
    <s v="169หมู่5.ต.หนองไผ่.อ.หนองไผ่..จ.เพชรบรูณ์.._x000a_ 67140"/>
    <s v="67140"/>
    <s v="0616027950"/>
    <s v="23/02/2025 11:18"/>
    <s v="raweewan5499@gmail.com"/>
    <s v="EMS COD"/>
    <s v="facebook"/>
    <s v="กสิกร"/>
    <s v=""/>
    <s v="-"/>
    <s v="23/02/2025 11:17"/>
  </r>
  <r>
    <x v="8"/>
    <x v="10"/>
    <n v="65"/>
    <n v="2"/>
    <s v="EUK50"/>
    <n v="78"/>
    <n v="0"/>
    <s v="ร้านที่4"/>
    <s v="ส***ดา"/>
    <s v="สุพรรณบุรี"/>
    <s v="-"/>
    <s v=""/>
    <s v="23/02/2025 11:16"/>
    <s v="-"/>
    <s v="Flash Express Thailand COD"/>
    <s v="Tiktok"/>
    <s v="จ่ายทีหลัง / COD"/>
    <s v=""/>
    <s v="THT14101JDHAF9Z"/>
    <s v="23/02/2025 11:16"/>
  </r>
  <r>
    <x v="6"/>
    <x v="7"/>
    <n v="100"/>
    <n v="1"/>
    <s v="EUK49"/>
    <n v="100"/>
    <n v="0"/>
    <s v="ร้านที่1"/>
    <s v="ศ******ร"/>
    <s v="****** ซอย สุขสมศรี, ตำบลลำตาเสา, อำเภอวังน้อย ตำบลลำตาเสา อำเภอวังน้อย จังหวัดพระนครศรีอยุธยา 13170"/>
    <s v="13170"/>
    <s v="49"/>
    <s v="23/02/2025 11:13"/>
    <s v="-"/>
    <s v="SPX Express"/>
    <s v="Shopee"/>
    <s v="shopee"/>
    <s v=""/>
    <s v="TH2576197003021"/>
    <s v="23/02/2025 11:12"/>
  </r>
  <r>
    <x v="8"/>
    <x v="10"/>
    <n v="65"/>
    <n v="5"/>
    <s v="EUK48"/>
    <n v="190"/>
    <n v="0"/>
    <s v="ร้านที่4"/>
    <s v="ฉ***รรณ พ***สง"/>
    <s v="กรุงเทพฯ"/>
    <s v="-"/>
    <s v=""/>
    <s v="23/02/2025 11:08"/>
    <s v="-"/>
    <s v="Flash Express Thailand COD"/>
    <s v="Tiktok"/>
    <s v="จ่ายทีหลัง / COD"/>
    <s v=""/>
    <s v="THT01171JE5RW0Z"/>
    <s v="23/02/2025 11:08"/>
  </r>
  <r>
    <x v="8"/>
    <x v="10"/>
    <n v="65"/>
    <n v="3"/>
    <s v="EUK47"/>
    <n v="114"/>
    <n v="0"/>
    <s v="ร้านที่4"/>
    <s v="ส***พรราชนาม"/>
    <s v="พิษณุโลก"/>
    <s v="-"/>
    <s v=""/>
    <s v="23/02/2025 11:07"/>
    <s v="-"/>
    <s v="Flash Express Thailand COD"/>
    <s v="Tiktok"/>
    <s v="จ่ายทีหลัง / COD"/>
    <s v=""/>
    <s v="THT61011JDJPX9Z"/>
    <s v="23/02/2025 11:07"/>
  </r>
  <r>
    <x v="8"/>
    <x v="10"/>
    <n v="65"/>
    <n v="2"/>
    <s v="EUK46"/>
    <n v="82"/>
    <n v="6"/>
    <s v="ร้านที่4"/>
    <s v="ม***ทิพย์ ก***ัศนศิลป์"/>
    <s v="ชลบุรี"/>
    <s v="-"/>
    <s v=""/>
    <s v="23/02/2025 11:07"/>
    <s v="-"/>
    <s v="Flash Express Thailand"/>
    <s v="Tiktok"/>
    <s v="tiktok"/>
    <s v=""/>
    <s v="THT20071JE3S24Z"/>
    <s v="23/02/2025 11:07"/>
  </r>
  <r>
    <x v="8"/>
    <x v="10"/>
    <n v="65"/>
    <n v="4"/>
    <s v="EUK43"/>
    <n v="168"/>
    <n v="16"/>
    <s v="ร้านที่4"/>
    <s v="จ**"/>
    <s v="กรุงเทพฯ"/>
    <s v="-"/>
    <s v=""/>
    <s v="23/02/2025 11:04"/>
    <s v="-"/>
    <s v="Flash Express Thailand COD"/>
    <s v="Tiktok"/>
    <s v="จ่ายทีหลัง / COD"/>
    <s v=""/>
    <s v="THT01201JE5C78Z"/>
    <s v="23/02/2025 11:04"/>
  </r>
  <r>
    <x v="14"/>
    <x v="17"/>
    <n v="0"/>
    <n v="1"/>
    <s v="EUK42"/>
    <n v="176"/>
    <n v="0"/>
    <s v="ร้านที่4"/>
    <s v="ป***า  ส***รณะ"/>
    <s v="สงขลา"/>
    <s v="-"/>
    <s v=""/>
    <s v="23/02/2025 11:04"/>
    <s v="-"/>
    <s v="Flash Express Thailand COD"/>
    <s v="Tiktok"/>
    <s v="จ่ายทีหลัง / COD"/>
    <s v=""/>
    <s v="THT71011JE43D0Z"/>
    <s v="23/02/2025 11:04"/>
  </r>
  <r>
    <x v="3"/>
    <x v="3"/>
    <n v="120"/>
    <n v="1"/>
    <s v="EUK42"/>
    <n v="176"/>
    <n v="0"/>
    <s v="ร้านที่4"/>
    <s v="ป***า  ส***รณะ"/>
    <s v="สงขลา"/>
    <s v="-"/>
    <s v=""/>
    <s v="23/02/2025 11:04"/>
    <s v="-"/>
    <s v="Flash Express Thailand COD"/>
    <s v="Tiktok"/>
    <s v="จ่ายทีหลัง / COD"/>
    <s v=""/>
    <s v="THT71011JE43D0Z"/>
    <s v="23/02/2025 11:04"/>
  </r>
  <r>
    <x v="8"/>
    <x v="10"/>
    <n v="65"/>
    <n v="2"/>
    <s v="EUK42"/>
    <n v="176"/>
    <n v="0"/>
    <s v="ร้านที่4"/>
    <s v="ป***า  ส***รณะ"/>
    <s v="สงขลา"/>
    <s v="-"/>
    <s v=""/>
    <s v="23/02/2025 11:04"/>
    <s v="-"/>
    <s v="Flash Express Thailand COD"/>
    <s v="Tiktok"/>
    <s v="จ่ายทีหลัง / COD"/>
    <s v=""/>
    <s v="THT71011JE43D0Z"/>
    <s v="23/02/2025 11:04"/>
  </r>
  <r>
    <x v="8"/>
    <x v="10"/>
    <n v="65"/>
    <n v="3"/>
    <s v="EUK41"/>
    <n v="114"/>
    <n v="0"/>
    <s v="ร้านที่4"/>
    <s v="ด***า เ***ผล"/>
    <s v="กำแพงเพชร"/>
    <s v="-"/>
    <s v=""/>
    <s v="23/02/2025 11:04"/>
    <s v="-"/>
    <s v="Flash Express Thailand COD"/>
    <s v="Tiktok"/>
    <s v="จ่ายทีหลัง / COD"/>
    <s v=""/>
    <s v="THT58011JE52G2Z"/>
    <s v="23/02/2025 11:04"/>
  </r>
  <r>
    <x v="5"/>
    <x v="5"/>
    <n v="40"/>
    <n v="1"/>
    <s v="EUK40"/>
    <n v="200"/>
    <n v="0"/>
    <s v="ร้านที่4"/>
    <s v="ร***ทิพา"/>
    <s v="กรุงเทพฯ"/>
    <s v="-"/>
    <s v=""/>
    <s v="23/02/2025 11:03"/>
    <s v="-"/>
    <s v="Flash Express Thailand COD"/>
    <s v="Tiktok"/>
    <s v="จ่ายทีหลัง / COD"/>
    <s v=""/>
    <s v="THT01161JE3XW4Z"/>
    <s v="23/02/2025 11:03"/>
  </r>
  <r>
    <x v="1"/>
    <x v="1"/>
    <n v="80"/>
    <n v="1"/>
    <s v="EUK40"/>
    <n v="200"/>
    <n v="0"/>
    <s v="ร้านที่4"/>
    <s v="ร***ทิพา"/>
    <s v="กรุงเทพฯ"/>
    <s v="-"/>
    <s v=""/>
    <s v="23/02/2025 11:03"/>
    <s v="-"/>
    <s v="Flash Express Thailand COD"/>
    <s v="Tiktok"/>
    <s v="จ่ายทีหลัง / COD"/>
    <s v=""/>
    <s v="THT01161JE3XW4Z"/>
    <s v="23/02/2025 11:03"/>
  </r>
  <r>
    <x v="3"/>
    <x v="3"/>
    <n v="80"/>
    <n v="1"/>
    <s v="EUK40"/>
    <n v="200"/>
    <n v="0"/>
    <s v="ร้านที่4"/>
    <s v="ร***ทิพา"/>
    <s v="กรุงเทพฯ"/>
    <s v="-"/>
    <s v=""/>
    <s v="23/02/2025 11:03"/>
    <s v="-"/>
    <s v="Flash Express Thailand COD"/>
    <s v="Tiktok"/>
    <s v="จ่ายทีหลัง / COD"/>
    <s v=""/>
    <s v="THT01161JE3XW4Z"/>
    <s v="23/02/2025 11:03"/>
  </r>
  <r>
    <x v="8"/>
    <x v="10"/>
    <n v="65"/>
    <n v="3"/>
    <s v="EUK39"/>
    <n v="120"/>
    <n v="6"/>
    <s v="ร้านที่4"/>
    <s v="บ***ย็น ค***พง"/>
    <s v="ยโสธร"/>
    <s v="-"/>
    <s v=""/>
    <s v="23/02/2025 11:01"/>
    <s v="-"/>
    <s v="Flash Express Thailand COD"/>
    <s v="Tiktok"/>
    <s v="จ่ายทีหลัง / COD"/>
    <s v=""/>
    <s v="THT32081JE5184Z"/>
    <s v="23/02/2025 11:02"/>
  </r>
  <r>
    <x v="8"/>
    <x v="10"/>
    <n v="65"/>
    <n v="5"/>
    <s v="EUK38"/>
    <n v="190"/>
    <n v="0"/>
    <s v="ร้านที่4"/>
    <s v="น***ษวรรณ พ***ยพัฒ"/>
    <s v="ปทุมธานี"/>
    <s v="-"/>
    <s v=""/>
    <s v="23/02/2025 11:00"/>
    <s v="-"/>
    <s v="Flash Express Thailand COD"/>
    <s v="Tiktok"/>
    <s v="จ่ายทีหลัง / COD"/>
    <s v=""/>
    <s v="THT04031JDKCG7Z"/>
    <s v="23/02/2025 11:00"/>
  </r>
  <r>
    <x v="1"/>
    <x v="1"/>
    <n v="100"/>
    <n v="1"/>
    <s v="EUK37"/>
    <n v="130"/>
    <n v="30"/>
    <s v="ร้านที่1"/>
    <s v="สำเภา หมั่นวิชา"/>
    <s v=" 176/3 ผดุงพาณิชย์ ตำบลในเมือง อำเภอในเมือง จังหวัดร้อยเอ็ด _x000a_ 45000"/>
    <s v="45000"/>
    <s v="0954982851"/>
    <s v="23/02/2025 10:59"/>
    <s v="raweewan5499@gmail.com"/>
    <s v="EMS COD"/>
    <s v="facebook"/>
    <s v="กสิกร"/>
    <s v=""/>
    <s v="-"/>
    <s v="23/02/2025 10:58"/>
  </r>
  <r>
    <x v="8"/>
    <x v="10"/>
    <n v="65"/>
    <n v="1"/>
    <s v="EUK37"/>
    <n v="130"/>
    <n v="30"/>
    <s v="ร้านที่1"/>
    <s v="สำเภา หมั่นวิชา"/>
    <s v=" 176/3 ผดุงพาณิชย์ ตำบลในเมือง อำเภอในเมือง จังหวัดร้อยเอ็ด _x000a_ 45000"/>
    <s v="45000"/>
    <s v="0954982851"/>
    <s v="23/02/2025 10:59"/>
    <s v="raweewan5499@gmail.com"/>
    <s v="EMS COD"/>
    <s v="facebook"/>
    <s v="กสิกร"/>
    <s v=""/>
    <s v="-"/>
    <s v="23/02/2025 10:58"/>
  </r>
  <r>
    <x v="8"/>
    <x v="10"/>
    <n v="65"/>
    <n v="4"/>
    <s v="EUK36"/>
    <n v="152"/>
    <n v="0"/>
    <s v="ร้านที่4"/>
    <s v="ว*** เ***เนียม"/>
    <s v="อุตรดิตถ์"/>
    <s v="-"/>
    <s v=""/>
    <s v="23/02/2025 10:56"/>
    <s v="-"/>
    <s v="Flash Express Thailand"/>
    <s v="Tiktok"/>
    <s v="tiktok"/>
    <s v=""/>
    <s v="THT50091JDJX91Z"/>
    <s v="23/02/2025 10:56"/>
  </r>
  <r>
    <x v="14"/>
    <x v="17"/>
    <n v="0"/>
    <n v="1"/>
    <s v="EUK35"/>
    <n v="138"/>
    <n v="0"/>
    <s v="ร้านที่4"/>
    <s v="ธ***ฐา"/>
    <s v="พิษณุโลก"/>
    <s v="-"/>
    <s v=""/>
    <s v="23/02/2025 10:49"/>
    <s v="-"/>
    <s v="Flash Express Thailand COD"/>
    <s v="Tiktok"/>
    <s v="จ่ายทีหลัง / COD"/>
    <s v=""/>
    <s v="THT61091JE41W2Z"/>
    <s v="23/02/2025 10:49"/>
  </r>
  <r>
    <x v="3"/>
    <x v="3"/>
    <n v="120"/>
    <n v="1"/>
    <s v="EUK35"/>
    <n v="138"/>
    <n v="0"/>
    <s v="ร้านที่4"/>
    <s v="ธ***ฐา"/>
    <s v="พิษณุโลก"/>
    <s v="-"/>
    <s v=""/>
    <s v="23/02/2025 10:49"/>
    <s v="-"/>
    <s v="Flash Express Thailand COD"/>
    <s v="Tiktok"/>
    <s v="จ่ายทีหลัง / COD"/>
    <s v=""/>
    <s v="THT61091JE41W2Z"/>
    <s v="23/02/2025 10:49"/>
  </r>
  <r>
    <x v="8"/>
    <x v="10"/>
    <n v="65"/>
    <n v="1"/>
    <s v="EUK35"/>
    <n v="138"/>
    <n v="0"/>
    <s v="ร้านที่4"/>
    <s v="ธ***ฐา"/>
    <s v="พิษณุโลก"/>
    <s v="-"/>
    <s v=""/>
    <s v="23/02/2025 10:49"/>
    <s v="-"/>
    <s v="Flash Express Thailand COD"/>
    <s v="Tiktok"/>
    <s v="จ่ายทีหลัง / COD"/>
    <s v=""/>
    <s v="THT61091JE41W2Z"/>
    <s v="23/02/2025 10:49"/>
  </r>
  <r>
    <x v="8"/>
    <x v="10"/>
    <n v="65"/>
    <n v="4"/>
    <s v="EUK34"/>
    <n v="152"/>
    <n v="0"/>
    <s v="ร้านที่4"/>
    <s v="ก***าณัฐ "/>
    <s v="ชัยภูมิ"/>
    <s v="-"/>
    <s v=""/>
    <s v="23/02/2025 10:48"/>
    <s v="-"/>
    <s v="Flash Express Thailand"/>
    <s v="Tiktok"/>
    <s v="tiktok"/>
    <s v=""/>
    <s v="THT33101JDJW39Z"/>
    <s v="23/02/2025 10:48"/>
  </r>
  <r>
    <x v="8"/>
    <x v="10"/>
    <n v="65"/>
    <n v="4"/>
    <s v="EUK33"/>
    <n v="156"/>
    <n v="0"/>
    <s v="ร้านที่4"/>
    <s v="บ** แ***ี้"/>
    <s v="Bangkok"/>
    <s v="-"/>
    <s v=""/>
    <s v="23/02/2025 10:45"/>
    <s v="-"/>
    <s v="Flash Express Thailand"/>
    <s v="Tiktok"/>
    <s v="tiktok"/>
    <s v=""/>
    <s v="THT01431JE5AT6Z"/>
    <s v="23/02/2025 10:45"/>
  </r>
  <r>
    <x v="14"/>
    <x v="17"/>
    <n v="0"/>
    <n v="1"/>
    <s v="EUK29"/>
    <n v="106"/>
    <n v="6"/>
    <s v="ร้านที่4"/>
    <s v="S***"/>
    <s v="บึงกาฬ"/>
    <s v="-"/>
    <s v=""/>
    <s v="23/02/2025 10:38"/>
    <s v="-"/>
    <s v="Flash Express Thailand COD"/>
    <s v="Tiktok"/>
    <s v="จ่ายทีหลัง / COD"/>
    <s v=""/>
    <s v="THT35031JDHFJ9Z"/>
    <s v="23/02/2025 10:38"/>
  </r>
  <r>
    <x v="3"/>
    <x v="3"/>
    <n v="120"/>
    <n v="1"/>
    <s v="EUK29"/>
    <n v="106"/>
    <n v="6"/>
    <s v="ร้านที่4"/>
    <s v="S***"/>
    <s v="บึงกาฬ"/>
    <s v="-"/>
    <s v=""/>
    <s v="23/02/2025 10:38"/>
    <s v="-"/>
    <s v="Flash Express Thailand COD"/>
    <s v="Tiktok"/>
    <s v="จ่ายทีหลัง / COD"/>
    <s v=""/>
    <s v="THT35031JDHFJ9Z"/>
    <s v="23/02/2025 10:38"/>
  </r>
  <r>
    <x v="8"/>
    <x v="10"/>
    <n v="65"/>
    <n v="3"/>
    <s v="EUK28"/>
    <n v="159"/>
    <n v="45"/>
    <s v="ร้านที่4"/>
    <s v="ป***ิดา พ***กดี"/>
    <s v="หนองบัวลำภู"/>
    <s v="-"/>
    <s v=""/>
    <s v="23/02/2025 10:37"/>
    <s v="-"/>
    <s v="Flash Express Thailand COD"/>
    <s v="Tiktok"/>
    <s v="จ่ายทีหลัง / COD"/>
    <s v=""/>
    <s v="THT36011JE50R4Z"/>
    <s v="23/02/2025 10:37"/>
  </r>
  <r>
    <x v="17"/>
    <x v="22"/>
    <n v="90"/>
    <n v="3"/>
    <s v="EUK26"/>
    <n v="470"/>
    <n v="20"/>
    <s v="ร้านที่1"/>
    <s v="คุณ จิราพร"/>
    <s v="1/2 ม.1 ต.ถ้ำ อ.ตะกั่วทุ่ง จ.พังงา 82130"/>
    <s v="82130"/>
    <s v="0806160366"/>
    <s v="23/02/2025 10:33"/>
    <s v="sompear3955@gmail.com"/>
    <s v="EMS"/>
    <s v="facebook"/>
    <s v="กสิกร"/>
    <s v=""/>
    <s v="-"/>
    <s v="23/02/2025 10:33"/>
  </r>
  <r>
    <x v="1"/>
    <x v="1"/>
    <n v="90"/>
    <n v="2"/>
    <s v="EUK26"/>
    <n v="470"/>
    <n v="20"/>
    <s v="ร้านที่1"/>
    <s v="คุณ จิราพร"/>
    <s v="1/2 ม.1 ต.ถ้ำ อ.ตะกั่วทุ่ง จ.พังงา 82130"/>
    <s v="82130"/>
    <s v="0806160366"/>
    <s v="23/02/2025 10:33"/>
    <s v="sompear3955@gmail.com"/>
    <s v="EMS"/>
    <s v="facebook"/>
    <s v="กสิกร"/>
    <s v=""/>
    <s v="-"/>
    <s v="23/02/2025 10:33"/>
  </r>
  <r>
    <x v="16"/>
    <x v="20"/>
    <n v="25"/>
    <n v="8"/>
    <s v="EUK25"/>
    <n v="280"/>
    <n v="0"/>
    <s v="ร้านที่4"/>
    <s v="อ***รรณ ศ***่าไฮ"/>
    <s v="ชลบุรี"/>
    <s v="-"/>
    <s v=""/>
    <s v="23/02/2025 10:33"/>
    <s v="-"/>
    <s v="Flash Express Thailand COD"/>
    <s v="Tiktok"/>
    <s v="จ่ายทีหลัง / COD"/>
    <s v=""/>
    <s v="THT20051JDHDS1Z"/>
    <s v="23/02/2025 10:33"/>
  </r>
  <r>
    <x v="8"/>
    <x v="10"/>
    <n v="65"/>
    <n v="10"/>
    <s v="EUK24"/>
    <n v="380"/>
    <n v="0"/>
    <s v="ร้านที่4"/>
    <s v="น***าวพัชรินทร์ ใ***ญ"/>
    <s v="ตาก"/>
    <s v="-"/>
    <s v=""/>
    <s v="23/02/2025 10:30"/>
    <s v="-"/>
    <s v="Flash Express Thailand COD"/>
    <s v="Tiktok"/>
    <s v="จ่ายทีหลัง / COD"/>
    <s v=""/>
    <s v="THT59081JDG117Z"/>
    <s v="23/02/2025 10:30"/>
  </r>
  <r>
    <x v="8"/>
    <x v="10"/>
    <n v="65"/>
    <n v="2"/>
    <s v="EUK22"/>
    <n v="107"/>
    <n v="29"/>
    <s v="ร้านที่4"/>
    <s v="ส***สินี แ***ิทักษ์"/>
    <s v="เทศบาลนครนครปฐม"/>
    <s v="-"/>
    <s v=""/>
    <s v="23/02/2025 10:18"/>
    <s v="-"/>
    <s v="Flash Express Thailand COD"/>
    <s v="Tiktok"/>
    <s v="จ่ายทีหลัง / COD"/>
    <s v=""/>
    <s v="THT15061JE3SH6Z"/>
    <s v="23/02/2025 10:18"/>
  </r>
  <r>
    <x v="8"/>
    <x v="10"/>
    <n v="65"/>
    <n v="2"/>
    <s v="EUK21"/>
    <n v="84"/>
    <n v="6"/>
    <s v="ร้านที่4"/>
    <s v="ว***ธร ค***อนเเก้ว"/>
    <s v="อุตรดิตถ์"/>
    <s v="-"/>
    <s v=""/>
    <s v="23/02/2025 10:17"/>
    <s v="-"/>
    <s v="Flash Express Thailand COD"/>
    <s v="Tiktok"/>
    <s v="จ่ายทีหลัง / COD"/>
    <s v=""/>
    <s v="THT50071JE3SV4Z"/>
    <s v="23/02/2025 10:17"/>
  </r>
  <r>
    <x v="8"/>
    <x v="10"/>
    <n v="65"/>
    <n v="4"/>
    <s v="EUK20"/>
    <n v="156"/>
    <n v="0"/>
    <s v="ร้านที่4"/>
    <s v="ส***มา  เ***สุวรรณ"/>
    <s v="พัทลุง"/>
    <s v="-"/>
    <s v=""/>
    <s v="23/02/2025 10:16"/>
    <s v="-"/>
    <s v="Flash Express Thailand"/>
    <s v="Tiktok"/>
    <s v="tiktok"/>
    <s v=""/>
    <s v="THT74011JE57C0Z"/>
    <s v="23/02/2025 10:16"/>
  </r>
  <r>
    <x v="8"/>
    <x v="10"/>
    <n v="65"/>
    <n v="4"/>
    <s v="EUK19"/>
    <n v="156"/>
    <n v="0"/>
    <s v="ร้านที่4"/>
    <s v="ฐ***มา  ร***เมือง"/>
    <s v="ชัยภูมิ"/>
    <s v="-"/>
    <s v=""/>
    <s v="23/02/2025 10:15"/>
    <s v="-"/>
    <s v="Flash Express Thailand COD"/>
    <s v="Tiktok"/>
    <s v="จ่ายทีหลัง / COD"/>
    <s v=""/>
    <s v="THT33011JE5B62Z"/>
    <s v="23/02/2025 10:15"/>
  </r>
  <r>
    <x v="8"/>
    <x v="10"/>
    <n v="65"/>
    <n v="5"/>
    <s v="EUK17"/>
    <n v="229"/>
    <n v="0"/>
    <s v="ร้านที่4"/>
    <s v="ว***นันท์ ต***่อน"/>
    <s v="พิจิตร"/>
    <s v="-"/>
    <s v=""/>
    <s v="23/02/2025 10:11"/>
    <s v="-"/>
    <s v="Flash Express Thailand COD"/>
    <s v="Tiktok"/>
    <s v="จ่ายทีหลัง / COD"/>
    <s v=""/>
    <s v="THT62061JDKBA7Z"/>
    <s v="23/02/2025 10:11"/>
  </r>
  <r>
    <x v="13"/>
    <x v="23"/>
    <n v="65"/>
    <n v="1"/>
    <s v="EUK17"/>
    <n v="229"/>
    <n v="0"/>
    <s v="ร้านที่4"/>
    <s v="ว***นันท์ ต***่อน"/>
    <s v="พิจิตร"/>
    <s v="-"/>
    <s v=""/>
    <s v="23/02/2025 10:11"/>
    <s v="-"/>
    <s v="Flash Express Thailand COD"/>
    <s v="Tiktok"/>
    <s v="จ่ายทีหลัง / COD"/>
    <s v=""/>
    <s v="THT62061JDKBA7Z"/>
    <s v="23/02/2025 10:11"/>
  </r>
  <r>
    <x v="8"/>
    <x v="10"/>
    <n v="65"/>
    <n v="3"/>
    <s v="EUK16"/>
    <n v="117"/>
    <n v="0"/>
    <s v="ร้านที่4"/>
    <s v="ป***ิพย์"/>
    <s v="ลพบุรี"/>
    <s v="-"/>
    <s v=""/>
    <s v="23/02/2025 10:04"/>
    <s v="-"/>
    <s v="Flash Express Thailand COD"/>
    <s v="Tiktok"/>
    <s v="จ่ายทีหลัง / COD"/>
    <s v=""/>
    <s v="THT07041JE4ZN2Z"/>
    <s v="23/02/2025 10:04"/>
  </r>
  <r>
    <x v="1"/>
    <x v="1"/>
    <n v="100"/>
    <n v="1"/>
    <s v="EUK15"/>
    <n v="120"/>
    <n v="20"/>
    <s v="ร้านที่1"/>
    <s v="คุณจิรพงษ์ ดลไสว"/>
    <s v="กองพันทหารม้าที่ 2 _x000a_กองพลทหารราบที่ 2_x000a_ รักษาพระองค์ ต.บ้านพระ_x000a_อ.เมือง จ.ปราจีนบุรี _x000a_ 25230"/>
    <s v="25230"/>
    <s v="0967637113"/>
    <s v="23/02/2025 09:55"/>
    <s v="raweewan5499@gmail.com"/>
    <s v="EMS"/>
    <s v="facebook"/>
    <s v="กสิกร"/>
    <s v=""/>
    <s v="-"/>
    <s v="23/02/2025 10:01"/>
  </r>
  <r>
    <x v="18"/>
    <x v="24"/>
    <n v="65"/>
    <n v="1"/>
    <s v="EUK15"/>
    <n v="120"/>
    <n v="20"/>
    <s v="ร้านที่1"/>
    <s v="คุณจิรพงษ์ ดลไสว"/>
    <s v="กองพันทหารม้าที่ 2 _x000a_กองพลทหารราบที่ 2_x000a_ รักษาพระองค์ ต.บ้านพระ_x000a_อ.เมือง จ.ปราจีนบุรี _x000a_ 25230"/>
    <s v="25230"/>
    <s v="0967637113"/>
    <s v="23/02/2025 09:55"/>
    <s v="raweewan5499@gmail.com"/>
    <s v="EMS"/>
    <s v="facebook"/>
    <s v="กสิกร"/>
    <s v=""/>
    <s v="-"/>
    <s v="23/02/2025 10:01"/>
  </r>
  <r>
    <x v="8"/>
    <x v="10"/>
    <n v="65"/>
    <n v="3"/>
    <s v="EUK14"/>
    <n v="123"/>
    <n v="6"/>
    <s v="ร้านที่4"/>
    <s v="จ***ันธ์ ท***เพชร"/>
    <s v="นครราชสีมา"/>
    <s v="-"/>
    <s v=""/>
    <s v="23/02/2025 10:00"/>
    <s v="-"/>
    <s v="Flash Express Thailand COD"/>
    <s v="Tiktok"/>
    <s v="จ่ายทีหลัง / COD"/>
    <s v=""/>
    <s v="THT27211JE53C4Z"/>
    <s v="23/02/2025 10:00"/>
  </r>
  <r>
    <x v="14"/>
    <x v="17"/>
    <n v="0"/>
    <n v="1"/>
    <s v="EUK13"/>
    <n v="178"/>
    <n v="0"/>
    <s v="ร้านที่4"/>
    <s v="จ***วรรณ โ***ัญ"/>
    <s v="นครราชสีมา"/>
    <s v="-"/>
    <s v=""/>
    <s v="23/02/2025 09:59"/>
    <s v="-"/>
    <s v="Flash Express Thailand"/>
    <s v="Tiktok"/>
    <s v="tiktok"/>
    <s v=""/>
    <s v="THT27061JE3YN2Z"/>
    <s v="23/02/2025 09:59"/>
  </r>
  <r>
    <x v="3"/>
    <x v="3"/>
    <n v="120"/>
    <n v="1"/>
    <s v="EUK13"/>
    <n v="178"/>
    <n v="0"/>
    <s v="ร้านที่4"/>
    <s v="จ***วรรณ โ***ัญ"/>
    <s v="นครราชสีมา"/>
    <s v="-"/>
    <s v=""/>
    <s v="23/02/2025 09:59"/>
    <s v="-"/>
    <s v="Flash Express Thailand"/>
    <s v="Tiktok"/>
    <s v="tiktok"/>
    <s v=""/>
    <s v="THT27061JE3YN2Z"/>
    <s v="23/02/2025 09:59"/>
  </r>
  <r>
    <x v="8"/>
    <x v="10"/>
    <n v="65"/>
    <n v="1"/>
    <s v="EUK13"/>
    <n v="178"/>
    <n v="0"/>
    <s v="ร้านที่4"/>
    <s v="จ***วรรณ โ***ัญ"/>
    <s v="นครราชสีมา"/>
    <s v="-"/>
    <s v=""/>
    <s v="23/02/2025 09:59"/>
    <s v="-"/>
    <s v="Flash Express Thailand"/>
    <s v="Tiktok"/>
    <s v="tiktok"/>
    <s v=""/>
    <s v="THT27061JE3YN2Z"/>
    <s v="23/02/2025 09:59"/>
  </r>
  <r>
    <x v="13"/>
    <x v="23"/>
    <n v="65"/>
    <n v="1"/>
    <s v="EUK13"/>
    <n v="178"/>
    <n v="0"/>
    <s v="ร้านที่4"/>
    <s v="จ***วรรณ โ***ัญ"/>
    <s v="นครราชสีมา"/>
    <s v="-"/>
    <s v=""/>
    <s v="23/02/2025 09:59"/>
    <s v="-"/>
    <s v="Flash Express Thailand"/>
    <s v="Tiktok"/>
    <s v="tiktok"/>
    <s v=""/>
    <s v="THT27061JE3YN2Z"/>
    <s v="23/02/2025 09:59"/>
  </r>
  <r>
    <x v="8"/>
    <x v="10"/>
    <n v="65"/>
    <n v="5"/>
    <s v="EUK12"/>
    <n v="195"/>
    <n v="0"/>
    <s v="ร้านที่4"/>
    <s v="โ***่ โ***่"/>
    <s v="ราชบุรี"/>
    <s v="-"/>
    <s v=""/>
    <s v="23/02/2025 09:58"/>
    <s v="-"/>
    <s v="Flash Express Thailand COD"/>
    <s v="Tiktok"/>
    <s v="จ่ายทีหลัง / COD"/>
    <s v=""/>
    <s v="THT12031JE5SP6Z"/>
    <s v="23/02/2025 09:58"/>
  </r>
  <r>
    <x v="1"/>
    <x v="1"/>
    <n v="90"/>
    <n v="2"/>
    <s v="EUK11"/>
    <n v="145.53"/>
    <n v="0"/>
    <s v="ร้านที่8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23/02/2025 09:53"/>
    <s v="-"/>
    <s v="Kerry_dropoff"/>
    <s v="Lazada"/>
    <s v="lazada"/>
    <s v=""/>
    <s v="LEXPU0460726579"/>
    <s v="23/02/2025 09:53"/>
  </r>
  <r>
    <x v="1"/>
    <x v="1"/>
    <n v="66.333333333333329"/>
    <n v="3"/>
    <s v="EUK10"/>
    <n v="269"/>
    <n v="38"/>
    <s v="ร้านที่1"/>
    <s v="ป******์"/>
    <s v="******.ประทาย จ.นครราชสีมา 30180 ตำบลนางรำ อำเภอประทาย จังหวัดนครราชสีมา 30180"/>
    <s v="30180"/>
    <s v="19"/>
    <s v="23/02/2025 09:51"/>
    <s v="-"/>
    <s v="SPX Express"/>
    <s v="Shopee"/>
    <s v="shopee"/>
    <s v=""/>
    <s v="TH253393187668V"/>
    <s v="23/02/2025 09:51"/>
  </r>
  <r>
    <x v="8"/>
    <x v="10"/>
    <n v="65"/>
    <n v="5"/>
    <s v="EUK9"/>
    <n v="190"/>
    <n v="0"/>
    <s v="ร้านที่4"/>
    <s v="บ*** ห***้น"/>
    <s v="นครปฐม"/>
    <s v="-"/>
    <s v=""/>
    <s v="23/02/2025 09:50"/>
    <s v="-"/>
    <s v="Flash Express Thailand COD"/>
    <s v="Tiktok"/>
    <s v="จ่ายทีหลัง / COD"/>
    <s v=""/>
    <s v="THT15041JDKFE9Z"/>
    <s v="23/02/2025 09:51"/>
  </r>
  <r>
    <x v="8"/>
    <x v="10"/>
    <n v="65"/>
    <n v="5"/>
    <s v="EUK8"/>
    <n v="190"/>
    <n v="0"/>
    <s v="ร้านที่4"/>
    <s v="บ***ล"/>
    <s v="นครราชสีมา"/>
    <s v="-"/>
    <s v=""/>
    <s v="23/02/2025 09:51"/>
    <s v="-"/>
    <s v="Flash Express Thailand"/>
    <s v="Tiktok"/>
    <s v="tiktok"/>
    <s v=""/>
    <s v="-"/>
    <s v="23/02/2025 09:50"/>
  </r>
  <r>
    <x v="1"/>
    <x v="1"/>
    <n v="90"/>
    <n v="1"/>
    <s v="EUK5"/>
    <n v="178"/>
    <n v="7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23/02/2025 09:49"/>
    <s v="-"/>
    <s v="Kerry_dropoff"/>
    <s v="Lazada"/>
    <s v="lazada"/>
    <s v=""/>
    <s v="LEXPU0460726567"/>
    <s v="23/02/2025 09:47"/>
  </r>
  <r>
    <x v="4"/>
    <x v="4"/>
    <n v="90"/>
    <n v="1"/>
    <s v="EUK5"/>
    <n v="178"/>
    <n v="7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23/02/2025 09:49"/>
    <s v="-"/>
    <s v="Kerry_dropoff"/>
    <s v="Lazada"/>
    <s v="lazada"/>
    <s v=""/>
    <s v="LEXPU0460726567"/>
    <s v="23/02/2025 09:47"/>
  </r>
  <r>
    <x v="8"/>
    <x v="10"/>
    <n v="65"/>
    <n v="7"/>
    <s v="EUK4"/>
    <n v="273"/>
    <n v="0"/>
    <s v="ร้านที่4"/>
    <s v="ป***ดา  ไ***าญ"/>
    <s v="กรุงเทพฯ"/>
    <s v="-"/>
    <s v=""/>
    <s v="23/02/2025 09:41"/>
    <s v="-"/>
    <s v="Flash Express Thailand COD"/>
    <s v="Tiktok"/>
    <s v="จ่ายทีหลัง / COD"/>
    <s v="ขอรสกาแฟด้วยนะคะ เอาคละๆกันรสไม่ซ้ำนะคะ ขอบคุณค่ะ"/>
    <s v="THT01051JDJN31Z"/>
    <s v="23/02/2025 09:41"/>
  </r>
  <r>
    <x v="8"/>
    <x v="10"/>
    <n v="65"/>
    <n v="3"/>
    <s v="EUK3"/>
    <n v="123"/>
    <n v="6"/>
    <s v="ร้านที่4"/>
    <s v="ป***อม ป***ามานัง"/>
    <s v="บุรีรัมย์"/>
    <s v="-"/>
    <s v=""/>
    <s v="23/02/2025 09:40"/>
    <s v="-"/>
    <s v="Flash Express Thailand"/>
    <s v="Tiktok"/>
    <s v="tiktok"/>
    <s v=""/>
    <s v="THT28131JDJQ83Z"/>
    <s v="23/02/2025 09:40"/>
  </r>
  <r>
    <x v="8"/>
    <x v="10"/>
    <n v="65"/>
    <n v="1"/>
    <s v="EUK2"/>
    <n v="130"/>
    <n v="3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23/02/2025 09:36"/>
    <s v="raweewan5499@gmail.com"/>
    <s v="EMS COD"/>
    <s v="facebook"/>
    <s v="กสิกร"/>
    <s v=""/>
    <s v="-"/>
    <s v="23/02/2025 09:36"/>
  </r>
  <r>
    <x v="1"/>
    <x v="1"/>
    <n v="100"/>
    <n v="1"/>
    <s v="EUK2"/>
    <n v="130"/>
    <n v="3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23/02/2025 09:36"/>
    <s v="raweewan5499@gmail.com"/>
    <s v="EMS COD"/>
    <s v="facebook"/>
    <s v="กสิกร"/>
    <s v=""/>
    <s v="-"/>
    <s v="23/02/2025 09:36"/>
  </r>
  <r>
    <x v="8"/>
    <x v="10"/>
    <n v="65"/>
    <n v="3"/>
    <s v="EUK0"/>
    <n v="123"/>
    <n v="6"/>
    <s v="ร้านที่4"/>
    <s v="จ***า  ส***์ทองชัย"/>
    <s v="ชลบุรี"/>
    <s v="-"/>
    <s v=""/>
    <s v="23/02/2025 09:11"/>
    <s v="-"/>
    <s v="Flash Express Thailand"/>
    <s v="Tiktok"/>
    <s v="tiktok"/>
    <s v=""/>
    <s v="THT20011JDJM25Z"/>
    <s v="23/02/2025 09:11"/>
  </r>
  <r>
    <x v="8"/>
    <x v="10"/>
    <n v="65"/>
    <n v="2"/>
    <s v="EUJ99"/>
    <n v="84"/>
    <n v="6"/>
    <s v="ร้านที่4"/>
    <s v="ช***ันท์ น***้อย"/>
    <s v="ระยอง"/>
    <s v="-"/>
    <s v=""/>
    <s v="23/02/2025 09:10"/>
    <s v="-"/>
    <s v="Flash Express Thailand"/>
    <s v="Tiktok"/>
    <s v="tiktok"/>
    <s v=""/>
    <s v="THT21061JDH641Z"/>
    <s v="23/02/2025 09:10"/>
  </r>
  <r>
    <x v="1"/>
    <x v="1"/>
    <n v="80"/>
    <n v="1"/>
    <s v="EUJ98"/>
    <n v="87"/>
    <n v="7"/>
    <s v="ร้านที่1"/>
    <s v="ช******ง"/>
    <s v="****** ซอย เทศบาล7, ตำบลระแหง, อำเภอลาดหลุมแก้ว ตำบลระแหง อำเภอลาดหลุมแก้ว จังหวัดปทุมธานี 12140"/>
    <s v="12140"/>
    <s v="38"/>
    <s v="23/02/2025 09:11"/>
    <s v="-"/>
    <s v="SPX Express"/>
    <s v="Shopee"/>
    <s v="shopee"/>
    <s v=""/>
    <s v="TH251020473182B"/>
    <s v="23/02/2025 08:41"/>
  </r>
  <r>
    <x v="10"/>
    <x v="12"/>
    <n v="139"/>
    <n v="1"/>
    <s v="EUJ97"/>
    <n v="209"/>
    <n v="30"/>
    <s v="ร้านที่1"/>
    <s v="พลอยณภัทร จันทวงษ์"/>
    <s v="64-237 มบ.เอกกวิน5 ซ.2 ถ.สังฆสันติสุข แขวงกระทุ่มราย เขตหนองจอก กรุงเทพ 10530"/>
    <s v="10530"/>
    <s v="0870537543"/>
    <s v="23/02/2025 08:41"/>
    <s v="raweewan5499@gmail.com"/>
    <s v="EMS COD"/>
    <s v="facebook"/>
    <s v="กสิกร"/>
    <s v=""/>
    <s v="-"/>
    <s v="23/02/2025 08:39"/>
  </r>
  <r>
    <x v="9"/>
    <x v="11"/>
    <n v="139"/>
    <n v="1"/>
    <s v="EUJ97"/>
    <n v="209"/>
    <n v="30"/>
    <s v="ร้านที่1"/>
    <s v="พลอยณภัทร จันทวงษ์"/>
    <s v="64-237 มบ.เอกกวิน5 ซ.2 ถ.สังฆสันติสุข แขวงกระทุ่มราย เขตหนองจอก กรุงเทพ 10530"/>
    <s v="10530"/>
    <s v="0870537543"/>
    <s v="23/02/2025 08:41"/>
    <s v="raweewan5499@gmail.com"/>
    <s v="EMS COD"/>
    <s v="facebook"/>
    <s v="กสิกร"/>
    <s v=""/>
    <s v="-"/>
    <s v="23/02/2025 08:39"/>
  </r>
  <r>
    <x v="12"/>
    <x v="15"/>
    <n v="65"/>
    <n v="2"/>
    <s v="EUJ96"/>
    <n v="198"/>
    <n v="0"/>
    <s v="ร้านที่4"/>
    <s v="แ***จ ศ***ัย"/>
    <s v="เชียงใหม่"/>
    <s v="-"/>
    <s v=""/>
    <s v="23/02/2025 08:24"/>
    <s v="-"/>
    <s v="Flash Express Thailand"/>
    <s v="Tiktok"/>
    <s v="tiktok"/>
    <s v=""/>
    <s v="THT47041JDKV43Z"/>
    <s v="23/02/2025 08:22"/>
  </r>
  <r>
    <x v="1"/>
    <x v="1"/>
    <n v="120"/>
    <n v="1"/>
    <s v="EUJ96"/>
    <n v="198"/>
    <n v="0"/>
    <s v="ร้านที่4"/>
    <s v="แ***จ ศ***ัย"/>
    <s v="เชียงใหม่"/>
    <s v="-"/>
    <s v=""/>
    <s v="23/02/2025 08:24"/>
    <s v="-"/>
    <s v="Flash Express Thailand"/>
    <s v="Tiktok"/>
    <s v="tiktok"/>
    <s v=""/>
    <s v="THT47041JDKV43Z"/>
    <s v="23/02/2025 08:22"/>
  </r>
  <r>
    <x v="1"/>
    <x v="1"/>
    <n v="66.333333333333329"/>
    <n v="3"/>
    <s v="EUJ94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3/02/2025 08:43"/>
    <s v="-"/>
    <s v="SPX Express"/>
    <s v="Shopee"/>
    <s v="shopee"/>
    <s v=""/>
    <s v="TH259964184329F"/>
    <s v="23/02/2025 08:13"/>
  </r>
  <r>
    <x v="19"/>
    <x v="25"/>
    <n v="45"/>
    <n v="50"/>
    <s v="EUJ93"/>
    <n v="2300"/>
    <n v="50"/>
    <s v="ร้านที่1"/>
    <s v="นาย พลกฤษณ์ นิตยสนนท์ "/>
    <s v="25/13  ตำบล หมากแข้ง  _x000a_ถนน เพราะนิยม _x000a_อำเภอ เมือง  จังหวัด อุดรธานี 41000"/>
    <s v="41000"/>
    <s v="0874373335"/>
    <s v="22/02/2025 18:11"/>
    <s v="raweewan5499@gmail.com"/>
    <s v="EMS"/>
    <s v="facebook"/>
    <s v="กสิกร"/>
    <s v=""/>
    <s v="-"/>
    <s v="23/02/2025 08:11"/>
  </r>
  <r>
    <x v="9"/>
    <x v="11"/>
    <n v="139"/>
    <n v="2"/>
    <s v="EUJ92"/>
    <n v="388"/>
    <n v="30"/>
    <s v="ร้านที่1"/>
    <s v="จารุณี ไชยศิริโชติ"/>
    <s v="33/13 ม.2 ต.ท่าช้าง อ.เมือง จ.จันทบุรี 22000"/>
    <s v="22000"/>
    <s v="0899392058"/>
    <s v="23/02/2025 08:08"/>
    <s v="raweewan5499@gmail.com"/>
    <s v="EMS COD"/>
    <s v="facebook"/>
    <s v="กสิกร"/>
    <s v=""/>
    <s v="-"/>
    <s v="23/02/2025 08:07"/>
  </r>
  <r>
    <x v="10"/>
    <x v="12"/>
    <n v="139"/>
    <n v="2"/>
    <s v="EUJ92"/>
    <n v="388"/>
    <n v="30"/>
    <s v="ร้านที่1"/>
    <s v="จารุณี ไชยศิริโชติ"/>
    <s v="33/13 ม.2 ต.ท่าช้าง อ.เมือง จ.จันทบุรี 22000"/>
    <s v="22000"/>
    <s v="0899392058"/>
    <s v="23/02/2025 08:08"/>
    <s v="raweewan5499@gmail.com"/>
    <s v="EMS COD"/>
    <s v="facebook"/>
    <s v="กสิกร"/>
    <s v=""/>
    <s v="-"/>
    <s v="23/02/2025 08:07"/>
  </r>
  <r>
    <x v="8"/>
    <x v="10"/>
    <n v="49"/>
    <n v="1"/>
    <s v="EUJ91"/>
    <n v="218"/>
    <n v="7"/>
    <s v="ร้านที่1"/>
    <s v="ค******ี"/>
    <s v="******) ตำบลนาหลวงเสน ตำบลนาหลวงเสน อำเภอทุ่งสง จังหวัดนครศรีธรรมราช 80110"/>
    <s v="80110"/>
    <s v="67"/>
    <s v="23/02/2025 01:37"/>
    <s v="-"/>
    <s v="SPX Express"/>
    <s v="Shopee"/>
    <s v="shopee"/>
    <s v=""/>
    <s v="TH253621280903B"/>
    <s v="23/02/2025 01:37"/>
  </r>
  <r>
    <x v="3"/>
    <x v="3"/>
    <n v="75"/>
    <n v="1"/>
    <s v="EUJ91"/>
    <n v="218"/>
    <n v="7"/>
    <s v="ร้านที่1"/>
    <s v="ค******ี"/>
    <s v="******) ตำบลนาหลวงเสน ตำบลนาหลวงเสน อำเภอทุ่งสง จังหวัดนครศรีธรรมราช 80110"/>
    <s v="80110"/>
    <s v="67"/>
    <s v="23/02/2025 01:37"/>
    <s v="-"/>
    <s v="SPX Express"/>
    <s v="Shopee"/>
    <s v="shopee"/>
    <s v=""/>
    <s v="TH253621280903B"/>
    <s v="23/02/2025 01:37"/>
  </r>
  <r>
    <x v="1"/>
    <x v="1"/>
    <n v="76"/>
    <n v="1"/>
    <s v="EUJ91"/>
    <n v="218"/>
    <n v="7"/>
    <s v="ร้านที่1"/>
    <s v="ค******ี"/>
    <s v="******) ตำบลนาหลวงเสน ตำบลนาหลวงเสน อำเภอทุ่งสง จังหวัดนครศรีธรรมราช 80110"/>
    <s v="80110"/>
    <s v="67"/>
    <s v="23/02/2025 01:37"/>
    <s v="-"/>
    <s v="SPX Express"/>
    <s v="Shopee"/>
    <s v="shopee"/>
    <s v=""/>
    <s v="TH253621280903B"/>
    <s v="23/02/2025 01:37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x v="0"/>
    <n v="66.333333333333329"/>
    <n v="3"/>
    <s v="EUM44"/>
    <n v="220"/>
    <n v="0"/>
    <s v="ร้านที่4"/>
    <s v="ว***ี อ***รุ่ง"/>
    <s v="นนทบุรี"/>
    <s v="-"/>
    <s v=""/>
    <s v="24/02/2025 22:26"/>
    <s v="-"/>
    <s v="Flash Express Thailand COD"/>
    <s v="Tiktok"/>
    <s v="จ่ายทีหลัง / COD"/>
    <s v=""/>
    <s v="-"/>
    <s v="24/02/2025 22:26"/>
  </r>
  <r>
    <x v="0"/>
    <x v="0"/>
    <n v="66.333333333333329"/>
    <n v="3"/>
    <s v="EUM43"/>
    <n v="131.07"/>
    <n v="0"/>
    <s v="ร้านที่9"/>
    <s v="คุณสุธีร์  ช่างทำร่อง"/>
    <s v="เลขที่155 หมู่8 ตำบลสระแก้ว · สระแก้ว/ Sa Kaeo_x000a__x000a_บึงสามพัน/ Bueng Sam Phanเพชรบูรณ์/ Phetchabun_x000a_67160"/>
    <s v="67160"/>
    <s v="660925454632"/>
    <s v="24/02/2025 21:39"/>
    <s v="-"/>
    <s v="Kerry_dropoff"/>
    <s v="Lazada"/>
    <s v="lazada"/>
    <s v=""/>
    <s v="-"/>
    <s v="24/02/2025 21:39"/>
  </r>
  <r>
    <x v="1"/>
    <x v="1"/>
    <n v="90.92"/>
    <n v="5"/>
    <s v="EUM42"/>
    <n v="495.6"/>
    <n v="41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24/02/2025 21:36"/>
    <s v="-"/>
    <s v="Kerry_dropoff"/>
    <s v="Lazada"/>
    <s v="lazada"/>
    <s v=""/>
    <s v="-"/>
    <s v="24/02/2025 21:36"/>
  </r>
  <r>
    <x v="2"/>
    <x v="2"/>
    <n v="60"/>
    <n v="3"/>
    <s v="EUM41"/>
    <n v="111"/>
    <n v="6"/>
    <s v="ร้านที่4"/>
    <s v="น***พร ส***รณจักร์"/>
    <s v="ร้อยเอ็ด"/>
    <s v="-"/>
    <s v=""/>
    <s v="24/02/2025 21:35"/>
    <s v="-"/>
    <s v="Flash Express Thailand COD"/>
    <s v="Tiktok"/>
    <s v="จ่ายทีหลัง / COD"/>
    <s v=""/>
    <s v="-"/>
    <s v="24/02/2025 21:35"/>
  </r>
  <r>
    <x v="0"/>
    <x v="3"/>
    <n v="50.73"/>
    <n v="1"/>
    <s v="EUM40"/>
    <n v="50.73"/>
    <n v="0"/>
    <s v="ร้านที่1"/>
    <s v="นันทวัลย์​  แก้วเกตุมณี"/>
    <s v="99ม.7ต.ดอนตูม อ.บางเล_x000a__x000a_บางเลน/ Bang Lenนครปฐม/ Nakhon Pathom_x000a_73130"/>
    <s v="73130"/>
    <s v="660836060135"/>
    <s v="24/02/2025 21:32"/>
    <s v="-"/>
    <s v="Kerry_dropoff"/>
    <s v="Lazada"/>
    <s v="lazada"/>
    <s v=""/>
    <s v="-"/>
    <s v="24/02/2025 21:32"/>
  </r>
  <r>
    <x v="2"/>
    <x v="2"/>
    <n v="60"/>
    <n v="9"/>
    <s v="EUM39"/>
    <n v="417"/>
    <n v="0"/>
    <s v="ร้านที่4"/>
    <s v="ป***ดา  ไ***าญ"/>
    <s v="กรุงเทพฯ"/>
    <s v="-"/>
    <s v=""/>
    <s v="24/02/2025 21:30"/>
    <s v="-"/>
    <s v="Flash Express Thailand COD"/>
    <s v="Tiktok"/>
    <s v="จ่ายทีหลัง / COD"/>
    <s v=""/>
    <s v="-"/>
    <s v="24/02/2025 21:30"/>
  </r>
  <r>
    <x v="3"/>
    <x v="4"/>
    <n v="25"/>
    <n v="4"/>
    <s v="EUM39"/>
    <n v="417"/>
    <n v="0"/>
    <s v="ร้านที่4"/>
    <s v="ป***ดา  ไ***าญ"/>
    <s v="กรุงเทพฯ"/>
    <s v="-"/>
    <s v=""/>
    <s v="24/02/2025 21:30"/>
    <s v="-"/>
    <s v="Flash Express Thailand COD"/>
    <s v="Tiktok"/>
    <s v="จ่ายทีหลัง / COD"/>
    <s v=""/>
    <s v="-"/>
    <s v="24/02/2025 21:30"/>
  </r>
  <r>
    <x v="4"/>
    <x v="5"/>
    <n v="33.166666666666664"/>
    <n v="6"/>
    <s v="EUM38"/>
    <n v="254"/>
    <n v="26"/>
    <s v="ร้านที่1"/>
    <s v="ป๋อ    เเซ่โซ้ง"/>
    <s v="บ้านเเผ่นดินทอง หมู่12_x000a__x000a_เทิง/ Thoengเชียงราย/ Chiang Rai_x000a_57160"/>
    <s v="57160"/>
    <s v="660988375836"/>
    <s v="24/02/2025 21:21"/>
    <s v="-"/>
    <s v="Kerry_dropoff"/>
    <s v="Lazada"/>
    <s v="lazada"/>
    <s v=""/>
    <s v="-"/>
    <s v="24/02/2025 21:21"/>
  </r>
  <r>
    <x v="1"/>
    <x v="6"/>
    <n v="90"/>
    <n v="2"/>
    <s v="EUM37"/>
    <n v="101.58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24/02/2025 20:44"/>
    <s v="-"/>
    <s v="Kerry_dropoff"/>
    <s v="Lazada"/>
    <s v="lazada"/>
    <s v=""/>
    <s v="-"/>
    <s v="24/02/2025 20:44"/>
  </r>
  <r>
    <x v="0"/>
    <x v="3"/>
    <n v="60.24"/>
    <n v="1"/>
    <s v="EUM36"/>
    <n v="67.239999999999995"/>
    <n v="7"/>
    <s v="ร้านที่1"/>
    <s v="พุทธวรรณ กระต่ายทอง"/>
    <s v="นาควิวาส 48 ซอย14แยก1  อาคารเอื้อประชาตึก6 ชั้น2 41/22_x000a__x000a_ลาดพร้าว/ Lad Phrawกรุงเทพมหานคร/ Bangkok_x000a_10230"/>
    <s v="10230"/>
    <s v="660627934774"/>
    <s v="24/02/2025 20:34"/>
    <s v="-"/>
    <s v="Kerry_dropoff"/>
    <s v="Lazada"/>
    <s v="lazada"/>
    <s v=""/>
    <s v="-"/>
    <s v="24/02/2025 20:33"/>
  </r>
  <r>
    <x v="0"/>
    <x v="0"/>
    <n v="66.333333333333329"/>
    <n v="3"/>
    <s v="EUM35"/>
    <n v="220"/>
    <n v="0"/>
    <s v="ร้านที่4"/>
    <s v="ส***ัว เ***นเงิน"/>
    <s v="นครสวรรค์"/>
    <s v="-"/>
    <s v=""/>
    <s v="24/02/2025 20:30"/>
    <s v="-"/>
    <s v="Flash Express Thailand COD"/>
    <s v="Tiktok"/>
    <s v="จ่ายทีหลัง / COD"/>
    <s v=""/>
    <s v="-"/>
    <s v="24/02/2025 20:30"/>
  </r>
  <r>
    <x v="4"/>
    <x v="5"/>
    <n v="27.5"/>
    <n v="4"/>
    <s v="EUM34"/>
    <n v="104.03"/>
    <n v="7"/>
    <s v="ร้านที่10"/>
    <s v="สุวนันท์ ทองเทียบ"/>
    <s v="70/6 ม. 9ต. ท่าขึ้นอ. ท่าศาลา · ท่าขึ้น/ Tha Khuen_x000a__x000a_ท่าศาลา/ Tha Salaนครศรีธรรมราช/ Nakhon Si Thammarat_x000a_80160"/>
    <s v="80160"/>
    <s v="660824747166"/>
    <s v="24/02/2025 20:05"/>
    <s v="-"/>
    <s v="Kerry_dropoff"/>
    <s v="Lazada"/>
    <s v="lazada"/>
    <s v=""/>
    <s v="-"/>
    <s v="24/02/2025 20:05"/>
  </r>
  <r>
    <x v="1"/>
    <x v="6"/>
    <n v="120"/>
    <n v="1"/>
    <s v="EUM33"/>
    <n v="125"/>
    <n v="45"/>
    <s v="ร้านที่4"/>
    <s v="ด***ก้ว พ***์ทอง"/>
    <s v="เทศบาลเมืองจันทบุรี"/>
    <s v="-"/>
    <s v=""/>
    <s v="24/02/2025 20:05"/>
    <s v="-"/>
    <s v="Flash Express Thailand COD"/>
    <s v="Tiktok"/>
    <s v="จ่ายทีหลัง / COD"/>
    <s v=""/>
    <s v="-"/>
    <s v="24/02/2025 20:05"/>
  </r>
  <r>
    <x v="0"/>
    <x v="0"/>
    <n v="66.333333333333329"/>
    <n v="3"/>
    <s v="EUM31"/>
    <n v="166.27"/>
    <n v="7"/>
    <s v="ร้านที่9"/>
    <s v="นายสุทิน ศิลปรัศมี"/>
    <s v="10/2หมู่ 1ตำบลสวนขัน  · สวนขัน/ Suan Khan_x000a__x000a_ช้างกลาง/ Chang Klangนครศรีธรรมราช/ Nakhon Si Thammarat_x000a_80250"/>
    <s v="80250"/>
    <s v="660887512647"/>
    <s v="24/02/2025 20:05"/>
    <s v="-"/>
    <s v="Kerry_dropoff"/>
    <s v="Lazada"/>
    <s v="lazada"/>
    <s v=""/>
    <s v="-"/>
    <s v="24/02/2025 20:04"/>
  </r>
  <r>
    <x v="4"/>
    <x v="5"/>
    <n v="30"/>
    <n v="12"/>
    <s v="EUM30"/>
    <n v="344.12"/>
    <n v="0"/>
    <s v="ร้านที่10"/>
    <s v="ยงยุทธ แสนเภา"/>
    <s v="ที่ทำการไปรษณีย์วิเชียรบุรี · ท่าโรง/ Tha Rong_x000a__x000a_วิเชียรบุรี/ Wichian Buriเพชรบูรณ์/ Phetchabun_x000a_67130"/>
    <s v="67130"/>
    <s v="660800582310"/>
    <s v="24/02/2025 19:46"/>
    <s v="-"/>
    <s v="Kerry_dropoff"/>
    <s v="Lazada"/>
    <s v="lazada"/>
    <s v=""/>
    <s v="-"/>
    <s v="24/02/2025 19:46"/>
  </r>
  <r>
    <x v="0"/>
    <x v="3"/>
    <n v="50.73"/>
    <n v="1"/>
    <s v="EUM29"/>
    <n v="57.73"/>
    <n v="7"/>
    <s v="ร้านที่1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24/02/2025 19:24"/>
    <s v="-"/>
    <s v="Kerry_dropoff"/>
    <s v="Lazada"/>
    <s v="lazada"/>
    <s v=""/>
    <s v="-"/>
    <s v="24/02/2025 19:24"/>
  </r>
  <r>
    <x v="2"/>
    <x v="2"/>
    <n v="60"/>
    <n v="3"/>
    <s v="EUM27"/>
    <n v="121"/>
    <n v="16"/>
    <s v="ร้านที่2"/>
    <s v="ส***ยากร ท***าต"/>
    <s v="กรุงเทพฯ"/>
    <s v="-"/>
    <s v=""/>
    <s v="24/02/2025 18:41"/>
    <s v="-"/>
    <s v="Flash Express Thailand COD"/>
    <s v="Tiktok"/>
    <s v="จ่ายทีหลัง / COD"/>
    <s v=""/>
    <s v="-"/>
    <s v="24/02/2025 18:41"/>
  </r>
  <r>
    <x v="0"/>
    <x v="3"/>
    <n v="52"/>
    <n v="1"/>
    <s v="EUM26"/>
    <n v="59"/>
    <n v="7"/>
    <s v="ร้านที่1"/>
    <s v="ลัดดา นิลน้ำเพชร"/>
    <s v="239/182ลาดพร้าว 87 แยก 5 · คลองเจ้าคุณสิงห์/ Khlong Chao Khun Sing_x000a__x000a_วังทองหลาง/ Wang Thonglangกรุงเทพมหานคร/ Bangkok_x000a_10310"/>
    <s v="10310"/>
    <s v="660837189057"/>
    <s v="24/02/2025 18:40"/>
    <s v="-"/>
    <s v="Kerry_dropoff"/>
    <s v="Lazada"/>
    <s v="lazada"/>
    <s v=""/>
    <s v="-"/>
    <s v="24/02/2025 18:40"/>
  </r>
  <r>
    <x v="0"/>
    <x v="0"/>
    <n v="66.333333333333329"/>
    <n v="3"/>
    <s v="EUM25"/>
    <n v="337.06"/>
    <n v="5"/>
    <s v="ร้านที่9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24/02/2025 18:23"/>
    <s v="-"/>
    <s v="Kerry_dropoff"/>
    <s v="Lazada"/>
    <s v="lazada"/>
    <s v=""/>
    <s v="-"/>
    <s v="24/02/2025 18:23"/>
  </r>
  <r>
    <x v="0"/>
    <x v="0"/>
    <n v="66.333333333333329"/>
    <n v="3"/>
    <s v="EUM25"/>
    <n v="337.06"/>
    <n v="5"/>
    <s v="ร้านที่9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24/02/2025 18:23"/>
    <s v="-"/>
    <s v="Kerry_dropoff"/>
    <s v="Lazada"/>
    <s v="lazada"/>
    <s v=""/>
    <s v="-"/>
    <s v="24/02/2025 18:23"/>
  </r>
  <r>
    <x v="5"/>
    <x v="7"/>
    <n v="66.333333333333329"/>
    <n v="3"/>
    <s v="EUM24"/>
    <n v="760"/>
    <n v="79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4/02/2025 18:22"/>
    <s v="-"/>
    <s v="SPX Express"/>
    <s v="Shopee"/>
    <s v="shopee"/>
    <s v=""/>
    <s v="-"/>
    <s v="24/02/2025 18:22"/>
  </r>
  <r>
    <x v="1"/>
    <x v="6"/>
    <n v="66"/>
    <n v="2"/>
    <s v="EUM24"/>
    <n v="760"/>
    <n v="79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4/02/2025 18:22"/>
    <s v="-"/>
    <s v="SPX Express"/>
    <s v="Shopee"/>
    <s v="shopee"/>
    <s v=""/>
    <s v="-"/>
    <s v="24/02/2025 18:22"/>
  </r>
  <r>
    <x v="5"/>
    <x v="7"/>
    <n v="66"/>
    <n v="2"/>
    <s v="EUM24"/>
    <n v="760"/>
    <n v="79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4/02/2025 18:22"/>
    <s v="-"/>
    <s v="SPX Express"/>
    <s v="Shopee"/>
    <s v="shopee"/>
    <s v=""/>
    <s v="-"/>
    <s v="24/02/2025 18:22"/>
  </r>
  <r>
    <x v="0"/>
    <x v="0"/>
    <n v="67"/>
    <n v="2"/>
    <s v="EUM24"/>
    <n v="760"/>
    <n v="79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4/02/2025 18:22"/>
    <s v="-"/>
    <s v="SPX Express"/>
    <s v="Shopee"/>
    <s v="shopee"/>
    <s v=""/>
    <s v="-"/>
    <s v="24/02/2025 18:22"/>
  </r>
  <r>
    <x v="6"/>
    <x v="8"/>
    <n v="65"/>
    <n v="1"/>
    <s v="EUM23"/>
    <n v="110"/>
    <n v="45"/>
    <s v="ร้านที่1"/>
    <s v="ศ******ว"/>
    <s v="******คูหา, อำเภอสะบ้าย้อย ตำบลคูหา อำเภอสะบ้าย้อย จังหวัดสงขลา 90210"/>
    <s v="90210"/>
    <s v="87"/>
    <s v="-"/>
    <s v="-"/>
    <s v=""/>
    <s v="Shopee"/>
    <s v="-"/>
    <s v=""/>
    <s v="-"/>
    <s v="24/02/2025 18:17"/>
  </r>
  <r>
    <x v="2"/>
    <x v="2"/>
    <n v="60"/>
    <n v="3"/>
    <s v="EUM22"/>
    <n v="205"/>
    <n v="0"/>
    <s v="ร้านที่4"/>
    <s v="ป***าพร พ***สน"/>
    <s v="เชียงใหม่"/>
    <s v="-"/>
    <s v=""/>
    <s v="24/02/2025 18:08"/>
    <s v="-"/>
    <s v="Flash Express Thailand"/>
    <s v="Tiktok"/>
    <s v="tiktok"/>
    <s v=""/>
    <s v="-"/>
    <s v="24/02/2025 18:08"/>
  </r>
  <r>
    <x v="7"/>
    <x v="9"/>
    <n v="0"/>
    <n v="1"/>
    <s v="EUM22"/>
    <n v="205"/>
    <n v="0"/>
    <s v="ร้านที่4"/>
    <s v="ป***าพร พ***สน"/>
    <s v="เชียงใหม่"/>
    <s v="-"/>
    <s v=""/>
    <s v="24/02/2025 18:08"/>
    <s v="-"/>
    <s v="Flash Express Thailand"/>
    <s v="Tiktok"/>
    <s v="tiktok"/>
    <s v=""/>
    <s v="-"/>
    <s v="24/02/2025 18:08"/>
  </r>
  <r>
    <x v="0"/>
    <x v="0"/>
    <n v="120"/>
    <n v="1"/>
    <s v="EUM22"/>
    <n v="205"/>
    <n v="0"/>
    <s v="ร้านที่4"/>
    <s v="ป***าพร พ***สน"/>
    <s v="เชียงใหม่"/>
    <s v="-"/>
    <s v=""/>
    <s v="24/02/2025 18:08"/>
    <s v="-"/>
    <s v="Flash Express Thailand"/>
    <s v="Tiktok"/>
    <s v="tiktok"/>
    <s v=""/>
    <s v="-"/>
    <s v="24/02/2025 18:08"/>
  </r>
  <r>
    <x v="2"/>
    <x v="2"/>
    <n v="60"/>
    <n v="3"/>
    <s v="EUM21"/>
    <n v="111"/>
    <n v="6"/>
    <s v="ร้านที่4"/>
    <s v="ก***าดา"/>
    <s v="ปัตตานี"/>
    <s v="-"/>
    <s v=""/>
    <s v="24/02/2025 17:39"/>
    <s v="-"/>
    <s v="Flash Express Thailand COD"/>
    <s v="Tiktok"/>
    <s v="จ่ายทีหลัง / COD"/>
    <s v="คละรส3รส ขอบคุณค่ะ"/>
    <s v="-"/>
    <s v="24/02/2025 17:39"/>
  </r>
  <r>
    <x v="0"/>
    <x v="0"/>
    <n v="66.333333333333329"/>
    <n v="3"/>
    <s v="EUM20"/>
    <n v="138.07"/>
    <n v="7"/>
    <s v="ร้านที่9"/>
    <s v="พรทิพย์ แตงกรด"/>
    <s v="81/2 ม.1 ต.วัดประดู่ อ.เมือง จ.สุราษฎร์ธานี &quot;บ้านไม้ ยกพื้นสูง&quot;_x000a__x000a_เมืองสุราษฎร์ธานี/ Mueang Surat Thaniสุราษฎร์ธานี/ Surat Thani_x000a_84000"/>
    <s v="84000"/>
    <s v="660808641450"/>
    <s v="25/02/2025 06:47"/>
    <s v="-"/>
    <s v="Kerry_dropoff"/>
    <s v="Lazada"/>
    <s v="lazada"/>
    <s v=""/>
    <s v="-"/>
    <s v="24/02/2025 17:12"/>
  </r>
  <r>
    <x v="0"/>
    <x v="0"/>
    <n v="100"/>
    <n v="1"/>
    <s v="EUM19"/>
    <n v="279"/>
    <n v="20"/>
    <s v="ร้านที่10"/>
    <s v="คุณรฐานิษฐ์ กล้าหาญนิพิฐ"/>
    <s v="188 ม.11 ต.บ้านค้อ_x000a_อ.คำชะอี_x000a_จ.มุกดาหาร_x000a_ 49110"/>
    <s v="49110"/>
    <s v="0648545665"/>
    <s v="24/02/2025 16:53"/>
    <s v="suphandarat@gmail.com"/>
    <s v="EMS"/>
    <s v="facebook"/>
    <s v="กสิกร"/>
    <s v=""/>
    <s v="-"/>
    <s v="24/02/2025 16:57"/>
  </r>
  <r>
    <x v="8"/>
    <x v="10"/>
    <n v="65"/>
    <n v="5"/>
    <s v="EUM19"/>
    <n v="279"/>
    <n v="20"/>
    <s v="ร้านที่10"/>
    <s v="คุณรฐานิษฐ์ กล้าหาญนิพิฐ"/>
    <s v="188 ม.11 ต.บ้านค้อ_x000a_อ.คำชะอี_x000a_จ.มุกดาหาร_x000a_ 49110"/>
    <s v="49110"/>
    <s v="0648545665"/>
    <s v="24/02/2025 16:53"/>
    <s v="suphandarat@gmail.com"/>
    <s v="EMS"/>
    <s v="facebook"/>
    <s v="กสิกร"/>
    <s v=""/>
    <s v="-"/>
    <s v="24/02/2025 16:57"/>
  </r>
  <r>
    <x v="2"/>
    <x v="2"/>
    <n v="60"/>
    <n v="3"/>
    <s v="EUM18"/>
    <n v="120"/>
    <n v="15"/>
    <s v="ร้านที่4"/>
    <s v="ร***า  ณ***นาญ"/>
    <s v="ชุมพร"/>
    <s v="-"/>
    <s v=""/>
    <s v="24/02/2025 16:48"/>
    <s v="-"/>
    <s v="Flash Express Thailand COD"/>
    <s v="Tiktok"/>
    <s v="จ่ายทีหลัง / COD"/>
    <s v=""/>
    <s v="-"/>
    <s v="24/02/2025 16:48"/>
  </r>
  <r>
    <x v="8"/>
    <x v="10"/>
    <n v="33.333333333333336"/>
    <n v="3"/>
    <s v="EUM17"/>
    <n v="150"/>
    <n v="0"/>
    <s v="ร้านที่2"/>
    <s v="ก******์"/>
    <s v="******ินทรา 58, แขวงคันนายาว, เขตคันนายาว แขวงคันนายาว เขตคันนายาว จังหวัดกรุงเทพมหานคร 10230"/>
    <s v="10230"/>
    <s v="39"/>
    <s v="24/02/2025 16:28"/>
    <s v="-"/>
    <s v="SPX Express"/>
    <s v="Shopee"/>
    <s v="shopee"/>
    <s v=""/>
    <s v="-"/>
    <s v="24/02/2025 15:58"/>
  </r>
  <r>
    <x v="7"/>
    <x v="9"/>
    <n v="0"/>
    <n v="1"/>
    <s v="EUM16"/>
    <n v="145"/>
    <n v="45"/>
    <s v="ร้านที่4"/>
    <s v="u***1d00jse997"/>
    <s v="ภูเก็ต"/>
    <s v="-"/>
    <s v=""/>
    <s v="24/02/2025 15:57"/>
    <s v="-"/>
    <s v="Flash Express Thailand COD"/>
    <s v="Tiktok"/>
    <s v="จ่ายทีหลัง / COD"/>
    <s v=""/>
    <s v="-"/>
    <s v="24/02/2025 15:57"/>
  </r>
  <r>
    <x v="1"/>
    <x v="6"/>
    <n v="120"/>
    <n v="1"/>
    <s v="EUM16"/>
    <n v="145"/>
    <n v="45"/>
    <s v="ร้านที่4"/>
    <s v="u***1d00jse997"/>
    <s v="ภูเก็ต"/>
    <s v="-"/>
    <s v=""/>
    <s v="24/02/2025 15:57"/>
    <s v="-"/>
    <s v="Flash Express Thailand COD"/>
    <s v="Tiktok"/>
    <s v="จ่ายทีหลัง / COD"/>
    <s v=""/>
    <s v="-"/>
    <s v="24/02/2025 15:57"/>
  </r>
  <r>
    <x v="2"/>
    <x v="2"/>
    <n v="45"/>
    <n v="2"/>
    <s v="EUM15"/>
    <n v="97"/>
    <n v="7"/>
    <s v="ร้านที่2"/>
    <s v="พ******ง"/>
    <s v="******ระภา, แขวงสีกัน, เขตดอนเมือง แขวงสีกัน เขตดอนเมือง จังหวัดกรุงเทพมหานคร 10210"/>
    <s v="10210"/>
    <s v="30"/>
    <s v="24/02/2025 15:44"/>
    <s v="-"/>
    <s v="SPX Express"/>
    <s v="Shopee"/>
    <s v="shopee"/>
    <s v=""/>
    <s v="-"/>
    <s v="24/02/2025 15:43"/>
  </r>
  <r>
    <x v="9"/>
    <x v="11"/>
    <n v="60"/>
    <n v="1"/>
    <s v="EUM14"/>
    <n v="220"/>
    <n v="20"/>
    <s v="ร้านที่1"/>
    <s v="คุณวิภา แป้นจันทร์"/>
    <s v="📌ฝาก รปภ.ได้เลยค่ะ_x000a__x000a_กรมพัฒนาฝีมือแรงงาน (ตึก 10 ชั้น) สำนักงานเลขานุการกรม (กระทรวงแรงงาน)_x000a_ถนนมิตรไมตรี_x000a_ดินแดง กทม 10400"/>
    <s v="10400"/>
    <s v="0940150790"/>
    <s v="24/02/2025 11:48"/>
    <s v="raweewan5499@gmail.com"/>
    <s v="EMS"/>
    <s v="facebook"/>
    <s v="กสิกร"/>
    <s v=""/>
    <s v="-"/>
    <s v="24/02/2025 15:39"/>
  </r>
  <r>
    <x v="0"/>
    <x v="0"/>
    <n v="100"/>
    <n v="2"/>
    <s v="EUM14"/>
    <n v="220"/>
    <n v="20"/>
    <s v="ร้านที่1"/>
    <s v="คุณวิภา แป้นจันทร์"/>
    <s v="📌ฝาก รปภ.ได้เลยค่ะ_x000a__x000a_กรมพัฒนาฝีมือแรงงาน (ตึก 10 ชั้น) สำนักงานเลขานุการกรม (กระทรวงแรงงาน)_x000a_ถนนมิตรไมตรี_x000a_ดินแดง กทม 10400"/>
    <s v="10400"/>
    <s v="0940150790"/>
    <s v="24/02/2025 11:48"/>
    <s v="raweewan5499@gmail.com"/>
    <s v="EMS"/>
    <s v="facebook"/>
    <s v="กสิกร"/>
    <s v=""/>
    <s v="-"/>
    <s v="24/02/2025 15:39"/>
  </r>
  <r>
    <x v="4"/>
    <x v="5"/>
    <n v="27.5"/>
    <n v="4"/>
    <s v="EUM13"/>
    <n v="129.91"/>
    <n v="7"/>
    <s v="ร้านที่10"/>
    <s v="นราดล หอมเจริญ"/>
    <s v="27/10 หมู่6 ตําบลบางนายสี · บางนายสี/ Bang Nai Si_x000a__x000a_ตะกั่วป่า/ Takua Paพังงา/ Phang Nga_x000a_82110"/>
    <s v="82110"/>
    <s v="660936945712"/>
    <s v="24/02/2025 15:30"/>
    <s v="-"/>
    <s v="Kerry_dropoff"/>
    <s v="Lazada"/>
    <s v="lazada"/>
    <s v=""/>
    <s v="-"/>
    <s v="24/02/2025 15:30"/>
  </r>
  <r>
    <x v="0"/>
    <x v="3"/>
    <n v="63.41"/>
    <n v="2"/>
    <s v="EUM12"/>
    <n v="190.82"/>
    <n v="64"/>
    <s v="ร้านที่1"/>
    <s v="จรัสแสง บุญตา"/>
    <s v="53 ถนน เลี่ยงเมือง 88/23 · ธาตุเชิงชุม/ That Choeng Chum_x000a__x000a_เมืองสกลนคร/ Mueang Sakon Nakhonสกลนคร/ Sakon Nakhon_x000a_47000"/>
    <s v="47000"/>
    <s v="660637435672"/>
    <s v="24/02/2025 15:13"/>
    <s v="-"/>
    <s v="Kerry_dropoff"/>
    <s v="Lazada"/>
    <s v="lazada"/>
    <s v=""/>
    <s v="-"/>
    <s v="24/02/2025 15:13"/>
  </r>
  <r>
    <x v="0"/>
    <x v="0"/>
    <n v="66.333333333333329"/>
    <n v="3"/>
    <s v="EUM11"/>
    <n v="220"/>
    <n v="0"/>
    <s v="ร้านที่4"/>
    <s v="น** บ***า พ***ศรี"/>
    <s v="ปราจีนบุรี"/>
    <s v="-"/>
    <s v=""/>
    <s v="24/02/2025 15:05"/>
    <s v="-"/>
    <s v="Flash Express Thailand COD"/>
    <s v="Tiktok"/>
    <s v="จ่ายทีหลัง / COD"/>
    <s v=""/>
    <s v="-"/>
    <s v="24/02/2025 15:05"/>
  </r>
  <r>
    <x v="4"/>
    <x v="5"/>
    <n v="45"/>
    <n v="3"/>
    <s v="EUM10"/>
    <n v="203"/>
    <n v="0"/>
    <s v="ร้านที่4"/>
    <s v="ค** น***ช ห***ะโทก"/>
    <s v="นครราชสีมา"/>
    <s v="-"/>
    <s v=""/>
    <s v="24/02/2025 14:59"/>
    <s v="-"/>
    <s v="Flash Express Thailand"/>
    <s v="Tiktok"/>
    <s v="tiktok"/>
    <s v=""/>
    <s v="-"/>
    <s v="24/02/2025 14:58"/>
  </r>
  <r>
    <x v="1"/>
    <x v="6"/>
    <n v="120"/>
    <n v="1"/>
    <s v="EUM10"/>
    <n v="203"/>
    <n v="0"/>
    <s v="ร้านที่4"/>
    <s v="ค** น***ช ห***ะโทก"/>
    <s v="นครราชสีมา"/>
    <s v="-"/>
    <s v=""/>
    <s v="24/02/2025 14:59"/>
    <s v="-"/>
    <s v="Flash Express Thailand"/>
    <s v="Tiktok"/>
    <s v="tiktok"/>
    <s v=""/>
    <s v="-"/>
    <s v="24/02/2025 14:58"/>
  </r>
  <r>
    <x v="0"/>
    <x v="0"/>
    <n v="66.333333333333329"/>
    <n v="3"/>
    <s v="EUM9"/>
    <n v="266"/>
    <n v="35"/>
    <s v="ร้านที่1"/>
    <s v="ป******์"/>
    <s v="******ก ต.บางรักพัฒนา  อ.บางบัวทอง  จ.นนทบุรี. 11110 ตำบลบางรักพัฒนา อำเภอบางบัวทอง จังหวัดนนทบุรี 11110"/>
    <s v="11110"/>
    <s v="49"/>
    <s v="24/02/2025 14:45"/>
    <s v="-"/>
    <s v="SPX Express"/>
    <s v="Shopee"/>
    <s v="shopee"/>
    <s v=""/>
    <s v="-"/>
    <s v="24/02/2025 14:45"/>
  </r>
  <r>
    <x v="0"/>
    <x v="0"/>
    <n v="75"/>
    <n v="3"/>
    <s v="EUM8"/>
    <n v="225"/>
    <n v="0"/>
    <s v="ร้านที่2"/>
    <s v="ว***ี"/>
    <s v="******ลา แขวงพลับพลา เขตวังทองหลาง จังหวัดกรุงเทพมหานคร 10310"/>
    <s v="10310"/>
    <s v="49"/>
    <s v="24/02/2025 14:24"/>
    <s v="-"/>
    <s v="Flash Express"/>
    <s v="Shopee"/>
    <s v="shopee"/>
    <s v=""/>
    <s v="-"/>
    <s v="24/02/2025 14:24"/>
  </r>
  <r>
    <x v="10"/>
    <x v="12"/>
    <n v="99"/>
    <n v="1"/>
    <s v="EUM7"/>
    <n v="179"/>
    <n v="0"/>
    <s v="ร้านที่4"/>
    <s v="ณ***รีย์ ย***สูงเนิน"/>
    <s v="นครสวรรค์"/>
    <s v="-"/>
    <s v=""/>
    <s v="-"/>
    <s v="-"/>
    <s v="J&amp;T Express"/>
    <s v="Tiktok"/>
    <s v="-"/>
    <s v=""/>
    <s v="-"/>
    <s v="24/02/2025 14:17"/>
  </r>
  <r>
    <x v="11"/>
    <x v="13"/>
    <n v="100"/>
    <n v="1"/>
    <s v="EUM7"/>
    <n v="179"/>
    <n v="0"/>
    <s v="ร้านที่4"/>
    <s v="ณ***รีย์ ย***สูงเนิน"/>
    <s v="นครสวรรค์"/>
    <s v="-"/>
    <s v=""/>
    <s v="-"/>
    <s v="-"/>
    <s v="J&amp;T Express"/>
    <s v="Tiktok"/>
    <s v="-"/>
    <s v=""/>
    <s v="-"/>
    <s v="24/02/2025 14:17"/>
  </r>
  <r>
    <x v="8"/>
    <x v="10"/>
    <n v="65"/>
    <n v="1"/>
    <s v="EUM5"/>
    <n v="309"/>
    <n v="30"/>
    <s v="ร้านที่1"/>
    <s v="น้อย"/>
    <s v="9/141บ้านกลางเมืองชอยลาดปลาเค้า79 ต.อนุสาวรีย์ อ.บางเขน จ.กทม. 10220"/>
    <s v="10220"/>
    <s v="0623804925"/>
    <s v="24/02/2025 13:34"/>
    <s v="suphandarat@gmail.com"/>
    <s v="EMS COD"/>
    <s v="facebook"/>
    <s v="จ่ายทีหลัง / COD"/>
    <s v=""/>
    <s v="-"/>
    <s v="24/02/2025 13:34"/>
  </r>
  <r>
    <x v="0"/>
    <x v="0"/>
    <n v="100"/>
    <n v="1"/>
    <s v="EUM5"/>
    <n v="309"/>
    <n v="30"/>
    <s v="ร้านที่1"/>
    <s v="น้อย"/>
    <s v="9/141บ้านกลางเมืองชอยลาดปลาเค้า79 ต.อนุสาวรีย์ อ.บางเขน จ.กทม. 10220"/>
    <s v="10220"/>
    <s v="0623804925"/>
    <s v="24/02/2025 13:34"/>
    <s v="suphandarat@gmail.com"/>
    <s v="EMS COD"/>
    <s v="facebook"/>
    <s v="จ่ายทีหลัง / COD"/>
    <s v=""/>
    <s v="-"/>
    <s v="24/02/2025 13:34"/>
  </r>
  <r>
    <x v="11"/>
    <x v="13"/>
    <n v="139"/>
    <n v="2"/>
    <s v="EUM5"/>
    <n v="309"/>
    <n v="30"/>
    <s v="ร้านที่1"/>
    <s v="น้อย"/>
    <s v="9/141บ้านกลางเมืองชอยลาดปลาเค้า79 ต.อนุสาวรีย์ อ.บางเขน จ.กทม. 10220"/>
    <s v="10220"/>
    <s v="0623804925"/>
    <s v="24/02/2025 13:34"/>
    <s v="suphandarat@gmail.com"/>
    <s v="EMS COD"/>
    <s v="facebook"/>
    <s v="จ่ายทีหลัง / COD"/>
    <s v=""/>
    <s v="-"/>
    <s v="24/02/2025 13:34"/>
  </r>
  <r>
    <x v="8"/>
    <x v="10"/>
    <n v="65"/>
    <n v="1"/>
    <s v="EUM4"/>
    <n v="120"/>
    <n v="20"/>
    <s v="ร้านที่1"/>
    <s v="ดวงภัสสร ห้วยหงษ์ทอง"/>
    <s v="26 ม.8 ต.นาหูกวาง อ.ทับสะแก จ.ประจวบฯ  เบอร์โทร082-1248414 77130"/>
    <s v="77130"/>
    <s v="0988728589"/>
    <s v="24/02/2025 13:26"/>
    <s v="suphandarat@gmail.com"/>
    <s v="EMS"/>
    <s v="facebook"/>
    <s v="กสิกร"/>
    <s v=""/>
    <s v="-"/>
    <s v="24/02/2025 13:31"/>
  </r>
  <r>
    <x v="0"/>
    <x v="0"/>
    <n v="100"/>
    <n v="1"/>
    <s v="EUM4"/>
    <n v="120"/>
    <n v="20"/>
    <s v="ร้านที่1"/>
    <s v="ดวงภัสสร ห้วยหงษ์ทอง"/>
    <s v="26 ม.8 ต.นาหูกวาง อ.ทับสะแก จ.ประจวบฯ  เบอร์โทร082-1248414 77130"/>
    <s v="77130"/>
    <s v="0988728589"/>
    <s v="24/02/2025 13:26"/>
    <s v="suphandarat@gmail.com"/>
    <s v="EMS"/>
    <s v="facebook"/>
    <s v="กสิกร"/>
    <s v=""/>
    <s v="-"/>
    <s v="24/02/2025 13:31"/>
  </r>
  <r>
    <x v="11"/>
    <x v="13"/>
    <n v="139"/>
    <n v="1"/>
    <s v="EUM3"/>
    <n v="199"/>
    <n v="20"/>
    <s v="ร้านที่1"/>
    <s v="ป้าสี่"/>
    <s v="9/165 ม.11 มบ.สวนดอกไม้ ถ.ปินเกล้า-นครชัยศรี ศาลาธรรมสพน์ ทวีวัฒนา กทม 10170"/>
    <s v="10170"/>
    <s v="0816425179"/>
    <s v="24/02/2025 10:32"/>
    <s v="suphandarat@gmail.com"/>
    <s v="EMS"/>
    <s v="facebook"/>
    <s v="กสิกร"/>
    <s v=""/>
    <s v="-"/>
    <s v="24/02/2025 13:30"/>
  </r>
  <r>
    <x v="10"/>
    <x v="12"/>
    <n v="139"/>
    <n v="1"/>
    <s v="EUM3"/>
    <n v="199"/>
    <n v="20"/>
    <s v="ร้านที่1"/>
    <s v="ป้าสี่"/>
    <s v="9/165 ม.11 มบ.สวนดอกไม้ ถ.ปินเกล้า-นครชัยศรี ศาลาธรรมสพน์ ทวีวัฒนา กทม 10170"/>
    <s v="10170"/>
    <s v="0816425179"/>
    <s v="24/02/2025 10:32"/>
    <s v="suphandarat@gmail.com"/>
    <s v="EMS"/>
    <s v="facebook"/>
    <s v="กสิกร"/>
    <s v=""/>
    <s v="-"/>
    <s v="24/02/2025 13:30"/>
  </r>
  <r>
    <x v="8"/>
    <x v="10"/>
    <n v="65"/>
    <n v="2"/>
    <s v="EUM2"/>
    <n v="230"/>
    <n v="30"/>
    <s v="ร้านที่1"/>
    <s v="นางนาตยา  พรหมจันทร์"/>
    <s v="118ม.15_x000a_ต.ห้วยเม็ก_x000a_อ.ห้วยเม็ก_x000a_จ.กาฬสินธุ์ 46170"/>
    <s v="46170"/>
    <s v="0956683639"/>
    <s v="24/02/2025 13:22"/>
    <s v="suphandarat@gmail.com"/>
    <s v="EMS COD"/>
    <s v="facebook"/>
    <s v="จ่ายทีหลัง / COD"/>
    <s v=""/>
    <s v="-"/>
    <s v="24/02/2025 13:22"/>
  </r>
  <r>
    <x v="0"/>
    <x v="0"/>
    <n v="100"/>
    <n v="2"/>
    <s v="EUM2"/>
    <n v="230"/>
    <n v="30"/>
    <s v="ร้านที่1"/>
    <s v="นางนาตยา  พรหมจันทร์"/>
    <s v="118ม.15_x000a_ต.ห้วยเม็ก_x000a_อ.ห้วยเม็ก_x000a_จ.กาฬสินธุ์ 46170"/>
    <s v="46170"/>
    <s v="0956683639"/>
    <s v="24/02/2025 13:22"/>
    <s v="suphandarat@gmail.com"/>
    <s v="EMS COD"/>
    <s v="facebook"/>
    <s v="จ่ายทีหลัง / COD"/>
    <s v=""/>
    <s v="-"/>
    <s v="24/02/2025 13:22"/>
  </r>
  <r>
    <x v="10"/>
    <x v="12"/>
    <n v="139"/>
    <n v="1"/>
    <s v="EUM1"/>
    <n v="209"/>
    <n v="30"/>
    <s v="ร้านที่1"/>
    <s v="ส่งมาที่  มนูญ  เด็ดขาด"/>
    <s v="บ้านเลขที่ 87 ม.12 ต.บ่อแก้ว อ.นาหมื่น จ.น่าน  55180"/>
    <s v="55180"/>
    <s v="0906752287"/>
    <s v="24/02/2025 13:21"/>
    <s v="suphandarat@gmail.com"/>
    <s v="EMS COD"/>
    <s v="facebook"/>
    <s v="จ่ายทีหลัง / COD"/>
    <s v=""/>
    <s v="-"/>
    <s v="24/02/2025 13:21"/>
  </r>
  <r>
    <x v="11"/>
    <x v="13"/>
    <n v="139"/>
    <n v="1"/>
    <s v="EUM1"/>
    <n v="209"/>
    <n v="30"/>
    <s v="ร้านที่1"/>
    <s v="ส่งมาที่  มนูญ  เด็ดขาด"/>
    <s v="บ้านเลขที่ 87 ม.12 ต.บ่อแก้ว อ.นาหมื่น จ.น่าน  55180"/>
    <s v="55180"/>
    <s v="0906752287"/>
    <s v="24/02/2025 13:21"/>
    <s v="suphandarat@gmail.com"/>
    <s v="EMS COD"/>
    <s v="facebook"/>
    <s v="จ่ายทีหลัง / COD"/>
    <s v=""/>
    <s v="-"/>
    <s v="24/02/2025 13:21"/>
  </r>
  <r>
    <x v="12"/>
    <x v="14"/>
    <n v="55"/>
    <n v="1"/>
    <s v="EUM0"/>
    <n v="242"/>
    <n v="45"/>
    <s v="ร้านที่1"/>
    <s v="พ******ณ"/>
    <s v="******พชรบุรีตัดใหม่, แขวงบางกะปิ, เขตห้วยขวาง แขวงบางกะปิ เขตห้วยขวาง จังหวัดกรุงเทพมหานคร 10310"/>
    <s v="10310"/>
    <s v="30"/>
    <s v="24/02/2025 13:10"/>
    <s v="-"/>
    <s v="SPX Express"/>
    <s v="Shopee"/>
    <s v="shopee"/>
    <s v=""/>
    <s v="-"/>
    <s v="24/02/2025 13:10"/>
  </r>
  <r>
    <x v="0"/>
    <x v="0"/>
    <n v="75.5"/>
    <n v="2"/>
    <s v="EUM0"/>
    <n v="242"/>
    <n v="45"/>
    <s v="ร้านที่1"/>
    <s v="พ******ณ"/>
    <s v="******พชรบุรีตัดใหม่, แขวงบางกะปิ, เขตห้วยขวาง แขวงบางกะปิ เขตห้วยขวาง จังหวัดกรุงเทพมหานคร 10310"/>
    <s v="10310"/>
    <s v="30"/>
    <s v="24/02/2025 13:10"/>
    <s v="-"/>
    <s v="SPX Express"/>
    <s v="Shopee"/>
    <s v="shopee"/>
    <s v=""/>
    <s v="-"/>
    <s v="24/02/2025 13:10"/>
  </r>
  <r>
    <x v="8"/>
    <x v="10"/>
    <n v="65"/>
    <n v="4"/>
    <s v="EUL99"/>
    <n v="156"/>
    <n v="0"/>
    <s v="ร้านที่4"/>
    <s v="ช***า ส***ยันต์"/>
    <s v="สกลนคร"/>
    <s v="-"/>
    <s v=""/>
    <s v="24/02/2025 13:08"/>
    <s v="-"/>
    <s v="Flash Express Thailand COD"/>
    <s v="Tiktok"/>
    <s v="จ่ายทีหลัง / COD"/>
    <s v=""/>
    <s v="-"/>
    <s v="24/02/2025 13:08"/>
  </r>
  <r>
    <x v="1"/>
    <x v="6"/>
    <n v="83.333333333333329"/>
    <n v="3"/>
    <s v="EUL98"/>
    <n v="245"/>
    <n v="0"/>
    <s v="ร้านที่4"/>
    <s v="พ***ักษณ์"/>
    <s v="กรุงเทพฯ"/>
    <s v="-"/>
    <s v=""/>
    <s v="24/02/2025 13:02"/>
    <s v="-"/>
    <s v="Flash Express Thailand COD"/>
    <s v="Tiktok"/>
    <s v="จ่ายทีหลัง / COD"/>
    <s v=""/>
    <s v="-"/>
    <s v="24/02/2025 13:03"/>
  </r>
  <r>
    <x v="9"/>
    <x v="11"/>
    <n v="55"/>
    <n v="2"/>
    <s v="EUL97"/>
    <n v="389"/>
    <n v="64"/>
    <s v="ร้านที่1"/>
    <s v="พ******ณ"/>
    <s v="******พชรบุรีตัดใหม่, แขวงบางกะปิ, เขตห้วยขวาง แขวงบางกะปิ เขตห้วยขวาง จังหวัดกรุงเทพมหานคร 10310"/>
    <s v="10310"/>
    <s v="30"/>
    <s v="24/02/2025 13:31"/>
    <s v="-"/>
    <s v="SPX Express"/>
    <s v="Shopee"/>
    <s v="shopee"/>
    <s v=""/>
    <s v="-"/>
    <s v="24/02/2025 13:02"/>
  </r>
  <r>
    <x v="0"/>
    <x v="0"/>
    <n v="75"/>
    <n v="3"/>
    <s v="EUL97"/>
    <n v="389"/>
    <n v="64"/>
    <s v="ร้านที่1"/>
    <s v="พ******ณ"/>
    <s v="******พชรบุรีตัดใหม่, แขวงบางกะปิ, เขตห้วยขวาง แขวงบางกะปิ เขตห้วยขวาง จังหวัดกรุงเทพมหานคร 10310"/>
    <s v="10310"/>
    <s v="30"/>
    <s v="24/02/2025 13:31"/>
    <s v="-"/>
    <s v="SPX Express"/>
    <s v="Shopee"/>
    <s v="shopee"/>
    <s v=""/>
    <s v="-"/>
    <s v="24/02/2025 13:01"/>
  </r>
  <r>
    <x v="0"/>
    <x v="0"/>
    <n v="66.333333333333329"/>
    <n v="3"/>
    <s v="EUL96"/>
    <n v="227.21"/>
    <n v="0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24/02/2025 12:54"/>
    <s v="-"/>
    <s v="Kerry_dropoff"/>
    <s v="Lazada"/>
    <s v="lazada"/>
    <s v=""/>
    <s v="LEXDO0128549598"/>
    <s v="24/02/2025 12:53"/>
  </r>
  <r>
    <x v="0"/>
    <x v="0"/>
    <n v="66.333333333333329"/>
    <n v="3"/>
    <s v="EUL96"/>
    <n v="227.21"/>
    <n v="0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24/02/2025 12:54"/>
    <s v="-"/>
    <s v="Kerry_dropoff"/>
    <s v="Lazada"/>
    <s v="lazada"/>
    <s v=""/>
    <s v="LEXDO0128549598"/>
    <s v="24/02/2025 12:53"/>
  </r>
  <r>
    <x v="13"/>
    <x v="15"/>
    <n v="65"/>
    <n v="2"/>
    <s v="EUL93"/>
    <n v="189"/>
    <n v="30"/>
    <s v="ร้านที่10"/>
    <s v="นิติกาญจน์   รัตน์ธรรมพัฒนา"/>
    <s v="สถานที่จัดส่งสินค้า_x000a_906/68(138) &amp;nbsp;หรือ 134_x000a_หมู่บ้านมหาสินซอย 2_x000a_ซอยวชิรธรรมสาธิต &amp;nbsp;26 _x000a_ถนนสุขุมวิท 101/1 _x000a_แขวงบางนา เขตบางนา_x000a_กทม.10260_x000a_"/>
    <s v="10260"/>
    <s v="0863346078"/>
    <s v="24/02/2025 12:50"/>
    <s v="suphandarat@gmail.com"/>
    <s v="EMS COD"/>
    <s v="line_oa"/>
    <s v="จ่ายทีหลัง / COD"/>
    <s v=""/>
    <s v="-"/>
    <s v="24/02/2025 12:50"/>
  </r>
  <r>
    <x v="14"/>
    <x v="16"/>
    <n v="65"/>
    <n v="2"/>
    <s v="EUL93"/>
    <n v="189"/>
    <n v="30"/>
    <s v="ร้านที่10"/>
    <s v="นิติกาญจน์   รัตน์ธรรมพัฒนา"/>
    <s v="สถานที่จัดส่งสินค้า_x000a_906/68(138) &amp;nbsp;หรือ 134_x000a_หมู่บ้านมหาสินซอย 2_x000a_ซอยวชิรธรรมสาธิต &amp;nbsp;26 _x000a_ถนนสุขุมวิท 101/1 _x000a_แขวงบางนา เขตบางนา_x000a_กทม.10260_x000a_"/>
    <s v="10260"/>
    <s v="0863346078"/>
    <s v="24/02/2025 12:50"/>
    <s v="suphandarat@gmail.com"/>
    <s v="EMS COD"/>
    <s v="line_oa"/>
    <s v="จ่ายทีหลัง / COD"/>
    <s v=""/>
    <s v="-"/>
    <s v="24/02/2025 12:50"/>
  </r>
  <r>
    <x v="3"/>
    <x v="4"/>
    <n v="25"/>
    <n v="8"/>
    <s v="EUL92"/>
    <n v="200"/>
    <n v="0"/>
    <s v="ร้านที่4"/>
    <s v="A*** t***"/>
    <s v="กรุงเทพฯ"/>
    <s v="-"/>
    <s v=""/>
    <s v="24/02/2025 12:49"/>
    <s v="-"/>
    <s v="Flash Express Thailand COD"/>
    <s v="Tiktok"/>
    <s v="จ่ายทีหลัง / COD"/>
    <s v=""/>
    <s v="-"/>
    <s v="24/02/2025 12:49"/>
  </r>
  <r>
    <x v="11"/>
    <x v="13"/>
    <n v="139"/>
    <n v="4"/>
    <s v="EUL91"/>
    <n v="356"/>
    <n v="0"/>
    <s v="ร้านที่4"/>
    <s v="A*** t***"/>
    <s v="กรุงเทพฯ"/>
    <s v="-"/>
    <s v=""/>
    <s v="24/02/2025 12:46"/>
    <s v="-"/>
    <s v="Flash Express Thailand COD"/>
    <s v="Tiktok"/>
    <s v="จ่ายทีหลัง / COD"/>
    <s v=""/>
    <s v="-"/>
    <s v="24/02/2025 12:46"/>
  </r>
  <r>
    <x v="9"/>
    <x v="11"/>
    <n v="66.666666666666671"/>
    <n v="3"/>
    <s v="EUL90"/>
    <n v="110"/>
    <n v="5"/>
    <s v="ร้านที่4"/>
    <s v="น***มีมี่"/>
    <s v="ขอนแก่น"/>
    <s v="-"/>
    <s v=""/>
    <s v="24/02/2025 12:45"/>
    <s v="-"/>
    <s v="Flash Express Thailand"/>
    <s v="Tiktok"/>
    <s v="tiktok"/>
    <s v=""/>
    <s v="THT37071JH12T6Z"/>
    <s v="24/02/2025 12:43"/>
  </r>
  <r>
    <x v="2"/>
    <x v="2"/>
    <n v="60"/>
    <n v="6"/>
    <s v="EUL88"/>
    <n v="210"/>
    <n v="0"/>
    <s v="ร้านที่4"/>
    <s v="จ***ธิดา  จ***รมณี"/>
    <s v="ยโสธร"/>
    <s v="-"/>
    <s v=""/>
    <s v="24/02/2025 12:26"/>
    <s v="-"/>
    <s v="Flash Express Thailand"/>
    <s v="Tiktok"/>
    <s v="tiktok"/>
    <s v=""/>
    <s v="THT32031JH13W0Z"/>
    <s v="24/02/2025 12:26"/>
  </r>
  <r>
    <x v="8"/>
    <x v="10"/>
    <n v="65"/>
    <n v="4"/>
    <s v="EUL86"/>
    <n v="160"/>
    <n v="0"/>
    <s v="ร้านที่4"/>
    <s v="น***กาญจน์   ก***ิริกิตินันท์"/>
    <s v="ระยอง"/>
    <s v="-"/>
    <s v=""/>
    <s v="24/02/2025 12:20"/>
    <s v="-"/>
    <s v="Flash Express Thailand COD"/>
    <s v="Tiktok"/>
    <s v="จ่ายทีหลัง / COD"/>
    <s v=""/>
    <s v="-"/>
    <s v="24/02/2025 12:21"/>
  </r>
  <r>
    <x v="6"/>
    <x v="8"/>
    <n v="1"/>
    <n v="1"/>
    <s v="EUL85"/>
    <n v="8"/>
    <n v="7"/>
    <s v="ร้านที่1"/>
    <s v="บ******ล"/>
    <s v="******น อำเภอทุ่งใหญ่ จังหวัดนครศรีธรรมราช 80240"/>
    <s v="80240"/>
    <s v="45"/>
    <s v="-"/>
    <s v="-"/>
    <s v=""/>
    <s v="Shopee"/>
    <s v="-"/>
    <s v=""/>
    <s v="-"/>
    <s v="24/02/2025 12:20"/>
  </r>
  <r>
    <x v="2"/>
    <x v="2"/>
    <n v="60"/>
    <n v="6"/>
    <s v="EUL84"/>
    <n v="210"/>
    <n v="0"/>
    <s v="ร้านที่4"/>
    <s v="น***กาญจน์   ก***ิริกิตินันท์"/>
    <s v="ระยอง"/>
    <s v="-"/>
    <s v=""/>
    <s v="24/02/2025 12:16"/>
    <s v="-"/>
    <s v="Flash Express Thailand COD"/>
    <s v="Tiktok"/>
    <s v="จ่ายทีหลัง / COD"/>
    <s v=""/>
    <s v="THT21011JH15G2Z"/>
    <s v="24/02/2025 12:16"/>
  </r>
  <r>
    <x v="11"/>
    <x v="13"/>
    <n v="139"/>
    <n v="1"/>
    <s v="EUL83"/>
    <n v="209"/>
    <n v="30"/>
    <s v="ร้านที่1"/>
    <s v="Darunee Promnoun"/>
    <s v="29ม.1ต.แม่ขรี_x000a_จ.พัทลุง_x000a_Thailand_x000a_ 93160"/>
    <s v="93160"/>
    <s v="0887905962"/>
    <s v="24/02/2025 12:15"/>
    <s v="suphandarat@gmail.com"/>
    <s v="EMS COD"/>
    <s v="facebook"/>
    <s v="จ่ายทีหลัง / COD"/>
    <s v=""/>
    <s v="-"/>
    <s v="24/02/2025 12:15"/>
  </r>
  <r>
    <x v="10"/>
    <x v="12"/>
    <n v="139"/>
    <n v="1"/>
    <s v="EUL83"/>
    <n v="209"/>
    <n v="30"/>
    <s v="ร้านที่1"/>
    <s v="Darunee Promnoun"/>
    <s v="29ม.1ต.แม่ขรี_x000a_จ.พัทลุง_x000a_Thailand_x000a_ 93160"/>
    <s v="93160"/>
    <s v="0887905962"/>
    <s v="24/02/2025 12:15"/>
    <s v="suphandarat@gmail.com"/>
    <s v="EMS COD"/>
    <s v="facebook"/>
    <s v="จ่ายทีหลัง / COD"/>
    <s v=""/>
    <s v="-"/>
    <s v="24/02/2025 12:15"/>
  </r>
  <r>
    <x v="8"/>
    <x v="10"/>
    <n v="65"/>
    <n v="1"/>
    <s v="EUL82"/>
    <n v="130"/>
    <n v="30"/>
    <s v="ร้านที่1"/>
    <s v="นิภารัตน์ หนุนพลกรัง"/>
    <s v="31ม.4 บ.ใผ่ ต.จระเข้หิน อ.ครบุรี จ.นครราชสีมา 30250"/>
    <s v="30250"/>
    <s v="0930124831"/>
    <s v="24/02/2025 12:14"/>
    <s v="suphandarat@gmail.com"/>
    <s v="EMS COD"/>
    <s v="facebook"/>
    <s v="จ่ายทีหลัง / COD"/>
    <s v=""/>
    <s v="-"/>
    <s v="24/02/2025 12:14"/>
  </r>
  <r>
    <x v="0"/>
    <x v="0"/>
    <n v="100"/>
    <n v="1"/>
    <s v="EUL82"/>
    <n v="130"/>
    <n v="30"/>
    <s v="ร้านที่1"/>
    <s v="นิภารัตน์ หนุนพลกรัง"/>
    <s v="31ม.4 บ.ใผ่ ต.จระเข้หิน อ.ครบุรี จ.นครราชสีมา 30250"/>
    <s v="30250"/>
    <s v="0930124831"/>
    <s v="24/02/2025 12:14"/>
    <s v="suphandarat@gmail.com"/>
    <s v="EMS COD"/>
    <s v="facebook"/>
    <s v="จ่ายทีหลัง / COD"/>
    <s v=""/>
    <s v="-"/>
    <s v="24/02/2025 12:14"/>
  </r>
  <r>
    <x v="8"/>
    <x v="10"/>
    <n v="65"/>
    <n v="6"/>
    <s v="EUL81"/>
    <n v="234"/>
    <n v="0"/>
    <s v="ร้านที่4"/>
    <s v="ฟ** เ***์น"/>
    <s v="นครราชสีมา"/>
    <s v="-"/>
    <s v=""/>
    <s v="24/02/2025 12:11"/>
    <s v="-"/>
    <s v="Flash Express Thailand COD"/>
    <s v="Tiktok"/>
    <s v="จ่ายทีหลัง / COD"/>
    <s v=""/>
    <s v="-"/>
    <s v="24/02/2025 12:11"/>
  </r>
  <r>
    <x v="4"/>
    <x v="5"/>
    <n v="27.5"/>
    <n v="4"/>
    <s v="EUL79"/>
    <n v="131.78"/>
    <n v="7"/>
    <s v="ร้านที่10"/>
    <s v="นุ๊กนิค"/>
    <s v="70 หมู่ 5   บ้านสะอาดไชยศรี ตำบลสะอาดไชยศรี  อำดอนจาน จ.กาฬสินธุ์ · ดอนจาน/ Don Chan_x000a__x000a_ดอนจาน/ Don Chanกาฬสินธุ์/ Kalasin_x000a_46000"/>
    <s v="46000"/>
    <s v="660862240496"/>
    <s v="24/02/2025 11:54"/>
    <s v="-"/>
    <s v="Kerry_dropoff"/>
    <s v="Lazada"/>
    <s v="lazada"/>
    <s v=""/>
    <s v="TH43176WHHF52B"/>
    <s v="24/02/2025 11:54"/>
  </r>
  <r>
    <x v="0"/>
    <x v="0"/>
    <n v="60"/>
    <n v="1"/>
    <s v="EUL78"/>
    <n v="137"/>
    <n v="17"/>
    <s v="ร้านที่4"/>
    <s v="ฐ***ดา"/>
    <s v="กาญจนบุรี"/>
    <s v="-"/>
    <s v=""/>
    <s v="24/02/2025 11:54"/>
    <s v="-"/>
    <s v="Flash Express Thailand COD"/>
    <s v="Tiktok"/>
    <s v="จ่ายทีหลัง / COD"/>
    <s v=""/>
    <s v="-"/>
    <s v="24/02/2025 11:54"/>
  </r>
  <r>
    <x v="15"/>
    <x v="17"/>
    <n v="60"/>
    <n v="1"/>
    <s v="EUL78"/>
    <n v="137"/>
    <n v="17"/>
    <s v="ร้านที่4"/>
    <s v="ฐ***ดา"/>
    <s v="กาญจนบุรี"/>
    <s v="-"/>
    <s v=""/>
    <s v="24/02/2025 11:54"/>
    <s v="-"/>
    <s v="Flash Express Thailand COD"/>
    <s v="Tiktok"/>
    <s v="จ่ายทีหลัง / COD"/>
    <s v=""/>
    <s v="-"/>
    <s v="24/02/2025 11:54"/>
  </r>
  <r>
    <x v="15"/>
    <x v="18"/>
    <n v="80"/>
    <n v="2"/>
    <s v="EUL77"/>
    <n v="160"/>
    <n v="0"/>
    <s v="ร้านที่1"/>
    <s v="กระหนกทราย ใจหนักแน่น"/>
    <s v="หมู่บ้านไลฟ์ซิตี้ปาร์ค เฟส 1 ซอย 2 เลขที่  241/216 ตำบลบ่อวิน · บ่อวิน/ Bo Win_x000a__x000a_ศรีราชา/ Si Rachaชลบุรี/ Chonburi_x000a_20230"/>
    <s v="20230"/>
    <s v="660917699947"/>
    <s v="24/02/2025 11:40"/>
    <s v="-"/>
    <s v="Kerry_dropoff"/>
    <s v="Lazada"/>
    <s v="lazada"/>
    <s v=""/>
    <s v="LEXPU0461227774"/>
    <s v="24/02/2025 11:40"/>
  </r>
  <r>
    <x v="1"/>
    <x v="19"/>
    <n v="59.5"/>
    <n v="1"/>
    <s v="EUL76"/>
    <n v="59.5"/>
    <n v="0"/>
    <s v="ร้านที่7"/>
    <s v="นุ๊ก"/>
    <s v="110 ม.5 · ซับสมบูรณ์/ Sap Sombun_x000a__x000a_ลำสนธิ/ Lam Sonthiลพบุรี/ Lopburi_x000a_15190"/>
    <s v="15190"/>
    <s v="660828655984"/>
    <s v="24/02/2025 11:40"/>
    <s v="-"/>
    <s v="Kerry_dropoff"/>
    <s v="Lazada"/>
    <s v="lazada"/>
    <s v=""/>
    <s v="TH07106WHGK87B"/>
    <s v="24/02/2025 11:40"/>
  </r>
  <r>
    <x v="4"/>
    <x v="5"/>
    <n v="27.5"/>
    <n v="4"/>
    <s v="EUL75"/>
    <n v="309.76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24/02/2025 11:38"/>
    <s v="-"/>
    <s v="Kerry_dropoff"/>
    <s v="Lazada"/>
    <s v="lazada"/>
    <s v=""/>
    <s v="TH49026WHK5D5D"/>
    <s v="24/02/2025 11:38"/>
  </r>
  <r>
    <x v="4"/>
    <x v="5"/>
    <n v="35"/>
    <n v="8"/>
    <s v="EUL75"/>
    <n v="309.76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24/02/2025 11:38"/>
    <s v="-"/>
    <s v="Kerry_dropoff"/>
    <s v="Lazada"/>
    <s v="lazada"/>
    <s v=""/>
    <s v="TH49026WHK5D5D"/>
    <s v="24/02/2025 11:38"/>
  </r>
  <r>
    <x v="8"/>
    <x v="10"/>
    <n v="65"/>
    <n v="4"/>
    <s v="EUL74"/>
    <n v="154"/>
    <n v="6"/>
    <s v="ร้านที่4"/>
    <s v="ว***ทร ร***รส"/>
    <s v="มหาสารคาม"/>
    <s v="-"/>
    <s v=""/>
    <s v="24/02/2025 11:36"/>
    <s v="-"/>
    <s v="Flash Express Thailand COD"/>
    <s v="Tiktok"/>
    <s v="จ่ายทีหลัง / COD"/>
    <s v=""/>
    <s v="-"/>
    <s v="24/02/2025 11:37"/>
  </r>
  <r>
    <x v="0"/>
    <x v="0"/>
    <n v="66.333333333333329"/>
    <n v="3"/>
    <s v="EUL73"/>
    <n v="220"/>
    <n v="0"/>
    <s v="ร้านที่4"/>
    <s v="ศ***าร จ***ุ๊"/>
    <s v="สุพรรณบุรี"/>
    <s v="-"/>
    <s v=""/>
    <s v="24/02/2025 11:30"/>
    <s v="-"/>
    <s v="Flash Express Thailand"/>
    <s v="Tiktok"/>
    <s v="tiktok"/>
    <s v=""/>
    <s v="THT14021JH1C42Z"/>
    <s v="24/02/2025 11:29"/>
  </r>
  <r>
    <x v="8"/>
    <x v="10"/>
    <n v="65"/>
    <n v="2"/>
    <s v="EUL72"/>
    <n v="84"/>
    <n v="6"/>
    <s v="ร้านที่4"/>
    <s v="น** ณ***ิดาภร อ***บุญสุ"/>
    <s v="สกลนคร"/>
    <s v="-"/>
    <s v=""/>
    <s v="24/02/2025 11:21"/>
    <s v="-"/>
    <s v="Flash Express Thailand COD"/>
    <s v="Tiktok"/>
    <s v="จ่ายทีหลัง / COD"/>
    <s v=""/>
    <s v="THT44021JGE3N9Z"/>
    <s v="24/02/2025 11:21"/>
  </r>
  <r>
    <x v="9"/>
    <x v="11"/>
    <n v="66.666666666666671"/>
    <n v="3"/>
    <s v="EUL71"/>
    <n v="150"/>
    <n v="0"/>
    <s v="ร้านที่2"/>
    <s v="น* จ***นาถ"/>
    <s v="พัทลุง"/>
    <s v="-"/>
    <s v=""/>
    <s v="24/02/2025 11:19"/>
    <s v="-"/>
    <s v="J&amp;T COD"/>
    <s v="Tiktok"/>
    <s v="จ่ายทีหลัง / COD"/>
    <s v=""/>
    <s v="755439602945"/>
    <s v="24/02/2025 11:19"/>
  </r>
  <r>
    <x v="4"/>
    <x v="5"/>
    <n v="27.5"/>
    <n v="4"/>
    <s v="EUL70"/>
    <n v="122.91"/>
    <n v="0"/>
    <s v="ร้านที่10"/>
    <s v="น.ส.ณัฐพร  สีวิสุทธิ"/>
    <s v="53ม.9 · โป่งน้ำร้อน/ Pong Nam Ron_x000a__x000a_คลองลาน/ Khlong Lanกำแพงเพชร/ Kamphaeng Phet_x000a_62180"/>
    <s v="62180"/>
    <s v="660986807138"/>
    <s v="24/02/2025 11:19"/>
    <s v="-"/>
    <s v="Kerry_dropoff"/>
    <s v="Lazada"/>
    <s v="lazada"/>
    <s v=""/>
    <s v="TH58036WHGZP0B"/>
    <s v="24/02/2025 11:19"/>
  </r>
  <r>
    <x v="4"/>
    <x v="5"/>
    <n v="27.5"/>
    <n v="4"/>
    <s v="EUL69"/>
    <n v="245.82"/>
    <n v="0"/>
    <s v="ร้านที่10"/>
    <s v="นายผดุงเกียรติ นิลบุษบานนท์"/>
    <s v="236/323ตึก5ชั้น10พัฒนาการไลฟ์คอมเพล็กฟ์ ซอยพัฒนาการ25 แขวงสวนหลวง · สวนหลวง/ Suan Luang_x000a__x000a_สวนหลวง/ Suan Luangกรุงเทพมหานคร/ Bangkok_x000a_10250"/>
    <s v="10250"/>
    <s v="660952534305"/>
    <s v="24/02/2025 11:05"/>
    <s v="-"/>
    <s v="Kerry_dropoff"/>
    <s v="Lazada"/>
    <s v="lazada"/>
    <s v=""/>
    <s v="LEXDO0128548597"/>
    <s v="24/02/2025 11:05"/>
  </r>
  <r>
    <x v="4"/>
    <x v="5"/>
    <n v="27.5"/>
    <n v="4"/>
    <s v="EUL69"/>
    <n v="245.82"/>
    <n v="0"/>
    <s v="ร้านที่10"/>
    <s v="นายผดุงเกียรติ นิลบุษบานนท์"/>
    <s v="236/323ตึก5ชั้น10พัฒนาการไลฟ์คอมเพล็กฟ์ ซอยพัฒนาการ25 แขวงสวนหลวง · สวนหลวง/ Suan Luang_x000a__x000a_สวนหลวง/ Suan Luangกรุงเทพมหานคร/ Bangkok_x000a_10250"/>
    <s v="10250"/>
    <s v="660952534305"/>
    <s v="24/02/2025 11:05"/>
    <s v="-"/>
    <s v="Kerry_dropoff"/>
    <s v="Lazada"/>
    <s v="lazada"/>
    <s v=""/>
    <s v="LEXDO0128548597"/>
    <s v="24/02/2025 11:05"/>
  </r>
  <r>
    <x v="0"/>
    <x v="0"/>
    <n v="66.333333333333329"/>
    <n v="3"/>
    <s v="EUL68"/>
    <n v="220"/>
    <n v="0"/>
    <s v="ร้านที่4"/>
    <s v="ว***รัตน์ ศ***องสุข"/>
    <s v="นครราชสีมา"/>
    <s v="-"/>
    <s v=""/>
    <s v="24/02/2025 10:59"/>
    <s v="-"/>
    <s v="Flash Express Thailand COD"/>
    <s v="Tiktok"/>
    <s v="จ่ายทีหลัง / COD"/>
    <s v=""/>
    <s v="THT10131JH16N2Z"/>
    <s v="24/02/2025 10:59"/>
  </r>
  <r>
    <x v="8"/>
    <x v="10"/>
    <n v="65"/>
    <n v="2"/>
    <s v="EUL67"/>
    <n v="84"/>
    <n v="6"/>
    <s v="ร้านที่4"/>
    <s v="M*** Z***"/>
    <s v="ปทุมธานี"/>
    <s v="-"/>
    <s v=""/>
    <s v="24/02/2025 10:57"/>
    <s v="-"/>
    <s v="Flash Express Thailand COD"/>
    <s v="Tiktok"/>
    <s v="จ่ายทีหลัง / COD"/>
    <s v=""/>
    <s v="THT04021JGE4T9Z"/>
    <s v="24/02/2025 10:57"/>
  </r>
  <r>
    <x v="15"/>
    <x v="17"/>
    <n v="100"/>
    <n v="3"/>
    <s v="EUL66"/>
    <n v="239"/>
    <n v="0"/>
    <s v="ร้านที่4"/>
    <s v="ว***า บ***ารีย์โรจน์"/>
    <s v="ประจวบคีรีขันธ์"/>
    <s v="-"/>
    <s v=""/>
    <s v="24/02/2025 10:57"/>
    <s v="-"/>
    <s v="Flash Express Thailand COD"/>
    <s v="Tiktok"/>
    <s v="จ่ายทีหลัง / COD"/>
    <s v=""/>
    <s v="-"/>
    <s v="24/02/2025 10:57"/>
  </r>
  <r>
    <x v="12"/>
    <x v="14"/>
    <n v="66.666666666666671"/>
    <n v="3"/>
    <s v="EUL65"/>
    <n v="525"/>
    <n v="0"/>
    <s v="ร้านที่4"/>
    <s v="ศ***า โ***ุ่ง"/>
    <s v="สมุทรปราการ"/>
    <s v="-"/>
    <s v=""/>
    <s v="24/02/2025 10:53"/>
    <s v="-"/>
    <s v="Flash Express Thailand COD"/>
    <s v="Tiktok"/>
    <s v="จ่ายทีหลัง / COD"/>
    <s v=""/>
    <s v="-"/>
    <s v="24/02/2025 10:54"/>
  </r>
  <r>
    <x v="7"/>
    <x v="9"/>
    <n v="0"/>
    <n v="4"/>
    <s v="EUL65"/>
    <n v="525"/>
    <n v="0"/>
    <s v="ร้านที่4"/>
    <s v="ศ***า โ***ุ่ง"/>
    <s v="สมุทรปราการ"/>
    <s v="-"/>
    <s v=""/>
    <s v="24/02/2025 10:53"/>
    <s v="-"/>
    <s v="Flash Express Thailand COD"/>
    <s v="Tiktok"/>
    <s v="จ่ายทีหลัง / COD"/>
    <s v=""/>
    <s v="-"/>
    <s v="24/02/2025 10:54"/>
  </r>
  <r>
    <x v="0"/>
    <x v="0"/>
    <n v="120"/>
    <n v="4"/>
    <s v="EUL65"/>
    <n v="525"/>
    <n v="0"/>
    <s v="ร้านที่4"/>
    <s v="ศ***า โ***ุ่ง"/>
    <s v="สมุทรปราการ"/>
    <s v="-"/>
    <s v=""/>
    <s v="24/02/2025 10:53"/>
    <s v="-"/>
    <s v="Flash Express Thailand COD"/>
    <s v="Tiktok"/>
    <s v="จ่ายทีหลัง / COD"/>
    <s v=""/>
    <s v="-"/>
    <s v="24/02/2025 10:54"/>
  </r>
  <r>
    <x v="0"/>
    <x v="0"/>
    <n v="66.333333333333329"/>
    <n v="3"/>
    <s v="EUL63"/>
    <n v="138.07"/>
    <n v="7"/>
    <s v="ร้านที่9"/>
    <s v="วีรศักดิ์ สากระจาย"/>
    <s v="113 ม 8 ต.โพนงาม อ.เดชอุดม_x000a__x000a_เดชอุดม/ Det Udomอุบลราชธานี/ Ubon Ratchathani_x000a_34160"/>
    <s v="34160"/>
    <s v="660929695950"/>
    <s v="24/02/2025 10:40"/>
    <s v="-"/>
    <s v="Kerry_dropoff"/>
    <s v="Lazada"/>
    <s v="lazada"/>
    <s v=""/>
    <s v="TH31066WHNBM2N"/>
    <s v="24/02/2025 10:40"/>
  </r>
  <r>
    <x v="5"/>
    <x v="20"/>
    <n v="59.21"/>
    <n v="1"/>
    <s v="EUL62"/>
    <n v="125.41"/>
    <n v="7"/>
    <s v="ร้านที่3"/>
    <s v="นิราชิน ศรีมา"/>
    <s v="530 หมู่ 3  · แม่ข่า/ Mae Kha_x000a__x000a_ฝาง/ Fangเชียงใหม่/ Chiang Mai_x000a_50320"/>
    <s v="50320"/>
    <s v="660884109607"/>
    <s v="24/02/2025 10:59"/>
    <s v="-"/>
    <s v="Kerry_dropoff"/>
    <s v="Lazada"/>
    <s v="lazada"/>
    <s v=""/>
    <s v="TH47096WHGDT0F"/>
    <s v="24/02/2025 10:39"/>
  </r>
  <r>
    <x v="5"/>
    <x v="20"/>
    <n v="59.2"/>
    <n v="1"/>
    <s v="EUL62"/>
    <n v="125.41"/>
    <n v="7"/>
    <s v="ร้านที่3"/>
    <s v="นิราชิน ศรีมา"/>
    <s v="530 หมู่ 3  · แม่ข่า/ Mae Kha_x000a__x000a_ฝาง/ Fangเชียงใหม่/ Chiang Mai_x000a_50320"/>
    <s v="50320"/>
    <s v="660884109607"/>
    <s v="24/02/2025 10:59"/>
    <s v="-"/>
    <s v="Kerry_dropoff"/>
    <s v="Lazada"/>
    <s v="lazada"/>
    <s v=""/>
    <s v="TH47096WHGDT0F"/>
    <s v="24/02/2025 10:39"/>
  </r>
  <r>
    <x v="16"/>
    <x v="21"/>
    <n v="72.97"/>
    <n v="3"/>
    <s v="EUL61"/>
    <n v="218.91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24/02/2025 10:28"/>
    <s v="-"/>
    <s v="Kerry_dropoff"/>
    <s v="Lazada"/>
    <s v="lazada"/>
    <s v=""/>
    <s v="LEXDO0128551376"/>
    <s v="24/02/2025 10:28"/>
  </r>
  <r>
    <x v="17"/>
    <x v="22"/>
    <n v="44.09"/>
    <n v="2"/>
    <s v="EUL60"/>
    <n v="133.18"/>
    <n v="45"/>
    <s v="ร้านที่1"/>
    <s v="บัว นิตยา"/>
    <s v="หมู่บ้านมัณฑนา เลควัชรพล  ถนนสุขาภิบาล5 299/756 · สายไหม/ Sai Mai_x000a__x000a_สายไหม/ Sai Maiกรุงเทพมหานคร/ Bangkok_x000a_10220"/>
    <s v="10220"/>
    <s v="660999199646"/>
    <s v="24/02/2025 10:27"/>
    <s v="-"/>
    <s v="Kerry_dropoff"/>
    <s v="Lazada"/>
    <s v="lazada"/>
    <s v=""/>
    <s v="LEXPU0461227441"/>
    <s v="24/02/2025 10:26"/>
  </r>
  <r>
    <x v="0"/>
    <x v="0"/>
    <n v="66.333333333333329"/>
    <n v="3"/>
    <s v="EUL59"/>
    <n v="138.07"/>
    <n v="7"/>
    <s v="ร้านที่9"/>
    <s v="ดวงรัตน์​ วงศ์ไวยขจร"/>
    <s v="ตลาดพระวัดราชนัดดาราม ถนนมหาไชย   แขวงบวรนิเวศ_x000a__x000a_พระนคร/ Phra Nakhonกรุงเทพมหานคร/ Bangkok_x000a_10200"/>
    <s v="10200"/>
    <s v="660897730068"/>
    <s v="24/02/2025 10:22"/>
    <s v="-"/>
    <s v="Kerry_dropoff"/>
    <s v="Lazada"/>
    <s v="lazada"/>
    <s v=""/>
    <s v="LEXDO0128552001"/>
    <s v="24/02/2025 10:22"/>
  </r>
  <r>
    <x v="8"/>
    <x v="10"/>
    <n v="65"/>
    <n v="6"/>
    <s v="EUL58"/>
    <n v="234"/>
    <n v="0"/>
    <s v="ร้านที่4"/>
    <s v="P***apan"/>
    <s v="เพชรบุรี"/>
    <s v="-"/>
    <s v=""/>
    <s v="-"/>
    <s v="-"/>
    <s v="J&amp;T Express"/>
    <s v="Tiktok"/>
    <s v="-"/>
    <s v=""/>
    <s v="-"/>
    <s v="24/02/2025 10:21"/>
  </r>
  <r>
    <x v="0"/>
    <x v="0"/>
    <n v="75"/>
    <n v="2"/>
    <s v="EUL57"/>
    <n v="179"/>
    <n v="29"/>
    <s v="ร้านที่2"/>
    <s v="น******์"/>
    <s v="******ภอเมือง ตำบลบ้านอิฐ อำเภอเมืองอ่างทอง จังหวัดอ่างทอง 14000"/>
    <s v="14000"/>
    <s v="22"/>
    <s v="24/02/2025 10:19"/>
    <s v="-"/>
    <s v="SPX Express"/>
    <s v="Shopee"/>
    <s v="shopee"/>
    <s v=""/>
    <s v="TH250260559462A"/>
    <s v="24/02/2025 10:19"/>
  </r>
  <r>
    <x v="16"/>
    <x v="21"/>
    <n v="72.97"/>
    <n v="1"/>
    <s v="EUL56"/>
    <n v="168.97"/>
    <n v="96"/>
    <s v="ร้านที่10"/>
    <s v="ชวัลวรรธน์ พัทธณัฐมน"/>
    <s v="9หมู่3 · อมฤต/ Ammarit_x000a__x000a_ผักไห่/ Phak Haiพระนครศรีอยุธยา/ Phra Nakhon Si Ayutthaya_x000a_13120"/>
    <s v="13120"/>
    <s v="660928297463"/>
    <s v="24/02/2025 10:15"/>
    <s v="-"/>
    <s v="Kerry_dropoff"/>
    <s v="Lazada"/>
    <s v="lazada"/>
    <s v=""/>
    <s v="LEXDO0128551262"/>
    <s v="24/02/2025 10:14"/>
  </r>
  <r>
    <x v="9"/>
    <x v="11"/>
    <n v="66.666666666666671"/>
    <n v="3"/>
    <s v="EUL55"/>
    <n v="111"/>
    <n v="6"/>
    <s v="ร้านที่4"/>
    <s v="พ***ี ข***ักดี"/>
    <s v="ระนอง"/>
    <s v="-"/>
    <s v=""/>
    <s v="24/02/2025 10:15"/>
    <s v="-"/>
    <s v="Flash Express Thailand"/>
    <s v="Tiktok"/>
    <s v="tiktok"/>
    <s v=""/>
    <s v="THT69011JGDZD7Z"/>
    <s v="24/02/2025 10:13"/>
  </r>
  <r>
    <x v="1"/>
    <x v="23"/>
    <n v="80"/>
    <n v="1"/>
    <s v="EUL54"/>
    <n v="78"/>
    <n v="0"/>
    <s v="ร้านที่1"/>
    <s v="ณ******์"/>
    <s v="****** ออโต้พาส) ตำบลปลวกแดง อำเภอปลวกแดง จังหวัดระยอง 21140"/>
    <s v="21140"/>
    <s v="23"/>
    <s v="-"/>
    <s v="-"/>
    <s v=""/>
    <s v="Shopee"/>
    <s v="-"/>
    <s v=""/>
    <s v="-"/>
    <s v="24/02/2025 10:10"/>
  </r>
  <r>
    <x v="8"/>
    <x v="10"/>
    <n v="65"/>
    <n v="4"/>
    <s v="EUL53"/>
    <n v="156"/>
    <n v="0"/>
    <s v="ร้านที่4"/>
    <s v="ก***ิดา แ***อง"/>
    <s v="พระนครศรีอยุธยา"/>
    <s v="-"/>
    <s v=""/>
    <s v="24/02/2025 10:10"/>
    <s v="-"/>
    <s v="Flash Express Thailand COD"/>
    <s v="Tiktok"/>
    <s v="จ่ายทีหลัง / COD"/>
    <s v=""/>
    <s v="-"/>
    <s v="24/02/2025 10:10"/>
  </r>
  <r>
    <x v="8"/>
    <x v="10"/>
    <n v="65"/>
    <n v="6"/>
    <s v="EUL52"/>
    <n v="234"/>
    <n v="0"/>
    <s v="ร้านที่4"/>
    <s v="s***9493สุทธิมาน..ปิยะพงษ์ไพบูลย์"/>
    <s v="สมุทรปราการ"/>
    <s v="-"/>
    <s v=""/>
    <s v="24/02/2025 10:10"/>
    <s v="-"/>
    <s v="Flash Express Thailand COD"/>
    <s v="Tiktok"/>
    <s v="จ่ายทีหลัง / COD"/>
    <s v=""/>
    <s v="-"/>
    <s v="24/02/2025 10:10"/>
  </r>
  <r>
    <x v="1"/>
    <x v="6"/>
    <n v="83.333333333333329"/>
    <n v="3"/>
    <s v="EUL51"/>
    <n v="245"/>
    <n v="0"/>
    <s v="ร้านที่4"/>
    <s v="จ***วรรณ เ***นอก"/>
    <s v="นครปฐม"/>
    <s v="-"/>
    <s v=""/>
    <s v="24/02/2025 10:08"/>
    <s v="-"/>
    <s v="Flash Express Thailand COD"/>
    <s v="Tiktok"/>
    <s v="จ่ายทีหลัง / COD"/>
    <s v=""/>
    <s v="-"/>
    <s v="24/02/2025 10:08"/>
  </r>
  <r>
    <x v="0"/>
    <x v="0"/>
    <n v="66.333333333333329"/>
    <n v="3"/>
    <s v="EUL50"/>
    <n v="136.37"/>
    <n v="7"/>
    <s v="ร้านที่9"/>
    <s v="เล็ก"/>
    <s v="18/2 ซ.ปรีดีพนมยงค์ 2  พระโขนงเหนือ_x000a__x000a_วัฒนา/ Vadhanaกรุงเทพมหานคร/ Bangkok_x000a_10110"/>
    <s v="10110"/>
    <s v="660829808928"/>
    <s v="24/02/2025 10:07"/>
    <s v="-"/>
    <s v="Kerry_dropoff"/>
    <s v="Lazada"/>
    <s v="lazada"/>
    <s v=""/>
    <s v="LEXDO0128550033"/>
    <s v="24/02/2025 10:07"/>
  </r>
  <r>
    <x v="12"/>
    <x v="14"/>
    <n v="60"/>
    <n v="10"/>
    <s v="EUL49"/>
    <n v="950"/>
    <n v="50"/>
    <s v="ร้านที่1"/>
    <s v="นายเฉลิมเดช ศิริบุญ"/>
    <s v="28/31 ม.2_x000a_ทับมา_x000a_เมือง, ระยอง 21000"/>
    <s v="21000"/>
    <s v="0987395945"/>
    <s v="24/02/2025 10:00"/>
    <s v="raweewan5499@gmail.com"/>
    <s v="EMS"/>
    <s v="facebook"/>
    <s v="กสิกร"/>
    <s v=""/>
    <s v="-"/>
    <s v="24/02/2025 10:07"/>
  </r>
  <r>
    <x v="9"/>
    <x v="11"/>
    <n v="60"/>
    <n v="10"/>
    <s v="EUL49"/>
    <n v="950"/>
    <n v="50"/>
    <s v="ร้านที่1"/>
    <s v="นายเฉลิมเดช ศิริบุญ"/>
    <s v="28/31 ม.2_x000a_ทับมา_x000a_เมือง, ระยอง 21000"/>
    <s v="21000"/>
    <s v="0987395945"/>
    <s v="24/02/2025 10:00"/>
    <s v="raweewan5499@gmail.com"/>
    <s v="EMS"/>
    <s v="facebook"/>
    <s v="กสิกร"/>
    <s v=""/>
    <s v="-"/>
    <s v="24/02/2025 10:07"/>
  </r>
  <r>
    <x v="2"/>
    <x v="2"/>
    <n v="50"/>
    <n v="6"/>
    <s v="EUL48"/>
    <n v="30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24/02/2025 10:06"/>
    <s v="raweewan5499@gmail.com"/>
    <s v="EMS COD"/>
    <s v="facebook"/>
    <s v="กสิกร"/>
    <s v=""/>
    <s v="-"/>
    <s v="24/02/2025 10:05"/>
  </r>
  <r>
    <x v="8"/>
    <x v="10"/>
    <n v="65"/>
    <n v="2"/>
    <s v="EUL47"/>
    <n v="94"/>
    <n v="16"/>
    <s v="ร้านที่4"/>
    <s v="เ***สภณ  ก***สี"/>
    <s v="ชลบุรี"/>
    <s v="-"/>
    <s v=""/>
    <s v="24/02/2025 10:02"/>
    <s v="-"/>
    <s v="Flash Express Thailand COD"/>
    <s v="Tiktok"/>
    <s v="จ่ายทีหลัง / COD"/>
    <s v=""/>
    <s v="THT20011JGE5R5Z"/>
    <s v="24/02/2025 10:02"/>
  </r>
  <r>
    <x v="0"/>
    <x v="3"/>
    <n v="50.73"/>
    <n v="1"/>
    <s v="EUL46"/>
    <n v="57.73"/>
    <n v="7"/>
    <s v="ร้านที่1"/>
    <s v="นาย ณัฐวุฒิ จันทระ"/>
    <s v="45 ม.4 ต.ท่าแค อ.เมือง จ.พัทลุง · ท่าแค/ Tha Khae_x000a__x000a_เมืองพัทลุง/ Mueang Phatthalungพัทลุง/ Phatthalung_x000a_93000"/>
    <s v="93000"/>
    <s v="660887866185"/>
    <s v="24/02/2025 09:51"/>
    <s v="-"/>
    <s v="Kerry_dropoff"/>
    <s v="Lazada"/>
    <s v="lazada"/>
    <s v=""/>
    <s v="LEXPU0461233318"/>
    <s v="24/02/2025 09:39"/>
  </r>
  <r>
    <x v="15"/>
    <x v="17"/>
    <n v="120"/>
    <n v="1"/>
    <s v="EUL45"/>
    <n v="86"/>
    <n v="6"/>
    <s v="ร้านที่4"/>
    <s v="ว***ตย์​ โ***สง"/>
    <s v="นครราชสีมา"/>
    <s v="-"/>
    <s v=""/>
    <s v="24/02/2025 09:39"/>
    <s v="-"/>
    <s v="Flash Express Thailand COD"/>
    <s v="Tiktok"/>
    <s v="จ่ายทีหลัง / COD"/>
    <s v=""/>
    <s v="-"/>
    <s v="24/02/2025 09:39"/>
  </r>
  <r>
    <x v="8"/>
    <x v="10"/>
    <n v="65"/>
    <n v="2"/>
    <s v="EUL44"/>
    <n v="107"/>
    <n v="29"/>
    <s v="ร้านที่4"/>
    <s v="ป***พรุ่งเรือง"/>
    <s v="สมุทรสาคร"/>
    <s v="-"/>
    <s v=""/>
    <s v="24/02/2025 09:39"/>
    <s v="-"/>
    <s v="Flash Express Thailand COD"/>
    <s v="Tiktok"/>
    <s v="จ่ายทีหลัง / COD"/>
    <s v=""/>
    <s v="THT16011JH1BK0Z"/>
    <s v="24/02/2025 09:39"/>
  </r>
  <r>
    <x v="8"/>
    <x v="10"/>
    <n v="65"/>
    <n v="1"/>
    <s v="EUL43"/>
    <n v="130"/>
    <n v="30"/>
    <s v="ร้านที่1"/>
    <s v="แนน"/>
    <s v="46 ม.7 บางศาลา ปากพนัง นครศรีธรรมราช 80140"/>
    <s v="80140"/>
    <s v="0864712586"/>
    <s v="24/02/2025 09:36"/>
    <s v="raweewan5499@gmail.com"/>
    <s v="EMS COD"/>
    <s v="facebook"/>
    <s v="กสิกร"/>
    <s v=""/>
    <s v="-"/>
    <s v="24/02/2025 09:35"/>
  </r>
  <r>
    <x v="0"/>
    <x v="0"/>
    <n v="100"/>
    <n v="1"/>
    <s v="EUL43"/>
    <n v="130"/>
    <n v="30"/>
    <s v="ร้านที่1"/>
    <s v="แนน"/>
    <s v="46 ม.7 บางศาลา ปากพนัง นครศรีธรรมราช 80140"/>
    <s v="80140"/>
    <s v="0864712586"/>
    <s v="24/02/2025 09:36"/>
    <s v="raweewan5499@gmail.com"/>
    <s v="EMS COD"/>
    <s v="facebook"/>
    <s v="กสิกร"/>
    <s v=""/>
    <s v="-"/>
    <s v="24/02/2025 09:35"/>
  </r>
  <r>
    <x v="0"/>
    <x v="0"/>
    <n v="66.333333333333329"/>
    <n v="3"/>
    <s v="EUL42"/>
    <n v="166.03"/>
    <n v="0"/>
    <s v="ร้านที่9"/>
    <s v="วิภารัตน์ พิมพ์ศักดิ์"/>
    <s v="17  ม.9 เทศบาลนครอ้อมน้อย อ.กระทุ่มแบน จ.สมุทรสาคร_x000a__x000a_กระทุ่มแบน/ Krathum Baenสมุทรสาคร/ Samut Sakhon_x000a_74130"/>
    <s v="74130"/>
    <s v="660860104102"/>
    <s v="24/02/2025 09:18"/>
    <s v="-"/>
    <s v="Kerry_dropoff"/>
    <s v="Lazada"/>
    <s v="lazada"/>
    <s v=""/>
    <s v="LEXDO0128549798"/>
    <s v="24/02/2025 09:18"/>
  </r>
  <r>
    <x v="8"/>
    <x v="10"/>
    <n v="65"/>
    <n v="5"/>
    <s v="EUL41"/>
    <n v="195"/>
    <n v="0"/>
    <s v="ร้านที่4"/>
    <s v="จ***ภรณ์  พ***พ"/>
    <s v="บุรีรัมย์"/>
    <s v="-"/>
    <s v=""/>
    <s v="24/02/2025 09:34"/>
    <s v="-"/>
    <s v="Flash Express Thailand"/>
    <s v="Tiktok"/>
    <s v="tiktok"/>
    <s v=""/>
    <s v="-"/>
    <s v="24/02/2025 09:07"/>
  </r>
  <r>
    <x v="8"/>
    <x v="10"/>
    <n v="65"/>
    <n v="4"/>
    <s v="EUL40"/>
    <n v="156"/>
    <n v="0"/>
    <s v="ร้านที่4"/>
    <s v="ว***าแก้วสมบูรณ์"/>
    <s v="นครปฐม"/>
    <s v="-"/>
    <s v=""/>
    <s v="24/02/2025 09:06"/>
    <s v="-"/>
    <s v="Flash Express Thailand COD"/>
    <s v="Tiktok"/>
    <s v="จ่ายทีหลัง / COD"/>
    <s v=""/>
    <s v="-"/>
    <s v="24/02/2025 09:06"/>
  </r>
  <r>
    <x v="1"/>
    <x v="6"/>
    <n v="90"/>
    <n v="2"/>
    <s v="EUL39"/>
    <n v="150.41999999999999"/>
    <n v="7"/>
    <s v="ร้านที่8"/>
    <s v="กชนุช ขุนเพชรศรี"/>
    <s v="61/1 ม.5  ต.สนามชัย อ.สทิงพระ จ.สงขลา · สนามชัย/ Sanam Chai_x000a__x000a_สทิงพระ/ Sathing Phraสงขลา/ Songkhla_x000a_90190"/>
    <s v="90190"/>
    <s v="660980132191"/>
    <s v="24/02/2025 08:52"/>
    <s v="-"/>
    <s v="Kerry_dropoff"/>
    <s v="Lazada"/>
    <s v="lazada"/>
    <s v=""/>
    <s v="TH71026WHGPR7C"/>
    <s v="24/02/2025 08:52"/>
  </r>
  <r>
    <x v="0"/>
    <x v="0"/>
    <n v="100"/>
    <n v="1"/>
    <s v="EUL38"/>
    <n v="309"/>
    <n v="30"/>
    <s v="ร้านที่1"/>
    <s v="วิมล "/>
    <s v="30/1 หมู่ 7 ตำบลวังกระโจมอำเภอเมืองจังหวัดนครนายก  ปลายทางค่ะ 26000"/>
    <s v="26000"/>
    <s v="0659766913"/>
    <s v="24/02/2025 08:52"/>
    <s v="raweewan5499@gmail.com"/>
    <s v="EMS COD"/>
    <s v="facebook"/>
    <s v="กสิกร"/>
    <s v=""/>
    <s v="-"/>
    <s v="24/02/2025 08:52"/>
  </r>
  <r>
    <x v="8"/>
    <x v="10"/>
    <n v="65"/>
    <n v="1"/>
    <s v="EUL38"/>
    <n v="309"/>
    <n v="30"/>
    <s v="ร้านที่1"/>
    <s v="วิมล "/>
    <s v="30/1 หมู่ 7 ตำบลวังกระโจมอำเภอเมืองจังหวัดนครนายก  ปลายทางค่ะ 26000"/>
    <s v="26000"/>
    <s v="0659766913"/>
    <s v="24/02/2025 08:52"/>
    <s v="raweewan5499@gmail.com"/>
    <s v="EMS COD"/>
    <s v="facebook"/>
    <s v="กสิกร"/>
    <s v=""/>
    <s v="-"/>
    <s v="24/02/2025 08:52"/>
  </r>
  <r>
    <x v="10"/>
    <x v="12"/>
    <n v="139"/>
    <n v="1"/>
    <s v="EUL38"/>
    <n v="309"/>
    <n v="30"/>
    <s v="ร้านที่1"/>
    <s v="วิมล "/>
    <s v="30/1 หมู่ 7 ตำบลวังกระโจมอำเภอเมืองจังหวัดนครนายก  ปลายทางค่ะ 26000"/>
    <s v="26000"/>
    <s v="0659766913"/>
    <s v="24/02/2025 08:52"/>
    <s v="raweewan5499@gmail.com"/>
    <s v="EMS COD"/>
    <s v="facebook"/>
    <s v="กสิกร"/>
    <s v=""/>
    <s v="-"/>
    <s v="24/02/2025 08:52"/>
  </r>
  <r>
    <x v="11"/>
    <x v="13"/>
    <n v="139"/>
    <n v="1"/>
    <s v="EUL38"/>
    <n v="309"/>
    <n v="30"/>
    <s v="ร้านที่1"/>
    <s v="วิมล "/>
    <s v="30/1 หมู่ 7 ตำบลวังกระโจมอำเภอเมืองจังหวัดนครนายก  ปลายทางค่ะ 26000"/>
    <s v="26000"/>
    <s v="0659766913"/>
    <s v="24/02/2025 08:52"/>
    <s v="raweewan5499@gmail.com"/>
    <s v="EMS COD"/>
    <s v="facebook"/>
    <s v="กสิกร"/>
    <s v=""/>
    <s v="-"/>
    <s v="24/02/2025 08:52"/>
  </r>
  <r>
    <x v="8"/>
    <x v="10"/>
    <n v="65"/>
    <n v="3"/>
    <s v="EUL37"/>
    <n v="32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24/02/2025 08:45"/>
    <s v="raweewan5499@gmail.com"/>
    <s v="EMS"/>
    <s v="facebook"/>
    <s v="กสิกร"/>
    <s v=""/>
    <s v="-"/>
    <s v="24/02/2025 08:50"/>
  </r>
  <r>
    <x v="0"/>
    <x v="0"/>
    <n v="100"/>
    <n v="3"/>
    <s v="EUL37"/>
    <n v="32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24/02/2025 08:45"/>
    <s v="raweewan5499@gmail.com"/>
    <s v="EMS"/>
    <s v="facebook"/>
    <s v="กสิกร"/>
    <s v=""/>
    <s v="-"/>
    <s v="24/02/2025 08:50"/>
  </r>
  <r>
    <x v="0"/>
    <x v="3"/>
    <n v="52"/>
    <n v="1"/>
    <s v="EUL36"/>
    <n v="154"/>
    <n v="7"/>
    <s v="ร้านที่1"/>
    <s v="ภาคภูมิ ภิญโญทรัพย์"/>
    <s v="1308/9 ถนนมิตรภาพ ตำบล ในเมือง อำเภอ เมือง_x000a__x000a_เมืองนครราชสีมา/ Mueng Nakorn Ratchasimaนครราชสีมา/ Nakhon Ratchasima_x000a_30000"/>
    <s v="30000"/>
    <s v="660862598624"/>
    <s v="24/02/2025 08:50"/>
    <s v="-"/>
    <s v="Kerry_dropoff"/>
    <s v="Lazada"/>
    <s v="lazada"/>
    <s v=""/>
    <s v="LEXPU0461227745"/>
    <s v="24/02/2025 08:50"/>
  </r>
  <r>
    <x v="15"/>
    <x v="18"/>
    <n v="95"/>
    <n v="1"/>
    <s v="EUL36"/>
    <n v="154"/>
    <n v="7"/>
    <s v="ร้านที่1"/>
    <s v="ภาคภูมิ ภิญโญทรัพย์"/>
    <s v="1308/9 ถนนมิตรภาพ ตำบล ในเมือง อำเภอ เมือง_x000a__x000a_เมืองนครราชสีมา/ Mueng Nakorn Ratchasimaนครราชสีมา/ Nakhon Ratchasima_x000a_30000"/>
    <s v="30000"/>
    <s v="660862598624"/>
    <s v="24/02/2025 08:50"/>
    <s v="-"/>
    <s v="Kerry_dropoff"/>
    <s v="Lazada"/>
    <s v="lazada"/>
    <s v=""/>
    <s v="LEXPU0461227745"/>
    <s v="24/02/2025 08:50"/>
  </r>
  <r>
    <x v="8"/>
    <x v="10"/>
    <n v="65"/>
    <n v="1"/>
    <s v="EUL35"/>
    <n v="90"/>
    <n v="45"/>
    <s v="ร้านที่4"/>
    <s v="D***ee W***wong"/>
    <s v="กรุงเทพฯ"/>
    <s v="-"/>
    <s v=""/>
    <s v="-"/>
    <s v="-"/>
    <s v="J&amp;T Express"/>
    <s v="Tiktok"/>
    <s v="-"/>
    <s v=""/>
    <s v="-"/>
    <s v="24/02/2025 08:47"/>
  </r>
  <r>
    <x v="11"/>
    <x v="13"/>
    <n v="139"/>
    <n v="1"/>
    <s v="EUL34"/>
    <n v="199"/>
    <n v="20"/>
    <s v="ร้านที่1"/>
    <s v="เมษา สมถะ"/>
    <s v="151ม.2_x000a_ซ.ข้างรพ.สต.บ้านขามเหนือ_x000a_ต.พลับพลาไชย_x000a_อ.อู่ทอง_x000a_จ.สุพรรณบุรี 72160"/>
    <s v="72160"/>
    <s v="0894904139"/>
    <s v="24/02/2025 05:41"/>
    <s v="raweewan5499@gmail.com"/>
    <s v="EMS"/>
    <s v="facebook"/>
    <s v="กสิกร"/>
    <s v=""/>
    <s v="-"/>
    <s v="24/02/2025 08:40"/>
  </r>
  <r>
    <x v="10"/>
    <x v="12"/>
    <n v="139"/>
    <n v="1"/>
    <s v="EUL34"/>
    <n v="199"/>
    <n v="20"/>
    <s v="ร้านที่1"/>
    <s v="เมษา สมถะ"/>
    <s v="151ม.2_x000a_ซ.ข้างรพ.สต.บ้านขามเหนือ_x000a_ต.พลับพลาไชย_x000a_อ.อู่ทอง_x000a_จ.สุพรรณบุรี 72160"/>
    <s v="72160"/>
    <s v="0894904139"/>
    <s v="24/02/2025 05:41"/>
    <s v="raweewan5499@gmail.com"/>
    <s v="EMS"/>
    <s v="facebook"/>
    <s v="กสิกร"/>
    <s v=""/>
    <s v="-"/>
    <s v="24/02/2025 08:40"/>
  </r>
  <r>
    <x v="10"/>
    <x v="12"/>
    <n v="139"/>
    <n v="2"/>
    <s v="EUL33"/>
    <n v="388"/>
    <n v="30"/>
    <s v="ร้านที่1"/>
    <s v="เทอดศักดิ์ โพธิ์วันดี"/>
    <s v="บริษัทตรีเพชรอีซูซุเซลส์ จำกัด_x000a_88/1-6 ถนนร่มเกล้า แขวงมีนบุรี_x000a_เขตมีนบุรี กรุงเทพฯ  10510"/>
    <s v="10510"/>
    <s v="0879222805"/>
    <s v="24/02/2025 08:17"/>
    <s v="raweewan5499@gmail.com"/>
    <s v="EMS COD"/>
    <s v="facebook"/>
    <s v="กสิกร"/>
    <s v=""/>
    <s v="-"/>
    <s v="24/02/2025 08:17"/>
  </r>
  <r>
    <x v="11"/>
    <x v="13"/>
    <n v="139"/>
    <n v="2"/>
    <s v="EUL33"/>
    <n v="388"/>
    <n v="30"/>
    <s v="ร้านที่1"/>
    <s v="เทอดศักดิ์ โพธิ์วันดี"/>
    <s v="บริษัทตรีเพชรอีซูซุเซลส์ จำกัด_x000a_88/1-6 ถนนร่มเกล้า แขวงมีนบุรี_x000a_เขตมีนบุรี กรุงเทพฯ  10510"/>
    <s v="10510"/>
    <s v="0879222805"/>
    <s v="24/02/2025 08:17"/>
    <s v="raweewan5499@gmail.com"/>
    <s v="EMS COD"/>
    <s v="facebook"/>
    <s v="กสิกร"/>
    <s v=""/>
    <s v="-"/>
    <s v="24/02/2025 08:17"/>
  </r>
  <r>
    <x v="0"/>
    <x v="0"/>
    <n v="66.333333333333329"/>
    <n v="3"/>
    <s v="EUL32"/>
    <n v="141.57"/>
    <n v="7"/>
    <s v="ร้านที่9"/>
    <s v="ระวีวรรณ กองมณี"/>
    <s v="71/216ซอยA6หมู่บ้านปาริชาตถนน345ตำบลบางคูวัดอำเภอเมือว_x000a__x000a_เมืองปทุมธานี/ Mueang Pathum Thaniปทุมธานี/ Pathum Thani_x000a_12000"/>
    <s v="12000"/>
    <s v="660850651400"/>
    <s v="24/02/2025 06:24"/>
    <s v="-"/>
    <s v="Kerry_dropoff"/>
    <s v="Lazada"/>
    <s v="lazada"/>
    <s v=""/>
    <s v="LEXDO0128523471"/>
    <s v="24/02/2025 06:24"/>
  </r>
  <r>
    <x v="1"/>
    <x v="6"/>
    <n v="80"/>
    <n v="1"/>
    <s v="EUL31"/>
    <n v="80"/>
    <n v="0"/>
    <s v="ร้านที่1"/>
    <s v="ณ******์"/>
    <s v="******พระ อ.ศรีราชา จ.ชลบุรี 20110 ตำบลบางพระ อำเภอศรีราชา จังหวัดชลบุรี 20110"/>
    <s v="20110"/>
    <s v="95"/>
    <s v="24/02/2025 06:08"/>
    <s v="-"/>
    <s v="SPX Express"/>
    <s v="Shopee"/>
    <s v="shopee"/>
    <s v=""/>
    <s v="TH2519780273532"/>
    <s v="24/02/2025 06:08"/>
  </r>
  <r>
    <x v="0"/>
    <x v="0"/>
    <n v="66.333333333333329"/>
    <n v="3"/>
    <s v="EUL30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4/02/2025 06:34"/>
    <s v="-"/>
    <s v="SPX Express"/>
    <s v="Shopee"/>
    <s v="shopee"/>
    <s v=""/>
    <s v="TH254109118691C"/>
    <s v="24/02/2025 06:04"/>
  </r>
  <r>
    <x v="18"/>
    <x v="24"/>
    <n v="31.83"/>
    <n v="2"/>
    <s v="EUL29"/>
    <n v="70.66"/>
    <n v="7"/>
    <s v="ร้านที่1"/>
    <s v="กันตณา กุดกันยา"/>
    <s v="60หมู่17 บ้านโพธิ์ทอง-หมากมาย ตำบลหนองเหล็ก · หนองเหล็ก/ Nong Lek_x000a__x000a_โกสุมพิสัย/ Kosum Phisaiมหาสารคาม/ Maha Sarakham_x000a_44140"/>
    <s v="44140"/>
    <s v="660652461961"/>
    <s v="24/02/2025 04:33"/>
    <s v="-"/>
    <s v="Kerry_dropoff"/>
    <s v="Lazada"/>
    <s v="lazada"/>
    <s v=""/>
    <s v="TH41036WG92W3G"/>
    <s v="24/02/2025 04:33"/>
  </r>
  <r>
    <x v="4"/>
    <x v="5"/>
    <n v="27.5"/>
    <n v="4"/>
    <s v="EUL28"/>
    <n v="129.91"/>
    <n v="7"/>
    <s v="ร้านที่10"/>
    <s v="ธัญพิชชา รักสกุล"/>
    <s v="229/1 หมู่ 14 ต.พญาเย็น บ้านรักสกุล เลยซอยยายฝนถุงทอง บ้านแรกซ้ายมือ_x000a__x000a_ปากช่อง/ Pak Chongนครราชสีมา/ Nakhon Ratchasima_x000a_30320"/>
    <s v="30320"/>
    <s v="660626069889"/>
    <s v="24/02/2025 03:21"/>
    <s v="-"/>
    <s v="Kerry_dropoff"/>
    <s v="Lazada"/>
    <s v="lazada"/>
    <s v=""/>
    <s v="LEXDO0128522821"/>
    <s v="24/02/2025 03:21"/>
  </r>
  <r>
    <x v="8"/>
    <x v="10"/>
    <n v="50"/>
    <n v="6"/>
    <s v="EUL26"/>
    <n v="171.38"/>
    <n v="0"/>
    <s v="ร้านที่1"/>
    <s v="มานพ  ปรียานุพันธ์"/>
    <s v="ร้านสหรุ่งโรจน์2002 158ม.10ต.หนองโก_x000a__x000a_กระนวน/ Kranuanขอนแก่น/ Khon Kaen_x000a_40170"/>
    <s v="40170"/>
    <s v="660818724062"/>
    <s v="24/02/2025 01:09"/>
    <s v="-"/>
    <s v="Kerry_dropoff"/>
    <s v="Lazada"/>
    <s v="lazada"/>
    <s v=""/>
    <s v="TH37096WG9FC0A"/>
    <s v="24/02/2025 01:09"/>
  </r>
  <r>
    <x v="0"/>
    <x v="3"/>
    <n v="52"/>
    <n v="1"/>
    <s v="EUL25"/>
    <n v="59"/>
    <n v="7"/>
    <s v="ร้านที่1"/>
    <s v="วนิดา สุขเกษม"/>
    <s v="57 หมู่ 2 ถนนเลียบริมคลองเปรม ตำบลหลักหก_x000a__x000a_เมืองปทุมธานี/ Mueang Pathum Thaniปทุมธานี/ Pathum Thani_x000a_12000"/>
    <s v="12000"/>
    <s v="660659941341"/>
    <s v="24/02/2025 00:38"/>
    <s v="-"/>
    <s v="Kerry_dropoff"/>
    <s v="Lazada"/>
    <s v="lazada"/>
    <s v=""/>
    <s v="LEXPU0461160626"/>
    <s v="24/02/2025 00:38"/>
  </r>
  <r>
    <x v="0"/>
    <x v="0"/>
    <n v="66.333333333333329"/>
    <n v="3"/>
    <s v="EUL24"/>
    <n v="110.32"/>
    <n v="7"/>
    <s v="ร้านที่9"/>
    <s v="เพิ่มลักษณ์ ลักษมีเศรษฐ"/>
    <s v="----- 80/1หมู่2 · หนองปลาไหล/ Nong Pla Lai_x000a__x000a_บางละมุง/ Bang Lamungชลบุรี/ Chonburi_x000a_20150"/>
    <s v="20150"/>
    <s v="660975685052"/>
    <s v="24/02/2025 00:37"/>
    <s v="-"/>
    <s v="Kerry_dropoff"/>
    <s v="Lazada"/>
    <s v="lazada"/>
    <s v=""/>
    <s v="LEXDO0128523627"/>
    <s v="24/02/2025 00:37"/>
  </r>
  <r>
    <x v="0"/>
    <x v="0"/>
    <n v="76.666666666666671"/>
    <n v="3"/>
    <s v="EUL23"/>
    <n v="259"/>
    <n v="38"/>
    <s v="ร้านที่1"/>
    <s v="อ******า"/>
    <s v="******บอน ตำบลบอน ตำบลบอน อำเภอสำโรง จังหวัดอุบลราชธานี 34360"/>
    <s v="34360"/>
    <s v="67"/>
    <s v="24/02/2025 00:38"/>
    <s v="-"/>
    <s v="SPX Express"/>
    <s v="Shopee"/>
    <s v="shopee"/>
    <s v=""/>
    <s v="TH2580145441803"/>
    <s v="24/02/2025 00:21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n v="78"/>
    <n v="1"/>
    <s v="EUN65"/>
    <n v="85"/>
    <n v="7"/>
    <s v="ร้านที่1"/>
    <s v="อ******ย"/>
    <s v="******่ที่ 3, บางเสาธง, อำเภอบางเสาธง ตำบลบางเสาธง อำเภอบางเสาธง จังหวัดสมุทรปราการ 10570"/>
    <s v="10570"/>
    <s v="53"/>
    <s v="26/02/2025 00:05"/>
    <s v="-"/>
    <s v="Flash Express"/>
    <s v="Shopee"/>
    <s v="shopee"/>
    <s v=""/>
    <s v="-"/>
    <s v="25/02/2025 23:47"/>
  </r>
  <r>
    <x v="0"/>
    <x v="0"/>
    <n v="66.333333333333329"/>
    <n v="3"/>
    <s v="EUN64"/>
    <n v="244.49"/>
    <n v="7"/>
    <s v="ร้านที่9"/>
    <s v="Aoraja"/>
    <s v="1293/51(บ้านอยู่ด้านหลังร้านขายยา) ซอยวชิรธรรมสาธิต57 แยก33 ถนนสุขุมวิท101/1 · บางจาก/ Bang Chak_x000a__x000a_พระโขนง/ Prakhanognกรุงเทพมหานคร/ Bangkok_x000a_10260"/>
    <s v="10260"/>
    <s v="660659567885"/>
    <s v="25/02/2025 22:00"/>
    <s v="-"/>
    <s v="Kerry_dropoff"/>
    <s v="Lazada"/>
    <s v="lazada"/>
    <s v=""/>
    <s v="-"/>
    <s v="25/02/2025 22:00"/>
  </r>
  <r>
    <x v="0"/>
    <x v="0"/>
    <n v="66.333333333333329"/>
    <n v="3"/>
    <s v="EUN64"/>
    <n v="244.49"/>
    <n v="7"/>
    <s v="ร้านที่9"/>
    <s v="Aoraja"/>
    <s v="1293/51(บ้านอยู่ด้านหลังร้านขายยา) ซอยวชิรธรรมสาธิต57 แยก33 ถนนสุขุมวิท101/1 · บางจาก/ Bang Chak_x000a__x000a_พระโขนง/ Prakhanognกรุงเทพมหานคร/ Bangkok_x000a_10260"/>
    <s v="10260"/>
    <s v="660659567885"/>
    <s v="25/02/2025 22:00"/>
    <s v="-"/>
    <s v="Kerry_dropoff"/>
    <s v="Lazada"/>
    <s v="lazada"/>
    <s v=""/>
    <s v="-"/>
    <s v="25/02/2025 22:00"/>
  </r>
  <r>
    <x v="1"/>
    <x v="1"/>
    <n v="33.333333333333336"/>
    <n v="3"/>
    <s v="EUN63"/>
    <n v="565"/>
    <n v="45"/>
    <s v="ร้านที่2"/>
    <s v="อ******)"/>
    <s v="******อ, อำเภอเมืองนราธิวาส ตำบลบางปอ อำเภอเมืองนราธิวาส จังหวัดนราธิวาส 96000"/>
    <s v="96000"/>
    <s v="70"/>
    <s v="25/02/2025 21:43"/>
    <s v="-"/>
    <s v="SPX Express"/>
    <s v="Shopee"/>
    <s v="shopee"/>
    <s v=""/>
    <s v="-"/>
    <s v="25/02/2025 21:43"/>
  </r>
  <r>
    <x v="0"/>
    <x v="0"/>
    <n v="66.333333333333329"/>
    <n v="3"/>
    <s v="EUN63"/>
    <n v="565"/>
    <n v="45"/>
    <s v="ร้านที่2"/>
    <s v="อ******)"/>
    <s v="******อ, อำเภอเมืองนราธิวาส ตำบลบางปอ อำเภอเมืองนราธิวาส จังหวัดนราธิวาส 96000"/>
    <s v="96000"/>
    <s v="70"/>
    <s v="25/02/2025 21:43"/>
    <s v="-"/>
    <s v="SPX Express"/>
    <s v="Shopee"/>
    <s v="shopee"/>
    <s v=""/>
    <s v="-"/>
    <s v="25/02/2025 21:43"/>
  </r>
  <r>
    <x v="2"/>
    <x v="2"/>
    <n v="70"/>
    <n v="1"/>
    <s v="EUN63"/>
    <n v="565"/>
    <n v="45"/>
    <s v="ร้านที่2"/>
    <s v="อ******)"/>
    <s v="******อ, อำเภอเมืองนราธิวาส ตำบลบางปอ อำเภอเมืองนราธิวาส จังหวัดนราธิวาส 96000"/>
    <s v="96000"/>
    <s v="70"/>
    <s v="25/02/2025 21:43"/>
    <s v="-"/>
    <s v="SPX Express"/>
    <s v="Shopee"/>
    <s v="shopee"/>
    <s v=""/>
    <s v="-"/>
    <s v="25/02/2025 21:43"/>
  </r>
  <r>
    <x v="2"/>
    <x v="2"/>
    <n v="54.5"/>
    <n v="2"/>
    <s v="EUN62"/>
    <n v="76.94"/>
    <n v="7"/>
    <s v="ร้านที่1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25/02/2025 21:37"/>
    <s v="-"/>
    <s v="Kerry_dropoff"/>
    <s v="Lazada"/>
    <s v="lazada"/>
    <s v=""/>
    <s v="-"/>
    <s v="25/02/2025 21:36"/>
  </r>
  <r>
    <x v="3"/>
    <x v="3"/>
    <n v="76"/>
    <n v="1"/>
    <s v="EUN61"/>
    <n v="83"/>
    <n v="7"/>
    <s v="ร้านที่1"/>
    <s v="พ******ล"/>
    <s v="******บางพลีใหญ่ ตำบลบางพลีใหญ่ อำเภอบางพลี จังหวัดสมุทรปราการ 10540"/>
    <s v="10540"/>
    <s v="53"/>
    <s v="25/02/2025 21:40"/>
    <s v="-"/>
    <s v="SPX Express"/>
    <s v="Shopee"/>
    <s v="shopee"/>
    <s v=""/>
    <s v="-"/>
    <s v="25/02/2025 21:33"/>
  </r>
  <r>
    <x v="4"/>
    <x v="4"/>
    <n v="45"/>
    <n v="10"/>
    <s v="EUN59"/>
    <n v="885"/>
    <n v="35"/>
    <s v="ร้านที่10"/>
    <s v="หทัยกานต์"/>
    <s v="ส่ง_x000a_4/34 ซอยอิสรภาพ39 ถนนอิสรภาพ แขวงบ้านช่างหล่อ เขตบางกอกน้อย กรุงเทพฯ 10700_x000a_เบอร์ติดต่อ "/>
    <s v="10700"/>
    <s v="0970194152"/>
    <s v="25/02/2025 20:33"/>
    <s v="suphandarat@gmail.com"/>
    <s v="EMS COD"/>
    <s v="line_oa"/>
    <s v="จ่ายทีหลัง / COD"/>
    <s v=""/>
    <s v="-"/>
    <s v="25/02/2025 20:33"/>
  </r>
  <r>
    <x v="1"/>
    <x v="1"/>
    <n v="40"/>
    <n v="10"/>
    <s v="EUN59"/>
    <n v="885"/>
    <n v="35"/>
    <s v="ร้านที่10"/>
    <s v="หทัยกานต์"/>
    <s v="ส่ง_x000a_4/34 ซอยอิสรภาพ39 ถนนอิสรภาพ แขวงบ้านช่างหล่อ เขตบางกอกน้อย กรุงเทพฯ 10700_x000a_เบอร์ติดต่อ "/>
    <s v="10700"/>
    <s v="0970194152"/>
    <s v="25/02/2025 20:33"/>
    <s v="suphandarat@gmail.com"/>
    <s v="EMS COD"/>
    <s v="line_oa"/>
    <s v="จ่ายทีหลัง / COD"/>
    <s v=""/>
    <s v="-"/>
    <s v="25/02/2025 20:33"/>
  </r>
  <r>
    <x v="1"/>
    <x v="1"/>
    <n v="40"/>
    <n v="10"/>
    <s v="EUN58"/>
    <n v="430"/>
    <n v="30"/>
    <s v="ร้านที่1"/>
    <s v="นิตยา ทองหล่อ "/>
    <s v="19/49หมู่2 หมู่บ้านชญารมย์วิลเลจ ต.หนองชาก อ.บ้านบึง จ.ชลบุรี 20170"/>
    <s v="20170"/>
    <s v="0650459581"/>
    <s v="25/02/2025 20:22"/>
    <s v="suphandarat@gmail.com"/>
    <s v="EMS COD"/>
    <s v="facebook"/>
    <s v="จ่ายทีหลัง / COD"/>
    <s v=""/>
    <s v="-"/>
    <s v="25/02/2025 20:22"/>
  </r>
  <r>
    <x v="0"/>
    <x v="0"/>
    <n v="66.333333333333329"/>
    <n v="3"/>
    <s v="EUN57"/>
    <n v="128.91"/>
    <n v="7"/>
    <s v="ร้านที่9"/>
    <s v="ปราณี อาวบี้"/>
    <s v="54ถนน ราชสีมา -ปักธงชัย อำเภอเมือง จังหวัดนครราชสีมา 30000_x000a__x000a_เมืองนครราชสีมา/ Mueng Nakorn Ratchasimaนครราชสีมา/ Nakhon Ratchasima_x000a_30000"/>
    <s v="30000"/>
    <s v="660818353261"/>
    <s v="25/02/2025 20:19"/>
    <s v="-"/>
    <s v="Kerry_dropoff"/>
    <s v="Lazada"/>
    <s v="lazada"/>
    <s v=""/>
    <s v="-"/>
    <s v="25/02/2025 20:19"/>
  </r>
  <r>
    <x v="5"/>
    <x v="5"/>
    <n v="40"/>
    <n v="6"/>
    <s v="EUN56"/>
    <n v="835"/>
    <n v="35"/>
    <s v="ร้านที่1"/>
    <s v="กี้ Opd."/>
    <s v="รพ.สุรินทร์รวมแพทย์ หน้า ธกส._x000a_93 ถนนเทศบาล1_x000a_ในเมือง_x000a_สุรินทร์_x000a_Thailand 32000"/>
    <s v="32000"/>
    <s v="0811169712"/>
    <s v="25/02/2025 20:09"/>
    <s v="suphandarat@gmail.com"/>
    <s v="EMS"/>
    <s v="facebook"/>
    <s v="กสิกร"/>
    <s v=""/>
    <s v="-"/>
    <s v="25/02/2025 20:16"/>
  </r>
  <r>
    <x v="6"/>
    <x v="6"/>
    <n v="40"/>
    <n v="8"/>
    <s v="EUN56"/>
    <n v="835"/>
    <n v="35"/>
    <s v="ร้านที่1"/>
    <s v="กี้ Opd."/>
    <s v="รพ.สุรินทร์รวมแพทย์ หน้า ธกส._x000a_93 ถนนเทศบาล1_x000a_ในเมือง_x000a_สุรินทร์_x000a_Thailand 32000"/>
    <s v="32000"/>
    <s v="0811169712"/>
    <s v="25/02/2025 20:09"/>
    <s v="suphandarat@gmail.com"/>
    <s v="EMS"/>
    <s v="facebook"/>
    <s v="กสิกร"/>
    <s v=""/>
    <s v="-"/>
    <s v="25/02/2025 20:16"/>
  </r>
  <r>
    <x v="7"/>
    <x v="7"/>
    <n v="40"/>
    <n v="6"/>
    <s v="EUN56"/>
    <n v="835"/>
    <n v="35"/>
    <s v="ร้านที่1"/>
    <s v="กี้ Opd."/>
    <s v="รพ.สุรินทร์รวมแพทย์ หน้า ธกส._x000a_93 ถนนเทศบาล1_x000a_ในเมือง_x000a_สุรินทร์_x000a_Thailand 32000"/>
    <s v="32000"/>
    <s v="0811169712"/>
    <s v="25/02/2025 20:09"/>
    <s v="suphandarat@gmail.com"/>
    <s v="EMS"/>
    <s v="facebook"/>
    <s v="กสิกร"/>
    <s v=""/>
    <s v="-"/>
    <s v="25/02/2025 20:15"/>
  </r>
  <r>
    <x v="8"/>
    <x v="8"/>
    <n v="55"/>
    <n v="2"/>
    <s v="EUN55"/>
    <n v="215"/>
    <n v="29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25/02/2025 20:41"/>
    <s v="-"/>
    <s v="Flash Express"/>
    <s v="Shopee"/>
    <s v="shopee"/>
    <s v=""/>
    <s v="-"/>
    <s v="25/02/2025 20:07"/>
  </r>
  <r>
    <x v="0"/>
    <x v="0"/>
    <n v="78"/>
    <n v="1"/>
    <s v="EUN55"/>
    <n v="215"/>
    <n v="29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25/02/2025 20:41"/>
    <s v="-"/>
    <s v="Flash Express"/>
    <s v="Shopee"/>
    <s v="shopee"/>
    <s v=""/>
    <s v="-"/>
    <s v="25/02/2025 20:07"/>
  </r>
  <r>
    <x v="1"/>
    <x v="1"/>
    <n v="59"/>
    <n v="1"/>
    <s v="EUN54"/>
    <n v="240"/>
    <n v="0"/>
    <s v="ร้านที่2"/>
    <s v="J***ana2545"/>
    <s v="สกลนคร"/>
    <s v="-"/>
    <s v=""/>
    <s v="25/02/2025 19:57"/>
    <s v="-"/>
    <s v="J&amp;T Express"/>
    <s v="Tiktok"/>
    <s v="tiktok"/>
    <s v=""/>
    <s v="-"/>
    <s v="25/02/2025 19:56"/>
  </r>
  <r>
    <x v="3"/>
    <x v="9"/>
    <n v="91"/>
    <n v="1"/>
    <s v="EUN54"/>
    <n v="240"/>
    <n v="0"/>
    <s v="ร้านที่2"/>
    <s v="J***ana2545"/>
    <s v="สกลนคร"/>
    <s v="-"/>
    <s v=""/>
    <s v="25/02/2025 19:57"/>
    <s v="-"/>
    <s v="J&amp;T Express"/>
    <s v="Tiktok"/>
    <s v="tiktok"/>
    <s v=""/>
    <s v="-"/>
    <s v="25/02/2025 19:56"/>
  </r>
  <r>
    <x v="1"/>
    <x v="1"/>
    <n v="59"/>
    <n v="1"/>
    <s v="EUN54"/>
    <n v="240"/>
    <n v="0"/>
    <s v="ร้านที่2"/>
    <s v="J***ana2545"/>
    <s v="สกลนคร"/>
    <s v="-"/>
    <s v=""/>
    <s v="25/02/2025 19:57"/>
    <s v="-"/>
    <s v="J&amp;T Express"/>
    <s v="Tiktok"/>
    <s v="tiktok"/>
    <s v=""/>
    <s v="-"/>
    <s v="25/02/2025 19:56"/>
  </r>
  <r>
    <x v="0"/>
    <x v="0"/>
    <n v="91"/>
    <n v="1"/>
    <s v="EUN54"/>
    <n v="240"/>
    <n v="0"/>
    <s v="ร้านที่2"/>
    <s v="J***ana2545"/>
    <s v="สกลนคร"/>
    <s v="-"/>
    <s v=""/>
    <s v="25/02/2025 19:57"/>
    <s v="-"/>
    <s v="J&amp;T Express"/>
    <s v="Tiktok"/>
    <s v="tiktok"/>
    <s v=""/>
    <s v="-"/>
    <s v="25/02/2025 19:56"/>
  </r>
  <r>
    <x v="1"/>
    <x v="1"/>
    <n v="59"/>
    <n v="2"/>
    <s v="EUN53"/>
    <n v="240"/>
    <n v="0"/>
    <s v="ร้านที่2"/>
    <s v="J***ana2545"/>
    <s v="สกลนคร"/>
    <s v="-"/>
    <s v=""/>
    <s v="25/02/2025 19:54"/>
    <s v="-"/>
    <s v="J&amp;T Express"/>
    <s v="Tiktok"/>
    <s v="tiktok"/>
    <s v=""/>
    <s v="-"/>
    <s v="25/02/2025 19:54"/>
  </r>
  <r>
    <x v="3"/>
    <x v="9"/>
    <n v="91"/>
    <n v="2"/>
    <s v="EUN53"/>
    <n v="240"/>
    <n v="0"/>
    <s v="ร้านที่2"/>
    <s v="J***ana2545"/>
    <s v="สกลนคร"/>
    <s v="-"/>
    <s v=""/>
    <s v="25/02/2025 19:54"/>
    <s v="-"/>
    <s v="J&amp;T Express"/>
    <s v="Tiktok"/>
    <s v="tiktok"/>
    <s v=""/>
    <s v="-"/>
    <s v="25/02/2025 19:54"/>
  </r>
  <r>
    <x v="9"/>
    <x v="10"/>
    <n v="120"/>
    <n v="1"/>
    <s v="EUN52"/>
    <n v="86"/>
    <n v="6"/>
    <s v="ร้านที่4"/>
    <s v="น***สมหญิง ว***ระพันธ์"/>
    <s v="อุดรธานี"/>
    <s v="-"/>
    <s v=""/>
    <s v="25/02/2025 18:47"/>
    <s v="-"/>
    <s v="Flash Express Thailand COD"/>
    <s v="Tiktok"/>
    <s v="จ่ายทีหลัง / COD"/>
    <s v=""/>
    <s v="-"/>
    <s v="25/02/2025 18:47"/>
  </r>
  <r>
    <x v="0"/>
    <x v="0"/>
    <n v="66.333333333333329"/>
    <n v="3"/>
    <s v="EUN51"/>
    <n v="311.10000000000002"/>
    <n v="7"/>
    <s v="ร้านที่9"/>
    <s v="นายภูวดิษฐ์  วิชยอัชฌบูรณ์"/>
    <s v="202/3 ม.6 ร้านรักษ์เกษตรเขาดิน ต.ทุ่งควายกิน · ทุ่งควายกิน/ Thung Khwai Kin_x000a__x000a_แกลง/ Klaengระยอง/ Rayong_x000a_21110"/>
    <s v="21110"/>
    <s v="660949323209"/>
    <s v="25/02/2025 18:29"/>
    <s v="-"/>
    <s v="Kerry_dropoff"/>
    <s v="Lazada"/>
    <s v="lazada"/>
    <s v=""/>
    <s v="-"/>
    <s v="25/02/2025 18:29"/>
  </r>
  <r>
    <x v="0"/>
    <x v="0"/>
    <n v="66.333333333333329"/>
    <n v="3"/>
    <s v="EUN51"/>
    <n v="311.10000000000002"/>
    <n v="7"/>
    <s v="ร้านที่9"/>
    <s v="นายภูวดิษฐ์  วิชยอัชฌบูรณ์"/>
    <s v="202/3 ม.6 ร้านรักษ์เกษตรเขาดิน ต.ทุ่งควายกิน · ทุ่งควายกิน/ Thung Khwai Kin_x000a__x000a_แกลง/ Klaengระยอง/ Rayong_x000a_21110"/>
    <s v="21110"/>
    <s v="660949323209"/>
    <s v="25/02/2025 18:29"/>
    <s v="-"/>
    <s v="Kerry_dropoff"/>
    <s v="Lazada"/>
    <s v="lazada"/>
    <s v=""/>
    <s v="-"/>
    <s v="25/02/2025 18:29"/>
  </r>
  <r>
    <x v="1"/>
    <x v="1"/>
    <n v="65"/>
    <n v="4"/>
    <s v="EUN50"/>
    <n v="230"/>
    <n v="30"/>
    <s v="ร้านที่1"/>
    <s v="เพิ่ม​ศักดิ์​  กัน​เขตร"/>
    <s v="164/972ม.ดิเอมเมอรัลพาร์ค2_x000a_ต.พิมลราช_x000a_อ.บางบัวทอง_x000a_จ.นนทบุรี 11110"/>
    <s v="11110"/>
    <s v="0812993274"/>
    <s v="25/02/2025 17:30"/>
    <s v="suphandarat@gmail.com"/>
    <s v="EMS COD"/>
    <s v="facebook"/>
    <s v="จ่ายทีหลัง / COD"/>
    <s v=""/>
    <s v="-"/>
    <s v="25/02/2025 17:30"/>
  </r>
  <r>
    <x v="1"/>
    <x v="1"/>
    <n v="65"/>
    <n v="1"/>
    <s v="EUN49"/>
    <n v="120"/>
    <n v="20"/>
    <s v="ร้านที่1"/>
    <s v="รุ่งนภา กระสายยศ"/>
    <s v="ผู้รับ_x000a_ร้านนวดปาล์มปาลิน_x000a_90/1ซอยลาดพร้าวซอย1แยก 5 ถนนพหลโยธินแขวงจอมพลเขตจตุจักรกรุงเทพ 10900"/>
    <s v="10900"/>
    <s v="0612844467"/>
    <s v="25/02/2025 15:38"/>
    <s v="suphandarat@gmail.com"/>
    <s v="EMS"/>
    <s v="facebook"/>
    <s v="กสิกร"/>
    <s v=""/>
    <s v="-"/>
    <s v="25/02/2025 17:28"/>
  </r>
  <r>
    <x v="0"/>
    <x v="0"/>
    <n v="100"/>
    <n v="1"/>
    <s v="EUN49"/>
    <n v="120"/>
    <n v="20"/>
    <s v="ร้านที่1"/>
    <s v="รุ่งนภา กระสายยศ"/>
    <s v="ผู้รับ_x000a_ร้านนวดปาล์มปาลิน_x000a_90/1ซอยลาดพร้าวซอย1แยก 5 ถนนพหลโยธินแขวงจอมพลเขตจตุจักรกรุงเทพ 10900"/>
    <s v="10900"/>
    <s v="0612844467"/>
    <s v="25/02/2025 15:38"/>
    <s v="suphandarat@gmail.com"/>
    <s v="EMS"/>
    <s v="facebook"/>
    <s v="กสิกร"/>
    <s v=""/>
    <s v="-"/>
    <s v="25/02/2025 17:28"/>
  </r>
  <r>
    <x v="6"/>
    <x v="6"/>
    <n v="40"/>
    <n v="2"/>
    <s v="EUN48"/>
    <n v="420"/>
    <n v="20"/>
    <s v="ร้านที่1"/>
    <s v="ทิพวรรณ"/>
    <s v="92ม1ต ดุสิต อ ถ้ำพรรณรา จ  นครศรีธรรมราช  80260"/>
    <s v="80260"/>
    <s v="0806947957"/>
    <s v="25/02/2025 16:13"/>
    <s v="raweewan5499@gmail.com"/>
    <s v="EMS"/>
    <s v="facebook"/>
    <s v="กสิกร"/>
    <s v=""/>
    <s v="-"/>
    <s v="25/02/2025 16:49"/>
  </r>
  <r>
    <x v="7"/>
    <x v="7"/>
    <n v="40"/>
    <n v="4"/>
    <s v="EUN48"/>
    <n v="420"/>
    <n v="20"/>
    <s v="ร้านที่1"/>
    <s v="ทิพวรรณ"/>
    <s v="92ม1ต ดุสิต อ ถ้ำพรรณรา จ  นครศรีธรรมราช  80260"/>
    <s v="80260"/>
    <s v="0806947957"/>
    <s v="25/02/2025 16:13"/>
    <s v="raweewan5499@gmail.com"/>
    <s v="EMS"/>
    <s v="facebook"/>
    <s v="กสิกร"/>
    <s v=""/>
    <s v="-"/>
    <s v="25/02/2025 16:49"/>
  </r>
  <r>
    <x v="2"/>
    <x v="2"/>
    <n v="40"/>
    <n v="4"/>
    <s v="EUN48"/>
    <n v="420"/>
    <n v="20"/>
    <s v="ร้านที่1"/>
    <s v="ทิพวรรณ"/>
    <s v="92ม1ต ดุสิต อ ถ้ำพรรณรา จ  นครศรีธรรมราช  80260"/>
    <s v="80260"/>
    <s v="0806947957"/>
    <s v="25/02/2025 16:13"/>
    <s v="raweewan5499@gmail.com"/>
    <s v="EMS"/>
    <s v="facebook"/>
    <s v="กสิกร"/>
    <s v=""/>
    <s v="-"/>
    <s v="25/02/2025 16:49"/>
  </r>
  <r>
    <x v="10"/>
    <x v="11"/>
    <n v="33.333333333333336"/>
    <n v="3"/>
    <s v="EUN46"/>
    <n v="129"/>
    <n v="29"/>
    <s v="ร้านที่4"/>
    <s v="ส***ญ น***ญาติ"/>
    <s v="นครปฐม"/>
    <s v="-"/>
    <s v=""/>
    <s v="25/02/2025 16:33"/>
    <s v="-"/>
    <s v="Flash Express Thailand COD"/>
    <s v="Tiktok"/>
    <s v="จ่ายทีหลัง / COD"/>
    <s v=""/>
    <s v="-"/>
    <s v="25/02/2025 16:33"/>
  </r>
  <r>
    <x v="10"/>
    <x v="11"/>
    <n v="33.333333333333336"/>
    <n v="3"/>
    <s v="EUN44"/>
    <n v="170"/>
    <n v="0"/>
    <s v="ร้านที่4"/>
    <s v="ว*** ว***มั่น"/>
    <s v="กรุงเทพฯ"/>
    <s v="-"/>
    <s v=""/>
    <s v="-"/>
    <s v="-"/>
    <s v="J&amp;T Express"/>
    <s v="Tiktok"/>
    <s v="-"/>
    <s v=""/>
    <s v="-"/>
    <s v="25/02/2025 16:27"/>
  </r>
  <r>
    <x v="1"/>
    <x v="1"/>
    <n v="65"/>
    <n v="2"/>
    <s v="EUN44"/>
    <n v="170"/>
    <n v="0"/>
    <s v="ร้านที่4"/>
    <s v="ว*** ว***มั่น"/>
    <s v="กรุงเทพฯ"/>
    <s v="-"/>
    <s v=""/>
    <s v="-"/>
    <s v="-"/>
    <s v="J&amp;T Express"/>
    <s v="Tiktok"/>
    <s v="-"/>
    <s v=""/>
    <s v="-"/>
    <s v="25/02/2025 16:27"/>
  </r>
  <r>
    <x v="10"/>
    <x v="11"/>
    <n v="33.333333333333336"/>
    <n v="3"/>
    <s v="EUN43"/>
    <n v="96"/>
    <n v="6"/>
    <s v="ร้านที่4"/>
    <s v="ว***วรรณ โ***ัน"/>
    <s v="สมุทรปราการ"/>
    <s v="-"/>
    <s v=""/>
    <s v="25/02/2025 16:27"/>
    <s v="-"/>
    <s v="Flash Express Thailand COD"/>
    <s v="Tiktok"/>
    <s v="จ่ายทีหลัง / COD"/>
    <s v=""/>
    <s v="-"/>
    <s v="25/02/2025 16:27"/>
  </r>
  <r>
    <x v="6"/>
    <x v="6"/>
    <n v="50"/>
    <n v="1"/>
    <s v="EUN42"/>
    <n v="230"/>
    <n v="30"/>
    <s v="ร้านที่1"/>
    <s v="แฟลตเอื้ออาทร "/>
    <s v="สาขลา ตึก12 ห้อง 245/16 ต.แหลมฟ้าผ่า อ.พระสมุมรเจดีย์ สมุทรปราการ 10290"/>
    <s v="10290"/>
    <s v="0926293231"/>
    <s v="25/02/2025 16:24"/>
    <s v="raweewan5499@gmail.com"/>
    <s v="EMS COD"/>
    <s v="facebook"/>
    <s v="กสิกร"/>
    <s v=""/>
    <s v="-"/>
    <s v="25/02/2025 16:24"/>
  </r>
  <r>
    <x v="2"/>
    <x v="2"/>
    <n v="50"/>
    <n v="1"/>
    <s v="EUN42"/>
    <n v="230"/>
    <n v="30"/>
    <s v="ร้านที่1"/>
    <s v="แฟลตเอื้ออาทร "/>
    <s v="สาขลา ตึก12 ห้อง 245/16 ต.แหลมฟ้าผ่า อ.พระสมุมรเจดีย์ สมุทรปราการ 10290"/>
    <s v="10290"/>
    <s v="0926293231"/>
    <s v="25/02/2025 16:24"/>
    <s v="raweewan5499@gmail.com"/>
    <s v="EMS COD"/>
    <s v="facebook"/>
    <s v="กสิกร"/>
    <s v=""/>
    <s v="-"/>
    <s v="25/02/2025 16:24"/>
  </r>
  <r>
    <x v="7"/>
    <x v="7"/>
    <n v="50"/>
    <n v="1"/>
    <s v="EUN42"/>
    <n v="230"/>
    <n v="30"/>
    <s v="ร้านที่1"/>
    <s v="แฟลตเอื้ออาทร "/>
    <s v="สาขลา ตึก12 ห้อง 245/16 ต.แหลมฟ้าผ่า อ.พระสมุมรเจดีย์ สมุทรปราการ 10290"/>
    <s v="10290"/>
    <s v="0926293231"/>
    <s v="25/02/2025 16:24"/>
    <s v="raweewan5499@gmail.com"/>
    <s v="EMS COD"/>
    <s v="facebook"/>
    <s v="กสิกร"/>
    <s v=""/>
    <s v="-"/>
    <s v="25/02/2025 16:24"/>
  </r>
  <r>
    <x v="5"/>
    <x v="5"/>
    <n v="50"/>
    <n v="1"/>
    <s v="EUN42"/>
    <n v="230"/>
    <n v="30"/>
    <s v="ร้านที่1"/>
    <s v="แฟลตเอื้ออาทร "/>
    <s v="สาขลา ตึก12 ห้อง 245/16 ต.แหลมฟ้าผ่า อ.พระสมุมรเจดีย์ สมุทรปราการ 10290"/>
    <s v="10290"/>
    <s v="0926293231"/>
    <s v="25/02/2025 16:24"/>
    <s v="raweewan5499@gmail.com"/>
    <s v="EMS COD"/>
    <s v="facebook"/>
    <s v="กสิกร"/>
    <s v=""/>
    <s v="-"/>
    <s v="25/02/2025 16:24"/>
  </r>
  <r>
    <x v="10"/>
    <x v="11"/>
    <n v="33.333333333333336"/>
    <n v="3"/>
    <s v="EUN41"/>
    <n v="90"/>
    <n v="0"/>
    <s v="ร้านที่4"/>
    <s v="น***าว อ***า ส***ต้"/>
    <s v="สุโขทัย"/>
    <s v="-"/>
    <s v=""/>
    <s v="-"/>
    <s v="-"/>
    <s v="J&amp;T Express"/>
    <s v="Tiktok"/>
    <s v="-"/>
    <s v=""/>
    <s v="-"/>
    <s v="25/02/2025 16:22"/>
  </r>
  <r>
    <x v="11"/>
    <x v="12"/>
    <n v="65"/>
    <n v="1"/>
    <s v="EUN40"/>
    <n v="206"/>
    <n v="0"/>
    <s v="ร้านที่1"/>
    <s v="ร******น"/>
    <s v="******ุม ตำบลบัวชุม อำเภอชัยบาดาล จังหวัดลพบุรี 15130"/>
    <s v="15130"/>
    <s v="84"/>
    <s v="25/02/2025 16:22"/>
    <s v="-"/>
    <s v="SPX Express"/>
    <s v="Shopee"/>
    <s v="shopee"/>
    <s v=""/>
    <s v="-"/>
    <s v="25/02/2025 16:21"/>
  </r>
  <r>
    <x v="9"/>
    <x v="10"/>
    <n v="74"/>
    <n v="1"/>
    <s v="EUN40"/>
    <n v="206"/>
    <n v="0"/>
    <s v="ร้านที่1"/>
    <s v="ร******น"/>
    <s v="******ุม ตำบลบัวชุม อำเภอชัยบาดาล จังหวัดลพบุรี 15130"/>
    <s v="15130"/>
    <s v="84"/>
    <s v="25/02/2025 16:22"/>
    <s v="-"/>
    <s v="SPX Express"/>
    <s v="Shopee"/>
    <s v="shopee"/>
    <s v=""/>
    <s v="-"/>
    <s v="25/02/2025 16:21"/>
  </r>
  <r>
    <x v="0"/>
    <x v="0"/>
    <n v="76"/>
    <n v="1"/>
    <s v="EUN40"/>
    <n v="206"/>
    <n v="0"/>
    <s v="ร้านที่1"/>
    <s v="ร******น"/>
    <s v="******ุม ตำบลบัวชุม อำเภอชัยบาดาล จังหวัดลพบุรี 15130"/>
    <s v="15130"/>
    <s v="84"/>
    <s v="25/02/2025 16:22"/>
    <s v="-"/>
    <s v="SPX Express"/>
    <s v="Shopee"/>
    <s v="shopee"/>
    <s v=""/>
    <s v="-"/>
    <s v="25/02/2025 16:21"/>
  </r>
  <r>
    <x v="10"/>
    <x v="11"/>
    <n v="33.333333333333336"/>
    <n v="6"/>
    <s v="EUN39"/>
    <n v="180"/>
    <n v="0"/>
    <s v="ร้านที่4"/>
    <s v="ส***ิพร ป***ันบาล"/>
    <s v="กระบี่"/>
    <s v="-"/>
    <s v=""/>
    <s v="25/02/2025 16:16"/>
    <s v="-"/>
    <s v="Flash Express Thailand"/>
    <s v="Tiktok"/>
    <s v="tiktok"/>
    <s v=""/>
    <s v="-"/>
    <s v="25/02/2025 16:16"/>
  </r>
  <r>
    <x v="10"/>
    <x v="11"/>
    <n v="33.333333333333336"/>
    <n v="3"/>
    <s v="EUN38"/>
    <n v="96"/>
    <n v="6"/>
    <s v="ร้านที่4"/>
    <s v="อ***ร์ทิรา    จ***ร์สงค์"/>
    <s v="ประจวบคีรีขันธ์"/>
    <s v="-"/>
    <s v=""/>
    <s v="25/02/2025 16:16"/>
    <s v="-"/>
    <s v="Flash Express Thailand COD"/>
    <s v="Tiktok"/>
    <s v="จ่ายทีหลัง / COD"/>
    <s v=""/>
    <s v="-"/>
    <s v="25/02/2025 16:16"/>
  </r>
  <r>
    <x v="10"/>
    <x v="11"/>
    <n v="33.333333333333336"/>
    <n v="3"/>
    <s v="EUN37"/>
    <n v="90"/>
    <n v="0"/>
    <s v="ร้านที่4"/>
    <s v="แ* ห***สาย"/>
    <s v="พิษณุโลก"/>
    <s v="-"/>
    <s v=""/>
    <s v="25/02/2025 16:16"/>
    <s v="-"/>
    <s v="Flash Express Thailand"/>
    <s v="Tiktok"/>
    <s v="tiktok"/>
    <s v=""/>
    <s v="-"/>
    <s v="25/02/2025 16:16"/>
  </r>
  <r>
    <x v="10"/>
    <x v="11"/>
    <n v="33.333333333333336"/>
    <n v="6"/>
    <s v="EUN35"/>
    <n v="20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25/02/2025 16:09"/>
  </r>
  <r>
    <x v="10"/>
    <x v="11"/>
    <n v="33.333333333333336"/>
    <n v="3"/>
    <s v="EUN34"/>
    <n v="180"/>
    <n v="0"/>
    <s v="ร้านที่4"/>
    <s v="อ***าวดี อ***หม่"/>
    <s v="พัทลุง"/>
    <s v="-"/>
    <s v=""/>
    <s v="25/02/2025 16:07"/>
    <s v="-"/>
    <s v="Flash Express Thailand COD"/>
    <s v="Tiktok"/>
    <s v="จ่ายทีหลัง / COD"/>
    <s v=""/>
    <s v="-"/>
    <s v="25/02/2025 16:08"/>
  </r>
  <r>
    <x v="9"/>
    <x v="10"/>
    <n v="120"/>
    <n v="1"/>
    <s v="EUN34"/>
    <n v="180"/>
    <n v="0"/>
    <s v="ร้านที่4"/>
    <s v="อ***าวดี อ***หม่"/>
    <s v="พัทลุง"/>
    <s v="-"/>
    <s v=""/>
    <s v="25/02/2025 16:07"/>
    <s v="-"/>
    <s v="Flash Express Thailand COD"/>
    <s v="Tiktok"/>
    <s v="จ่ายทีหลัง / COD"/>
    <s v=""/>
    <s v="-"/>
    <s v="25/02/2025 16:08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0"/>
    <x v="11"/>
    <n v="33.333333333333336"/>
    <n v="15"/>
    <s v="EUN32"/>
    <n v="564"/>
    <n v="64"/>
    <s v="ร้านที่4"/>
    <s v="ป**"/>
    <s v="พัทลุง"/>
    <s v="-"/>
    <s v=""/>
    <s v="25/02/2025 16:03"/>
    <s v="-"/>
    <s v="Flash Express Thailand COD"/>
    <s v="Tiktok"/>
    <s v="จ่ายทีหลัง / COD"/>
    <s v=""/>
    <s v="-"/>
    <s v="25/02/2025 16:03"/>
  </r>
  <r>
    <x v="10"/>
    <x v="11"/>
    <n v="33.333333333333336"/>
    <n v="3"/>
    <s v="EUN31"/>
    <n v="106"/>
    <n v="6"/>
    <s v="ร้านที่4"/>
    <s v="P***anploy"/>
    <s v="ปทุมธานี"/>
    <s v="-"/>
    <s v=""/>
    <s v="25/02/2025 16:02"/>
    <s v="-"/>
    <s v="Flash Express Thailand"/>
    <s v="Tiktok"/>
    <s v="tiktok"/>
    <s v=""/>
    <s v="-"/>
    <s v="25/02/2025 16:01"/>
  </r>
  <r>
    <x v="10"/>
    <x v="11"/>
    <n v="33.333333333333336"/>
    <n v="3"/>
    <s v="EUN30"/>
    <n v="116"/>
    <n v="16"/>
    <s v="ร้านที่4"/>
    <s v="ม***โสภาโพธิ์เงิน"/>
    <s v="ขอนแก่น"/>
    <s v="-"/>
    <s v=""/>
    <s v="25/02/2025 16:01"/>
    <s v="-"/>
    <s v="Flash Express Thailand COD"/>
    <s v="Tiktok"/>
    <s v="จ่ายทีหลัง / COD"/>
    <s v=""/>
    <s v="-"/>
    <s v="25/02/2025 16:01"/>
  </r>
  <r>
    <x v="10"/>
    <x v="11"/>
    <n v="33.333333333333336"/>
    <n v="3"/>
    <s v="EUN29"/>
    <n v="100"/>
    <n v="0"/>
    <s v="ร้านที่4"/>
    <s v="ว***นี ห***ญพงษ์ 9* ม*** ต***รกศรีราชา อ***รคบุรี จ***ยนาท 1***0"/>
    <s v="ชัยนาท"/>
    <s v="-"/>
    <s v=""/>
    <s v="25/02/2025 16:00"/>
    <s v="-"/>
    <s v="Flash Express Thailand COD"/>
    <s v="Tiktok"/>
    <s v="จ่ายทีหลัง / COD"/>
    <s v=""/>
    <s v="-"/>
    <s v="25/02/2025 16:00"/>
  </r>
  <r>
    <x v="8"/>
    <x v="8"/>
    <n v="66.666666666666671"/>
    <n v="3"/>
    <s v="EUN28"/>
    <n v="150"/>
    <n v="0"/>
    <s v="ร้านที่2"/>
    <s v="ก***รรณ เ***องจันทร์"/>
    <s v="ตาก"/>
    <s v="-"/>
    <s v=""/>
    <s v="25/02/2025 15:45"/>
    <s v="-"/>
    <s v="J&amp;T COD"/>
    <s v="Tiktok"/>
    <s v="จ่ายทีหลัง / COD"/>
    <s v=""/>
    <s v="-"/>
    <s v="25/02/2025 15:45"/>
  </r>
  <r>
    <x v="12"/>
    <x v="13"/>
    <n v="0"/>
    <n v="1"/>
    <s v="EUN27"/>
    <n v="295"/>
    <n v="0"/>
    <s v="ร้านที่4"/>
    <s v="พ***าภรณ์ ผ***ผา"/>
    <s v="หนองบัวลำภู"/>
    <s v="-"/>
    <s v=""/>
    <s v="25/02/2025 18:57"/>
    <s v="-"/>
    <s v="Flash Express Thailand"/>
    <s v="Tiktok"/>
    <s v="tiktok"/>
    <s v=""/>
    <s v="-"/>
    <s v="25/02/2025 15:39"/>
  </r>
  <r>
    <x v="3"/>
    <x v="9"/>
    <n v="120"/>
    <n v="1"/>
    <s v="EUN27"/>
    <n v="295"/>
    <n v="0"/>
    <s v="ร้านที่4"/>
    <s v="พ***าภรณ์ ผ***ผา"/>
    <s v="หนองบัวลำภู"/>
    <s v="-"/>
    <s v=""/>
    <s v="25/02/2025 18:57"/>
    <s v="-"/>
    <s v="Flash Express Thailand"/>
    <s v="Tiktok"/>
    <s v="tiktok"/>
    <s v=""/>
    <s v="-"/>
    <s v="25/02/2025 15:39"/>
  </r>
  <r>
    <x v="1"/>
    <x v="1"/>
    <n v="65"/>
    <n v="5"/>
    <s v="EUN27"/>
    <n v="295"/>
    <n v="0"/>
    <s v="ร้านที่4"/>
    <s v="พ***าภรณ์ ผ***ผา"/>
    <s v="หนองบัวลำภู"/>
    <s v="-"/>
    <s v=""/>
    <s v="25/02/2025 18:57"/>
    <s v="-"/>
    <s v="Flash Express Thailand"/>
    <s v="Tiktok"/>
    <s v="tiktok"/>
    <s v=""/>
    <s v="-"/>
    <s v="25/02/2025 15:39"/>
  </r>
  <r>
    <x v="0"/>
    <x v="0"/>
    <n v="66.333333333333329"/>
    <n v="3"/>
    <s v="EUN26"/>
    <n v="166.03"/>
    <n v="0"/>
    <s v="ร้านที่9"/>
    <s v="ณัฎฐ์ศศิ จารุพัฒน์ธนภพ"/>
    <s v="104/1 ม.12 ต.บางปลาม้า อ.บางปลาม้า จ.สุพรรณบุรี หมู่บ้านโพธิ์ศรี_x000a__x000a_บางปลาม้า/ Bang Pla Maสุพรรณบุรี/ Suphanburi_x000a_72150"/>
    <s v="72150"/>
    <s v="660868983993"/>
    <s v="25/02/2025 15:38"/>
    <s v="-"/>
    <s v="Kerry_dropoff"/>
    <s v="Lazada"/>
    <s v="lazada"/>
    <s v=""/>
    <s v="-"/>
    <s v="25/02/2025 15:38"/>
  </r>
  <r>
    <x v="3"/>
    <x v="14"/>
    <n v="66.333333333333329"/>
    <n v="3"/>
    <s v="EUN24"/>
    <n v="285"/>
    <n v="45"/>
    <s v="ร้านที่2"/>
    <s v="จ******์"/>
    <s v="******ำบลในเมือง อำเภอเมืองนครพนม จังหวัดนครพนม 48000"/>
    <s v="48000"/>
    <s v="23"/>
    <s v="25/02/2025 15:34"/>
    <s v="-"/>
    <s v="SPX Express"/>
    <s v="Shopee"/>
    <s v="shopee"/>
    <s v=""/>
    <s v="-"/>
    <s v="25/02/2025 15:34"/>
  </r>
  <r>
    <x v="1"/>
    <x v="1"/>
    <n v="65"/>
    <n v="2"/>
    <s v="EUN23"/>
    <n v="230"/>
    <n v="30"/>
    <s v="ร้านที่1"/>
    <s v="ตุ๊กตา บุญเกิด"/>
    <s v="บริษัทเอคโค่ออโต้พาร์ท   13/1 หมู่ 2 ถนนบางนา- ตราด กม 41 ต.บางวัว อ.บางปะกง จ.ฉะเชิงเทรา    24180"/>
    <s v="24180"/>
    <s v="0970432647"/>
    <s v="25/02/2025 15:30"/>
    <s v="raweewan5499@gmail.com"/>
    <s v="EMS COD"/>
    <s v="facebook"/>
    <s v="กสิกร"/>
    <s v=""/>
    <s v="-"/>
    <s v="25/02/2025 15:27"/>
  </r>
  <r>
    <x v="0"/>
    <x v="0"/>
    <n v="100"/>
    <n v="2"/>
    <s v="EUN23"/>
    <n v="230"/>
    <n v="30"/>
    <s v="ร้านที่1"/>
    <s v="ตุ๊กตา บุญเกิด"/>
    <s v="บริษัทเอคโค่ออโต้พาร์ท   13/1 หมู่ 2 ถนนบางนา- ตราด กม 41 ต.บางวัว อ.บางปะกง จ.ฉะเชิงเทรา    24180"/>
    <s v="24180"/>
    <s v="0970432647"/>
    <s v="25/02/2025 15:30"/>
    <s v="raweewan5499@gmail.com"/>
    <s v="EMS COD"/>
    <s v="facebook"/>
    <s v="กสิกร"/>
    <s v=""/>
    <s v="-"/>
    <s v="25/02/2025 15:26"/>
  </r>
  <r>
    <x v="8"/>
    <x v="8"/>
    <n v="66.666666666666671"/>
    <n v="3"/>
    <s v="EUN22"/>
    <n v="210"/>
    <n v="0"/>
    <s v="ร้านที่4"/>
    <s v="น***มบัติ เ***รัตน์"/>
    <s v="สกลนคร"/>
    <s v="-"/>
    <s v=""/>
    <s v="-"/>
    <s v="-"/>
    <s v="J&amp;T Express"/>
    <s v="Tiktok"/>
    <s v="-"/>
    <s v=""/>
    <s v="-"/>
    <s v="25/02/2025 15:24"/>
  </r>
  <r>
    <x v="13"/>
    <x v="15"/>
    <n v="139"/>
    <n v="1"/>
    <s v="EUN22"/>
    <n v="210"/>
    <n v="0"/>
    <s v="ร้านที่4"/>
    <s v="น***มบัติ เ***รัตน์"/>
    <s v="สกลนคร"/>
    <s v="-"/>
    <s v=""/>
    <s v="-"/>
    <s v="-"/>
    <s v="J&amp;T Express"/>
    <s v="Tiktok"/>
    <s v="-"/>
    <s v=""/>
    <s v="-"/>
    <s v="25/02/2025 15:24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14"/>
    <x v="16"/>
    <n v="65"/>
    <n v="1"/>
    <s v="EUN20"/>
    <n v="230"/>
    <n v="30"/>
    <s v="ร้านที่1"/>
    <s v="วิภา ตระกูลวงศ์"/>
    <s v="ม.การเคหะ2_x000a_88/274ม.3ซอย3_x000a_ต.เสม็ดอ.เมือง_x000a_จ.ชลบรี_x000a_ 20000"/>
    <s v="20000"/>
    <s v="0800704848"/>
    <s v="25/02/2025 15:15"/>
    <s v="suphandarat@gmail.com"/>
    <s v="EMS COD"/>
    <s v="facebook"/>
    <s v="จ่ายทีหลัง / COD"/>
    <s v=""/>
    <s v="-"/>
    <s v="25/02/2025 15:15"/>
  </r>
  <r>
    <x v="6"/>
    <x v="6"/>
    <n v="65"/>
    <n v="1"/>
    <s v="EUN20"/>
    <n v="230"/>
    <n v="30"/>
    <s v="ร้านที่1"/>
    <s v="วิภา ตระกูลวงศ์"/>
    <s v="ม.การเคหะ2_x000a_88/274ม.3ซอย3_x000a_ต.เสม็ดอ.เมือง_x000a_จ.ชลบรี_x000a_ 20000"/>
    <s v="20000"/>
    <s v="0800704848"/>
    <s v="25/02/2025 15:15"/>
    <s v="suphandarat@gmail.com"/>
    <s v="EMS COD"/>
    <s v="facebook"/>
    <s v="จ่ายทีหลัง / COD"/>
    <s v=""/>
    <s v="-"/>
    <s v="25/02/2025 15:15"/>
  </r>
  <r>
    <x v="5"/>
    <x v="5"/>
    <n v="65"/>
    <n v="2"/>
    <s v="EUN20"/>
    <n v="230"/>
    <n v="30"/>
    <s v="ร้านที่1"/>
    <s v="วิภา ตระกูลวงศ์"/>
    <s v="ม.การเคหะ2_x000a_88/274ม.3ซอย3_x000a_ต.เสม็ดอ.เมือง_x000a_จ.ชลบรี_x000a_ 20000"/>
    <s v="20000"/>
    <s v="0800704848"/>
    <s v="25/02/2025 15:15"/>
    <s v="suphandarat@gmail.com"/>
    <s v="EMS COD"/>
    <s v="facebook"/>
    <s v="จ่ายทีหลัง / COD"/>
    <s v=""/>
    <s v="-"/>
    <s v="25/02/2025 15:15"/>
  </r>
  <r>
    <x v="5"/>
    <x v="5"/>
    <n v="40"/>
    <n v="4"/>
    <s v="EUN19"/>
    <n v="430"/>
    <n v="30"/>
    <s v="ร้านที่1"/>
    <s v="ชื่อเซี่ยมฮั้วแซ่ตั้ง"/>
    <s v="ที่อยู่99/100ถนนติวานนท์ซอยร่วมสุข4ม1ตำบลบ้านใหม่อำเภอเมืองปทุมธานีจังหวัดปทุมธานีโทรเก็บเงินปลายทางจ้า 12000"/>
    <s v="12000"/>
    <s v="0850636318"/>
    <s v="25/02/2025 15:02"/>
    <s v="suphandarat@gmail.com"/>
    <s v="EMS COD"/>
    <s v="facebook"/>
    <s v="จ่ายทีหลัง / COD"/>
    <s v=""/>
    <s v="-"/>
    <s v="25/02/2025 15:02"/>
  </r>
  <r>
    <x v="2"/>
    <x v="2"/>
    <n v="40"/>
    <n v="2"/>
    <s v="EUN19"/>
    <n v="430"/>
    <n v="30"/>
    <s v="ร้านที่1"/>
    <s v="ชื่อเซี่ยมฮั้วแซ่ตั้ง"/>
    <s v="ที่อยู่99/100ถนนติวานนท์ซอยร่วมสุข4ม1ตำบลบ้านใหม่อำเภอเมืองปทุมธานีจังหวัดปทุมธานีโทรเก็บเงินปลายทางจ้า 12000"/>
    <s v="12000"/>
    <s v="0850636318"/>
    <s v="25/02/2025 15:02"/>
    <s v="suphandarat@gmail.com"/>
    <s v="EMS COD"/>
    <s v="facebook"/>
    <s v="จ่ายทีหลัง / COD"/>
    <s v=""/>
    <s v="-"/>
    <s v="25/02/2025 15:02"/>
  </r>
  <r>
    <x v="14"/>
    <x v="16"/>
    <n v="40"/>
    <n v="4"/>
    <s v="EUN19"/>
    <n v="430"/>
    <n v="30"/>
    <s v="ร้านที่1"/>
    <s v="ชื่อเซี่ยมฮั้วแซ่ตั้ง"/>
    <s v="ที่อยู่99/100ถนนติวานนท์ซอยร่วมสุข4ม1ตำบลบ้านใหม่อำเภอเมืองปทุมธานีจังหวัดปทุมธานีโทรเก็บเงินปลายทางจ้า 12000"/>
    <s v="12000"/>
    <s v="0850636318"/>
    <s v="25/02/2025 15:02"/>
    <s v="suphandarat@gmail.com"/>
    <s v="EMS COD"/>
    <s v="facebook"/>
    <s v="จ่ายทีหลัง / COD"/>
    <s v=""/>
    <s v="-"/>
    <s v="25/02/2025 15:02"/>
  </r>
  <r>
    <x v="1"/>
    <x v="1"/>
    <n v="65"/>
    <n v="1"/>
    <s v="EUN18"/>
    <n v="120"/>
    <n v="20"/>
    <s v="ร้านที่1"/>
    <s v="คุณจำเรียง แก้วคำ"/>
    <s v="126 หมู่.15 ต.ดงน้อย.          อ.ราชสาส์น จ.ฉะเชิงเทรา 24120"/>
    <s v="24120"/>
    <s v="0853950742"/>
    <s v="25/02/2025 14:24"/>
    <s v="suphandarat@gmail.com"/>
    <s v="EMS"/>
    <s v="facebook"/>
    <s v="กสิกร"/>
    <s v=""/>
    <s v="-"/>
    <s v="25/02/2025 15:01"/>
  </r>
  <r>
    <x v="0"/>
    <x v="0"/>
    <n v="100"/>
    <n v="1"/>
    <s v="EUN18"/>
    <n v="120"/>
    <n v="20"/>
    <s v="ร้านที่1"/>
    <s v="คุณจำเรียง แก้วคำ"/>
    <s v="126 หมู่.15 ต.ดงน้อย.          อ.ราชสาส์น จ.ฉะเชิงเทรา 24120"/>
    <s v="24120"/>
    <s v="0853950742"/>
    <s v="25/02/2025 14:24"/>
    <s v="suphandarat@gmail.com"/>
    <s v="EMS"/>
    <s v="facebook"/>
    <s v="กสิกร"/>
    <s v=""/>
    <s v="-"/>
    <s v="25/02/2025 15:01"/>
  </r>
  <r>
    <x v="0"/>
    <x v="0"/>
    <n v="100"/>
    <n v="5"/>
    <s v="EUN17"/>
    <n v="500"/>
    <n v="20"/>
    <s v="ร้านที่1"/>
    <s v="วิทยา"/>
    <s v="35ม.4ซ.48ต.ตะค่า อ.บางปลาม้า สุพรรณ 72150"/>
    <s v="72150"/>
    <s v="0624816788"/>
    <s v="25/02/2025 14:02"/>
    <s v="suphandarat@gmail.com"/>
    <s v="EMS"/>
    <s v="facebook"/>
    <s v="กสิกร"/>
    <s v=""/>
    <s v="-"/>
    <s v="25/02/2025 14:59"/>
  </r>
  <r>
    <x v="0"/>
    <x v="0"/>
    <n v="66.333333333333329"/>
    <n v="6"/>
    <s v="EUN16"/>
    <n v="535"/>
    <n v="64"/>
    <s v="ร้านที่1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25/02/2025 15:27"/>
    <s v="-"/>
    <s v="SPX Express"/>
    <s v="Shopee"/>
    <s v="shopee"/>
    <s v=""/>
    <s v="-"/>
    <s v="25/02/2025 14:57"/>
  </r>
  <r>
    <x v="1"/>
    <x v="1"/>
    <n v="65"/>
    <n v="4"/>
    <s v="EUN15"/>
    <n v="179"/>
    <n v="20"/>
    <s v="ร้านที่1"/>
    <s v="สมบูรณ์"/>
    <s v="300/33 ถ.ประดิษฐ์มนูธรรม ซ.ประดิษฐ์มนูธรรม 10 แยกสิริมงคล ไม่ต้องเข้าหมู่บ้าน แขวงคลองเจ้าคุณสิงห์ เขตวังทองหลาง กทม. 10310"/>
    <s v="10310"/>
    <s v="0814885179"/>
    <s v="25/02/2025 13:08"/>
    <s v="suphandarat@gmail.com"/>
    <s v="EMS"/>
    <s v="facebook"/>
    <s v="กสิกร"/>
    <s v=""/>
    <s v="-"/>
    <s v="25/02/2025 14:55"/>
  </r>
  <r>
    <x v="15"/>
    <x v="17"/>
    <n v="100"/>
    <n v="3"/>
    <s v="EUN13"/>
    <n v="280"/>
    <n v="30"/>
    <s v="ร้านที่1"/>
    <s v="อิสราโยธาจักร"/>
    <s v="158/4ม.2ต.ท่าศาลาอ.ท่าศาลาจ.นครศรีธรรมราช 80160"/>
    <s v="80160"/>
    <s v="0967156829"/>
    <s v="25/02/2025 14:52"/>
    <s v="suphandarat@gmail.com"/>
    <s v="EMS COD"/>
    <s v="facebook"/>
    <s v="จ่ายทีหลัง / COD"/>
    <s v=""/>
    <s v="-"/>
    <s v="25/02/2025 14:52"/>
  </r>
  <r>
    <x v="1"/>
    <x v="1"/>
    <n v="50"/>
    <n v="6"/>
    <s v="EUN10"/>
    <n v="185.27"/>
    <n v="0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25/02/2025 14:45"/>
    <s v="-"/>
    <s v="Kerry_dropoff"/>
    <s v="Lazada"/>
    <s v="lazada"/>
    <s v=""/>
    <s v="-"/>
    <s v="25/02/2025 14:45"/>
  </r>
  <r>
    <x v="3"/>
    <x v="18"/>
    <n v="68.59"/>
    <n v="1"/>
    <s v="EUN9"/>
    <n v="75.59"/>
    <n v="7"/>
    <s v="ร้านที่3"/>
    <s v="ชนินทร์  มาศิริโรจน์"/>
    <s v="(บ้านทหารเรือ-หลังตลาด)  17/50 หมู่ 2 ซ.เอกชัย 23  แขวงบางขุนเทียน_x000a__x000a_จอมทอง/ Chom Thongกรุงเทพมหานคร/ Bangkok_x000a_10150"/>
    <s v="10150"/>
    <s v="660868947910"/>
    <s v="25/02/2025 14:40"/>
    <s v="-"/>
    <s v="Kerry_dropoff"/>
    <s v="Lazada"/>
    <s v="lazada"/>
    <s v=""/>
    <s v="-"/>
    <s v="25/02/2025 14:40"/>
  </r>
  <r>
    <x v="0"/>
    <x v="19"/>
    <n v="55.27"/>
    <n v="1"/>
    <s v="EUN8"/>
    <n v="62.27"/>
    <n v="7"/>
    <s v="ร้านที่1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25/02/2025 14:24"/>
    <s v="-"/>
    <s v="Kerry_dropoff"/>
    <s v="Lazada"/>
    <s v="lazada"/>
    <s v=""/>
    <s v="-"/>
    <s v="25/02/2025 14:24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1"/>
    <x v="1"/>
    <n v="65"/>
    <n v="4"/>
    <s v="EUN5"/>
    <n v="156"/>
    <n v="0"/>
    <s v="ร้านที่4"/>
    <s v="ก*** ธ***รัตน์"/>
    <s v="สระบุรี"/>
    <s v="-"/>
    <s v=""/>
    <s v="25/02/2025 14:02"/>
    <s v="-"/>
    <s v="Flash Express Thailand"/>
    <s v="Tiktok"/>
    <s v="tiktok"/>
    <s v=""/>
    <s v="-"/>
    <s v="25/02/2025 14:01"/>
  </r>
  <r>
    <x v="0"/>
    <x v="19"/>
    <n v="60.24"/>
    <n v="1"/>
    <s v="EUN4"/>
    <n v="67.239999999999995"/>
    <n v="7"/>
    <s v="ร้านที่1"/>
    <s v="ดารณี​ กานตชาติพิชัย"/>
    <s v="179/68 มบ.กาญจนกนกวิลล์3 ม.3  ต.ท่าวังตาล_x000a__x000a_สารภี/ Saraphiเชียงใหม่/ Chiang Mai_x000a_50140"/>
    <s v="50140"/>
    <s v="660806229022"/>
    <s v="25/02/2025 14:00"/>
    <s v="-"/>
    <s v="Kerry_dropoff"/>
    <s v="Lazada"/>
    <s v="lazada"/>
    <s v=""/>
    <s v="-"/>
    <s v="25/02/2025 14:00"/>
  </r>
  <r>
    <x v="4"/>
    <x v="4"/>
    <n v="60"/>
    <n v="3"/>
    <s v="EUN3"/>
    <n v="111"/>
    <n v="6"/>
    <s v="ร้านที่2"/>
    <s v="ว***วัลณ์   แ***ุนทด"/>
    <s v="นครราชสีมา"/>
    <s v="-"/>
    <s v=""/>
    <s v="25/02/2025 13:56"/>
    <s v="-"/>
    <s v="Flash Express Thailand COD"/>
    <s v="Tiktok"/>
    <s v="จ่ายทีหลัง / COD"/>
    <s v=""/>
    <s v="-"/>
    <s v="25/02/2025 13:57"/>
  </r>
  <r>
    <x v="16"/>
    <x v="20"/>
    <n v="100"/>
    <n v="3"/>
    <s v="EUN2"/>
    <n v="249"/>
    <n v="0"/>
    <s v="ร้านที่9"/>
    <s v="วิชชุดา แก้วมหาวศ์"/>
    <s v="197 หมู่2ต.บัวขาวอ.กฉินารายณ์จ.กาฬสินธุ์46110 · บัวขาว/ Bua Khao_x000a__x000a_กุฉินารายณ์/ Kuchinaraiกาฬสินธุ์/ Kalasin_x000a_46110"/>
    <s v="46110"/>
    <s v="660864299052"/>
    <s v="25/02/2025 13:45"/>
    <s v="-"/>
    <s v="Kerry_dropoff"/>
    <s v="Lazada"/>
    <s v="lazada"/>
    <s v=""/>
    <s v="-"/>
    <s v="25/02/2025 13:45"/>
  </r>
  <r>
    <x v="0"/>
    <x v="19"/>
    <n v="63.41"/>
    <n v="1"/>
    <s v="EUN1"/>
    <n v="70.41"/>
    <n v="7"/>
    <s v="ร้านที่1"/>
    <s v="รัตน์ โพธิสาร"/>
    <s v="123หมู่4ตำบลสระบัว · สระบัว/ Sa Bua_x000a__x000a_ปทุมรัตต์/ Pathum Ratร้อยเอ็ด/ Roi Et_x000a_45190"/>
    <s v="45190"/>
    <s v="660659160662"/>
    <s v="25/02/2025 13:32"/>
    <s v="-"/>
    <s v="Kerry_dropoff"/>
    <s v="Lazada"/>
    <s v="lazada"/>
    <s v=""/>
    <s v="-"/>
    <s v="25/02/2025 13:32"/>
  </r>
  <r>
    <x v="1"/>
    <x v="1"/>
    <n v="65"/>
    <n v="6"/>
    <s v="EUN0"/>
    <n v="228"/>
    <n v="0"/>
    <s v="ร้านที่4"/>
    <s v="ท***"/>
    <s v="พระนครศรีอยุธยา"/>
    <s v="-"/>
    <s v=""/>
    <s v="25/02/2025 13:11"/>
    <s v="-"/>
    <s v="Flash Express Thailand COD"/>
    <s v="Tiktok"/>
    <s v="จ่ายทีหลัง / COD"/>
    <s v=""/>
    <s v="-"/>
    <s v="25/02/2025 13:11"/>
  </r>
  <r>
    <x v="1"/>
    <x v="1"/>
    <n v="65"/>
    <n v="8"/>
    <s v="EUM99"/>
    <n v="304"/>
    <n v="0"/>
    <s v="ร้านที่4"/>
    <s v="ว***ญา พ***กเว"/>
    <s v="พระนครศรีอยุธยา"/>
    <s v="-"/>
    <s v=""/>
    <s v="25/02/2025 12:54"/>
    <s v="-"/>
    <s v="Flash Express Thailand COD"/>
    <s v="Tiktok"/>
    <s v="จ่ายทีหลัง / COD"/>
    <s v="ขอไม่รับรถกาแฟนะค่ะ"/>
    <s v="-"/>
    <s v="25/02/2025 12:54"/>
  </r>
  <r>
    <x v="1"/>
    <x v="1"/>
    <n v="65"/>
    <n v="1"/>
    <s v="EUM96"/>
    <n v="83"/>
    <n v="45"/>
    <s v="ร้านที่4"/>
    <s v="ว***ดี จ***ร์พรม"/>
    <s v="สงขลา"/>
    <s v="-"/>
    <s v=""/>
    <s v="25/02/2025 12:48"/>
    <s v="-"/>
    <s v="Flash Express Thailand"/>
    <s v="Tiktok"/>
    <s v="tiktok"/>
    <s v=""/>
    <s v="-"/>
    <s v="25/02/2025 12:46"/>
  </r>
  <r>
    <x v="17"/>
    <x v="21"/>
    <n v="27.5"/>
    <n v="4"/>
    <s v="EUM95"/>
    <n v="73.38"/>
    <n v="0"/>
    <s v="ร้านที่10"/>
    <s v="ปาริชาติ สราคำ"/>
    <s v="นำส่งหลังวัด · นิคมกระเสียว/ Nikhom Krasiao_x000a__x000a_ด่านช้าง/ Dan Changสุพรรณบุรี/ Suphanburi_x000a_72180"/>
    <s v="72180"/>
    <s v="660987602182"/>
    <s v="25/02/2025 12:40"/>
    <s v="-"/>
    <s v="Kerry_dropoff"/>
    <s v="Lazada"/>
    <s v="lazada"/>
    <s v=""/>
    <s v="-"/>
    <s v="25/02/2025 12:40"/>
  </r>
  <r>
    <x v="1"/>
    <x v="1"/>
    <n v="50"/>
    <n v="6"/>
    <s v="EUM94"/>
    <n v="173.74"/>
    <n v="7"/>
    <s v="ร้านที่1"/>
    <s v="พลอยมณีวรรณ  สังวรกี"/>
    <s v="188/60  ซ.กิ่งแก้ว 29 หมู่บ้านสตอรี่ · ราชาเทวะ/ Racha Thewa_x000a__x000a_บางพลี/ Bang Phliสมุทรปราการ/ Samut Prakan_x000a_10540"/>
    <s v="10540"/>
    <s v="660652194400"/>
    <s v="25/02/2025 12:30"/>
    <s v="-"/>
    <s v="Kerry_dropoff"/>
    <s v="Lazada"/>
    <s v="lazada"/>
    <s v=""/>
    <s v="-"/>
    <s v="25/02/2025 12:30"/>
  </r>
  <r>
    <x v="0"/>
    <x v="0"/>
    <n v="100"/>
    <n v="1"/>
    <s v="EUM93"/>
    <n v="130"/>
    <n v="30"/>
    <s v="ร้านที่1"/>
    <s v="จารี​ พรหม​ทอง"/>
    <s v="31 หมู่ 3 ต.ท่าไร่.. อ.เมือง จ.นครศรีธรรมราช 80000"/>
    <s v="80000"/>
    <s v="0656878946"/>
    <s v="25/02/2025 12:24"/>
    <s v="raweewan5499@gmail.com"/>
    <s v="EMS COD"/>
    <s v="facebook"/>
    <s v="กสิกร"/>
    <s v=""/>
    <s v="-"/>
    <s v="25/02/2025 12:24"/>
  </r>
  <r>
    <x v="1"/>
    <x v="1"/>
    <n v="65"/>
    <n v="1"/>
    <s v="EUM93"/>
    <n v="130"/>
    <n v="30"/>
    <s v="ร้านที่1"/>
    <s v="จารี​ พรหม​ทอง"/>
    <s v="31 หมู่ 3 ต.ท่าไร่.. อ.เมือง จ.นครศรีธรรมราช 80000"/>
    <s v="80000"/>
    <s v="0656878946"/>
    <s v="25/02/2025 12:24"/>
    <s v="raweewan5499@gmail.com"/>
    <s v="EMS COD"/>
    <s v="facebook"/>
    <s v="กสิกร"/>
    <s v=""/>
    <s v="-"/>
    <s v="25/02/2025 12:24"/>
  </r>
  <r>
    <x v="0"/>
    <x v="0"/>
    <n v="75"/>
    <n v="3"/>
    <s v="EUM92"/>
    <n v="261"/>
    <n v="45"/>
    <s v="ร้านที่1"/>
    <s v="J*"/>
    <s v="******ะพานลอย) ระหว่างซ.ประชาชื่น16,17 ตรงข้ามสะพาน99 แขวงวงศ์สว่าง เขตบางซื่อ จังหวัดกรุงเทพมหานคร 10800"/>
    <s v="10800"/>
    <s v="18"/>
    <s v="25/02/2025 12:20"/>
    <s v="-"/>
    <s v="SPX Express"/>
    <s v="Shopee"/>
    <s v="shopee"/>
    <s v=""/>
    <s v="-"/>
    <s v="25/02/2025 12:19"/>
  </r>
  <r>
    <x v="0"/>
    <x v="0"/>
    <n v="66.333333333333329"/>
    <n v="3"/>
    <s v="EUM91"/>
    <n v="205.9"/>
    <n v="0"/>
    <s v="ร้านที่9"/>
    <s v="ชยพัทธ์ ภัทรพิบูลย์ศิลป์"/>
    <s v="โลตัสสาขากำแพงแสน 9/2 ม.7 ต.ทุ่งกระพังโหม อ.กำแพงแสน จ.นครปฐม · กำแพงแสน/ Kamphaeng Saen_x000a__x000a_กำแพงแสน/ Kamphaeng Saenนครปฐม/ Nakhon Pathom_x000a_73140"/>
    <s v="73140"/>
    <s v="660979926161"/>
    <s v="25/02/2025 12:10"/>
    <s v="-"/>
    <s v="Kerry_dropoff"/>
    <s v="Lazada"/>
    <s v="lazada"/>
    <s v=""/>
    <s v="-"/>
    <s v="25/02/2025 12:09"/>
  </r>
  <r>
    <x v="0"/>
    <x v="0"/>
    <n v="66.333333333333329"/>
    <n v="3"/>
    <s v="EUM91"/>
    <n v="205.9"/>
    <n v="0"/>
    <s v="ร้านที่9"/>
    <s v="ชยพัทธ์ ภัทรพิบูลย์ศิลป์"/>
    <s v="โลตัสสาขากำแพงแสน 9/2 ม.7 ต.ทุ่งกระพังโหม อ.กำแพงแสน จ.นครปฐม · กำแพงแสน/ Kamphaeng Saen_x000a__x000a_กำแพงแสน/ Kamphaeng Saenนครปฐม/ Nakhon Pathom_x000a_73140"/>
    <s v="73140"/>
    <s v="660979926161"/>
    <s v="25/02/2025 12:10"/>
    <s v="-"/>
    <s v="Kerry_dropoff"/>
    <s v="Lazada"/>
    <s v="lazada"/>
    <s v=""/>
    <s v="-"/>
    <s v="25/02/2025 12:09"/>
  </r>
  <r>
    <x v="17"/>
    <x v="21"/>
    <n v="27.5"/>
    <n v="4"/>
    <s v="EUM90"/>
    <n v="82.47"/>
    <n v="0"/>
    <s v="ร้านที่10"/>
    <s v="ศุภณัฐ  ไทรสงวน"/>
    <s v="38/125 ซอยบ้านบนเขา2 หมู่4 ซอยข้างรร.พม่า ต.คึกคัก · คึกคัก/ Khuekkhak_x000a__x000a_ตะกั่วป่า/ Takua Paพังงา/ Phang Nga_x000a_82220"/>
    <s v="82220"/>
    <s v="660654019396"/>
    <s v="25/02/2025 11:37"/>
    <s v="-"/>
    <s v="Kerry_dropoff"/>
    <s v="Lazada"/>
    <s v="lazada"/>
    <s v=""/>
    <s v="-"/>
    <s v="25/02/2025 11:37"/>
  </r>
  <r>
    <x v="1"/>
    <x v="1"/>
    <n v="65"/>
    <n v="1"/>
    <s v="EUM88"/>
    <n v="13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25/02/2025 11:21"/>
    <s v="raweewan5499@gmail.com"/>
    <s v="EMS COD"/>
    <s v="facebook"/>
    <s v="กสิกร"/>
    <s v=""/>
    <s v="-"/>
    <s v="25/02/2025 11:21"/>
  </r>
  <r>
    <x v="3"/>
    <x v="3"/>
    <n v="120"/>
    <n v="1"/>
    <s v="EUM88"/>
    <n v="13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25/02/2025 11:21"/>
    <s v="raweewan5499@gmail.com"/>
    <s v="EMS COD"/>
    <s v="facebook"/>
    <s v="กสิกร"/>
    <s v=""/>
    <s v="-"/>
    <s v="25/02/2025 11:21"/>
  </r>
  <r>
    <x v="17"/>
    <x v="21"/>
    <n v="45"/>
    <n v="4"/>
    <s v="EUM87"/>
    <n v="164"/>
    <n v="0"/>
    <s v="ร้านที่4"/>
    <s v="น***าวธนิษฐา  ว***ทธะยา"/>
    <s v="อุบลราชธานี"/>
    <s v="-"/>
    <s v=""/>
    <s v="25/02/2025 11:10"/>
    <s v="-"/>
    <s v="Flash Express Thailand COD"/>
    <s v="Tiktok"/>
    <s v="จ่ายทีหลัง / COD"/>
    <s v=""/>
    <s v="-"/>
    <s v="25/02/2025 11:10"/>
  </r>
  <r>
    <x v="0"/>
    <x v="0"/>
    <n v="78"/>
    <n v="2"/>
    <s v="EUM86"/>
    <n v="156"/>
    <n v="0"/>
    <s v="ร้านที่1"/>
    <s v="น******ิ"/>
    <s v="******ง/เขต จอมทองจ.กรุงเทพฯ แขวงจอมทอง เขตจอมทอง จังหวัดกรุงเทพมหานคร 10150"/>
    <s v="10150"/>
    <s v="99"/>
    <s v="25/02/2025 11:38"/>
    <s v="-"/>
    <s v="Flash Express"/>
    <s v="Shopee"/>
    <s v="shopee"/>
    <s v=""/>
    <s v="-"/>
    <s v="25/02/2025 11:08"/>
  </r>
  <r>
    <x v="0"/>
    <x v="19"/>
    <n v="49.08"/>
    <n v="1"/>
    <s v="EUM85"/>
    <n v="56.08"/>
    <n v="7"/>
    <s v="ร้านที่1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5/02/2025 11:07"/>
    <s v="-"/>
    <s v="Kerry_dropoff"/>
    <s v="Lazada"/>
    <s v="lazada"/>
    <s v=""/>
    <s v="-"/>
    <s v="25/02/2025 11:07"/>
  </r>
  <r>
    <x v="17"/>
    <x v="21"/>
    <n v="30"/>
    <n v="12"/>
    <s v="EUM84"/>
    <n v="250.65"/>
    <n v="0"/>
    <s v="ร้านที่10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660817030940"/>
    <s v="25/02/2025 10:59"/>
    <s v="-"/>
    <s v="Kerry_dropoff"/>
    <s v="Lazada"/>
    <s v="lazada"/>
    <s v=""/>
    <s v="-"/>
    <s v="25/02/2025 10:58"/>
  </r>
  <r>
    <x v="0"/>
    <x v="0"/>
    <n v="66.333333333333329"/>
    <n v="3"/>
    <s v="EUM83"/>
    <n v="330"/>
    <n v="0"/>
    <s v="ร้านที่1"/>
    <s v="ป******้"/>
    <s v="******ตำบลบรบือ ตำบลบรบือ อำเภอบรบือ จังหวัดมหาสารคาม 44130"/>
    <s v="44130"/>
    <s v="38"/>
    <s v="25/02/2025 10:51"/>
    <s v="-"/>
    <s v="SPX Express"/>
    <s v="Shopee"/>
    <s v="shopee"/>
    <s v=""/>
    <s v="-"/>
    <s v="25/02/2025 10:49"/>
  </r>
  <r>
    <x v="18"/>
    <x v="22"/>
    <n v="100"/>
    <n v="1"/>
    <s v="EUM83"/>
    <n v="330"/>
    <n v="0"/>
    <s v="ร้านที่1"/>
    <s v="ป******้"/>
    <s v="******ตำบลบรบือ ตำบลบรบือ อำเภอบรบือ จังหวัดมหาสารคาม 44130"/>
    <s v="44130"/>
    <s v="38"/>
    <s v="25/02/2025 10:51"/>
    <s v="-"/>
    <s v="SPX Express"/>
    <s v="Shopee"/>
    <s v="shopee"/>
    <s v=""/>
    <s v="-"/>
    <s v="25/02/2025 10:49"/>
  </r>
  <r>
    <x v="17"/>
    <x v="23"/>
    <n v="36"/>
    <n v="1"/>
    <s v="EUM82"/>
    <n v="36"/>
    <n v="0"/>
    <s v="ร้านที่8"/>
    <s v="ญาณิศา"/>
    <s v="37/1 ม8 ต.โพธิ์ทอง อ.ปางศิลาทอง · โพธิ์ทอง/ Pho Thong_x000a__x000a_ปางศิลาทอง/ Pang Sila Thongกำแพงเพชร/ Kamphaeng Phet_x000a_62120"/>
    <s v="62120"/>
    <s v="660813367579"/>
    <s v="25/02/2025 10:47"/>
    <s v="-"/>
    <s v="Kerry_dropoff"/>
    <s v="Lazada"/>
    <s v="lazada"/>
    <s v=""/>
    <s v="-"/>
    <s v="25/02/2025 10:47"/>
  </r>
  <r>
    <x v="17"/>
    <x v="21"/>
    <n v="27.5"/>
    <n v="4"/>
    <s v="EUM81"/>
    <n v="129.91"/>
    <n v="7"/>
    <s v="ร้านที่10"/>
    <s v="แนน"/>
    <s v="1/2 หมู่ที่6 - · ปากช่อง/ Pak Chong_x000a__x000a_จอมบึง/ Chom Buengราชบุรี/ Ratchaburi_x000a_70150"/>
    <s v="70150"/>
    <s v="660824479021"/>
    <s v="25/02/2025 10:39"/>
    <s v="-"/>
    <s v="Kerry_dropoff"/>
    <s v="Lazada"/>
    <s v="lazada"/>
    <s v=""/>
    <s v="-"/>
    <s v="25/02/2025 10:39"/>
  </r>
  <r>
    <x v="17"/>
    <x v="21"/>
    <n v="30"/>
    <n v="12"/>
    <s v="EUM80"/>
    <n v="249.85"/>
    <n v="0"/>
    <s v="ร้านที่10"/>
    <s v="ฟ้ารุ่ง วิภูภัคพล"/>
    <s v="125 หมู่ 5 ต.เจริญเมือง อ.พาน จ.เชียงราย · เจริญเมือง/ Charoen Mueang_x000a__x000a_พาน/ Phanเชียงราย/ Chiang Rai_x000a_57120"/>
    <s v="57120"/>
    <s v="660623412294"/>
    <s v="25/02/2025 10:38"/>
    <s v="-"/>
    <s v="Kerry_dropoff"/>
    <s v="Lazada"/>
    <s v="lazada"/>
    <s v=""/>
    <s v="-"/>
    <s v="25/02/2025 10:38"/>
  </r>
  <r>
    <x v="0"/>
    <x v="0"/>
    <n v="66.333333333333329"/>
    <n v="3"/>
    <s v="EUM79"/>
    <n v="220"/>
    <n v="0"/>
    <s v="ร้านที่4"/>
    <s v="น***าว อ***์  ม***มย์"/>
    <s v="สมุทรปราการ"/>
    <s v="-"/>
    <s v=""/>
    <s v="25/02/2025 10:28"/>
    <s v="-"/>
    <s v="Flash Express Thailand COD"/>
    <s v="Tiktok"/>
    <s v="จ่ายทีหลัง / COD"/>
    <s v=""/>
    <s v="-"/>
    <s v="25/02/2025 10:29"/>
  </r>
  <r>
    <x v="17"/>
    <x v="21"/>
    <n v="45"/>
    <n v="3"/>
    <s v="EUM78"/>
    <n v="206"/>
    <n v="0"/>
    <s v="ร้านที่4"/>
    <s v="ค** ว***ิสาข์ ส***์ทอง"/>
    <s v="นครปฐม"/>
    <s v="-"/>
    <s v=""/>
    <s v="25/02/2025 10:24"/>
    <s v="-"/>
    <s v="Flash Express Thailand"/>
    <s v="Tiktok"/>
    <s v="tiktok"/>
    <s v=""/>
    <s v="-"/>
    <s v="25/02/2025 10:23"/>
  </r>
  <r>
    <x v="9"/>
    <x v="10"/>
    <n v="120"/>
    <n v="1"/>
    <s v="EUM78"/>
    <n v="206"/>
    <n v="0"/>
    <s v="ร้านที่4"/>
    <s v="ค** ว***ิสาข์ ส***์ทอง"/>
    <s v="นครปฐม"/>
    <s v="-"/>
    <s v=""/>
    <s v="25/02/2025 10:24"/>
    <s v="-"/>
    <s v="Flash Express Thailand"/>
    <s v="Tiktok"/>
    <s v="tiktok"/>
    <s v=""/>
    <s v="-"/>
    <s v="25/02/2025 10:23"/>
  </r>
  <r>
    <x v="0"/>
    <x v="19"/>
    <n v="48.11"/>
    <n v="1"/>
    <s v="EUM77"/>
    <n v="48.11"/>
    <n v="0"/>
    <s v="ร้านที่1"/>
    <s v="สุภาภรณ์ วรรณยิ่ง"/>
    <s v="โรงเรียนเทศบาล4 วัดประทุมคณาวาส ถ.ไชยพร ต.แม่กลอง อ.เมือง จ.สมุทรสงคราม · แม่กลอง/ Mae Klong_x000a__x000a_เมืองสมุทรสงคราม/ Mueang Samut Songkhramสมุทรสงคราม/ Samut Songkhram_x000a_75000"/>
    <s v="75000"/>
    <s v="660638856949"/>
    <s v="25/02/2025 10:00"/>
    <s v="-"/>
    <s v="Kerry_dropoff"/>
    <s v="Lazada"/>
    <s v="lazada"/>
    <s v=""/>
    <s v="-"/>
    <s v="25/02/2025 10:00"/>
  </r>
  <r>
    <x v="1"/>
    <x v="1"/>
    <n v="65"/>
    <n v="4"/>
    <s v="EUM74"/>
    <n v="156"/>
    <n v="0"/>
    <s v="ร้านที่4"/>
    <s v="ส* ส***ง"/>
    <s v="ยโสธร"/>
    <s v="-"/>
    <s v=""/>
    <s v="25/02/2025 09:58"/>
    <s v="-"/>
    <s v="Flash Express Thailand"/>
    <s v="Tiktok"/>
    <s v="tiktok"/>
    <s v=""/>
    <s v="-"/>
    <s v="25/02/2025 09:53"/>
  </r>
  <r>
    <x v="1"/>
    <x v="1"/>
    <n v="65"/>
    <n v="2"/>
    <s v="EUM73"/>
    <n v="84"/>
    <n v="6"/>
    <s v="ร้านที่4"/>
    <s v="ไ***สา ส***ง"/>
    <s v="ชลบุรี"/>
    <s v="-"/>
    <s v=""/>
    <s v="25/02/2025 09:46"/>
    <s v="-"/>
    <s v="Flash Express Thailand COD"/>
    <s v="Tiktok"/>
    <s v="จ่ายทีหลัง / COD"/>
    <s v=""/>
    <s v="-"/>
    <s v="25/02/2025 09:46"/>
  </r>
  <r>
    <x v="9"/>
    <x v="10"/>
    <n v="100"/>
    <n v="2"/>
    <s v="EUM72"/>
    <n v="280"/>
    <n v="30"/>
    <s v="ร้านที่1"/>
    <s v="ลานมัน หม่อนไหม"/>
    <s v="209ม.3ต.ปลาบ่าอ.ภูเรือจ.เลย_x000a_ 42160"/>
    <s v="42160"/>
    <s v="0833562759"/>
    <s v="25/02/2025 09:42"/>
    <s v="raweewan5499@gmail.com"/>
    <s v="EMS COD"/>
    <s v="facebook"/>
    <s v="กสิกร"/>
    <s v=""/>
    <s v="-"/>
    <s v="25/02/2025 09:41"/>
  </r>
  <r>
    <x v="0"/>
    <x v="0"/>
    <n v="100"/>
    <n v="1"/>
    <s v="EUM72"/>
    <n v="280"/>
    <n v="30"/>
    <s v="ร้านที่1"/>
    <s v="ลานมัน หม่อนไหม"/>
    <s v="209ม.3ต.ปลาบ่าอ.ภูเรือจ.เลย_x000a_ 42160"/>
    <s v="42160"/>
    <s v="0833562759"/>
    <s v="25/02/2025 09:42"/>
    <s v="raweewan5499@gmail.com"/>
    <s v="EMS COD"/>
    <s v="facebook"/>
    <s v="กสิกร"/>
    <s v=""/>
    <s v="-"/>
    <s v="25/02/2025 09:41"/>
  </r>
  <r>
    <x v="17"/>
    <x v="21"/>
    <n v="35"/>
    <n v="8"/>
    <s v="EUM71"/>
    <n v="139.34"/>
    <n v="0"/>
    <s v="ร้านที่10"/>
    <s v="จุลพงษ์  รวิวัฒ"/>
    <s v="39/87 หมู่11 หมู่บ้านพูนทรัพย์ ต.บ้านป่า อ.แก่งคอย_x000a__x000a_แก่งคอย/ Kaeng Khoiสระบุรี/ Saraburi_x000a_18110"/>
    <s v="18110"/>
    <s v="660818733573"/>
    <s v="25/02/2025 09:40"/>
    <s v="-"/>
    <s v="Kerry_dropoff"/>
    <s v="Lazada"/>
    <s v="lazada"/>
    <s v=""/>
    <s v="-"/>
    <s v="25/02/2025 09:40"/>
  </r>
  <r>
    <x v="0"/>
    <x v="0"/>
    <n v="66.333333333333329"/>
    <n v="3"/>
    <s v="EUM70"/>
    <n v="131.07"/>
    <n v="0"/>
    <s v="ร้านที่9"/>
    <s v="จุมพล ปัณวรรณ์"/>
    <s v="3 หมู่11 ตำบลไม้ดัด · ไม้ดัด/ Mai Dat_x000a__x000a_บางระจัน/ Bang Rachanสิงห์บุรี/ Sing Buri_x000a_16130"/>
    <s v="16130"/>
    <s v="660842310193"/>
    <s v="25/02/2025 09:35"/>
    <s v="-"/>
    <s v="Kerry_dropoff"/>
    <s v="Lazada"/>
    <s v="lazada"/>
    <s v=""/>
    <s v="-"/>
    <s v="25/02/2025 09:35"/>
  </r>
  <r>
    <x v="0"/>
    <x v="0"/>
    <n v="85"/>
    <n v="10"/>
    <s v="EUM69"/>
    <n v="17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25/02/2025 09:31"/>
    <s v="raweewan5499@gmail.com"/>
    <s v="EMS"/>
    <s v="facebook"/>
    <s v="กสิกร"/>
    <s v=""/>
    <s v="-"/>
    <s v="25/02/2025 09:34"/>
  </r>
  <r>
    <x v="9"/>
    <x v="10"/>
    <n v="85"/>
    <n v="10"/>
    <s v="EUM69"/>
    <n v="17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25/02/2025 09:31"/>
    <s v="raweewan5499@gmail.com"/>
    <s v="EMS"/>
    <s v="facebook"/>
    <s v="กสิกร"/>
    <s v=""/>
    <s v="-"/>
    <s v="25/02/2025 09:34"/>
  </r>
  <r>
    <x v="13"/>
    <x v="15"/>
    <n v="139"/>
    <n v="2"/>
    <s v="EUM67"/>
    <n v="378"/>
    <n v="20"/>
    <s v="ร้านที่10"/>
    <s v="คุณมนูญ แก่นเพ็ชร"/>
    <s v="45/5 หมู่ 1 ต.ปัถวี _x000a_อ.มะขาม จ.จันทบุรี _x000a_ 22150"/>
    <s v="22150"/>
    <s v="0817821539"/>
    <s v="25/02/2025 09:24"/>
    <s v="raweewan5499@gmail.com"/>
    <s v="EMS"/>
    <s v="facebook"/>
    <s v="กสิกร"/>
    <s v=""/>
    <s v="-"/>
    <s v="25/02/2025 09:25"/>
  </r>
  <r>
    <x v="19"/>
    <x v="24"/>
    <n v="139"/>
    <n v="2"/>
    <s v="EUM67"/>
    <n v="378"/>
    <n v="20"/>
    <s v="ร้านที่10"/>
    <s v="คุณมนูญ แก่นเพ็ชร"/>
    <s v="45/5 หมู่ 1 ต.ปัถวี _x000a_อ.มะขาม จ.จันทบุรี _x000a_ 22150"/>
    <s v="22150"/>
    <s v="0817821539"/>
    <s v="25/02/2025 09:24"/>
    <s v="raweewan5499@gmail.com"/>
    <s v="EMS"/>
    <s v="facebook"/>
    <s v="กสิกร"/>
    <s v=""/>
    <s v="-"/>
    <s v="25/02/2025 09:25"/>
  </r>
  <r>
    <x v="0"/>
    <x v="0"/>
    <n v="66.333333333333329"/>
    <n v="3"/>
    <s v="EUM65"/>
    <n v="159.03"/>
    <n v="7"/>
    <s v="ร้านที่9"/>
    <s v="ประวิชญา สุวรรณไตรย์"/>
    <s v="39/8 บ้านร้อยวา ถนนสุทธิมร_x000a__x000a_เมืองมุกดาหาร/ Mueang Mukdahanมุกดาหาร/ Mukdahan_x000a_49000"/>
    <s v="49000"/>
    <s v="660830209655"/>
    <s v="25/02/2025 09:04"/>
    <s v="-"/>
    <s v="Kerry_dropoff"/>
    <s v="Lazada"/>
    <s v="lazada"/>
    <s v=""/>
    <s v="-"/>
    <s v="25/02/2025 09:04"/>
  </r>
  <r>
    <x v="0"/>
    <x v="0"/>
    <n v="66.333333333333329"/>
    <n v="3"/>
    <s v="EUM63"/>
    <n v="138.07"/>
    <n v="7"/>
    <s v="ร้านที่9"/>
    <s v="อำนวย คงเผื่อ"/>
    <s v="43ม.9 บ้านหนองอีย่า ต.ธาตุ_x000a__x000a_วังหิน/ Wang Hinศรีสะเกษ/ Sisaket_x000a_33270"/>
    <s v="33270"/>
    <s v="660820062627"/>
    <s v="25/02/2025 09:00"/>
    <s v="-"/>
    <s v="Kerry_dropoff"/>
    <s v="Lazada"/>
    <s v="lazada"/>
    <s v=""/>
    <s v="-"/>
    <s v="25/02/2025 09:00"/>
  </r>
  <r>
    <x v="0"/>
    <x v="0"/>
    <n v="66.333333333333329"/>
    <n v="3"/>
    <s v="EUM62"/>
    <n v="232.21"/>
    <n v="5"/>
    <s v="ร้านที่9"/>
    <s v="อรุณพร รุจินิรันดร์"/>
    <s v="98/28.หมู่บ้านคาซ่าวิลล์ ราขพฤกษ์-แจ้งวัฒนะ ซอย 3 หมู่ 5 ต.บางพลับ_x000a__x000a_ปากเกร็ด/ Pak Kretนนทบุรี/ Nonthaburi_x000a_11120"/>
    <s v="11120"/>
    <s v="660898181199"/>
    <s v="25/02/2025 09:39"/>
    <s v="-"/>
    <s v="Kerry_dropoff"/>
    <s v="Lazada"/>
    <s v="lazada"/>
    <s v=""/>
    <s v="-"/>
    <s v="25/02/2025 08:57"/>
  </r>
  <r>
    <x v="0"/>
    <x v="0"/>
    <n v="66.333333333333329"/>
    <n v="3"/>
    <s v="EUM62"/>
    <n v="232.21"/>
    <n v="5"/>
    <s v="ร้านที่9"/>
    <s v="อรุณพร รุจินิรันดร์"/>
    <s v="98/28.หมู่บ้านคาซ่าวิลล์ ราขพฤกษ์-แจ้งวัฒนะ ซอย 3 หมู่ 5 ต.บางพลับ_x000a__x000a_ปากเกร็ด/ Pak Kretนนทบุรี/ Nonthaburi_x000a_11120"/>
    <s v="11120"/>
    <s v="660898181199"/>
    <s v="25/02/2025 09:39"/>
    <s v="-"/>
    <s v="Kerry_dropoff"/>
    <s v="Lazada"/>
    <s v="lazada"/>
    <s v=""/>
    <s v="-"/>
    <s v="25/02/2025 08:57"/>
  </r>
  <r>
    <x v="6"/>
    <x v="6"/>
    <n v="40"/>
    <n v="18"/>
    <s v="EUM61"/>
    <n v="2050"/>
    <n v="50"/>
    <s v="ร้านที่1"/>
    <s v="Rosesarin .W "/>
    <s v="AJ Cargo_x000a_ตลาดดีมาร์เก็ต ( ขนส่งไทย-เกาหลี)_x000a_A8 เลขที่90 ม.8 ต.มาบโป่ง อ.พานทอง จ.ชลบุรี _x000a_ 20160"/>
    <s v="20160"/>
    <s v="0659699519"/>
    <s v="22/02/2025 16:02"/>
    <s v="raweewan5499@gmail.com"/>
    <s v="EMS"/>
    <s v="facebook"/>
    <s v="กสิกร"/>
    <s v=""/>
    <s v="-"/>
    <s v="25/02/2025 08:57"/>
  </r>
  <r>
    <x v="20"/>
    <x v="25"/>
    <n v="40"/>
    <n v="14"/>
    <s v="EUM61"/>
    <n v="2050"/>
    <n v="50"/>
    <s v="ร้านที่1"/>
    <s v="Rosesarin .W "/>
    <s v="AJ Cargo_x000a_ตลาดดีมาร์เก็ต ( ขนส่งไทย-เกาหลี)_x000a_A8 เลขที่90 ม.8 ต.มาบโป่ง อ.พานทอง จ.ชลบุรี _x000a_ 20160"/>
    <s v="20160"/>
    <s v="0659699519"/>
    <s v="22/02/2025 16:02"/>
    <s v="raweewan5499@gmail.com"/>
    <s v="EMS"/>
    <s v="facebook"/>
    <s v="กสิกร"/>
    <s v=""/>
    <s v="-"/>
    <s v="25/02/2025 08:57"/>
  </r>
  <r>
    <x v="2"/>
    <x v="2"/>
    <n v="40"/>
    <n v="18"/>
    <s v="EUM61"/>
    <n v="2050"/>
    <n v="50"/>
    <s v="ร้านที่1"/>
    <s v="Rosesarin .W "/>
    <s v="AJ Cargo_x000a_ตลาดดีมาร์เก็ต ( ขนส่งไทย-เกาหลี)_x000a_A8 เลขที่90 ม.8 ต.มาบโป่ง อ.พานทอง จ.ชลบุรี _x000a_ 20160"/>
    <s v="20160"/>
    <s v="0659699519"/>
    <s v="22/02/2025 16:02"/>
    <s v="raweewan5499@gmail.com"/>
    <s v="EMS"/>
    <s v="facebook"/>
    <s v="กสิกร"/>
    <s v=""/>
    <s v="-"/>
    <s v="25/02/2025 08:57"/>
  </r>
  <r>
    <x v="9"/>
    <x v="10"/>
    <n v="90"/>
    <n v="2"/>
    <s v="EUM60"/>
    <n v="533.63"/>
    <n v="19"/>
    <s v="ร้านที่7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25/02/2025 08:56"/>
    <s v="-"/>
    <s v="Kerry_dropoff"/>
    <s v="Lazada"/>
    <s v="lazada"/>
    <s v=""/>
    <s v="-"/>
    <s v="25/02/2025 08:56"/>
  </r>
  <r>
    <x v="9"/>
    <x v="10"/>
    <n v="90"/>
    <n v="2"/>
    <s v="EUM60"/>
    <n v="533.63"/>
    <n v="19"/>
    <s v="ร้านที่7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25/02/2025 08:56"/>
    <s v="-"/>
    <s v="Kerry_dropoff"/>
    <s v="Lazada"/>
    <s v="lazada"/>
    <s v=""/>
    <s v="-"/>
    <s v="25/02/2025 08:56"/>
  </r>
  <r>
    <x v="9"/>
    <x v="10"/>
    <n v="90"/>
    <n v="2"/>
    <s v="EUM60"/>
    <n v="533.63"/>
    <n v="19"/>
    <s v="ร้านที่7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25/02/2025 08:56"/>
    <s v="-"/>
    <s v="Kerry_dropoff"/>
    <s v="Lazada"/>
    <s v="lazada"/>
    <s v=""/>
    <s v="-"/>
    <s v="25/02/2025 08:56"/>
  </r>
  <r>
    <x v="9"/>
    <x v="10"/>
    <n v="90"/>
    <n v="2"/>
    <s v="EUM60"/>
    <n v="533.63"/>
    <n v="19"/>
    <s v="ร้านที่7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25/02/2025 08:56"/>
    <s v="-"/>
    <s v="Kerry_dropoff"/>
    <s v="Lazada"/>
    <s v="lazada"/>
    <s v=""/>
    <s v="-"/>
    <s v="25/02/2025 08:56"/>
  </r>
  <r>
    <x v="1"/>
    <x v="1"/>
    <n v="65"/>
    <n v="10"/>
    <s v="EUM59"/>
    <n v="450"/>
    <n v="5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25/02/2025 08:34"/>
    <s v="raweewan5499@gmail.com"/>
    <s v="EMS COD"/>
    <s v="facebook"/>
    <s v="กสิกร"/>
    <s v="คละรสหลากหลาย***เน้นเนยนม"/>
    <s v="-"/>
    <s v="25/02/2025 08:33"/>
  </r>
  <r>
    <x v="21"/>
    <x v="26"/>
    <n v="45"/>
    <n v="1"/>
    <s v="EUM58"/>
    <n v="45"/>
    <n v="0"/>
    <s v="ร้านที่1"/>
    <s v="ว******า"/>
    <s v="******พธิ์แทน ตำบลโพธิ์แทน อำเภอองครักษ์ จังหวัดนครนายก 26120"/>
    <s v="26120"/>
    <s v="83"/>
    <s v="25/02/2025 09:01"/>
    <s v="-"/>
    <s v="SPX Express"/>
    <s v="Shopee"/>
    <s v="shopee"/>
    <s v=""/>
    <s v="-"/>
    <s v="25/02/2025 08:31"/>
  </r>
  <r>
    <x v="1"/>
    <x v="1"/>
    <n v="50"/>
    <n v="6"/>
    <s v="EUM57"/>
    <n v="227.01"/>
    <n v="7"/>
    <s v="ร้านที่1"/>
    <s v="ภัทรพร แสงอรุณศิลป์"/>
    <s v="129/799 หมู่บ้านเพอร์เฟคเพลส ซ.เพอร์เฟคเพลส 38 ต.บางรักน้อย · บางรักน้อย/ Bang Rak Noi_x000a__x000a_เมืองนนทบุรี/ Mueang Nonthaburiนนทบุรี/ Nonthaburi_x000a_11000"/>
    <s v="11000"/>
    <s v="660922525828"/>
    <s v="25/02/2025 08:27"/>
    <s v="-"/>
    <s v="Kerry_dropoff"/>
    <s v="Lazada"/>
    <s v="lazada"/>
    <s v=""/>
    <s v="-"/>
    <s v="25/02/2025 08:27"/>
  </r>
  <r>
    <x v="0"/>
    <x v="19"/>
    <n v="60.24"/>
    <n v="1"/>
    <s v="EUM56"/>
    <n v="60.24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25/02/2025 07:58"/>
    <s v="-"/>
    <s v="Kerry_dropoff"/>
    <s v="Lazada"/>
    <s v="lazada"/>
    <s v=""/>
    <s v="-"/>
    <s v="25/02/2025 07:58"/>
  </r>
  <r>
    <x v="12"/>
    <x v="13"/>
    <n v="0"/>
    <n v="1"/>
    <s v="EUM55"/>
    <n v="346.8"/>
    <n v="0"/>
    <s v="ร้านที่4"/>
    <s v="อ***ิมา น***ภักดี"/>
    <s v="เทศบาลนครสุราษฎร์ธานี"/>
    <s v="-"/>
    <s v=""/>
    <s v="25/02/2025 07:46"/>
    <s v="-"/>
    <s v="Flash Express Thailand COD"/>
    <s v="Tiktok"/>
    <s v="จ่ายทีหลัง / COD"/>
    <s v=""/>
    <s v="-"/>
    <s v="25/02/2025 07:46"/>
  </r>
  <r>
    <x v="9"/>
    <x v="10"/>
    <n v="120"/>
    <n v="1"/>
    <s v="EUM55"/>
    <n v="346.8"/>
    <n v="0"/>
    <s v="ร้านที่4"/>
    <s v="อ***ิมา น***ภักดี"/>
    <s v="เทศบาลนครสุราษฎร์ธานี"/>
    <s v="-"/>
    <s v=""/>
    <s v="25/02/2025 07:46"/>
    <s v="-"/>
    <s v="Flash Express Thailand COD"/>
    <s v="Tiktok"/>
    <s v="จ่ายทีหลัง / COD"/>
    <s v=""/>
    <s v="-"/>
    <s v="25/02/2025 07:46"/>
  </r>
  <r>
    <x v="9"/>
    <x v="10"/>
    <n v="120"/>
    <n v="2"/>
    <s v="EUM55"/>
    <n v="346.8"/>
    <n v="0"/>
    <s v="ร้านที่4"/>
    <s v="อ***ิมา น***ภักดี"/>
    <s v="เทศบาลนครสุราษฎร์ธานี"/>
    <s v="-"/>
    <s v=""/>
    <s v="25/02/2025 07:46"/>
    <s v="-"/>
    <s v="Flash Express Thailand COD"/>
    <s v="Tiktok"/>
    <s v="จ่ายทีหลัง / COD"/>
    <s v=""/>
    <s v="-"/>
    <s v="25/02/2025 07:46"/>
  </r>
  <r>
    <x v="1"/>
    <x v="1"/>
    <n v="65"/>
    <n v="2"/>
    <s v="EUM55"/>
    <n v="346.8"/>
    <n v="0"/>
    <s v="ร้านที่4"/>
    <s v="อ***ิมา น***ภักดี"/>
    <s v="เทศบาลนครสุราษฎร์ธานี"/>
    <s v="-"/>
    <s v=""/>
    <s v="25/02/2025 07:46"/>
    <s v="-"/>
    <s v="Flash Express Thailand COD"/>
    <s v="Tiktok"/>
    <s v="จ่ายทีหลัง / COD"/>
    <s v=""/>
    <s v="-"/>
    <s v="25/02/2025 07:46"/>
  </r>
  <r>
    <x v="0"/>
    <x v="0"/>
    <n v="66.333333333333329"/>
    <n v="3"/>
    <s v="EUM54"/>
    <n v="164.29"/>
    <n v="7"/>
    <s v="ร้านที่9"/>
    <s v="วิชุดา สงเคราะห์ธรรม"/>
    <s v="57/1 ซอยเพชรเกษม 19 แยก 4 ถนนเพชรเกษม · ปากคลองภาษีเจริญ/ Pak Khlong Phasi Charoen_x000a__x000a_ภาษีเจริญ/ Phasi Charoenกรุงเทพมหานคร/ Bangkok_x000a_10160"/>
    <s v="10160"/>
    <s v="660889315540"/>
    <s v="25/02/2025 07:21"/>
    <s v="-"/>
    <s v="Kerry_dropoff"/>
    <s v="Lazada"/>
    <s v="lazada"/>
    <s v=""/>
    <s v="LEXDO0128601576"/>
    <s v="25/02/2025 07:21"/>
  </r>
  <r>
    <x v="0"/>
    <x v="0"/>
    <n v="66.333333333333329"/>
    <n v="3"/>
    <s v="EUM53"/>
    <n v="138.07"/>
    <n v="7"/>
    <s v="ร้านที่9"/>
    <s v="จีรพันธ์. ดวงแก้ว"/>
    <s v="คลังแลคตาซอย 323 บ้านหนองยาว, หมู่ 17 ตำบลแม่สูน คลังสินค้าแลคตาซอยฝาง_x000a__x000a_ฝาง/ Fangเชียงใหม่/ Chiang Mai_x000a_50110"/>
    <s v="50110"/>
    <s v="660841326563"/>
    <s v="25/02/2025 07:21"/>
    <s v="-"/>
    <s v="Kerry_dropoff"/>
    <s v="Lazada"/>
    <s v="lazada"/>
    <s v=""/>
    <s v="TH47096WMFNJ8C"/>
    <s v="25/02/2025 07:21"/>
  </r>
  <r>
    <x v="17"/>
    <x v="21"/>
    <n v="45"/>
    <n v="1"/>
    <s v="EUM52"/>
    <n v="52"/>
    <n v="7"/>
    <s v="ร้านที่2"/>
    <s v="K***m"/>
    <s v="******งตาคต อ.โพธาราม (ซ.ต้นมะพร้าว) ตำบลคลองตาคต อำเภอโพธาราม จังหวัดราชบุรี 70120"/>
    <s v="70120"/>
    <s v="34"/>
    <s v="25/02/2025 07:48"/>
    <s v="-"/>
    <s v="SPX Express"/>
    <s v="Shopee"/>
    <s v="shopee"/>
    <s v=""/>
    <s v="-"/>
    <s v="25/02/2025 07:18"/>
  </r>
  <r>
    <x v="0"/>
    <x v="0"/>
    <n v="66.333333333333329"/>
    <n v="3"/>
    <s v="EUM51"/>
    <n v="173.03"/>
    <n v="7"/>
    <s v="ร้านที่9"/>
    <s v="บุษกร โคจรตระกูล"/>
    <s v="บ้านเลขที่ 79 หมู่ 1 บ้านพิมพ์พัฒนา ตใศรีสมเด็จ_x000a__x000a_ศรีสมเด็จ/ Si Somdetร้อยเอ็ด/ Roi Et_x000a_45000"/>
    <s v="45000"/>
    <s v="660825185027"/>
    <s v="25/02/2025 07:16"/>
    <s v="-"/>
    <s v="Kerry_dropoff"/>
    <s v="Lazada"/>
    <s v="lazada"/>
    <s v=""/>
    <s v="LEXDO0128600057"/>
    <s v="25/02/2025 07:16"/>
  </r>
  <r>
    <x v="9"/>
    <x v="10"/>
    <n v="90"/>
    <n v="2"/>
    <s v="EUM50"/>
    <n v="101.58"/>
    <n v="0"/>
    <s v="ร้านที่7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5/02/2025 06:51"/>
    <s v="-"/>
    <s v="Kerry_dropoff"/>
    <s v="Lazada"/>
    <s v="lazada"/>
    <s v=""/>
    <s v="LEXDO0128599014"/>
    <s v="25/02/2025 06:51"/>
  </r>
  <r>
    <x v="9"/>
    <x v="27"/>
    <n v="61.6"/>
    <n v="1"/>
    <s v="EUM49"/>
    <n v="68.599999999999994"/>
    <n v="7"/>
    <s v="ร้านที่7"/>
    <s v="คุณทำนอง ทองเจริญ"/>
    <s v="เลขที่ 14/2964 หมู่บ้านบัวทองธานี  · บางบัวทอง/ Bang Bua Thong_x000a__x000a_บางบัวทอง/ Bang Bua Thongนนทบุรี/ Nonthaburi_x000a_11110"/>
    <s v="11110"/>
    <s v="660936099927"/>
    <s v="25/02/2025 06:34"/>
    <s v="-"/>
    <s v="Kerry_dropoff"/>
    <s v="Lazada"/>
    <s v="lazada"/>
    <s v=""/>
    <s v="LEXDO0128598547"/>
    <s v="25/02/2025 06:34"/>
  </r>
  <r>
    <x v="9"/>
    <x v="10"/>
    <n v="90"/>
    <n v="2"/>
    <s v="EUM48"/>
    <n v="128.88999999999999"/>
    <n v="7"/>
    <s v="ร้านที่7"/>
    <s v="ศิริพรรณ ไม้หอม"/>
    <s v="329/21 หมู่5 ต.สันผักหวาน_x000a__x000a_หางดง/ Hang Dongเชียงใหม่/ Chiang Mai_x000a_50230"/>
    <s v="50230"/>
    <s v="660894432093"/>
    <s v="25/02/2025 06:32"/>
    <s v="-"/>
    <s v="Kerry_dropoff"/>
    <s v="Lazada"/>
    <s v="lazada"/>
    <s v=""/>
    <s v="LEXDO0128598971"/>
    <s v="25/02/2025 06:32"/>
  </r>
  <r>
    <x v="17"/>
    <x v="28"/>
    <n v="6.5"/>
    <n v="2"/>
    <s v="EUM47"/>
    <n v="27"/>
    <n v="14"/>
    <s v="ร้านที่9"/>
    <s v="คุณกนกอร"/>
    <s v="บ้านเลข ที่ 45/295 ลัลลี่วิลล์ วางไว้เลยคะ · คูคต/ Khu Khot_x000a__x000a_ลำลูกกา/ Lam Luk Kaปทุมธานี/ Pathum Thani_x000a_12130"/>
    <s v="12130"/>
    <s v="660871422115"/>
    <s v="25/02/2025 05:57"/>
    <s v="-"/>
    <s v="Kerry_dropoff"/>
    <s v="Lazada"/>
    <s v="lazada"/>
    <s v=""/>
    <s v="LEXDO0128598482"/>
    <s v="25/02/2025 05:54"/>
  </r>
  <r>
    <x v="0"/>
    <x v="0"/>
    <n v="66.333333333333329"/>
    <n v="3"/>
    <s v="EUM46"/>
    <n v="220"/>
    <n v="0"/>
    <s v="ร้านที่4"/>
    <s v="ล***วดี"/>
    <s v="กรุงเทพมหานคร"/>
    <s v="-"/>
    <s v=""/>
    <s v="25/02/2025 02:25"/>
    <s v="-"/>
    <s v="Flash Express Thailand"/>
    <s v="Tiktok"/>
    <s v="tiktok"/>
    <s v=""/>
    <s v="THT01051JJ4TV7Z"/>
    <s v="25/02/2025 02:25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x v="0"/>
    <x v="0"/>
    <n v="69.900000000000006"/>
    <n v="10"/>
    <s v="EUP7"/>
    <n v="608.16"/>
    <n v="66"/>
    <s v="ร้านที่1"/>
    <s v="วันเพ็ญ ก้อนคำ"/>
    <s v="34/129 ม.1 หมู่บ้านสวนทอง ซอย7 ต.คลองสอง อ.คลองหลวง จ.ปทุมธานี 12120_x000a__x000a_คลองหลวง/ Khlong Luangปทุมธานี/ Pathum Thani_x000a_12120"/>
    <s v="12120"/>
    <s v="660985579706"/>
    <s v="26/02/2025 22:54"/>
    <s v="-"/>
    <s v="Kerry_dropoff"/>
    <s v="Lazada"/>
    <s v="lazada"/>
    <s v=""/>
    <s v="-"/>
    <s v="26/02/2025 22:53"/>
  </r>
  <r>
    <x v="1"/>
    <x v="1"/>
    <n v="43"/>
    <n v="2"/>
    <s v="EUP6"/>
    <n v="86"/>
    <n v="0"/>
    <s v="ร้านที่1"/>
    <s v="น******์"/>
    <s v="******้านบุญอนันต์), ถนน สรงประภา แขวงดอนเมือง เขตดอนเมือง จังหวัดกรุงเทพมหานคร 10210"/>
    <s v="10210"/>
    <s v="19"/>
    <s v="26/02/2025 23:13"/>
    <s v="-"/>
    <s v="SPX Express"/>
    <s v="Shopee"/>
    <s v="shopee"/>
    <s v=""/>
    <s v="-"/>
    <s v="26/02/2025 22:43"/>
  </r>
  <r>
    <x v="1"/>
    <x v="2"/>
    <n v="39.15"/>
    <n v="2"/>
    <s v="EUP4"/>
    <n v="78.3"/>
    <n v="0"/>
    <s v="ร้านที่1"/>
    <s v="มนัสชลี ตรีพูล"/>
    <s v="บจก. บางไทร ฟอร์เร้นท์ เลขที่99/9 หมู่1 ต.ช้างใหญ่_x000a__x000a_บางไทร/ Bang Saiพระนครศรีอยุธยา/ Phra Nakhon Si Ayutthaya_x000a_13290"/>
    <s v="13290"/>
    <s v="660827218859"/>
    <s v="26/02/2025 22:30"/>
    <s v="-"/>
    <s v="Kerry_dropoff"/>
    <s v="Lazada"/>
    <s v="lazada"/>
    <s v=""/>
    <s v="-"/>
    <s v="26/02/2025 22:30"/>
  </r>
  <r>
    <x v="0"/>
    <x v="3"/>
    <n v="53.9"/>
    <n v="1"/>
    <s v="EUP3"/>
    <n v="53.9"/>
    <n v="0"/>
    <s v="ร้านที่1"/>
    <s v="นุ๊ก"/>
    <s v="110 ม.5 · ซับสมบูรณ์/ Sap Sombun_x000a__x000a_ลำสนธิ/ Lam Sonthiลพบุรี/ Lopburi_x000a_15190"/>
    <s v="15190"/>
    <s v="660828655984"/>
    <s v="26/02/2025 22:30"/>
    <s v="-"/>
    <s v="Kerry_dropoff"/>
    <s v="Lazada"/>
    <s v="lazada"/>
    <s v=""/>
    <s v="-"/>
    <s v="26/02/2025 22:30"/>
  </r>
  <r>
    <x v="0"/>
    <x v="0"/>
    <n v="66.333333333333329"/>
    <n v="3"/>
    <s v="EUP2"/>
    <n v="146.81"/>
    <n v="7"/>
    <s v="ร้านที่9"/>
    <s v="กณิร์กา เกียงขุนทด"/>
    <s v="46/75 หมู่บ้านจักรสยาม ม.13 ต.ช่องด่าน_x000a__x000a_บ่อพลอย/ Bo Phloiกาญจนบุรี/ Kanchanaburi_x000a_71160"/>
    <s v="71160"/>
    <s v="660810061994"/>
    <s v="26/02/2025 22:06"/>
    <s v="-"/>
    <s v="Kerry_dropoff"/>
    <s v="Lazada"/>
    <s v="lazada"/>
    <s v=""/>
    <s v="-"/>
    <s v="26/02/2025 22:06"/>
  </r>
  <r>
    <x v="0"/>
    <x v="0"/>
    <n v="66.333333333333329"/>
    <n v="3"/>
    <s v="EUP1"/>
    <n v="173.03"/>
    <n v="7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26/02/2025 21:31"/>
    <s v="-"/>
    <s v="Kerry_dropoff"/>
    <s v="Lazada"/>
    <s v="lazada"/>
    <s v=""/>
    <s v="-"/>
    <s v="26/02/2025 21:30"/>
  </r>
  <r>
    <x v="0"/>
    <x v="3"/>
    <n v="53.9"/>
    <n v="1"/>
    <s v="EUP0"/>
    <n v="60.9"/>
    <n v="7"/>
    <s v="ร้านที่1"/>
    <s v="บุญเลิศ​ รัศมีธรรมชาติ"/>
    <s v="ไร่เคียงแก่ง 272 หมู่ 2 บ้านวังวน ต.สองพี่น้อว_x000a__x000a_แก่งกระจาน/ Kaeng Krachanเพชรบุรี/ Phetchaburi_x000a_76170"/>
    <s v="76170"/>
    <s v="660818100354"/>
    <s v="26/02/2025 20:54"/>
    <s v="-"/>
    <s v="Kerry_dropoff"/>
    <s v="Lazada"/>
    <s v="lazada"/>
    <s v=""/>
    <s v="-"/>
    <s v="26/02/2025 20:54"/>
  </r>
  <r>
    <x v="0"/>
    <x v="0"/>
    <n v="100"/>
    <n v="2"/>
    <s v="EUO99"/>
    <n v="5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26/02/2025 20:45"/>
    <s v="suphandarat@gmail.com"/>
    <s v="EMS COD"/>
    <s v="facebook"/>
    <s v="จ่ายทีหลัง / COD"/>
    <s v=""/>
    <s v="-"/>
    <s v="26/02/2025 20:45"/>
  </r>
  <r>
    <x v="1"/>
    <x v="1"/>
    <n v="50"/>
    <n v="8"/>
    <s v="EUO99"/>
    <n v="5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26/02/2025 20:45"/>
    <s v="suphandarat@gmail.com"/>
    <s v="EMS COD"/>
    <s v="facebook"/>
    <s v="จ่ายทีหลัง / COD"/>
    <s v=""/>
    <s v="-"/>
    <s v="26/02/2025 20:45"/>
  </r>
  <r>
    <x v="2"/>
    <x v="4"/>
    <n v="75"/>
    <n v="1"/>
    <s v="EUO98"/>
    <n v="92"/>
    <n v="17"/>
    <s v="ร้านที่1"/>
    <s v="เ******ม"/>
    <s v="******นองราชวัตร ตำบลหนองราชวัตร อำเภอหนองหญ้าไซ จังหวัดสุพรรณบุรี 72240"/>
    <s v="72240"/>
    <s v="98"/>
    <s v="26/02/2025 20:42"/>
    <s v="-"/>
    <s v="SPX Express"/>
    <s v="Shopee"/>
    <s v="shopee"/>
    <s v=""/>
    <s v="-"/>
    <s v="26/02/2025 20:42"/>
  </r>
  <r>
    <x v="3"/>
    <x v="5"/>
    <n v="50"/>
    <n v="1"/>
    <s v="EUO97"/>
    <n v="180"/>
    <n v="30"/>
    <s v="ร้านที่1"/>
    <s v="อามีนา  บรรทัดจันทร์ "/>
    <s v="บ้านสวยอพาร์ตเม้นท์ เลขที่ 112/4  หมู่ 5 ถ.ติวานนท์ ต.บางกะดี  อ.เมือง  จ.ปทุมธานี 12000"/>
    <s v="12000"/>
    <s v="0632969378"/>
    <s v="26/02/2025 20:40"/>
    <s v="suphandarat@gmail.com"/>
    <s v="EMS COD"/>
    <s v="facebook"/>
    <s v="จ่ายทีหลัง / COD"/>
    <s v=""/>
    <s v="-"/>
    <s v="26/02/2025 20:40"/>
  </r>
  <r>
    <x v="4"/>
    <x v="6"/>
    <n v="50"/>
    <n v="1"/>
    <s v="EUO97"/>
    <n v="180"/>
    <n v="30"/>
    <s v="ร้านที่1"/>
    <s v="อามีนา  บรรทัดจันทร์ "/>
    <s v="บ้านสวยอพาร์ตเม้นท์ เลขที่ 112/4  หมู่ 5 ถ.ติวานนท์ ต.บางกะดี  อ.เมือง  จ.ปทุมธานี 12000"/>
    <s v="12000"/>
    <s v="0632969378"/>
    <s v="26/02/2025 20:40"/>
    <s v="suphandarat@gmail.com"/>
    <s v="EMS COD"/>
    <s v="facebook"/>
    <s v="จ่ายทีหลัง / COD"/>
    <s v=""/>
    <s v="-"/>
    <s v="26/02/2025 20:40"/>
  </r>
  <r>
    <x v="5"/>
    <x v="7"/>
    <n v="50"/>
    <n v="1"/>
    <s v="EUO97"/>
    <n v="180"/>
    <n v="30"/>
    <s v="ร้านที่1"/>
    <s v="อามีนา  บรรทัดจันทร์ "/>
    <s v="บ้านสวยอพาร์ตเม้นท์ เลขที่ 112/4  หมู่ 5 ถ.ติวานนท์ ต.บางกะดี  อ.เมือง  จ.ปทุมธานี 12000"/>
    <s v="12000"/>
    <s v="0632969378"/>
    <s v="26/02/2025 20:40"/>
    <s v="suphandarat@gmail.com"/>
    <s v="EMS COD"/>
    <s v="facebook"/>
    <s v="จ่ายทีหลัง / COD"/>
    <s v=""/>
    <s v="-"/>
    <s v="26/02/2025 20:40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50000000000003"/>
    <n v="5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1"/>
    <x v="1"/>
    <n v="43"/>
    <n v="10"/>
    <s v="EUO95"/>
    <n v="468"/>
    <n v="38"/>
    <s v="ร้านที่2"/>
    <s v="อ******ต"/>
    <s v="******1 ตำบลคลองน้อย อำเภอชัยบุรี จังหวัดสุราษฎร์ธานี 84350"/>
    <s v="84350"/>
    <s v="13"/>
    <s v="26/02/2025 20:15"/>
    <s v="-"/>
    <s v="Flash Express"/>
    <s v="Shopee"/>
    <s v="shopee"/>
    <s v=""/>
    <s v="-"/>
    <s v="26/02/2025 20:15"/>
  </r>
  <r>
    <x v="0"/>
    <x v="0"/>
    <n v="66.333333333333329"/>
    <n v="3"/>
    <s v="EUO94"/>
    <n v="166.03"/>
    <n v="0"/>
    <s v="ร้านที่9"/>
    <s v="ศศิธร ควรพจน์"/>
    <s v="14/1 หมู่ 1 ตำบลขวัญเมือง · บางปะหัน/ Bang Pahan_x000a__x000a_บางปะหัน/ Bang Pahanพระนครศรีอยุธยา/ Phra Nakhon Si Ayutthaya_x000a_13220"/>
    <s v="13220"/>
    <s v="660898303000"/>
    <s v="26/02/2025 19:45"/>
    <s v="-"/>
    <s v="Kerry_dropoff"/>
    <s v="Lazada"/>
    <s v="lazada"/>
    <s v=""/>
    <s v="-"/>
    <s v="26/02/2025 19:45"/>
  </r>
  <r>
    <x v="7"/>
    <x v="9"/>
    <n v="66.666666666666671"/>
    <n v="3"/>
    <s v="EUO93"/>
    <n v="150"/>
    <n v="0"/>
    <s v="ร้านที่2"/>
    <s v="ธ******ร"/>
    <s v="******คร ต.สวนหลวง อ.กระทุ่มแบน จ.สมุทรสาคร 74110 ตำบลสวนหลวง อำเภอกระทุ่มแบน จังหวัดสมุทรสาคร 74110"/>
    <s v="74110"/>
    <s v="99"/>
    <s v="26/02/2025 19:38"/>
    <s v="-"/>
    <s v="SPX Express"/>
    <s v="Shopee"/>
    <s v="shopee"/>
    <s v=""/>
    <s v="-"/>
    <s v="26/02/2025 19:08"/>
  </r>
  <r>
    <x v="0"/>
    <x v="0"/>
    <n v="60"/>
    <n v="1"/>
    <s v="EUO92"/>
    <n v="126"/>
    <n v="6"/>
    <s v="ร้านที่4"/>
    <s v="ส***นตนากองแป้น"/>
    <s v="นนทบุรี"/>
    <s v="-"/>
    <s v=""/>
    <s v="26/02/2025 18:47"/>
    <s v="-"/>
    <s v="Flash Express Thailand COD"/>
    <s v="Tiktok"/>
    <s v="จ่ายทีหลัง / COD"/>
    <s v=""/>
    <s v="-"/>
    <s v="26/02/2025 18:47"/>
  </r>
  <r>
    <x v="8"/>
    <x v="10"/>
    <n v="60"/>
    <n v="1"/>
    <s v="EUO92"/>
    <n v="126"/>
    <n v="6"/>
    <s v="ร้านที่4"/>
    <s v="ส***นตนากองแป้น"/>
    <s v="นนทบุรี"/>
    <s v="-"/>
    <s v=""/>
    <s v="26/02/2025 18:47"/>
    <s v="-"/>
    <s v="Flash Express Thailand COD"/>
    <s v="Tiktok"/>
    <s v="จ่ายทีหลัง / COD"/>
    <s v=""/>
    <s v="-"/>
    <s v="26/02/2025 18:47"/>
  </r>
  <r>
    <x v="0"/>
    <x v="0"/>
    <n v="66.333333333333329"/>
    <n v="3"/>
    <s v="EUO91"/>
    <n v="39.86"/>
    <n v="29.9"/>
    <s v="ร้านที่9"/>
    <s v="บัวลอย พิชัย"/>
    <s v="121/8 หมู่3 · คลองปูน/ Khlong Pun_x000a__x000a_แกลง/ Klaengระยอง/ Rayong_x000a_21170"/>
    <s v="21170"/>
    <s v="660968732090"/>
    <s v="26/02/2025 18:38"/>
    <s v="-"/>
    <s v="Kerry_dropoff"/>
    <s v="Lazada"/>
    <s v="lazada"/>
    <s v=""/>
    <s v="-"/>
    <s v="26/02/2025 18:38"/>
  </r>
  <r>
    <x v="0"/>
    <x v="3"/>
    <n v="51.7"/>
    <n v="2"/>
    <s v="EUO90"/>
    <n v="205.63"/>
    <n v="41"/>
    <s v="ร้านที่1"/>
    <s v="Onnicha"/>
    <s v="276 สิริรัตน์แมนชั่น 2 (B402) ซอยนาทอง 3 ถนนรัชดาภิเษก  สิริรัตน์แมนชั่น 2_x000a__x000a_ดินแดง/ Din Daengกรุงเทพมหานคร/ Bangkok_x000a_10400"/>
    <s v="10400"/>
    <s v="660955191714"/>
    <s v="26/02/2025 18:17"/>
    <s v="-"/>
    <s v="Kerry_dropoff"/>
    <s v="Lazada"/>
    <s v="lazada"/>
    <s v=""/>
    <s v="-"/>
    <s v="26/02/2025 18:17"/>
  </r>
  <r>
    <x v="3"/>
    <x v="5"/>
    <n v="54.5"/>
    <n v="2"/>
    <s v="EUO90"/>
    <n v="205.63"/>
    <n v="41"/>
    <s v="ร้านที่1"/>
    <s v="Onnicha"/>
    <s v="276 สิริรัตน์แมนชั่น 2 (B402) ซอยนาทอง 3 ถนนรัชดาภิเษก  สิริรัตน์แมนชั่น 2_x000a__x000a_ดินแดง/ Din Daengกรุงเทพมหานคร/ Bangkok_x000a_10400"/>
    <s v="10400"/>
    <s v="660955191714"/>
    <s v="26/02/2025 18:17"/>
    <s v="-"/>
    <s v="Kerry_dropoff"/>
    <s v="Lazada"/>
    <s v="lazada"/>
    <s v=""/>
    <s v="-"/>
    <s v="26/02/2025 18:17"/>
  </r>
  <r>
    <x v="9"/>
    <x v="11"/>
    <n v="99"/>
    <n v="1"/>
    <s v="EUO89"/>
    <n v="179"/>
    <n v="0"/>
    <s v="ร้านที่4"/>
    <s v="ม***ชลี ต***ูล"/>
    <s v="พระนครศรีอยุธยา"/>
    <s v="-"/>
    <s v=""/>
    <s v="26/02/2025 18:14"/>
    <s v="-"/>
    <s v="Flash Express Thailand COD"/>
    <s v="Tiktok"/>
    <s v="จ่ายทีหลัง / COD"/>
    <s v=""/>
    <s v="-"/>
    <s v="26/02/2025 18:14"/>
  </r>
  <r>
    <x v="10"/>
    <x v="12"/>
    <n v="100"/>
    <n v="1"/>
    <s v="EUO89"/>
    <n v="179"/>
    <n v="0"/>
    <s v="ร้านที่4"/>
    <s v="ม***ชลี ต***ูล"/>
    <s v="พระนครศรีอยุธยา"/>
    <s v="-"/>
    <s v=""/>
    <s v="26/02/2025 18:14"/>
    <s v="-"/>
    <s v="Flash Express Thailand COD"/>
    <s v="Tiktok"/>
    <s v="จ่ายทีหลัง / COD"/>
    <s v=""/>
    <s v="-"/>
    <s v="26/02/2025 18:14"/>
  </r>
  <r>
    <x v="9"/>
    <x v="11"/>
    <n v="99"/>
    <n v="2"/>
    <s v="EUO88"/>
    <n v="358"/>
    <n v="0"/>
    <s v="ร้านที่4"/>
    <s v="ส***ย ส***ภิรมณ์"/>
    <s v="ฉะเชิงเทรา"/>
    <s v="-"/>
    <s v=""/>
    <s v="26/02/2025 18:02"/>
    <s v="-"/>
    <s v="Flash Express Thailand COD"/>
    <s v="Tiktok"/>
    <s v="จ่ายทีหลัง / COD"/>
    <s v=""/>
    <s v="-"/>
    <s v="26/02/2025 18:02"/>
  </r>
  <r>
    <x v="10"/>
    <x v="12"/>
    <n v="100"/>
    <n v="2"/>
    <s v="EUO88"/>
    <n v="358"/>
    <n v="0"/>
    <s v="ร้านที่4"/>
    <s v="ส***ย ส***ภิรมณ์"/>
    <s v="ฉะเชิงเทรา"/>
    <s v="-"/>
    <s v=""/>
    <s v="26/02/2025 18:02"/>
    <s v="-"/>
    <s v="Flash Express Thailand COD"/>
    <s v="Tiktok"/>
    <s v="จ่ายทีหลัง / COD"/>
    <s v=""/>
    <s v="-"/>
    <s v="26/02/2025 18:02"/>
  </r>
  <r>
    <x v="1"/>
    <x v="1"/>
    <n v="43"/>
    <n v="2"/>
    <s v="EUO87"/>
    <n v="86"/>
    <n v="0"/>
    <s v="ร้านที่1"/>
    <s v="R******t"/>
    <s v="****** 16/42, ตึก D2, ซอย พัฒนาการ 26, สวนหลวง, เขตสวนหลวง แขวงสวนหลวง เขตสวนหลวง จังหวัดกรุงเทพมหานคร 10250"/>
    <s v="10250"/>
    <s v="95"/>
    <s v="26/02/2025 17:47"/>
    <s v="-"/>
    <s v="SPX Express"/>
    <s v="Shopee"/>
    <s v="shopee"/>
    <s v=""/>
    <s v="-"/>
    <s v="26/02/2025 17:47"/>
  </r>
  <r>
    <x v="11"/>
    <x v="13"/>
    <n v="65"/>
    <n v="2"/>
    <s v="EUO86"/>
    <n v="220"/>
    <n v="20"/>
    <s v="ร้านที่10"/>
    <s v="ธัญลักษณ์   จงชัยยุทธ์"/>
    <s v="ที่อยู่จัดส่ง_x000a_18/99-11 ม.อุทัยเลิศวิลล์_x000a_ซอยอยู่สุข14 ต.บางเมือง_x000a_อ.เมือง จ.สมุทรปราการ 10280 "/>
    <s v="10280"/>
    <s v="0917923956"/>
    <s v="26/02/2025 17:30"/>
    <s v="suphandarat@gmail.com"/>
    <s v="EMS"/>
    <s v="line_oa"/>
    <s v="กสิกร"/>
    <s v=""/>
    <s v="-"/>
    <s v="26/02/2025 17:37"/>
  </r>
  <r>
    <x v="0"/>
    <x v="0"/>
    <n v="100"/>
    <n v="2"/>
    <s v="EUO86"/>
    <n v="220"/>
    <n v="20"/>
    <s v="ร้านที่10"/>
    <s v="ธัญลักษณ์   จงชัยยุทธ์"/>
    <s v="ที่อยู่จัดส่ง_x000a_18/99-11 ม.อุทัยเลิศวิลล์_x000a_ซอยอยู่สุข14 ต.บางเมือง_x000a_อ.เมือง จ.สมุทรปราการ 10280 "/>
    <s v="10280"/>
    <s v="0917923956"/>
    <s v="26/02/2025 17:30"/>
    <s v="suphandarat@gmail.com"/>
    <s v="EMS"/>
    <s v="line_oa"/>
    <s v="กสิกร"/>
    <s v=""/>
    <s v="-"/>
    <s v="26/02/2025 17:37"/>
  </r>
  <r>
    <x v="11"/>
    <x v="13"/>
    <n v="40"/>
    <n v="10"/>
    <s v="EUO85"/>
    <n v="430"/>
    <n v="30"/>
    <s v="ร้านที่1"/>
    <s v="นาถลัดดา พิกุลศรี"/>
    <s v="47/137 Theplant _x000a_พหลโยธิน-รังสิตหมู่16_x000a_ต.คลองหนึ่ง อ.คลองหลวง_x000a_จ.ปทุมธานี 12120"/>
    <s v="12120"/>
    <s v="0623985696"/>
    <s v="26/02/2025 17:36"/>
    <s v="suphandarat@gmail.com"/>
    <s v="EMS COD"/>
    <s v="facebook"/>
    <s v="จ่ายทีหลัง / COD"/>
    <s v=""/>
    <s v="-"/>
    <s v="26/02/2025 17:36"/>
  </r>
  <r>
    <x v="12"/>
    <x v="14"/>
    <n v="40"/>
    <n v="5"/>
    <s v="EUO84"/>
    <n v="435"/>
    <n v="35"/>
    <s v="ร้านที่1"/>
    <s v="อนุชิต  คำเหลือง"/>
    <s v="ส่ง_x000a_36 ม.1 ต.ดอยงาม_x000a_อ.พาน_x000a_จ.เชียงราย   57120"/>
    <s v="57120"/>
    <s v="0900491701"/>
    <s v="26/02/2025 17:35"/>
    <s v="suphandarat@gmail.com"/>
    <s v="EMS COD"/>
    <s v="facebook"/>
    <s v="จ่ายทีหลัง / COD"/>
    <s v=""/>
    <s v="-"/>
    <s v="26/02/2025 17:35"/>
  </r>
  <r>
    <x v="13"/>
    <x v="15"/>
    <n v="40"/>
    <n v="5"/>
    <s v="EUO84"/>
    <n v="435"/>
    <n v="35"/>
    <s v="ร้านที่1"/>
    <s v="อนุชิต  คำเหลือง"/>
    <s v="ส่ง_x000a_36 ม.1 ต.ดอยงาม_x000a_อ.พาน_x000a_จ.เชียงราย   57120"/>
    <s v="57120"/>
    <s v="0900491701"/>
    <s v="26/02/2025 17:35"/>
    <s v="suphandarat@gmail.com"/>
    <s v="EMS COD"/>
    <s v="facebook"/>
    <s v="จ่ายทีหลัง / COD"/>
    <s v=""/>
    <s v="-"/>
    <s v="26/02/2025 17:35"/>
  </r>
  <r>
    <x v="0"/>
    <x v="0"/>
    <n v="66.333333333333329"/>
    <n v="9"/>
    <s v="EUO83"/>
    <n v="660"/>
    <n v="0"/>
    <s v="ร้านที่4"/>
    <s v="อ***รา ส***วงค์"/>
    <s v="สุพรรณบุรี"/>
    <s v="-"/>
    <s v=""/>
    <s v="26/02/2025 17:34"/>
    <s v="-"/>
    <s v="Flash Express Thailand COD"/>
    <s v="Tiktok"/>
    <s v="จ่ายทีหลัง / COD"/>
    <s v=""/>
    <s v="-"/>
    <s v="26/02/2025 17:34"/>
  </r>
  <r>
    <x v="14"/>
    <x v="16"/>
    <n v="100"/>
    <n v="1"/>
    <s v="EUO82"/>
    <n v="280"/>
    <n v="30"/>
    <s v="ร้านที่1"/>
    <s v="แสงนวล.  บุญตัน"/>
    <s v="ที่อยู่จัดส่งสินค้า_x000a_ที่ว่าการอำเภอเชียงของ(กลุ่มงานความมั่นคงอำเภอเชียงของ)_x000a_ต.เวียง_x000a_อ.เชียงของ_x000a_จ.เชียงราย_x000a_ 57140"/>
    <s v="57140"/>
    <s v="0850397664"/>
    <s v="26/02/2025 17:33"/>
    <s v="suphandarat@gmail.com"/>
    <s v="EMS COD"/>
    <s v="facebook"/>
    <s v="จ่ายทีหลัง / COD"/>
    <s v=""/>
    <s v="-"/>
    <s v="26/02/2025 17:33"/>
  </r>
  <r>
    <x v="0"/>
    <x v="0"/>
    <n v="100"/>
    <n v="2"/>
    <s v="EUO82"/>
    <n v="280"/>
    <n v="30"/>
    <s v="ร้านที่1"/>
    <s v="แสงนวล.  บุญตัน"/>
    <s v="ที่อยู่จัดส่งสินค้า_x000a_ที่ว่าการอำเภอเชียงของ(กลุ่มงานความมั่นคงอำเภอเชียงของ)_x000a_ต.เวียง_x000a_อ.เชียงของ_x000a_จ.เชียงราย_x000a_ 57140"/>
    <s v="57140"/>
    <s v="0850397664"/>
    <s v="26/02/2025 17:33"/>
    <s v="suphandarat@gmail.com"/>
    <s v="EMS COD"/>
    <s v="facebook"/>
    <s v="จ่ายทีหลัง / COD"/>
    <s v=""/>
    <s v="-"/>
    <s v="26/02/2025 17:33"/>
  </r>
  <r>
    <x v="15"/>
    <x v="17"/>
    <n v="40"/>
    <n v="5"/>
    <s v="EUO81"/>
    <n v="450"/>
    <n v="50"/>
    <s v="ร้านที่1"/>
    <s v="สมทรง สรสิริ "/>
    <s v="73/213 หมู่บ้านราชธานี 29/5 ต.คลองหนึ่ง อ.คลองหลวง ปทุมธานี  โทรฯ  12120"/>
    <s v="12120"/>
    <s v="0967039354"/>
    <s v="26/02/2025 17:32"/>
    <s v="suphandarat@gmail.com"/>
    <s v="EMS COD"/>
    <s v="facebook"/>
    <s v="จ่ายทีหลัง / COD"/>
    <s v=""/>
    <s v="-"/>
    <s v="26/02/2025 17:32"/>
  </r>
  <r>
    <x v="13"/>
    <x v="15"/>
    <n v="40"/>
    <n v="5"/>
    <s v="EUO81"/>
    <n v="450"/>
    <n v="50"/>
    <s v="ร้านที่1"/>
    <s v="สมทรง สรสิริ "/>
    <s v="73/213 หมู่บ้านราชธานี 29/5 ต.คลองหนึ่ง อ.คลองหลวง ปทุมธานี  โทรฯ  12120"/>
    <s v="12120"/>
    <s v="0967039354"/>
    <s v="26/02/2025 17:32"/>
    <s v="suphandarat@gmail.com"/>
    <s v="EMS COD"/>
    <s v="facebook"/>
    <s v="จ่ายทีหลัง / COD"/>
    <s v=""/>
    <s v="-"/>
    <s v="26/02/2025 17:32"/>
  </r>
  <r>
    <x v="11"/>
    <x v="13"/>
    <n v="40"/>
    <n v="10"/>
    <s v="EUO80"/>
    <n v="435"/>
    <n v="35"/>
    <s v="ร้านที่1"/>
    <s v="ส่ง ใหม่"/>
    <s v="371 ม.2 ต.หาดเสี้ยว อ.ศรีสัชนาลัย จ.สุโขทัย _x000a_ 64130"/>
    <s v="64130"/>
    <s v="0966715924"/>
    <s v="26/02/2025 14:39"/>
    <s v="suphandarat@gmail.com"/>
    <s v="EMS"/>
    <s v="facebook"/>
    <s v="กสิกร"/>
    <s v=""/>
    <s v="-"/>
    <s v="26/02/2025 17:31"/>
  </r>
  <r>
    <x v="0"/>
    <x v="0"/>
    <n v="85"/>
    <n v="20"/>
    <s v="EUO79"/>
    <n v="1594"/>
    <n v="104"/>
    <s v="ร้านที่1"/>
    <s v="พ******น"/>
    <s v="******อน3 ซอย7 แขวงหนองแขม เขตหนองแขม แขวงหนองแขม เขตหนองแขม จังหวัดกรุงเทพมหานคร 10160"/>
    <s v="10160"/>
    <s v="28"/>
    <s v="26/02/2025 17:42"/>
    <s v="-"/>
    <s v="SPX Express"/>
    <s v="Shopee"/>
    <s v="shopee"/>
    <s v=""/>
    <s v="-"/>
    <s v="26/02/2025 17:12"/>
  </r>
  <r>
    <x v="0"/>
    <x v="0"/>
    <n v="75"/>
    <n v="3"/>
    <s v="EUO78"/>
    <n v="254"/>
    <n v="29"/>
    <s v="ร้านที่1"/>
    <s v="ส******์"/>
    <s v="******ลวังมหากร ตำบลวังมหากร อำเภอท่าตะโก จังหวัดนครสวรรค์ 60160"/>
    <s v="60160"/>
    <s v="15"/>
    <s v="26/02/2025 17:27"/>
    <s v="-"/>
    <s v="SPX Express"/>
    <s v="Shopee"/>
    <s v="shopee"/>
    <s v=""/>
    <s v="-"/>
    <s v="26/02/2025 16:57"/>
  </r>
  <r>
    <x v="7"/>
    <x v="9"/>
    <n v="66.666666666666671"/>
    <n v="3"/>
    <s v="EUO77"/>
    <n v="139"/>
    <n v="0"/>
    <s v="ร้านที่1"/>
    <s v="ค******ว"/>
    <s v="******นหลวง ตำบลสวนหลวง อำเภอเฉลิมพระเกียรติ จังหวัดนครศรีธรรมราช 80190"/>
    <s v="80190"/>
    <s v="97"/>
    <s v="26/02/2025 16:45"/>
    <s v="-"/>
    <s v="Flash Express"/>
    <s v="Shopee"/>
    <s v="shopee"/>
    <s v=""/>
    <s v="-"/>
    <s v="26/02/2025 16:45"/>
  </r>
  <r>
    <x v="0"/>
    <x v="0"/>
    <n v="66.333333333333329"/>
    <n v="3"/>
    <s v="EUO76"/>
    <n v="146.51"/>
    <n v="7"/>
    <s v="ร้านที่9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26/02/2025 16:33"/>
    <s v="-"/>
    <s v="Kerry_dropoff"/>
    <s v="Lazada"/>
    <s v="lazada"/>
    <s v=""/>
    <s v="-"/>
    <s v="26/02/2025 16:33"/>
  </r>
  <r>
    <x v="1"/>
    <x v="1"/>
    <n v="60"/>
    <n v="12"/>
    <s v="EUO75"/>
    <n v="420"/>
    <n v="0"/>
    <s v="ร้านที่2"/>
    <s v="ห***ญยา ก***ัยภูมิ"/>
    <s v="สงขลา"/>
    <s v="-"/>
    <s v=""/>
    <s v="26/02/2025 16:14"/>
    <s v="-"/>
    <s v="J&amp;T Express"/>
    <s v="Tiktok"/>
    <s v="tiktok"/>
    <s v=""/>
    <s v="-"/>
    <s v="26/02/2025 16:14"/>
  </r>
  <r>
    <x v="2"/>
    <x v="18"/>
    <n v="72.97"/>
    <n v="2"/>
    <s v="EUO73"/>
    <n v="277.94"/>
    <n v="132"/>
    <s v="ร้านที่10"/>
    <s v="นายสมโชค       สินเจริญ"/>
    <s v="65  หมู่  5     ตำบลแม่สลิด_x000a__x000a_บ้านตาก/ Ban Takตาก/ Tak_x000a_63120"/>
    <s v="63120"/>
    <s v="660847517088"/>
    <s v="26/02/2025 15:11"/>
    <s v="-"/>
    <s v="Kerry_dropoff"/>
    <s v="Lazada"/>
    <s v="lazada"/>
    <s v=""/>
    <s v="-"/>
    <s v="26/02/2025 15:11"/>
  </r>
  <r>
    <x v="0"/>
    <x v="0"/>
    <n v="66.333333333333329"/>
    <n v="3"/>
    <s v="EUO72"/>
    <n v="220"/>
    <n v="0"/>
    <s v="ร้านที่4"/>
    <s v="m***ikarnchaiyawo"/>
    <s v="ชลบุรี"/>
    <s v="-"/>
    <s v=""/>
    <s v="26/02/2025 14:59"/>
    <s v="-"/>
    <s v="Flash Express Thailand COD"/>
    <s v="Tiktok"/>
    <s v="จ่ายทีหลัง / COD"/>
    <s v=""/>
    <s v="-"/>
    <s v="26/02/2025 14:59"/>
  </r>
  <r>
    <x v="14"/>
    <x v="19"/>
    <n v="66.333333333333329"/>
    <n v="3"/>
    <s v="EUO71"/>
    <n v="245"/>
    <n v="0"/>
    <s v="ร้านที่4"/>
    <s v="m***ikarnchaiyawo"/>
    <s v="ชลบุรี"/>
    <s v="-"/>
    <s v=""/>
    <s v="26/02/2025 14:55"/>
    <s v="-"/>
    <s v="Flash Express Thailand COD"/>
    <s v="Tiktok"/>
    <s v="จ่ายทีหลัง / COD"/>
    <s v=""/>
    <s v="-"/>
    <s v="26/02/2025 14:55"/>
  </r>
  <r>
    <x v="0"/>
    <x v="0"/>
    <n v="78"/>
    <n v="1"/>
    <s v="EUO70"/>
    <n v="76"/>
    <n v="0"/>
    <s v="ร้านที่1"/>
    <s v="พ******ง"/>
    <s v="******านป้อม อำเภอพระนครศรีอยุธยา จังหวัดพระนครศรีอยุธยา 13000"/>
    <s v="13000"/>
    <s v="32"/>
    <s v="26/02/2025 15:02"/>
    <s v="-"/>
    <s v="SPX Express"/>
    <s v="Shopee"/>
    <s v="shopee"/>
    <s v=""/>
    <s v="-"/>
    <s v="26/02/2025 14:54"/>
  </r>
  <r>
    <x v="7"/>
    <x v="9"/>
    <n v="66.666666666666671"/>
    <n v="3"/>
    <s v="EUO66"/>
    <n v="359"/>
    <n v="0"/>
    <s v="ร้านที่1"/>
    <s v="ก******ย"/>
    <s v="******งห้าง, ตำบล หนองห้าง, อำเภอกุฉินารายณ์ ตำบลหนองห้าง อำเภอกุฉินารายณ์ จังหวัดกาฬสินธุ์ 46110"/>
    <s v="46110"/>
    <s v="18"/>
    <s v="26/02/2025 14:11"/>
    <s v="-"/>
    <s v="SPX Express"/>
    <s v="Shopee"/>
    <s v="shopee"/>
    <s v=""/>
    <s v="-"/>
    <s v="26/02/2025 14:11"/>
  </r>
  <r>
    <x v="16"/>
    <x v="20"/>
    <n v="0"/>
    <n v="1"/>
    <s v="EUO66"/>
    <n v="359"/>
    <n v="0"/>
    <s v="ร้านที่1"/>
    <s v="ก******ย"/>
    <s v="******งห้าง, ตำบล หนองห้าง, อำเภอกุฉินารายณ์ ตำบลหนองห้าง อำเภอกุฉินารายณ์ จังหวัดกาฬสินธุ์ 46110"/>
    <s v="46110"/>
    <s v="18"/>
    <s v="26/02/2025 14:11"/>
    <s v="-"/>
    <s v="SPX Express"/>
    <s v="Shopee"/>
    <s v="shopee"/>
    <s v=""/>
    <s v="-"/>
    <s v="26/02/2025 14:11"/>
  </r>
  <r>
    <x v="14"/>
    <x v="16"/>
    <n v="120"/>
    <n v="1"/>
    <s v="EUO66"/>
    <n v="359"/>
    <n v="0"/>
    <s v="ร้านที่1"/>
    <s v="ก******ย"/>
    <s v="******งห้าง, ตำบล หนองห้าง, อำเภอกุฉินารายณ์ ตำบลหนองห้าง อำเภอกุฉินารายณ์ จังหวัดกาฬสินธุ์ 46110"/>
    <s v="46110"/>
    <s v="18"/>
    <s v="26/02/2025 14:11"/>
    <s v="-"/>
    <s v="SPX Express"/>
    <s v="Shopee"/>
    <s v="shopee"/>
    <s v=""/>
    <s v="-"/>
    <s v="26/02/2025 14:11"/>
  </r>
  <r>
    <x v="17"/>
    <x v="21"/>
    <n v="80"/>
    <n v="1"/>
    <s v="EUO66"/>
    <n v="359"/>
    <n v="0"/>
    <s v="ร้านที่1"/>
    <s v="ก******ย"/>
    <s v="******งห้าง, ตำบล หนองห้าง, อำเภอกุฉินารายณ์ ตำบลหนองห้าง อำเภอกุฉินารายณ์ จังหวัดกาฬสินธุ์ 46110"/>
    <s v="46110"/>
    <s v="18"/>
    <s v="26/02/2025 14:11"/>
    <s v="-"/>
    <s v="SPX Express"/>
    <s v="Shopee"/>
    <s v="shopee"/>
    <s v=""/>
    <s v="-"/>
    <s v="26/02/2025 14:11"/>
  </r>
  <r>
    <x v="0"/>
    <x v="0"/>
    <n v="66.333333333333329"/>
    <n v="3"/>
    <s v="EUO65"/>
    <n v="478"/>
    <n v="48"/>
    <s v="ร้านที่1"/>
    <s v="พ******ี"/>
    <s v="******ำบลเมืองลี ตำบลเมืองลี อำเภอนาหมื่น จังหวัดน่าน 55180"/>
    <s v="55180"/>
    <s v="55"/>
    <s v="26/02/2025 13:53"/>
    <s v="-"/>
    <s v="Flash Express"/>
    <s v="Shopee"/>
    <s v="shopee"/>
    <s v=""/>
    <s v="-"/>
    <s v="26/02/2025 13:52"/>
  </r>
  <r>
    <x v="18"/>
    <x v="22"/>
    <n v="100"/>
    <n v="2"/>
    <s v="EUO65"/>
    <n v="478"/>
    <n v="48"/>
    <s v="ร้านที่1"/>
    <s v="พ******ี"/>
    <s v="******ำบลเมืองลี ตำบลเมืองลี อำเภอนาหมื่น จังหวัดน่าน 55180"/>
    <s v="55180"/>
    <s v="55"/>
    <s v="26/02/2025 13:53"/>
    <s v="-"/>
    <s v="Flash Express"/>
    <s v="Shopee"/>
    <s v="shopee"/>
    <s v=""/>
    <s v="-"/>
    <s v="26/02/2025 13:52"/>
  </r>
  <r>
    <x v="0"/>
    <x v="0"/>
    <n v="66.333333333333329"/>
    <n v="3"/>
    <s v="EUO63"/>
    <n v="139.81"/>
    <n v="0"/>
    <s v="ร้านที่9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26/02/2025 13:24"/>
    <s v="-"/>
    <s v="Kerry_dropoff"/>
    <s v="Lazada"/>
    <s v="lazada"/>
    <s v=""/>
    <s v="-"/>
    <s v="26/02/2025 13:24"/>
  </r>
  <r>
    <x v="7"/>
    <x v="9"/>
    <n v="40"/>
    <n v="1"/>
    <s v="EUO61"/>
    <n v="200"/>
    <n v="0"/>
    <s v="ร้านที่4"/>
    <s v="ส***ิพงศ์ ภ***ีไทย"/>
    <s v="ขอนแก่น"/>
    <s v="-"/>
    <s v=""/>
    <s v="26/02/2025 13:17"/>
    <s v="-"/>
    <s v="Flash Express Thailand"/>
    <s v="Tiktok"/>
    <s v="tiktok"/>
    <s v=""/>
    <s v="-"/>
    <s v="26/02/2025 13:16"/>
  </r>
  <r>
    <x v="0"/>
    <x v="0"/>
    <n v="80"/>
    <n v="1"/>
    <s v="EUO61"/>
    <n v="200"/>
    <n v="0"/>
    <s v="ร้านที่4"/>
    <s v="ส***ิพงศ์ ภ***ีไทย"/>
    <s v="ขอนแก่น"/>
    <s v="-"/>
    <s v=""/>
    <s v="26/02/2025 13:17"/>
    <s v="-"/>
    <s v="Flash Express Thailand"/>
    <s v="Tiktok"/>
    <s v="tiktok"/>
    <s v=""/>
    <s v="-"/>
    <s v="26/02/2025 13:16"/>
  </r>
  <r>
    <x v="17"/>
    <x v="23"/>
    <n v="80"/>
    <n v="1"/>
    <s v="EUO61"/>
    <n v="200"/>
    <n v="0"/>
    <s v="ร้านที่4"/>
    <s v="ส***ิพงศ์ ภ***ีไทย"/>
    <s v="ขอนแก่น"/>
    <s v="-"/>
    <s v=""/>
    <s v="26/02/2025 13:17"/>
    <s v="-"/>
    <s v="Flash Express Thailand"/>
    <s v="Tiktok"/>
    <s v="tiktok"/>
    <s v=""/>
    <s v="-"/>
    <s v="26/02/2025 13:16"/>
  </r>
  <r>
    <x v="7"/>
    <x v="9"/>
    <n v="66.666666666666671"/>
    <n v="6"/>
    <s v="EUO60"/>
    <n v="216"/>
    <n v="6"/>
    <s v="ร้านที่4"/>
    <s v="ป***า ท***ิน"/>
    <s v="ร้อยเอ็ด"/>
    <s v="-"/>
    <s v=""/>
    <s v="26/02/2025 13:12"/>
    <s v="-"/>
    <s v="Flash Express Thailand COD"/>
    <s v="Tiktok"/>
    <s v="จ่ายทีหลัง / COD"/>
    <s v=""/>
    <s v="-"/>
    <s v="26/02/2025 13:12"/>
  </r>
  <r>
    <x v="7"/>
    <x v="9"/>
    <n v="66.666666666666671"/>
    <n v="6"/>
    <s v="EUO59"/>
    <n v="210"/>
    <n v="0"/>
    <s v="ร้านที่4"/>
    <s v="A*** t***"/>
    <s v="กรุงเทพฯ"/>
    <s v="-"/>
    <s v=""/>
    <s v="26/02/2025 13:10"/>
    <s v="-"/>
    <s v="Flash Express Thailand COD"/>
    <s v="Tiktok"/>
    <s v="จ่ายทีหลัง / COD"/>
    <s v=""/>
    <s v="-"/>
    <s v="26/02/2025 13:10"/>
  </r>
  <r>
    <x v="11"/>
    <x v="13"/>
    <n v="65"/>
    <n v="4"/>
    <s v="EUO58"/>
    <n v="189"/>
    <n v="30"/>
    <s v="ร้านที่1"/>
    <s v=" กรวิชญ์"/>
    <s v=" BR.HOUSE.1055/62.ซ.ปรีดีพนมยงค์45 ถ.สุขมวิท71 เขตวัฒนา แขวงคลองตันเหนือ กทม.  10110"/>
    <s v="10110"/>
    <s v="0843736559"/>
    <s v="26/02/2025 13:02"/>
    <s v="suphandarat@gmail.com"/>
    <s v="EMS COD"/>
    <s v="facebook"/>
    <s v="จ่ายทีหลัง / COD"/>
    <s v=""/>
    <s v="-"/>
    <s v="26/02/2025 13:02"/>
  </r>
  <r>
    <x v="11"/>
    <x v="13"/>
    <n v="40"/>
    <n v="10"/>
    <s v="EUO57"/>
    <n v="435"/>
    <n v="35"/>
    <s v="ร้านที่1"/>
    <s v="แม่นาง    เรืองรัตน์ "/>
    <s v="บ้านโคกเลาะ ตรวจ. ตำบลหนองพอก อำเภอหนองพอก จ.ร้อยเอ็ด_x000a_ 45210"/>
    <s v="45210"/>
    <s v="0841848263"/>
    <s v="26/02/2025 12:01"/>
    <s v="suphandarat@gmail.com"/>
    <s v="EMS"/>
    <s v="facebook"/>
    <s v="กสิกร"/>
    <s v=""/>
    <s v="-"/>
    <s v="26/02/2025 12:53"/>
  </r>
  <r>
    <x v="0"/>
    <x v="0"/>
    <n v="66.333333333333329"/>
    <n v="3"/>
    <s v="EUO56"/>
    <n v="269"/>
    <n v="38"/>
    <s v="ร้านที่1"/>
    <s v="จ*า"/>
    <s v="******ือง อำเภอเมืองสรวง จังหวัดร้อยเอ็ด 45220"/>
    <s v="45220"/>
    <s v="53"/>
    <s v="-"/>
    <s v="-"/>
    <s v=""/>
    <s v="Shopee"/>
    <s v="-"/>
    <s v=""/>
    <s v="-"/>
    <s v="26/02/2025 12:52"/>
  </r>
  <r>
    <x v="17"/>
    <x v="23"/>
    <n v="100"/>
    <n v="1"/>
    <s v="EUO55"/>
    <n v="280"/>
    <n v="30"/>
    <s v="ร้านที่1"/>
    <s v="จิรัฐชญา ศรีสุราช"/>
    <s v="33ม.5ต.คำตากล้า_x000a_อ.คำตากล้าจ.สกลนคร 47250"/>
    <s v="47250"/>
    <s v="0945052121"/>
    <s v="26/02/2025 14:02"/>
    <s v="suphandarat@gmail.com"/>
    <s v="EMS COD"/>
    <s v="facebook"/>
    <s v="กสิกร"/>
    <s v=""/>
    <s v="-"/>
    <s v="26/02/2025 12:51"/>
  </r>
  <r>
    <x v="14"/>
    <x v="16"/>
    <n v="100"/>
    <n v="1"/>
    <s v="EUO55"/>
    <n v="280"/>
    <n v="30"/>
    <s v="ร้านที่1"/>
    <s v="จิรัฐชญา ศรีสุราช"/>
    <s v="33ม.5ต.คำตากล้า_x000a_อ.คำตากล้าจ.สกลนคร 47250"/>
    <s v="47250"/>
    <s v="0945052121"/>
    <s v="26/02/2025 14:02"/>
    <s v="suphandarat@gmail.com"/>
    <s v="EMS COD"/>
    <s v="facebook"/>
    <s v="กสิกร"/>
    <s v=""/>
    <s v="-"/>
    <s v="26/02/2025 12:51"/>
  </r>
  <r>
    <x v="0"/>
    <x v="0"/>
    <n v="100"/>
    <n v="1"/>
    <s v="EUO55"/>
    <n v="280"/>
    <n v="30"/>
    <s v="ร้านที่1"/>
    <s v="จิรัฐชญา ศรีสุราช"/>
    <s v="33ม.5ต.คำตากล้า_x000a_อ.คำตากล้าจ.สกลนคร 47250"/>
    <s v="47250"/>
    <s v="0945052121"/>
    <s v="26/02/2025 14:02"/>
    <s v="suphandarat@gmail.com"/>
    <s v="EMS COD"/>
    <s v="facebook"/>
    <s v="กสิกร"/>
    <s v=""/>
    <s v="-"/>
    <s v="26/02/2025 12:51"/>
  </r>
  <r>
    <x v="4"/>
    <x v="6"/>
    <n v="65"/>
    <n v="1"/>
    <s v="EUO54"/>
    <n v="130"/>
    <n v="30"/>
    <s v="ร้านที่1"/>
    <s v="รณชัย พันธุ์สุข"/>
    <s v=" 10 ม.8 ต.หนองบ่อ อ.สองพี่น้อง จ.สุพรรณ   72190"/>
    <s v="72190"/>
    <s v="0920966082"/>
    <s v="26/02/2025 12:49"/>
    <s v="suphandarat@gmail.com"/>
    <s v="EMS COD"/>
    <s v="facebook"/>
    <s v="จ่ายทีหลัง / COD"/>
    <s v=""/>
    <s v="-"/>
    <s v="26/02/2025 12:49"/>
  </r>
  <r>
    <x v="0"/>
    <x v="0"/>
    <n v="100"/>
    <n v="1"/>
    <s v="EUO54"/>
    <n v="130"/>
    <n v="30"/>
    <s v="ร้านที่1"/>
    <s v="รณชัย พันธุ์สุข"/>
    <s v=" 10 ม.8 ต.หนองบ่อ อ.สองพี่น้อง จ.สุพรรณ   72190"/>
    <s v="72190"/>
    <s v="0920966082"/>
    <s v="26/02/2025 12:49"/>
    <s v="suphandarat@gmail.com"/>
    <s v="EMS COD"/>
    <s v="facebook"/>
    <s v="จ่ายทีหลัง / COD"/>
    <s v=""/>
    <s v="-"/>
    <s v="26/02/2025 12:49"/>
  </r>
  <r>
    <x v="16"/>
    <x v="20"/>
    <n v="0"/>
    <n v="1"/>
    <s v="EUO53"/>
    <n v="100"/>
    <n v="0"/>
    <s v="ร้านที่4"/>
    <s v="ป***พ ค***่ม"/>
    <s v="ลพบุรี"/>
    <s v="-"/>
    <s v=""/>
    <s v="26/02/2025 12:47"/>
    <s v="-"/>
    <s v="Flash Express Thailand COD"/>
    <s v="Tiktok"/>
    <s v="จ่ายทีหลัง / COD"/>
    <s v=""/>
    <s v="THT07011JNBX61Z"/>
    <s v="26/02/2025 12:47"/>
  </r>
  <r>
    <x v="8"/>
    <x v="10"/>
    <n v="120"/>
    <n v="1"/>
    <s v="EUO53"/>
    <n v="100"/>
    <n v="0"/>
    <s v="ร้านที่4"/>
    <s v="ป***พ ค***่ม"/>
    <s v="ลพบุรี"/>
    <s v="-"/>
    <s v=""/>
    <s v="26/02/2025 12:47"/>
    <s v="-"/>
    <s v="Flash Express Thailand COD"/>
    <s v="Tiktok"/>
    <s v="จ่ายทีหลัง / COD"/>
    <s v=""/>
    <s v="THT07011JNBX61Z"/>
    <s v="26/02/2025 12:47"/>
  </r>
  <r>
    <x v="7"/>
    <x v="9"/>
    <n v="50"/>
    <n v="1"/>
    <s v="EUO51"/>
    <n v="120"/>
    <n v="20"/>
    <s v="ร้านที่1"/>
    <s v="คุณสหพล สายสุวรรณ์(ทนายอารต์)"/>
    <s v="0890834132,_x000a_91 ถ.ริมคลองชลประทาน_x000a_ซ.มงคลนิเวศน์_x000a_ต.บ้านอิฐ_x000a_อ.เมืองอ่างทอง_x000a_จ.อ่างทอง_x000a_Thailand_x000a__x000a_โน้ตสำหรับการจัดส่ง:_x000a_ของฝากจากคุณหมวย 14000"/>
    <s v="14000"/>
    <s v="0885055264"/>
    <s v="26/02/2025 08:28"/>
    <s v="suphandarat@gmail.com"/>
    <s v="EMS"/>
    <s v="facebook"/>
    <s v="กสิกร"/>
    <s v=""/>
    <s v="-"/>
    <s v="26/02/2025 12:45"/>
  </r>
  <r>
    <x v="0"/>
    <x v="0"/>
    <n v="100"/>
    <n v="1"/>
    <s v="EUO51"/>
    <n v="120"/>
    <n v="20"/>
    <s v="ร้านที่1"/>
    <s v="คุณสหพล สายสุวรรณ์(ทนายอารต์)"/>
    <s v="0890834132,_x000a_91 ถ.ริมคลองชลประทาน_x000a_ซ.มงคลนิเวศน์_x000a_ต.บ้านอิฐ_x000a_อ.เมืองอ่างทอง_x000a_จ.อ่างทอง_x000a_Thailand_x000a__x000a_โน้ตสำหรับการจัดส่ง:_x000a_ของฝากจากคุณหมวย 14000"/>
    <s v="14000"/>
    <s v="0885055264"/>
    <s v="26/02/2025 08:28"/>
    <s v="suphandarat@gmail.com"/>
    <s v="EMS"/>
    <s v="facebook"/>
    <s v="กสิกร"/>
    <s v=""/>
    <s v="-"/>
    <s v="26/02/2025 12:45"/>
  </r>
  <r>
    <x v="0"/>
    <x v="3"/>
    <n v="60.24"/>
    <n v="1"/>
    <s v="EUO50"/>
    <n v="67.239999999999995"/>
    <n v="7"/>
    <s v="ร้านที่1"/>
    <s v="ปราณี พ่วงประสงค์"/>
    <s v="4/350 หมู่ 3 ซอยคลองหลวง21 ต.คลองหนึ่ง_x000a__x000a_คลองหลวง/ Khlong Luangปทุมธานี/ Pathum Thani_x000a_12120"/>
    <s v="12120"/>
    <s v="660896660628"/>
    <s v="26/02/2025 12:45"/>
    <s v="-"/>
    <s v="Kerry_dropoff"/>
    <s v="Lazada"/>
    <s v="lazada"/>
    <s v=""/>
    <s v="LEXPU0462069145"/>
    <s v="26/02/2025 12:45"/>
  </r>
  <r>
    <x v="0"/>
    <x v="0"/>
    <n v="78"/>
    <n v="3"/>
    <s v="EUO49"/>
    <n v="269"/>
    <n v="35"/>
    <s v="ร้านที่1"/>
    <s v="ศ******)"/>
    <s v="******์ด รัชดา-รามอินทรา, แขวงคันนายาว แขวงคันนายาว เขตคันนายาว จังหวัดกรุงเทพมหานคร 10230"/>
    <s v="10230"/>
    <s v="44"/>
    <s v="-"/>
    <s v="-"/>
    <s v=""/>
    <s v="Shopee"/>
    <s v="-"/>
    <s v=""/>
    <s v="-"/>
    <s v="26/02/2025 12:44"/>
  </r>
  <r>
    <x v="17"/>
    <x v="23"/>
    <n v="100"/>
    <n v="1"/>
    <s v="EUO48"/>
    <n v="250"/>
    <n v="0"/>
    <s v="ร้านที่1"/>
    <s v="พร สุขสันติ์"/>
    <s v="บ้านโนนตาล_x000a_77 ม.2, โนนเมือง_x000a_  อ.โนนสัง, จ.หนองบัสลำภู _x000a_ 39140"/>
    <s v="39140"/>
    <s v="0885481216"/>
    <s v="25/02/2025 22:13"/>
    <s v="suphandarat@gmail.com"/>
    <s v="EMS"/>
    <s v="facebook"/>
    <s v="กสิกร"/>
    <s v=""/>
    <s v="-"/>
    <s v="26/02/2025 12:43"/>
  </r>
  <r>
    <x v="14"/>
    <x v="16"/>
    <n v="100"/>
    <n v="1"/>
    <s v="EUO48"/>
    <n v="250"/>
    <n v="0"/>
    <s v="ร้านที่1"/>
    <s v="พร สุขสันติ์"/>
    <s v="บ้านโนนตาล_x000a_77 ม.2, โนนเมือง_x000a_  อ.โนนสัง, จ.หนองบัสลำภู _x000a_ 39140"/>
    <s v="39140"/>
    <s v="0885481216"/>
    <s v="25/02/2025 22:13"/>
    <s v="suphandarat@gmail.com"/>
    <s v="EMS"/>
    <s v="facebook"/>
    <s v="กสิกร"/>
    <s v=""/>
    <s v="-"/>
    <s v="26/02/2025 12:42"/>
  </r>
  <r>
    <x v="0"/>
    <x v="0"/>
    <n v="100"/>
    <n v="1"/>
    <s v="EUO48"/>
    <n v="250"/>
    <n v="0"/>
    <s v="ร้านที่1"/>
    <s v="พร สุขสันติ์"/>
    <s v="บ้านโนนตาล_x000a_77 ม.2, โนนเมือง_x000a_  อ.โนนสัง, จ.หนองบัสลำภู _x000a_ 39140"/>
    <s v="39140"/>
    <s v="0885481216"/>
    <s v="25/02/2025 22:13"/>
    <s v="suphandarat@gmail.com"/>
    <s v="EMS"/>
    <s v="facebook"/>
    <s v="กสิกร"/>
    <s v=""/>
    <s v="-"/>
    <s v="26/02/2025 12:42"/>
  </r>
  <r>
    <x v="13"/>
    <x v="15"/>
    <n v="65"/>
    <n v="2"/>
    <s v="EUO47"/>
    <n v="230"/>
    <n v="30"/>
    <s v="ร้านที่1"/>
    <s v="นวพรรณ อภิชนธิวงศ์ "/>
    <s v="เลขที่ 13 ประชานิเวศน์ 3 ซอย 25/11 ถ.งามวงซ์วาน ต.ท่าทราย อ.เมือง จ.นนทบุรี 11000"/>
    <s v="11000"/>
    <s v="0897918166"/>
    <s v="26/02/2025 12:41"/>
    <s v="suphandarat@gmail.com"/>
    <s v="EMS COD"/>
    <s v="facebook"/>
    <s v="จ่ายทีหลัง / COD"/>
    <s v=""/>
    <s v="-"/>
    <s v="26/02/2025 12:41"/>
  </r>
  <r>
    <x v="5"/>
    <x v="7"/>
    <n v="65"/>
    <n v="2"/>
    <s v="EUO47"/>
    <n v="230"/>
    <n v="30"/>
    <s v="ร้านที่1"/>
    <s v="นวพรรณ อภิชนธิวงศ์ "/>
    <s v="เลขที่ 13 ประชานิเวศน์ 3 ซอย 25/11 ถ.งามวงซ์วาน ต.ท่าทราย อ.เมือง จ.นนทบุรี 11000"/>
    <s v="11000"/>
    <s v="0897918166"/>
    <s v="26/02/2025 12:41"/>
    <s v="suphandarat@gmail.com"/>
    <s v="EMS COD"/>
    <s v="facebook"/>
    <s v="จ่ายทีหลัง / COD"/>
    <s v=""/>
    <s v="-"/>
    <s v="26/02/2025 12:41"/>
  </r>
  <r>
    <x v="14"/>
    <x v="24"/>
    <n v="76"/>
    <n v="3"/>
    <s v="EUO46"/>
    <n v="276"/>
    <n v="48"/>
    <s v="ร้านที่1"/>
    <s v="ส******)"/>
    <s v="******ำบลเกษมทรัพย์ อำเภอปักธงชัย จังหวัดนครราชสีมา 30150"/>
    <s v="30150"/>
    <s v="42"/>
    <s v="26/02/2025 12:41"/>
    <s v="-"/>
    <s v="SPX Express"/>
    <s v="Shopee"/>
    <s v="shopee"/>
    <s v=""/>
    <s v="TH250314081489N"/>
    <s v="26/02/2025 12:41"/>
  </r>
  <r>
    <x v="16"/>
    <x v="20"/>
    <n v="0"/>
    <n v="1"/>
    <s v="EUO45"/>
    <n v="178"/>
    <n v="0"/>
    <s v="ร้านที่4"/>
    <s v="แ***ม น***บุบผา"/>
    <s v="กรุงเทพมหานคร"/>
    <s v="-"/>
    <s v=""/>
    <s v="26/02/2025 12:40"/>
    <s v="-"/>
    <s v="Flash Express Thailand COD"/>
    <s v="Tiktok"/>
    <s v="จ่ายทีหลัง / COD"/>
    <s v=""/>
    <s v="THT01481JNDC79Z"/>
    <s v="26/02/2025 12:40"/>
  </r>
  <r>
    <x v="0"/>
    <x v="0"/>
    <n v="120"/>
    <n v="1"/>
    <s v="EUO45"/>
    <n v="178"/>
    <n v="0"/>
    <s v="ร้านที่4"/>
    <s v="แ***ม น***บุบผา"/>
    <s v="กรุงเทพมหานคร"/>
    <s v="-"/>
    <s v=""/>
    <s v="26/02/2025 12:40"/>
    <s v="-"/>
    <s v="Flash Express Thailand COD"/>
    <s v="Tiktok"/>
    <s v="จ่ายทีหลัง / COD"/>
    <s v=""/>
    <s v="THT01481JNDC79Z"/>
    <s v="26/02/2025 12:40"/>
  </r>
  <r>
    <x v="11"/>
    <x v="13"/>
    <n v="65"/>
    <n v="2"/>
    <s v="EUO45"/>
    <n v="178"/>
    <n v="0"/>
    <s v="ร้านที่4"/>
    <s v="แ***ม น***บุบผา"/>
    <s v="กรุงเทพมหานคร"/>
    <s v="-"/>
    <s v=""/>
    <s v="26/02/2025 12:40"/>
    <s v="-"/>
    <s v="Flash Express Thailand COD"/>
    <s v="Tiktok"/>
    <s v="จ่ายทีหลัง / COD"/>
    <s v=""/>
    <s v="THT01481JNDC79Z"/>
    <s v="26/02/2025 12:40"/>
  </r>
  <r>
    <x v="7"/>
    <x v="9"/>
    <n v="66.666666666666671"/>
    <n v="9"/>
    <s v="EUO44"/>
    <n v="315"/>
    <n v="0"/>
    <s v="ร้านที่4"/>
    <s v="ส***ย ส***ภิรมณ์"/>
    <s v="ฉะเชิงเทรา"/>
    <s v="-"/>
    <s v=""/>
    <s v="26/02/2025 12:37"/>
    <s v="-"/>
    <s v="Flash Express Thailand COD"/>
    <s v="Tiktok"/>
    <s v="จ่ายทีหลัง / COD"/>
    <s v=""/>
    <s v="THT24051JP05M8Z"/>
    <s v="26/02/2025 12:37"/>
  </r>
  <r>
    <x v="0"/>
    <x v="0"/>
    <n v="78"/>
    <n v="3"/>
    <s v="EUO42"/>
    <n v="260"/>
    <n v="35"/>
    <s v="ร้านที่1"/>
    <s v="บ******า"/>
    <s v="******(เลี่ยงส่งวันหยุด) แขวงทุ่งครุ เขตทุ่งครุ จังหวัดกรุงเทพมหานคร 10140"/>
    <s v="10140"/>
    <s v="64"/>
    <s v="26/02/2025 12:37"/>
    <s v="-"/>
    <s v="SPX Express"/>
    <s v="Shopee"/>
    <s v="shopee"/>
    <s v=""/>
    <s v="TH2570811621147"/>
    <s v="26/02/2025 12:07"/>
  </r>
  <r>
    <x v="0"/>
    <x v="0"/>
    <n v="85"/>
    <n v="20"/>
    <s v="EUO41"/>
    <n v="1820"/>
    <n v="86"/>
    <s v="ร้านที่1"/>
    <s v="บ******า"/>
    <s v="******(เลี่ยงส่งวันหยุด) แขวงทุ่งครุ เขตทุ่งครุ จังหวัดกรุงเทพมหานคร 10140"/>
    <s v="10140"/>
    <s v="64"/>
    <s v="26/02/2025 12:31"/>
    <s v="-"/>
    <s v="SPX Express"/>
    <s v="Shopee"/>
    <s v="shopee"/>
    <s v=""/>
    <s v="TH254997826290R"/>
    <s v="26/02/2025 12:01"/>
  </r>
  <r>
    <x v="0"/>
    <x v="0"/>
    <n v="78"/>
    <n v="3"/>
    <s v="EUO41"/>
    <n v="1820"/>
    <n v="86"/>
    <s v="ร้านที่1"/>
    <s v="บ******า"/>
    <s v="******(เลี่ยงส่งวันหยุด) แขวงทุ่งครุ เขตทุ่งครุ จังหวัดกรุงเทพมหานคร 10140"/>
    <s v="10140"/>
    <s v="64"/>
    <s v="26/02/2025 12:31"/>
    <s v="-"/>
    <s v="SPX Express"/>
    <s v="Shopee"/>
    <s v="shopee"/>
    <s v=""/>
    <s v="TH254997826290R"/>
    <s v="26/02/2025 12:01"/>
  </r>
  <r>
    <x v="19"/>
    <x v="25"/>
    <n v="29.93"/>
    <n v="1"/>
    <s v="EUO38"/>
    <n v="115.77"/>
    <n v="26"/>
    <s v="ร้านที่9"/>
    <s v="น.ส. จิตรกัญญา แซ่เฮ้อ"/>
    <s v="30หมู่7 · ศรีภูมิ/ Si Phum_x000a__x000a_ท่าวังผา/ Tha Wang Phaน่าน/ Nan_x000a_55140"/>
    <s v="55140"/>
    <s v="660611858611"/>
    <s v="26/02/2025 11:47"/>
    <s v="-"/>
    <s v="Kerry_dropoff"/>
    <s v="Lazada"/>
    <s v="lazada"/>
    <s v=""/>
    <s v="TH52066WUM9S1F"/>
    <s v="26/02/2025 11:47"/>
  </r>
  <r>
    <x v="19"/>
    <x v="25"/>
    <n v="29.92"/>
    <n v="2"/>
    <s v="EUO38"/>
    <n v="115.77"/>
    <n v="26"/>
    <s v="ร้านที่9"/>
    <s v="น.ส. จิตรกัญญา แซ่เฮ้อ"/>
    <s v="30หมู่7 · ศรีภูมิ/ Si Phum_x000a__x000a_ท่าวังผา/ Tha Wang Phaน่าน/ Nan_x000a_55140"/>
    <s v="55140"/>
    <s v="660611858611"/>
    <s v="26/02/2025 11:47"/>
    <s v="-"/>
    <s v="Kerry_dropoff"/>
    <s v="Lazada"/>
    <s v="lazada"/>
    <s v=""/>
    <s v="TH52066WUM9S1F"/>
    <s v="26/02/2025 11:47"/>
  </r>
  <r>
    <x v="6"/>
    <x v="26"/>
    <n v="55"/>
    <n v="2"/>
    <s v="EUO36"/>
    <n v="217"/>
    <n v="29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26/02/2025 11:41"/>
    <s v="-"/>
    <s v="SPX Express"/>
    <s v="Shopee"/>
    <s v="shopee"/>
    <s v=""/>
    <s v="TH251720496753C"/>
    <s v="26/02/2025 11:41"/>
  </r>
  <r>
    <x v="0"/>
    <x v="0"/>
    <n v="78"/>
    <n v="1"/>
    <s v="EUO36"/>
    <n v="217"/>
    <n v="29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26/02/2025 11:41"/>
    <s v="-"/>
    <s v="SPX Express"/>
    <s v="Shopee"/>
    <s v="shopee"/>
    <s v=""/>
    <s v="TH251720496753C"/>
    <s v="26/02/2025 11:41"/>
  </r>
  <r>
    <x v="11"/>
    <x v="13"/>
    <n v="65"/>
    <n v="8"/>
    <s v="EUO35"/>
    <n v="357"/>
    <n v="45"/>
    <s v="ร้านที่4"/>
    <s v="ก***กร"/>
    <s v="กรุงเทพฯ"/>
    <s v="-"/>
    <s v=""/>
    <s v="26/02/2025 11:37"/>
    <s v="-"/>
    <s v="Flash Express Thailand COD"/>
    <s v="Tiktok"/>
    <s v="จ่ายทีหลัง / COD"/>
    <s v=""/>
    <s v="THT01431JP1522Z"/>
    <s v="26/02/2025 11:37"/>
  </r>
  <r>
    <x v="7"/>
    <x v="9"/>
    <n v="66.666666666666671"/>
    <n v="3"/>
    <s v="EUO34"/>
    <n v="150"/>
    <n v="45"/>
    <s v="ร้านที่4"/>
    <s v="ล***ย   พ***ช่าง"/>
    <s v="ภูเก็ต"/>
    <s v="-"/>
    <s v=""/>
    <s v="26/02/2025 11:16"/>
    <s v="-"/>
    <s v="Flash Express Thailand COD"/>
    <s v="Tiktok"/>
    <s v="จ่ายทีหลัง / COD"/>
    <s v=""/>
    <s v="THT67011JP0RH4Z"/>
    <s v="26/02/2025 11:17"/>
  </r>
  <r>
    <x v="19"/>
    <x v="25"/>
    <n v="16.77"/>
    <n v="1"/>
    <s v="EUO33"/>
    <n v="16.77"/>
    <n v="0"/>
    <s v="ร้านที่9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26/02/2025 11:14"/>
    <s v="-"/>
    <s v="Kerry_dropoff"/>
    <s v="Lazada"/>
    <s v="lazada"/>
    <s v=""/>
    <s v="LEXDO0128737436"/>
    <s v="26/02/2025 11:14"/>
  </r>
  <r>
    <x v="17"/>
    <x v="23"/>
    <n v="66"/>
    <n v="2"/>
    <s v="EUO32"/>
    <n v="432"/>
    <n v="0"/>
    <s v="ร้านที่4"/>
    <s v="ส***ย ส***ภิรมณ์"/>
    <s v="ฉะเชิงเทรา"/>
    <s v="-"/>
    <s v=""/>
    <s v="26/02/2025 11:07"/>
    <s v="-"/>
    <s v="Flash Express Thailand COD"/>
    <s v="Tiktok"/>
    <s v="จ่ายทีหลัง / COD"/>
    <s v=""/>
    <s v="THT24051JNDG35Z"/>
    <s v="26/02/2025 11:07"/>
  </r>
  <r>
    <x v="14"/>
    <x v="19"/>
    <n v="66"/>
    <n v="2"/>
    <s v="EUO32"/>
    <n v="432"/>
    <n v="0"/>
    <s v="ร้านที่4"/>
    <s v="ส***ย ส***ภิรมณ์"/>
    <s v="ฉะเชิงเทรา"/>
    <s v="-"/>
    <s v=""/>
    <s v="26/02/2025 11:07"/>
    <s v="-"/>
    <s v="Flash Express Thailand COD"/>
    <s v="Tiktok"/>
    <s v="จ่ายทีหลัง / COD"/>
    <s v=""/>
    <s v="THT24051JNDG35Z"/>
    <s v="26/02/2025 11:07"/>
  </r>
  <r>
    <x v="0"/>
    <x v="0"/>
    <n v="67"/>
    <n v="2"/>
    <s v="EUO32"/>
    <n v="432"/>
    <n v="0"/>
    <s v="ร้านที่4"/>
    <s v="ส***ย ส***ภิรมณ์"/>
    <s v="ฉะเชิงเทรา"/>
    <s v="-"/>
    <s v=""/>
    <s v="26/02/2025 11:07"/>
    <s v="-"/>
    <s v="Flash Express Thailand COD"/>
    <s v="Tiktok"/>
    <s v="จ่ายทีหลัง / COD"/>
    <s v=""/>
    <s v="THT24051JNDG35Z"/>
    <s v="26/02/2025 11:07"/>
  </r>
  <r>
    <x v="16"/>
    <x v="20"/>
    <n v="0"/>
    <n v="1"/>
    <s v="EUO30"/>
    <n v="100"/>
    <n v="0"/>
    <s v="ร้านที่4"/>
    <s v="ล***ันทร์    พ***สวัสดิ์"/>
    <s v="อ่างทอง"/>
    <s v="-"/>
    <s v=""/>
    <s v="26/02/2025 11:04"/>
    <s v="-"/>
    <s v="Flash Express Thailand COD"/>
    <s v="Tiktok"/>
    <s v="จ่ายทีหลัง / COD"/>
    <s v=""/>
    <s v="THT06041JNBV43Z"/>
    <s v="26/02/2025 11:05"/>
  </r>
  <r>
    <x v="0"/>
    <x v="0"/>
    <n v="120"/>
    <n v="1"/>
    <s v="EUO30"/>
    <n v="100"/>
    <n v="0"/>
    <s v="ร้านที่4"/>
    <s v="ล***ันทร์    พ***สวัสดิ์"/>
    <s v="อ่างทอง"/>
    <s v="-"/>
    <s v=""/>
    <s v="26/02/2025 11:04"/>
    <s v="-"/>
    <s v="Flash Express Thailand COD"/>
    <s v="Tiktok"/>
    <s v="จ่ายทีหลัง / COD"/>
    <s v=""/>
    <s v="THT06041JNBV43Z"/>
    <s v="26/02/2025 11:05"/>
  </r>
  <r>
    <x v="11"/>
    <x v="13"/>
    <n v="50"/>
    <n v="6"/>
    <s v="EUO29"/>
    <n v="192.27"/>
    <n v="7"/>
    <s v="ร้านที่1"/>
    <s v="นิราชิน ศรีมา"/>
    <s v="530 หมู่ 3  · แม่ข่า/ Mae Kha_x000a__x000a_ฝาง/ Fangเชียงใหม่/ Chiang Mai_x000a_50320"/>
    <s v="50320"/>
    <s v="660884109607"/>
    <s v="26/02/2025 11:07"/>
    <s v="-"/>
    <s v="Kerry_dropoff"/>
    <s v="Lazada"/>
    <s v="lazada"/>
    <s v=""/>
    <s v="TH47096WUM604F"/>
    <s v="26/02/2025 11:04"/>
  </r>
  <r>
    <x v="7"/>
    <x v="9"/>
    <n v="66.666666666666671"/>
    <n v="3"/>
    <s v="EUO28"/>
    <n v="129"/>
    <n v="29"/>
    <s v="ร้านที่4"/>
    <s v="ม***ิกา บ***ู"/>
    <s v="นครสวรรค์"/>
    <s v="-"/>
    <s v=""/>
    <s v="26/02/2025 10:53"/>
    <s v="-"/>
    <s v="Flash Express Thailand COD"/>
    <s v="Tiktok"/>
    <s v="จ่ายทีหลัง / COD"/>
    <s v=""/>
    <s v="THT56111JND181Z"/>
    <s v="26/02/2025 10:53"/>
  </r>
  <r>
    <x v="0"/>
    <x v="0"/>
    <n v="78"/>
    <n v="1"/>
    <s v="EUO27"/>
    <n v="123"/>
    <n v="45"/>
    <s v="ร้านที่1"/>
    <s v="ว******์"/>
    <s v="******ียบคลองภาษีเจริญฝั่งใต้, หนองแขม, เขตหนองแขม แขวงหนองแขม เขตหนองแขม จังหวัดกรุงเทพมหานคร 10160"/>
    <s v="10160"/>
    <s v="29"/>
    <s v="-"/>
    <s v="-"/>
    <s v=""/>
    <s v="Shopee"/>
    <s v="-"/>
    <s v=""/>
    <s v="-"/>
    <s v="26/02/2025 10:23"/>
  </r>
  <r>
    <x v="0"/>
    <x v="0"/>
    <n v="85"/>
    <n v="20"/>
    <s v="EUO26"/>
    <n v="1594"/>
    <n v="104"/>
    <s v="ร้านที่1"/>
    <s v="บ******า"/>
    <s v="******(เลี่ยงส่งวันหยุด) แขวงทุ่งครุ เขตทุ่งครุ จังหวัดกรุงเทพมหานคร 10140"/>
    <s v="10140"/>
    <s v="64"/>
    <s v="26/02/2025 10:43"/>
    <s v="-"/>
    <s v="Flash Express"/>
    <s v="Shopee"/>
    <s v="shopee"/>
    <s v=""/>
    <s v="TH01126WV8109A0"/>
    <s v="26/02/2025 10:13"/>
  </r>
  <r>
    <x v="0"/>
    <x v="0"/>
    <n v="66.333333333333329"/>
    <n v="3"/>
    <s v="EUO25"/>
    <n v="285"/>
    <n v="45"/>
    <s v="ร้านที่1"/>
    <s v="ศ******)"/>
    <s v="******์ด รัชดา-รามอินทรา, แขวงคันนายาว แขวงคันนายาว เขตคันนายาว จังหวัดกรุงเทพมหานคร 10230"/>
    <s v="10230"/>
    <s v="44"/>
    <s v="-"/>
    <s v="-"/>
    <s v=""/>
    <s v="Shopee"/>
    <s v="-"/>
    <s v=""/>
    <s v="-"/>
    <s v="26/02/2025 10:05"/>
  </r>
  <r>
    <x v="19"/>
    <x v="27"/>
    <n v="30"/>
    <n v="12"/>
    <s v="EUO23"/>
    <n v="338.32"/>
    <n v="0"/>
    <s v="ร้านที่10"/>
    <s v="ชไมพร พรมสุข"/>
    <s v="64 ม.4 · ตาคง/ Ta Khong_x000a__x000a_สังขะ/ Sangkhaสุรินทร์/ Surin_x000a_32150"/>
    <s v="32150"/>
    <s v="660807213163"/>
    <s v="26/02/2025 10:00"/>
    <s v="-"/>
    <s v="Kerry_dropoff"/>
    <s v="Lazada"/>
    <s v="lazada"/>
    <s v=""/>
    <s v="TH29106WUKTP2J"/>
    <s v="26/02/2025 10:00"/>
  </r>
  <r>
    <x v="20"/>
    <x v="28"/>
    <n v="33.333333333333336"/>
    <n v="3"/>
    <s v="EUO22"/>
    <n v="106"/>
    <n v="6"/>
    <s v="ร้านที่4"/>
    <s v="ก***นาง"/>
    <s v="กรุงเทพฯ"/>
    <s v="-"/>
    <s v=""/>
    <s v="26/02/2025 09:57"/>
    <s v="-"/>
    <s v="Flash Express Thailand COD"/>
    <s v="Tiktok"/>
    <s v="จ่ายทีหลัง / COD"/>
    <s v=""/>
    <s v="THT01291JNZUB0Z"/>
    <s v="26/02/2025 09:57"/>
  </r>
  <r>
    <x v="20"/>
    <x v="28"/>
    <n v="33.333333333333336"/>
    <n v="3"/>
    <s v="EUO20"/>
    <n v="106"/>
    <n v="6"/>
    <s v="ร้านที่4"/>
    <s v="ส***วรรณ ส***รณประเสริฐ"/>
    <s v="ราชบุรี"/>
    <s v="-"/>
    <s v=""/>
    <s v="26/02/2025 09:55"/>
    <s v="-"/>
    <s v="Flash Express Thailand COD"/>
    <s v="Tiktok"/>
    <s v="จ่ายทีหลัง / COD"/>
    <s v=""/>
    <s v="THT12061JNCKX5Z"/>
    <s v="26/02/2025 09:55"/>
  </r>
  <r>
    <x v="20"/>
    <x v="28"/>
    <n v="33.333333333333336"/>
    <n v="3"/>
    <s v="EUO19"/>
    <n v="106"/>
    <n v="6"/>
    <s v="ร้านที่4"/>
    <s v="ส*** จ***ร์ทอง"/>
    <s v="เชียงใหม่"/>
    <s v="-"/>
    <s v=""/>
    <s v="26/02/2025 09:54"/>
    <s v="-"/>
    <s v="Flash Express Thailand COD"/>
    <s v="Tiktok"/>
    <s v="จ่ายทีหลัง / COD"/>
    <s v=""/>
    <s v="THT47141JP07J4Z"/>
    <s v="26/02/2025 09:54"/>
  </r>
  <r>
    <x v="20"/>
    <x v="28"/>
    <n v="33.333333333333336"/>
    <n v="3"/>
    <s v="EUO17"/>
    <n v="106"/>
    <n v="6"/>
    <s v="ร้านที่4"/>
    <s v="ภ***วดี น***ยราญ"/>
    <s v="นครพนม"/>
    <s v="-"/>
    <s v=""/>
    <s v="26/02/2025 09:52"/>
    <s v="-"/>
    <s v="Flash Express Thailand COD"/>
    <s v="Tiktok"/>
    <s v="จ่ายทีหลัง / COD"/>
    <s v=""/>
    <s v="THT45011JP04V4Z"/>
    <s v="26/02/2025 09:52"/>
  </r>
  <r>
    <x v="20"/>
    <x v="28"/>
    <n v="33.333333333333336"/>
    <n v="3"/>
    <s v="EUO16"/>
    <n v="205"/>
    <n v="0"/>
    <s v="ร้านที่4"/>
    <s v="ส***จ  ป***ัยยะโคถา"/>
    <s v="กรุงเทพฯ"/>
    <s v="-"/>
    <s v=""/>
    <s v="26/02/2025 09:52"/>
    <s v="-"/>
    <s v="Flash Express Thailand COD"/>
    <s v="Tiktok"/>
    <s v="จ่ายทีหลัง / COD"/>
    <s v=""/>
    <s v="THT01201JNZRW8Z"/>
    <s v="26/02/2025 09:52"/>
  </r>
  <r>
    <x v="9"/>
    <x v="11"/>
    <n v="139"/>
    <n v="1"/>
    <s v="EUO16"/>
    <n v="205"/>
    <n v="0"/>
    <s v="ร้านที่4"/>
    <s v="ส***จ  ป***ัยยะโคถา"/>
    <s v="กรุงเทพฯ"/>
    <s v="-"/>
    <s v=""/>
    <s v="26/02/2025 09:52"/>
    <s v="-"/>
    <s v="Flash Express Thailand COD"/>
    <s v="Tiktok"/>
    <s v="จ่ายทีหลัง / COD"/>
    <s v=""/>
    <s v="THT01201JNZRW8Z"/>
    <s v="26/02/2025 09:52"/>
  </r>
  <r>
    <x v="20"/>
    <x v="28"/>
    <n v="33.333333333333336"/>
    <n v="15"/>
    <s v="EUO15"/>
    <n v="525"/>
    <n v="25"/>
    <s v="ร้านที่4"/>
    <s v="เ***มาศ ค***ย์"/>
    <s v="พระนครศรีอยุธยา"/>
    <s v="-"/>
    <s v=""/>
    <s v="26/02/2025 09:52"/>
    <s v="-"/>
    <s v="Flash Express Thailand COD"/>
    <s v="Tiktok"/>
    <s v="จ่ายทีหลัง / COD"/>
    <s v=""/>
    <s v="THT05011JNZTH0Z"/>
    <s v="26/02/2025 09:52"/>
  </r>
  <r>
    <x v="20"/>
    <x v="28"/>
    <n v="33.333333333333336"/>
    <n v="3"/>
    <s v="EUO14"/>
    <n v="100"/>
    <n v="0"/>
    <s v="ร้านที่4"/>
    <s v="ว***ี ว***องแซง"/>
    <s v="สุโขทัย"/>
    <s v="-"/>
    <s v=""/>
    <s v="26/02/2025 09:51"/>
    <s v="-"/>
    <s v="Flash Express Thailand COD"/>
    <s v="Tiktok"/>
    <s v="จ่ายทีหลัง / COD"/>
    <s v=""/>
    <s v="THT60051JNC4F9Z"/>
    <s v="26/02/2025 09:52"/>
  </r>
  <r>
    <x v="20"/>
    <x v="28"/>
    <n v="33.333333333333336"/>
    <n v="6"/>
    <s v="EUO12"/>
    <n v="200"/>
    <n v="0"/>
    <s v="ร้านที่4"/>
    <s v="ช***ัย ป***ชัย"/>
    <s v="กรุงเทพมหานคร"/>
    <s v="-"/>
    <s v=""/>
    <s v="26/02/2025 09:46"/>
    <s v="-"/>
    <s v="Flash Express Thailand COD"/>
    <s v="Tiktok"/>
    <s v="จ่ายทีหลัง / COD"/>
    <s v=""/>
    <s v="THT01501JP02C4Z"/>
    <s v="26/02/2025 09:46"/>
  </r>
  <r>
    <x v="7"/>
    <x v="9"/>
    <n v="66.666666666666671"/>
    <n v="3"/>
    <s v="EUO11"/>
    <n v="100"/>
    <n v="0"/>
    <s v="ร้านที่4"/>
    <s v="ธ***านต์ ช***ัย"/>
    <s v="นครสวรรค์"/>
    <s v="-"/>
    <s v=""/>
    <s v="26/02/2025 09:46"/>
    <s v="-"/>
    <s v="Flash Express Thailand COD"/>
    <s v="Tiktok"/>
    <s v="จ่ายทีหลัง / COD"/>
    <s v=""/>
    <s v="THT56131JP0Q10Z"/>
    <s v="26/02/2025 09:46"/>
  </r>
  <r>
    <x v="19"/>
    <x v="27"/>
    <n v="30"/>
    <n v="12"/>
    <s v="EUO10"/>
    <n v="278.5"/>
    <n v="0"/>
    <s v="ร้านที่10"/>
    <s v="หัวหน้าตุ๊ก"/>
    <s v="292  หมู่ 9 หอประเสริฐ ห้อง161/9 · โชคชัย/ Chok Chai_x000a__x000a_โชคชัย/ Chok Chaiนครราชสีมา/ Nakhon Ratchasima_x000a_30190"/>
    <s v="30190"/>
    <s v="660833716784"/>
    <s v="26/02/2025 09:46"/>
    <s v="-"/>
    <s v="Kerry_dropoff"/>
    <s v="Lazada"/>
    <s v="lazada"/>
    <s v=""/>
    <s v="LEXDO0128737853"/>
    <s v="26/02/2025 09:46"/>
  </r>
  <r>
    <x v="20"/>
    <x v="28"/>
    <n v="33.333333333333336"/>
    <n v="3"/>
    <s v="EUO8"/>
    <n v="129"/>
    <n v="29"/>
    <s v="ร้านที่4"/>
    <s v="จ***ุพรรณี ฟ***ระไพ"/>
    <s v="นครปฐม"/>
    <s v="-"/>
    <s v=""/>
    <s v="26/02/2025 09:40"/>
    <s v="-"/>
    <s v="Flash Express Thailand COD"/>
    <s v="Tiktok"/>
    <s v="จ่ายทีหลัง / COD"/>
    <s v=""/>
    <s v="THT15061JNCWC5Z"/>
    <s v="26/02/2025 09:40"/>
  </r>
  <r>
    <x v="20"/>
    <x v="28"/>
    <n v="33.333333333333336"/>
    <n v="3"/>
    <s v="EUO7"/>
    <n v="106"/>
    <n v="6"/>
    <s v="ร้านที่4"/>
    <s v="ป***ฉัตร  ว***ภา"/>
    <s v="เลย"/>
    <s v="-"/>
    <s v=""/>
    <s v="26/02/2025 09:39"/>
    <s v="-"/>
    <s v="Flash Express Thailand COD"/>
    <s v="Tiktok"/>
    <s v="จ่ายทีหลัง / COD"/>
    <s v=""/>
    <s v="THT39091JP0KW2Z"/>
    <s v="26/02/2025 09:39"/>
  </r>
  <r>
    <x v="20"/>
    <x v="28"/>
    <n v="33.333333333333336"/>
    <n v="3"/>
    <s v="EUO6"/>
    <n v="106"/>
    <n v="6"/>
    <s v="ร้านที่4"/>
    <s v="เ***นารี น***ังข์"/>
    <s v="ชุมพร"/>
    <s v="-"/>
    <s v=""/>
    <s v="26/02/2025 09:38"/>
    <s v="-"/>
    <s v="Flash Express Thailand COD"/>
    <s v="Tiktok"/>
    <s v="จ่ายทีหลัง / COD"/>
    <s v=""/>
    <s v="THT70011JNCYR7Z"/>
    <s v="26/02/2025 09:38"/>
  </r>
  <r>
    <x v="20"/>
    <x v="28"/>
    <n v="33.333333333333336"/>
    <n v="3"/>
    <s v="EUO5"/>
    <n v="106"/>
    <n v="6"/>
    <s v="ร้านที่4"/>
    <s v="น***ช  เ***ิลัย"/>
    <s v="อุตรดิตถ์"/>
    <s v="-"/>
    <s v=""/>
    <s v="26/02/2025 09:35"/>
    <s v="-"/>
    <s v="Flash Express Thailand COD"/>
    <s v="Tiktok"/>
    <s v="จ่ายทีหลัง / COD"/>
    <s v=""/>
    <s v="THT50011JP0UA4Z"/>
    <s v="26/02/2025 09:35"/>
  </r>
  <r>
    <x v="20"/>
    <x v="28"/>
    <n v="33.333333333333336"/>
    <n v="3"/>
    <s v="EUO3"/>
    <n v="100"/>
    <n v="0"/>
    <s v="ร้านที่4"/>
    <s v="ด***ดือน ด***ันเทียะ"/>
    <s v="ลพบุรี"/>
    <s v="-"/>
    <s v=""/>
    <s v="26/02/2025 09:30"/>
    <s v="-"/>
    <s v="Flash Express Thailand COD"/>
    <s v="Tiktok"/>
    <s v="จ่ายทีหลัง / COD"/>
    <s v=""/>
    <s v="THT07021JP0UR6Z"/>
    <s v="26/02/2025 09:30"/>
  </r>
  <r>
    <x v="20"/>
    <x v="28"/>
    <n v="33.333333333333336"/>
    <n v="3"/>
    <s v="EUO2"/>
    <n v="100"/>
    <n v="0"/>
    <s v="ร้านที่4"/>
    <s v="ร***า ก***"/>
    <s v="สุพรรณบุรี"/>
    <s v="-"/>
    <s v=""/>
    <s v="26/02/2025 09:28"/>
    <s v="-"/>
    <s v="Flash Express Thailand COD"/>
    <s v="Tiktok"/>
    <s v="จ่ายทีหลัง / COD"/>
    <s v=""/>
    <s v="THT14091JP0GH6Z"/>
    <s v="26/02/2025 09:29"/>
  </r>
  <r>
    <x v="20"/>
    <x v="28"/>
    <n v="33.333333333333336"/>
    <n v="3"/>
    <s v="EUO1"/>
    <n v="147"/>
    <n v="6"/>
    <s v="ร้านที่4"/>
    <s v="จ***ร์บาน จ***สมศักดิ์"/>
    <s v="เชียงราย"/>
    <s v="-"/>
    <s v=""/>
    <s v="26/02/2025 11:03"/>
    <s v="-"/>
    <s v="Flash Express Thailand"/>
    <s v="Tiktok"/>
    <s v="tiktok"/>
    <s v=""/>
    <s v="THT54031JP2NN6Z"/>
    <s v="26/02/2025 09:26"/>
  </r>
  <r>
    <x v="19"/>
    <x v="27"/>
    <n v="45"/>
    <n v="1"/>
    <s v="EUO1"/>
    <n v="147"/>
    <n v="6"/>
    <s v="ร้านที่4"/>
    <s v="จ***ร์บาน จ***สมศักดิ์"/>
    <s v="เชียงราย"/>
    <s v="-"/>
    <s v=""/>
    <s v="26/02/2025 11:03"/>
    <s v="-"/>
    <s v="Flash Express Thailand"/>
    <s v="Tiktok"/>
    <s v="tiktok"/>
    <s v=""/>
    <s v="THT54031JP2NN6Z"/>
    <s v="26/02/2025 09:26"/>
  </r>
  <r>
    <x v="20"/>
    <x v="28"/>
    <n v="33.333333333333336"/>
    <n v="6"/>
    <s v="EUO0"/>
    <n v="200"/>
    <n v="0"/>
    <s v="ร้านที่4"/>
    <s v="พ***รา    แ***ใส"/>
    <s v="กรุงเทพฯ"/>
    <s v="-"/>
    <s v=""/>
    <s v="26/02/2025 09:26"/>
    <s v="-"/>
    <s v="Flash Express Thailand COD"/>
    <s v="Tiktok"/>
    <s v="จ่ายทีหลัง / COD"/>
    <s v=""/>
    <s v="THT01161JNC8U5Z"/>
    <s v="26/02/2025 09:26"/>
  </r>
  <r>
    <x v="20"/>
    <x v="28"/>
    <n v="33.333333333333336"/>
    <n v="3"/>
    <s v="EUN99"/>
    <n v="106"/>
    <n v="6"/>
    <s v="ร้านที่4"/>
    <s v="อ***ย เ***วขำ"/>
    <s v="อุบลราชธานี"/>
    <s v="-"/>
    <s v=""/>
    <s v="26/02/2025 09:26"/>
    <s v="-"/>
    <s v="Flash Express Thailand COD"/>
    <s v="Tiktok"/>
    <s v="จ่ายทีหลัง / COD"/>
    <s v=""/>
    <s v="THT31111JNCU73Z"/>
    <s v="26/02/2025 09:26"/>
  </r>
  <r>
    <x v="20"/>
    <x v="28"/>
    <n v="33.333333333333336"/>
    <n v="3"/>
    <s v="EUN97"/>
    <n v="106"/>
    <n v="6"/>
    <s v="ร้านที่4"/>
    <s v="น***วัชชัย ห***ดก"/>
    <s v="ยโสธร"/>
    <s v="-"/>
    <s v=""/>
    <s v="26/02/2025 09:26"/>
    <s v="-"/>
    <s v="Flash Express Thailand COD"/>
    <s v="Tiktok"/>
    <s v="จ่ายทีหลัง / COD"/>
    <s v=""/>
    <s v="THT32011JP0SG4Z"/>
    <s v="26/02/2025 09:26"/>
  </r>
  <r>
    <x v="10"/>
    <x v="12"/>
    <n v="139"/>
    <n v="1"/>
    <s v="EUN96"/>
    <n v="205"/>
    <n v="0"/>
    <s v="ร้านที่4"/>
    <s v="พ***ัย ท***"/>
    <s v="อุบลราชธานี"/>
    <s v="-"/>
    <s v=""/>
    <s v="26/02/2025 09:19"/>
    <s v="-"/>
    <s v="Flash Express Thailand COD"/>
    <s v="Tiktok"/>
    <s v="จ่ายทีหลัง / COD"/>
    <s v=""/>
    <s v="THT31031JNZST6Z"/>
    <s v="26/02/2025 09:19"/>
  </r>
  <r>
    <x v="9"/>
    <x v="11"/>
    <n v="139"/>
    <n v="1"/>
    <s v="EUN96"/>
    <n v="205"/>
    <n v="0"/>
    <s v="ร้านที่4"/>
    <s v="พ***ัย ท***"/>
    <s v="อุบลราชธานี"/>
    <s v="-"/>
    <s v=""/>
    <s v="26/02/2025 09:19"/>
    <s v="-"/>
    <s v="Flash Express Thailand COD"/>
    <s v="Tiktok"/>
    <s v="จ่ายทีหลัง / COD"/>
    <s v=""/>
    <s v="THT31031JNZST6Z"/>
    <s v="26/02/2025 09:19"/>
  </r>
  <r>
    <x v="16"/>
    <x v="20"/>
    <n v="0"/>
    <n v="1"/>
    <s v="EUN95"/>
    <n v="200"/>
    <n v="0"/>
    <s v="ร้านที่4"/>
    <s v="ว***พัฒ บ***ร้าง"/>
    <s v="ประจวบคีรีขันธ์"/>
    <s v="-"/>
    <s v=""/>
    <s v="26/02/2025 09:19"/>
    <s v="-"/>
    <s v="Flash Express Thailand COD"/>
    <s v="Tiktok"/>
    <s v="จ่ายทีหลัง / COD"/>
    <s v=""/>
    <s v="THT19061JP2KM0Z"/>
    <s v="26/02/2025 09:19"/>
  </r>
  <r>
    <x v="8"/>
    <x v="10"/>
    <n v="120"/>
    <n v="1"/>
    <s v="EUN95"/>
    <n v="200"/>
    <n v="0"/>
    <s v="ร้านที่4"/>
    <s v="ว***พัฒ บ***ร้าง"/>
    <s v="ประจวบคีรีขันธ์"/>
    <s v="-"/>
    <s v=""/>
    <s v="26/02/2025 09:19"/>
    <s v="-"/>
    <s v="Flash Express Thailand COD"/>
    <s v="Tiktok"/>
    <s v="จ่ายทีหลัง / COD"/>
    <s v=""/>
    <s v="THT19061JP2KM0Z"/>
    <s v="26/02/2025 09:19"/>
  </r>
  <r>
    <x v="20"/>
    <x v="28"/>
    <n v="33.333333333333336"/>
    <n v="3"/>
    <s v="EUN95"/>
    <n v="200"/>
    <n v="0"/>
    <s v="ร้านที่4"/>
    <s v="ว***พัฒ บ***ร้าง"/>
    <s v="ประจวบคีรีขันธ์"/>
    <s v="-"/>
    <s v=""/>
    <s v="26/02/2025 09:19"/>
    <s v="-"/>
    <s v="Flash Express Thailand COD"/>
    <s v="Tiktok"/>
    <s v="จ่ายทีหลัง / COD"/>
    <s v=""/>
    <s v="THT19061JP2KM0Z"/>
    <s v="26/02/2025 09:19"/>
  </r>
  <r>
    <x v="0"/>
    <x v="0"/>
    <n v="60"/>
    <n v="1"/>
    <s v="EUN94"/>
    <n v="220"/>
    <n v="0"/>
    <s v="ร้านที่4"/>
    <s v="จ***ภรณ์ บ***ูชา"/>
    <s v="กรุงเทพฯ"/>
    <s v="-"/>
    <s v=""/>
    <s v="26/02/2025 09:15"/>
    <s v="-"/>
    <s v="Flash Express Thailand"/>
    <s v="Tiktok"/>
    <s v="tiktok"/>
    <s v=""/>
    <s v="THT01181JP2GD0Z"/>
    <s v="26/02/2025 09:14"/>
  </r>
  <r>
    <x v="8"/>
    <x v="10"/>
    <n v="60"/>
    <n v="1"/>
    <s v="EUN94"/>
    <n v="220"/>
    <n v="0"/>
    <s v="ร้านที่4"/>
    <s v="จ***ภรณ์ บ***ูชา"/>
    <s v="กรุงเทพฯ"/>
    <s v="-"/>
    <s v=""/>
    <s v="26/02/2025 09:15"/>
    <s v="-"/>
    <s v="Flash Express Thailand"/>
    <s v="Tiktok"/>
    <s v="tiktok"/>
    <s v=""/>
    <s v="THT01181JP2GD0Z"/>
    <s v="26/02/2025 09:14"/>
  </r>
  <r>
    <x v="20"/>
    <x v="28"/>
    <n v="33.333333333333336"/>
    <n v="3"/>
    <s v="EUN94"/>
    <n v="220"/>
    <n v="0"/>
    <s v="ร้านที่4"/>
    <s v="จ***ภรณ์ บ***ูชา"/>
    <s v="กรุงเทพฯ"/>
    <s v="-"/>
    <s v=""/>
    <s v="26/02/2025 09:15"/>
    <s v="-"/>
    <s v="Flash Express Thailand"/>
    <s v="Tiktok"/>
    <s v="tiktok"/>
    <s v=""/>
    <s v="THT01181JP2GD0Z"/>
    <s v="26/02/2025 09:14"/>
  </r>
  <r>
    <x v="20"/>
    <x v="28"/>
    <n v="33.333333333333336"/>
    <n v="3"/>
    <s v="EUN93"/>
    <n v="200"/>
    <n v="0"/>
    <s v="ร้านที่4"/>
    <s v="ธ***ช เ***าสุขสกุล"/>
    <s v="Bangkok"/>
    <s v="-"/>
    <s v=""/>
    <s v="26/02/2025 09:15"/>
    <s v="-"/>
    <s v="Flash Express Thailand"/>
    <s v="Tiktok"/>
    <s v="tiktok"/>
    <s v=""/>
    <s v="THT01081JP2HJ0Z"/>
    <s v="26/02/2025 09:14"/>
  </r>
  <r>
    <x v="16"/>
    <x v="20"/>
    <n v="0"/>
    <n v="1"/>
    <s v="EUN93"/>
    <n v="200"/>
    <n v="0"/>
    <s v="ร้านที่4"/>
    <s v="ธ***ช เ***าสุขสกุล"/>
    <s v="Bangkok"/>
    <s v="-"/>
    <s v=""/>
    <s v="26/02/2025 09:15"/>
    <s v="-"/>
    <s v="Flash Express Thailand"/>
    <s v="Tiktok"/>
    <s v="tiktok"/>
    <s v=""/>
    <s v="THT01081JP2HJ0Z"/>
    <s v="26/02/2025 09:14"/>
  </r>
  <r>
    <x v="17"/>
    <x v="23"/>
    <n v="120"/>
    <n v="1"/>
    <s v="EUN93"/>
    <n v="200"/>
    <n v="0"/>
    <s v="ร้านที่4"/>
    <s v="ธ***ช เ***าสุขสกุล"/>
    <s v="Bangkok"/>
    <s v="-"/>
    <s v=""/>
    <s v="26/02/2025 09:15"/>
    <s v="-"/>
    <s v="Flash Express Thailand"/>
    <s v="Tiktok"/>
    <s v="tiktok"/>
    <s v=""/>
    <s v="THT01081JP2HJ0Z"/>
    <s v="26/02/2025 09:14"/>
  </r>
  <r>
    <x v="20"/>
    <x v="28"/>
    <n v="33.333333333333336"/>
    <n v="3"/>
    <s v="EUN92"/>
    <n v="100"/>
    <n v="0"/>
    <s v="ร้านที่4"/>
    <s v="น***ร ย***รีทอง"/>
    <s v="นครปฐม"/>
    <s v="-"/>
    <s v=""/>
    <s v="26/02/2025 09:13"/>
    <s v="-"/>
    <s v="Flash Express Thailand COD"/>
    <s v="Tiktok"/>
    <s v="จ่ายทีหลัง / COD"/>
    <s v=""/>
    <s v="THT15031JP1058Z"/>
    <s v="26/02/2025 09:13"/>
  </r>
  <r>
    <x v="1"/>
    <x v="1"/>
    <n v="60"/>
    <n v="3"/>
    <s v="EUN91"/>
    <n v="98.74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26/02/2025 09:11"/>
    <s v="-"/>
    <s v="Kerry_dropoff"/>
    <s v="Lazada"/>
    <s v="lazada"/>
    <s v=""/>
    <s v="LEXPU0462069123"/>
    <s v="26/02/2025 09:11"/>
  </r>
  <r>
    <x v="20"/>
    <x v="28"/>
    <n v="33.333333333333336"/>
    <n v="3"/>
    <s v="EUN90"/>
    <n v="100"/>
    <n v="0"/>
    <s v="ร้านที่4"/>
    <s v="น** น*** เ***นขุนทด"/>
    <s v="สระบุรี"/>
    <s v="-"/>
    <s v=""/>
    <s v="26/02/2025 09:08"/>
    <s v="-"/>
    <s v="Flash Express Thailand COD"/>
    <s v="Tiktok"/>
    <s v="จ่ายทีหลัง / COD"/>
    <s v=""/>
    <s v="THT10021JP0Z90Z"/>
    <s v="26/02/2025 09:08"/>
  </r>
  <r>
    <x v="20"/>
    <x v="28"/>
    <n v="33.333333333333336"/>
    <n v="3"/>
    <s v="EUN89"/>
    <n v="145"/>
    <n v="45"/>
    <s v="ร้านที่4"/>
    <s v="เ***ฤดี​ ไ***ธานี​"/>
    <s v="ชลบุรี"/>
    <s v="-"/>
    <s v=""/>
    <s v="26/02/2025 09:07"/>
    <s v="-"/>
    <s v="Flash Express Thailand"/>
    <s v="Tiktok"/>
    <s v="tiktok"/>
    <s v=""/>
    <s v="THT20041JND8V3Z"/>
    <s v="26/02/2025 09:07"/>
  </r>
  <r>
    <x v="0"/>
    <x v="0"/>
    <n v="66.333333333333329"/>
    <n v="3"/>
    <s v="EUN88"/>
    <n v="165.88"/>
    <n v="0"/>
    <s v="ร้านที่9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26/02/2025 09:06"/>
    <s v="-"/>
    <s v="Kerry_dropoff"/>
    <s v="Lazada"/>
    <s v="lazada"/>
    <s v=""/>
    <s v="LEXDO0128737708"/>
    <s v="26/02/2025 09:06"/>
  </r>
  <r>
    <x v="20"/>
    <x v="28"/>
    <n v="33.333333333333336"/>
    <n v="3"/>
    <s v="EUN86"/>
    <n v="115"/>
    <n v="15"/>
    <s v="ร้านที่4"/>
    <s v="เ***าภรณ์"/>
    <s v="ขอนแก่น"/>
    <s v="-"/>
    <s v=""/>
    <s v="26/02/2025 08:57"/>
    <s v="-"/>
    <s v="Flash Express Thailand COD"/>
    <s v="Tiktok"/>
    <s v="จ่ายทีหลัง / COD"/>
    <s v=""/>
    <s v="THT37181JND3J9Z"/>
    <s v="26/02/2025 08:57"/>
  </r>
  <r>
    <x v="20"/>
    <x v="28"/>
    <n v="33.333333333333336"/>
    <n v="3"/>
    <s v="EUN85"/>
    <n v="145"/>
    <n v="45"/>
    <s v="ร้านที่4"/>
    <s v="ส***ชชา ค***วงษ์"/>
    <s v="ฉะเชิงเทรา"/>
    <s v="-"/>
    <s v=""/>
    <s v="26/02/2025 08:56"/>
    <s v="-"/>
    <s v="Flash Express Thailand COD"/>
    <s v="Tiktok"/>
    <s v="จ่ายทีหลัง / COD"/>
    <s v=""/>
    <s v="THT24061JNC789Z"/>
    <s v="26/02/2025 08:56"/>
  </r>
  <r>
    <x v="20"/>
    <x v="28"/>
    <n v="33.333333333333336"/>
    <n v="3"/>
    <s v="EUN84"/>
    <n v="106"/>
    <n v="6"/>
    <s v="ร้านที่4"/>
    <s v="ช*** จ***ิน โ***กัน"/>
    <s v="ชลบุรี"/>
    <s v="-"/>
    <s v=""/>
    <s v="26/02/2025 08:56"/>
    <s v="-"/>
    <s v="Flash Express Thailand"/>
    <s v="Tiktok"/>
    <s v="tiktok"/>
    <s v=""/>
    <s v="THT20081JNZWV6Z"/>
    <s v="26/02/2025 08:56"/>
  </r>
  <r>
    <x v="20"/>
    <x v="28"/>
    <n v="33.333333333333336"/>
    <n v="6"/>
    <s v="EUN83"/>
    <n v="200"/>
    <n v="0"/>
    <s v="ร้านที่4"/>
    <s v="พ***ย ห***คำสอน"/>
    <s v="สุรินทร์"/>
    <s v="-"/>
    <s v=""/>
    <s v="26/02/2025 08:54"/>
    <s v="-"/>
    <s v="Flash Express Thailand COD"/>
    <s v="Tiktok"/>
    <s v="จ่ายทีหลัง / COD"/>
    <s v=""/>
    <s v="THT29031JNZYF8Z"/>
    <s v="26/02/2025 08:55"/>
  </r>
  <r>
    <x v="0"/>
    <x v="0"/>
    <n v="66.333333333333329"/>
    <n v="3"/>
    <s v="EUN82"/>
    <n v="173.03"/>
    <n v="7"/>
    <s v="ร้านที่9"/>
    <s v="ปัญจพร  ปานพิมพ์"/>
    <s v="30 ม. 2 บ้านโคกสูง  ต.หนองไผ่ อ.ชุมแพ · ชุมแพ/ Chum Phae_x000a__x000a_ชุมแพ/ Chum Phaeขอนแก่น/ Khon Kaen_x000a_40130"/>
    <s v="40130"/>
    <s v="660910563211"/>
    <s v="26/02/2025 08:32"/>
    <s v="-"/>
    <s v="Kerry_dropoff"/>
    <s v="Lazada"/>
    <s v="lazada"/>
    <s v=""/>
    <s v="TH37056WUM357F"/>
    <s v="26/02/2025 08:32"/>
  </r>
  <r>
    <x v="17"/>
    <x v="23"/>
    <n v="66"/>
    <n v="1"/>
    <s v="EUN81"/>
    <n v="260"/>
    <n v="29"/>
    <s v="ร้านที่1"/>
    <s v="อ******์"/>
    <s v="******าดี อำเภอเมืองสมุทรสาคร จังหวัดสมุทรสาคร 74000"/>
    <s v="74000"/>
    <s v="90"/>
    <s v="26/02/2025 09:00"/>
    <s v="-"/>
    <s v="SPX Express"/>
    <s v="Shopee"/>
    <s v="shopee"/>
    <s v=""/>
    <s v="TH250379779299S"/>
    <s v="26/02/2025 08:31"/>
  </r>
  <r>
    <x v="14"/>
    <x v="19"/>
    <n v="66"/>
    <n v="1"/>
    <s v="EUN81"/>
    <n v="260"/>
    <n v="29"/>
    <s v="ร้านที่1"/>
    <s v="อ******์"/>
    <s v="******าดี อำเภอเมืองสมุทรสาคร จังหวัดสมุทรสาคร 74000"/>
    <s v="74000"/>
    <s v="90"/>
    <s v="26/02/2025 09:00"/>
    <s v="-"/>
    <s v="SPX Express"/>
    <s v="Shopee"/>
    <s v="shopee"/>
    <s v=""/>
    <s v="TH250379779299S"/>
    <s v="26/02/2025 08:31"/>
  </r>
  <r>
    <x v="0"/>
    <x v="0"/>
    <n v="67"/>
    <n v="1"/>
    <s v="EUN81"/>
    <n v="260"/>
    <n v="29"/>
    <s v="ร้านที่1"/>
    <s v="อ******์"/>
    <s v="******าดี อำเภอเมืองสมุทรสาคร จังหวัดสมุทรสาคร 74000"/>
    <s v="74000"/>
    <s v="90"/>
    <s v="26/02/2025 09:00"/>
    <s v="-"/>
    <s v="SPX Express"/>
    <s v="Shopee"/>
    <s v="shopee"/>
    <s v=""/>
    <s v="TH250379779299S"/>
    <s v="26/02/2025 08:31"/>
  </r>
  <r>
    <x v="0"/>
    <x v="0"/>
    <n v="75"/>
    <n v="3"/>
    <s v="EUN80"/>
    <n v="254"/>
    <n v="29"/>
    <s v="ร้านที่1"/>
    <s v="จ******ง"/>
    <s v="******ฝาก) ตำบลไชยภูมิ อำเภอไชโย จังหวัดอ่างทอง 14140"/>
    <s v="14140"/>
    <s v="96"/>
    <s v="26/02/2025 08:59"/>
    <s v="-"/>
    <s v="SPX Express"/>
    <s v="Shopee"/>
    <s v="shopee"/>
    <s v=""/>
    <s v="TH2565675580160"/>
    <s v="26/02/2025 08:29"/>
  </r>
  <r>
    <x v="0"/>
    <x v="0"/>
    <n v="75"/>
    <n v="3"/>
    <s v="EUN79"/>
    <n v="254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26/02/2025 08:55"/>
    <s v="-"/>
    <s v="SPX Express"/>
    <s v="Shopee"/>
    <s v="shopee"/>
    <s v=""/>
    <s v="TH2582153046642"/>
    <s v="26/02/2025 08:25"/>
  </r>
  <r>
    <x v="16"/>
    <x v="20"/>
    <n v="0"/>
    <n v="1"/>
    <s v="EUN78"/>
    <n v="116"/>
    <n v="16"/>
    <s v="ร้านที่4"/>
    <s v="อ***ตา"/>
    <s v="สุรินทร์"/>
    <s v="-"/>
    <s v=""/>
    <s v="26/02/2025 08:14"/>
    <s v="-"/>
    <s v="Flash Express Thailand COD"/>
    <s v="Tiktok"/>
    <s v="จ่ายทีหลัง / COD"/>
    <s v=""/>
    <s v="THT29081JNZK72Z"/>
    <s v="26/02/2025 08:14"/>
  </r>
  <r>
    <x v="0"/>
    <x v="0"/>
    <n v="120"/>
    <n v="1"/>
    <s v="EUN78"/>
    <n v="116"/>
    <n v="16"/>
    <s v="ร้านที่4"/>
    <s v="อ***ตา"/>
    <s v="สุรินทร์"/>
    <s v="-"/>
    <s v=""/>
    <s v="26/02/2025 08:14"/>
    <s v="-"/>
    <s v="Flash Express Thailand COD"/>
    <s v="Tiktok"/>
    <s v="จ่ายทีหลัง / COD"/>
    <s v=""/>
    <s v="THT29081JNZK72Z"/>
    <s v="26/02/2025 08:14"/>
  </r>
  <r>
    <x v="0"/>
    <x v="0"/>
    <n v="66.333333333333329"/>
    <n v="3"/>
    <s v="EUN77"/>
    <n v="345"/>
    <n v="45"/>
    <s v="ร้านที่2"/>
    <s v="ศ******)"/>
    <s v="******ียงตาล, อำเภอห้างฉัตร ตำบลเวียงตาล อำเภอห้างฉัตร จังหวัดลำปาง 52190"/>
    <s v="52190"/>
    <s v="54"/>
    <s v="26/02/2025 08:12"/>
    <s v="-"/>
    <s v="SPX Express"/>
    <s v="Shopee"/>
    <s v="shopee"/>
    <s v=""/>
    <s v="TH2557691341274"/>
    <s v="26/02/2025 08:11"/>
  </r>
  <r>
    <x v="0"/>
    <x v="0"/>
    <n v="75"/>
    <n v="3"/>
    <s v="EUN76"/>
    <n v="25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6/02/2025 08:22"/>
    <s v="-"/>
    <s v="SPX Express"/>
    <s v="Shopee"/>
    <s v="shopee"/>
    <s v=""/>
    <s v="TH257082838026E"/>
    <s v="26/02/2025 08:09"/>
  </r>
  <r>
    <x v="0"/>
    <x v="0"/>
    <n v="75"/>
    <n v="3"/>
    <s v="EUN75"/>
    <n v="25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6/02/2025 08:31"/>
    <s v="-"/>
    <s v="SPX Express"/>
    <s v="Shopee"/>
    <s v="shopee"/>
    <s v=""/>
    <s v="TH2593890917458"/>
    <s v="26/02/2025 08:01"/>
  </r>
  <r>
    <x v="17"/>
    <x v="21"/>
    <n v="80"/>
    <n v="6"/>
    <s v="EUN74"/>
    <n v="471"/>
    <n v="0"/>
    <s v="ร้านที่1"/>
    <s v="ร******์"/>
    <s v="******แขวง บางแคเหนือ แขวงบางแคเหนือ เขตบางแค จังหวัดกรุงเทพมหานคร 10160"/>
    <s v="10160"/>
    <s v="83"/>
    <s v="26/02/2025 08:12"/>
    <s v="-"/>
    <s v="SPX Express"/>
    <s v="Shopee"/>
    <s v="shopee"/>
    <s v=""/>
    <s v="TH257702215258P"/>
    <s v="26/02/2025 07:41"/>
  </r>
  <r>
    <x v="0"/>
    <x v="0"/>
    <n v="78"/>
    <n v="5"/>
    <s v="EUN73"/>
    <n v="380"/>
    <n v="0"/>
    <s v="ร้านที่1"/>
    <s v="อ******ช"/>
    <s v="******สามประเวศ แขวงคลองสามประเวศ เขตลาดกระบัง จังหวัดกรุงเทพมหานคร 10520"/>
    <s v="10520"/>
    <s v="94"/>
    <s v="26/02/2025 07:38"/>
    <s v="-"/>
    <s v="SPX Express"/>
    <s v="Shopee"/>
    <s v="shopee"/>
    <s v=""/>
    <s v="TH252718761777I"/>
    <s v="26/02/2025 07:38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14"/>
    <x v="19"/>
    <n v="66.333333333333329"/>
    <n v="6"/>
    <s v="EUN71"/>
    <n v="480.2"/>
    <n v="0"/>
    <s v="ร้านที่4"/>
    <s v="ก***า ศ***ะนัน"/>
    <s v="กรุงเทพฯ"/>
    <s v="-"/>
    <s v=""/>
    <s v="26/02/2025 05:44"/>
    <s v="-"/>
    <s v="Flash Express Thailand COD"/>
    <s v="Tiktok"/>
    <s v="จ่ายทีหลัง / COD"/>
    <s v=""/>
    <s v="THT01231JNDDR4Z"/>
    <s v="26/02/2025 05:44"/>
  </r>
  <r>
    <x v="6"/>
    <x v="26"/>
    <n v="66.666666666666671"/>
    <n v="6"/>
    <s v="EUN70"/>
    <n v="210"/>
    <n v="0"/>
    <s v="ร้านที่4"/>
    <s v="ก***า ศ***ะนัน"/>
    <s v="กรุงเทพฯ"/>
    <s v="-"/>
    <s v=""/>
    <s v="26/02/2025 05:24"/>
    <s v="-"/>
    <s v="Flash Express Thailand COD"/>
    <s v="Tiktok"/>
    <s v="จ่ายทีหลัง / COD"/>
    <s v=""/>
    <s v="THT01231JNGME8Z"/>
    <s v="26/02/2025 05:24"/>
  </r>
  <r>
    <x v="7"/>
    <x v="9"/>
    <n v="66.666666666666671"/>
    <n v="3"/>
    <s v="EUN68"/>
    <n v="105"/>
    <n v="0"/>
    <s v="ร้านที่2"/>
    <s v="บ***า ส***ระภา"/>
    <s v="ลพบุรี"/>
    <s v="-"/>
    <s v=""/>
    <s v="26/02/2025 01:54"/>
    <s v="-"/>
    <s v="J&amp;T Express"/>
    <s v="Tiktok"/>
    <s v="tiktok"/>
    <s v=""/>
    <s v="755534728314"/>
    <s v="26/02/2025 01:54"/>
  </r>
  <r>
    <x v="1"/>
    <x v="1"/>
    <n v="43"/>
    <n v="5"/>
    <s v="EUN67"/>
    <n v="260"/>
    <n v="45"/>
    <s v="ร้านที่2"/>
    <s v="ศ******ง"/>
    <s v="******วลายธงชาติ) ตำบลบางปูใหม่ อำเภอเมืองสมุทรปราการ จังหวัดสมุทรปราการ 10280"/>
    <s v="10280"/>
    <s v="21"/>
    <s v="26/02/2025 00:58"/>
    <s v="-"/>
    <s v="SPX Express"/>
    <s v="Shopee"/>
    <s v="shopee"/>
    <s v=""/>
    <s v="TH255297998059S"/>
    <s v="26/02/2025 00:58"/>
  </r>
  <r>
    <x v="0"/>
    <x v="0"/>
    <n v="66.333333333333329"/>
    <n v="3"/>
    <s v="EUN66"/>
    <n v="366.96"/>
    <n v="0"/>
    <s v="ร้านที่9"/>
    <s v="นางนุจรี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611920044"/>
    <s v="26/02/2025 00:21"/>
    <s v="-"/>
    <s v="Kerry_dropoff"/>
    <s v="Lazada"/>
    <s v="lazada"/>
    <s v=""/>
    <s v="LEXDO0128703859"/>
    <s v="26/02/2025 00:21"/>
  </r>
  <r>
    <x v="0"/>
    <x v="0"/>
    <n v="66.333333333333329"/>
    <n v="3"/>
    <s v="EUN66"/>
    <n v="366.96"/>
    <n v="0"/>
    <s v="ร้านที่9"/>
    <s v="นางนุจรี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611920044"/>
    <s v="26/02/2025 00:21"/>
    <s v="-"/>
    <s v="Kerry_dropoff"/>
    <s v="Lazada"/>
    <s v="lazada"/>
    <s v=""/>
    <s v="LEXDO0128703859"/>
    <s v="26/02/2025 00:21"/>
  </r>
  <r>
    <x v="0"/>
    <x v="0"/>
    <n v="66.333333333333329"/>
    <n v="3"/>
    <s v="EUN66"/>
    <n v="366.96"/>
    <n v="0"/>
    <s v="ร้านที่9"/>
    <s v="นางนุจรี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611920044"/>
    <s v="26/02/2025 00:21"/>
    <s v="-"/>
    <s v="Kerry_dropoff"/>
    <s v="Lazada"/>
    <s v="lazada"/>
    <s v=""/>
    <s v="LEXDO0128703859"/>
    <s v="26/02/2025 00:21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n v="45"/>
    <n v="3"/>
    <s v="EUQ4"/>
    <n v="158"/>
    <n v="35"/>
    <s v="ร้านที่4"/>
    <s v="ธ***ติ ท***ศีลธรรม"/>
    <s v="ลำพูน"/>
    <s v="-"/>
    <s v=""/>
    <s v="27/02/2025 22:25"/>
    <s v="-"/>
    <s v="Flash Express Thailand COD"/>
    <s v="Tiktok"/>
    <s v="จ่ายทีหลัง / COD"/>
    <s v=""/>
    <s v="THT48031JSGF59Z"/>
    <s v="27/02/2025 22:25"/>
  </r>
  <r>
    <x v="1"/>
    <x v="1"/>
    <n v="0"/>
    <n v="1"/>
    <s v="EUQ3"/>
    <n v="320"/>
    <n v="0"/>
    <s v="ร้านที่4"/>
    <s v="ด**"/>
    <s v="เทศบาลนครนครราชสีมา"/>
    <s v="-"/>
    <s v=""/>
    <s v="27/02/2025 22:21"/>
    <s v="-"/>
    <s v="Flash Express Thailand COD"/>
    <s v="Tiktok"/>
    <s v="จ่ายทีหลัง / COD"/>
    <s v=""/>
    <s v="THT27021JTH5Z4Z"/>
    <s v="27/02/2025 22:21"/>
  </r>
  <r>
    <x v="2"/>
    <x v="2"/>
    <n v="120"/>
    <n v="1"/>
    <s v="EUQ3"/>
    <n v="320"/>
    <n v="0"/>
    <s v="ร้านที่4"/>
    <s v="ด**"/>
    <s v="เทศบาลนครนครราชสีมา"/>
    <s v="-"/>
    <s v=""/>
    <s v="27/02/2025 22:21"/>
    <s v="-"/>
    <s v="Flash Express Thailand COD"/>
    <s v="Tiktok"/>
    <s v="จ่ายทีหลัง / COD"/>
    <s v=""/>
    <s v="THT27021JTH5Z4Z"/>
    <s v="27/02/2025 22:21"/>
  </r>
  <r>
    <x v="2"/>
    <x v="2"/>
    <n v="66.333333333333329"/>
    <n v="3"/>
    <s v="EUQ3"/>
    <n v="320"/>
    <n v="0"/>
    <s v="ร้านที่4"/>
    <s v="ด**"/>
    <s v="เทศบาลนครนครราชสีมา"/>
    <s v="-"/>
    <s v=""/>
    <s v="27/02/2025 22:21"/>
    <s v="-"/>
    <s v="Flash Express Thailand COD"/>
    <s v="Tiktok"/>
    <s v="จ่ายทีหลัง / COD"/>
    <s v=""/>
    <s v="THT27021JTH5Z4Z"/>
    <s v="27/02/2025 22:21"/>
  </r>
  <r>
    <x v="3"/>
    <x v="3"/>
    <n v="54.5"/>
    <n v="2"/>
    <s v="EUQ2"/>
    <n v="75"/>
    <n v="7"/>
    <s v="ร้านที่1"/>
    <s v="ประไพ  จิตรเลขากวิน"/>
    <s v="134/38-หมู่ที่1 -บางศรีเมือง17-อ-เมือง-จ-นนทบุรี  · บางศรีเมือง/ Bang Si Mueang_x000a__x000a_เมืองนนทบุรี/ Mueang Nonthaburiนนทบุรี/ Nonthaburi_x000a_11000"/>
    <s v="11000"/>
    <s v="660922784331"/>
    <s v="27/02/2025 22:03"/>
    <s v="-"/>
    <s v="Kerry_dropoff"/>
    <s v="Lazada"/>
    <s v="lazada"/>
    <s v=""/>
    <s v="LEXPU0462747436"/>
    <s v="27/02/2025 22:03"/>
  </r>
  <r>
    <x v="4"/>
    <x v="4"/>
    <n v="75"/>
    <n v="2"/>
    <s v="EUQ1"/>
    <n v="204"/>
    <n v="54"/>
    <s v="ร้านที่1"/>
    <s v="แ******า"/>
    <s v="******ซอย สาทร 9, แขวงยานนาวา, เขตสาทร แขวงยานนาวา เขตสาทร จังหวัดกรุงเทพมหานคร 10120"/>
    <s v="10120"/>
    <s v="10"/>
    <s v="27/02/2025 22:02"/>
    <s v="-"/>
    <s v="SPX Express"/>
    <s v="Shopee"/>
    <s v="shopee"/>
    <s v=""/>
    <s v="TH258872466976J"/>
    <s v="27/02/2025 22:02"/>
  </r>
  <r>
    <x v="4"/>
    <x v="5"/>
    <n v="75"/>
    <n v="4"/>
    <s v="EUQ0"/>
    <n v="300"/>
    <n v="0"/>
    <s v="ร้านที่10"/>
    <s v="ชาญศักดิ์ ครองสิงห์"/>
    <s v="เลขที่ 4 บ้านหนองสิม หมู่ที่ 9 · โพธิ์หมากแข้ง/ Pho Mak Khaeng_x000a__x000a_บึงโขงหลง/ Bueng Khong Longบึงกาฬ/ Bueng Kan_x000a_38220"/>
    <s v="38220"/>
    <s v="660623965544"/>
    <s v="27/02/2025 21:42"/>
    <s v="-"/>
    <s v="Kerry_dropoff"/>
    <s v="Lazada"/>
    <s v="lazada"/>
    <s v=""/>
    <s v="TH35046X2Q8Y9D"/>
    <s v="27/02/2025 21:42"/>
  </r>
  <r>
    <x v="5"/>
    <x v="6"/>
    <n v="60"/>
    <n v="3"/>
    <s v="EUP99"/>
    <n v="203"/>
    <n v="0"/>
    <s v="ร้านที่2"/>
    <s v="พ***ารธวัชชัย ย***นู"/>
    <s v="ชลบุรี"/>
    <s v="-"/>
    <s v=""/>
    <s v="27/02/2025 21:24"/>
    <s v="-"/>
    <s v="J&amp;T Express"/>
    <s v="Tiktok"/>
    <s v="tiktok"/>
    <s v=""/>
    <s v="755593414811"/>
    <s v="27/02/2025 21:27"/>
  </r>
  <r>
    <x v="6"/>
    <x v="7"/>
    <n v="120"/>
    <n v="1"/>
    <s v="EUP99"/>
    <n v="203"/>
    <n v="0"/>
    <s v="ร้านที่2"/>
    <s v="พ***ารธวัชชัย ย***นู"/>
    <s v="ชลบุรี"/>
    <s v="-"/>
    <s v=""/>
    <s v="27/02/2025 21:24"/>
    <s v="-"/>
    <s v="J&amp;T Express"/>
    <s v="Tiktok"/>
    <s v="tiktok"/>
    <s v=""/>
    <s v="755593414811"/>
    <s v="27/02/2025 21:27"/>
  </r>
  <r>
    <x v="3"/>
    <x v="3"/>
    <n v="54.5"/>
    <n v="2"/>
    <s v="EUP98"/>
    <n v="340.25"/>
    <n v="41"/>
    <s v="ร้านที่1"/>
    <s v="รุจิกร บุรุษสุจริต"/>
    <s v="บริษัท เอ็ม ซี อะโกร-เคมิคัล จำกัด,  นิคมบางปูซอย 12 บี 581 หมู่4 · แพรกษา/ Phraek Sa_x000a__x000a_เมืองสมุทรปราการ/ Mueang Samut Prakanสมุทรปราการ/ Samut Prakan_x000a_10280"/>
    <s v="10280"/>
    <s v="660631610593"/>
    <s v="27/02/2025 20:54"/>
    <s v="-"/>
    <s v="Kerry_dropoff"/>
    <s v="Lazada"/>
    <s v="lazada"/>
    <s v=""/>
    <s v="LEXPU0462751306"/>
    <s v="27/02/2025 20:54"/>
  </r>
  <r>
    <x v="7"/>
    <x v="8"/>
    <n v="54.5"/>
    <n v="2"/>
    <s v="EUP98"/>
    <n v="340.25"/>
    <n v="41"/>
    <s v="ร้านที่1"/>
    <s v="รุจิกร บุรุษสุจริต"/>
    <s v="บริษัท เอ็ม ซี อะโกร-เคมิคัล จำกัด,  นิคมบางปูซอย 12 บี 581 หมู่4 · แพรกษา/ Phraek Sa_x000a__x000a_เมืองสมุทรปราการ/ Mueang Samut Prakanสมุทรปราการ/ Samut Prakan_x000a_10280"/>
    <s v="10280"/>
    <s v="660631610593"/>
    <s v="27/02/2025 20:54"/>
    <s v="-"/>
    <s v="Kerry_dropoff"/>
    <s v="Lazada"/>
    <s v="lazada"/>
    <s v=""/>
    <s v="LEXPU0462751306"/>
    <s v="27/02/2025 20:54"/>
  </r>
  <r>
    <x v="7"/>
    <x v="8"/>
    <n v="54.5"/>
    <n v="2"/>
    <s v="EUP98"/>
    <n v="340.25"/>
    <n v="41"/>
    <s v="ร้านที่1"/>
    <s v="รุจิกร บุรุษสุจริต"/>
    <s v="บริษัท เอ็ม ซี อะโกร-เคมิคัล จำกัด,  นิคมบางปูซอย 12 บี 581 หมู่4 · แพรกษา/ Phraek Sa_x000a__x000a_เมืองสมุทรปราการ/ Mueang Samut Prakanสมุทรปราการ/ Samut Prakan_x000a_10280"/>
    <s v="10280"/>
    <s v="660631610593"/>
    <s v="27/02/2025 20:54"/>
    <s v="-"/>
    <s v="Kerry_dropoff"/>
    <s v="Lazada"/>
    <s v="lazada"/>
    <s v=""/>
    <s v="LEXPU0462751306"/>
    <s v="27/02/2025 20:54"/>
  </r>
  <r>
    <x v="2"/>
    <x v="9"/>
    <n v="71.25"/>
    <n v="1"/>
    <s v="EUP98"/>
    <n v="340.25"/>
    <n v="41"/>
    <s v="ร้านที่1"/>
    <s v="รุจิกร บุรุษสุจริต"/>
    <s v="บริษัท เอ็ม ซี อะโกร-เคมิคัล จำกัด,  นิคมบางปูซอย 12 บี 581 หมู่4 · แพรกษา/ Phraek Sa_x000a__x000a_เมืองสมุทรปราการ/ Mueang Samut Prakanสมุทรปราการ/ Samut Prakan_x000a_10280"/>
    <s v="10280"/>
    <s v="660631610593"/>
    <s v="27/02/2025 20:54"/>
    <s v="-"/>
    <s v="Kerry_dropoff"/>
    <s v="Lazada"/>
    <s v="lazada"/>
    <s v=""/>
    <s v="LEXPU0462751306"/>
    <s v="27/02/2025 20:54"/>
  </r>
  <r>
    <x v="6"/>
    <x v="7"/>
    <n v="80"/>
    <n v="1"/>
    <s v="EUP97"/>
    <n v="85"/>
    <n v="7"/>
    <s v="ร้านที่1"/>
    <s v="ศ******ี"/>
    <s v="******าดกระบัง, แขวงลาดกระบัง, เขตลาดกระบัง แขวงลาดกระบัง เขตลาดกระบัง จังหวัดกรุงเทพมหานคร 10520"/>
    <s v="10520"/>
    <s v="17"/>
    <s v="27/02/2025 20:30"/>
    <s v="-"/>
    <s v="SPX Express"/>
    <s v="Shopee"/>
    <s v="shopee"/>
    <s v=""/>
    <s v="TH259115298655Y"/>
    <s v="27/02/2025 20:29"/>
  </r>
  <r>
    <x v="0"/>
    <x v="0"/>
    <n v="33.166666666666664"/>
    <n v="6"/>
    <s v="EUP96"/>
    <n v="236.5"/>
    <n v="7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27/02/2025 19:59"/>
    <s v="-"/>
    <s v="Kerry_dropoff"/>
    <s v="Lazada"/>
    <s v="lazada"/>
    <s v=""/>
    <s v="-"/>
    <s v="27/02/2025 19:59"/>
  </r>
  <r>
    <x v="0"/>
    <x v="0"/>
    <n v="33.166666666666664"/>
    <n v="6"/>
    <s v="EUP95"/>
    <n v="236.5"/>
    <n v="7"/>
    <s v="ร้านที่7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27/02/2025 19:59"/>
    <s v="-"/>
    <s v="Kerry_dropoff"/>
    <s v="Lazada"/>
    <s v="lazada"/>
    <s v=""/>
    <s v="LEXPU0462678413"/>
    <s v="27/02/2025 19:59"/>
  </r>
  <r>
    <x v="6"/>
    <x v="7"/>
    <n v="120"/>
    <n v="1"/>
    <s v="EUP94"/>
    <n v="80"/>
    <n v="0"/>
    <s v="ร้านที่4"/>
    <s v="บ***า ส***ระภา"/>
    <s v="ลพบุรี"/>
    <s v="-"/>
    <s v=""/>
    <s v="27/02/2025 19:49"/>
    <s v="-"/>
    <s v="Flash Express Thailand"/>
    <s v="Tiktok"/>
    <s v="tiktok"/>
    <s v=""/>
    <s v="THT07011JSK7W7Z"/>
    <s v="27/02/2025 19:47"/>
  </r>
  <r>
    <x v="8"/>
    <x v="10"/>
    <n v="66.666666666666671"/>
    <n v="6"/>
    <s v="EUP93"/>
    <n v="210"/>
    <n v="0"/>
    <s v="ร้านที่2"/>
    <s v="เ**"/>
    <s v="Chiang Rai"/>
    <s v="-"/>
    <s v=""/>
    <s v="27/02/2025 19:41"/>
    <s v="-"/>
    <s v="Flash Express Thailand"/>
    <s v="Tiktok"/>
    <s v="tiktok"/>
    <s v=""/>
    <s v="THT54091JTHMW6Z"/>
    <s v="27/02/2025 19:39"/>
  </r>
  <r>
    <x v="0"/>
    <x v="0"/>
    <n v="45"/>
    <n v="4"/>
    <s v="EUP92"/>
    <n v="164"/>
    <n v="0"/>
    <s v="ร้านที่4"/>
    <s v="ว*** ท***ี"/>
    <s v="สุพรรณบุรี"/>
    <s v="-"/>
    <s v=""/>
    <s v="27/02/2025 19:39"/>
    <s v="-"/>
    <s v="Flash Express Thailand COD"/>
    <s v="Tiktok"/>
    <s v="จ่ายทีหลัง / COD"/>
    <s v=""/>
    <s v="THT14031JT65E2Z"/>
    <s v="27/02/2025 19:39"/>
  </r>
  <r>
    <x v="5"/>
    <x v="6"/>
    <n v="43"/>
    <n v="3"/>
    <s v="EUP91"/>
    <n v="184"/>
    <n v="0"/>
    <s v="ร้านที่1"/>
    <s v="พ******ล"/>
    <s v="******ทับเที่ยง, อำเภอเมืองตรัง ตำบลทับเที่ยง อำเภอเมืองตรัง จังหวัดตรัง 92000"/>
    <s v="92000"/>
    <s v="81"/>
    <s v="27/02/2025 19:47"/>
    <s v="-"/>
    <s v="SPX Express"/>
    <s v="Shopee"/>
    <s v="shopee"/>
    <s v=""/>
    <s v="TH2571660129537"/>
    <s v="27/02/2025 19:17"/>
  </r>
  <r>
    <x v="8"/>
    <x v="10"/>
    <n v="55"/>
    <n v="1"/>
    <s v="EUP91"/>
    <n v="184"/>
    <n v="0"/>
    <s v="ร้านที่1"/>
    <s v="พ******ล"/>
    <s v="******ทับเที่ยง, อำเภอเมืองตรัง ตำบลทับเที่ยง อำเภอเมืองตรัง จังหวัดตรัง 92000"/>
    <s v="92000"/>
    <s v="81"/>
    <s v="27/02/2025 19:47"/>
    <s v="-"/>
    <s v="SPX Express"/>
    <s v="Shopee"/>
    <s v="shopee"/>
    <s v=""/>
    <s v="TH2571660129537"/>
    <s v="27/02/2025 19:17"/>
  </r>
  <r>
    <x v="8"/>
    <x v="10"/>
    <n v="66.666666666666671"/>
    <n v="12"/>
    <s v="EUP90"/>
    <n v="420"/>
    <n v="0"/>
    <s v="ร้านที่2"/>
    <s v="น***ปรียานุช น***ณ"/>
    <s v="เทศบาลนครขอนแก่น"/>
    <s v="-"/>
    <s v=""/>
    <s v="27/02/2025 19:06"/>
    <s v="-"/>
    <s v="J&amp;T COD"/>
    <s v="Tiktok"/>
    <s v="จ่ายทีหลัง / COD"/>
    <s v=""/>
    <s v="755585807852"/>
    <s v="27/02/2025 19:06"/>
  </r>
  <r>
    <x v="5"/>
    <x v="6"/>
    <n v="60"/>
    <n v="9"/>
    <s v="EUP89"/>
    <n v="315"/>
    <n v="0"/>
    <s v="ร้านที่2"/>
    <s v="ก***ิยา แ***ัวะ"/>
    <s v="สุราษฎร์ธานี"/>
    <s v="-"/>
    <s v=""/>
    <s v="27/02/2025 18:50"/>
    <s v="-"/>
    <s v="J&amp;T COD"/>
    <s v="Tiktok"/>
    <s v="จ่ายทีหลัง / COD"/>
    <s v=""/>
    <s v="755528707850"/>
    <s v="27/02/2025 18:50"/>
  </r>
  <r>
    <x v="9"/>
    <x v="11"/>
    <n v="47.5"/>
    <n v="1"/>
    <s v="EUP88"/>
    <n v="54.5"/>
    <n v="7"/>
    <s v="ร้านที่3"/>
    <s v="ธันยวีร์ พิพัฒนรัชต์"/>
    <s v="57/15 หมู่บ้านอิ่มอัมพร3 ซ.ราชพฤกษ์8 แยก11 แขวงบางเชือกหนัง · บางเชือกหนัง/ Bang Chueak Nang_x000a__x000a_ตลิ่งชัน/ Taling Chanกรุงเทพมหานคร/ Bangkok_x000a_10170"/>
    <s v="10170"/>
    <s v="660972416364"/>
    <s v="27/02/2025 18:40"/>
    <s v="-"/>
    <s v="Kerry_dropoff"/>
    <s v="Lazada"/>
    <s v="lazada"/>
    <s v=""/>
    <s v="LEXPU0462755157"/>
    <s v="27/02/2025 18:40"/>
  </r>
  <r>
    <x v="2"/>
    <x v="2"/>
    <n v="120"/>
    <n v="2"/>
    <s v="EUP87"/>
    <n v="298"/>
    <n v="0"/>
    <s v="ร้านที่2"/>
    <s v="แ***สาวนีย์ ไ***ูมิ"/>
    <s v="น่าน"/>
    <s v="-"/>
    <s v=""/>
    <s v="27/02/2025 17:53"/>
    <s v="-"/>
    <s v="J&amp;T Express"/>
    <s v="Tiktok"/>
    <s v="tiktok"/>
    <s v=""/>
    <s v="755512808842"/>
    <s v="27/02/2025 17:49"/>
  </r>
  <r>
    <x v="6"/>
    <x v="7"/>
    <n v="120"/>
    <n v="1"/>
    <s v="EUP87"/>
    <n v="298"/>
    <n v="0"/>
    <s v="ร้านที่2"/>
    <s v="แ***สาวนีย์ ไ***ูมิ"/>
    <s v="น่าน"/>
    <s v="-"/>
    <s v=""/>
    <s v="27/02/2025 17:53"/>
    <s v="-"/>
    <s v="J&amp;T Express"/>
    <s v="Tiktok"/>
    <s v="tiktok"/>
    <s v=""/>
    <s v="755512808842"/>
    <s v="27/02/2025 17:49"/>
  </r>
  <r>
    <x v="2"/>
    <x v="2"/>
    <n v="78"/>
    <n v="3"/>
    <s v="EUP86"/>
    <n v="263"/>
    <n v="38"/>
    <s v="ร้านที่1"/>
    <s v="ป******ช"/>
    <s v="******บาลนบพิตำ) ถนนเส้นท่าศาลามุ่งหน้ามาโรงเหล็ก ทางเข้าซอยมีสถานที่ตรอ.สีชมพู ตำบลนาเหรง อำเภอนบพิตำ จังหวัดนครศรีธรรมราช 80160"/>
    <s v="80160"/>
    <s v="22"/>
    <s v="27/02/2025 17:34"/>
    <s v="-"/>
    <s v="SPX Express"/>
    <s v="Shopee"/>
    <s v="shopee"/>
    <s v=""/>
    <s v="TH250029339060F"/>
    <s v="27/02/2025 17:32"/>
  </r>
  <r>
    <x v="0"/>
    <x v="12"/>
    <n v="42.75"/>
    <n v="2"/>
    <s v="EUP83"/>
    <n v="149.5"/>
    <n v="64"/>
    <s v="ร้านที่7"/>
    <s v="ขนม"/>
    <s v="บ้านโสกแสง 152 หมู่1 · โสกแสง/ Sok Saeng_x000a__x000a_นาจะหลวย/ Na Chaluaiอุบลราชธานี/ Ubon Ratchathani_x000a_34280"/>
    <s v="34280"/>
    <s v="660949567156"/>
    <s v="27/02/2025 17:26"/>
    <s v="-"/>
    <s v="Kerry_dropoff"/>
    <s v="Lazada"/>
    <s v="lazada"/>
    <s v=""/>
    <s v="-"/>
    <s v="27/02/2025 17:26"/>
  </r>
  <r>
    <x v="0"/>
    <x v="12"/>
    <n v="42.75"/>
    <n v="2"/>
    <s v="EUP82"/>
    <n v="149.5"/>
    <n v="64"/>
    <s v="ร้านที่8"/>
    <s v="ขนม"/>
    <s v="บ้านโสกแสง 152 หมู่1 · โสกแสง/ Sok Saeng_x000a__x000a_นาจะหลวย/ Na Chaluaiอุบลราชธานี/ Ubon Ratchathani_x000a_34280"/>
    <s v="34280"/>
    <s v="660949567156"/>
    <s v="27/02/2025 17:26"/>
    <s v="-"/>
    <s v="Kerry_dropoff"/>
    <s v="Lazada"/>
    <s v="lazada"/>
    <s v=""/>
    <s v="TH31076X27CP4E"/>
    <s v="27/02/2025 17:26"/>
  </r>
  <r>
    <x v="10"/>
    <x v="13"/>
    <n v="100"/>
    <n v="1"/>
    <s v="EUP81"/>
    <n v="250"/>
    <n v="0"/>
    <s v="ร้านที่1"/>
    <s v="จันพิมา หาระชอน"/>
    <s v="90/6 ม.2 ต.ปะตง อ.สอยดาว จ.จันทบุรี 22180"/>
    <s v="22180"/>
    <s v="0843452162"/>
    <s v="27/02/2025 17:24"/>
    <s v="suphandarat@gmail.com"/>
    <s v="EMS"/>
    <s v="facebook"/>
    <s v="กสิกร"/>
    <s v=""/>
    <s v="JB192890042TH"/>
    <s v="27/02/2025 17:25"/>
  </r>
  <r>
    <x v="2"/>
    <x v="2"/>
    <n v="100"/>
    <n v="2"/>
    <s v="EUP81"/>
    <n v="250"/>
    <n v="0"/>
    <s v="ร้านที่1"/>
    <s v="จันพิมา หาระชอน"/>
    <s v="90/6 ม.2 ต.ปะตง อ.สอยดาว จ.จันทบุรี 22180"/>
    <s v="22180"/>
    <s v="0843452162"/>
    <s v="27/02/2025 17:24"/>
    <s v="suphandarat@gmail.com"/>
    <s v="EMS"/>
    <s v="facebook"/>
    <s v="กสิกร"/>
    <s v=""/>
    <s v="JB192890042TH"/>
    <s v="27/02/2025 17:25"/>
  </r>
  <r>
    <x v="1"/>
    <x v="1"/>
    <n v="0"/>
    <n v="2"/>
    <s v="EUP80"/>
    <n v="200"/>
    <n v="0"/>
    <s v="ร้านที่4"/>
    <s v="น*** จ***แสง"/>
    <s v="อุดรธานี"/>
    <s v="-"/>
    <s v=""/>
    <s v="27/02/2025 17:20"/>
    <s v="-"/>
    <s v="Flash Express Thailand"/>
    <s v="Tiktok"/>
    <s v="tiktok"/>
    <s v=""/>
    <s v="THT38101JSKE79Z"/>
    <s v="27/02/2025 17:20"/>
  </r>
  <r>
    <x v="11"/>
    <x v="14"/>
    <n v="120"/>
    <n v="2"/>
    <s v="EUP80"/>
    <n v="200"/>
    <n v="0"/>
    <s v="ร้านที่4"/>
    <s v="น*** จ***แสง"/>
    <s v="อุดรธานี"/>
    <s v="-"/>
    <s v=""/>
    <s v="27/02/2025 17:20"/>
    <s v="-"/>
    <s v="Flash Express Thailand"/>
    <s v="Tiktok"/>
    <s v="tiktok"/>
    <s v=""/>
    <s v="THT38101JSKE79Z"/>
    <s v="27/02/2025 17:20"/>
  </r>
  <r>
    <x v="2"/>
    <x v="2"/>
    <n v="150"/>
    <n v="1"/>
    <s v="EUP79"/>
    <n v="150"/>
    <n v="0"/>
    <s v="ร้านที่1"/>
    <s v="ลัดดาวัลย์  บังเอิญ "/>
    <s v=" 73  ม 3 ต ไพรพัฒนา  อ ภูสิงห์  จะศรีสะเกษ      33140"/>
    <s v="33140"/>
    <s v="0868650244"/>
    <s v="27/02/2025 11:27"/>
    <s v="suphandarat@gmail.com"/>
    <s v="EMS"/>
    <s v="facebook"/>
    <s v="กสิกร"/>
    <s v="ลูกค้าสมัครตัวแทน W1820"/>
    <s v="JB192890039TH"/>
    <s v="27/02/2025 17:16"/>
  </r>
  <r>
    <x v="10"/>
    <x v="13"/>
    <n v="100"/>
    <n v="1"/>
    <s v="EUP78"/>
    <n v="668"/>
    <n v="20"/>
    <s v="ร้านที่1"/>
    <s v="คุณสายัญ  วงศ์ไม้น้อย"/>
    <s v="เลขที่ 9849/1  หมู่ที่ 2_x000a_ตลาดท่าโบสถ์_x000a_ตำบล สามง่าม-ท่าโบสถ์_x000a_อำเภอ หันคา_x000a_จังหวัด ชัยนาท 17160"/>
    <s v="17160"/>
    <s v="0994437556"/>
    <s v="27/02/2025 17:10"/>
    <s v="suphandarat@gmail.com"/>
    <s v="EMS"/>
    <s v="facebook"/>
    <s v="กสิกร"/>
    <s v=""/>
    <s v="JB192890025TH"/>
    <s v="27/02/2025 17:14"/>
  </r>
  <r>
    <x v="2"/>
    <x v="2"/>
    <n v="100"/>
    <n v="2"/>
    <s v="EUP78"/>
    <n v="668"/>
    <n v="20"/>
    <s v="ร้านที่1"/>
    <s v="คุณสายัญ  วงศ์ไม้น้อย"/>
    <s v="เลขที่ 9849/1  หมู่ที่ 2_x000a_ตลาดท่าโบสถ์_x000a_ตำบล สามง่าม-ท่าโบสถ์_x000a_อำเภอ หันคา_x000a_จังหวัด ชัยนาท 17160"/>
    <s v="17160"/>
    <s v="0994437556"/>
    <s v="27/02/2025 17:10"/>
    <s v="suphandarat@gmail.com"/>
    <s v="EMS"/>
    <s v="facebook"/>
    <s v="กสิกร"/>
    <s v=""/>
    <s v="JB192890025TH"/>
    <s v="27/02/2025 17:14"/>
  </r>
  <r>
    <x v="12"/>
    <x v="15"/>
    <n v="139"/>
    <n v="2"/>
    <s v="EUP78"/>
    <n v="668"/>
    <n v="20"/>
    <s v="ร้านที่1"/>
    <s v="คุณสายัญ  วงศ์ไม้น้อย"/>
    <s v="เลขที่ 9849/1  หมู่ที่ 2_x000a_ตลาดท่าโบสถ์_x000a_ตำบล สามง่าม-ท่าโบสถ์_x000a_อำเภอ หันคา_x000a_จังหวัด ชัยนาท 17160"/>
    <s v="17160"/>
    <s v="0994437556"/>
    <s v="27/02/2025 17:10"/>
    <s v="suphandarat@gmail.com"/>
    <s v="EMS"/>
    <s v="facebook"/>
    <s v="กสิกร"/>
    <s v=""/>
    <s v="JB192890025TH"/>
    <s v="27/02/2025 17:14"/>
  </r>
  <r>
    <x v="13"/>
    <x v="16"/>
    <n v="139"/>
    <n v="2"/>
    <s v="EUP78"/>
    <n v="668"/>
    <n v="20"/>
    <s v="ร้านที่1"/>
    <s v="คุณสายัญ  วงศ์ไม้น้อย"/>
    <s v="เลขที่ 9849/1  หมู่ที่ 2_x000a_ตลาดท่าโบสถ์_x000a_ตำบล สามง่าม-ท่าโบสถ์_x000a_อำเภอ หันคา_x000a_จังหวัด ชัยนาท 17160"/>
    <s v="17160"/>
    <s v="0994437556"/>
    <s v="27/02/2025 17:10"/>
    <s v="suphandarat@gmail.com"/>
    <s v="EMS"/>
    <s v="facebook"/>
    <s v="กสิกร"/>
    <s v=""/>
    <s v="JB192890025TH"/>
    <s v="27/02/2025 17:14"/>
  </r>
  <r>
    <x v="13"/>
    <x v="16"/>
    <n v="139"/>
    <n v="3"/>
    <s v="EUP77"/>
    <n v="627"/>
    <n v="30"/>
    <s v="ร้านที่1"/>
    <s v="สงกาญจน์ เข็มเพชร"/>
    <s v="55หมู่18_x000a_โนนสวาง_x000a_กุดข้าวปุ้น_x000a_อุบลราชธานี_x000a_Thailand 34270"/>
    <s v="34270"/>
    <s v="66821208722"/>
    <s v="27/02/2025 17:12"/>
    <s v="suphandarat@gmail.com"/>
    <s v="EMS COD"/>
    <s v="facebook"/>
    <s v="จ่ายทีหลัง / COD"/>
    <s v=""/>
    <s v="JA177232905TH"/>
    <s v="27/02/2025 17:12"/>
  </r>
  <r>
    <x v="12"/>
    <x v="15"/>
    <n v="139"/>
    <n v="3"/>
    <s v="EUP77"/>
    <n v="627"/>
    <n v="30"/>
    <s v="ร้านที่1"/>
    <s v="สงกาญจน์ เข็มเพชร"/>
    <s v="55หมู่18_x000a_โนนสวาง_x000a_กุดข้าวปุ้น_x000a_อุบลราชธานี_x000a_Thailand 34270"/>
    <s v="34270"/>
    <s v="66821208722"/>
    <s v="27/02/2025 17:12"/>
    <s v="suphandarat@gmail.com"/>
    <s v="EMS COD"/>
    <s v="facebook"/>
    <s v="จ่ายทีหลัง / COD"/>
    <s v=""/>
    <s v="JA177232905TH"/>
    <s v="27/02/2025 17:12"/>
  </r>
  <r>
    <x v="12"/>
    <x v="15"/>
    <n v="99"/>
    <n v="1"/>
    <s v="EUP76"/>
    <n v="179"/>
    <n v="0"/>
    <s v="ร้านที่4"/>
    <s v="จ***พล  จ***มุข"/>
    <s v="ชุมพร"/>
    <s v="-"/>
    <s v=""/>
    <s v="27/02/2025 17:06"/>
    <s v="-"/>
    <s v="Flash Express Thailand COD"/>
    <s v="Tiktok"/>
    <s v="จ่ายทีหลัง / COD"/>
    <s v=""/>
    <s v="THT70011JSKRD9Z"/>
    <s v="27/02/2025 17:06"/>
  </r>
  <r>
    <x v="13"/>
    <x v="16"/>
    <n v="100"/>
    <n v="1"/>
    <s v="EUP76"/>
    <n v="179"/>
    <n v="0"/>
    <s v="ร้านที่4"/>
    <s v="จ***พล  จ***มุข"/>
    <s v="ชุมพร"/>
    <s v="-"/>
    <s v=""/>
    <s v="27/02/2025 17:06"/>
    <s v="-"/>
    <s v="Flash Express Thailand COD"/>
    <s v="Tiktok"/>
    <s v="จ่ายทีหลัง / COD"/>
    <s v=""/>
    <s v="THT70011JSKRD9Z"/>
    <s v="27/02/2025 17:06"/>
  </r>
  <r>
    <x v="1"/>
    <x v="1"/>
    <n v="0"/>
    <n v="1"/>
    <s v="EUP75"/>
    <n v="178"/>
    <n v="0"/>
    <s v="ร้านที่4"/>
    <s v="ธ*** จ***ิญนุสิต"/>
    <s v="สงขลา"/>
    <s v="-"/>
    <s v=""/>
    <s v="27/02/2025 17:06"/>
    <s v="-"/>
    <s v="Flash Express Thailand"/>
    <s v="Tiktok"/>
    <s v="tiktok"/>
    <s v=""/>
    <s v="THT71111JTHAA0Z"/>
    <s v="27/02/2025 17:05"/>
  </r>
  <r>
    <x v="2"/>
    <x v="2"/>
    <n v="120"/>
    <n v="1"/>
    <s v="EUP75"/>
    <n v="178"/>
    <n v="0"/>
    <s v="ร้านที่4"/>
    <s v="ธ*** จ***ิญนุสิต"/>
    <s v="สงขลา"/>
    <s v="-"/>
    <s v=""/>
    <s v="27/02/2025 17:06"/>
    <s v="-"/>
    <s v="Flash Express Thailand"/>
    <s v="Tiktok"/>
    <s v="tiktok"/>
    <s v=""/>
    <s v="THT71111JTHAA0Z"/>
    <s v="27/02/2025 17:05"/>
  </r>
  <r>
    <x v="14"/>
    <x v="17"/>
    <n v="65"/>
    <n v="2"/>
    <s v="EUP75"/>
    <n v="178"/>
    <n v="0"/>
    <s v="ร้านที่4"/>
    <s v="ธ*** จ***ิญนุสิต"/>
    <s v="สงขลา"/>
    <s v="-"/>
    <s v=""/>
    <s v="27/02/2025 17:06"/>
    <s v="-"/>
    <s v="Flash Express Thailand"/>
    <s v="Tiktok"/>
    <s v="tiktok"/>
    <s v=""/>
    <s v="THT71111JTHAA0Z"/>
    <s v="27/02/2025 17:05"/>
  </r>
  <r>
    <x v="0"/>
    <x v="0"/>
    <n v="0"/>
    <n v="2"/>
    <s v="EUP73"/>
    <n v="0"/>
    <n v="0"/>
    <s v="ร้านที่1"/>
    <s v="ธนิษฐา   กันสุข"/>
    <s v="ม. 10บ้านใหม่มงคล ต. แม่เมาะอ. แม่เมาะ 186 ซอย13 · แม่เมาะ/ Mae Mo, ลำปาง/ Lampang, แม่เมาะ/ Mae Mo, 52220, Thailand_x000a_"/>
    <s v="52220"/>
    <s v="0806544256"/>
    <s v="27/02/2025 16:58"/>
    <s v="sompear3955@gmail.com"/>
    <s v="EMS"/>
    <s v="facebook"/>
    <s v="กสิกร"/>
    <s v="เคลม ลาซาด้า ออเดอร์ 984047302466308**สินค้าขึ้นรา**"/>
    <s v="JB192890011TH"/>
    <s v="27/02/2025 16:58"/>
  </r>
  <r>
    <x v="14"/>
    <x v="17"/>
    <n v="65"/>
    <n v="2"/>
    <s v="EUP72"/>
    <n v="84"/>
    <n v="6"/>
    <s v="ร้านที่4"/>
    <s v="พ***พย์  ธ***าภิรมย์"/>
    <s v="Bangkok"/>
    <s v="-"/>
    <s v=""/>
    <s v="27/02/2025 16:46"/>
    <s v="-"/>
    <s v="Flash Express Thailand"/>
    <s v="Tiktok"/>
    <s v="tiktok"/>
    <s v="อยากได้ ฝอยทอง และ กล้วยหอมมะพร้าวเผา คะ"/>
    <s v="THT01131JSUTW5Z"/>
    <s v="27/02/2025 16:46"/>
  </r>
  <r>
    <x v="14"/>
    <x v="17"/>
    <n v="65"/>
    <n v="2"/>
    <s v="EUP71"/>
    <n v="84"/>
    <n v="6"/>
    <s v="ร้านที่4"/>
    <s v="น*** ป***นม"/>
    <s v="ปทุมธานี"/>
    <s v="-"/>
    <s v=""/>
    <s v="27/02/2025 16:42"/>
    <s v="-"/>
    <s v="Flash Express Thailand COD"/>
    <s v="Tiktok"/>
    <s v="จ่ายทีหลัง / COD"/>
    <s v=""/>
    <s v="THT04011JTGYH6Z"/>
    <s v="27/02/2025 16:42"/>
  </r>
  <r>
    <x v="14"/>
    <x v="17"/>
    <n v="65"/>
    <n v="1"/>
    <s v="EUP70"/>
    <n v="54"/>
    <n v="15"/>
    <s v="ร้านที่4"/>
    <s v="จ***ทร์ทิพย์  ห***ุณ"/>
    <s v="เทศบาลเมืองบุรีรัมย์"/>
    <s v="-"/>
    <s v=""/>
    <s v="27/02/2025 16:39"/>
    <s v="-"/>
    <s v="Flash Express Thailand COD"/>
    <s v="Tiktok"/>
    <s v="จ่ายทีหลัง / COD"/>
    <s v=""/>
    <s v="THT28161JTH1P4Z"/>
    <s v="27/02/2025 16:39"/>
  </r>
  <r>
    <x v="5"/>
    <x v="6"/>
    <n v="60"/>
    <n v="3"/>
    <s v="EUP69"/>
    <n v="134"/>
    <n v="29"/>
    <s v="ร้านที่2"/>
    <s v="น***ันทร์เพ็ญ ท***รรดิษ"/>
    <s v="พระนครศรีอยุธยา"/>
    <s v="-"/>
    <s v=""/>
    <s v="27/02/2025 16:09"/>
    <s v="-"/>
    <s v="J&amp;T COD"/>
    <s v="Tiktok"/>
    <s v="จ่ายทีหลัง / COD"/>
    <s v=""/>
    <s v="755547419804"/>
    <s v="27/02/2025 16:09"/>
  </r>
  <r>
    <x v="5"/>
    <x v="6"/>
    <n v="60"/>
    <n v="3"/>
    <s v="EUP68"/>
    <n v="150"/>
    <n v="6"/>
    <s v="ร้านที่4"/>
    <s v="ช***ชา"/>
    <s v="นนทบุรี"/>
    <s v="-"/>
    <s v=""/>
    <s v="27/02/2025 16:06"/>
    <s v="-"/>
    <s v="Flash Express Thailand COD"/>
    <s v="Tiktok"/>
    <s v="จ่ายทีหลัง / COD"/>
    <s v=""/>
    <s v="THT03041JSXMF5Z"/>
    <s v="27/02/2025 16:06"/>
  </r>
  <r>
    <x v="14"/>
    <x v="17"/>
    <n v="65"/>
    <n v="1"/>
    <s v="EUP68"/>
    <n v="150"/>
    <n v="6"/>
    <s v="ร้านที่4"/>
    <s v="ช***ชา"/>
    <s v="นนทบุรี"/>
    <s v="-"/>
    <s v=""/>
    <s v="27/02/2025 16:06"/>
    <s v="-"/>
    <s v="Flash Express Thailand COD"/>
    <s v="Tiktok"/>
    <s v="จ่ายทีหลัง / COD"/>
    <s v=""/>
    <s v="THT03041JSXMF5Z"/>
    <s v="27/02/2025 16:06"/>
  </r>
  <r>
    <x v="14"/>
    <x v="17"/>
    <n v="65"/>
    <n v="3"/>
    <s v="EUP67"/>
    <n v="162"/>
    <n v="45"/>
    <s v="ร้านที่4"/>
    <s v="ศ***ิริ เ***ะคุ"/>
    <s v="สุราษฎร์ธานี"/>
    <s v="-"/>
    <s v=""/>
    <s v="27/02/2025 15:58"/>
    <s v="-"/>
    <s v="Flash Express Thailand COD"/>
    <s v="Tiktok"/>
    <s v="จ่ายทีหลัง / COD"/>
    <s v=""/>
    <s v="THT68041JSVBM7Z"/>
    <s v="27/02/2025 15:58"/>
  </r>
  <r>
    <x v="2"/>
    <x v="2"/>
    <n v="78"/>
    <n v="1"/>
    <s v="EUP66"/>
    <n v="78"/>
    <n v="0"/>
    <s v="ร้านที่1"/>
    <s v="บ******ู"/>
    <s v="******แม่ใจ จังหวัดพะเยา ตำบลบ้านเหล่า อำเภอแม่ใจ จังหวัดพะเยา 56130"/>
    <s v="56130"/>
    <s v="98"/>
    <s v="27/02/2025 16:13"/>
    <s v="-"/>
    <s v="SPX Express"/>
    <s v="Shopee"/>
    <s v="shopee"/>
    <s v=""/>
    <s v="TH254378861786I"/>
    <s v="27/02/2025 15:57"/>
  </r>
  <r>
    <x v="14"/>
    <x v="17"/>
    <n v="65"/>
    <n v="2"/>
    <s v="EUP65"/>
    <n v="84"/>
    <n v="6"/>
    <s v="ร้านที่4"/>
    <s v="แ**"/>
    <s v="ร้อยเอ็ด"/>
    <s v="-"/>
    <s v=""/>
    <s v="27/02/2025 15:55"/>
    <s v="-"/>
    <s v="Flash Express Thailand COD"/>
    <s v="Tiktok"/>
    <s v="จ่ายทีหลัง / COD"/>
    <s v=""/>
    <s v="THT42011JSUDN9Z"/>
    <s v="27/02/2025 15:55"/>
  </r>
  <r>
    <x v="0"/>
    <x v="12"/>
    <n v="36"/>
    <n v="1"/>
    <s v="EUP64"/>
    <n v="36"/>
    <n v="0"/>
    <s v="ร้านที่7"/>
    <s v="ญาณิศา"/>
    <s v="37/1 ม8 ต.โพธิ์ทอง อ.ปางศิลาทอง · โพธิ์ทอง/ Pho Thong_x000a__x000a_ปางศิลาทอง/ Pang Sila Thongกำแพงเพชร/ Kamphaeng Phet_x000a_62120"/>
    <s v="62120"/>
    <s v="660813367579"/>
    <s v="27/02/2025 15:37"/>
    <s v="-"/>
    <s v="Kerry_dropoff"/>
    <s v="Lazada"/>
    <s v="lazada"/>
    <s v=""/>
    <s v="-"/>
    <s v="27/02/2025 15:37"/>
  </r>
  <r>
    <x v="0"/>
    <x v="0"/>
    <n v="35"/>
    <n v="8"/>
    <s v="EUP63"/>
    <n v="35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27/02/2025 15:55"/>
    <s v="-"/>
    <s v="SPX Express"/>
    <s v="Shopee"/>
    <s v="shopee"/>
    <s v=""/>
    <s v="TH258130851154U"/>
    <s v="27/02/2025 15:25"/>
  </r>
  <r>
    <x v="0"/>
    <x v="12"/>
    <n v="27.12"/>
    <n v="2"/>
    <s v="EUP62"/>
    <n v="80.239999999999995"/>
    <n v="26"/>
    <s v="ร้านที่7"/>
    <s v="ณัฐวัฒน์ แสงเดช"/>
    <s v="บ้านโคกกระเเซ หมู่8/214 · ถ้ำเจริญ/ Tham Charoen_x000a__x000a_โซ่พิสัย/ So Phisaiบึงกาฬ/ Bueng Kan_x000a_38170"/>
    <s v="38170"/>
    <s v="660635760570"/>
    <s v="27/02/2025 15:22"/>
    <s v="-"/>
    <s v="Kerry_dropoff"/>
    <s v="Lazada"/>
    <s v="lazada"/>
    <s v=""/>
    <s v="-"/>
    <s v="27/02/2025 15:22"/>
  </r>
  <r>
    <x v="0"/>
    <x v="0"/>
    <n v="35"/>
    <n v="8"/>
    <s v="EUP61"/>
    <n v="363"/>
    <n v="45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7/02/2025 15:41"/>
    <s v="-"/>
    <s v="SPX Express"/>
    <s v="Shopee"/>
    <s v="shopee"/>
    <s v=""/>
    <s v="TH251533121043W"/>
    <s v="27/02/2025 15:11"/>
  </r>
  <r>
    <x v="0"/>
    <x v="0"/>
    <n v="35"/>
    <n v="8"/>
    <s v="EUP60"/>
    <n v="36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7/02/2025 15:32"/>
    <s v="-"/>
    <s v="SPX Express"/>
    <s v="Shopee"/>
    <s v="shopee"/>
    <s v=""/>
    <s v="TH257546628204U"/>
    <s v="27/02/2025 15:02"/>
  </r>
  <r>
    <x v="14"/>
    <x v="17"/>
    <n v="65"/>
    <n v="3"/>
    <s v="EUP59"/>
    <n v="117"/>
    <n v="0"/>
    <s v="ร้านที่4"/>
    <s v="ใ***ย ศ***"/>
    <s v="สุพรรณบุรี"/>
    <s v="-"/>
    <s v=""/>
    <s v="27/02/2025 14:45"/>
    <s v="-"/>
    <s v="Flash Express Thailand COD"/>
    <s v="Tiktok"/>
    <s v="จ่ายทีหลัง / COD"/>
    <s v=""/>
    <s v="THT14091JSVAB5Z"/>
    <s v="27/02/2025 14:45"/>
  </r>
  <r>
    <x v="14"/>
    <x v="17"/>
    <n v="65"/>
    <n v="2"/>
    <s v="EUP58"/>
    <n v="84"/>
    <n v="6"/>
    <s v="ร้านที่4"/>
    <s v="แ***"/>
    <s v="ตรัง"/>
    <s v="-"/>
    <s v=""/>
    <s v="27/02/2025 14:44"/>
    <s v="-"/>
    <s v="Flash Express Thailand COD"/>
    <s v="Tiktok"/>
    <s v="จ่ายทีหลัง / COD"/>
    <s v=""/>
    <s v="THT73061JTJD06Z"/>
    <s v="27/02/2025 14:44"/>
  </r>
  <r>
    <x v="2"/>
    <x v="9"/>
    <n v="73.099999999999994"/>
    <n v="1"/>
    <s v="EUP56"/>
    <n v="73.099999999999994"/>
    <n v="0"/>
    <s v="ร้านที่1"/>
    <s v="ติ๋ม ชื่นชมบุญ"/>
    <s v="44/1 หมู่ 3 ต.ไชโย อ.ไชโย จ.อ่างทอง · ไชโย/ Chaiyo_x000a__x000a_ไชโย/ Chaiyoอ่างทอง/ Ang Thong_x000a_14140"/>
    <s v="14140"/>
    <s v="660870075955"/>
    <s v="27/02/2025 14:40"/>
    <s v="-"/>
    <s v="Kerry_dropoff"/>
    <s v="Lazada"/>
    <s v="lazada"/>
    <s v=""/>
    <s v="LEXPU0462740446"/>
    <s v="27/02/2025 14:40"/>
  </r>
  <r>
    <x v="15"/>
    <x v="18"/>
    <n v="100"/>
    <n v="1"/>
    <s v="EUP55"/>
    <n v="100"/>
    <n v="0"/>
    <s v="ร้านที่1"/>
    <s v="จ******า"/>
    <s v="******ือเมือง ตำบลเหนือเมือง อำเภอเมืองร้อยเอ็ด จังหวัดร้อยเอ็ด 45000"/>
    <s v="45000"/>
    <s v="81"/>
    <s v="27/02/2025 15:05"/>
    <s v="-"/>
    <s v="SPX Express"/>
    <s v="Shopee"/>
    <s v="shopee"/>
    <s v=""/>
    <s v="TH2570571064300"/>
    <s v="27/02/2025 14:35"/>
  </r>
  <r>
    <x v="2"/>
    <x v="2"/>
    <n v="69.900000000000006"/>
    <n v="10"/>
    <s v="EUP53"/>
    <n v="800"/>
    <n v="0"/>
    <s v="ร้านที่2"/>
    <s v="ก******ี"/>
    <s v="******ช้าง ตำบลด่านช้าง อำเภอด่านช้าง จังหวัดสุพรรณบุรี 72180"/>
    <s v="72180"/>
    <s v="40"/>
    <s v="27/02/2025 14:45"/>
    <s v="-"/>
    <s v="SPX Express"/>
    <s v="Shopee"/>
    <s v="shopee"/>
    <s v=""/>
    <s v="TH2576946231174"/>
    <s v="27/02/2025 14:26"/>
  </r>
  <r>
    <x v="14"/>
    <x v="17"/>
    <n v="65"/>
    <n v="4"/>
    <s v="EUP52"/>
    <n v="156"/>
    <n v="0"/>
    <s v="ร้านที่4"/>
    <s v="อ***ตยา  ศ***วงษ์เสรี"/>
    <s v="ปทุมธานี"/>
    <s v="-"/>
    <s v=""/>
    <s v="27/02/2025 14:09"/>
    <s v="-"/>
    <s v="Flash Express Thailand"/>
    <s v="Tiktok"/>
    <s v="tiktok"/>
    <s v=""/>
    <s v="THT04061JTHYH2Z"/>
    <s v="27/02/2025 14:23"/>
  </r>
  <r>
    <x v="5"/>
    <x v="6"/>
    <n v="45"/>
    <n v="3"/>
    <s v="EUP51"/>
    <n v="155"/>
    <n v="20"/>
    <s v="ร้านที่1"/>
    <s v="ส.อ.สุรชัย จันทร์ดาคูณ"/>
    <s v=" ร้อย.ทม.ที่ 1 147 พระราม5 เขตดุสิต    10300"/>
    <s v="10300"/>
    <s v="0925437427"/>
    <s v="27/02/2025 14:13"/>
    <s v="raweewan5499@gmail.com"/>
    <s v="EMS"/>
    <s v="facebook"/>
    <s v="กสิกร"/>
    <s v=""/>
    <s v="JB192890008TH"/>
    <s v="27/02/2025 14:17"/>
  </r>
  <r>
    <x v="16"/>
    <x v="19"/>
    <n v="40"/>
    <n v="1"/>
    <s v="EUP50"/>
    <n v="115"/>
    <n v="35"/>
    <s v="ร้านที่1"/>
    <s v="สุวิจักขณ์ จันทรปุณณานนท์"/>
    <s v="5/11 อาคาร จัสมิน เรสซิเดนซ์ 4 ห้อง 49 หมู่ที่ 10, ซอย บางปลา 8, ถนน เทพารักษ์_x000a_ตำบลบางปลา, อำเภอบางพลี, จังหวัดสมุทรปราการ, _x000a_(จากพี่จิ๊บ)_x000a_ 10540"/>
    <s v="10540"/>
    <s v="0961468569"/>
    <s v="27/02/2025 13:12"/>
    <s v="suphandarat@gmail.com"/>
    <s v="EMS"/>
    <s v="facebook"/>
    <s v="กสิกร"/>
    <s v=""/>
    <s v="JB192889999TH"/>
    <s v="27/02/2025 14:16"/>
  </r>
  <r>
    <x v="3"/>
    <x v="3"/>
    <n v="40"/>
    <n v="1"/>
    <s v="EUP50"/>
    <n v="115"/>
    <n v="35"/>
    <s v="ร้านที่1"/>
    <s v="สุวิจักขณ์ จันทรปุณณานนท์"/>
    <s v="5/11 อาคาร จัสมิน เรสซิเดนซ์ 4 ห้อง 49 หมู่ที่ 10, ซอย บางปลา 8, ถนน เทพารักษ์_x000a_ตำบลบางปลา, อำเภอบางพลี, จังหวัดสมุทรปราการ, _x000a_(จากพี่จิ๊บ)_x000a_ 10540"/>
    <s v="10540"/>
    <s v="0961468569"/>
    <s v="27/02/2025 13:12"/>
    <s v="suphandarat@gmail.com"/>
    <s v="EMS"/>
    <s v="facebook"/>
    <s v="กสิกร"/>
    <s v=""/>
    <s v="JB192889999TH"/>
    <s v="27/02/2025 14:16"/>
  </r>
  <r>
    <x v="14"/>
    <x v="17"/>
    <n v="40"/>
    <n v="16"/>
    <s v="EUP49"/>
    <n v="675"/>
    <n v="35"/>
    <s v="ร้านที่1"/>
    <s v="คุณจรัสศรี  แซ่ตัน"/>
    <s v="22/ 7 ซ.ครัวโกวิทย์ _x000a_ถนนศักดิเดช_x000a_หมู่ 9 ต.วิชิต_x000a_อ.เมือง จ.ภูเก็ต _x000a_ 83000"/>
    <s v="83000"/>
    <s v="0869463744"/>
    <s v="27/02/2025 14:08"/>
    <s v="suphandarat@gmail.com"/>
    <s v="EMS"/>
    <s v="facebook"/>
    <s v="กสิกร"/>
    <s v=""/>
    <s v="JB192889985TH"/>
    <s v="27/02/2025 14:14"/>
  </r>
  <r>
    <x v="14"/>
    <x v="17"/>
    <n v="40"/>
    <n v="3"/>
    <s v="EUP48"/>
    <n v="155"/>
    <n v="35"/>
    <s v="ร้านที่1"/>
    <s v="วราพร หยกจรัสสี"/>
    <s v="575/45 คอนโดศุภาลัยซิตี้โฮม_x000a_อาคาร A4_x000a_ซ รัชดาภิเษก10 _x000a_แขวงห้วยขวาง เขตห้วยขวาง_x000a_กทม_x000a_ 10310"/>
    <s v="10310"/>
    <s v="0891282882"/>
    <s v="27/02/2025 10:34"/>
    <s v="suphandarat@gmail.com"/>
    <s v="EMS"/>
    <s v="facebook"/>
    <s v="กสิกร"/>
    <s v=""/>
    <s v="JB192889971TH"/>
    <s v="27/02/2025 14:13"/>
  </r>
  <r>
    <x v="8"/>
    <x v="10"/>
    <n v="66.666666666666671"/>
    <n v="6"/>
    <s v="EUP46"/>
    <n v="210"/>
    <n v="0"/>
    <s v="ร้านที่4"/>
    <s v="เ***"/>
    <s v="สมุทรปราการ"/>
    <s v="-"/>
    <s v=""/>
    <s v="27/02/2025 13:51"/>
    <s v="-"/>
    <s v="Flash Express Thailand"/>
    <s v="Tiktok"/>
    <s v="tiktok"/>
    <s v=""/>
    <s v="THT02041JSV5X9Z"/>
    <s v="27/02/2025 13:51"/>
  </r>
  <r>
    <x v="15"/>
    <x v="18"/>
    <n v="100"/>
    <n v="1"/>
    <s v="EUP45"/>
    <n v="100"/>
    <n v="0"/>
    <s v="ร้านที่1"/>
    <s v="อ******ง"/>
    <s v="******จำปา ตำบลจำปา อำเภอท่าเรือ จังหวัดพระนครศรีอยุธยา 13130"/>
    <s v="13130"/>
    <s v="16"/>
    <s v="27/02/2025 13:39"/>
    <s v="-"/>
    <s v="SPX Express"/>
    <s v="Shopee"/>
    <s v="shopee"/>
    <s v=""/>
    <s v="TH256012731044Y"/>
    <s v="27/02/2025 13:39"/>
  </r>
  <r>
    <x v="17"/>
    <x v="20"/>
    <n v="12"/>
    <n v="10"/>
    <s v="EUP44"/>
    <n v="130"/>
    <n v="0"/>
    <s v="ร้านที่1"/>
    <s v="เ******)"/>
    <s v="****** ต.บึงสนั่น อ.ธัญบุรี จ.ปทุมธานี 12110 ตำบลบึงสนั่น อำเภอธัญบุรี จังหวัดปทุมธานี 12110"/>
    <s v="12110"/>
    <s v="55"/>
    <s v="27/02/2025 13:06"/>
    <s v="-"/>
    <s v="SPX Express"/>
    <s v="Shopee"/>
    <s v="shopee"/>
    <s v=""/>
    <s v="TH2505833381050"/>
    <s v="27/02/2025 13:06"/>
  </r>
  <r>
    <x v="2"/>
    <x v="9"/>
    <n v="68.040000000000006"/>
    <n v="1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2"/>
    <x v="9"/>
    <n v="68.040000000000006"/>
    <n v="1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2"/>
    <x v="9"/>
    <n v="68.040000000000006"/>
    <n v="1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2"/>
    <x v="9"/>
    <n v="68.03"/>
    <n v="3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14"/>
    <x v="17"/>
    <n v="50"/>
    <n v="6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2"/>
    <x v="2"/>
    <n v="80"/>
    <n v="125"/>
    <s v="EUP42"/>
    <n v="10500"/>
    <n v="500"/>
    <s v="ร้านที่1"/>
    <s v=" เจ๊หมวย"/>
    <s v="_x000a_197 หมู่ 12 ต. เขาชนกัน อ. แม่วงก์ จ.นครสวรรค์ 60150"/>
    <s v="60150"/>
    <s v="0616474309"/>
    <s v="27/02/2025 12:48"/>
    <s v="suphandarat@gmail.com"/>
    <s v="EMS"/>
    <s v="facebook"/>
    <s v="กสิกร"/>
    <s v="ลูกค้าเตี๋ยวเดี่ยวแนบสลีปให้ครับ"/>
    <s v="JB192818480TH"/>
    <s v="27/02/2025 12:47"/>
  </r>
  <r>
    <x v="8"/>
    <x v="10"/>
    <n v="66.666666666666671"/>
    <n v="3"/>
    <s v="EUP41"/>
    <n v="134"/>
    <n v="29"/>
    <s v="ร้านที่2"/>
    <s v="น***ันทร์เพ็ญ ท***รรดิษ"/>
    <s v="พระนครศรีอยุธยา"/>
    <s v="-"/>
    <s v=""/>
    <s v="27/02/2025 12:44"/>
    <s v="-"/>
    <s v="J&amp;T COD"/>
    <s v="Tiktok"/>
    <s v="จ่ายทีหลัง / COD"/>
    <s v=""/>
    <s v="755556906683"/>
    <s v="27/02/2025 12:44"/>
  </r>
  <r>
    <x v="14"/>
    <x v="17"/>
    <n v="33.333333333333336"/>
    <n v="3"/>
    <s v="EUP40"/>
    <n v="149.5"/>
    <n v="7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7/02/2025 12:29"/>
    <s v="-"/>
    <s v="Kerry_dropoff"/>
    <s v="Lazada"/>
    <s v="lazada"/>
    <s v=""/>
    <s v="LEXPU0462456443"/>
    <s v="27/02/2025 12:29"/>
  </r>
  <r>
    <x v="5"/>
    <x v="6"/>
    <n v="60"/>
    <n v="9"/>
    <s v="EUP39"/>
    <n v="327"/>
    <n v="0"/>
    <s v="ร้านที่4"/>
    <s v="A*** t***"/>
    <s v="กรุงเทพฯ"/>
    <s v="-"/>
    <s v=""/>
    <s v="27/02/2025 11:44"/>
    <s v="-"/>
    <s v="Flash Express Thailand COD"/>
    <s v="Tiktok"/>
    <s v="จ่ายทีหลัง / COD"/>
    <s v=""/>
    <s v="THT01371JRHU64Z"/>
    <s v="27/02/2025 11:44"/>
  </r>
  <r>
    <x v="18"/>
    <x v="21"/>
    <n v="10"/>
    <n v="1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19"/>
    <x v="22"/>
    <n v="50"/>
    <n v="1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20"/>
    <x v="23"/>
    <n v="40"/>
    <n v="2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16"/>
    <x v="19"/>
    <n v="40"/>
    <n v="2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21"/>
    <x v="24"/>
    <n v="40"/>
    <n v="3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7"/>
    <x v="8"/>
    <n v="40"/>
    <n v="3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2"/>
    <x v="2"/>
    <n v="100"/>
    <n v="3"/>
    <s v="EUP37"/>
    <n v="250"/>
    <n v="0"/>
    <s v="ร้านที่1"/>
    <s v="ย่าแอรอนกับอบีเกล"/>
    <s v="1818/126 ม.8 ศุภาลัยพรีโม่ หนองบัวศาลา ต.หนองบัวศาลา อ.เมือง นครราชสีมา _x000a__x0009_โทร  30000"/>
    <s v="30000"/>
    <s v="0822073926"/>
    <s v="27/02/2025 11:07"/>
    <s v="raweewan5499@gmail.com"/>
    <s v="EMS"/>
    <s v="facebook"/>
    <s v="กสิกร"/>
    <s v=""/>
    <s v="JB192818547TH"/>
    <s v="27/02/2025 11:20"/>
  </r>
  <r>
    <x v="5"/>
    <x v="6"/>
    <n v="60"/>
    <n v="9"/>
    <s v="EUP35"/>
    <n v="315"/>
    <n v="0"/>
    <s v="ร้านที่2"/>
    <s v="ส***นทา ข***ษ์"/>
    <s v="พิจิตร"/>
    <s v="-"/>
    <s v=""/>
    <s v="27/02/2025 11:02"/>
    <s v="-"/>
    <s v="J&amp;T COD"/>
    <s v="Tiktok"/>
    <s v="จ่ายทีหลัง / COD"/>
    <s v=""/>
    <s v="755597412651"/>
    <s v="27/02/2025 11:02"/>
  </r>
  <r>
    <x v="2"/>
    <x v="2"/>
    <n v="66.333333333333329"/>
    <n v="3"/>
    <s v="EUP34"/>
    <n v="220"/>
    <n v="0"/>
    <s v="ร้านที่4"/>
    <s v="ณ***า   จ***ถิตย์"/>
    <s v="ลพบุรี"/>
    <s v="-"/>
    <s v=""/>
    <s v="27/02/2025 11:00"/>
    <s v="-"/>
    <s v="Flash Express Thailand COD"/>
    <s v="Tiktok"/>
    <s v="จ่ายทีหลัง / COD"/>
    <s v=""/>
    <s v="THT07011JQSMR3Z"/>
    <s v="27/02/2025 11:00"/>
  </r>
  <r>
    <x v="10"/>
    <x v="25"/>
    <n v="66.333333333333329"/>
    <n v="3"/>
    <s v="EUP33"/>
    <n v="431"/>
    <n v="0"/>
    <s v="ร้านที่10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7/02/2025 10:46"/>
    <s v="-"/>
    <s v="Kerry_dropoff"/>
    <s v="Lazada"/>
    <s v="lazada"/>
    <s v=""/>
    <s v="TH13026WZ96M7F"/>
    <s v="27/02/2025 10:46"/>
  </r>
  <r>
    <x v="10"/>
    <x v="25"/>
    <n v="66.333333333333329"/>
    <n v="3"/>
    <s v="EUP33"/>
    <n v="431"/>
    <n v="0"/>
    <s v="ร้านที่10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7/02/2025 10:46"/>
    <s v="-"/>
    <s v="Kerry_dropoff"/>
    <s v="Lazada"/>
    <s v="lazada"/>
    <s v=""/>
    <s v="TH13026WZ96M7F"/>
    <s v="27/02/2025 10:46"/>
  </r>
  <r>
    <x v="14"/>
    <x v="17"/>
    <n v="65"/>
    <n v="10"/>
    <s v="EUP32"/>
    <n v="450"/>
    <n v="0"/>
    <s v="ร้านที่4"/>
    <s v="A*** t***"/>
    <s v="กรุงเทพฯ"/>
    <s v="-"/>
    <s v=""/>
    <s v="27/02/2025 10:31"/>
    <s v="-"/>
    <s v="Flash Express Thailand COD"/>
    <s v="Tiktok"/>
    <s v="จ่ายทีหลัง / COD"/>
    <s v=""/>
    <s v="THT01371JQT1M9Z"/>
    <s v="27/02/2025 10:41"/>
  </r>
  <r>
    <x v="8"/>
    <x v="10"/>
    <n v="66.666666666666671"/>
    <n v="3"/>
    <s v="EUP29"/>
    <n v="120"/>
    <n v="15"/>
    <s v="ร้านที่4"/>
    <s v="ย***​ลักษณ์​   เ***ฐกิจ​"/>
    <s v="ชลบุรี"/>
    <s v="-"/>
    <s v=""/>
    <s v="27/02/2025 10:05"/>
    <s v="-"/>
    <s v="Flash Express Thailand COD"/>
    <s v="Tiktok"/>
    <s v="จ่ายทีหลัง / COD"/>
    <s v=""/>
    <s v="THT20071JQUN37Z"/>
    <s v="27/02/2025 10:05"/>
  </r>
  <r>
    <x v="8"/>
    <x v="10"/>
    <n v="66.666666666666671"/>
    <n v="6"/>
    <s v="EUP28"/>
    <n v="210"/>
    <n v="0"/>
    <s v="ร้านที่4"/>
    <s v="ม***ย  ศ***วนิช"/>
    <s v="นนทบุรี"/>
    <s v="-"/>
    <s v=""/>
    <s v="27/02/2025 10:02"/>
    <s v="-"/>
    <s v="Flash Express Thailand"/>
    <s v="Tiktok"/>
    <s v="tiktok"/>
    <s v=""/>
    <s v="THT03011JQUU93Z"/>
    <s v="27/02/2025 10:02"/>
  </r>
  <r>
    <x v="8"/>
    <x v="10"/>
    <n v="66.666666666666671"/>
    <n v="3"/>
    <s v="EUP27"/>
    <n v="195"/>
    <n v="45"/>
    <s v="ร้านที่4"/>
    <s v="ศ***ร ต***ิทวีรัตน์"/>
    <s v="กระบี่"/>
    <s v="-"/>
    <s v=""/>
    <s v="27/02/2025 09:55"/>
    <s v="-"/>
    <s v="Flash Express Thailand COD"/>
    <s v="Tiktok"/>
    <s v="จ่ายทีหลัง / COD"/>
    <s v=""/>
    <s v="THT65041JRH5N8Z"/>
    <s v="27/02/2025 09:55"/>
  </r>
  <r>
    <x v="8"/>
    <x v="10"/>
    <n v="66.666666666666671"/>
    <n v="9"/>
    <s v="EUP26"/>
    <n v="379"/>
    <n v="64"/>
    <s v="ร้านที่4"/>
    <s v="A*** t***"/>
    <s v="กรุงเทพฯ"/>
    <s v="-"/>
    <s v=""/>
    <s v="27/02/2025 09:33"/>
    <s v="-"/>
    <s v="Flash Express Thailand COD"/>
    <s v="Tiktok"/>
    <s v="จ่ายทีหลัง / COD"/>
    <s v=""/>
    <s v="THT01371JRHB58Z"/>
    <s v="27/02/2025 09:33"/>
  </r>
  <r>
    <x v="4"/>
    <x v="5"/>
    <n v="75"/>
    <n v="3"/>
    <s v="EUP25"/>
    <n v="225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27/02/2025 09:33"/>
    <s v="-"/>
    <s v="Kerry_dropoff"/>
    <s v="Lazada"/>
    <s v="lazada"/>
    <s v=""/>
    <s v="LEXDO0128832090"/>
    <s v="27/02/2025 09:32"/>
  </r>
  <r>
    <x v="1"/>
    <x v="1"/>
    <n v="0"/>
    <n v="3"/>
    <s v="EUP24"/>
    <n v="300"/>
    <n v="0"/>
    <s v="ร้านที่4"/>
    <s v="พ***ักษณ์"/>
    <s v="กรุงเทพฯ"/>
    <s v="-"/>
    <s v=""/>
    <s v="27/02/2025 09:22"/>
    <s v="-"/>
    <s v="Flash Express Thailand COD"/>
    <s v="Tiktok"/>
    <s v="จ่ายทีหลัง / COD"/>
    <s v=""/>
    <s v="THT01281JRF7K8Z"/>
    <s v="27/02/2025 09:22"/>
  </r>
  <r>
    <x v="2"/>
    <x v="2"/>
    <n v="120"/>
    <n v="3"/>
    <s v="EUP24"/>
    <n v="300"/>
    <n v="0"/>
    <s v="ร้านที่4"/>
    <s v="พ***ักษณ์"/>
    <s v="กรุงเทพฯ"/>
    <s v="-"/>
    <s v=""/>
    <s v="27/02/2025 09:22"/>
    <s v="-"/>
    <s v="Flash Express Thailand COD"/>
    <s v="Tiktok"/>
    <s v="จ่ายทีหลัง / COD"/>
    <s v=""/>
    <s v="THT01281JRF7K8Z"/>
    <s v="27/02/2025 09:22"/>
  </r>
  <r>
    <x v="2"/>
    <x v="2"/>
    <n v="60"/>
    <n v="1"/>
    <s v="EUP23"/>
    <n v="149"/>
    <n v="29"/>
    <s v="ร้านที่4"/>
    <s v="อ***ลี ล***ม่วงนิล"/>
    <s v="นครปฐม"/>
    <s v="-"/>
    <s v=""/>
    <s v="27/02/2025 09:36"/>
    <s v="-"/>
    <s v="Flash Express Thailand"/>
    <s v="Tiktok"/>
    <s v="tiktok"/>
    <s v=""/>
    <s v="THT15011JRF0Q6Z"/>
    <s v="27/02/2025 08:55"/>
  </r>
  <r>
    <x v="11"/>
    <x v="14"/>
    <n v="60"/>
    <n v="1"/>
    <s v="EUP23"/>
    <n v="149"/>
    <n v="29"/>
    <s v="ร้านที่4"/>
    <s v="อ***ลี ล***ม่วงนิล"/>
    <s v="นครปฐม"/>
    <s v="-"/>
    <s v=""/>
    <s v="27/02/2025 09:36"/>
    <s v="-"/>
    <s v="Flash Express Thailand"/>
    <s v="Tiktok"/>
    <s v="tiktok"/>
    <s v=""/>
    <s v="THT15011JRF0Q6Z"/>
    <s v="27/02/2025 08:55"/>
  </r>
  <r>
    <x v="1"/>
    <x v="1"/>
    <n v="0"/>
    <n v="1"/>
    <s v="EUP22"/>
    <n v="220"/>
    <n v="0"/>
    <s v="ร้านที่4"/>
    <s v="ว***รัตน์  ค***ไพทูลย์"/>
    <s v="มหาสารคาม"/>
    <s v="-"/>
    <s v=""/>
    <s v="27/02/2025 08:53"/>
    <s v="-"/>
    <s v="Flash Express Thailand COD"/>
    <s v="Tiktok"/>
    <s v="จ่ายทีหลัง / COD"/>
    <s v=""/>
    <s v="THT41081JRF0A4Z"/>
    <s v="27/02/2025 08:53"/>
  </r>
  <r>
    <x v="2"/>
    <x v="2"/>
    <n v="120"/>
    <n v="1"/>
    <s v="EUP22"/>
    <n v="220"/>
    <n v="0"/>
    <s v="ร้านที่4"/>
    <s v="ว***รัตน์  ค***ไพทูลย์"/>
    <s v="มหาสารคาม"/>
    <s v="-"/>
    <s v=""/>
    <s v="27/02/2025 08:53"/>
    <s v="-"/>
    <s v="Flash Express Thailand COD"/>
    <s v="Tiktok"/>
    <s v="จ่ายทีหลัง / COD"/>
    <s v=""/>
    <s v="THT41081JRF0A4Z"/>
    <s v="27/02/2025 08:53"/>
  </r>
  <r>
    <x v="2"/>
    <x v="2"/>
    <n v="60"/>
    <n v="1"/>
    <s v="EUP22"/>
    <n v="220"/>
    <n v="0"/>
    <s v="ร้านที่4"/>
    <s v="ว***รัตน์  ค***ไพทูลย์"/>
    <s v="มหาสารคาม"/>
    <s v="-"/>
    <s v=""/>
    <s v="27/02/2025 08:53"/>
    <s v="-"/>
    <s v="Flash Express Thailand COD"/>
    <s v="Tiktok"/>
    <s v="จ่ายทีหลัง / COD"/>
    <s v=""/>
    <s v="THT41081JRF0A4Z"/>
    <s v="27/02/2025 08:53"/>
  </r>
  <r>
    <x v="11"/>
    <x v="14"/>
    <n v="60"/>
    <n v="1"/>
    <s v="EUP22"/>
    <n v="220"/>
    <n v="0"/>
    <s v="ร้านที่4"/>
    <s v="ว***รัตน์  ค***ไพทูลย์"/>
    <s v="มหาสารคาม"/>
    <s v="-"/>
    <s v=""/>
    <s v="27/02/2025 08:53"/>
    <s v="-"/>
    <s v="Flash Express Thailand COD"/>
    <s v="Tiktok"/>
    <s v="จ่ายทีหลัง / COD"/>
    <s v=""/>
    <s v="THT41081JRF0A4Z"/>
    <s v="27/02/2025 08:53"/>
  </r>
  <r>
    <x v="2"/>
    <x v="2"/>
    <n v="66.333333333333329"/>
    <n v="3"/>
    <s v="EUP21"/>
    <n v="269"/>
    <n v="38"/>
    <s v="ร้านที่1"/>
    <s v="อ******ะ"/>
    <s v="******ุ่งคล้า ตำบลบุ่งคล้า อำเภอเมืองชัยภูมิ จังหวัดชัยภูมิ 36000"/>
    <s v="36000"/>
    <s v="80"/>
    <s v="27/02/2025 08:51"/>
    <s v="-"/>
    <s v="SPX Express"/>
    <s v="Shopee"/>
    <s v="shopee"/>
    <s v=""/>
    <s v="TH258858474586S"/>
    <s v="27/02/2025 08:50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50"/>
    <n v="3"/>
    <s v="EUP19"/>
    <n v="180"/>
    <n v="30"/>
    <s v="ร้านที่1"/>
    <s v="พรทิพย์ พัฒคุ้ม"/>
    <s v="26/2 หมู่ 1 ต.นายายอาม อ.นายายอาม จ.จันทบุรี 22160"/>
    <s v="22160"/>
    <s v="0929762699"/>
    <s v="27/02/2025 08:32"/>
    <s v="raweewan5499@gmail.com"/>
    <s v="EMS COD"/>
    <s v="facebook"/>
    <s v="กสิกร"/>
    <s v=""/>
    <s v="JA177044615TH"/>
    <s v="27/02/2025 08:32"/>
  </r>
  <r>
    <x v="5"/>
    <x v="6"/>
    <n v="43"/>
    <n v="2"/>
    <s v="EUP18"/>
    <n v="86"/>
    <n v="0"/>
    <s v="ร้านที่1"/>
    <s v="น******ำ"/>
    <s v="******นทุ่งโห้ง ถนนเทิง-เชียงของ ต.เวียง (สอบถามทางโทร 088-698-5746) ตำบลเวียง อำเภอเทิง จังหวัดเชียงราย 57160"/>
    <s v="57160"/>
    <s v="46"/>
    <s v="27/02/2025 07:33"/>
    <s v="-"/>
    <s v="SPX Express"/>
    <s v="Shopee"/>
    <s v="shopee"/>
    <s v=""/>
    <s v="TH250167398019T"/>
    <s v="27/02/2025 07:33"/>
  </r>
  <r>
    <x v="5"/>
    <x v="6"/>
    <n v="60"/>
    <n v="3"/>
    <s v="EUP17"/>
    <n v="199"/>
    <n v="7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7/02/2025 06:36"/>
    <s v="-"/>
    <s v="Kerry_dropoff"/>
    <s v="Lazada"/>
    <s v="lazada"/>
    <s v=""/>
    <s v="TH72016WXYN73B"/>
    <s v="27/02/2025 06:35"/>
  </r>
  <r>
    <x v="5"/>
    <x v="6"/>
    <n v="60"/>
    <n v="3"/>
    <s v="EUP17"/>
    <n v="199"/>
    <n v="7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7/02/2025 06:36"/>
    <s v="-"/>
    <s v="Kerry_dropoff"/>
    <s v="Lazada"/>
    <s v="lazada"/>
    <s v=""/>
    <s v="TH72016WXYN73B"/>
    <s v="27/02/2025 06:35"/>
  </r>
  <r>
    <x v="14"/>
    <x v="17"/>
    <n v="50"/>
    <n v="6"/>
    <s v="EUP16"/>
    <n v="218.1"/>
    <n v="7"/>
    <s v="ร้านที่1"/>
    <s v="มัณฑนา วัชรินทร์รัตน์"/>
    <s v="29 ถ.รถไฟอุทิศ ต.โนนสูง_x000a__x000a_โนนสูง/ Non Sungนครราชสีมา/ Nakhon Ratchasima_x000a_30160"/>
    <s v="30160"/>
    <s v="660967629555"/>
    <s v="27/02/2025 06:26"/>
    <s v="-"/>
    <s v="Kerry_dropoff"/>
    <s v="Lazada"/>
    <s v="lazada"/>
    <s v=""/>
    <s v="TH27106WY54Z7A"/>
    <s v="27/02/2025 06:25"/>
  </r>
  <r>
    <x v="4"/>
    <x v="4"/>
    <n v="75"/>
    <n v="1"/>
    <s v="EUP15"/>
    <n v="92"/>
    <n v="17"/>
    <s v="ร้านที่1"/>
    <s v="ป******ล"/>
    <s v="******ทุ่มแบน จ.สมุทรสาคร ตำบลอ้อมน้อย อำเภอกระทุ่มแบน จังหวัดสมุทรสาคร 74130"/>
    <s v="74130"/>
    <s v="96"/>
    <s v="27/02/2025 06:46"/>
    <s v="-"/>
    <s v="SPX Express"/>
    <s v="Shopee"/>
    <s v="shopee"/>
    <s v=""/>
    <s v="TH251467520646K"/>
    <s v="27/02/2025 06:16"/>
  </r>
  <r>
    <x v="2"/>
    <x v="2"/>
    <n v="75.5"/>
    <n v="2"/>
    <s v="EUP14"/>
    <n v="180"/>
    <n v="29"/>
    <s v="ร้านที่1"/>
    <s v="ช******ข"/>
    <s v="******คิทามูระ, ตำบล บางพระครู ตำบลบางพระครู อำเภอนครหลวง จังหวัดพระนครศรีอยุธยา 13260"/>
    <s v="13260"/>
    <s v="44"/>
    <s v="27/02/2025 06:16"/>
    <s v="-"/>
    <s v="SPX Express"/>
    <s v="Shopee"/>
    <s v="shopee"/>
    <s v=""/>
    <s v="TH256472967957Z"/>
    <s v="27/02/2025 06:14"/>
  </r>
  <r>
    <x v="5"/>
    <x v="6"/>
    <n v="60"/>
    <n v="3"/>
    <s v="EUP13"/>
    <n v="103"/>
    <n v="7"/>
    <s v="ร้านที่1"/>
    <s v="ไกรพจน์ ไขแสงสังข์"/>
    <s v="64/238 เอลิสคอนโดฯ อาคารA ถ.ติวานนท์. ซอย14/2 · ตลาดขวัญ/ Talat Khwan_x000a__x000a_เมืองนนทบุรี/ Mueang Nonthaburiนนทบุรี/ Nonthaburi_x000a_11000"/>
    <s v="11000"/>
    <s v="660960793793"/>
    <s v="27/02/2025 04:41"/>
    <s v="-"/>
    <s v="Kerry_dropoff"/>
    <s v="Lazada"/>
    <s v="lazada"/>
    <s v=""/>
    <s v="LEXPU0462369920"/>
    <s v="27/02/2025 04:41"/>
  </r>
  <r>
    <x v="2"/>
    <x v="2"/>
    <n v="66.333333333333329"/>
    <n v="3"/>
    <s v="EUP12"/>
    <n v="199.2"/>
    <n v="0"/>
    <s v="ร้านที่9"/>
    <s v="ชนัญญา  กู้เจริญศิริสุข"/>
    <s v="95/34 ม 5 ลักซ์ คอนโด ถ เอกชัย ต โคกขาม_x000a__x000a_เมืองสมุทรสาคร/ Mueang Samut Sakhonสมุทรสาคร/ Samut Sakhon_x000a_74000"/>
    <s v="74000"/>
    <s v="660898935425"/>
    <s v="27/02/2025 03:23"/>
    <s v="-"/>
    <s v="Kerry_dropoff"/>
    <s v="Lazada"/>
    <s v="lazada"/>
    <s v=""/>
    <s v="LEXDO0128795831"/>
    <s v="27/02/2025 03:23"/>
  </r>
  <r>
    <x v="2"/>
    <x v="2"/>
    <n v="75"/>
    <n v="3"/>
    <s v="EUP11"/>
    <n v="254"/>
    <n v="29"/>
    <s v="ร้านที่1"/>
    <s v="จ******ง"/>
    <s v="******ฝาก) ตำบลไชยภูมิ อำเภอไชโย จังหวัดอ่างทอง 14140"/>
    <s v="14140"/>
    <s v="96"/>
    <s v="27/02/2025 00:47"/>
    <s v="-"/>
    <s v="SPX Express"/>
    <s v="Shopee"/>
    <s v="shopee"/>
    <s v=""/>
    <s v="TH259654110702H"/>
    <s v="27/02/2025 00:26"/>
  </r>
  <r>
    <x v="2"/>
    <x v="2"/>
    <n v="75"/>
    <n v="3"/>
    <s v="EUP10"/>
    <n v="254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27/02/2025 00:44"/>
    <s v="-"/>
    <s v="SPX Express"/>
    <s v="Shopee"/>
    <s v="shopee"/>
    <s v=""/>
    <s v="TH251004334651S"/>
    <s v="27/02/2025 00:25"/>
  </r>
  <r>
    <x v="2"/>
    <x v="2"/>
    <n v="75"/>
    <n v="3"/>
    <s v="EUP9"/>
    <n v="25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7/02/2025 00:42"/>
    <s v="-"/>
    <s v="SPX Express"/>
    <s v="Shopee"/>
    <s v="shopee"/>
    <s v=""/>
    <s v="TH256205231769I"/>
    <s v="27/02/2025 00:24"/>
  </r>
  <r>
    <x v="2"/>
    <x v="2"/>
    <n v="75"/>
    <n v="3"/>
    <s v="EUP8"/>
    <n v="25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7/02/2025 00:41"/>
    <s v="-"/>
    <s v="SPX Express"/>
    <s v="Shopee"/>
    <s v="shopee"/>
    <s v=""/>
    <s v="TH255997794448V"/>
    <s v="27/02/2025 00:24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x v="0"/>
    <n v="75"/>
    <n v="3"/>
    <s v="EUQ86"/>
    <n v="229"/>
    <n v="38"/>
    <s v="ร้านที่1"/>
    <s v="ต****า"/>
    <s v="******่ยง ตำบลศรีสุข อำเภอกันทรวิชัย จังหวัดมหาสารคาม 44150"/>
    <s v="44150"/>
    <s v="06"/>
    <s v="01/03/2025 00:25"/>
    <s v="-"/>
    <s v="SPX Express"/>
    <s v="Shopee"/>
    <s v="shopee"/>
    <s v=""/>
    <s v="TH2572641886949"/>
    <s v="28/02/2025 23:46"/>
  </r>
  <r>
    <x v="1"/>
    <x v="1"/>
    <n v="73"/>
    <n v="1"/>
    <s v="EUQ85"/>
    <n v="90"/>
    <n v="17"/>
    <s v="ร้านที่1"/>
    <s v="เ******ม"/>
    <s v="******นองราชวัตร ตำบลหนองราชวัตร อำเภอหนองหญ้าไซ จังหวัดสุพรรณบุรี 72240"/>
    <s v="72240"/>
    <s v="98"/>
    <s v="28/02/2025 23:41"/>
    <s v="-"/>
    <s v="Flash Express"/>
    <s v="Shopee"/>
    <s v="shopee"/>
    <s v=""/>
    <s v="TH14106X793N6B"/>
    <s v="28/02/2025 23:41"/>
  </r>
  <r>
    <x v="2"/>
    <x v="2"/>
    <n v="99"/>
    <n v="1"/>
    <s v="EUQ84"/>
    <n v="484"/>
    <n v="0"/>
    <s v="ร้านที่4"/>
    <s v="ก***า แ***ี"/>
    <s v="บุรีรัมย์"/>
    <s v="-"/>
    <s v=""/>
    <s v="28/02/2025 23:04"/>
    <s v="-"/>
    <s v="Flash Express Thailand"/>
    <s v="Tiktok"/>
    <s v="tiktok"/>
    <s v=""/>
    <s v="THT28011JVVYC8Z"/>
    <s v="28/02/2025 23:04"/>
  </r>
  <r>
    <x v="3"/>
    <x v="3"/>
    <n v="100"/>
    <n v="1"/>
    <s v="EUQ84"/>
    <n v="484"/>
    <n v="0"/>
    <s v="ร้านที่4"/>
    <s v="ก***า แ***ี"/>
    <s v="บุรีรัมย์"/>
    <s v="-"/>
    <s v=""/>
    <s v="28/02/2025 23:04"/>
    <s v="-"/>
    <s v="Flash Express Thailand"/>
    <s v="Tiktok"/>
    <s v="tiktok"/>
    <s v=""/>
    <s v="THT28011JVVYC8Z"/>
    <s v="28/02/2025 23:04"/>
  </r>
  <r>
    <x v="3"/>
    <x v="3"/>
    <n v="139"/>
    <n v="2"/>
    <s v="EUQ84"/>
    <n v="484"/>
    <n v="0"/>
    <s v="ร้านที่4"/>
    <s v="ก***า แ***ี"/>
    <s v="บุรีรัมย์"/>
    <s v="-"/>
    <s v=""/>
    <s v="28/02/2025 23:04"/>
    <s v="-"/>
    <s v="Flash Express Thailand"/>
    <s v="Tiktok"/>
    <s v="tiktok"/>
    <s v=""/>
    <s v="THT28011JVVYC8Z"/>
    <s v="28/02/2025 23:04"/>
  </r>
  <r>
    <x v="2"/>
    <x v="2"/>
    <n v="139"/>
    <n v="1"/>
    <s v="EUQ84"/>
    <n v="484"/>
    <n v="0"/>
    <s v="ร้านที่4"/>
    <s v="ก***า แ***ี"/>
    <s v="บุรีรัมย์"/>
    <s v="-"/>
    <s v=""/>
    <s v="28/02/2025 23:04"/>
    <s v="-"/>
    <s v="Flash Express Thailand"/>
    <s v="Tiktok"/>
    <s v="tiktok"/>
    <s v=""/>
    <s v="THT28011JVVYC8Z"/>
    <s v="28/02/2025 23:04"/>
  </r>
  <r>
    <x v="4"/>
    <x v="4"/>
    <n v="45"/>
    <n v="2"/>
    <s v="EUQ83"/>
    <n v="98"/>
    <n v="16"/>
    <s v="ร้านที่4"/>
    <s v="A*** M** M***"/>
    <s v="Bangkok"/>
    <s v="-"/>
    <s v=""/>
    <s v="28/02/2025 22:53"/>
    <s v="-"/>
    <s v="Flash Express Thailand COD"/>
    <s v="Tiktok"/>
    <s v="จ่ายทีหลัง / COD"/>
    <s v=""/>
    <s v="THT01231JVWEQ4Z"/>
    <s v="28/02/2025 22:53"/>
  </r>
  <r>
    <x v="4"/>
    <x v="4"/>
    <n v="35"/>
    <n v="8"/>
    <s v="EUQ81"/>
    <n v="326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28/02/2025 22:35"/>
    <s v="-"/>
    <s v="Flash Express"/>
    <s v="Shopee"/>
    <s v="shopee"/>
    <s v=""/>
    <s v="TH13056X6S3X3F"/>
    <s v="28/02/2025 22:05"/>
  </r>
  <r>
    <x v="1"/>
    <x v="1"/>
    <n v="73"/>
    <n v="1"/>
    <s v="EUQ80"/>
    <n v="121"/>
    <n v="48"/>
    <s v="ร้านที่1"/>
    <s v="จ******​"/>
    <s v="******ะหว่าง 19-21, แขวงบางนา, เขตบางนา แขวงบางนาเหนือ เขตบางนา จังหวัดกรุงเทพมหานคร 10260"/>
    <s v="10260"/>
    <s v="48"/>
    <s v="28/02/2025 21:05"/>
    <s v="-"/>
    <s v="Flash Express"/>
    <s v="Shopee"/>
    <s v="shopee"/>
    <s v=""/>
    <s v="TH01226X78U38B"/>
    <s v="28/02/2025 21:05"/>
  </r>
  <r>
    <x v="5"/>
    <x v="5"/>
    <n v="0"/>
    <n v="2"/>
    <s v="EUQ79"/>
    <n v="200"/>
    <n v="0"/>
    <s v="ร้านที่4"/>
    <s v="ส***ญ พ***ัมฤทธิ์"/>
    <s v="สุรินทร์"/>
    <s v="-"/>
    <s v=""/>
    <s v="28/02/2025 20:50"/>
    <s v="-"/>
    <s v="Flash Express Thailand"/>
    <s v="Tiktok"/>
    <s v="tiktok"/>
    <s v=""/>
    <s v="THT29011JV9531Z"/>
    <s v="28/02/2025 20:50"/>
  </r>
  <r>
    <x v="6"/>
    <x v="6"/>
    <n v="120"/>
    <n v="2"/>
    <s v="EUQ79"/>
    <n v="200"/>
    <n v="0"/>
    <s v="ร้านที่4"/>
    <s v="ส***ญ พ***ัมฤทธิ์"/>
    <s v="สุรินทร์"/>
    <s v="-"/>
    <s v=""/>
    <s v="28/02/2025 20:50"/>
    <s v="-"/>
    <s v="Flash Express Thailand"/>
    <s v="Tiktok"/>
    <s v="tiktok"/>
    <s v=""/>
    <s v="THT29011JV9531Z"/>
    <s v="28/02/2025 20:50"/>
  </r>
  <r>
    <x v="7"/>
    <x v="7"/>
    <n v="66.666666666666671"/>
    <n v="9"/>
    <s v="EUQ78"/>
    <n v="450"/>
    <n v="0"/>
    <s v="ร้านที่4"/>
    <s v="ณ***นม์ เ***เลิศ"/>
    <s v="อ่างทอง"/>
    <s v="-"/>
    <s v=""/>
    <s v="28/02/2025 19:34"/>
    <s v="-"/>
    <s v="Flash Express Thailand COD"/>
    <s v="Tiktok"/>
    <s v="จ่ายทีหลัง / COD"/>
    <s v=""/>
    <s v="THT06031JW32F0Z"/>
    <s v="28/02/2025 19:35"/>
  </r>
  <r>
    <x v="4"/>
    <x v="4"/>
    <n v="27.5"/>
    <n v="4"/>
    <s v="EUQ77"/>
    <n v="140"/>
    <n v="0"/>
    <s v="ร้านที่1"/>
    <s v="ว******ง"/>
    <s v="******านเชี่ยนอำเภอหันคาจังหวัดชัยนาท ตำบลบ้านเชี่ยน อำเภอหันคา จังหวัดชัยนาท 17130"/>
    <s v="17130"/>
    <s v="22"/>
    <s v="28/02/2025 20:04"/>
    <s v="-"/>
    <s v="SPX Express"/>
    <s v="Shopee"/>
    <s v="shopee"/>
    <s v=""/>
    <s v="TH254727065005O"/>
    <s v="28/02/2025 19:34"/>
  </r>
  <r>
    <x v="8"/>
    <x v="8"/>
    <n v="83.333333333333329"/>
    <n v="6"/>
    <s v="EUQ76"/>
    <n v="480.2"/>
    <n v="0"/>
    <s v="ร้านที่4"/>
    <s v="ณ***นม์ เ***เลิศ"/>
    <s v="อ่างทอง"/>
    <s v="-"/>
    <s v=""/>
    <s v="28/02/2025 19:33"/>
    <s v="-"/>
    <s v="Flash Express Thailand COD"/>
    <s v="Tiktok"/>
    <s v="จ่ายทีหลัง / COD"/>
    <s v=""/>
    <s v="THT06031JVESY5Z"/>
    <s v="28/02/2025 19:33"/>
  </r>
  <r>
    <x v="4"/>
    <x v="4"/>
    <n v="45"/>
    <n v="4"/>
    <s v="EUQ74"/>
    <n v="153"/>
    <n v="0"/>
    <s v="ร้านที่1"/>
    <s v="พ******ุ"/>
    <s v="******าม, ตำบล ซับสีทอง, อำเภอเมืองชัยภูมิ จังหวีดชัยภูมิ ตำบลซับสีทอง อำเภอเมืองชัยภูมิ จังหวัดชัยภูมิ 36240"/>
    <s v="36240"/>
    <s v="14"/>
    <s v="28/02/2025 19:28"/>
    <s v="-"/>
    <s v="SPX Express"/>
    <s v="Shopee"/>
    <s v="shopee"/>
    <s v=""/>
    <s v="TH250656496592U"/>
    <s v="28/02/2025 18:59"/>
  </r>
  <r>
    <x v="0"/>
    <x v="0"/>
    <n v="66.333333333333329"/>
    <n v="6"/>
    <s v="EUQ73"/>
    <n v="504"/>
    <n v="64"/>
    <s v="ร้านที่1"/>
    <s v="พ******น"/>
    <s v="******อน3 ซอย7 แขวงหนองแขม เขตหนองแขม แขวงหนองแขม เขตหนองแขม จังหวัดกรุงเทพมหานคร 10160"/>
    <s v="10160"/>
    <s v="28"/>
    <s v="28/02/2025 19:12"/>
    <s v="-"/>
    <s v="SPX Express"/>
    <s v="Shopee"/>
    <s v="shopee"/>
    <s v=""/>
    <s v="TH254269171871E"/>
    <s v="28/02/2025 18:42"/>
  </r>
  <r>
    <x v="4"/>
    <x v="4"/>
    <n v="45"/>
    <n v="1"/>
    <s v="EUQ71"/>
    <n v="83"/>
    <n v="38"/>
    <s v="ร้านที่2"/>
    <s v="น******ม"/>
    <s v="******เกษม อำเภอตระการพืชผล จังหวัดอุบลราชธานี 34130"/>
    <s v="34130"/>
    <s v="93"/>
    <s v="28/02/2025 18:30"/>
    <s v="-"/>
    <s v="Flash Express"/>
    <s v="Shopee"/>
    <s v="shopee"/>
    <s v=""/>
    <s v="TH31106X6V2V2C"/>
    <s v="28/02/2025 18:29"/>
  </r>
  <r>
    <x v="0"/>
    <x v="0"/>
    <n v="66.333333333333329"/>
    <n v="3"/>
    <s v="EUQ70"/>
    <n v="519"/>
    <n v="79"/>
    <s v="ร้านที่1"/>
    <s v="ศ******)"/>
    <s v="******ตำบลเกาะเปียะ อำเภอย่านตาขาว จังหวัดตรัง 92140"/>
    <s v="92140"/>
    <s v="09"/>
    <s v="28/02/2025 18:29"/>
    <s v="-"/>
    <s v="SPX Express"/>
    <s v="Shopee"/>
    <s v="shopee"/>
    <s v=""/>
    <s v="TH259733129935U"/>
    <s v="28/02/2025 18:28"/>
  </r>
  <r>
    <x v="6"/>
    <x v="9"/>
    <n v="66.333333333333329"/>
    <n v="3"/>
    <s v="EUQ70"/>
    <n v="519"/>
    <n v="79"/>
    <s v="ร้านที่1"/>
    <s v="ศ******)"/>
    <s v="******ตำบลเกาะเปียะ อำเภอย่านตาขาว จังหวัดตรัง 92140"/>
    <s v="92140"/>
    <s v="09"/>
    <s v="28/02/2025 18:29"/>
    <s v="-"/>
    <s v="SPX Express"/>
    <s v="Shopee"/>
    <s v="shopee"/>
    <s v=""/>
    <s v="TH259733129935U"/>
    <s v="28/02/2025 18:28"/>
  </r>
  <r>
    <x v="0"/>
    <x v="0"/>
    <n v="66.333333333333329"/>
    <n v="9"/>
    <s v="EUQ69"/>
    <n v="681"/>
    <n v="24"/>
    <s v="ร้านที่4"/>
    <s v="ก***า ศ***ะนัน"/>
    <s v="กรุงเทพฯ"/>
    <s v="-"/>
    <s v=""/>
    <s v="28/02/2025 18:11"/>
    <s v="-"/>
    <s v="Flash Express Thailand COD"/>
    <s v="Tiktok"/>
    <s v="จ่ายทีหลัง / COD"/>
    <s v=""/>
    <s v="THT01231JVBTV9Z"/>
    <s v="28/02/2025 18:11"/>
  </r>
  <r>
    <x v="0"/>
    <x v="0"/>
    <n v="80"/>
    <n v="1"/>
    <s v="EUQ68"/>
    <n v="234"/>
    <n v="35"/>
    <s v="ร้านที่1"/>
    <s v="ร******น"/>
    <s v="******ม.อ.คลองหลวง ปทุมธานี ตำบลคลองสาม อำเภอคลองหลวง จังหวัดปทุมธานี 12120"/>
    <s v="12120"/>
    <s v="14"/>
    <s v="28/02/2025 18:14"/>
    <s v="-"/>
    <s v="SPX Express"/>
    <s v="Shopee"/>
    <s v="shopee"/>
    <s v=""/>
    <s v="TH2552129105200"/>
    <s v="28/02/2025 18:05"/>
  </r>
  <r>
    <x v="8"/>
    <x v="8"/>
    <n v="77.5"/>
    <n v="2"/>
    <s v="EUQ68"/>
    <n v="234"/>
    <n v="35"/>
    <s v="ร้านที่1"/>
    <s v="ร******น"/>
    <s v="******ม.อ.คลองหลวง ปทุมธานี ตำบลคลองสาม อำเภอคลองหลวง จังหวัดปทุมธานี 12120"/>
    <s v="12120"/>
    <s v="14"/>
    <s v="28/02/2025 18:14"/>
    <s v="-"/>
    <s v="SPX Express"/>
    <s v="Shopee"/>
    <s v="shopee"/>
    <s v=""/>
    <s v="TH2552129105200"/>
    <s v="28/02/2025 18:05"/>
  </r>
  <r>
    <x v="9"/>
    <x v="10"/>
    <n v="12"/>
    <n v="10"/>
    <s v="EUQ67"/>
    <n v="179"/>
    <n v="29"/>
    <s v="ร้านที่1"/>
    <s v="ปพิชญา มีมาตร์"/>
    <s v="อำเภอบ้านไผ่ · ยางงาม/ Yang Ngam_x000a__x000a_หนองไผ่/ Nong Phaiเพชรบูรณ์/ Phetchabun_x000a_67220"/>
    <s v="67220"/>
    <s v="660899127351"/>
    <s v="28/02/2025 18:01"/>
    <s v="-"/>
    <s v="Kerry_dropoff"/>
    <s v="Lazada"/>
    <s v="lazada"/>
    <s v=""/>
    <s v="TH63076X6X3T0G"/>
    <s v="28/02/2025 18:00"/>
  </r>
  <r>
    <x v="8"/>
    <x v="8"/>
    <n v="66"/>
    <n v="1"/>
    <s v="EUQ66"/>
    <n v="242"/>
    <n v="38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28/02/2025 17:13"/>
    <s v="-"/>
    <s v="SPX Express"/>
    <s v="Shopee"/>
    <s v="shopee"/>
    <s v=""/>
    <s v="TH2500451678314"/>
    <s v="28/02/2025 17:00"/>
  </r>
  <r>
    <x v="6"/>
    <x v="9"/>
    <n v="66"/>
    <n v="1"/>
    <s v="EUQ66"/>
    <n v="242"/>
    <n v="38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28/02/2025 17:13"/>
    <s v="-"/>
    <s v="SPX Express"/>
    <s v="Shopee"/>
    <s v="shopee"/>
    <s v=""/>
    <s v="TH2500451678314"/>
    <s v="28/02/2025 17:00"/>
  </r>
  <r>
    <x v="0"/>
    <x v="0"/>
    <n v="67"/>
    <n v="1"/>
    <s v="EUQ66"/>
    <n v="242"/>
    <n v="38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28/02/2025 17:13"/>
    <s v="-"/>
    <s v="SPX Express"/>
    <s v="Shopee"/>
    <s v="shopee"/>
    <s v=""/>
    <s v="TH2500451678314"/>
    <s v="28/02/2025 17:00"/>
  </r>
  <r>
    <x v="4"/>
    <x v="4"/>
    <n v="35"/>
    <n v="8"/>
    <s v="EUQ65"/>
    <n v="361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8/02/2025 17:09"/>
    <s v="-"/>
    <s v="SPX Express"/>
    <s v="Shopee"/>
    <s v="shopee"/>
    <s v=""/>
    <s v="TH259791159038A"/>
    <s v="28/02/2025 16:39"/>
  </r>
  <r>
    <x v="4"/>
    <x v="4"/>
    <n v="27.5"/>
    <n v="4"/>
    <s v="EUQ64"/>
    <n v="151"/>
    <n v="7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28/02/2025 16:35"/>
    <s v="-"/>
    <s v="Kerry_dropoff"/>
    <s v="Lazada"/>
    <s v="lazada"/>
    <s v=""/>
    <s v="LEXDO0128965733"/>
    <s v="28/02/2025 16:35"/>
  </r>
  <r>
    <x v="1"/>
    <x v="11"/>
    <n v="75"/>
    <n v="2"/>
    <s v="EUQ63"/>
    <n v="210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28/02/2025 16:34"/>
    <s v="-"/>
    <s v="Kerry_dropoff"/>
    <s v="Lazada"/>
    <s v="lazada"/>
    <s v=""/>
    <s v="-"/>
    <s v="28/02/2025 16:34"/>
  </r>
  <r>
    <x v="10"/>
    <x v="11"/>
    <n v="15"/>
    <n v="4"/>
    <s v="EUQ63"/>
    <n v="210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28/02/2025 16:34"/>
    <s v="-"/>
    <s v="Kerry_dropoff"/>
    <s v="Lazada"/>
    <s v="lazada"/>
    <s v=""/>
    <s v="-"/>
    <s v="28/02/2025 16:34"/>
  </r>
  <r>
    <x v="5"/>
    <x v="5"/>
    <n v="0"/>
    <n v="2"/>
    <s v="EUQ62"/>
    <n v="200"/>
    <n v="0"/>
    <s v="ร้านที่4"/>
    <s v="ว*** ศ***ุญเรืองไชย"/>
    <s v="กรุงเทพฯ"/>
    <s v="-"/>
    <s v=""/>
    <s v="28/02/2025 16:23"/>
    <s v="-"/>
    <s v="Flash Express Thailand"/>
    <s v="Tiktok"/>
    <s v="tiktok"/>
    <s v=""/>
    <s v="THT01201JV9WP1Z"/>
    <s v="28/02/2025 16:23"/>
  </r>
  <r>
    <x v="0"/>
    <x v="0"/>
    <n v="120"/>
    <n v="2"/>
    <s v="EUQ62"/>
    <n v="200"/>
    <n v="0"/>
    <s v="ร้านที่4"/>
    <s v="ว*** ศ***ุญเรืองไชย"/>
    <s v="กรุงเทพฯ"/>
    <s v="-"/>
    <s v=""/>
    <s v="28/02/2025 16:23"/>
    <s v="-"/>
    <s v="Flash Express Thailand"/>
    <s v="Tiktok"/>
    <s v="tiktok"/>
    <s v=""/>
    <s v="THT01201JV9WP1Z"/>
    <s v="28/02/2025 16:23"/>
  </r>
  <r>
    <x v="0"/>
    <x v="0"/>
    <n v="66.333333333333329"/>
    <n v="3"/>
    <s v="EUQ61"/>
    <n v="358.4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8/02/2025 16:18"/>
    <s v="-"/>
    <s v="Kerry_dropoff"/>
    <s v="Lazada"/>
    <s v="lazada"/>
    <s v=""/>
    <s v="LEXDO0128967614"/>
    <s v="28/02/2025 16:18"/>
  </r>
  <r>
    <x v="0"/>
    <x v="0"/>
    <n v="66.333333333333329"/>
    <n v="3"/>
    <s v="EUQ61"/>
    <n v="358.4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8/02/2025 16:18"/>
    <s v="-"/>
    <s v="Kerry_dropoff"/>
    <s v="Lazada"/>
    <s v="lazada"/>
    <s v=""/>
    <s v="LEXDO0128967614"/>
    <s v="28/02/2025 16:18"/>
  </r>
  <r>
    <x v="11"/>
    <x v="12"/>
    <n v="65"/>
    <n v="6"/>
    <s v="EUQ60"/>
    <n v="270"/>
    <n v="0"/>
    <s v="ร้านที่4"/>
    <s v="ส***าวรรธน์ ส***ระเสริฐ"/>
    <s v="ตาก"/>
    <s v="-"/>
    <s v=""/>
    <s v="28/02/2025 16:11"/>
    <s v="-"/>
    <s v="Flash Express Thailand COD"/>
    <s v="Tiktok"/>
    <s v="จ่ายทีหลัง / COD"/>
    <s v=""/>
    <s v="THT59041JW85C6Z"/>
    <s v="28/02/2025 16:11"/>
  </r>
  <r>
    <x v="4"/>
    <x v="13"/>
    <n v="38.25"/>
    <n v="1"/>
    <s v="EUQ57"/>
    <n v="38.25"/>
    <n v="0"/>
    <s v="ร้านที่7"/>
    <s v="อารีนาถ สวาทธรรม"/>
    <s v="26ม.1ต.สองคอนอ.แก่งคอยจ.สระบุรี_x000a__x000a_แก่งคอย/ Kaeng Khoiสระบุรี/ Saraburi_x000a_18110"/>
    <s v="18110"/>
    <s v="660837844076"/>
    <s v="28/02/2025 15:29"/>
    <s v="-"/>
    <s v="Kerry_dropoff"/>
    <s v="Lazada"/>
    <s v="lazada"/>
    <s v=""/>
    <s v="LEXPU0463027532"/>
    <s v="28/02/2025 15:29"/>
  </r>
  <r>
    <x v="4"/>
    <x v="13"/>
    <n v="38.25"/>
    <n v="1"/>
    <s v="EUQ56"/>
    <n v="38.25"/>
    <n v="0"/>
    <s v="ร้านที่8"/>
    <s v="อารีนาถ สวาทธรรม"/>
    <s v="26ม.1ต.สองคอนอ.แก่งคอยจ.สระบุรี_x000a__x000a_แก่งคอย/ Kaeng Khoiสระบุรี/ Saraburi_x000a_18110"/>
    <s v="18110"/>
    <s v="660837844076"/>
    <s v="28/02/2025 15:29"/>
    <s v="-"/>
    <s v="Kerry_dropoff"/>
    <s v="Lazada"/>
    <s v="lazada"/>
    <s v=""/>
    <s v="-"/>
    <s v="28/02/2025 15:29"/>
  </r>
  <r>
    <x v="0"/>
    <x v="0"/>
    <n v="90"/>
    <n v="2"/>
    <s v="EUQ55"/>
    <n v="145.53"/>
    <n v="0"/>
    <s v="ร้านที่7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28/02/2025 15:23"/>
    <s v="-"/>
    <s v="Kerry_dropoff"/>
    <s v="Lazada"/>
    <s v="lazada"/>
    <s v=""/>
    <s v="-"/>
    <s v="28/02/2025 15:23"/>
  </r>
  <r>
    <x v="0"/>
    <x v="14"/>
    <n v="71.25"/>
    <n v="1"/>
    <s v="EUQ54"/>
    <n v="71.25"/>
    <n v="0"/>
    <s v="ร้านที่1"/>
    <s v="ปิยดา ศักดิ์บริบูรณ์"/>
    <s v="68/4ม.6 ต,โคกขาม_x000a__x000a_เมืองสมุทรสาคร/ Mueang Samut Sakhonสมุทรสาคร/ Samut Sakhon_x000a_74000"/>
    <s v="74000"/>
    <s v="660973295553"/>
    <s v="28/02/2025 15:28"/>
    <s v="-"/>
    <s v="Kerry_dropoff"/>
    <s v="Lazada"/>
    <s v="lazada"/>
    <s v=""/>
    <s v="LEXPU0463035767"/>
    <s v="28/02/2025 15:23"/>
  </r>
  <r>
    <x v="7"/>
    <x v="7"/>
    <n v="66.666666666666671"/>
    <n v="3"/>
    <s v="EUQ53"/>
    <n v="268"/>
    <n v="38"/>
    <s v="ร้านที่1"/>
    <s v="จ*า"/>
    <s v="******ือง อำเภอเมืองสรวง จังหวัดร้อยเอ็ด 45220"/>
    <s v="45220"/>
    <s v="53"/>
    <s v="28/02/2025 15:14"/>
    <s v="-"/>
    <s v="Flash Express"/>
    <s v="Shopee"/>
    <s v="shopee"/>
    <s v=""/>
    <s v="TH42126X6RGV0C"/>
    <s v="28/02/2025 15:14"/>
  </r>
  <r>
    <x v="12"/>
    <x v="15"/>
    <n v="66.666666666666671"/>
    <n v="3"/>
    <s v="EUQ53"/>
    <n v="268"/>
    <n v="38"/>
    <s v="ร้านที่1"/>
    <s v="จ*า"/>
    <s v="******ือง อำเภอเมืองสรวง จังหวัดร้อยเอ็ด 45220"/>
    <s v="45220"/>
    <s v="53"/>
    <s v="28/02/2025 15:14"/>
    <s v="-"/>
    <s v="Flash Express"/>
    <s v="Shopee"/>
    <s v="shopee"/>
    <s v=""/>
    <s v="TH42126X6RGV0C"/>
    <s v="28/02/2025 15:14"/>
  </r>
  <r>
    <x v="11"/>
    <x v="12"/>
    <n v="65"/>
    <n v="5"/>
    <s v="EUQ52"/>
    <n v="195"/>
    <n v="0"/>
    <s v="ร้านที่4"/>
    <s v="น***้อย ก***นอก"/>
    <s v="นครราชสีมา"/>
    <s v="-"/>
    <s v=""/>
    <s v="28/02/2025 15:09"/>
    <s v="-"/>
    <s v="Flash Express Thailand"/>
    <s v="Tiktok"/>
    <s v="tiktok"/>
    <s v=""/>
    <s v="THT27081JVK6M7Z"/>
    <s v="28/02/2025 15:09"/>
  </r>
  <r>
    <x v="13"/>
    <x v="16"/>
    <n v="54.5"/>
    <n v="2"/>
    <s v="EUQ49"/>
    <n v="83"/>
    <n v="7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28/02/2025 14:46"/>
    <s v="-"/>
    <s v="Kerry_dropoff"/>
    <s v="Lazada"/>
    <s v="lazada"/>
    <s v=""/>
    <s v="LEXPU0463056542"/>
    <s v="28/02/2025 14:46"/>
  </r>
  <r>
    <x v="4"/>
    <x v="13"/>
    <n v="0"/>
    <n v="1"/>
    <s v="EUQ48"/>
    <n v="0"/>
    <n v="0"/>
    <s v="ร้านที่7"/>
    <s v="ชิตพล พงษ์ศิริ"/>
    <s v="11 หมู่ที่ 2 บ้านท่ากระยาง1 · ทะเลชุบศร/ Thale Chup Son_x000a__x000a_เมืองลพบุรี/ Mueang Lop Buriลพบุรี/ Lopburi_x000a_15000"/>
    <s v="15000"/>
    <s v="660918786250"/>
    <s v="28/02/2025 14:23"/>
    <s v="-"/>
    <s v="Kerry_dropoff"/>
    <s v="Lazada"/>
    <s v="lazada"/>
    <s v=""/>
    <s v="-"/>
    <s v="28/02/2025 14:23"/>
  </r>
  <r>
    <x v="0"/>
    <x v="0"/>
    <n v="66.333333333333329"/>
    <n v="3"/>
    <s v="EUQ47"/>
    <n v="242"/>
    <n v="38"/>
    <s v="ร้านที่1"/>
    <s v="น******น"/>
    <s v="****** ต.บางกุ้ง ตำบลบางกุ้ง อำเภอเมืองสุราษฎร์ธานี จังหวัดสุราษฎร์ธานี 84000"/>
    <s v="84000"/>
    <s v="96"/>
    <s v="28/02/2025 14:17"/>
    <s v="-"/>
    <s v="SPX Express"/>
    <s v="Shopee"/>
    <s v="shopee"/>
    <s v=""/>
    <s v="TH2587637943222"/>
    <s v="28/02/2025 14:17"/>
  </r>
  <r>
    <x v="0"/>
    <x v="0"/>
    <n v="75.5"/>
    <n v="2"/>
    <s v="EUQ46"/>
    <n v="163"/>
    <n v="35"/>
    <s v="ร้านที่1"/>
    <s v="ส******ญ"/>
    <s v="******านเลขที่ 15/143 เข้าซอยพุทธบูชา32 แขวงบางมด เขตทุ่งครุ จังหวัดกรุงเทพมหานคร 10140"/>
    <s v="10140"/>
    <s v="97"/>
    <s v="28/02/2025 13:54"/>
    <s v="-"/>
    <s v="SPX Express"/>
    <s v="Shopee"/>
    <s v="shopee"/>
    <s v=""/>
    <s v="TH2508665489826"/>
    <s v="28/02/2025 13:49"/>
  </r>
  <r>
    <x v="6"/>
    <x v="6"/>
    <n v="120"/>
    <n v="1"/>
    <s v="EUQ45"/>
    <n v="220"/>
    <n v="0"/>
    <s v="ร้านที่4"/>
    <s v="น** ท***ล เ***ุวรรณ์ อ***ม"/>
    <s v="กรุงเทพฯ"/>
    <s v="-"/>
    <s v=""/>
    <s v="28/02/2025 13:30"/>
    <s v="-"/>
    <s v="Flash Express Thailand"/>
    <s v="Tiktok"/>
    <s v="tiktok"/>
    <s v=""/>
    <s v="THT01471JVYX94Z"/>
    <s v="28/02/2025 13:30"/>
  </r>
  <r>
    <x v="8"/>
    <x v="8"/>
    <n v="120"/>
    <n v="1"/>
    <s v="EUQ45"/>
    <n v="220"/>
    <n v="0"/>
    <s v="ร้านที่4"/>
    <s v="น** ท***ล เ***ุวรรณ์ อ***ม"/>
    <s v="กรุงเทพฯ"/>
    <s v="-"/>
    <s v=""/>
    <s v="28/02/2025 13:30"/>
    <s v="-"/>
    <s v="Flash Express Thailand"/>
    <s v="Tiktok"/>
    <s v="tiktok"/>
    <s v=""/>
    <s v="THT01471JVYX94Z"/>
    <s v="28/02/2025 13:30"/>
  </r>
  <r>
    <x v="14"/>
    <x v="17"/>
    <n v="120"/>
    <n v="1"/>
    <s v="EUQ45"/>
    <n v="220"/>
    <n v="0"/>
    <s v="ร้านที่4"/>
    <s v="น** ท***ล เ***ุวรรณ์ อ***ม"/>
    <s v="กรุงเทพฯ"/>
    <s v="-"/>
    <s v=""/>
    <s v="28/02/2025 13:30"/>
    <s v="-"/>
    <s v="Flash Express Thailand"/>
    <s v="Tiktok"/>
    <s v="tiktok"/>
    <s v=""/>
    <s v="THT01471JVYX94Z"/>
    <s v="28/02/2025 13:30"/>
  </r>
  <r>
    <x v="0"/>
    <x v="0"/>
    <n v="75.5"/>
    <n v="2"/>
    <s v="EUQ44"/>
    <n v="128"/>
    <n v="0"/>
    <s v="ร้านที่1"/>
    <s v="เ******ี"/>
    <s v="******กฉลุย, อำเภอท่าฉาง ตำบลปากฉลุย อำเภอท่าฉาง จังหวัดสุราษฎร์ธานี 84150"/>
    <s v="84150"/>
    <s v="68"/>
    <s v="28/02/2025 12:47"/>
    <s v="-"/>
    <s v="Flash Express"/>
    <s v="Shopee"/>
    <s v="shopee"/>
    <s v=""/>
    <s v="TH68116X6USF7F"/>
    <s v="28/02/2025 12:47"/>
  </r>
  <r>
    <x v="11"/>
    <x v="12"/>
    <n v="65"/>
    <n v="2"/>
    <s v="EUQ43"/>
    <n v="260"/>
    <n v="0"/>
    <s v="ร้านที่1"/>
    <s v="อนุสรา บุญสม"/>
    <s v="ซ.ก่อนถึงปั้มพีที เลขที่ 10 ม.5 ต.ศิลาลอย อ.สามร้อยยอด จ.ประจวบฯ 77180"/>
    <s v="77180"/>
    <s v="0805322528"/>
    <s v="28/02/2025 11:51"/>
    <s v="suphandarat@gmail.com"/>
    <s v="EMS"/>
    <s v="facebook"/>
    <s v="กสิกร"/>
    <s v=""/>
    <s v="JB193010218TH"/>
    <s v="28/02/2025 12:46"/>
  </r>
  <r>
    <x v="0"/>
    <x v="0"/>
    <n v="100"/>
    <n v="2"/>
    <s v="EUQ43"/>
    <n v="260"/>
    <n v="0"/>
    <s v="ร้านที่1"/>
    <s v="อนุสรา บุญสม"/>
    <s v="ซ.ก่อนถึงปั้มพีที เลขที่ 10 ม.5 ต.ศิลาลอย อ.สามร้อยยอด จ.ประจวบฯ 77180"/>
    <s v="77180"/>
    <s v="0805322528"/>
    <s v="28/02/2025 11:51"/>
    <s v="suphandarat@gmail.com"/>
    <s v="EMS"/>
    <s v="facebook"/>
    <s v="กสิกร"/>
    <s v=""/>
    <s v="JB193010218TH"/>
    <s v="28/02/2025 12:46"/>
  </r>
  <r>
    <x v="6"/>
    <x v="6"/>
    <n v="100"/>
    <n v="1"/>
    <s v="EUQ42"/>
    <n v="270"/>
    <n v="20"/>
    <s v="ร้านที่1"/>
    <s v="เอมอร วันนา"/>
    <s v="64/2หมุ่1ต.บ้านป่า อ.แก่งคอย จ.สระบุรี 18110"/>
    <s v="18110"/>
    <s v="0936199839"/>
    <s v="28/02/2025 18:43"/>
    <s v="suphandarat@gmail.com"/>
    <s v="EMS COD"/>
    <s v="facebook"/>
    <s v="กสิกร"/>
    <s v=""/>
    <s v="JA177571090TH"/>
    <s v="28/02/2025 12:44"/>
  </r>
  <r>
    <x v="0"/>
    <x v="0"/>
    <n v="100"/>
    <n v="1"/>
    <s v="EUQ42"/>
    <n v="270"/>
    <n v="20"/>
    <s v="ร้านที่1"/>
    <s v="เอมอร วันนา"/>
    <s v="64/2หมุ่1ต.บ้านป่า อ.แก่งคอย จ.สระบุรี 18110"/>
    <s v="18110"/>
    <s v="0936199839"/>
    <s v="28/02/2025 18:43"/>
    <s v="suphandarat@gmail.com"/>
    <s v="EMS COD"/>
    <s v="facebook"/>
    <s v="กสิกร"/>
    <s v=""/>
    <s v="JA177571090TH"/>
    <s v="28/02/2025 12:44"/>
  </r>
  <r>
    <x v="8"/>
    <x v="8"/>
    <n v="100"/>
    <n v="1"/>
    <s v="EUQ42"/>
    <n v="270"/>
    <n v="20"/>
    <s v="ร้านที่1"/>
    <s v="เอมอร วันนา"/>
    <s v="64/2หมุ่1ต.บ้านป่า อ.แก่งคอย จ.สระบุรี 18110"/>
    <s v="18110"/>
    <s v="0936199839"/>
    <s v="28/02/2025 18:43"/>
    <s v="suphandarat@gmail.com"/>
    <s v="EMS COD"/>
    <s v="facebook"/>
    <s v="กสิกร"/>
    <s v=""/>
    <s v="JA177571090TH"/>
    <s v="28/02/2025 12:44"/>
  </r>
  <r>
    <x v="6"/>
    <x v="6"/>
    <n v="100"/>
    <n v="1"/>
    <s v="EUQ41"/>
    <n v="250"/>
    <n v="0"/>
    <s v="ร้านที่1"/>
    <s v="พลเทพ    ศาร์ทรัตน์"/>
    <s v="355/70 หมู่ 1 ซอย1ตำบลโพธิ์กลางอำเภอเมืองนครราชสีมา _x000a_ 30000"/>
    <s v="30000"/>
    <s v="0926595095"/>
    <s v="28/02/2025 08:56"/>
    <s v="suphandarat@gmail.com"/>
    <s v="EMS"/>
    <s v="facebook"/>
    <s v="กสิกร"/>
    <s v=""/>
    <s v="JB193010221TH"/>
    <s v="28/02/2025 12:43"/>
  </r>
  <r>
    <x v="0"/>
    <x v="0"/>
    <n v="100"/>
    <n v="1"/>
    <s v="EUQ41"/>
    <n v="250"/>
    <n v="0"/>
    <s v="ร้านที่1"/>
    <s v="พลเทพ    ศาร์ทรัตน์"/>
    <s v="355/70 หมู่ 1 ซอย1ตำบลโพธิ์กลางอำเภอเมืองนครราชสีมา _x000a_ 30000"/>
    <s v="30000"/>
    <s v="0926595095"/>
    <s v="28/02/2025 08:56"/>
    <s v="suphandarat@gmail.com"/>
    <s v="EMS"/>
    <s v="facebook"/>
    <s v="กสิกร"/>
    <s v=""/>
    <s v="JB193010221TH"/>
    <s v="28/02/2025 12:43"/>
  </r>
  <r>
    <x v="8"/>
    <x v="8"/>
    <n v="100"/>
    <n v="1"/>
    <s v="EUQ41"/>
    <n v="250"/>
    <n v="0"/>
    <s v="ร้านที่1"/>
    <s v="พลเทพ    ศาร์ทรัตน์"/>
    <s v="355/70 หมู่ 1 ซอย1ตำบลโพธิ์กลางอำเภอเมืองนครราชสีมา _x000a_ 30000"/>
    <s v="30000"/>
    <s v="0926595095"/>
    <s v="28/02/2025 08:56"/>
    <s v="suphandarat@gmail.com"/>
    <s v="EMS"/>
    <s v="facebook"/>
    <s v="กสิกร"/>
    <s v=""/>
    <s v="JB193010221TH"/>
    <s v="28/02/2025 12:43"/>
  </r>
  <r>
    <x v="6"/>
    <x v="6"/>
    <n v="100"/>
    <n v="1"/>
    <s v="EUQ40"/>
    <n v="250"/>
    <n v="0"/>
    <s v="ร้านที่1"/>
    <s v="ดวงเนตร  ถวิลทรัพย์   "/>
    <s v="  899  หมู่.5 _x000a_   ต.หนองจะบก  อ.เมือง จ.นครราชสีมา   30000"/>
    <s v="30000"/>
    <s v="0899597566"/>
    <s v="28/02/2025 08:56"/>
    <s v="suphandarat@gmail.com"/>
    <s v="EMS"/>
    <s v="facebook"/>
    <s v="กสิกร"/>
    <s v=""/>
    <s v="JB193010235TH"/>
    <s v="28/02/2025 12:41"/>
  </r>
  <r>
    <x v="0"/>
    <x v="0"/>
    <n v="100"/>
    <n v="1"/>
    <s v="EUQ40"/>
    <n v="250"/>
    <n v="0"/>
    <s v="ร้านที่1"/>
    <s v="ดวงเนตร  ถวิลทรัพย์   "/>
    <s v="  899  หมู่.5 _x000a_   ต.หนองจะบก  อ.เมือง จ.นครราชสีมา   30000"/>
    <s v="30000"/>
    <s v="0899597566"/>
    <s v="28/02/2025 08:56"/>
    <s v="suphandarat@gmail.com"/>
    <s v="EMS"/>
    <s v="facebook"/>
    <s v="กสิกร"/>
    <s v=""/>
    <s v="JB193010235TH"/>
    <s v="28/02/2025 12:41"/>
  </r>
  <r>
    <x v="8"/>
    <x v="8"/>
    <n v="100"/>
    <n v="1"/>
    <s v="EUQ40"/>
    <n v="250"/>
    <n v="0"/>
    <s v="ร้านที่1"/>
    <s v="ดวงเนตร  ถวิลทรัพย์   "/>
    <s v="  899  หมู่.5 _x000a_   ต.หนองจะบก  อ.เมือง จ.นครราชสีมา   30000"/>
    <s v="30000"/>
    <s v="0899597566"/>
    <s v="28/02/2025 08:56"/>
    <s v="suphandarat@gmail.com"/>
    <s v="EMS"/>
    <s v="facebook"/>
    <s v="กสิกร"/>
    <s v=""/>
    <s v="JB193010235TH"/>
    <s v="28/02/2025 12:41"/>
  </r>
  <r>
    <x v="11"/>
    <x v="12"/>
    <n v="37.5"/>
    <n v="4"/>
    <s v="EUQ39"/>
    <n v="159"/>
    <n v="0"/>
    <s v="ร้านที่4"/>
    <s v="น***ร บ***ิทธิโกศล"/>
    <s v="เพชรบุรี"/>
    <s v="-"/>
    <s v=""/>
    <s v="28/02/2025 12:34"/>
    <s v="-"/>
    <s v="Flash Express Thailand COD"/>
    <s v="Tiktok"/>
    <s v="จ่ายทีหลัง / COD"/>
    <s v=""/>
    <s v="THT18041JVK0Z1Z"/>
    <s v="28/02/2025 12:34"/>
  </r>
  <r>
    <x v="8"/>
    <x v="8"/>
    <n v="100"/>
    <n v="1"/>
    <s v="EUQ38"/>
    <n v="410"/>
    <n v="30"/>
    <s v="ร้านที่1"/>
    <s v="จิรัฐติกาล   รักษาทรัพย์"/>
    <s v="สุภาลัยวิลพระรามสอง_x000a_57/146_x000a_ม5_x000a_ต พันท้ายนรสิง_x000a_อเมือง_x000a_จสมุทรสาคร_x000a_ 74000"/>
    <s v="74000"/>
    <s v="0822340683"/>
    <s v="28/02/2025 12:31"/>
    <s v="suphandarat@gmail.com"/>
    <s v="EMS COD"/>
    <s v="facebook"/>
    <s v="จ่ายทีหลัง / COD"/>
    <s v=""/>
    <s v="JA177571109TH"/>
    <s v="28/02/2025 12:31"/>
  </r>
  <r>
    <x v="6"/>
    <x v="6"/>
    <n v="100"/>
    <n v="1"/>
    <s v="EUQ38"/>
    <n v="410"/>
    <n v="30"/>
    <s v="ร้านที่1"/>
    <s v="จิรัฐติกาล   รักษาทรัพย์"/>
    <s v="สุภาลัยวิลพระรามสอง_x000a_57/146_x000a_ม5_x000a_ต พันท้ายนรสิง_x000a_อเมือง_x000a_จสมุทรสาคร_x000a_ 74000"/>
    <s v="74000"/>
    <s v="0822340683"/>
    <s v="28/02/2025 12:31"/>
    <s v="suphandarat@gmail.com"/>
    <s v="EMS COD"/>
    <s v="facebook"/>
    <s v="จ่ายทีหลัง / COD"/>
    <s v=""/>
    <s v="JA177571109TH"/>
    <s v="28/02/2025 12:31"/>
  </r>
  <r>
    <x v="0"/>
    <x v="0"/>
    <n v="100"/>
    <n v="1"/>
    <s v="EUQ38"/>
    <n v="410"/>
    <n v="30"/>
    <s v="ร้านที่1"/>
    <s v="จิรัฐติกาล   รักษาทรัพย์"/>
    <s v="สุภาลัยวิลพระรามสอง_x000a_57/146_x000a_ม5_x000a_ต พันท้ายนรสิง_x000a_อเมือง_x000a_จสมุทรสาคร_x000a_ 74000"/>
    <s v="74000"/>
    <s v="0822340683"/>
    <s v="28/02/2025 12:31"/>
    <s v="suphandarat@gmail.com"/>
    <s v="EMS COD"/>
    <s v="facebook"/>
    <s v="จ่ายทีหลัง / COD"/>
    <s v=""/>
    <s v="JA177571109TH"/>
    <s v="28/02/2025 12:31"/>
  </r>
  <r>
    <x v="15"/>
    <x v="18"/>
    <n v="65"/>
    <n v="2"/>
    <s v="EUQ38"/>
    <n v="410"/>
    <n v="30"/>
    <s v="ร้านที่1"/>
    <s v="จิรัฐติกาล   รักษาทรัพย์"/>
    <s v="สุภาลัยวิลพระรามสอง_x000a_57/146_x000a_ม5_x000a_ต พันท้ายนรสิง_x000a_อเมือง_x000a_จสมุทรสาคร_x000a_ 74000"/>
    <s v="74000"/>
    <s v="0822340683"/>
    <s v="28/02/2025 12:31"/>
    <s v="suphandarat@gmail.com"/>
    <s v="EMS COD"/>
    <s v="facebook"/>
    <s v="จ่ายทีหลัง / COD"/>
    <s v=""/>
    <s v="JA177571109TH"/>
    <s v="28/02/2025 12:31"/>
  </r>
  <r>
    <x v="1"/>
    <x v="1"/>
    <n v="73"/>
    <n v="2"/>
    <s v="EUQ37"/>
    <n v="258"/>
    <n v="134"/>
    <s v="ร้านที่1"/>
    <s v="น******ข"/>
    <s v="******นางบวช อำเภอเดิมบางนางบวช จังหวัดสุพรรณบุรี 72120"/>
    <s v="72120"/>
    <s v="83"/>
    <s v="28/02/2025 12:59"/>
    <s v="-"/>
    <s v="SPX Express"/>
    <s v="Shopee"/>
    <s v="shopee"/>
    <s v=""/>
    <s v="TH250365625282L"/>
    <s v="28/02/2025 12:29"/>
  </r>
  <r>
    <x v="8"/>
    <x v="8"/>
    <n v="100"/>
    <n v="1"/>
    <s v="EUQ3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7/02/2025 20:32"/>
    <s v="suphandarat@gmail.com"/>
    <s v="EMS"/>
    <s v="facebook"/>
    <s v="กสิกร"/>
    <s v=""/>
    <s v="JB193010249TH"/>
    <s v="28/02/2025 12:26"/>
  </r>
  <r>
    <x v="6"/>
    <x v="6"/>
    <n v="100"/>
    <n v="1"/>
    <s v="EUQ3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7/02/2025 20:32"/>
    <s v="suphandarat@gmail.com"/>
    <s v="EMS"/>
    <s v="facebook"/>
    <s v="กสิกร"/>
    <s v=""/>
    <s v="JB193010249TH"/>
    <s v="28/02/2025 12:26"/>
  </r>
  <r>
    <x v="0"/>
    <x v="0"/>
    <n v="100"/>
    <n v="1"/>
    <s v="EUQ3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7/02/2025 20:32"/>
    <s v="suphandarat@gmail.com"/>
    <s v="EMS"/>
    <s v="facebook"/>
    <s v="กสิกร"/>
    <s v=""/>
    <s v="JB193010249TH"/>
    <s v="28/02/2025 12:26"/>
  </r>
  <r>
    <x v="3"/>
    <x v="3"/>
    <n v="139"/>
    <n v="4"/>
    <s v="EUQ35"/>
    <n v="564"/>
    <n v="48"/>
    <s v="ร้านที่1"/>
    <s v="น******ง"/>
    <s v="******ูโต (ทางไปราชภัฎกาญ หลักกม.ที่69) ตำบลแก่งเสี้ยน อำเภอเมืองกาญจนบุรี จังหวัดกาญจนบุรี 71000"/>
    <s v="71000"/>
    <s v="84"/>
    <s v="28/02/2025 12:18"/>
    <s v="-"/>
    <s v="SPX Express"/>
    <s v="Shopee"/>
    <s v="shopee"/>
    <s v=""/>
    <s v="TH253247780979X"/>
    <s v="28/02/2025 12:17"/>
  </r>
  <r>
    <x v="0"/>
    <x v="14"/>
    <n v="71.25"/>
    <n v="1"/>
    <s v="EUQ34"/>
    <n v="78.25"/>
    <n v="7"/>
    <s v="ร้านที่1"/>
    <s v="จำ แก่นแท่น"/>
    <s v="33/5ม.1ต.เกาะยอ อ.เมือง จ.สงขลา_x000a__x000a_เมืองสงขลา/ Mueang Songkhlaสงขลา/ Songkhla_x000a_90100"/>
    <s v="90100"/>
    <s v="660986964482"/>
    <s v="28/02/2025 12:09"/>
    <s v="-"/>
    <s v="Kerry_dropoff"/>
    <s v="Lazada"/>
    <s v="lazada"/>
    <s v=""/>
    <s v="LEXPU0463035183"/>
    <s v="28/02/2025 12:09"/>
  </r>
  <r>
    <x v="8"/>
    <x v="8"/>
    <n v="66"/>
    <n v="1"/>
    <s v="EUQ32"/>
    <n v="236.55"/>
    <n v="0"/>
    <s v="ร้านที่9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28/02/2025 11:35"/>
    <s v="-"/>
    <s v="Kerry_dropoff"/>
    <s v="Lazada"/>
    <s v="lazada"/>
    <s v=""/>
    <s v="LEXDO0128968305"/>
    <s v="28/02/2025 11:35"/>
  </r>
  <r>
    <x v="6"/>
    <x v="9"/>
    <n v="66"/>
    <n v="1"/>
    <s v="EUQ32"/>
    <n v="236.55"/>
    <n v="0"/>
    <s v="ร้านที่9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28/02/2025 11:35"/>
    <s v="-"/>
    <s v="Kerry_dropoff"/>
    <s v="Lazada"/>
    <s v="lazada"/>
    <s v=""/>
    <s v="LEXDO0128968305"/>
    <s v="28/02/2025 11:35"/>
  </r>
  <r>
    <x v="0"/>
    <x v="0"/>
    <n v="67"/>
    <n v="1"/>
    <s v="EUQ32"/>
    <n v="236.55"/>
    <n v="0"/>
    <s v="ร้านที่9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28/02/2025 11:35"/>
    <s v="-"/>
    <s v="Kerry_dropoff"/>
    <s v="Lazada"/>
    <s v="lazada"/>
    <s v=""/>
    <s v="LEXDO0128968305"/>
    <s v="28/02/2025 11:35"/>
  </r>
  <r>
    <x v="4"/>
    <x v="4"/>
    <n v="45"/>
    <n v="4"/>
    <s v="EUQ31"/>
    <n v="164"/>
    <n v="0"/>
    <s v="ร้านที่4"/>
    <s v="ป***ิทย์"/>
    <s v="อุตรดิตถ์"/>
    <s v="-"/>
    <s v=""/>
    <s v="28/02/2025 11:27"/>
    <s v="-"/>
    <s v="Flash Express Thailand COD"/>
    <s v="Tiktok"/>
    <s v="จ่ายทีหลัง / COD"/>
    <s v=""/>
    <s v="THT50031JV7X15Z"/>
    <s v="28/02/2025 11:27"/>
  </r>
  <r>
    <x v="0"/>
    <x v="0"/>
    <n v="60"/>
    <n v="1"/>
    <s v="EUQ30"/>
    <n v="136"/>
    <n v="16"/>
    <s v="ร้านที่4"/>
    <s v="ฉ***แก้ว ว***ษวงษ์"/>
    <s v="กรุงเทพมหานคร"/>
    <s v="-"/>
    <s v=""/>
    <s v="28/02/2025 11:12"/>
    <s v="-"/>
    <s v="Flash Express Thailand"/>
    <s v="Tiktok"/>
    <s v="tiktok"/>
    <s v="ขอเป็นรสมะพร้าวนะคะ รสอื่นไม่กิน"/>
    <s v="THT01301JV79K9Z"/>
    <s v="28/02/2025 11:11"/>
  </r>
  <r>
    <x v="14"/>
    <x v="17"/>
    <n v="60"/>
    <n v="1"/>
    <s v="EUQ30"/>
    <n v="136"/>
    <n v="16"/>
    <s v="ร้านที่4"/>
    <s v="ฉ***แก้ว ว***ษวงษ์"/>
    <s v="กรุงเทพมหานคร"/>
    <s v="-"/>
    <s v=""/>
    <s v="28/02/2025 11:12"/>
    <s v="-"/>
    <s v="Flash Express Thailand"/>
    <s v="Tiktok"/>
    <s v="tiktok"/>
    <s v="ขอเป็นรสมะพร้าวนะคะ รสอื่นไม่กิน"/>
    <s v="THT01301JV79K9Z"/>
    <s v="28/02/2025 11:11"/>
  </r>
  <r>
    <x v="2"/>
    <x v="2"/>
    <n v="139"/>
    <n v="1"/>
    <s v="EUQ29"/>
    <n v="165"/>
    <n v="45"/>
    <s v="ร้านที่4"/>
    <s v="ม** ช***กดี"/>
    <s v="กรุงเทพฯ"/>
    <s v="-"/>
    <s v=""/>
    <s v="28/02/2025 10:56"/>
    <s v="-"/>
    <s v="Flash Express Thailand COD"/>
    <s v="Tiktok"/>
    <s v="จ่ายทีหลัง / COD"/>
    <s v=""/>
    <s v="THT01491JVVQE6Z"/>
    <s v="28/02/2025 10:56"/>
  </r>
  <r>
    <x v="4"/>
    <x v="4"/>
    <n v="33.166666666666664"/>
    <n v="6"/>
    <s v="EUQ28"/>
    <n v="298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8/02/2025 11:26"/>
    <s v="-"/>
    <s v="SPX Express"/>
    <s v="Shopee"/>
    <s v="shopee"/>
    <s v=""/>
    <s v="TH258988762478N"/>
    <s v="28/02/2025 10:56"/>
  </r>
  <r>
    <x v="11"/>
    <x v="12"/>
    <n v="65"/>
    <n v="4"/>
    <s v="EUQ27"/>
    <n v="348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28/02/2025 10:40"/>
    <s v="raweewan5499@gmail.com"/>
    <s v="EMS COD"/>
    <s v="facebook"/>
    <s v="กสิกร"/>
    <s v=""/>
    <s v="JA177571112TH"/>
    <s v="28/02/2025 10:40"/>
  </r>
  <r>
    <x v="16"/>
    <x v="19"/>
    <n v="65"/>
    <n v="2"/>
    <s v="EUQ27"/>
    <n v="348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28/02/2025 10:40"/>
    <s v="raweewan5499@gmail.com"/>
    <s v="EMS COD"/>
    <s v="facebook"/>
    <s v="กสิกร"/>
    <s v=""/>
    <s v="JA177571112TH"/>
    <s v="28/02/2025 10:40"/>
  </r>
  <r>
    <x v="13"/>
    <x v="16"/>
    <n v="65"/>
    <n v="2"/>
    <s v="EUQ27"/>
    <n v="348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28/02/2025 10:40"/>
    <s v="raweewan5499@gmail.com"/>
    <s v="EMS COD"/>
    <s v="facebook"/>
    <s v="กสิกร"/>
    <s v=""/>
    <s v="JA177571112TH"/>
    <s v="28/02/2025 10:40"/>
  </r>
  <r>
    <x v="11"/>
    <x v="12"/>
    <n v="65"/>
    <n v="6"/>
    <s v="EUQ26"/>
    <n v="234"/>
    <n v="0"/>
    <s v="ร้านที่4"/>
    <s v="อ***รัตน์ ห***อินทร์"/>
    <s v="อุบลราชธานี"/>
    <s v="-"/>
    <s v=""/>
    <s v="28/02/2025 10:27"/>
    <s v="-"/>
    <s v="Flash Express Thailand COD"/>
    <s v="Tiktok"/>
    <s v="จ่ายทีหลัง / COD"/>
    <s v=""/>
    <s v="THT31101JW8AT8Z"/>
    <s v="28/02/2025 10:27"/>
  </r>
  <r>
    <x v="11"/>
    <x v="12"/>
    <n v="65"/>
    <n v="6"/>
    <s v="EUQ25"/>
    <n v="234"/>
    <n v="0"/>
    <s v="ร้านที่4"/>
    <s v="แ**"/>
    <s v="สระบุรี"/>
    <s v="-"/>
    <s v=""/>
    <s v="28/02/2025 10:24"/>
    <s v="-"/>
    <s v="Flash Express Thailand COD"/>
    <s v="Tiktok"/>
    <s v="จ่ายทีหลัง / COD"/>
    <s v="6กล่อง​  ขอเป็นเนยนม  3กล่อง​  ฝอยทอง​ 2    กาแฟ​ 1"/>
    <s v="THT10011JW1WH2Z"/>
    <s v="28/02/2025 10:24"/>
  </r>
  <r>
    <x v="0"/>
    <x v="0"/>
    <n v="60"/>
    <n v="1"/>
    <s v="EUQ24"/>
    <n v="126"/>
    <n v="6"/>
    <s v="ร้านที่4"/>
    <s v="ว***รัตน์ ค***ม่วง"/>
    <s v="กาญจนบุรี"/>
    <s v="-"/>
    <s v=""/>
    <s v="28/02/2025 10:17"/>
    <s v="-"/>
    <s v="Flash Express Thailand COD"/>
    <s v="Tiktok"/>
    <s v="จ่ายทีหลัง / COD"/>
    <s v=""/>
    <s v="THT13031JV74Y1Z"/>
    <s v="28/02/2025 10:17"/>
  </r>
  <r>
    <x v="14"/>
    <x v="17"/>
    <n v="60"/>
    <n v="1"/>
    <s v="EUQ24"/>
    <n v="126"/>
    <n v="6"/>
    <s v="ร้านที่4"/>
    <s v="ว***รัตน์ ค***ม่วง"/>
    <s v="กาญจนบุรี"/>
    <s v="-"/>
    <s v=""/>
    <s v="28/02/2025 10:17"/>
    <s v="-"/>
    <s v="Flash Express Thailand COD"/>
    <s v="Tiktok"/>
    <s v="จ่ายทีหลัง / COD"/>
    <s v=""/>
    <s v="THT13031JV74Y1Z"/>
    <s v="28/02/2025 10:17"/>
  </r>
  <r>
    <x v="5"/>
    <x v="5"/>
    <n v="0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14"/>
    <x v="17"/>
    <n v="120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5"/>
    <x v="5"/>
    <n v="0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0"/>
    <x v="0"/>
    <n v="120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11"/>
    <x v="12"/>
    <n v="65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0"/>
    <x v="0"/>
    <n v="66.333333333333329"/>
    <n v="3"/>
    <s v="EUQ22"/>
    <n v="275"/>
    <n v="35"/>
    <s v="ร้านที่1"/>
    <s v="น******า"/>
    <s v="******ซอย โพธิ์แก้ว 2, ถนน โพธิ์แก้ว, แขวงคลองจั่น, เขตบางกะปิ แขวงคลองจั่น เขตบางกะปิ จังหวัดกรุงเทพมหานคร 10240"/>
    <s v="10240"/>
    <s v="24"/>
    <s v="28/02/2025 10:35"/>
    <s v="-"/>
    <s v="SPX Express"/>
    <s v="Shopee"/>
    <s v="shopee"/>
    <s v=""/>
    <s v="TH258078681584F"/>
    <s v="28/02/2025 10:05"/>
  </r>
  <r>
    <x v="12"/>
    <x v="15"/>
    <n v="50"/>
    <n v="4"/>
    <s v="EUQ21"/>
    <n v="168"/>
    <n v="0"/>
    <s v="ร้านที่1"/>
    <s v="น******า"/>
    <s v="******ซอย โพธิ์แก้ว 2, ถนน โพธิ์แก้ว, แขวงคลองจั่น, เขตบางกะปิ แขวงคลองจั่น เขตบางกะปิ จังหวัดกรุงเทพมหานคร 10240"/>
    <s v="10240"/>
    <s v="24"/>
    <s v="28/02/2025 10:33"/>
    <s v="-"/>
    <s v="SPX Express"/>
    <s v="Shopee"/>
    <s v="shopee"/>
    <s v=""/>
    <s v="TH252128323624E"/>
    <s v="28/02/2025 10:03"/>
  </r>
  <r>
    <x v="0"/>
    <x v="0"/>
    <n v="75"/>
    <n v="3"/>
    <s v="EUQ20"/>
    <n v="225"/>
    <n v="0"/>
    <s v="ร้านที่1"/>
    <s v="น******า"/>
    <s v="******ซอย โพธิ์แก้ว 2, ถนน โพธิ์แก้ว, แขวงคลองจั่น, เขตบางกะปิ แขวงคลองจั่น เขตบางกะปิ จังหวัดกรุงเทพมหานคร 10240"/>
    <s v="10240"/>
    <s v="24"/>
    <s v="28/02/2025 10:29"/>
    <s v="-"/>
    <s v="SPX Express"/>
    <s v="Shopee"/>
    <s v="shopee"/>
    <s v=""/>
    <s v="TH2545202461343"/>
    <s v="28/02/2025 09:59"/>
  </r>
  <r>
    <x v="11"/>
    <x v="12"/>
    <n v="65"/>
    <n v="5"/>
    <s v="EUQ17"/>
    <n v="210"/>
    <n v="15"/>
    <s v="ร้านที่4"/>
    <s v="น*** ห***ิต"/>
    <s v="Chiang Rai"/>
    <s v="-"/>
    <s v=""/>
    <s v="28/02/2025 09:24"/>
    <s v="-"/>
    <s v="Flash Express Thailand COD"/>
    <s v="Tiktok"/>
    <s v="จ่ายทีหลัง / COD"/>
    <s v=""/>
    <s v="THT54081JW7WH2Z"/>
    <s v="28/02/2025 09:24"/>
  </r>
  <r>
    <x v="0"/>
    <x v="0"/>
    <n v="66.333333333333329"/>
    <n v="6"/>
    <s v="EUQ16"/>
    <n v="488"/>
    <n v="48"/>
    <s v="ร้านที่1"/>
    <s v="แ******ย"/>
    <s v="******รีขันธ์ 77110 โรงพยาบาลหัวหิน ( เวชกรรมสังคม ) ตำบลหัวหิน อำเภอหัวหิน จังหวัดประจวบคีรีขันธ์ 77110"/>
    <s v="77110"/>
    <s v="59"/>
    <s v="28/02/2025 09:38"/>
    <s v="-"/>
    <s v="SPX Express"/>
    <s v="Shopee"/>
    <s v="shopee"/>
    <s v=""/>
    <s v="TH257094580420A"/>
    <s v="28/02/2025 09:08"/>
  </r>
  <r>
    <x v="17"/>
    <x v="20"/>
    <n v="99"/>
    <n v="1"/>
    <s v="EUQ15"/>
    <n v="127"/>
    <n v="0"/>
    <s v="ร้านที่1"/>
    <s v="ศ******ย"/>
    <s v="******นองแวง, ตำบลท่าพระ, อำเภอเมืองขอนแก่น ตำบลท่าพระ อำเภอเมืองขอนแก่น จังหวัดขอนแก่น 40260"/>
    <s v="40260"/>
    <s v="14"/>
    <s v="28/02/2025 08:24"/>
    <s v="-"/>
    <s v="SPX Express"/>
    <s v="Shopee"/>
    <s v="shopee"/>
    <s v=""/>
    <s v="TH250583372714Y"/>
    <s v="28/02/2025 08:23"/>
  </r>
  <r>
    <x v="5"/>
    <x v="5"/>
    <n v="1"/>
    <n v="1"/>
    <s v="EUQ15"/>
    <n v="127"/>
    <n v="0"/>
    <s v="ร้านที่1"/>
    <s v="ศ******ย"/>
    <s v="******นองแวง, ตำบลท่าพระ, อำเภอเมืองขอนแก่น ตำบลท่าพระ อำเภอเมืองขอนแก่น จังหวัดขอนแก่น 40260"/>
    <s v="40260"/>
    <s v="14"/>
    <s v="28/02/2025 08:24"/>
    <s v="-"/>
    <s v="SPX Express"/>
    <s v="Shopee"/>
    <s v="shopee"/>
    <s v=""/>
    <s v="TH250583372714Y"/>
    <s v="28/02/2025 08:23"/>
  </r>
  <r>
    <x v="4"/>
    <x v="4"/>
    <n v="30"/>
    <n v="12"/>
    <s v="EUQ14"/>
    <n v="441"/>
    <n v="41"/>
    <s v="ร้านที่1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28/02/2025 07:55"/>
    <s v="-"/>
    <s v="Kerry_dropoff"/>
    <s v="Lazada"/>
    <s v="lazada"/>
    <s v=""/>
    <s v="LEXPU0463026796"/>
    <s v="28/02/2025 07:55"/>
  </r>
  <r>
    <x v="0"/>
    <x v="0"/>
    <n v="78"/>
    <n v="1"/>
    <s v="EUQ13"/>
    <n v="78"/>
    <n v="0"/>
    <s v="ร้านที่1"/>
    <s v="จ******ย"/>
    <s v="******บ้านใหม่, อำเภอเมืองปทุมธานี ตำบลบ้านใหม่ อำเภอเมืองปทุมธานี จังหวัดปทุมธานี 12000"/>
    <s v="12000"/>
    <s v="10"/>
    <s v="28/02/2025 08:24"/>
    <s v="-"/>
    <s v="SPX Express"/>
    <s v="Shopee"/>
    <s v="shopee"/>
    <s v=""/>
    <s v="TH257197938108Y"/>
    <s v="28/02/2025 07:54"/>
  </r>
  <r>
    <x v="0"/>
    <x v="14"/>
    <n v="71.25"/>
    <n v="2"/>
    <s v="EUQ12"/>
    <n v="184.78"/>
    <n v="42.28"/>
    <s v="ร้านที่1"/>
    <s v="องอาจ  หวินสันเทียะ"/>
    <s v="22 หมู่15 บ้านละลมเหนือ ต.พุดซา อ.เมือง  22 หมู่ 15 · พุดซา/ Phutsa_x000a__x000a_เมืองนครราชสีมา/ Mueng Nakorn Ratchasimaนครราชสีมา/ Nakhon Ratchasima_x000a_30000"/>
    <s v="30000"/>
    <s v="660879129602"/>
    <s v="28/02/2025 07:26"/>
    <s v="-"/>
    <s v="Kerry_dropoff"/>
    <s v="Lazada"/>
    <s v="lazada"/>
    <s v=""/>
    <s v="LEXPU0462740160"/>
    <s v="28/02/2025 07:26"/>
  </r>
  <r>
    <x v="0"/>
    <x v="0"/>
    <n v="75.5"/>
    <n v="2"/>
    <s v="EUQ11"/>
    <n v="173"/>
    <n v="45"/>
    <s v="ร้านที่1"/>
    <s v="ก******ต"/>
    <s v="****** อ.ปากพะยูน จ.พัทลุง 93120 ตำบลหารเทา อำเภอปากพะยูน จังหวัดพัทลุง 93120"/>
    <s v="93120"/>
    <s v="04"/>
    <s v="28/02/2025 07:18"/>
    <s v="-"/>
    <s v="SPX Express"/>
    <s v="Shopee"/>
    <s v="shopee"/>
    <s v=""/>
    <s v="TH256966712100K"/>
    <s v="28/02/2025 07:18"/>
  </r>
  <r>
    <x v="0"/>
    <x v="0"/>
    <n v="66.333333333333329"/>
    <n v="3"/>
    <s v="EUQ10"/>
    <n v="233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8/02/2025 04:59"/>
    <s v="-"/>
    <s v="SPX Express"/>
    <s v="Shopee"/>
    <s v="shopee"/>
    <s v=""/>
    <s v="TH256074764315C"/>
    <s v="28/02/2025 04:29"/>
  </r>
  <r>
    <x v="6"/>
    <x v="9"/>
    <n v="66.333333333333329"/>
    <n v="6"/>
    <s v="EUQ9"/>
    <n v="480"/>
    <n v="54"/>
    <s v="ร้านที่1"/>
    <s v="โ******น"/>
    <s v="******หิน, อำเภอหัวหิน ตำบลหัวหิน อำเภอหัวหิน จังหวัดประจวบคีรีขันธ์ 77110"/>
    <s v="77110"/>
    <s v="14"/>
    <s v="28/02/2025 01:34"/>
    <s v="-"/>
    <s v="SPX Express"/>
    <s v="Shopee"/>
    <s v="shopee"/>
    <s v=""/>
    <s v="TH251150354247I"/>
    <s v="28/02/2025 01:34"/>
  </r>
  <r>
    <x v="0"/>
    <x v="0"/>
    <n v="80"/>
    <n v="3"/>
    <s v="EUQ8"/>
    <n v="233"/>
    <n v="29"/>
    <s v="ร้านที่1"/>
    <s v="ส******์"/>
    <s v="******.สวนแตง ตำบลสวนแตง อำเภอเมืองสุพรรณบุรี จังหวัดสุพรรณบุรี 72210"/>
    <s v="72210"/>
    <s v="39"/>
    <s v="28/02/2025 01:40"/>
    <s v="-"/>
    <s v="Flash Express"/>
    <s v="Shopee"/>
    <s v="shopee"/>
    <s v=""/>
    <s v="TH14016X2TEZ2Q"/>
    <s v="28/02/2025 01:30"/>
  </r>
  <r>
    <x v="0"/>
    <x v="0"/>
    <n v="80"/>
    <n v="1"/>
    <s v="EUQ7"/>
    <n v="313"/>
    <n v="48"/>
    <s v="ร้านที่1"/>
    <s v="ธ******ำ"/>
    <s v="******ขือแจ้, อำเภอเมืองลำพูน ตำบลมะเขือแจ้ อำเภอเมืองลำพูน จังหวัดลำพูน 51000"/>
    <s v="51000"/>
    <s v="82"/>
    <s v="28/02/2025 00:32"/>
    <s v="-"/>
    <s v="SPX Express"/>
    <s v="Shopee"/>
    <s v="shopee"/>
    <s v=""/>
    <s v="TH250231180228P"/>
    <s v="28/02/2025 00:31"/>
  </r>
  <r>
    <x v="0"/>
    <x v="0"/>
    <n v="75"/>
    <n v="3"/>
    <s v="EUQ7"/>
    <n v="313"/>
    <n v="48"/>
    <s v="ร้านที่1"/>
    <s v="ธ******ำ"/>
    <s v="******ขือแจ้, อำเภอเมืองลำพูน ตำบลมะเขือแจ้ อำเภอเมืองลำพูน จังหวัดลำพูน 51000"/>
    <s v="51000"/>
    <s v="82"/>
    <s v="28/02/2025 00:32"/>
    <s v="-"/>
    <s v="SPX Express"/>
    <s v="Shopee"/>
    <s v="shopee"/>
    <s v=""/>
    <s v="TH250231180228P"/>
    <s v="28/02/2025 00:31"/>
  </r>
  <r>
    <x v="18"/>
    <x v="21"/>
    <n v="43"/>
    <n v="1"/>
    <s v="EUQ5"/>
    <n v="88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28/02/2025 00:35"/>
    <s v="-"/>
    <s v="SPX Express"/>
    <s v="Shopee"/>
    <s v="shopee"/>
    <s v=""/>
    <s v="TH2508215267697"/>
    <s v="28/02/2025 00:16"/>
  </r>
  <r>
    <x v="4"/>
    <x v="4"/>
    <n v="45"/>
    <n v="1"/>
    <s v="EUQ5"/>
    <n v="88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28/02/2025 00:35"/>
    <s v="-"/>
    <s v="SPX Express"/>
    <s v="Shopee"/>
    <s v="shopee"/>
    <s v=""/>
    <s v="TH2508215267697"/>
    <s v="28/02/2025 00: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883EE-B783-46A9-A229-B7D65F54D31D}" name="PivotTable1" cacheId="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3" firstHeaderRow="1" firstDataRow="1" firstDataCol="1"/>
  <pivotFields count="20">
    <pivotField axis="axisRow" showAll="0">
      <items count="15">
        <item x="9"/>
        <item x="2"/>
        <item x="4"/>
        <item x="3"/>
        <item x="11"/>
        <item x="12"/>
        <item x="8"/>
        <item x="7"/>
        <item x="6"/>
        <item x="10"/>
        <item x="1"/>
        <item x="0"/>
        <item x="5"/>
        <item x="13"/>
        <item t="default"/>
      </items>
    </pivotField>
    <pivotField axis="axisRow" showAll="0">
      <items count="18">
        <item x="5"/>
        <item x="10"/>
        <item x="0"/>
        <item x="1"/>
        <item x="11"/>
        <item x="9"/>
        <item x="12"/>
        <item x="6"/>
        <item x="7"/>
        <item x="8"/>
        <item x="2"/>
        <item x="3"/>
        <item x="15"/>
        <item x="16"/>
        <item x="4"/>
        <item x="1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 v="5"/>
    </i>
    <i r="1">
      <x v="16"/>
    </i>
    <i>
      <x v="1"/>
    </i>
    <i r="1">
      <x v="10"/>
    </i>
    <i>
      <x v="2"/>
    </i>
    <i r="1">
      <x v="14"/>
    </i>
    <i>
      <x v="3"/>
    </i>
    <i r="1">
      <x v="11"/>
    </i>
    <i r="1">
      <x v="12"/>
    </i>
    <i r="1">
      <x v="13"/>
    </i>
    <i>
      <x v="4"/>
    </i>
    <i r="1">
      <x v="4"/>
    </i>
    <i>
      <x v="5"/>
    </i>
    <i r="1">
      <x v="6"/>
    </i>
    <i>
      <x v="6"/>
    </i>
    <i r="1">
      <x v="9"/>
    </i>
    <i>
      <x v="7"/>
    </i>
    <i r="1">
      <x v="8"/>
    </i>
    <i>
      <x v="8"/>
    </i>
    <i r="1">
      <x v="7"/>
    </i>
    <i>
      <x v="9"/>
    </i>
    <i r="1">
      <x v="1"/>
    </i>
    <i>
      <x v="10"/>
    </i>
    <i r="1">
      <x v="3"/>
    </i>
    <i>
      <x v="11"/>
    </i>
    <i r="1">
      <x v="2"/>
    </i>
    <i>
      <x v="12"/>
    </i>
    <i r="1">
      <x/>
    </i>
    <i>
      <x v="13"/>
    </i>
    <i r="1">
      <x v="1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638E0-53D0-4978-A6CB-73208A7029C8}" name="PivotTable1" cacheId="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9">
        <item x="0"/>
        <item x="15"/>
        <item x="16"/>
        <item x="4"/>
        <item x="17"/>
        <item x="9"/>
        <item x="2"/>
        <item x="11"/>
        <item x="12"/>
        <item x="1"/>
        <item x="14"/>
        <item x="13"/>
        <item x="3"/>
        <item x="8"/>
        <item x="5"/>
        <item x="6"/>
        <item x="7"/>
        <item x="10"/>
        <item t="default"/>
      </items>
    </pivotField>
    <pivotField axis="axisRow" showAll="0">
      <items count="22">
        <item x="18"/>
        <item x="17"/>
        <item x="9"/>
        <item x="2"/>
        <item x="7"/>
        <item x="4"/>
        <item x="10"/>
        <item x="5"/>
        <item x="6"/>
        <item x="12"/>
        <item x="16"/>
        <item x="13"/>
        <item x="14"/>
        <item x="15"/>
        <item x="0"/>
        <item x="19"/>
        <item x="20"/>
        <item x="3"/>
        <item x="11"/>
        <item x="1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14"/>
    </i>
    <i>
      <x v="1"/>
    </i>
    <i r="1">
      <x v="10"/>
    </i>
    <i>
      <x v="2"/>
    </i>
    <i r="1">
      <x v="15"/>
    </i>
    <i>
      <x v="3"/>
    </i>
    <i r="1">
      <x v="17"/>
    </i>
    <i>
      <x v="4"/>
    </i>
    <i r="1">
      <x v="16"/>
    </i>
    <i>
      <x v="5"/>
    </i>
    <i r="1">
      <x v="20"/>
    </i>
    <i>
      <x v="6"/>
    </i>
    <i r="1">
      <x v="18"/>
    </i>
    <i r="1">
      <x v="19"/>
    </i>
    <i>
      <x v="7"/>
    </i>
    <i r="1">
      <x v="9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3"/>
    </i>
    <i>
      <x v="13"/>
    </i>
    <i r="1">
      <x v="4"/>
    </i>
    <i>
      <x v="14"/>
    </i>
    <i r="1">
      <x v="5"/>
    </i>
    <i r="1">
      <x v="8"/>
    </i>
    <i>
      <x v="15"/>
    </i>
    <i r="1">
      <x v="7"/>
    </i>
    <i r="1">
      <x v="8"/>
    </i>
    <i>
      <x v="16"/>
    </i>
    <i r="1">
      <x v="6"/>
    </i>
    <i r="1">
      <x v="8"/>
    </i>
    <i>
      <x v="17"/>
    </i>
    <i r="1">
      <x/>
    </i>
    <i r="1">
      <x v="1"/>
    </i>
    <i r="1">
      <x v="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5CEB9-1409-4632-A566-E628B8BF2860}" name="PivotTable1" cacheId="3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8" firstHeaderRow="1" firstDataRow="1" firstDataCol="1"/>
  <pivotFields count="20">
    <pivotField axis="axisRow" showAll="0">
      <items count="32">
        <item x="10"/>
        <item x="0"/>
        <item x="12"/>
        <item x="1"/>
        <item x="20"/>
        <item x="19"/>
        <item x="21"/>
        <item x="2"/>
        <item x="13"/>
        <item x="14"/>
        <item x="29"/>
        <item x="15"/>
        <item x="25"/>
        <item x="7"/>
        <item x="26"/>
        <item x="17"/>
        <item x="16"/>
        <item x="28"/>
        <item x="18"/>
        <item x="27"/>
        <item x="11"/>
        <item x="9"/>
        <item x="4"/>
        <item x="5"/>
        <item x="8"/>
        <item x="3"/>
        <item x="6"/>
        <item x="23"/>
        <item x="22"/>
        <item x="24"/>
        <item x="30"/>
        <item t="default"/>
      </items>
    </pivotField>
    <pivotField axis="axisRow" showAll="0">
      <items count="36">
        <item x="25"/>
        <item x="26"/>
        <item x="27"/>
        <item x="10"/>
        <item x="3"/>
        <item x="31"/>
        <item x="30"/>
        <item x="11"/>
        <item x="13"/>
        <item x="4"/>
        <item x="9"/>
        <item x="5"/>
        <item x="16"/>
        <item x="21"/>
        <item x="17"/>
        <item x="20"/>
        <item x="7"/>
        <item x="18"/>
        <item x="32"/>
        <item x="33"/>
        <item x="19"/>
        <item x="29"/>
        <item x="28"/>
        <item x="12"/>
        <item x="23"/>
        <item x="22"/>
        <item x="14"/>
        <item x="24"/>
        <item x="0"/>
        <item x="15"/>
        <item x="2"/>
        <item x="8"/>
        <item x="1"/>
        <item x="6"/>
        <item x="3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7">
    <i>
      <x/>
    </i>
    <i r="1">
      <x v="23"/>
    </i>
    <i>
      <x v="1"/>
    </i>
    <i r="1">
      <x v="28"/>
    </i>
    <i>
      <x v="2"/>
    </i>
    <i r="1">
      <x v="26"/>
    </i>
    <i>
      <x v="3"/>
    </i>
    <i r="1">
      <x v="31"/>
    </i>
    <i r="1">
      <x v="32"/>
    </i>
    <i>
      <x v="4"/>
    </i>
    <i r="1">
      <x v="24"/>
    </i>
    <i>
      <x v="5"/>
    </i>
    <i r="1">
      <x v="25"/>
    </i>
    <i>
      <x v="6"/>
    </i>
    <i r="1">
      <x v="27"/>
    </i>
    <i>
      <x v="7"/>
    </i>
    <i r="1">
      <x v="29"/>
    </i>
    <i r="1">
      <x v="30"/>
    </i>
    <i>
      <x v="8"/>
    </i>
    <i r="1">
      <x v="12"/>
    </i>
    <i>
      <x v="9"/>
    </i>
    <i r="1">
      <x v="14"/>
    </i>
    <i>
      <x v="10"/>
    </i>
    <i r="1">
      <x v="19"/>
    </i>
    <i>
      <x v="11"/>
    </i>
    <i r="1">
      <x v="17"/>
    </i>
    <i>
      <x v="12"/>
    </i>
    <i r="1">
      <x v="22"/>
    </i>
    <i>
      <x v="13"/>
    </i>
    <i r="1">
      <x v="16"/>
    </i>
    <i>
      <x v="14"/>
    </i>
    <i r="1">
      <x v="21"/>
    </i>
    <i>
      <x v="15"/>
    </i>
    <i r="1">
      <x v="15"/>
    </i>
    <i>
      <x v="16"/>
    </i>
    <i r="1">
      <x v="20"/>
    </i>
    <i>
      <x v="17"/>
    </i>
    <i r="1">
      <x v="18"/>
    </i>
    <i>
      <x v="18"/>
    </i>
    <i r="1">
      <x v="13"/>
    </i>
    <i>
      <x v="19"/>
    </i>
    <i r="1">
      <x v="6"/>
    </i>
    <i>
      <x v="20"/>
    </i>
    <i r="1">
      <x v="8"/>
    </i>
    <i>
      <x v="21"/>
    </i>
    <i r="1">
      <x v="7"/>
    </i>
    <i>
      <x v="22"/>
    </i>
    <i r="1">
      <x v="9"/>
    </i>
    <i>
      <x v="23"/>
    </i>
    <i r="1">
      <x v="11"/>
    </i>
    <i>
      <x v="24"/>
    </i>
    <i r="1">
      <x v="10"/>
    </i>
    <i>
      <x v="25"/>
    </i>
    <i r="1">
      <x v="3"/>
    </i>
    <i r="1">
      <x v="4"/>
    </i>
    <i r="1">
      <x v="5"/>
    </i>
    <i>
      <x v="26"/>
    </i>
    <i r="1">
      <x v="33"/>
    </i>
    <i>
      <x v="27"/>
    </i>
    <i r="1">
      <x v="1"/>
    </i>
    <i>
      <x v="28"/>
    </i>
    <i r="1">
      <x/>
    </i>
    <i>
      <x v="29"/>
    </i>
    <i r="1">
      <x v="2"/>
    </i>
    <i>
      <x v="30"/>
    </i>
    <i r="1">
      <x v="3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602C7-AA3F-44E1-866A-F87E91B370B1}" name="PivotTable1" cacheId="3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1" firstHeaderRow="1" firstDataRow="1" firstDataCol="1"/>
  <pivotFields count="20">
    <pivotField axis="axisRow" showAll="0">
      <items count="30">
        <item x="12"/>
        <item x="8"/>
        <item x="24"/>
        <item x="2"/>
        <item x="23"/>
        <item x="0"/>
        <item x="1"/>
        <item x="16"/>
        <item x="9"/>
        <item x="3"/>
        <item x="21"/>
        <item x="10"/>
        <item x="19"/>
        <item x="14"/>
        <item x="20"/>
        <item x="15"/>
        <item x="13"/>
        <item x="5"/>
        <item x="25"/>
        <item x="18"/>
        <item x="4"/>
        <item x="17"/>
        <item x="7"/>
        <item x="26"/>
        <item x="22"/>
        <item x="27"/>
        <item x="6"/>
        <item x="28"/>
        <item x="11"/>
        <item t="default"/>
      </items>
    </pivotField>
    <pivotField axis="axisRow" showAll="0">
      <items count="31">
        <item x="27"/>
        <item x="5"/>
        <item x="18"/>
        <item x="26"/>
        <item x="6"/>
        <item x="4"/>
        <item x="7"/>
        <item x="17"/>
        <item x="22"/>
        <item x="15"/>
        <item x="16"/>
        <item x="12"/>
        <item x="13"/>
        <item x="9"/>
        <item x="14"/>
        <item x="10"/>
        <item x="3"/>
        <item x="8"/>
        <item x="20"/>
        <item x="19"/>
        <item x="21"/>
        <item x="25"/>
        <item x="23"/>
        <item x="2"/>
        <item x="1"/>
        <item x="0"/>
        <item x="28"/>
        <item x="24"/>
        <item x="29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0">
    <i>
      <x/>
    </i>
    <i r="1">
      <x v="11"/>
    </i>
    <i>
      <x v="1"/>
    </i>
    <i r="1">
      <x v="17"/>
    </i>
    <i>
      <x v="2"/>
    </i>
    <i r="1">
      <x v="21"/>
    </i>
    <i>
      <x v="3"/>
    </i>
    <i r="1">
      <x v="23"/>
    </i>
    <i>
      <x v="4"/>
    </i>
    <i r="1">
      <x v="22"/>
    </i>
    <i>
      <x v="5"/>
    </i>
    <i r="1">
      <x v="25"/>
    </i>
    <i>
      <x v="6"/>
    </i>
    <i r="1">
      <x v="24"/>
    </i>
    <i>
      <x v="7"/>
    </i>
    <i r="1">
      <x v="10"/>
    </i>
    <i>
      <x v="8"/>
    </i>
    <i r="1">
      <x v="13"/>
    </i>
    <i>
      <x v="9"/>
    </i>
    <i r="1">
      <x v="16"/>
    </i>
    <i>
      <x v="10"/>
    </i>
    <i r="1">
      <x v="20"/>
    </i>
    <i>
      <x v="11"/>
    </i>
    <i r="1">
      <x v="15"/>
    </i>
    <i>
      <x v="12"/>
    </i>
    <i r="1">
      <x v="19"/>
    </i>
    <i>
      <x v="13"/>
    </i>
    <i r="1">
      <x v="14"/>
    </i>
    <i>
      <x v="14"/>
    </i>
    <i r="1">
      <x v="18"/>
    </i>
    <i>
      <x v="15"/>
    </i>
    <i r="1">
      <x v="9"/>
    </i>
    <i>
      <x v="16"/>
    </i>
    <i r="1">
      <x v="12"/>
    </i>
    <i>
      <x v="17"/>
    </i>
    <i r="1">
      <x v="1"/>
    </i>
    <i>
      <x v="18"/>
    </i>
    <i r="1">
      <x v="3"/>
    </i>
    <i>
      <x v="19"/>
    </i>
    <i r="1">
      <x v="2"/>
    </i>
    <i>
      <x v="20"/>
    </i>
    <i r="1">
      <x v="5"/>
    </i>
    <i>
      <x v="21"/>
    </i>
    <i r="1">
      <x v="7"/>
    </i>
    <i>
      <x v="22"/>
    </i>
    <i r="1">
      <x v="6"/>
    </i>
    <i>
      <x v="23"/>
    </i>
    <i r="1">
      <x/>
    </i>
    <i>
      <x v="24"/>
    </i>
    <i r="1">
      <x v="8"/>
    </i>
    <i>
      <x v="25"/>
    </i>
    <i r="1">
      <x v="26"/>
    </i>
    <i>
      <x v="26"/>
    </i>
    <i r="1">
      <x v="4"/>
    </i>
    <i>
      <x v="27"/>
    </i>
    <i r="1">
      <x v="28"/>
    </i>
    <i>
      <x v="28"/>
    </i>
    <i r="1">
      <x v="27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95271-B290-4440-AFF9-6BA99329B85D}" name="PivotTable1" cacheId="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6" firstHeaderRow="1" firstDataRow="1" firstDataCol="1"/>
  <pivotFields count="20">
    <pivotField axis="axisRow" showAll="0">
      <items count="27">
        <item x="16"/>
        <item x="17"/>
        <item x="9"/>
        <item x="4"/>
        <item x="0"/>
        <item x="5"/>
        <item x="7"/>
        <item x="19"/>
        <item x="15"/>
        <item x="8"/>
        <item x="13"/>
        <item x="18"/>
        <item x="14"/>
        <item x="24"/>
        <item x="20"/>
        <item x="25"/>
        <item x="22"/>
        <item x="21"/>
        <item x="1"/>
        <item x="3"/>
        <item x="2"/>
        <item x="6"/>
        <item x="12"/>
        <item x="10"/>
        <item x="23"/>
        <item x="11"/>
        <item t="default"/>
      </items>
    </pivotField>
    <pivotField axis="axisRow" showAll="0">
      <items count="29">
        <item x="27"/>
        <item x="23"/>
        <item x="24"/>
        <item x="10"/>
        <item x="13"/>
        <item x="1"/>
        <item x="2"/>
        <item x="3"/>
        <item x="20"/>
        <item x="17"/>
        <item x="16"/>
        <item x="15"/>
        <item x="14"/>
        <item x="18"/>
        <item x="8"/>
        <item x="22"/>
        <item x="26"/>
        <item x="19"/>
        <item x="9"/>
        <item x="0"/>
        <item x="4"/>
        <item x="7"/>
        <item x="12"/>
        <item x="21"/>
        <item x="5"/>
        <item x="6"/>
        <item x="25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5">
    <i>
      <x/>
    </i>
    <i r="1">
      <x v="9"/>
    </i>
    <i>
      <x v="1"/>
    </i>
    <i r="1">
      <x v="13"/>
    </i>
    <i>
      <x v="2"/>
    </i>
    <i r="1">
      <x v="18"/>
    </i>
    <i>
      <x v="3"/>
    </i>
    <i r="1">
      <x v="20"/>
    </i>
    <i>
      <x v="4"/>
    </i>
    <i r="1">
      <x v="19"/>
    </i>
    <i>
      <x v="5"/>
    </i>
    <i r="1">
      <x v="23"/>
    </i>
    <i r="1">
      <x v="24"/>
    </i>
    <i>
      <x v="6"/>
    </i>
    <i r="1">
      <x v="21"/>
    </i>
    <i r="1">
      <x v="22"/>
    </i>
    <i>
      <x v="7"/>
    </i>
    <i r="1">
      <x v="8"/>
    </i>
    <i>
      <x v="8"/>
    </i>
    <i r="1">
      <x v="10"/>
    </i>
    <i>
      <x v="9"/>
    </i>
    <i r="1">
      <x v="14"/>
    </i>
    <i>
      <x v="10"/>
    </i>
    <i r="1">
      <x v="12"/>
    </i>
    <i>
      <x v="11"/>
    </i>
    <i r="1">
      <x v="17"/>
    </i>
    <i>
      <x v="12"/>
    </i>
    <i r="1">
      <x v="11"/>
    </i>
    <i>
      <x v="13"/>
    </i>
    <i r="1">
      <x v="16"/>
    </i>
    <i>
      <x v="14"/>
    </i>
    <i r="1">
      <x v="15"/>
    </i>
    <i>
      <x v="15"/>
    </i>
    <i r="1">
      <x/>
    </i>
    <i>
      <x v="16"/>
    </i>
    <i r="1">
      <x v="2"/>
    </i>
    <i>
      <x v="17"/>
    </i>
    <i r="1">
      <x v="1"/>
    </i>
    <i>
      <x v="18"/>
    </i>
    <i r="1">
      <x v="5"/>
    </i>
    <i>
      <x v="19"/>
    </i>
    <i r="1">
      <x v="7"/>
    </i>
    <i>
      <x v="20"/>
    </i>
    <i r="1">
      <x v="6"/>
    </i>
    <i>
      <x v="21"/>
    </i>
    <i r="1">
      <x v="25"/>
    </i>
    <i>
      <x v="22"/>
    </i>
    <i r="1">
      <x v="4"/>
    </i>
    <i>
      <x v="23"/>
    </i>
    <i r="1">
      <x v="3"/>
    </i>
    <i>
      <x v="24"/>
    </i>
    <i r="1">
      <x v="26"/>
    </i>
    <i>
      <x v="25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4ADD4-7AD5-4D7C-9B4F-7A61094CBA7A}" name="PivotTable2" cacheId="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4">
        <item x="16"/>
        <item x="7"/>
        <item x="0"/>
        <item x="21"/>
        <item x="3"/>
        <item x="4"/>
        <item x="20"/>
        <item x="22"/>
        <item x="17"/>
        <item x="10"/>
        <item x="11"/>
        <item x="15"/>
        <item x="8"/>
        <item x="1"/>
        <item x="2"/>
        <item x="14"/>
        <item x="19"/>
        <item x="13"/>
        <item x="9"/>
        <item x="5"/>
        <item x="18"/>
        <item x="6"/>
        <item x="12"/>
        <item t="default"/>
      </items>
    </pivotField>
    <pivotField axis="axisRow" showAll="0">
      <items count="28">
        <item x="10"/>
        <item x="9"/>
        <item x="2"/>
        <item x="1"/>
        <item x="6"/>
        <item x="20"/>
        <item x="15"/>
        <item x="14"/>
        <item x="21"/>
        <item x="22"/>
        <item x="17"/>
        <item x="24"/>
        <item x="16"/>
        <item x="12"/>
        <item x="11"/>
        <item x="19"/>
        <item x="8"/>
        <item x="23"/>
        <item x="18"/>
        <item x="0"/>
        <item x="25"/>
        <item x="4"/>
        <item x="7"/>
        <item x="3"/>
        <item x="5"/>
        <item x="26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10"/>
    </i>
    <i r="1">
      <x v="25"/>
    </i>
    <i>
      <x v="1"/>
    </i>
    <i r="1">
      <x v="16"/>
    </i>
    <i>
      <x v="2"/>
    </i>
    <i r="1">
      <x v="18"/>
    </i>
    <i r="1">
      <x v="19"/>
    </i>
    <i>
      <x v="3"/>
    </i>
    <i r="1">
      <x v="17"/>
    </i>
    <i>
      <x v="4"/>
    </i>
    <i r="1">
      <x v="23"/>
    </i>
    <i>
      <x v="5"/>
    </i>
    <i r="1">
      <x v="20"/>
    </i>
    <i r="1">
      <x v="21"/>
    </i>
    <i r="1">
      <x v="22"/>
    </i>
    <i>
      <x v="6"/>
    </i>
    <i r="1">
      <x v="9"/>
    </i>
    <i>
      <x v="7"/>
    </i>
    <i r="1">
      <x v="11"/>
    </i>
    <i>
      <x v="8"/>
    </i>
    <i r="1">
      <x v="15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1"/>
    </i>
    <i>
      <x v="13"/>
    </i>
    <i r="1">
      <x v="3"/>
    </i>
    <i>
      <x v="14"/>
    </i>
    <i r="1">
      <x v="2"/>
    </i>
    <i>
      <x v="15"/>
    </i>
    <i r="1">
      <x v="6"/>
    </i>
    <i>
      <x v="16"/>
    </i>
    <i r="1">
      <x v="8"/>
    </i>
    <i>
      <x v="17"/>
    </i>
    <i r="1">
      <x v="7"/>
    </i>
    <i>
      <x v="18"/>
    </i>
    <i r="1">
      <x/>
    </i>
    <i>
      <x v="19"/>
    </i>
    <i r="1">
      <x v="24"/>
    </i>
    <i>
      <x v="20"/>
    </i>
    <i r="1">
      <x v="5"/>
    </i>
    <i>
      <x v="21"/>
    </i>
    <i r="1">
      <x v="4"/>
    </i>
    <i>
      <x v="22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F3FEF-FE34-423D-96D1-E597A7F63A79}" name="PivotTable1" cacheId="3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5" firstHeaderRow="1" firstDataRow="1" firstDataCol="1"/>
  <pivotFields count="20">
    <pivotField axis="axisRow" showAll="0">
      <items count="26">
        <item x="5"/>
        <item x="13"/>
        <item x="19"/>
        <item x="1"/>
        <item x="2"/>
        <item x="11"/>
        <item x="18"/>
        <item x="4"/>
        <item x="15"/>
        <item x="6"/>
        <item x="8"/>
        <item x="12"/>
        <item x="7"/>
        <item x="14"/>
        <item x="20"/>
        <item x="9"/>
        <item x="10"/>
        <item x="22"/>
        <item x="24"/>
        <item x="23"/>
        <item x="0"/>
        <item x="17"/>
        <item x="3"/>
        <item x="16"/>
        <item x="21"/>
        <item t="default"/>
      </items>
    </pivotField>
    <pivotField axis="axisRow" showAll="0">
      <items count="29">
        <item x="0"/>
        <item x="11"/>
        <item x="10"/>
        <item x="3"/>
        <item x="25"/>
        <item x="26"/>
        <item x="27"/>
        <item x="20"/>
        <item x="17"/>
        <item x="5"/>
        <item x="6"/>
        <item x="16"/>
        <item x="7"/>
        <item x="8"/>
        <item x="23"/>
        <item x="13"/>
        <item x="14"/>
        <item x="21"/>
        <item x="2"/>
        <item x="1"/>
        <item x="9"/>
        <item x="4"/>
        <item x="18"/>
        <item x="12"/>
        <item x="15"/>
        <item x="22"/>
        <item x="19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4">
    <i>
      <x/>
    </i>
    <i r="1">
      <x v="9"/>
    </i>
    <i>
      <x v="1"/>
    </i>
    <i r="1">
      <x v="16"/>
    </i>
    <i>
      <x v="2"/>
    </i>
    <i r="1">
      <x v="25"/>
    </i>
    <i>
      <x v="3"/>
    </i>
    <i r="1">
      <x v="19"/>
    </i>
    <i>
      <x v="4"/>
    </i>
    <i r="1">
      <x v="18"/>
    </i>
    <i>
      <x v="5"/>
    </i>
    <i r="1">
      <x v="23"/>
    </i>
    <i r="1">
      <x v="24"/>
    </i>
    <i>
      <x v="6"/>
    </i>
    <i r="1">
      <x v="17"/>
    </i>
    <i>
      <x v="7"/>
    </i>
    <i r="1">
      <x v="20"/>
    </i>
    <i r="1">
      <x v="21"/>
    </i>
    <i r="1">
      <x v="22"/>
    </i>
    <i>
      <x v="8"/>
    </i>
    <i r="1">
      <x v="8"/>
    </i>
    <i>
      <x v="9"/>
    </i>
    <i r="1">
      <x v="10"/>
    </i>
    <i>
      <x v="10"/>
    </i>
    <i r="1">
      <x v="13"/>
    </i>
    <i>
      <x v="11"/>
    </i>
    <i r="1">
      <x v="15"/>
    </i>
    <i>
      <x v="12"/>
    </i>
    <i r="1">
      <x v="12"/>
    </i>
    <i>
      <x v="13"/>
    </i>
    <i r="1">
      <x v="11"/>
    </i>
    <i>
      <x v="14"/>
    </i>
    <i r="1">
      <x v="14"/>
    </i>
    <i>
      <x v="15"/>
    </i>
    <i r="1">
      <x v="2"/>
    </i>
    <i>
      <x v="16"/>
    </i>
    <i r="1">
      <x v="1"/>
    </i>
    <i>
      <x v="17"/>
    </i>
    <i r="1">
      <x v="4"/>
    </i>
    <i>
      <x v="18"/>
    </i>
    <i r="1">
      <x v="6"/>
    </i>
    <i>
      <x v="19"/>
    </i>
    <i r="1">
      <x v="5"/>
    </i>
    <i>
      <x v="20"/>
    </i>
    <i r="1">
      <x/>
    </i>
    <i>
      <x v="21"/>
    </i>
    <i r="1">
      <x v="7"/>
    </i>
    <i>
      <x v="22"/>
    </i>
    <i r="1">
      <x v="3"/>
    </i>
    <i>
      <x v="23"/>
    </i>
    <i r="1">
      <x v="26"/>
    </i>
    <i>
      <x v="24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709F6-B8CE-466A-B2C0-D6E9091AC717}" name="PivotTable1" cacheId="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3">
        <item x="10"/>
        <item x="7"/>
        <item x="12"/>
        <item x="1"/>
        <item x="15"/>
        <item x="5"/>
        <item x="6"/>
        <item x="17"/>
        <item x="18"/>
        <item x="4"/>
        <item x="14"/>
        <item x="16"/>
        <item x="20"/>
        <item x="2"/>
        <item x="19"/>
        <item x="0"/>
        <item x="9"/>
        <item x="8"/>
        <item x="13"/>
        <item x="21"/>
        <item x="11"/>
        <item x="3"/>
        <item t="default"/>
      </items>
    </pivotField>
    <pivotField axis="axisRow" showAll="0">
      <items count="27">
        <item x="24"/>
        <item x="2"/>
        <item x="0"/>
        <item x="22"/>
        <item x="14"/>
        <item x="12"/>
        <item x="16"/>
        <item x="10"/>
        <item x="23"/>
        <item x="20"/>
        <item x="13"/>
        <item x="19"/>
        <item x="17"/>
        <item x="4"/>
        <item x="9"/>
        <item x="21"/>
        <item x="15"/>
        <item x="18"/>
        <item x="1"/>
        <item x="11"/>
        <item x="5"/>
        <item x="8"/>
        <item x="6"/>
        <item x="7"/>
        <item x="25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10"/>
    </i>
    <i>
      <x v="1"/>
    </i>
    <i r="1">
      <x v="14"/>
    </i>
    <i>
      <x v="2"/>
    </i>
    <i r="1">
      <x v="16"/>
    </i>
    <i>
      <x v="3"/>
    </i>
    <i r="1">
      <x v="18"/>
    </i>
    <i>
      <x v="4"/>
    </i>
    <i r="1">
      <x v="17"/>
    </i>
    <i>
      <x v="5"/>
    </i>
    <i r="1">
      <x v="20"/>
    </i>
    <i r="1">
      <x v="23"/>
    </i>
    <i>
      <x v="6"/>
    </i>
    <i r="1">
      <x v="19"/>
    </i>
    <i r="1">
      <x v="21"/>
    </i>
    <i r="1">
      <x v="22"/>
    </i>
    <i>
      <x v="7"/>
    </i>
    <i r="1">
      <x v="9"/>
    </i>
    <i>
      <x v="8"/>
    </i>
    <i r="1">
      <x v="15"/>
    </i>
    <i>
      <x v="9"/>
    </i>
    <i r="1">
      <x v="13"/>
    </i>
    <i>
      <x v="10"/>
    </i>
    <i r="1">
      <x v="12"/>
    </i>
    <i>
      <x v="11"/>
    </i>
    <i r="1">
      <x v="11"/>
    </i>
    <i>
      <x v="12"/>
    </i>
    <i r="1">
      <x v="8"/>
    </i>
    <i>
      <x v="13"/>
    </i>
    <i r="1">
      <x v="1"/>
    </i>
    <i>
      <x v="14"/>
    </i>
    <i r="1">
      <x v="3"/>
    </i>
    <i>
      <x v="15"/>
    </i>
    <i r="1">
      <x v="2"/>
    </i>
    <i>
      <x v="16"/>
    </i>
    <i r="1">
      <x v="5"/>
    </i>
    <i>
      <x v="17"/>
    </i>
    <i r="1">
      <x v="7"/>
    </i>
    <i>
      <x v="18"/>
    </i>
    <i r="1">
      <x v="6"/>
    </i>
    <i>
      <x v="19"/>
    </i>
    <i r="1">
      <x/>
    </i>
    <i>
      <x v="20"/>
    </i>
    <i r="1">
      <x v="4"/>
    </i>
    <i>
      <x v="21"/>
    </i>
    <i r="1"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5F317-181A-4666-898C-CCB8AFF32A18}" name="PivotTable2" cacheId="3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2">
        <item x="8"/>
        <item x="15"/>
        <item x="12"/>
        <item x="0"/>
        <item x="17"/>
        <item x="1"/>
        <item x="2"/>
        <item x="13"/>
        <item x="20"/>
        <item x="3"/>
        <item x="19"/>
        <item x="9"/>
        <item x="10"/>
        <item x="11"/>
        <item x="5"/>
        <item x="18"/>
        <item x="6"/>
        <item x="7"/>
        <item x="14"/>
        <item x="4"/>
        <item x="16"/>
        <item t="default"/>
      </items>
    </pivotField>
    <pivotField axis="axisRow" showAll="0">
      <items count="26">
        <item x="12"/>
        <item x="7"/>
        <item x="9"/>
        <item x="11"/>
        <item x="10"/>
        <item x="4"/>
        <item x="5"/>
        <item x="6"/>
        <item x="20"/>
        <item x="8"/>
        <item x="3"/>
        <item x="14"/>
        <item x="16"/>
        <item x="22"/>
        <item x="23"/>
        <item x="13"/>
        <item x="19"/>
        <item x="0"/>
        <item x="18"/>
        <item x="2"/>
        <item x="21"/>
        <item x="1"/>
        <item x="15"/>
        <item x="24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9"/>
    </i>
    <i r="1">
      <x v="23"/>
    </i>
    <i>
      <x v="1"/>
    </i>
    <i r="1">
      <x v="12"/>
    </i>
    <i>
      <x v="2"/>
    </i>
    <i r="1">
      <x v="15"/>
    </i>
    <i>
      <x v="3"/>
    </i>
    <i r="1">
      <x v="17"/>
    </i>
    <i>
      <x v="4"/>
    </i>
    <i r="1">
      <x v="16"/>
    </i>
    <i>
      <x v="5"/>
    </i>
    <i r="1">
      <x v="21"/>
    </i>
    <i>
      <x v="6"/>
    </i>
    <i r="1">
      <x v="18"/>
    </i>
    <i r="1">
      <x v="19"/>
    </i>
    <i r="1">
      <x v="20"/>
    </i>
    <i>
      <x v="7"/>
    </i>
    <i r="1">
      <x v="11"/>
    </i>
    <i>
      <x v="8"/>
    </i>
    <i r="1">
      <x v="14"/>
    </i>
    <i>
      <x v="9"/>
    </i>
    <i r="1">
      <x v="10"/>
    </i>
    <i>
      <x v="10"/>
    </i>
    <i r="1">
      <x v="13"/>
    </i>
    <i>
      <x v="11"/>
    </i>
    <i r="1">
      <x v="2"/>
    </i>
    <i>
      <x v="12"/>
    </i>
    <i r="1">
      <x v="4"/>
    </i>
    <i>
      <x v="13"/>
    </i>
    <i r="1">
      <x v="3"/>
    </i>
    <i>
      <x v="14"/>
    </i>
    <i r="1">
      <x v="6"/>
    </i>
    <i>
      <x v="15"/>
    </i>
    <i r="1">
      <x v="8"/>
    </i>
    <i>
      <x v="16"/>
    </i>
    <i r="1">
      <x v="7"/>
    </i>
    <i>
      <x v="17"/>
    </i>
    <i r="1">
      <x/>
    </i>
    <i r="1">
      <x v="1"/>
    </i>
    <i>
      <x v="18"/>
    </i>
    <i r="1">
      <x v="22"/>
    </i>
    <i>
      <x v="19"/>
    </i>
    <i r="1">
      <x v="5"/>
    </i>
    <i>
      <x v="20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6FE27-2010-40D9-896B-9418E93F0DFA}" name="PivotTable3" cacheId="4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0" firstHeaderRow="1" firstDataRow="1" firstDataCol="1"/>
  <pivotFields count="20">
    <pivotField axis="axisRow" showAll="0">
      <items count="27">
        <item x="11"/>
        <item x="14"/>
        <item x="9"/>
        <item x="0"/>
        <item x="2"/>
        <item x="13"/>
        <item x="16"/>
        <item x="12"/>
        <item x="19"/>
        <item x="15"/>
        <item x="18"/>
        <item x="8"/>
        <item x="25"/>
        <item x="22"/>
        <item x="20"/>
        <item x="23"/>
        <item x="17"/>
        <item x="3"/>
        <item x="1"/>
        <item x="5"/>
        <item x="7"/>
        <item x="21"/>
        <item x="10"/>
        <item x="4"/>
        <item x="24"/>
        <item x="6"/>
        <item t="default"/>
      </items>
    </pivotField>
    <pivotField axis="axisRow" showAll="0">
      <items count="33">
        <item x="4"/>
        <item x="5"/>
        <item x="6"/>
        <item x="10"/>
        <item x="8"/>
        <item x="9"/>
        <item x="1"/>
        <item x="24"/>
        <item x="26"/>
        <item x="19"/>
        <item x="14"/>
        <item x="20"/>
        <item x="22"/>
        <item x="25"/>
        <item x="30"/>
        <item x="21"/>
        <item x="15"/>
        <item x="17"/>
        <item x="18"/>
        <item x="23"/>
        <item x="11"/>
        <item x="12"/>
        <item x="0"/>
        <item x="16"/>
        <item x="27"/>
        <item x="31"/>
        <item x="2"/>
        <item x="28"/>
        <item x="3"/>
        <item x="13"/>
        <item x="29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9">
    <i>
      <x/>
    </i>
    <i r="1">
      <x v="10"/>
    </i>
    <i>
      <x v="1"/>
    </i>
    <i r="1">
      <x v="17"/>
    </i>
    <i>
      <x v="2"/>
    </i>
    <i r="1">
      <x v="21"/>
    </i>
    <i>
      <x v="3"/>
    </i>
    <i r="1">
      <x v="22"/>
    </i>
    <i r="1">
      <x v="26"/>
    </i>
    <i>
      <x v="4"/>
    </i>
    <i r="1">
      <x v="24"/>
    </i>
    <i r="1">
      <x v="28"/>
    </i>
    <i>
      <x v="5"/>
    </i>
    <i r="1">
      <x v="23"/>
    </i>
    <i r="1">
      <x v="25"/>
    </i>
    <i r="1">
      <x v="27"/>
    </i>
    <i>
      <x v="6"/>
    </i>
    <i r="1">
      <x v="9"/>
    </i>
    <i>
      <x v="7"/>
    </i>
    <i r="1">
      <x v="16"/>
    </i>
    <i>
      <x v="8"/>
    </i>
    <i r="1">
      <x v="12"/>
    </i>
    <i>
      <x v="9"/>
    </i>
    <i r="1">
      <x v="18"/>
    </i>
    <i>
      <x v="10"/>
    </i>
    <i r="1">
      <x v="15"/>
    </i>
    <i>
      <x v="11"/>
    </i>
    <i r="1">
      <x v="20"/>
    </i>
    <i>
      <x v="12"/>
    </i>
    <i r="1">
      <x v="14"/>
    </i>
    <i>
      <x v="13"/>
    </i>
    <i r="1">
      <x v="13"/>
    </i>
    <i>
      <x v="14"/>
    </i>
    <i r="1">
      <x v="19"/>
    </i>
    <i>
      <x v="15"/>
    </i>
    <i r="1">
      <x v="8"/>
    </i>
    <i>
      <x v="16"/>
    </i>
    <i r="1">
      <x v="11"/>
    </i>
    <i>
      <x v="17"/>
    </i>
    <i r="1">
      <x/>
    </i>
    <i>
      <x v="18"/>
    </i>
    <i r="1">
      <x v="3"/>
    </i>
    <i r="1">
      <x v="6"/>
    </i>
    <i>
      <x v="19"/>
    </i>
    <i r="1">
      <x v="2"/>
    </i>
    <i r="1">
      <x v="5"/>
    </i>
    <i>
      <x v="20"/>
    </i>
    <i r="1">
      <x v="4"/>
    </i>
    <i>
      <x v="21"/>
    </i>
    <i r="1">
      <x v="7"/>
    </i>
    <i>
      <x v="22"/>
    </i>
    <i r="1">
      <x v="29"/>
    </i>
    <i>
      <x v="23"/>
    </i>
    <i r="1">
      <x v="1"/>
    </i>
    <i>
      <x v="24"/>
    </i>
    <i r="1">
      <x v="30"/>
    </i>
    <i>
      <x v="25"/>
    </i>
    <i r="1">
      <x v="3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80B0A-4C4F-4C7B-8241-465E43E46F6A}" name="PivotTable1" cacheId="4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4">
        <item x="12"/>
        <item x="5"/>
        <item x="19"/>
        <item x="2"/>
        <item x="0"/>
        <item x="1"/>
        <item x="10"/>
        <item x="7"/>
        <item x="17"/>
        <item x="11"/>
        <item x="20"/>
        <item x="16"/>
        <item x="21"/>
        <item x="15"/>
        <item x="8"/>
        <item x="9"/>
        <item x="18"/>
        <item x="3"/>
        <item x="6"/>
        <item x="4"/>
        <item x="14"/>
        <item x="13"/>
        <item x="22"/>
        <item t="default"/>
      </items>
    </pivotField>
    <pivotField axis="axisRow" showAll="0">
      <items count="25">
        <item x="19"/>
        <item x="13"/>
        <item x="3"/>
        <item x="4"/>
        <item x="6"/>
        <item x="8"/>
        <item x="10"/>
        <item x="12"/>
        <item x="9"/>
        <item x="18"/>
        <item x="16"/>
        <item x="17"/>
        <item x="11"/>
        <item x="7"/>
        <item x="5"/>
        <item x="22"/>
        <item x="21"/>
        <item x="20"/>
        <item x="2"/>
        <item x="14"/>
        <item x="1"/>
        <item x="0"/>
        <item x="15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7"/>
    </i>
    <i>
      <x v="1"/>
    </i>
    <i r="1">
      <x v="14"/>
    </i>
    <i>
      <x v="2"/>
    </i>
    <i r="1">
      <x v="17"/>
    </i>
    <i>
      <x v="3"/>
    </i>
    <i r="1">
      <x v="18"/>
    </i>
    <i>
      <x v="4"/>
    </i>
    <i r="1">
      <x v="21"/>
    </i>
    <i>
      <x v="5"/>
    </i>
    <i r="1">
      <x v="19"/>
    </i>
    <i r="1">
      <x v="20"/>
    </i>
    <i>
      <x v="6"/>
    </i>
    <i r="1">
      <x v="6"/>
    </i>
    <i>
      <x v="7"/>
    </i>
    <i r="1">
      <x v="13"/>
    </i>
    <i>
      <x v="8"/>
    </i>
    <i r="1">
      <x v="9"/>
    </i>
    <i>
      <x v="9"/>
    </i>
    <i r="1">
      <x v="12"/>
    </i>
    <i>
      <x v="10"/>
    </i>
    <i r="1">
      <x v="16"/>
    </i>
    <i>
      <x v="11"/>
    </i>
    <i r="1">
      <x v="11"/>
    </i>
    <i>
      <x v="12"/>
    </i>
    <i r="1">
      <x v="15"/>
    </i>
    <i>
      <x v="13"/>
    </i>
    <i r="1">
      <x v="10"/>
    </i>
    <i>
      <x v="14"/>
    </i>
    <i r="1">
      <x v="5"/>
    </i>
    <i>
      <x v="15"/>
    </i>
    <i r="1">
      <x v="8"/>
    </i>
    <i>
      <x v="16"/>
    </i>
    <i r="1">
      <x/>
    </i>
    <i>
      <x v="17"/>
    </i>
    <i r="1">
      <x v="2"/>
    </i>
    <i>
      <x v="18"/>
    </i>
    <i r="1">
      <x v="4"/>
    </i>
    <i>
      <x v="19"/>
    </i>
    <i r="1">
      <x v="3"/>
    </i>
    <i>
      <x v="20"/>
    </i>
    <i r="1">
      <x v="22"/>
    </i>
    <i>
      <x v="21"/>
    </i>
    <i r="1">
      <x v="1"/>
    </i>
    <i>
      <x v="22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C4CCA-8BC9-48E9-B16C-B1337AFF6B66}" name="PivotTable1" cacheId="4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9" firstHeaderRow="1" firstDataRow="1" firstDataCol="1"/>
  <pivotFields count="20">
    <pivotField axis="axisRow" showAll="0">
      <items count="27">
        <item x="12"/>
        <item x="11"/>
        <item x="25"/>
        <item x="5"/>
        <item x="21"/>
        <item x="3"/>
        <item x="7"/>
        <item x="16"/>
        <item x="20"/>
        <item x="14"/>
        <item x="19"/>
        <item x="18"/>
        <item x="17"/>
        <item x="2"/>
        <item x="15"/>
        <item x="13"/>
        <item x="24"/>
        <item x="22"/>
        <item x="23"/>
        <item x="0"/>
        <item x="8"/>
        <item x="1"/>
        <item x="9"/>
        <item x="10"/>
        <item x="4"/>
        <item x="6"/>
        <item t="default"/>
      </items>
    </pivotField>
    <pivotField axis="axisRow" showAll="0">
      <items count="32">
        <item x="9"/>
        <item x="29"/>
        <item x="27"/>
        <item x="26"/>
        <item x="25"/>
        <item x="4"/>
        <item x="0"/>
        <item x="1"/>
        <item x="8"/>
        <item x="11"/>
        <item x="17"/>
        <item x="18"/>
        <item x="14"/>
        <item x="15"/>
        <item x="16"/>
        <item x="19"/>
        <item x="20"/>
        <item x="22"/>
        <item x="12"/>
        <item x="21"/>
        <item x="2"/>
        <item x="24"/>
        <item x="5"/>
        <item x="23"/>
        <item x="13"/>
        <item x="10"/>
        <item x="7"/>
        <item x="3"/>
        <item x="30"/>
        <item x="28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8">
    <i>
      <x/>
    </i>
    <i r="1">
      <x v="12"/>
    </i>
    <i>
      <x v="1"/>
    </i>
    <i r="1">
      <x v="18"/>
    </i>
    <i>
      <x v="2"/>
    </i>
    <i r="1">
      <x v="28"/>
    </i>
    <i>
      <x v="3"/>
    </i>
    <i r="1">
      <x v="22"/>
    </i>
    <i r="1">
      <x v="25"/>
    </i>
    <i>
      <x v="4"/>
    </i>
    <i r="1">
      <x v="21"/>
    </i>
    <i>
      <x v="5"/>
    </i>
    <i r="1">
      <x v="27"/>
    </i>
    <i>
      <x v="6"/>
    </i>
    <i r="1">
      <x v="23"/>
    </i>
    <i r="1">
      <x v="24"/>
    </i>
    <i r="1">
      <x v="26"/>
    </i>
    <i>
      <x v="7"/>
    </i>
    <i r="1">
      <x v="11"/>
    </i>
    <i>
      <x v="8"/>
    </i>
    <i r="1">
      <x v="17"/>
    </i>
    <i>
      <x v="9"/>
    </i>
    <i r="1">
      <x v="14"/>
    </i>
    <i>
      <x v="10"/>
    </i>
    <i r="1">
      <x v="19"/>
    </i>
    <i>
      <x v="11"/>
    </i>
    <i r="1">
      <x v="16"/>
    </i>
    <i>
      <x v="12"/>
    </i>
    <i r="1">
      <x v="15"/>
    </i>
    <i>
      <x v="13"/>
    </i>
    <i r="1">
      <x v="20"/>
    </i>
    <i>
      <x v="14"/>
    </i>
    <i r="1">
      <x v="10"/>
    </i>
    <i>
      <x v="15"/>
    </i>
    <i r="1">
      <x v="13"/>
    </i>
    <i>
      <x v="16"/>
    </i>
    <i r="1">
      <x v="2"/>
    </i>
    <i>
      <x v="17"/>
    </i>
    <i r="1">
      <x v="4"/>
    </i>
    <i>
      <x v="18"/>
    </i>
    <i r="1">
      <x v="3"/>
    </i>
    <i>
      <x v="19"/>
    </i>
    <i r="1">
      <x v="6"/>
    </i>
    <i>
      <x v="20"/>
    </i>
    <i r="1">
      <x v="8"/>
    </i>
    <i>
      <x v="21"/>
    </i>
    <i r="1">
      <x v="7"/>
    </i>
    <i>
      <x v="22"/>
    </i>
    <i r="1">
      <x/>
    </i>
    <i r="1">
      <x v="1"/>
    </i>
    <i>
      <x v="23"/>
    </i>
    <i r="1">
      <x v="9"/>
    </i>
    <i>
      <x v="24"/>
    </i>
    <i r="1">
      <x v="5"/>
    </i>
    <i>
      <x v="25"/>
    </i>
    <i r="1">
      <x v="29"/>
    </i>
    <i r="1">
      <x v="3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2FD65-D38C-4DAB-BC2F-64828EFF7DEB}" name="PivotTable2" cacheId="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0" firstHeaderRow="1" firstDataRow="1" firstDataCol="1"/>
  <pivotFields count="20">
    <pivotField axis="axisRow" showAll="0">
      <items count="25">
        <item x="10"/>
        <item x="14"/>
        <item x="0"/>
        <item x="1"/>
        <item x="3"/>
        <item x="6"/>
        <item x="4"/>
        <item x="16"/>
        <item x="15"/>
        <item x="20"/>
        <item x="12"/>
        <item x="19"/>
        <item x="21"/>
        <item x="22"/>
        <item x="23"/>
        <item x="13"/>
        <item x="11"/>
        <item x="17"/>
        <item x="5"/>
        <item x="8"/>
        <item x="7"/>
        <item x="18"/>
        <item x="9"/>
        <item x="2"/>
        <item t="default"/>
      </items>
    </pivotField>
    <pivotField axis="axisRow" showAll="0">
      <items count="34">
        <item x="0"/>
        <item x="9"/>
        <item x="23"/>
        <item x="13"/>
        <item x="21"/>
        <item x="20"/>
        <item x="32"/>
        <item x="6"/>
        <item x="11"/>
        <item x="31"/>
        <item x="19"/>
        <item x="12"/>
        <item x="15"/>
        <item x="18"/>
        <item x="30"/>
        <item x="26"/>
        <item x="14"/>
        <item x="17"/>
        <item x="25"/>
        <item x="24"/>
        <item x="22"/>
        <item x="16"/>
        <item x="4"/>
        <item x="3"/>
        <item x="28"/>
        <item x="8"/>
        <item x="1"/>
        <item x="5"/>
        <item x="7"/>
        <item x="29"/>
        <item x="27"/>
        <item x="1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9">
    <i>
      <x/>
    </i>
    <i r="1">
      <x v="11"/>
    </i>
    <i r="1">
      <x v="30"/>
    </i>
    <i>
      <x v="1"/>
    </i>
    <i r="1">
      <x v="17"/>
    </i>
    <i>
      <x v="2"/>
    </i>
    <i r="1">
      <x/>
    </i>
    <i r="1">
      <x v="20"/>
    </i>
    <i>
      <x v="3"/>
    </i>
    <i r="1">
      <x v="23"/>
    </i>
    <i r="1">
      <x v="26"/>
    </i>
    <i>
      <x v="4"/>
    </i>
    <i r="1">
      <x v="22"/>
    </i>
    <i>
      <x v="5"/>
    </i>
    <i r="1">
      <x v="21"/>
    </i>
    <i r="1">
      <x v="28"/>
    </i>
    <i r="1">
      <x v="29"/>
    </i>
    <i>
      <x v="6"/>
    </i>
    <i r="1">
      <x v="24"/>
    </i>
    <i r="1">
      <x v="25"/>
    </i>
    <i r="1">
      <x v="27"/>
    </i>
    <i>
      <x v="7"/>
    </i>
    <i r="1">
      <x v="10"/>
    </i>
    <i>
      <x v="8"/>
    </i>
    <i r="1">
      <x v="13"/>
    </i>
    <i>
      <x v="9"/>
    </i>
    <i r="1">
      <x v="18"/>
    </i>
    <i>
      <x v="10"/>
    </i>
    <i r="1">
      <x v="16"/>
    </i>
    <i>
      <x v="11"/>
    </i>
    <i r="1">
      <x v="19"/>
    </i>
    <i>
      <x v="12"/>
    </i>
    <i r="1">
      <x v="15"/>
    </i>
    <i>
      <x v="13"/>
    </i>
    <i r="1">
      <x v="14"/>
    </i>
    <i>
      <x v="14"/>
    </i>
    <i r="1">
      <x v="9"/>
    </i>
    <i>
      <x v="15"/>
    </i>
    <i r="1">
      <x v="12"/>
    </i>
    <i>
      <x v="16"/>
    </i>
    <i r="1">
      <x v="3"/>
    </i>
    <i>
      <x v="17"/>
    </i>
    <i r="1">
      <x v="5"/>
    </i>
    <i>
      <x v="18"/>
    </i>
    <i r="1">
      <x v="7"/>
    </i>
    <i>
      <x v="19"/>
    </i>
    <i r="1">
      <x v="6"/>
    </i>
    <i r="1">
      <x v="8"/>
    </i>
    <i>
      <x v="20"/>
    </i>
    <i r="1">
      <x v="1"/>
    </i>
    <i r="1">
      <x v="2"/>
    </i>
    <i>
      <x v="21"/>
    </i>
    <i r="1">
      <x v="4"/>
    </i>
    <i>
      <x v="22"/>
    </i>
    <i r="1">
      <x v="31"/>
    </i>
    <i>
      <x v="23"/>
    </i>
    <i r="1">
      <x v="31"/>
    </i>
    <i r="1">
      <x v="3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EFB1-8FBF-4C85-9B87-B792E98CD474}" name="PivotTable1" cacheId="4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0" firstHeaderRow="1" firstDataRow="1" firstDataCol="1"/>
  <pivotFields count="20">
    <pivotField axis="axisRow" showAll="0">
      <items count="24">
        <item x="8"/>
        <item x="9"/>
        <item x="21"/>
        <item x="10"/>
        <item x="0"/>
        <item x="20"/>
        <item x="4"/>
        <item x="5"/>
        <item x="13"/>
        <item x="16"/>
        <item x="14"/>
        <item x="15"/>
        <item x="18"/>
        <item x="12"/>
        <item x="17"/>
        <item x="1"/>
        <item x="2"/>
        <item x="3"/>
        <item x="11"/>
        <item x="6"/>
        <item x="7"/>
        <item x="22"/>
        <item x="19"/>
        <item t="default"/>
      </items>
    </pivotField>
    <pivotField axis="axisRow" showAll="0">
      <items count="35">
        <item x="2"/>
        <item x="26"/>
        <item x="24"/>
        <item x="15"/>
        <item x="8"/>
        <item x="3"/>
        <item x="4"/>
        <item x="5"/>
        <item x="1"/>
        <item x="14"/>
        <item x="9"/>
        <item x="16"/>
        <item x="10"/>
        <item x="25"/>
        <item x="22"/>
        <item x="21"/>
        <item x="17"/>
        <item x="12"/>
        <item x="29"/>
        <item x="28"/>
        <item x="20"/>
        <item x="0"/>
        <item x="11"/>
        <item x="19"/>
        <item x="7"/>
        <item x="18"/>
        <item x="31"/>
        <item x="6"/>
        <item x="30"/>
        <item x="23"/>
        <item x="13"/>
        <item x="32"/>
        <item x="33"/>
        <item x="2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9">
    <i>
      <x/>
    </i>
    <i r="1">
      <x v="12"/>
    </i>
    <i r="1">
      <x v="31"/>
    </i>
    <i>
      <x v="1"/>
    </i>
    <i r="1">
      <x v="17"/>
    </i>
    <i>
      <x v="2"/>
    </i>
    <i r="1">
      <x v="18"/>
    </i>
    <i>
      <x v="3"/>
    </i>
    <i r="1">
      <x v="30"/>
    </i>
    <i>
      <x v="4"/>
    </i>
    <i r="1">
      <x v="20"/>
    </i>
    <i r="1">
      <x v="21"/>
    </i>
    <i r="1">
      <x v="25"/>
    </i>
    <i>
      <x v="5"/>
    </i>
    <i r="1">
      <x v="19"/>
    </i>
    <i>
      <x v="6"/>
    </i>
    <i r="1">
      <x v="27"/>
    </i>
    <i r="1">
      <x v="28"/>
    </i>
    <i>
      <x v="7"/>
    </i>
    <i r="1">
      <x v="22"/>
    </i>
    <i r="1">
      <x v="23"/>
    </i>
    <i r="1">
      <x v="24"/>
    </i>
    <i r="1">
      <x v="26"/>
    </i>
    <i>
      <x v="8"/>
    </i>
    <i r="1">
      <x v="11"/>
    </i>
    <i>
      <x v="9"/>
    </i>
    <i r="1">
      <x v="14"/>
    </i>
    <i>
      <x v="10"/>
    </i>
    <i r="1">
      <x v="16"/>
    </i>
    <i>
      <x v="11"/>
    </i>
    <i r="1">
      <x v="15"/>
    </i>
    <i>
      <x v="12"/>
    </i>
    <i r="1">
      <x v="13"/>
    </i>
    <i>
      <x v="13"/>
    </i>
    <i r="1">
      <x v="3"/>
    </i>
    <i>
      <x v="14"/>
    </i>
    <i r="1">
      <x v="29"/>
    </i>
    <i>
      <x v="15"/>
    </i>
    <i r="1">
      <x v="5"/>
    </i>
    <i r="1">
      <x v="6"/>
    </i>
    <i r="1">
      <x v="8"/>
    </i>
    <i>
      <x v="16"/>
    </i>
    <i r="1">
      <x v="7"/>
    </i>
    <i r="1">
      <x v="8"/>
    </i>
    <i>
      <x v="17"/>
    </i>
    <i r="1">
      <x/>
    </i>
    <i r="1">
      <x v="1"/>
    </i>
    <i r="1">
      <x v="2"/>
    </i>
    <i>
      <x v="18"/>
    </i>
    <i r="1">
      <x v="9"/>
    </i>
    <i>
      <x v="19"/>
    </i>
    <i r="1">
      <x v="4"/>
    </i>
    <i>
      <x v="20"/>
    </i>
    <i r="1">
      <x v="10"/>
    </i>
    <i>
      <x v="21"/>
    </i>
    <i r="1">
      <x v="32"/>
    </i>
    <i>
      <x v="22"/>
    </i>
    <i r="1">
      <x v="3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A585F-2E2E-49CD-B605-37671D260804}" name="PivotTable1" cacheId="4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3">
        <item x="6"/>
        <item x="5"/>
        <item x="0"/>
        <item x="11"/>
        <item x="3"/>
        <item x="16"/>
        <item x="1"/>
        <item x="2"/>
        <item x="15"/>
        <item x="20"/>
        <item x="8"/>
        <item x="13"/>
        <item x="14"/>
        <item x="9"/>
        <item x="12"/>
        <item x="10"/>
        <item x="4"/>
        <item x="21"/>
        <item x="17"/>
        <item x="19"/>
        <item x="18"/>
        <item x="7"/>
        <item t="default"/>
      </items>
    </pivotField>
    <pivotField axis="axisRow" showAll="0">
      <items count="31">
        <item x="16"/>
        <item x="23"/>
        <item x="29"/>
        <item x="14"/>
        <item x="15"/>
        <item x="18"/>
        <item x="12"/>
        <item x="4"/>
        <item x="28"/>
        <item x="7"/>
        <item x="25"/>
        <item x="11"/>
        <item x="20"/>
        <item x="21"/>
        <item x="13"/>
        <item x="6"/>
        <item x="19"/>
        <item x="26"/>
        <item x="0"/>
        <item x="22"/>
        <item x="3"/>
        <item x="5"/>
        <item x="17"/>
        <item x="9"/>
        <item x="2"/>
        <item x="8"/>
        <item x="10"/>
        <item x="27"/>
        <item x="1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11"/>
    </i>
    <i>
      <x v="1"/>
    </i>
    <i r="1">
      <x v="15"/>
    </i>
    <i>
      <x v="2"/>
    </i>
    <i r="1">
      <x/>
    </i>
    <i r="1">
      <x v="18"/>
    </i>
    <i>
      <x v="3"/>
    </i>
    <i r="1">
      <x v="22"/>
    </i>
    <i>
      <x v="4"/>
    </i>
    <i r="1">
      <x v="20"/>
    </i>
    <i r="1">
      <x v="25"/>
    </i>
    <i>
      <x v="5"/>
    </i>
    <i r="1">
      <x v="19"/>
    </i>
    <i>
      <x v="6"/>
    </i>
    <i r="1">
      <x v="23"/>
    </i>
    <i r="1">
      <x v="27"/>
    </i>
    <i r="1">
      <x v="28"/>
    </i>
    <i>
      <x v="7"/>
    </i>
    <i r="1">
      <x v="21"/>
    </i>
    <i r="1">
      <x v="24"/>
    </i>
    <i r="1">
      <x v="26"/>
    </i>
    <i>
      <x v="8"/>
    </i>
    <i r="1">
      <x v="13"/>
    </i>
    <i>
      <x v="9"/>
    </i>
    <i r="1">
      <x v="17"/>
    </i>
    <i>
      <x v="10"/>
    </i>
    <i r="1">
      <x v="14"/>
    </i>
    <i>
      <x v="11"/>
    </i>
    <i r="1">
      <x v="16"/>
    </i>
    <i>
      <x v="12"/>
    </i>
    <i r="1">
      <x v="12"/>
    </i>
    <i>
      <x v="13"/>
    </i>
    <i r="1">
      <x v="3"/>
    </i>
    <i>
      <x v="14"/>
    </i>
    <i r="1">
      <x v="5"/>
    </i>
    <i>
      <x v="15"/>
    </i>
    <i r="1">
      <x v="4"/>
    </i>
    <i>
      <x v="16"/>
    </i>
    <i r="1">
      <x v="7"/>
    </i>
    <i r="1">
      <x v="9"/>
    </i>
    <i>
      <x v="17"/>
    </i>
    <i r="1">
      <x v="8"/>
    </i>
    <i>
      <x v="18"/>
    </i>
    <i r="1">
      <x v="1"/>
    </i>
    <i r="1">
      <x v="2"/>
    </i>
    <i>
      <x v="19"/>
    </i>
    <i r="1">
      <x v="10"/>
    </i>
    <i>
      <x v="20"/>
    </i>
    <i r="1">
      <x v="29"/>
    </i>
    <i>
      <x v="21"/>
    </i>
    <i r="1">
      <x v="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3C151-C75B-4A68-99A0-E017D5533CF4}" name="PivotTable1" cacheId="4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5" firstHeaderRow="1" firstDataRow="1" firstDataCol="1"/>
  <pivotFields count="20">
    <pivotField axis="axisRow" showAll="0">
      <items count="24">
        <item x="12"/>
        <item x="10"/>
        <item x="11"/>
        <item x="1"/>
        <item x="4"/>
        <item x="7"/>
        <item x="8"/>
        <item x="17"/>
        <item x="18"/>
        <item x="19"/>
        <item x="21"/>
        <item x="20"/>
        <item x="15"/>
        <item x="6"/>
        <item x="5"/>
        <item x="3"/>
        <item x="9"/>
        <item x="13"/>
        <item x="2"/>
        <item x="14"/>
        <item x="16"/>
        <item x="0"/>
        <item x="22"/>
        <item t="default"/>
      </items>
    </pivotField>
    <pivotField axis="axisRow" showAll="0">
      <items count="31">
        <item x="2"/>
        <item x="20"/>
        <item x="19"/>
        <item x="21"/>
        <item x="6"/>
        <item x="7"/>
        <item x="0"/>
        <item x="3"/>
        <item x="16"/>
        <item x="10"/>
        <item x="18"/>
        <item x="26"/>
        <item x="23"/>
        <item x="15"/>
        <item x="24"/>
        <item x="27"/>
        <item x="25"/>
        <item x="11"/>
        <item x="12"/>
        <item x="28"/>
        <item x="5"/>
        <item x="1"/>
        <item x="14"/>
        <item x="13"/>
        <item x="9"/>
        <item x="4"/>
        <item x="17"/>
        <item x="8"/>
        <item x="22"/>
        <item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4">
    <i>
      <x/>
    </i>
    <i r="1">
      <x v="13"/>
    </i>
    <i>
      <x v="1"/>
    </i>
    <i r="1">
      <x v="17"/>
    </i>
    <i>
      <x v="2"/>
    </i>
    <i r="1">
      <x v="18"/>
    </i>
    <i>
      <x v="3"/>
    </i>
    <i r="1">
      <x v="21"/>
    </i>
    <i r="1">
      <x v="25"/>
    </i>
    <i>
      <x v="4"/>
    </i>
    <i r="1">
      <x v="20"/>
    </i>
    <i>
      <x v="5"/>
    </i>
    <i r="1">
      <x v="19"/>
    </i>
    <i r="1">
      <x v="23"/>
    </i>
    <i r="1">
      <x v="27"/>
    </i>
    <i>
      <x v="6"/>
    </i>
    <i r="1">
      <x v="22"/>
    </i>
    <i r="1">
      <x v="24"/>
    </i>
    <i r="1">
      <x v="26"/>
    </i>
    <i>
      <x v="7"/>
    </i>
    <i r="1">
      <x v="12"/>
    </i>
    <i>
      <x v="8"/>
    </i>
    <i r="1">
      <x v="14"/>
    </i>
    <i>
      <x v="9"/>
    </i>
    <i r="1">
      <x v="16"/>
    </i>
    <i>
      <x v="10"/>
    </i>
    <i r="1">
      <x v="15"/>
    </i>
    <i>
      <x v="11"/>
    </i>
    <i r="1">
      <x v="11"/>
    </i>
    <i>
      <x v="12"/>
    </i>
    <i r="1">
      <x v="3"/>
    </i>
    <i>
      <x v="13"/>
    </i>
    <i r="1">
      <x v="5"/>
    </i>
    <i>
      <x v="14"/>
    </i>
    <i r="1">
      <x v="4"/>
    </i>
    <i>
      <x v="15"/>
    </i>
    <i r="1">
      <x v="7"/>
    </i>
    <i>
      <x v="16"/>
    </i>
    <i r="1">
      <x v="9"/>
    </i>
    <i>
      <x v="17"/>
    </i>
    <i r="1">
      <x v="8"/>
    </i>
    <i>
      <x v="18"/>
    </i>
    <i r="1">
      <x/>
    </i>
    <i r="1">
      <x v="1"/>
    </i>
    <i r="1">
      <x v="2"/>
    </i>
    <i>
      <x v="19"/>
    </i>
    <i r="1">
      <x v="10"/>
    </i>
    <i>
      <x v="20"/>
    </i>
    <i r="1">
      <x v="28"/>
    </i>
    <i>
      <x v="21"/>
    </i>
    <i r="1">
      <x v="6"/>
    </i>
    <i>
      <x v="22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E7202-53FF-4285-B337-7349A3127F69}" name="PivotTable1" cacheId="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3">
        <item x="15"/>
        <item x="5"/>
        <item x="3"/>
        <item x="1"/>
        <item x="9"/>
        <item x="6"/>
        <item x="7"/>
        <item x="20"/>
        <item x="19"/>
        <item x="21"/>
        <item x="16"/>
        <item x="8"/>
        <item x="17"/>
        <item x="11"/>
        <item x="10"/>
        <item x="0"/>
        <item x="2"/>
        <item x="18"/>
        <item x="12"/>
        <item x="4"/>
        <item x="14"/>
        <item x="13"/>
        <item t="default"/>
      </items>
    </pivotField>
    <pivotField axis="axisRow" showAll="0">
      <items count="30">
        <item x="2"/>
        <item x="26"/>
        <item x="11"/>
        <item x="13"/>
        <item x="4"/>
        <item x="0"/>
        <item x="22"/>
        <item x="19"/>
        <item x="8"/>
        <item x="28"/>
        <item x="25"/>
        <item x="5"/>
        <item x="24"/>
        <item x="21"/>
        <item x="20"/>
        <item x="3"/>
        <item x="27"/>
        <item x="9"/>
        <item x="1"/>
        <item x="12"/>
        <item x="16"/>
        <item x="23"/>
        <item x="10"/>
        <item x="7"/>
        <item x="18"/>
        <item x="6"/>
        <item x="14"/>
        <item x="17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7"/>
    </i>
    <i>
      <x v="1"/>
    </i>
    <i r="1">
      <x v="11"/>
    </i>
    <i>
      <x v="2"/>
    </i>
    <i r="1">
      <x v="15"/>
    </i>
    <i>
      <x v="3"/>
    </i>
    <i r="1">
      <x v="18"/>
    </i>
    <i r="1">
      <x v="22"/>
    </i>
    <i>
      <x v="4"/>
    </i>
    <i r="1">
      <x v="17"/>
    </i>
    <i>
      <x v="5"/>
    </i>
    <i r="1">
      <x v="16"/>
    </i>
    <i r="1">
      <x v="20"/>
    </i>
    <i r="1">
      <x v="24"/>
    </i>
    <i r="1">
      <x v="25"/>
    </i>
    <i>
      <x v="6"/>
    </i>
    <i r="1">
      <x v="19"/>
    </i>
    <i r="1">
      <x v="21"/>
    </i>
    <i r="1">
      <x v="23"/>
    </i>
    <i>
      <x v="7"/>
    </i>
    <i r="1">
      <x v="10"/>
    </i>
    <i>
      <x v="8"/>
    </i>
    <i r="1">
      <x v="12"/>
    </i>
    <i>
      <x v="9"/>
    </i>
    <i r="1">
      <x v="9"/>
    </i>
    <i>
      <x v="10"/>
    </i>
    <i r="1">
      <x v="14"/>
    </i>
    <i>
      <x v="11"/>
    </i>
    <i r="1">
      <x v="8"/>
    </i>
    <i>
      <x v="12"/>
    </i>
    <i r="1">
      <x v="13"/>
    </i>
    <i>
      <x v="13"/>
    </i>
    <i r="1">
      <x v="3"/>
    </i>
    <i>
      <x v="14"/>
    </i>
    <i r="1">
      <x v="2"/>
    </i>
    <i>
      <x v="15"/>
    </i>
    <i r="1">
      <x v="5"/>
    </i>
    <i>
      <x v="16"/>
    </i>
    <i r="1">
      <x/>
    </i>
    <i r="1">
      <x v="1"/>
    </i>
    <i>
      <x v="17"/>
    </i>
    <i r="1">
      <x v="6"/>
    </i>
    <i>
      <x v="18"/>
    </i>
    <i r="1">
      <x v="26"/>
    </i>
    <i>
      <x v="19"/>
    </i>
    <i r="1">
      <x v="4"/>
    </i>
    <i>
      <x v="20"/>
    </i>
    <i r="1">
      <x v="27"/>
    </i>
    <i>
      <x v="21"/>
    </i>
    <i r="1">
      <x v="2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00FBA-4B58-42E1-972D-46B80C319E1C}" name="PivotTable1" cacheId="4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6" firstHeaderRow="1" firstDataRow="1" firstDataCol="1"/>
  <pivotFields count="20">
    <pivotField axis="axisRow" showAll="0">
      <items count="23">
        <item x="17"/>
        <item x="13"/>
        <item x="5"/>
        <item x="16"/>
        <item x="0"/>
        <item x="10"/>
        <item x="1"/>
        <item x="2"/>
        <item x="20"/>
        <item x="21"/>
        <item x="19"/>
        <item x="18"/>
        <item x="15"/>
        <item x="8"/>
        <item x="9"/>
        <item x="3"/>
        <item x="7"/>
        <item x="6"/>
        <item x="14"/>
        <item x="12"/>
        <item x="11"/>
        <item x="4"/>
        <item t="default"/>
      </items>
    </pivotField>
    <pivotField axis="axisRow" showAll="0">
      <items count="31">
        <item x="6"/>
        <item x="19"/>
        <item x="17"/>
        <item x="10"/>
        <item x="9"/>
        <item x="14"/>
        <item x="3"/>
        <item x="8"/>
        <item x="18"/>
        <item x="24"/>
        <item x="20"/>
        <item x="28"/>
        <item x="16"/>
        <item x="27"/>
        <item x="25"/>
        <item x="26"/>
        <item x="5"/>
        <item x="11"/>
        <item x="29"/>
        <item x="0"/>
        <item x="22"/>
        <item x="7"/>
        <item x="2"/>
        <item x="13"/>
        <item x="15"/>
        <item x="1"/>
        <item x="23"/>
        <item x="21"/>
        <item x="1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5">
    <i>
      <x/>
    </i>
    <i r="1">
      <x v="9"/>
    </i>
    <i>
      <x v="1"/>
    </i>
    <i r="1">
      <x v="12"/>
    </i>
    <i>
      <x v="2"/>
    </i>
    <i r="1">
      <x v="16"/>
    </i>
    <i>
      <x v="3"/>
    </i>
    <i r="1">
      <x v="27"/>
    </i>
    <i>
      <x v="4"/>
    </i>
    <i r="1">
      <x v="18"/>
    </i>
    <i r="1">
      <x v="19"/>
    </i>
    <i r="1">
      <x v="23"/>
    </i>
    <i>
      <x v="5"/>
    </i>
    <i r="1">
      <x v="17"/>
    </i>
    <i>
      <x v="6"/>
    </i>
    <i r="1">
      <x v="24"/>
    </i>
    <i r="1">
      <x v="25"/>
    </i>
    <i r="1">
      <x v="26"/>
    </i>
    <i>
      <x v="7"/>
    </i>
    <i r="1">
      <x v="20"/>
    </i>
    <i r="1">
      <x v="21"/>
    </i>
    <i r="1">
      <x v="22"/>
    </i>
    <i>
      <x v="8"/>
    </i>
    <i r="1">
      <x v="13"/>
    </i>
    <i>
      <x v="9"/>
    </i>
    <i r="1">
      <x v="11"/>
    </i>
    <i>
      <x v="10"/>
    </i>
    <i r="1">
      <x v="15"/>
    </i>
    <i>
      <x v="11"/>
    </i>
    <i r="1">
      <x v="14"/>
    </i>
    <i>
      <x v="12"/>
    </i>
    <i r="1">
      <x v="10"/>
    </i>
    <i>
      <x v="13"/>
    </i>
    <i r="1">
      <x v="4"/>
    </i>
    <i>
      <x v="14"/>
    </i>
    <i r="1">
      <x v="3"/>
    </i>
    <i>
      <x v="15"/>
    </i>
    <i r="1">
      <x v="6"/>
    </i>
    <i r="1">
      <x v="7"/>
    </i>
    <i>
      <x v="16"/>
    </i>
    <i r="1">
      <x v="7"/>
    </i>
    <i>
      <x v="17"/>
    </i>
    <i r="1">
      <x/>
    </i>
    <i r="1">
      <x v="1"/>
    </i>
    <i r="1">
      <x v="2"/>
    </i>
    <i>
      <x v="18"/>
    </i>
    <i r="1">
      <x v="8"/>
    </i>
    <i>
      <x v="19"/>
    </i>
    <i r="1">
      <x v="5"/>
    </i>
    <i>
      <x v="20"/>
    </i>
    <i r="1">
      <x v="28"/>
    </i>
    <i>
      <x v="21"/>
    </i>
    <i r="1">
      <x v="28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266D9-5CDB-461D-A99C-614AA2FBC888}" name="PivotTable1" cacheId="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2">
        <item x="20"/>
        <item x="12"/>
        <item x="11"/>
        <item x="9"/>
        <item x="5"/>
        <item x="1"/>
        <item x="3"/>
        <item x="4"/>
        <item x="16"/>
        <item x="17"/>
        <item x="13"/>
        <item x="18"/>
        <item x="19"/>
        <item x="15"/>
        <item x="14"/>
        <item x="6"/>
        <item x="0"/>
        <item x="7"/>
        <item x="10"/>
        <item x="8"/>
        <item x="2"/>
        <item t="default"/>
      </items>
    </pivotField>
    <pivotField axis="axisRow" showAll="0">
      <items count="29">
        <item x="9"/>
        <item x="7"/>
        <item x="16"/>
        <item x="17"/>
        <item x="8"/>
        <item x="6"/>
        <item x="0"/>
        <item x="26"/>
        <item x="12"/>
        <item x="23"/>
        <item x="15"/>
        <item x="18"/>
        <item x="14"/>
        <item x="19"/>
        <item x="21"/>
        <item x="20"/>
        <item x="13"/>
        <item x="1"/>
        <item x="5"/>
        <item x="4"/>
        <item x="27"/>
        <item x="10"/>
        <item x="25"/>
        <item x="3"/>
        <item x="22"/>
        <item x="11"/>
        <item x="2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9"/>
    </i>
    <i>
      <x v="1"/>
    </i>
    <i r="1">
      <x v="12"/>
    </i>
    <i>
      <x v="2"/>
    </i>
    <i r="1">
      <x v="16"/>
    </i>
    <i>
      <x v="3"/>
    </i>
    <i r="1">
      <x v="25"/>
    </i>
    <i>
      <x v="4"/>
    </i>
    <i r="1">
      <x v="18"/>
    </i>
    <i r="1">
      <x v="20"/>
    </i>
    <i>
      <x v="5"/>
    </i>
    <i r="1">
      <x v="17"/>
    </i>
    <i>
      <x v="6"/>
    </i>
    <i r="1">
      <x v="22"/>
    </i>
    <i r="1">
      <x v="23"/>
    </i>
    <i r="1">
      <x v="24"/>
    </i>
    <i>
      <x v="7"/>
    </i>
    <i r="1">
      <x v="19"/>
    </i>
    <i r="1">
      <x v="21"/>
    </i>
    <i>
      <x v="8"/>
    </i>
    <i r="1">
      <x v="11"/>
    </i>
    <i>
      <x v="9"/>
    </i>
    <i r="1">
      <x v="13"/>
    </i>
    <i>
      <x v="10"/>
    </i>
    <i r="1">
      <x v="10"/>
    </i>
    <i>
      <x v="11"/>
    </i>
    <i r="1">
      <x v="15"/>
    </i>
    <i>
      <x v="12"/>
    </i>
    <i r="1">
      <x v="14"/>
    </i>
    <i>
      <x v="13"/>
    </i>
    <i r="1">
      <x v="3"/>
    </i>
    <i>
      <x v="14"/>
    </i>
    <i r="1">
      <x v="2"/>
    </i>
    <i>
      <x v="15"/>
    </i>
    <i r="1">
      <x v="5"/>
    </i>
    <i r="1">
      <x v="7"/>
    </i>
    <i>
      <x v="16"/>
    </i>
    <i r="1">
      <x v="6"/>
    </i>
    <i>
      <x v="17"/>
    </i>
    <i r="1">
      <x/>
    </i>
    <i r="1">
      <x v="1"/>
    </i>
    <i>
      <x v="18"/>
    </i>
    <i r="1">
      <x v="8"/>
    </i>
    <i>
      <x v="19"/>
    </i>
    <i r="1">
      <x v="4"/>
    </i>
    <i>
      <x v="20"/>
    </i>
    <i r="1">
      <x v="26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72981-0135-4330-BB9D-B7FD98997944}" name="PivotTable2" cacheId="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3"/>
        <item x="5"/>
        <item x="0"/>
        <item x="6"/>
        <item x="1"/>
        <item x="2"/>
        <item x="13"/>
        <item x="18"/>
        <item x="17"/>
        <item x="9"/>
        <item x="8"/>
        <item x="15"/>
        <item x="14"/>
        <item x="7"/>
        <item x="19"/>
        <item x="11"/>
        <item x="16"/>
        <item x="4"/>
        <item x="12"/>
        <item x="10"/>
        <item t="default"/>
      </items>
    </pivotField>
    <pivotField axis="axisRow" showAll="0">
      <items count="27">
        <item x="20"/>
        <item x="12"/>
        <item x="13"/>
        <item x="15"/>
        <item x="16"/>
        <item x="18"/>
        <item x="8"/>
        <item x="24"/>
        <item x="21"/>
        <item x="14"/>
        <item x="3"/>
        <item x="23"/>
        <item x="9"/>
        <item x="10"/>
        <item x="6"/>
        <item x="25"/>
        <item x="7"/>
        <item x="0"/>
        <item x="5"/>
        <item x="2"/>
        <item x="19"/>
        <item x="22"/>
        <item x="1"/>
        <item x="4"/>
        <item x="1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10"/>
    </i>
    <i>
      <x v="1"/>
    </i>
    <i r="1">
      <x v="14"/>
    </i>
    <i>
      <x v="2"/>
    </i>
    <i r="1">
      <x v="17"/>
    </i>
    <i r="1">
      <x v="20"/>
    </i>
    <i>
      <x v="3"/>
    </i>
    <i r="1">
      <x v="16"/>
    </i>
    <i>
      <x v="4"/>
    </i>
    <i r="1">
      <x v="15"/>
    </i>
    <i r="1">
      <x v="22"/>
    </i>
    <i>
      <x v="5"/>
    </i>
    <i r="1">
      <x v="18"/>
    </i>
    <i r="1">
      <x v="19"/>
    </i>
    <i r="1">
      <x v="21"/>
    </i>
    <i>
      <x v="6"/>
    </i>
    <i r="1">
      <x v="9"/>
    </i>
    <i>
      <x v="7"/>
    </i>
    <i r="1">
      <x v="11"/>
    </i>
    <i>
      <x v="8"/>
    </i>
    <i r="1">
      <x v="8"/>
    </i>
    <i>
      <x v="9"/>
    </i>
    <i r="1">
      <x v="13"/>
    </i>
    <i>
      <x v="10"/>
    </i>
    <i r="1">
      <x v="12"/>
    </i>
    <i>
      <x v="11"/>
    </i>
    <i r="1">
      <x v="4"/>
    </i>
    <i>
      <x v="12"/>
    </i>
    <i r="1">
      <x v="3"/>
    </i>
    <i>
      <x v="13"/>
    </i>
    <i r="1">
      <x v="6"/>
    </i>
    <i>
      <x v="14"/>
    </i>
    <i r="1">
      <x v="7"/>
    </i>
    <i>
      <x v="15"/>
    </i>
    <i r="1">
      <x/>
    </i>
    <i r="1">
      <x v="1"/>
    </i>
    <i r="1">
      <x v="2"/>
    </i>
    <i>
      <x v="16"/>
    </i>
    <i r="1">
      <x v="5"/>
    </i>
    <i>
      <x v="17"/>
    </i>
    <i r="1">
      <x v="23"/>
    </i>
    <i>
      <x v="18"/>
    </i>
    <i r="1">
      <x v="24"/>
    </i>
    <i>
      <x v="19"/>
    </i>
    <i r="1"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DF7C5-72B0-4A09-A0BD-94CB45129821}" name="PivotTable1" cacheId="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1">
        <item x="11"/>
        <item x="8"/>
        <item x="15"/>
        <item x="1"/>
        <item x="5"/>
        <item x="3"/>
        <item x="4"/>
        <item x="17"/>
        <item x="18"/>
        <item x="6"/>
        <item x="7"/>
        <item x="2"/>
        <item x="10"/>
        <item x="9"/>
        <item x="12"/>
        <item x="13"/>
        <item x="0"/>
        <item x="19"/>
        <item x="16"/>
        <item x="14"/>
        <item t="default"/>
      </items>
    </pivotField>
    <pivotField axis="axisRow" showAll="0">
      <items count="27">
        <item x="0"/>
        <item x="6"/>
        <item x="11"/>
        <item x="12"/>
        <item x="17"/>
        <item x="15"/>
        <item x="23"/>
        <item x="25"/>
        <item x="14"/>
        <item x="7"/>
        <item x="10"/>
        <item x="24"/>
        <item x="2"/>
        <item x="9"/>
        <item x="19"/>
        <item x="5"/>
        <item x="1"/>
        <item x="18"/>
        <item x="22"/>
        <item x="8"/>
        <item x="4"/>
        <item x="13"/>
        <item x="21"/>
        <item x="3"/>
        <item x="20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8"/>
    </i>
    <i>
      <x v="1"/>
    </i>
    <i r="1">
      <x v="10"/>
    </i>
    <i>
      <x v="2"/>
    </i>
    <i r="1">
      <x v="14"/>
    </i>
    <i>
      <x v="3"/>
    </i>
    <i r="1">
      <x v="16"/>
    </i>
    <i r="1">
      <x v="21"/>
    </i>
    <i>
      <x v="4"/>
    </i>
    <i r="1">
      <x v="15"/>
    </i>
    <i>
      <x v="5"/>
    </i>
    <i r="1">
      <x v="19"/>
    </i>
    <i r="1">
      <x v="23"/>
    </i>
    <i>
      <x v="6"/>
    </i>
    <i r="1">
      <x v="17"/>
    </i>
    <i r="1">
      <x v="20"/>
    </i>
    <i r="1">
      <x v="22"/>
    </i>
    <i>
      <x v="7"/>
    </i>
    <i r="1">
      <x v="18"/>
    </i>
    <i>
      <x v="8"/>
    </i>
    <i r="1">
      <x v="11"/>
    </i>
    <i>
      <x v="9"/>
    </i>
    <i r="1">
      <x v="9"/>
    </i>
    <i>
      <x v="10"/>
    </i>
    <i r="1">
      <x v="13"/>
    </i>
    <i>
      <x v="11"/>
    </i>
    <i r="1">
      <x v="12"/>
    </i>
    <i>
      <x v="12"/>
    </i>
    <i r="1">
      <x v="3"/>
    </i>
    <i>
      <x v="13"/>
    </i>
    <i r="1">
      <x v="2"/>
    </i>
    <i>
      <x v="14"/>
    </i>
    <i r="1">
      <x v="5"/>
    </i>
    <i>
      <x v="15"/>
    </i>
    <i r="1">
      <x v="6"/>
    </i>
    <i r="1">
      <x v="25"/>
    </i>
    <i>
      <x v="16"/>
    </i>
    <i r="1">
      <x/>
    </i>
    <i r="1">
      <x v="1"/>
    </i>
    <i>
      <x v="17"/>
    </i>
    <i r="1">
      <x v="7"/>
    </i>
    <i>
      <x v="18"/>
    </i>
    <i r="1">
      <x v="24"/>
    </i>
    <i>
      <x v="19"/>
    </i>
    <i r="1">
      <x v="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8DE42-737C-4278-A6D3-BE5E59E860B3}" name="PivotTable1" cacheId="5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15"/>
        <item x="8"/>
        <item x="9"/>
        <item x="17"/>
        <item x="0"/>
        <item x="12"/>
        <item x="1"/>
        <item x="5"/>
        <item x="13"/>
        <item x="14"/>
        <item x="11"/>
        <item x="10"/>
        <item x="2"/>
        <item x="18"/>
        <item x="4"/>
        <item x="6"/>
        <item x="3"/>
        <item x="7"/>
        <item x="16"/>
        <item t="default"/>
      </items>
    </pivotField>
    <pivotField axis="axisRow" showAll="0">
      <items count="26">
        <item x="5"/>
        <item x="12"/>
        <item x="13"/>
        <item x="9"/>
        <item x="2"/>
        <item x="24"/>
        <item x="8"/>
        <item x="17"/>
        <item x="15"/>
        <item x="10"/>
        <item x="16"/>
        <item x="11"/>
        <item x="19"/>
        <item x="14"/>
        <item x="0"/>
        <item x="23"/>
        <item x="20"/>
        <item x="7"/>
        <item x="3"/>
        <item x="6"/>
        <item x="1"/>
        <item x="4"/>
        <item x="22"/>
        <item x="18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7"/>
    </i>
    <i r="1">
      <x v="23"/>
    </i>
    <i>
      <x v="1"/>
    </i>
    <i r="1">
      <x v="9"/>
    </i>
    <i>
      <x v="2"/>
    </i>
    <i r="1">
      <x v="11"/>
    </i>
    <i>
      <x v="3"/>
    </i>
    <i r="1">
      <x v="22"/>
    </i>
    <i>
      <x v="4"/>
    </i>
    <i r="1">
      <x v="14"/>
    </i>
    <i r="1">
      <x v="18"/>
    </i>
    <i>
      <x v="5"/>
    </i>
    <i r="1">
      <x v="13"/>
    </i>
    <i>
      <x v="6"/>
    </i>
    <i r="1">
      <x v="12"/>
    </i>
    <i r="1">
      <x v="15"/>
    </i>
    <i r="1">
      <x v="19"/>
    </i>
    <i r="1">
      <x v="20"/>
    </i>
    <i>
      <x v="7"/>
    </i>
    <i r="1">
      <x v="16"/>
    </i>
    <i r="1">
      <x v="17"/>
    </i>
    <i>
      <x v="8"/>
    </i>
    <i r="1">
      <x v="8"/>
    </i>
    <i>
      <x v="9"/>
    </i>
    <i r="1">
      <x v="10"/>
    </i>
    <i>
      <x v="10"/>
    </i>
    <i r="1">
      <x v="2"/>
    </i>
    <i>
      <x v="11"/>
    </i>
    <i r="1">
      <x v="1"/>
    </i>
    <i>
      <x v="12"/>
    </i>
    <i r="1">
      <x v="4"/>
    </i>
    <i>
      <x v="13"/>
    </i>
    <i r="1">
      <x v="5"/>
    </i>
    <i>
      <x v="14"/>
    </i>
    <i r="1">
      <x/>
    </i>
    <i>
      <x v="15"/>
    </i>
    <i r="1">
      <x v="6"/>
    </i>
    <i>
      <x v="16"/>
    </i>
    <i r="1">
      <x v="21"/>
    </i>
    <i>
      <x v="17"/>
    </i>
    <i r="1">
      <x v="3"/>
    </i>
    <i>
      <x v="18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14B93-FB4A-4EE2-A254-DE46B3081B34}" name="PivotTable1" cacheId="5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3">
        <item x="16"/>
        <item x="1"/>
        <item x="8"/>
        <item x="11"/>
        <item x="0"/>
        <item x="9"/>
        <item x="3"/>
        <item x="14"/>
        <item x="20"/>
        <item x="18"/>
        <item x="7"/>
        <item x="15"/>
        <item x="2"/>
        <item x="6"/>
        <item x="5"/>
        <item x="19"/>
        <item x="13"/>
        <item x="4"/>
        <item x="21"/>
        <item x="17"/>
        <item x="10"/>
        <item x="12"/>
        <item t="default"/>
      </items>
    </pivotField>
    <pivotField axis="axisRow" showAll="0">
      <items count="30">
        <item x="21"/>
        <item x="28"/>
        <item x="23"/>
        <item x="15"/>
        <item x="24"/>
        <item x="13"/>
        <item x="11"/>
        <item x="4"/>
        <item x="20"/>
        <item x="17"/>
        <item x="22"/>
        <item x="16"/>
        <item x="1"/>
        <item x="5"/>
        <item x="25"/>
        <item x="6"/>
        <item x="2"/>
        <item x="7"/>
        <item x="8"/>
        <item x="27"/>
        <item x="0"/>
        <item x="9"/>
        <item x="18"/>
        <item x="14"/>
        <item x="19"/>
        <item x="3"/>
        <item x="10"/>
        <item x="12"/>
        <item x="2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8"/>
    </i>
    <i>
      <x v="1"/>
    </i>
    <i r="1">
      <x v="12"/>
    </i>
    <i>
      <x v="2"/>
    </i>
    <i r="1">
      <x v="18"/>
    </i>
    <i>
      <x v="3"/>
    </i>
    <i r="1">
      <x v="27"/>
    </i>
    <i>
      <x v="4"/>
    </i>
    <i r="1">
      <x v="20"/>
    </i>
    <i r="1">
      <x v="24"/>
    </i>
    <i>
      <x v="5"/>
    </i>
    <i r="1">
      <x v="19"/>
    </i>
    <i r="1">
      <x v="26"/>
    </i>
    <i>
      <x v="6"/>
    </i>
    <i r="1">
      <x v="21"/>
    </i>
    <i r="1">
      <x v="22"/>
    </i>
    <i r="1">
      <x v="23"/>
    </i>
    <i r="1">
      <x v="25"/>
    </i>
    <i>
      <x v="7"/>
    </i>
    <i r="1">
      <x v="11"/>
    </i>
    <i>
      <x v="8"/>
    </i>
    <i r="1">
      <x v="14"/>
    </i>
    <i>
      <x v="9"/>
    </i>
    <i r="1">
      <x v="10"/>
    </i>
    <i>
      <x v="10"/>
    </i>
    <i r="1">
      <x v="17"/>
    </i>
    <i>
      <x v="11"/>
    </i>
    <i r="1">
      <x v="9"/>
    </i>
    <i>
      <x v="12"/>
    </i>
    <i r="1">
      <x v="16"/>
    </i>
    <i>
      <x v="13"/>
    </i>
    <i r="1">
      <x v="15"/>
    </i>
    <i>
      <x v="14"/>
    </i>
    <i r="1">
      <x v="13"/>
    </i>
    <i>
      <x v="15"/>
    </i>
    <i r="1">
      <x v="4"/>
    </i>
    <i>
      <x v="16"/>
    </i>
    <i r="1">
      <x v="3"/>
    </i>
    <i>
      <x v="17"/>
    </i>
    <i r="1">
      <x v="7"/>
    </i>
    <i>
      <x v="18"/>
    </i>
    <i r="1">
      <x v="28"/>
    </i>
    <i>
      <x v="19"/>
    </i>
    <i r="1">
      <x/>
    </i>
    <i r="1">
      <x v="1"/>
    </i>
    <i r="1">
      <x v="2"/>
    </i>
    <i>
      <x v="20"/>
    </i>
    <i r="1">
      <x v="6"/>
    </i>
    <i>
      <x v="21"/>
    </i>
    <i r="1">
      <x v="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B4153-9143-4085-972F-6E2087E82010}" name="PivotTable1" cacheId="5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2">
        <item x="8"/>
        <item x="11"/>
        <item x="6"/>
        <item x="0"/>
        <item x="7"/>
        <item x="17"/>
        <item x="14"/>
        <item x="13"/>
        <item x="5"/>
        <item x="18"/>
        <item x="3"/>
        <item x="12"/>
        <item x="4"/>
        <item x="15"/>
        <item x="10"/>
        <item x="9"/>
        <item x="1"/>
        <item x="19"/>
        <item x="20"/>
        <item x="16"/>
        <item x="2"/>
        <item t="default"/>
      </items>
    </pivotField>
    <pivotField axis="axisRow" showAll="0">
      <items count="30">
        <item x="8"/>
        <item x="27"/>
        <item x="25"/>
        <item x="11"/>
        <item x="12"/>
        <item x="20"/>
        <item x="28"/>
        <item x="1"/>
        <item x="2"/>
        <item x="10"/>
        <item x="22"/>
        <item x="17"/>
        <item x="15"/>
        <item x="13"/>
        <item x="7"/>
        <item x="6"/>
        <item x="14"/>
        <item x="5"/>
        <item x="26"/>
        <item x="9"/>
        <item x="0"/>
        <item x="16"/>
        <item x="21"/>
        <item x="19"/>
        <item x="3"/>
        <item x="24"/>
        <item x="23"/>
        <item x="18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9"/>
    </i>
    <i>
      <x v="1"/>
    </i>
    <i r="1">
      <x v="13"/>
    </i>
    <i>
      <x v="2"/>
    </i>
    <i r="1">
      <x/>
    </i>
    <i r="1">
      <x v="18"/>
    </i>
    <i>
      <x v="3"/>
    </i>
    <i r="1">
      <x v="20"/>
    </i>
    <i r="1">
      <x v="24"/>
    </i>
    <i>
      <x v="4"/>
    </i>
    <i r="1">
      <x v="19"/>
    </i>
    <i>
      <x v="5"/>
    </i>
    <i r="1">
      <x v="22"/>
    </i>
    <i r="1">
      <x v="26"/>
    </i>
    <i>
      <x v="6"/>
    </i>
    <i r="1">
      <x v="21"/>
    </i>
    <i r="1">
      <x v="23"/>
    </i>
    <i r="1">
      <x v="25"/>
    </i>
    <i>
      <x v="7"/>
    </i>
    <i r="1">
      <x v="12"/>
    </i>
    <i>
      <x v="8"/>
    </i>
    <i r="1">
      <x v="14"/>
    </i>
    <i>
      <x v="9"/>
    </i>
    <i r="1">
      <x v="10"/>
    </i>
    <i>
      <x v="10"/>
    </i>
    <i r="1">
      <x v="17"/>
    </i>
    <i>
      <x v="11"/>
    </i>
    <i r="1">
      <x v="16"/>
    </i>
    <i>
      <x v="12"/>
    </i>
    <i r="1">
      <x v="15"/>
    </i>
    <i>
      <x v="13"/>
    </i>
    <i r="1">
      <x v="11"/>
    </i>
    <i>
      <x v="14"/>
    </i>
    <i r="1">
      <x v="4"/>
    </i>
    <i>
      <x v="15"/>
    </i>
    <i r="1">
      <x v="3"/>
    </i>
    <i>
      <x v="16"/>
    </i>
    <i r="1">
      <x v="7"/>
    </i>
    <i r="1">
      <x v="8"/>
    </i>
    <i>
      <x v="17"/>
    </i>
    <i r="1">
      <x v="1"/>
    </i>
    <i r="1">
      <x v="2"/>
    </i>
    <i>
      <x v="18"/>
    </i>
    <i r="1">
      <x v="6"/>
    </i>
    <i>
      <x v="19"/>
    </i>
    <i r="1">
      <x v="5"/>
    </i>
    <i>
      <x v="20"/>
    </i>
    <i r="1">
      <x v="27"/>
    </i>
    <i r="1">
      <x v="2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4AE7F-2315-4D4E-A91C-4923AACA8D11}" name="PivotTable1" cacheId="5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3">
        <item x="11"/>
        <item x="14"/>
        <item x="18"/>
        <item x="2"/>
        <item x="8"/>
        <item x="6"/>
        <item x="10"/>
        <item x="20"/>
        <item x="15"/>
        <item x="7"/>
        <item x="3"/>
        <item x="21"/>
        <item x="16"/>
        <item x="13"/>
        <item x="12"/>
        <item x="5"/>
        <item x="9"/>
        <item x="0"/>
        <item x="19"/>
        <item x="1"/>
        <item x="17"/>
        <item x="4"/>
        <item t="default"/>
      </items>
    </pivotField>
    <pivotField axis="axisRow" showAll="0">
      <items count="27">
        <item x="0"/>
        <item x="12"/>
        <item x="15"/>
        <item x="16"/>
        <item x="1"/>
        <item x="11"/>
        <item x="6"/>
        <item x="22"/>
        <item x="14"/>
        <item x="18"/>
        <item x="17"/>
        <item x="19"/>
        <item x="23"/>
        <item x="24"/>
        <item x="3"/>
        <item x="8"/>
        <item x="10"/>
        <item x="2"/>
        <item x="13"/>
        <item x="7"/>
        <item x="25"/>
        <item x="9"/>
        <item x="20"/>
        <item x="21"/>
        <item x="5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8"/>
    </i>
    <i>
      <x v="1"/>
    </i>
    <i r="1">
      <x v="10"/>
    </i>
    <i>
      <x v="2"/>
    </i>
    <i r="1">
      <x v="23"/>
    </i>
    <i>
      <x v="3"/>
    </i>
    <i r="1">
      <x v="17"/>
    </i>
    <i r="1">
      <x v="21"/>
    </i>
    <i>
      <x v="4"/>
    </i>
    <i r="1">
      <x v="16"/>
    </i>
    <i>
      <x v="5"/>
    </i>
    <i r="1">
      <x v="19"/>
    </i>
    <i>
      <x v="6"/>
    </i>
    <i r="1">
      <x v="18"/>
    </i>
    <i r="1">
      <x v="20"/>
    </i>
    <i>
      <x v="7"/>
    </i>
    <i r="1">
      <x v="12"/>
    </i>
    <i>
      <x v="8"/>
    </i>
    <i r="1">
      <x v="9"/>
    </i>
    <i>
      <x v="9"/>
    </i>
    <i r="1">
      <x v="15"/>
    </i>
    <i>
      <x v="10"/>
    </i>
    <i r="1">
      <x v="14"/>
    </i>
    <i>
      <x v="11"/>
    </i>
    <i r="1">
      <x v="13"/>
    </i>
    <i>
      <x v="12"/>
    </i>
    <i r="1">
      <x v="11"/>
    </i>
    <i>
      <x v="13"/>
    </i>
    <i r="1">
      <x v="3"/>
    </i>
    <i>
      <x v="14"/>
    </i>
    <i r="1">
      <x v="2"/>
    </i>
    <i>
      <x v="15"/>
    </i>
    <i r="1">
      <x v="6"/>
    </i>
    <i>
      <x v="16"/>
    </i>
    <i r="1">
      <x v="5"/>
    </i>
    <i>
      <x v="17"/>
    </i>
    <i r="1">
      <x/>
    </i>
    <i r="1">
      <x v="1"/>
    </i>
    <i>
      <x v="18"/>
    </i>
    <i r="1">
      <x v="7"/>
    </i>
    <i>
      <x v="19"/>
    </i>
    <i r="1">
      <x v="4"/>
    </i>
    <i>
      <x v="20"/>
    </i>
    <i r="1">
      <x v="22"/>
    </i>
    <i>
      <x v="21"/>
    </i>
    <i r="1"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A0980-D923-407D-8CBE-887F82492873}" name="PivotTable2" cacheId="5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20">
        <item x="14"/>
        <item x="11"/>
        <item x="12"/>
        <item x="0"/>
        <item x="7"/>
        <item x="8"/>
        <item x="6"/>
        <item x="16"/>
        <item x="17"/>
        <item x="13"/>
        <item x="15"/>
        <item x="3"/>
        <item x="2"/>
        <item x="18"/>
        <item x="4"/>
        <item x="5"/>
        <item x="9"/>
        <item x="10"/>
        <item x="1"/>
        <item t="default"/>
      </items>
    </pivotField>
    <pivotField axis="axisRow" showAll="0">
      <items count="23">
        <item x="4"/>
        <item x="13"/>
        <item x="2"/>
        <item x="3"/>
        <item x="5"/>
        <item x="21"/>
        <item x="17"/>
        <item x="20"/>
        <item x="12"/>
        <item x="19"/>
        <item x="18"/>
        <item x="16"/>
        <item x="15"/>
        <item x="7"/>
        <item x="0"/>
        <item x="6"/>
        <item x="9"/>
        <item x="14"/>
        <item x="10"/>
        <item x="8"/>
        <item x="11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6"/>
    </i>
    <i>
      <x v="1"/>
    </i>
    <i r="1">
      <x v="8"/>
    </i>
    <i>
      <x v="2"/>
    </i>
    <i r="1">
      <x v="12"/>
    </i>
    <i>
      <x v="3"/>
    </i>
    <i r="1">
      <x v="14"/>
    </i>
    <i r="1">
      <x v="17"/>
    </i>
    <i>
      <x v="4"/>
    </i>
    <i r="1">
      <x v="13"/>
    </i>
    <i>
      <x v="5"/>
    </i>
    <i r="1">
      <x v="19"/>
    </i>
    <i>
      <x v="6"/>
    </i>
    <i r="1">
      <x v="15"/>
    </i>
    <i r="1">
      <x v="16"/>
    </i>
    <i>
      <x v="7"/>
    </i>
    <i r="1">
      <x v="9"/>
    </i>
    <i>
      <x v="8"/>
    </i>
    <i r="1">
      <x v="7"/>
    </i>
    <i>
      <x v="9"/>
    </i>
    <i r="1">
      <x v="11"/>
    </i>
    <i>
      <x v="10"/>
    </i>
    <i r="1">
      <x v="10"/>
    </i>
    <i>
      <x v="11"/>
    </i>
    <i r="1">
      <x v="3"/>
    </i>
    <i>
      <x v="12"/>
    </i>
    <i r="1">
      <x v="2"/>
    </i>
    <i>
      <x v="13"/>
    </i>
    <i r="1">
      <x v="5"/>
    </i>
    <i>
      <x v="14"/>
    </i>
    <i r="1">
      <x/>
    </i>
    <i r="1">
      <x v="1"/>
    </i>
    <i>
      <x v="15"/>
    </i>
    <i r="1">
      <x v="4"/>
    </i>
    <i>
      <x v="16"/>
    </i>
    <i r="1">
      <x v="18"/>
    </i>
    <i>
      <x v="17"/>
    </i>
    <i r="1">
      <x v="20"/>
    </i>
    <i>
      <x v="18"/>
    </i>
    <i r="1">
      <x v="20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kahnomcake.lzd@gmail.com" TargetMode="External"/><Relationship Id="rId3" Type="http://schemas.openxmlformats.org/officeDocument/2006/relationships/hyperlink" Target="mailto:chiffonlazada@gmail.com" TargetMode="External"/><Relationship Id="rId7" Type="http://schemas.openxmlformats.org/officeDocument/2006/relationships/hyperlink" Target="mailto:chiffon.kps@gmail.com" TargetMode="External"/><Relationship Id="rId2" Type="http://schemas.openxmlformats.org/officeDocument/2006/relationships/hyperlink" Target="mailto:cakewanwanach.lzd@gmail.com" TargetMode="External"/><Relationship Id="rId1" Type="http://schemas.openxmlformats.org/officeDocument/2006/relationships/hyperlink" Target="mailto:cakethebest01@gmail.com" TargetMode="External"/><Relationship Id="rId6" Type="http://schemas.openxmlformats.org/officeDocument/2006/relationships/hyperlink" Target="mailto:khongfhak.kps@gmail.com" TargetMode="External"/><Relationship Id="rId5" Type="http://schemas.openxmlformats.org/officeDocument/2006/relationships/hyperlink" Target="mailto:cakewanwanach.kps@gmail.com" TargetMode="External"/><Relationship Id="rId4" Type="http://schemas.openxmlformats.org/officeDocument/2006/relationships/hyperlink" Target="mailto:chiffonk.kps@gmail.com" TargetMode="External"/><Relationship Id="rId9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3785-AE41-405E-B1B9-6D874BFF4359}">
  <sheetPr>
    <tabColor rgb="FF00B050"/>
    <pageSetUpPr fitToPage="1"/>
  </sheetPr>
  <dimension ref="A1:HW117"/>
  <sheetViews>
    <sheetView zoomScaleNormal="100" workbookViewId="0">
      <pane xSplit="13" ySplit="3" topLeftCell="N91" activePane="bottomRight" state="frozen"/>
      <selection sqref="A1:M126"/>
      <selection pane="topRight" sqref="A1:M126"/>
      <selection pane="bottomLeft" sqref="A1:M126"/>
      <selection pane="bottomRight" activeCell="G94" sqref="G94"/>
    </sheetView>
  </sheetViews>
  <sheetFormatPr defaultColWidth="8.7265625" defaultRowHeight="23.4" x14ac:dyDescent="0.6"/>
  <cols>
    <col min="1" max="1" width="5.26953125" style="62" customWidth="1"/>
    <col min="2" max="2" width="11.453125" style="57" customWidth="1"/>
    <col min="3" max="3" width="35.453125" style="58" customWidth="1"/>
    <col min="4" max="4" width="10.26953125" style="57" customWidth="1"/>
    <col min="5" max="5" width="10.26953125" style="59" customWidth="1"/>
    <col min="6" max="6" width="10.26953125" style="58" customWidth="1"/>
    <col min="7" max="12" width="8" style="74" customWidth="1"/>
    <col min="13" max="13" width="8.6328125" style="74" customWidth="1"/>
    <col min="14" max="14" width="14.453125" style="74" customWidth="1"/>
    <col min="15" max="24" width="8.08984375" style="77" customWidth="1"/>
    <col min="25" max="25" width="8.6328125" style="77" customWidth="1"/>
    <col min="26" max="159" width="8.08984375" style="77" customWidth="1"/>
    <col min="160" max="160" width="8" style="77" customWidth="1"/>
    <col min="161" max="166" width="8.08984375" style="77" customWidth="1"/>
    <col min="167" max="167" width="8" style="77" customWidth="1"/>
    <col min="168" max="173" width="8.08984375" style="77" customWidth="1"/>
    <col min="174" max="174" width="8" style="77" customWidth="1"/>
    <col min="175" max="180" width="8.08984375" style="77" customWidth="1"/>
    <col min="181" max="181" width="8" style="77" customWidth="1"/>
    <col min="182" max="187" width="8.08984375" style="77" customWidth="1"/>
    <col min="188" max="188" width="8" style="77" customWidth="1"/>
    <col min="189" max="194" width="8.08984375" style="77" customWidth="1"/>
    <col min="195" max="195" width="8" style="77" customWidth="1"/>
    <col min="196" max="196" width="8.08984375" style="77" customWidth="1"/>
    <col min="197" max="201" width="8.08984375" style="77" bestFit="1" customWidth="1"/>
    <col min="202" max="202" width="8" style="77" customWidth="1"/>
    <col min="203" max="208" width="8.08984375" style="77" bestFit="1" customWidth="1"/>
    <col min="209" max="209" width="8" style="77" customWidth="1"/>
    <col min="210" max="215" width="8.08984375" style="77" bestFit="1" customWidth="1"/>
    <col min="216" max="216" width="8" style="77" customWidth="1"/>
    <col min="217" max="222" width="8.08984375" style="77" bestFit="1" customWidth="1"/>
    <col min="223" max="223" width="8" style="77" customWidth="1"/>
    <col min="224" max="229" width="8.08984375" style="77" bestFit="1" customWidth="1"/>
    <col min="230" max="230" width="8" style="77" customWidth="1"/>
    <col min="231" max="231" width="8.08984375" style="77" bestFit="1" customWidth="1"/>
    <col min="232" max="16384" width="8.7265625" style="62"/>
  </cols>
  <sheetData>
    <row r="1" spans="1:231" ht="29.4" thickBot="1" x14ac:dyDescent="0.8">
      <c r="A1" s="56" t="s">
        <v>16711</v>
      </c>
      <c r="F1" s="60">
        <f>SUM(F4:F109)</f>
        <v>350398.31999999995</v>
      </c>
      <c r="G1" s="61">
        <f t="shared" ref="G1:BC1" si="0">SUM(G4:G115)</f>
        <v>3168</v>
      </c>
      <c r="H1" s="61">
        <f t="shared" si="0"/>
        <v>1948</v>
      </c>
      <c r="I1" s="61">
        <f t="shared" si="0"/>
        <v>2587</v>
      </c>
      <c r="J1" s="61">
        <f t="shared" si="0"/>
        <v>4306</v>
      </c>
      <c r="K1" s="61">
        <f t="shared" si="0"/>
        <v>0</v>
      </c>
      <c r="L1" s="61">
        <f t="shared" si="0"/>
        <v>1433</v>
      </c>
      <c r="M1" s="61">
        <f>SUM(M4:M115)</f>
        <v>13442</v>
      </c>
      <c r="N1" s="61">
        <f>SUM(N4:N115)</f>
        <v>12009</v>
      </c>
      <c r="O1" s="61">
        <f t="shared" si="0"/>
        <v>0</v>
      </c>
      <c r="P1" s="61">
        <f t="shared" si="0"/>
        <v>0</v>
      </c>
      <c r="Q1" s="61">
        <f t="shared" si="0"/>
        <v>0</v>
      </c>
      <c r="R1" s="61">
        <f t="shared" si="0"/>
        <v>0</v>
      </c>
      <c r="S1" s="61">
        <f t="shared" si="0"/>
        <v>0</v>
      </c>
      <c r="T1" s="61">
        <f t="shared" si="0"/>
        <v>0</v>
      </c>
      <c r="U1" s="61">
        <f t="shared" si="0"/>
        <v>0</v>
      </c>
      <c r="V1" s="61">
        <f t="shared" si="0"/>
        <v>0</v>
      </c>
      <c r="W1" s="61">
        <f t="shared" si="0"/>
        <v>0</v>
      </c>
      <c r="X1" s="61">
        <f t="shared" si="0"/>
        <v>0</v>
      </c>
      <c r="Y1" s="61">
        <f t="shared" si="0"/>
        <v>0</v>
      </c>
      <c r="Z1" s="61">
        <f t="shared" si="0"/>
        <v>0</v>
      </c>
      <c r="AA1" s="61">
        <f t="shared" si="0"/>
        <v>0</v>
      </c>
      <c r="AB1" s="61">
        <f t="shared" si="0"/>
        <v>0</v>
      </c>
      <c r="AC1" s="61">
        <f t="shared" si="0"/>
        <v>141</v>
      </c>
      <c r="AD1" s="61">
        <f t="shared" si="0"/>
        <v>130</v>
      </c>
      <c r="AE1" s="61">
        <f t="shared" si="0"/>
        <v>9</v>
      </c>
      <c r="AF1" s="61">
        <f t="shared" si="0"/>
        <v>117</v>
      </c>
      <c r="AG1" s="61">
        <f t="shared" si="0"/>
        <v>0</v>
      </c>
      <c r="AH1" s="61">
        <f t="shared" si="0"/>
        <v>0</v>
      </c>
      <c r="AI1" s="61">
        <f>SUM(AI4:AI115)</f>
        <v>397</v>
      </c>
      <c r="AJ1" s="61">
        <f t="shared" si="0"/>
        <v>51</v>
      </c>
      <c r="AK1" s="61">
        <f t="shared" si="0"/>
        <v>37</v>
      </c>
      <c r="AL1" s="61">
        <f t="shared" si="0"/>
        <v>39</v>
      </c>
      <c r="AM1" s="61">
        <f t="shared" si="0"/>
        <v>113</v>
      </c>
      <c r="AN1" s="61">
        <f t="shared" si="0"/>
        <v>0</v>
      </c>
      <c r="AO1" s="61">
        <f t="shared" si="0"/>
        <v>0</v>
      </c>
      <c r="AP1" s="61">
        <f t="shared" si="0"/>
        <v>240</v>
      </c>
      <c r="AQ1" s="61">
        <f t="shared" si="0"/>
        <v>127</v>
      </c>
      <c r="AR1" s="61">
        <f t="shared" si="0"/>
        <v>79</v>
      </c>
      <c r="AS1" s="61">
        <f t="shared" si="0"/>
        <v>29</v>
      </c>
      <c r="AT1" s="61">
        <f t="shared" si="0"/>
        <v>41</v>
      </c>
      <c r="AU1" s="61">
        <f t="shared" si="0"/>
        <v>0</v>
      </c>
      <c r="AV1" s="61">
        <f t="shared" si="0"/>
        <v>71</v>
      </c>
      <c r="AW1" s="61">
        <f t="shared" si="0"/>
        <v>291</v>
      </c>
      <c r="AX1" s="61">
        <f t="shared" si="0"/>
        <v>202</v>
      </c>
      <c r="AY1" s="61">
        <f t="shared" si="0"/>
        <v>134</v>
      </c>
      <c r="AZ1" s="61">
        <f t="shared" si="0"/>
        <v>36</v>
      </c>
      <c r="BA1" s="61">
        <f t="shared" si="0"/>
        <v>60</v>
      </c>
      <c r="BB1" s="61">
        <f t="shared" si="0"/>
        <v>0</v>
      </c>
      <c r="BC1" s="61">
        <f t="shared" si="0"/>
        <v>41</v>
      </c>
      <c r="BD1" s="61">
        <f>SUM(BD4:BD115)</f>
        <v>473</v>
      </c>
      <c r="BE1" s="61">
        <f t="shared" ref="BE1:DP1" si="1">SUM(BE4:BE115)</f>
        <v>286</v>
      </c>
      <c r="BF1" s="61">
        <f t="shared" si="1"/>
        <v>111</v>
      </c>
      <c r="BG1" s="61">
        <f t="shared" si="1"/>
        <v>25</v>
      </c>
      <c r="BH1" s="61">
        <f t="shared" si="1"/>
        <v>43</v>
      </c>
      <c r="BI1" s="61">
        <f t="shared" si="1"/>
        <v>0</v>
      </c>
      <c r="BJ1" s="61">
        <f t="shared" si="1"/>
        <v>38</v>
      </c>
      <c r="BK1" s="61">
        <f t="shared" si="1"/>
        <v>477</v>
      </c>
      <c r="BL1" s="61">
        <f t="shared" si="1"/>
        <v>271</v>
      </c>
      <c r="BM1" s="61">
        <f t="shared" si="1"/>
        <v>77</v>
      </c>
      <c r="BN1" s="61">
        <f t="shared" si="1"/>
        <v>45</v>
      </c>
      <c r="BO1" s="61">
        <f t="shared" si="1"/>
        <v>218</v>
      </c>
      <c r="BP1" s="61">
        <f t="shared" si="1"/>
        <v>0</v>
      </c>
      <c r="BQ1" s="61">
        <f t="shared" si="1"/>
        <v>0</v>
      </c>
      <c r="BR1" s="61">
        <f t="shared" si="1"/>
        <v>611</v>
      </c>
      <c r="BS1" s="61">
        <f t="shared" si="1"/>
        <v>59</v>
      </c>
      <c r="BT1" s="61">
        <f t="shared" si="1"/>
        <v>75</v>
      </c>
      <c r="BU1" s="61">
        <f t="shared" si="1"/>
        <v>44</v>
      </c>
      <c r="BV1" s="61">
        <f t="shared" si="1"/>
        <v>157</v>
      </c>
      <c r="BW1" s="61">
        <f t="shared" si="1"/>
        <v>0</v>
      </c>
      <c r="BX1" s="61">
        <f t="shared" si="1"/>
        <v>90</v>
      </c>
      <c r="BY1" s="61">
        <f t="shared" si="1"/>
        <v>425</v>
      </c>
      <c r="BZ1" s="61">
        <f t="shared" si="1"/>
        <v>61</v>
      </c>
      <c r="CA1" s="61">
        <f t="shared" si="1"/>
        <v>62</v>
      </c>
      <c r="CB1" s="61">
        <f t="shared" si="1"/>
        <v>20</v>
      </c>
      <c r="CC1" s="61">
        <f t="shared" si="1"/>
        <v>214</v>
      </c>
      <c r="CD1" s="61">
        <f t="shared" si="1"/>
        <v>0</v>
      </c>
      <c r="CE1" s="61">
        <f t="shared" si="1"/>
        <v>49</v>
      </c>
      <c r="CF1" s="61">
        <f t="shared" si="1"/>
        <v>368</v>
      </c>
      <c r="CG1" s="61">
        <f t="shared" si="1"/>
        <v>107</v>
      </c>
      <c r="CH1" s="61">
        <f t="shared" si="1"/>
        <v>84</v>
      </c>
      <c r="CI1" s="61">
        <f t="shared" si="1"/>
        <v>75</v>
      </c>
      <c r="CJ1" s="61">
        <f t="shared" si="1"/>
        <v>211</v>
      </c>
      <c r="CK1" s="61">
        <f t="shared" si="1"/>
        <v>0</v>
      </c>
      <c r="CL1" s="61">
        <f t="shared" si="1"/>
        <v>0</v>
      </c>
      <c r="CM1" s="61">
        <f t="shared" si="1"/>
        <v>477</v>
      </c>
      <c r="CN1" s="61">
        <f t="shared" si="1"/>
        <v>53</v>
      </c>
      <c r="CO1" s="61">
        <f t="shared" si="1"/>
        <v>58</v>
      </c>
      <c r="CP1" s="61">
        <f t="shared" si="1"/>
        <v>55</v>
      </c>
      <c r="CQ1" s="61">
        <f t="shared" si="1"/>
        <v>430</v>
      </c>
      <c r="CR1" s="61">
        <f t="shared" si="1"/>
        <v>0</v>
      </c>
      <c r="CS1" s="61">
        <f t="shared" si="1"/>
        <v>57</v>
      </c>
      <c r="CT1" s="61">
        <f t="shared" si="1"/>
        <v>612</v>
      </c>
      <c r="CU1" s="61">
        <f t="shared" si="1"/>
        <v>61</v>
      </c>
      <c r="CV1" s="61">
        <f t="shared" si="1"/>
        <v>62</v>
      </c>
      <c r="CW1" s="61">
        <f t="shared" si="1"/>
        <v>20</v>
      </c>
      <c r="CX1" s="61">
        <f t="shared" si="1"/>
        <v>214</v>
      </c>
      <c r="CY1" s="61">
        <f t="shared" si="1"/>
        <v>0</v>
      </c>
      <c r="CZ1" s="61">
        <f t="shared" si="1"/>
        <v>49</v>
      </c>
      <c r="DA1" s="61">
        <f t="shared" si="1"/>
        <v>368</v>
      </c>
      <c r="DB1" s="61">
        <f t="shared" si="1"/>
        <v>97</v>
      </c>
      <c r="DC1" s="61">
        <f t="shared" si="1"/>
        <v>48</v>
      </c>
      <c r="DD1" s="61">
        <f t="shared" si="1"/>
        <v>38</v>
      </c>
      <c r="DE1" s="61">
        <f t="shared" si="1"/>
        <v>204</v>
      </c>
      <c r="DF1" s="61">
        <f t="shared" si="1"/>
        <v>0</v>
      </c>
      <c r="DG1" s="61">
        <f t="shared" si="1"/>
        <v>57</v>
      </c>
      <c r="DH1" s="61">
        <f t="shared" si="1"/>
        <v>387</v>
      </c>
      <c r="DI1" s="61">
        <f t="shared" si="1"/>
        <v>128</v>
      </c>
      <c r="DJ1" s="61">
        <f t="shared" si="1"/>
        <v>78</v>
      </c>
      <c r="DK1" s="61">
        <f t="shared" si="1"/>
        <v>140</v>
      </c>
      <c r="DL1" s="61">
        <f t="shared" si="1"/>
        <v>174</v>
      </c>
      <c r="DM1" s="61">
        <f t="shared" si="1"/>
        <v>0</v>
      </c>
      <c r="DN1" s="61">
        <f t="shared" si="1"/>
        <v>0</v>
      </c>
      <c r="DO1" s="61">
        <f t="shared" si="1"/>
        <v>520</v>
      </c>
      <c r="DP1" s="61">
        <f t="shared" si="1"/>
        <v>104</v>
      </c>
      <c r="DQ1" s="61">
        <f t="shared" ref="DQ1:GB1" si="2">SUM(DQ4:DQ115)</f>
        <v>89</v>
      </c>
      <c r="DR1" s="61">
        <f t="shared" si="2"/>
        <v>347</v>
      </c>
      <c r="DS1" s="61">
        <f t="shared" si="2"/>
        <v>78</v>
      </c>
      <c r="DT1" s="61">
        <f t="shared" si="2"/>
        <v>0</v>
      </c>
      <c r="DU1" s="61">
        <f t="shared" si="2"/>
        <v>12</v>
      </c>
      <c r="DV1" s="61">
        <f t="shared" si="2"/>
        <v>630</v>
      </c>
      <c r="DW1" s="61">
        <f t="shared" si="2"/>
        <v>41</v>
      </c>
      <c r="DX1" s="61">
        <f t="shared" si="2"/>
        <v>115</v>
      </c>
      <c r="DY1" s="61">
        <f t="shared" si="2"/>
        <v>190</v>
      </c>
      <c r="DZ1" s="61">
        <f t="shared" si="2"/>
        <v>236</v>
      </c>
      <c r="EA1" s="61">
        <f t="shared" si="2"/>
        <v>0</v>
      </c>
      <c r="EB1" s="61">
        <f t="shared" si="2"/>
        <v>193</v>
      </c>
      <c r="EC1" s="61">
        <f t="shared" si="2"/>
        <v>582</v>
      </c>
      <c r="ED1" s="61">
        <f t="shared" si="2"/>
        <v>146</v>
      </c>
      <c r="EE1" s="61">
        <f t="shared" si="2"/>
        <v>84</v>
      </c>
      <c r="EF1" s="61">
        <f t="shared" si="2"/>
        <v>135</v>
      </c>
      <c r="EG1" s="61">
        <f t="shared" si="2"/>
        <v>103</v>
      </c>
      <c r="EH1" s="61">
        <f t="shared" si="2"/>
        <v>0</v>
      </c>
      <c r="EI1" s="61">
        <f t="shared" si="2"/>
        <v>0</v>
      </c>
      <c r="EJ1" s="61">
        <f t="shared" si="2"/>
        <v>468</v>
      </c>
      <c r="EK1" s="61">
        <f t="shared" si="2"/>
        <v>86</v>
      </c>
      <c r="EL1" s="61">
        <f t="shared" si="2"/>
        <v>112</v>
      </c>
      <c r="EM1" s="61">
        <f t="shared" si="2"/>
        <v>79</v>
      </c>
      <c r="EN1" s="61">
        <f t="shared" si="2"/>
        <v>288</v>
      </c>
      <c r="EO1" s="61">
        <f t="shared" si="2"/>
        <v>0</v>
      </c>
      <c r="EP1" s="61">
        <f t="shared" si="2"/>
        <v>120</v>
      </c>
      <c r="EQ1" s="61">
        <f t="shared" si="2"/>
        <v>685</v>
      </c>
      <c r="ER1" s="61">
        <f t="shared" si="2"/>
        <v>201</v>
      </c>
      <c r="ES1" s="61">
        <f t="shared" si="2"/>
        <v>24</v>
      </c>
      <c r="ET1" s="61">
        <f t="shared" si="2"/>
        <v>150</v>
      </c>
      <c r="EU1" s="61">
        <f t="shared" si="2"/>
        <v>172</v>
      </c>
      <c r="EV1" s="61">
        <f t="shared" si="2"/>
        <v>0</v>
      </c>
      <c r="EW1" s="61">
        <f t="shared" si="2"/>
        <v>35</v>
      </c>
      <c r="EX1" s="61">
        <f t="shared" si="2"/>
        <v>582</v>
      </c>
      <c r="EY1" s="61">
        <f t="shared" si="2"/>
        <v>72</v>
      </c>
      <c r="EZ1" s="61">
        <f t="shared" si="2"/>
        <v>51</v>
      </c>
      <c r="FA1" s="61">
        <f t="shared" si="2"/>
        <v>256</v>
      </c>
      <c r="FB1" s="61">
        <f t="shared" si="2"/>
        <v>100</v>
      </c>
      <c r="FC1" s="61">
        <f t="shared" si="2"/>
        <v>0</v>
      </c>
      <c r="FD1" s="61">
        <f t="shared" si="2"/>
        <v>45</v>
      </c>
      <c r="FE1" s="61">
        <f t="shared" si="2"/>
        <v>524</v>
      </c>
      <c r="FF1" s="61">
        <f t="shared" si="2"/>
        <v>150</v>
      </c>
      <c r="FG1" s="61">
        <f t="shared" si="2"/>
        <v>39</v>
      </c>
      <c r="FH1" s="61">
        <f t="shared" si="2"/>
        <v>149</v>
      </c>
      <c r="FI1" s="61">
        <f t="shared" si="2"/>
        <v>111</v>
      </c>
      <c r="FJ1" s="61">
        <f t="shared" si="2"/>
        <v>0</v>
      </c>
      <c r="FK1" s="61">
        <f t="shared" si="2"/>
        <v>0</v>
      </c>
      <c r="FL1" s="61">
        <f t="shared" si="2"/>
        <v>449</v>
      </c>
      <c r="FM1" s="61">
        <f t="shared" si="2"/>
        <v>65</v>
      </c>
      <c r="FN1" s="61">
        <f t="shared" si="2"/>
        <v>39</v>
      </c>
      <c r="FO1" s="61">
        <f t="shared" si="2"/>
        <v>143</v>
      </c>
      <c r="FP1" s="61">
        <f t="shared" si="2"/>
        <v>319</v>
      </c>
      <c r="FQ1" s="61">
        <f t="shared" si="2"/>
        <v>0</v>
      </c>
      <c r="FR1" s="61">
        <f t="shared" si="2"/>
        <v>198</v>
      </c>
      <c r="FS1" s="61">
        <f t="shared" si="2"/>
        <v>764</v>
      </c>
      <c r="FT1" s="61">
        <f t="shared" si="2"/>
        <v>114</v>
      </c>
      <c r="FU1" s="61">
        <f t="shared" si="2"/>
        <v>54</v>
      </c>
      <c r="FV1" s="61">
        <f t="shared" si="2"/>
        <v>96</v>
      </c>
      <c r="FW1" s="61">
        <f t="shared" si="2"/>
        <v>157</v>
      </c>
      <c r="FX1" s="61">
        <f t="shared" si="2"/>
        <v>0</v>
      </c>
      <c r="FY1" s="61">
        <f t="shared" si="2"/>
        <v>10</v>
      </c>
      <c r="FZ1" s="61">
        <f t="shared" si="2"/>
        <v>431</v>
      </c>
      <c r="GA1" s="61">
        <f t="shared" si="2"/>
        <v>75</v>
      </c>
      <c r="GB1" s="61">
        <f t="shared" si="2"/>
        <v>28</v>
      </c>
      <c r="GC1" s="61">
        <f t="shared" ref="GC1:HW1" si="3">SUM(GC4:GC115)</f>
        <v>70</v>
      </c>
      <c r="GD1" s="61">
        <f t="shared" si="3"/>
        <v>49</v>
      </c>
      <c r="GE1" s="61">
        <f t="shared" si="3"/>
        <v>0</v>
      </c>
      <c r="GF1" s="61">
        <f t="shared" si="3"/>
        <v>16</v>
      </c>
      <c r="GG1" s="61">
        <f t="shared" si="3"/>
        <v>222</v>
      </c>
      <c r="GH1" s="61">
        <f t="shared" si="3"/>
        <v>196</v>
      </c>
      <c r="GI1" s="61">
        <f t="shared" si="3"/>
        <v>122</v>
      </c>
      <c r="GJ1" s="61">
        <f t="shared" si="3"/>
        <v>259</v>
      </c>
      <c r="GK1" s="61">
        <f t="shared" si="3"/>
        <v>291</v>
      </c>
      <c r="GL1" s="61">
        <f t="shared" si="3"/>
        <v>0</v>
      </c>
      <c r="GM1" s="61">
        <f t="shared" si="3"/>
        <v>90</v>
      </c>
      <c r="GN1" s="61">
        <f t="shared" si="3"/>
        <v>883</v>
      </c>
      <c r="GO1" s="61">
        <f t="shared" si="3"/>
        <v>231</v>
      </c>
      <c r="GP1" s="61">
        <f t="shared" si="3"/>
        <v>79</v>
      </c>
      <c r="GQ1" s="61">
        <f t="shared" si="3"/>
        <v>93</v>
      </c>
      <c r="GR1" s="61">
        <f t="shared" si="3"/>
        <v>117</v>
      </c>
      <c r="GS1" s="61">
        <f t="shared" si="3"/>
        <v>0</v>
      </c>
      <c r="GT1" s="61">
        <f t="shared" si="3"/>
        <v>235</v>
      </c>
      <c r="GU1" s="61">
        <f>SUM(GU4:GU115)</f>
        <v>755</v>
      </c>
      <c r="GV1" s="61">
        <f t="shared" si="3"/>
        <v>43</v>
      </c>
      <c r="GW1" s="61">
        <f t="shared" si="3"/>
        <v>77</v>
      </c>
      <c r="GX1" s="61">
        <f t="shared" si="3"/>
        <v>45</v>
      </c>
      <c r="GY1" s="61">
        <f t="shared" si="3"/>
        <v>89</v>
      </c>
      <c r="GZ1" s="61">
        <f t="shared" si="3"/>
        <v>0</v>
      </c>
      <c r="HA1" s="61">
        <f t="shared" si="3"/>
        <v>27</v>
      </c>
      <c r="HB1" s="61">
        <f t="shared" si="3"/>
        <v>281</v>
      </c>
      <c r="HC1" s="61">
        <f t="shared" si="3"/>
        <v>0</v>
      </c>
      <c r="HD1" s="61">
        <f t="shared" si="3"/>
        <v>0</v>
      </c>
      <c r="HE1" s="61">
        <f t="shared" si="3"/>
        <v>0</v>
      </c>
      <c r="HF1" s="61">
        <f t="shared" si="3"/>
        <v>0</v>
      </c>
      <c r="HG1" s="61">
        <f t="shared" si="3"/>
        <v>0</v>
      </c>
      <c r="HH1" s="61">
        <f t="shared" si="3"/>
        <v>0</v>
      </c>
      <c r="HI1" s="61">
        <f t="shared" si="3"/>
        <v>0</v>
      </c>
      <c r="HJ1" s="61">
        <f t="shared" si="3"/>
        <v>0</v>
      </c>
      <c r="HK1" s="61">
        <f t="shared" si="3"/>
        <v>0</v>
      </c>
      <c r="HL1" s="61">
        <f t="shared" si="3"/>
        <v>0</v>
      </c>
      <c r="HM1" s="61">
        <f t="shared" si="3"/>
        <v>0</v>
      </c>
      <c r="HN1" s="61">
        <f t="shared" si="3"/>
        <v>0</v>
      </c>
      <c r="HO1" s="61">
        <f t="shared" si="3"/>
        <v>0</v>
      </c>
      <c r="HP1" s="61">
        <f t="shared" si="3"/>
        <v>0</v>
      </c>
      <c r="HQ1" s="61">
        <f t="shared" si="3"/>
        <v>0</v>
      </c>
      <c r="HR1" s="61">
        <f t="shared" si="3"/>
        <v>0</v>
      </c>
      <c r="HS1" s="61">
        <f t="shared" si="3"/>
        <v>0</v>
      </c>
      <c r="HT1" s="61">
        <f t="shared" si="3"/>
        <v>0</v>
      </c>
      <c r="HU1" s="61">
        <f t="shared" si="3"/>
        <v>0</v>
      </c>
      <c r="HV1" s="61">
        <f t="shared" si="3"/>
        <v>0</v>
      </c>
      <c r="HW1" s="61">
        <f t="shared" si="3"/>
        <v>0</v>
      </c>
    </row>
    <row r="2" spans="1:231" s="63" customFormat="1" ht="27.6" customHeight="1" thickTop="1" x14ac:dyDescent="0.7">
      <c r="A2" s="203" t="s">
        <v>16712</v>
      </c>
      <c r="B2" s="203" t="s">
        <v>0</v>
      </c>
      <c r="C2" s="203" t="s">
        <v>164</v>
      </c>
      <c r="D2" s="203" t="s">
        <v>165</v>
      </c>
      <c r="E2" s="204" t="s">
        <v>16713</v>
      </c>
      <c r="F2" s="203" t="s">
        <v>16714</v>
      </c>
      <c r="G2" s="202" t="s">
        <v>16715</v>
      </c>
      <c r="H2" s="202"/>
      <c r="I2" s="202"/>
      <c r="J2" s="202"/>
      <c r="K2" s="202"/>
      <c r="L2" s="202"/>
      <c r="M2" s="202"/>
      <c r="N2" s="202"/>
      <c r="O2" s="201">
        <v>243984</v>
      </c>
      <c r="P2" s="201"/>
      <c r="Q2" s="201"/>
      <c r="R2" s="201"/>
      <c r="S2" s="201"/>
      <c r="T2" s="201"/>
      <c r="U2" s="201"/>
      <c r="V2" s="201">
        <v>243985</v>
      </c>
      <c r="W2" s="201"/>
      <c r="X2" s="201"/>
      <c r="Y2" s="201"/>
      <c r="Z2" s="201"/>
      <c r="AA2" s="201"/>
      <c r="AB2" s="201"/>
      <c r="AC2" s="201">
        <v>243986</v>
      </c>
      <c r="AD2" s="201"/>
      <c r="AE2" s="201"/>
      <c r="AF2" s="201"/>
      <c r="AG2" s="201"/>
      <c r="AH2" s="201"/>
      <c r="AI2" s="201"/>
      <c r="AJ2" s="201">
        <v>243987</v>
      </c>
      <c r="AK2" s="201"/>
      <c r="AL2" s="201"/>
      <c r="AM2" s="201"/>
      <c r="AN2" s="201"/>
      <c r="AO2" s="201"/>
      <c r="AP2" s="201"/>
      <c r="AQ2" s="201">
        <v>243988</v>
      </c>
      <c r="AR2" s="201"/>
      <c r="AS2" s="201"/>
      <c r="AT2" s="201"/>
      <c r="AU2" s="201"/>
      <c r="AV2" s="201"/>
      <c r="AW2" s="201"/>
      <c r="AX2" s="201">
        <v>243989</v>
      </c>
      <c r="AY2" s="201"/>
      <c r="AZ2" s="201"/>
      <c r="BA2" s="201"/>
      <c r="BB2" s="201"/>
      <c r="BC2" s="201"/>
      <c r="BD2" s="201"/>
      <c r="BE2" s="201">
        <v>243990</v>
      </c>
      <c r="BF2" s="201"/>
      <c r="BG2" s="201"/>
      <c r="BH2" s="201"/>
      <c r="BI2" s="201"/>
      <c r="BJ2" s="201"/>
      <c r="BK2" s="201"/>
      <c r="BL2" s="201">
        <v>243991</v>
      </c>
      <c r="BM2" s="201"/>
      <c r="BN2" s="201"/>
      <c r="BO2" s="201"/>
      <c r="BP2" s="201"/>
      <c r="BQ2" s="201"/>
      <c r="BR2" s="201"/>
      <c r="BS2" s="201">
        <v>243992</v>
      </c>
      <c r="BT2" s="201"/>
      <c r="BU2" s="201"/>
      <c r="BV2" s="201"/>
      <c r="BW2" s="201"/>
      <c r="BX2" s="201"/>
      <c r="BY2" s="201"/>
      <c r="BZ2" s="201">
        <v>243993</v>
      </c>
      <c r="CA2" s="201"/>
      <c r="CB2" s="201"/>
      <c r="CC2" s="201"/>
      <c r="CD2" s="201"/>
      <c r="CE2" s="201"/>
      <c r="CF2" s="201"/>
      <c r="CG2" s="201">
        <v>243994</v>
      </c>
      <c r="CH2" s="201"/>
      <c r="CI2" s="201"/>
      <c r="CJ2" s="201"/>
      <c r="CK2" s="201"/>
      <c r="CL2" s="201"/>
      <c r="CM2" s="201"/>
      <c r="CN2" s="201">
        <v>243995</v>
      </c>
      <c r="CO2" s="201"/>
      <c r="CP2" s="201"/>
      <c r="CQ2" s="201"/>
      <c r="CR2" s="201"/>
      <c r="CS2" s="201"/>
      <c r="CT2" s="201"/>
      <c r="CU2" s="201">
        <v>243996</v>
      </c>
      <c r="CV2" s="201"/>
      <c r="CW2" s="201"/>
      <c r="CX2" s="201"/>
      <c r="CY2" s="201"/>
      <c r="CZ2" s="201"/>
      <c r="DA2" s="201"/>
      <c r="DB2" s="201">
        <v>243997</v>
      </c>
      <c r="DC2" s="201"/>
      <c r="DD2" s="201"/>
      <c r="DE2" s="201"/>
      <c r="DF2" s="201"/>
      <c r="DG2" s="201"/>
      <c r="DH2" s="201"/>
      <c r="DI2" s="201">
        <v>243998</v>
      </c>
      <c r="DJ2" s="201"/>
      <c r="DK2" s="201"/>
      <c r="DL2" s="201"/>
      <c r="DM2" s="201"/>
      <c r="DN2" s="201"/>
      <c r="DO2" s="201"/>
      <c r="DP2" s="201">
        <v>243999</v>
      </c>
      <c r="DQ2" s="201"/>
      <c r="DR2" s="201"/>
      <c r="DS2" s="201"/>
      <c r="DT2" s="201"/>
      <c r="DU2" s="201"/>
      <c r="DV2" s="201"/>
      <c r="DW2" s="201">
        <v>244000</v>
      </c>
      <c r="DX2" s="201"/>
      <c r="DY2" s="201"/>
      <c r="DZ2" s="201"/>
      <c r="EA2" s="201"/>
      <c r="EB2" s="201"/>
      <c r="EC2" s="201"/>
      <c r="ED2" s="201">
        <v>244001</v>
      </c>
      <c r="EE2" s="201"/>
      <c r="EF2" s="201"/>
      <c r="EG2" s="201"/>
      <c r="EH2" s="201"/>
      <c r="EI2" s="201"/>
      <c r="EJ2" s="201"/>
      <c r="EK2" s="201">
        <v>244002</v>
      </c>
      <c r="EL2" s="201"/>
      <c r="EM2" s="201"/>
      <c r="EN2" s="201"/>
      <c r="EO2" s="201"/>
      <c r="EP2" s="201"/>
      <c r="EQ2" s="201"/>
      <c r="ER2" s="201">
        <v>244003</v>
      </c>
      <c r="ES2" s="201"/>
      <c r="ET2" s="201"/>
      <c r="EU2" s="201"/>
      <c r="EV2" s="201"/>
      <c r="EW2" s="201"/>
      <c r="EX2" s="201"/>
      <c r="EY2" s="201">
        <v>244004</v>
      </c>
      <c r="EZ2" s="201"/>
      <c r="FA2" s="201"/>
      <c r="FB2" s="201"/>
      <c r="FC2" s="201"/>
      <c r="FD2" s="201"/>
      <c r="FE2" s="201"/>
      <c r="FF2" s="201">
        <v>244005</v>
      </c>
      <c r="FG2" s="201"/>
      <c r="FH2" s="201"/>
      <c r="FI2" s="201"/>
      <c r="FJ2" s="201"/>
      <c r="FK2" s="201"/>
      <c r="FL2" s="201"/>
      <c r="FM2" s="201">
        <v>244006</v>
      </c>
      <c r="FN2" s="201"/>
      <c r="FO2" s="201"/>
      <c r="FP2" s="201"/>
      <c r="FQ2" s="201"/>
      <c r="FR2" s="201"/>
      <c r="FS2" s="201"/>
      <c r="FT2" s="201">
        <v>244007</v>
      </c>
      <c r="FU2" s="201"/>
      <c r="FV2" s="201"/>
      <c r="FW2" s="201"/>
      <c r="FX2" s="201"/>
      <c r="FY2" s="201"/>
      <c r="FZ2" s="201"/>
      <c r="GA2" s="201">
        <v>244008</v>
      </c>
      <c r="GB2" s="201"/>
      <c r="GC2" s="201"/>
      <c r="GD2" s="201"/>
      <c r="GE2" s="201"/>
      <c r="GF2" s="201"/>
      <c r="GG2" s="201"/>
      <c r="GH2" s="201">
        <v>244009</v>
      </c>
      <c r="GI2" s="201"/>
      <c r="GJ2" s="201"/>
      <c r="GK2" s="201"/>
      <c r="GL2" s="201"/>
      <c r="GM2" s="201"/>
      <c r="GN2" s="201"/>
      <c r="GO2" s="201">
        <v>244010</v>
      </c>
      <c r="GP2" s="201"/>
      <c r="GQ2" s="201"/>
      <c r="GR2" s="201"/>
      <c r="GS2" s="201"/>
      <c r="GT2" s="201"/>
      <c r="GU2" s="201"/>
      <c r="GV2" s="201">
        <v>244011</v>
      </c>
      <c r="GW2" s="201"/>
      <c r="GX2" s="201"/>
      <c r="GY2" s="201"/>
      <c r="GZ2" s="201"/>
      <c r="HA2" s="201"/>
      <c r="HB2" s="201"/>
      <c r="HC2" s="201">
        <v>244012</v>
      </c>
      <c r="HD2" s="201"/>
      <c r="HE2" s="201"/>
      <c r="HF2" s="201"/>
      <c r="HG2" s="201"/>
      <c r="HH2" s="201"/>
      <c r="HI2" s="201"/>
      <c r="HJ2" s="201">
        <v>244013</v>
      </c>
      <c r="HK2" s="201"/>
      <c r="HL2" s="201"/>
      <c r="HM2" s="201"/>
      <c r="HN2" s="201"/>
      <c r="HO2" s="201"/>
      <c r="HP2" s="201"/>
      <c r="HQ2" s="201">
        <v>244014</v>
      </c>
      <c r="HR2" s="201"/>
      <c r="HS2" s="201"/>
      <c r="HT2" s="201"/>
      <c r="HU2" s="201"/>
      <c r="HV2" s="201"/>
      <c r="HW2" s="201"/>
    </row>
    <row r="3" spans="1:231" s="72" customFormat="1" x14ac:dyDescent="0.6">
      <c r="A3" s="203"/>
      <c r="B3" s="203"/>
      <c r="C3" s="203"/>
      <c r="D3" s="203"/>
      <c r="E3" s="204"/>
      <c r="F3" s="203"/>
      <c r="G3" s="64" t="s">
        <v>16716</v>
      </c>
      <c r="H3" s="65" t="s">
        <v>54</v>
      </c>
      <c r="I3" s="66" t="s">
        <v>49</v>
      </c>
      <c r="J3" s="67" t="s">
        <v>26</v>
      </c>
      <c r="K3" s="68" t="s">
        <v>16717</v>
      </c>
      <c r="L3" s="69" t="s">
        <v>16718</v>
      </c>
      <c r="M3" s="70" t="s">
        <v>275</v>
      </c>
      <c r="N3" s="71" t="s">
        <v>16719</v>
      </c>
      <c r="O3" s="64" t="s">
        <v>16716</v>
      </c>
      <c r="P3" s="65" t="s">
        <v>54</v>
      </c>
      <c r="Q3" s="66" t="s">
        <v>49</v>
      </c>
      <c r="R3" s="67" t="s">
        <v>26</v>
      </c>
      <c r="S3" s="68" t="s">
        <v>16717</v>
      </c>
      <c r="T3" s="69" t="s">
        <v>16718</v>
      </c>
      <c r="U3" s="70" t="s">
        <v>275</v>
      </c>
      <c r="V3" s="64" t="s">
        <v>16716</v>
      </c>
      <c r="W3" s="65" t="s">
        <v>54</v>
      </c>
      <c r="X3" s="66" t="s">
        <v>49</v>
      </c>
      <c r="Y3" s="67" t="s">
        <v>26</v>
      </c>
      <c r="Z3" s="68" t="s">
        <v>16717</v>
      </c>
      <c r="AA3" s="69" t="s">
        <v>16718</v>
      </c>
      <c r="AB3" s="70" t="s">
        <v>275</v>
      </c>
      <c r="AC3" s="64" t="s">
        <v>16716</v>
      </c>
      <c r="AD3" s="65" t="s">
        <v>54</v>
      </c>
      <c r="AE3" s="66" t="s">
        <v>49</v>
      </c>
      <c r="AF3" s="67" t="s">
        <v>26</v>
      </c>
      <c r="AG3" s="68" t="s">
        <v>16717</v>
      </c>
      <c r="AH3" s="69" t="s">
        <v>16718</v>
      </c>
      <c r="AI3" s="70" t="s">
        <v>275</v>
      </c>
      <c r="AJ3" s="64" t="s">
        <v>16716</v>
      </c>
      <c r="AK3" s="65" t="s">
        <v>54</v>
      </c>
      <c r="AL3" s="66" t="s">
        <v>49</v>
      </c>
      <c r="AM3" s="67" t="s">
        <v>26</v>
      </c>
      <c r="AN3" s="68" t="s">
        <v>16717</v>
      </c>
      <c r="AO3" s="69" t="s">
        <v>16718</v>
      </c>
      <c r="AP3" s="70" t="s">
        <v>275</v>
      </c>
      <c r="AQ3" s="64" t="s">
        <v>16716</v>
      </c>
      <c r="AR3" s="65" t="s">
        <v>54</v>
      </c>
      <c r="AS3" s="66" t="s">
        <v>49</v>
      </c>
      <c r="AT3" s="67" t="s">
        <v>26</v>
      </c>
      <c r="AU3" s="68" t="s">
        <v>16717</v>
      </c>
      <c r="AV3" s="69" t="s">
        <v>16718</v>
      </c>
      <c r="AW3" s="70" t="s">
        <v>275</v>
      </c>
      <c r="AX3" s="64" t="s">
        <v>16716</v>
      </c>
      <c r="AY3" s="65" t="s">
        <v>54</v>
      </c>
      <c r="AZ3" s="66" t="s">
        <v>49</v>
      </c>
      <c r="BA3" s="67" t="s">
        <v>26</v>
      </c>
      <c r="BB3" s="68" t="s">
        <v>16717</v>
      </c>
      <c r="BC3" s="69" t="s">
        <v>16718</v>
      </c>
      <c r="BD3" s="70" t="s">
        <v>275</v>
      </c>
      <c r="BE3" s="64" t="s">
        <v>16716</v>
      </c>
      <c r="BF3" s="65" t="s">
        <v>54</v>
      </c>
      <c r="BG3" s="66" t="s">
        <v>49</v>
      </c>
      <c r="BH3" s="67" t="s">
        <v>26</v>
      </c>
      <c r="BI3" s="68" t="s">
        <v>16717</v>
      </c>
      <c r="BJ3" s="69" t="s">
        <v>16718</v>
      </c>
      <c r="BK3" s="70" t="s">
        <v>275</v>
      </c>
      <c r="BL3" s="64" t="s">
        <v>16716</v>
      </c>
      <c r="BM3" s="65" t="s">
        <v>54</v>
      </c>
      <c r="BN3" s="66" t="s">
        <v>49</v>
      </c>
      <c r="BO3" s="67" t="s">
        <v>26</v>
      </c>
      <c r="BP3" s="68" t="s">
        <v>16717</v>
      </c>
      <c r="BQ3" s="69" t="s">
        <v>16718</v>
      </c>
      <c r="BR3" s="70" t="s">
        <v>275</v>
      </c>
      <c r="BS3" s="64" t="s">
        <v>16716</v>
      </c>
      <c r="BT3" s="65" t="s">
        <v>54</v>
      </c>
      <c r="BU3" s="66" t="s">
        <v>49</v>
      </c>
      <c r="BV3" s="67" t="s">
        <v>26</v>
      </c>
      <c r="BW3" s="68" t="s">
        <v>16717</v>
      </c>
      <c r="BX3" s="69" t="s">
        <v>16718</v>
      </c>
      <c r="BY3" s="70" t="s">
        <v>275</v>
      </c>
      <c r="BZ3" s="64" t="s">
        <v>16716</v>
      </c>
      <c r="CA3" s="65" t="s">
        <v>54</v>
      </c>
      <c r="CB3" s="66" t="s">
        <v>49</v>
      </c>
      <c r="CC3" s="67" t="s">
        <v>26</v>
      </c>
      <c r="CD3" s="68" t="s">
        <v>16717</v>
      </c>
      <c r="CE3" s="69" t="s">
        <v>16718</v>
      </c>
      <c r="CF3" s="70" t="s">
        <v>275</v>
      </c>
      <c r="CG3" s="64" t="s">
        <v>16716</v>
      </c>
      <c r="CH3" s="65" t="s">
        <v>54</v>
      </c>
      <c r="CI3" s="66" t="s">
        <v>49</v>
      </c>
      <c r="CJ3" s="67" t="s">
        <v>26</v>
      </c>
      <c r="CK3" s="68" t="s">
        <v>16717</v>
      </c>
      <c r="CL3" s="69" t="s">
        <v>16718</v>
      </c>
      <c r="CM3" s="70" t="s">
        <v>275</v>
      </c>
      <c r="CN3" s="64" t="s">
        <v>16716</v>
      </c>
      <c r="CO3" s="65" t="s">
        <v>54</v>
      </c>
      <c r="CP3" s="66" t="s">
        <v>49</v>
      </c>
      <c r="CQ3" s="67" t="s">
        <v>26</v>
      </c>
      <c r="CR3" s="68" t="s">
        <v>16717</v>
      </c>
      <c r="CS3" s="69" t="s">
        <v>16718</v>
      </c>
      <c r="CT3" s="70" t="s">
        <v>275</v>
      </c>
      <c r="CU3" s="64" t="s">
        <v>16716</v>
      </c>
      <c r="CV3" s="65" t="s">
        <v>54</v>
      </c>
      <c r="CW3" s="66" t="s">
        <v>49</v>
      </c>
      <c r="CX3" s="67" t="s">
        <v>26</v>
      </c>
      <c r="CY3" s="68" t="s">
        <v>16717</v>
      </c>
      <c r="CZ3" s="69" t="s">
        <v>16718</v>
      </c>
      <c r="DA3" s="70" t="s">
        <v>275</v>
      </c>
      <c r="DB3" s="64" t="s">
        <v>16716</v>
      </c>
      <c r="DC3" s="65" t="s">
        <v>54</v>
      </c>
      <c r="DD3" s="66" t="s">
        <v>49</v>
      </c>
      <c r="DE3" s="67" t="s">
        <v>26</v>
      </c>
      <c r="DF3" s="68" t="s">
        <v>16717</v>
      </c>
      <c r="DG3" s="69" t="s">
        <v>16718</v>
      </c>
      <c r="DH3" s="70" t="s">
        <v>275</v>
      </c>
      <c r="DI3" s="64" t="s">
        <v>16716</v>
      </c>
      <c r="DJ3" s="65" t="s">
        <v>54</v>
      </c>
      <c r="DK3" s="66" t="s">
        <v>49</v>
      </c>
      <c r="DL3" s="67" t="s">
        <v>26</v>
      </c>
      <c r="DM3" s="68" t="s">
        <v>16717</v>
      </c>
      <c r="DN3" s="69" t="s">
        <v>16718</v>
      </c>
      <c r="DO3" s="70" t="s">
        <v>275</v>
      </c>
      <c r="DP3" s="64" t="s">
        <v>16716</v>
      </c>
      <c r="DQ3" s="65" t="s">
        <v>54</v>
      </c>
      <c r="DR3" s="66" t="s">
        <v>49</v>
      </c>
      <c r="DS3" s="67" t="s">
        <v>26</v>
      </c>
      <c r="DT3" s="68" t="s">
        <v>16717</v>
      </c>
      <c r="DU3" s="69" t="s">
        <v>16718</v>
      </c>
      <c r="DV3" s="70" t="s">
        <v>275</v>
      </c>
      <c r="DW3" s="64" t="s">
        <v>16716</v>
      </c>
      <c r="DX3" s="65" t="s">
        <v>54</v>
      </c>
      <c r="DY3" s="66" t="s">
        <v>49</v>
      </c>
      <c r="DZ3" s="67" t="s">
        <v>26</v>
      </c>
      <c r="EA3" s="68" t="s">
        <v>16717</v>
      </c>
      <c r="EB3" s="69" t="s">
        <v>16718</v>
      </c>
      <c r="EC3" s="70" t="s">
        <v>275</v>
      </c>
      <c r="ED3" s="64" t="s">
        <v>16716</v>
      </c>
      <c r="EE3" s="65" t="s">
        <v>54</v>
      </c>
      <c r="EF3" s="66" t="s">
        <v>49</v>
      </c>
      <c r="EG3" s="67" t="s">
        <v>26</v>
      </c>
      <c r="EH3" s="68" t="s">
        <v>16717</v>
      </c>
      <c r="EI3" s="69" t="s">
        <v>16718</v>
      </c>
      <c r="EJ3" s="70" t="s">
        <v>275</v>
      </c>
      <c r="EK3" s="64" t="s">
        <v>16716</v>
      </c>
      <c r="EL3" s="65" t="s">
        <v>54</v>
      </c>
      <c r="EM3" s="66" t="s">
        <v>49</v>
      </c>
      <c r="EN3" s="67" t="s">
        <v>26</v>
      </c>
      <c r="EO3" s="68" t="s">
        <v>16717</v>
      </c>
      <c r="EP3" s="69" t="s">
        <v>16718</v>
      </c>
      <c r="EQ3" s="70" t="s">
        <v>275</v>
      </c>
      <c r="ER3" s="64" t="s">
        <v>16716</v>
      </c>
      <c r="ES3" s="65" t="s">
        <v>54</v>
      </c>
      <c r="ET3" s="66" t="s">
        <v>49</v>
      </c>
      <c r="EU3" s="67" t="s">
        <v>26</v>
      </c>
      <c r="EV3" s="68" t="s">
        <v>16717</v>
      </c>
      <c r="EW3" s="69" t="s">
        <v>16718</v>
      </c>
      <c r="EX3" s="70" t="s">
        <v>275</v>
      </c>
      <c r="EY3" s="64" t="s">
        <v>16716</v>
      </c>
      <c r="EZ3" s="65" t="s">
        <v>54</v>
      </c>
      <c r="FA3" s="66" t="s">
        <v>49</v>
      </c>
      <c r="FB3" s="67" t="s">
        <v>26</v>
      </c>
      <c r="FC3" s="68" t="s">
        <v>16717</v>
      </c>
      <c r="FD3" s="69" t="s">
        <v>16718</v>
      </c>
      <c r="FE3" s="70" t="s">
        <v>275</v>
      </c>
      <c r="FF3" s="64" t="s">
        <v>16716</v>
      </c>
      <c r="FG3" s="65" t="s">
        <v>54</v>
      </c>
      <c r="FH3" s="66" t="s">
        <v>49</v>
      </c>
      <c r="FI3" s="67" t="s">
        <v>26</v>
      </c>
      <c r="FJ3" s="68" t="s">
        <v>16717</v>
      </c>
      <c r="FK3" s="69" t="s">
        <v>16718</v>
      </c>
      <c r="FL3" s="70" t="s">
        <v>275</v>
      </c>
      <c r="FM3" s="64" t="s">
        <v>16716</v>
      </c>
      <c r="FN3" s="65" t="s">
        <v>54</v>
      </c>
      <c r="FO3" s="66" t="s">
        <v>49</v>
      </c>
      <c r="FP3" s="67" t="s">
        <v>26</v>
      </c>
      <c r="FQ3" s="68" t="s">
        <v>16717</v>
      </c>
      <c r="FR3" s="69" t="s">
        <v>16718</v>
      </c>
      <c r="FS3" s="70" t="s">
        <v>275</v>
      </c>
      <c r="FT3" s="64" t="s">
        <v>16716</v>
      </c>
      <c r="FU3" s="65" t="s">
        <v>54</v>
      </c>
      <c r="FV3" s="66" t="s">
        <v>49</v>
      </c>
      <c r="FW3" s="67" t="s">
        <v>26</v>
      </c>
      <c r="FX3" s="68" t="s">
        <v>16717</v>
      </c>
      <c r="FY3" s="69" t="s">
        <v>16718</v>
      </c>
      <c r="FZ3" s="70" t="s">
        <v>275</v>
      </c>
      <c r="GA3" s="64" t="s">
        <v>16716</v>
      </c>
      <c r="GB3" s="65" t="s">
        <v>54</v>
      </c>
      <c r="GC3" s="66" t="s">
        <v>49</v>
      </c>
      <c r="GD3" s="67" t="s">
        <v>26</v>
      </c>
      <c r="GE3" s="68" t="s">
        <v>16717</v>
      </c>
      <c r="GF3" s="69" t="s">
        <v>16718</v>
      </c>
      <c r="GG3" s="70" t="s">
        <v>275</v>
      </c>
      <c r="GH3" s="64" t="s">
        <v>16716</v>
      </c>
      <c r="GI3" s="65" t="s">
        <v>54</v>
      </c>
      <c r="GJ3" s="66" t="s">
        <v>49</v>
      </c>
      <c r="GK3" s="67" t="s">
        <v>26</v>
      </c>
      <c r="GL3" s="68" t="s">
        <v>16717</v>
      </c>
      <c r="GM3" s="69" t="s">
        <v>16718</v>
      </c>
      <c r="GN3" s="70" t="s">
        <v>275</v>
      </c>
      <c r="GO3" s="64" t="s">
        <v>16716</v>
      </c>
      <c r="GP3" s="65" t="s">
        <v>54</v>
      </c>
      <c r="GQ3" s="66" t="s">
        <v>49</v>
      </c>
      <c r="GR3" s="67" t="s">
        <v>26</v>
      </c>
      <c r="GS3" s="68" t="s">
        <v>16717</v>
      </c>
      <c r="GT3" s="69" t="s">
        <v>16718</v>
      </c>
      <c r="GU3" s="70" t="s">
        <v>275</v>
      </c>
      <c r="GV3" s="64" t="s">
        <v>16716</v>
      </c>
      <c r="GW3" s="65" t="s">
        <v>54</v>
      </c>
      <c r="GX3" s="66" t="s">
        <v>49</v>
      </c>
      <c r="GY3" s="67" t="s">
        <v>26</v>
      </c>
      <c r="GZ3" s="68" t="s">
        <v>16717</v>
      </c>
      <c r="HA3" s="69" t="s">
        <v>16718</v>
      </c>
      <c r="HB3" s="70" t="s">
        <v>275</v>
      </c>
      <c r="HC3" s="64" t="s">
        <v>16716</v>
      </c>
      <c r="HD3" s="65" t="s">
        <v>54</v>
      </c>
      <c r="HE3" s="66" t="s">
        <v>49</v>
      </c>
      <c r="HF3" s="67" t="s">
        <v>26</v>
      </c>
      <c r="HG3" s="68" t="s">
        <v>16717</v>
      </c>
      <c r="HH3" s="69" t="s">
        <v>16718</v>
      </c>
      <c r="HI3" s="70" t="s">
        <v>275</v>
      </c>
      <c r="HJ3" s="64" t="s">
        <v>16716</v>
      </c>
      <c r="HK3" s="65" t="s">
        <v>54</v>
      </c>
      <c r="HL3" s="66" t="s">
        <v>49</v>
      </c>
      <c r="HM3" s="67" t="s">
        <v>26</v>
      </c>
      <c r="HN3" s="68" t="s">
        <v>16717</v>
      </c>
      <c r="HO3" s="69" t="s">
        <v>16718</v>
      </c>
      <c r="HP3" s="70" t="s">
        <v>275</v>
      </c>
      <c r="HQ3" s="64" t="s">
        <v>16716</v>
      </c>
      <c r="HR3" s="65" t="s">
        <v>54</v>
      </c>
      <c r="HS3" s="66" t="s">
        <v>49</v>
      </c>
      <c r="HT3" s="67" t="s">
        <v>26</v>
      </c>
      <c r="HU3" s="68" t="s">
        <v>16717</v>
      </c>
      <c r="HV3" s="69" t="s">
        <v>16718</v>
      </c>
      <c r="HW3" s="70" t="s">
        <v>275</v>
      </c>
    </row>
    <row r="4" spans="1:231" x14ac:dyDescent="0.6">
      <c r="A4" s="57">
        <v>1</v>
      </c>
      <c r="B4" s="57">
        <v>1111002</v>
      </c>
      <c r="C4" s="58" t="s">
        <v>16720</v>
      </c>
      <c r="D4" s="57" t="s">
        <v>168</v>
      </c>
      <c r="E4" s="59">
        <v>37.17</v>
      </c>
      <c r="F4" s="73">
        <f>+M4*E4</f>
        <v>133626.15</v>
      </c>
      <c r="G4" s="74">
        <f t="shared" ref="G4:L22" si="4">+O4+V4+AC4+AJ4+AQ4+AX4+BE4+BL4+BS4+BZ4+CG4+CN4+CU4+DB4+DI4+DP4+DW4+ED4+EK4+ER4+EY4+FF4+FM4+FT4+GA4+GH4+GO4+GV4+HC4+HJ4+HQ4</f>
        <v>849</v>
      </c>
      <c r="H4" s="74">
        <f t="shared" si="4"/>
        <v>725</v>
      </c>
      <c r="I4" s="74">
        <f t="shared" si="4"/>
        <v>1150</v>
      </c>
      <c r="J4" s="74">
        <f t="shared" si="4"/>
        <v>578</v>
      </c>
      <c r="K4" s="74">
        <f t="shared" si="4"/>
        <v>0</v>
      </c>
      <c r="L4" s="74">
        <f>+T4+AA4+AH4+AO4+AV4+BC4+BJ4+BQ4+BX4+CE4+CL4+CS4+CZ4+DG4+DN4+DU4+EB4+EI4+EP4+EW4+FD4+FK4+FR4+FY4+GF4+GM4+GT4+HA4+HH4+HO4+HV4</f>
        <v>293</v>
      </c>
      <c r="M4" s="75">
        <f>SUM(G4:L4)</f>
        <v>3595</v>
      </c>
      <c r="N4" s="76">
        <f>+G4+H4+I4+J4+K4</f>
        <v>3302</v>
      </c>
      <c r="O4" s="77" t="str">
        <f>IFERROR(VLOOKUP(B4,'[1]1ไม่มียอด'!B:D,3,0),"0")</f>
        <v>0</v>
      </c>
      <c r="P4" s="77" t="str">
        <f>IFERROR(VLOOKUP(B4,'[1]1ไม่มียอด'!B:E,4,0),"0")</f>
        <v>0</v>
      </c>
      <c r="Q4" s="77" t="str">
        <f>IFERROR(VLOOKUP(B4,'[1]1ไม่มียอด'!B:F,5,0),"0")</f>
        <v>0</v>
      </c>
      <c r="R4" s="77" t="str">
        <f>IFERROR(VLOOKUP(B4,'[1]1ไม่มียอด'!B:G,6,0),"0")</f>
        <v>0</v>
      </c>
      <c r="S4" s="77" t="str">
        <f>IFERROR(VLOOKUP(B4,'[1]1ไม่มียอด'!B:J,9,0),"0")</f>
        <v>0</v>
      </c>
      <c r="T4" s="77" t="str">
        <f>IFERROR(VLOOKUP(B4,'[1]1ไม่มียอด'!B:K,10,0),"0")</f>
        <v>0</v>
      </c>
      <c r="U4" s="75">
        <f>SUM(O4:T4)</f>
        <v>0</v>
      </c>
      <c r="V4" s="77" t="str">
        <f>IFERROR(VLOOKUP(B4,#REF!,3,0),"0")</f>
        <v>0</v>
      </c>
      <c r="W4" s="77" t="str">
        <f>IFERROR(VLOOKUP(B4,#REF!,4,0),"0")</f>
        <v>0</v>
      </c>
      <c r="X4" s="77" t="str">
        <f>IFERROR(VLOOKUP(B4,#REF!,5,0),"0")</f>
        <v>0</v>
      </c>
      <c r="Y4" s="77" t="str">
        <f>IFERROR(VLOOKUP(B4,#REF!,9,0),"0")</f>
        <v>0</v>
      </c>
      <c r="Z4" s="77" t="str">
        <f>IFERROR(VLOOKUP(B4,#REF!,10,0),"0")</f>
        <v>0</v>
      </c>
      <c r="AA4" s="77" t="str">
        <f>IFERROR(VLOOKUP(B4,#REF!,11,0),"0")</f>
        <v>0</v>
      </c>
      <c r="AB4" s="75">
        <f>SUM(V4:AA4)</f>
        <v>0</v>
      </c>
      <c r="AC4" s="77">
        <f>IFERROR(VLOOKUP(B4,'[1]3'!B:D,3,0),"0")</f>
        <v>16</v>
      </c>
      <c r="AD4" s="77">
        <f>IFERROR(VLOOKUP(B4,'[1]3'!B:E,4,0),"0")</f>
        <v>50</v>
      </c>
      <c r="AE4" s="77">
        <f>IFERROR(VLOOKUP(B4,'[1]3'!B:F,5,0),"0")</f>
        <v>1</v>
      </c>
      <c r="AF4" s="77">
        <f>IFERROR(VLOOKUP(B4,'[1]3'!B:J,9,0),"0")</f>
        <v>32</v>
      </c>
      <c r="AG4" s="77">
        <f>IFERROR(VLOOKUP(B4,'[1]3'!B:K,10,0),"0")</f>
        <v>0</v>
      </c>
      <c r="AH4" s="77">
        <f>IFERROR(VLOOKUP(B4,'[1]3'!B:L,11,0),"0")</f>
        <v>0</v>
      </c>
      <c r="AI4" s="75">
        <f>SUM(AC4:AH4)</f>
        <v>99</v>
      </c>
      <c r="AJ4" s="77">
        <f>IFERROR(VLOOKUP(B4,'[1]4'!B:D,3,0),"0")</f>
        <v>8</v>
      </c>
      <c r="AK4" s="77">
        <f>IFERROR(VLOOKUP(B4,'[1]4'!B:E,4,0),"0")</f>
        <v>20</v>
      </c>
      <c r="AL4" s="77">
        <f>IFERROR(VLOOKUP(B4,'[1]4'!B:F,5,0),"0")</f>
        <v>20</v>
      </c>
      <c r="AM4" s="77">
        <f>IFERROR(VLOOKUP(B4,'[1]4'!B:J,9,0),"0")</f>
        <v>28</v>
      </c>
      <c r="AN4" s="77">
        <f>IFERROR(VLOOKUP(B4,'[1]4'!B:K,10,0),"0")</f>
        <v>0</v>
      </c>
      <c r="AO4" s="77">
        <f>IFERROR(VLOOKUP(B4,'[1]4'!B:L,11,0),"0")</f>
        <v>0</v>
      </c>
      <c r="AP4" s="75">
        <f>SUM(AJ4:AO4)</f>
        <v>76</v>
      </c>
      <c r="AQ4" s="77">
        <f>IFERROR(VLOOKUP(B4,'[1]5'!B:D,3,0),"0")</f>
        <v>86</v>
      </c>
      <c r="AR4" s="77">
        <f>IFERROR(VLOOKUP(B4,'[1]5'!B:E,4,0),"0")</f>
        <v>30</v>
      </c>
      <c r="AS4" s="77">
        <f>IFERROR(VLOOKUP(B4,'[1]5'!B:F,5,0),"0")</f>
        <v>14</v>
      </c>
      <c r="AT4" s="77">
        <f>IFERROR(VLOOKUP(B4,'[1]5'!B:J,9,0),"0")</f>
        <v>10</v>
      </c>
      <c r="AU4" s="77">
        <f>IFERROR(VLOOKUP(B4,'[1]5'!B:K,10,0),"0")</f>
        <v>0</v>
      </c>
      <c r="AV4" s="77">
        <f>IFERROR(VLOOKUP(B4,'[1]5'!B:L,11,0),"0")</f>
        <v>15</v>
      </c>
      <c r="AW4" s="75">
        <f>SUM(AQ4:AV4)</f>
        <v>155</v>
      </c>
      <c r="AX4" s="77">
        <f>IFERROR(VLOOKUP(B4,'[1]6'!B:D,3,0),"0")</f>
        <v>11</v>
      </c>
      <c r="AY4" s="77">
        <f>IFERROR(VLOOKUP(B4,'[1]6'!B:E,4,0),"0")</f>
        <v>54</v>
      </c>
      <c r="AZ4" s="77">
        <f>IFERROR(VLOOKUP(B4,'[1]6'!B:F,5,0),"0")</f>
        <v>1</v>
      </c>
      <c r="BA4" s="77">
        <f>IFERROR(VLOOKUP(B4,'[1]6'!B:J,9,0),"0")</f>
        <v>29</v>
      </c>
      <c r="BB4" s="77">
        <f>IFERROR(VLOOKUP(B4,'[1]6'!B:K,10,0),"0")</f>
        <v>0</v>
      </c>
      <c r="BC4" s="77">
        <f>IFERROR(VLOOKUP(B4,'[1]6'!B:L,11,0),"0")</f>
        <v>10</v>
      </c>
      <c r="BD4" s="75">
        <f>SUM(AX4:BC4)</f>
        <v>105</v>
      </c>
      <c r="BE4" s="77">
        <f>IFERROR(VLOOKUP(B4,'[1]7'!B:D,3,0),"0")</f>
        <v>103</v>
      </c>
      <c r="BF4" s="77">
        <f>IFERROR(VLOOKUP(B4,'[1]7'!B:E,4,0),"0")</f>
        <v>31</v>
      </c>
      <c r="BG4" s="77">
        <f>IFERROR(VLOOKUP(B4,'[1]7'!B:F,5,0),"0")</f>
        <v>7</v>
      </c>
      <c r="BH4" s="77">
        <f>IFERROR(VLOOKUP(B4,'[1]7'!B:J,9,0),"0")</f>
        <v>11</v>
      </c>
      <c r="BI4" s="77">
        <f>IFERROR(VLOOKUP(B4,'[1]7'!B:K,10,0),"0")</f>
        <v>0</v>
      </c>
      <c r="BJ4" s="77">
        <f>IFERROR(VLOOKUP(B4,'[1]7'!B:L,11,0),"0")</f>
        <v>12</v>
      </c>
      <c r="BK4" s="75">
        <f>SUM(BE4:BJ4)</f>
        <v>164</v>
      </c>
      <c r="BL4" s="77">
        <f>IFERROR(VLOOKUP(B4,'[1]8'!B:D,3,0),"0")</f>
        <v>93</v>
      </c>
      <c r="BM4" s="77">
        <f>IFERROR(VLOOKUP(B4,'[1]8'!B:E,4,0),"0")</f>
        <v>13</v>
      </c>
      <c r="BN4" s="77">
        <f>IFERROR(VLOOKUP(B4,'[1]8'!B:F,5,0),"0")</f>
        <v>36</v>
      </c>
      <c r="BO4" s="77">
        <f>IFERROR(VLOOKUP(B4,'[1]8'!B:J,9,0),"0")</f>
        <v>35</v>
      </c>
      <c r="BP4" s="77">
        <f>IFERROR(VLOOKUP(B4,'[1]8'!B:K,10,0),"0")</f>
        <v>0</v>
      </c>
      <c r="BQ4" s="77">
        <f>IFERROR(VLOOKUP(B4,'[1]8'!B:L,11,0),"0")</f>
        <v>0</v>
      </c>
      <c r="BR4" s="75">
        <f>SUM(BL4:BQ4)</f>
        <v>177</v>
      </c>
      <c r="BS4" s="77">
        <f>IFERROR(VLOOKUP(B4,'[1]9'!B:D,3,0),"0")</f>
        <v>16</v>
      </c>
      <c r="BT4" s="77">
        <f>IFERROR(VLOOKUP(B4,'[1]9'!B:E,4,0),"0")</f>
        <v>29</v>
      </c>
      <c r="BU4" s="77">
        <f>IFERROR(VLOOKUP(B4,'[1]9'!B:F,5,0),"0")</f>
        <v>23</v>
      </c>
      <c r="BV4" s="77">
        <f>IFERROR(VLOOKUP(B4,'[1]9'!B:J,9,0),"0")</f>
        <v>18</v>
      </c>
      <c r="BW4" s="77">
        <f>IFERROR(VLOOKUP(B4,'[1]9'!B:K,10,0),"0")</f>
        <v>0</v>
      </c>
      <c r="BX4" s="77">
        <f>IFERROR(VLOOKUP(B4,'[1]9'!B:L,11,0),"0")</f>
        <v>30</v>
      </c>
      <c r="BY4" s="75">
        <f>SUM(BS4:BX4)</f>
        <v>116</v>
      </c>
      <c r="BZ4" s="77">
        <f>IFERROR(VLOOKUP(B4,'[1]10'!B:D,3,0),"0")</f>
        <v>10</v>
      </c>
      <c r="CA4" s="77">
        <f>IFERROR(VLOOKUP(B4,'[1]10'!B:E,4,0),"0")</f>
        <v>11</v>
      </c>
      <c r="CB4" s="77">
        <f>VLOOKUP(B4,'[1]10'!B:F,5,0)</f>
        <v>5</v>
      </c>
      <c r="CC4" s="77">
        <f>IFERROR(VLOOKUP(B4,'[1]10'!B:J,9,0),"0")</f>
        <v>28</v>
      </c>
      <c r="CD4" s="77">
        <f>IFERROR(VLOOKUP(B4,'[1]10'!B:K,10,0),"0")</f>
        <v>0</v>
      </c>
      <c r="CE4" s="77">
        <f>IFERROR(VLOOKUP(B4,'[1]10'!B:L,11,0),"0")</f>
        <v>11</v>
      </c>
      <c r="CF4" s="75">
        <f>SUM(BZ4:CE4)</f>
        <v>65</v>
      </c>
      <c r="CG4" s="77">
        <f>IFERROR(VLOOKUP(B4,'[1]11'!B:D,3,0),"0")</f>
        <v>14</v>
      </c>
      <c r="CH4" s="77">
        <f>IFERROR(VLOOKUP(B4,'[1]11'!B:E,4,0),"0")</f>
        <v>15</v>
      </c>
      <c r="CI4" s="77">
        <f>IFERROR(VLOOKUP(B4,'[1]11'!B:F,5,0),"0")</f>
        <v>33</v>
      </c>
      <c r="CJ4" s="77">
        <f>IFERROR(VLOOKUP(B4,'[1]11'!B:J,9,0),"0")</f>
        <v>2</v>
      </c>
      <c r="CK4" s="77">
        <f>IFERROR(VLOOKUP(B4,'[1]11'!B:K,10,0),"0")</f>
        <v>0</v>
      </c>
      <c r="CL4" s="77">
        <f>IFERROR(VLOOKUP(B4,'[1]11'!B:L,11,0),"0")</f>
        <v>0</v>
      </c>
      <c r="CM4" s="75">
        <f>SUM(CG4:CL4)</f>
        <v>64</v>
      </c>
      <c r="CN4" s="77">
        <f>IFERROR(VLOOKUP(B4,'[1]12'!B:D,3,0),"0")</f>
        <v>18</v>
      </c>
      <c r="CO4" s="77">
        <f>IFERROR(VLOOKUP(B4,'[1]12'!B:E,4,0),"0")</f>
        <v>24</v>
      </c>
      <c r="CP4" s="77">
        <f>IFERROR(VLOOKUP(B4,'[1]12'!B:F,5,0),"0")</f>
        <v>23</v>
      </c>
      <c r="CQ4" s="77">
        <f>IFERROR(VLOOKUP(B4,'[1]12'!B:J,9,0),"0")</f>
        <v>22</v>
      </c>
      <c r="CR4" s="77">
        <f>IFERROR(VLOOKUP(B4,'[1]12'!B:K,10,0),"0")</f>
        <v>0</v>
      </c>
      <c r="CS4" s="77">
        <f>IFERROR(VLOOKUP(B4,'[1]12'!B:L,11,0),"0")</f>
        <v>16</v>
      </c>
      <c r="CT4" s="75">
        <f>SUM(CN4:CS4)</f>
        <v>103</v>
      </c>
      <c r="CU4" s="77">
        <f>IFERROR(VLOOKUP(B4,'[1]13'!B:D,3,0),"0")</f>
        <v>10</v>
      </c>
      <c r="CV4" s="77">
        <f>IFERROR(VLOOKUP(B4,'[1]13'!B:E,4,0),"0")</f>
        <v>11</v>
      </c>
      <c r="CW4" s="77">
        <f>IFERROR(VLOOKUP(B4,'[1]13'!B:F,5,0),"0")</f>
        <v>5</v>
      </c>
      <c r="CX4" s="77">
        <f>IFERROR(VLOOKUP(B4,'[1]13'!B:J,9,0),"0")</f>
        <v>28</v>
      </c>
      <c r="CY4" s="77">
        <f>IFERROR(VLOOKUP(B4,'[1]13'!B:K,10,0),"0")</f>
        <v>0</v>
      </c>
      <c r="CZ4" s="77">
        <f>IFERROR(VLOOKUP(B4,'[1]13'!B:L,11,0),"0")</f>
        <v>11</v>
      </c>
      <c r="DA4" s="75">
        <f>SUM(CU4:CZ4)</f>
        <v>65</v>
      </c>
      <c r="DB4" s="77">
        <f>IFERROR(VLOOKUP(B4,'[1]14'!B:D,3,0),"0")</f>
        <v>19</v>
      </c>
      <c r="DC4" s="77">
        <f>IFERROR(VLOOKUP(B4,'[1]14'!B:E,4,0),"0")</f>
        <v>14</v>
      </c>
      <c r="DD4" s="77">
        <f>IFERROR(VLOOKUP(B4,'[1]14'!B:F,5,0),"0")</f>
        <v>6</v>
      </c>
      <c r="DE4" s="77">
        <f>IFERROR(VLOOKUP(B4,'[1]14'!B:J,9,0),"0")</f>
        <v>24</v>
      </c>
      <c r="DF4" s="77">
        <f>IFERROR(VLOOKUP(B4,'[1]14'!B:K,10,0),"0")</f>
        <v>0</v>
      </c>
      <c r="DG4" s="77">
        <f>IFERROR(VLOOKUP(B4,'[1]14'!B:L,11,0),"0")</f>
        <v>0</v>
      </c>
      <c r="DH4" s="75">
        <f>SUM(DB4:DG4)</f>
        <v>63</v>
      </c>
      <c r="DI4" s="77">
        <f>IFERROR(VLOOKUP(B4,'[1]15'!B:D,3,0),"0")</f>
        <v>27</v>
      </c>
      <c r="DJ4" s="77">
        <f>IFERROR(VLOOKUP(B4,'[1]15'!B:E,4,0),"0")</f>
        <v>22</v>
      </c>
      <c r="DK4" s="77">
        <f>IFERROR(VLOOKUP(B4,'[1]15'!B:F,5,0),"0")</f>
        <v>43</v>
      </c>
      <c r="DL4" s="77">
        <f>IFERROR(VLOOKUP(B4,'[1]15'!B:J,9,0),"0")</f>
        <v>43</v>
      </c>
      <c r="DM4" s="77">
        <f>IFERROR(VLOOKUP(B4,'[1]15'!B:K,10,0),"0")</f>
        <v>0</v>
      </c>
      <c r="DN4" s="77">
        <f>IFERROR(VLOOKUP(B4,'[1]15'!B:L,11,0),"0")</f>
        <v>0</v>
      </c>
      <c r="DO4" s="75">
        <f>SUM(DI4:DN4)</f>
        <v>135</v>
      </c>
      <c r="DP4" s="77">
        <f>IFERROR(VLOOKUP(B4,'[1]16'!B:D,3,0),"0")</f>
        <v>22</v>
      </c>
      <c r="DQ4" s="77">
        <f>IFERROR(VLOOKUP(B4,'[1]16'!B:E,4,0),"0")</f>
        <v>55</v>
      </c>
      <c r="DR4" s="77">
        <f>IFERROR(VLOOKUP(B4,'[1]16'!B:F,5,0),"0")</f>
        <v>154</v>
      </c>
      <c r="DS4" s="77">
        <f>IFERROR(VLOOKUP(B4,'[1]16'!B:J,9,0),"0")</f>
        <v>18</v>
      </c>
      <c r="DT4" s="77">
        <f>IFERROR(VLOOKUP(B4,'[1]16'!B:K,10,0),"0")</f>
        <v>0</v>
      </c>
      <c r="DU4" s="77">
        <f>IFERROR(VLOOKUP(B4,'[1]16'!B:L,11,0),"0")</f>
        <v>12</v>
      </c>
      <c r="DV4" s="75">
        <f>SUM(DP4:DU4)</f>
        <v>261</v>
      </c>
      <c r="DW4" s="77">
        <f>IFERROR(VLOOKUP(B4,'[1]17'!B:D,3,0),"0")</f>
        <v>13</v>
      </c>
      <c r="DX4" s="77">
        <f>IFERROR(VLOOKUP(B4,'[1]17'!B:E,4,0),"0")</f>
        <v>47</v>
      </c>
      <c r="DY4" s="77">
        <f>IFERROR(VLOOKUP(B4,'[1]17'!B:F,5,0),"0")</f>
        <v>62</v>
      </c>
      <c r="DZ4" s="77">
        <f>IFERROR(VLOOKUP(B4,'[1]17'!B:J,9,0),"0")</f>
        <v>71</v>
      </c>
      <c r="EA4" s="77">
        <f>IFERROR(VLOOKUP(B4,'[1]17'!B:K,10,0),"0")</f>
        <v>0</v>
      </c>
      <c r="EB4" s="77">
        <f>IFERROR(VLOOKUP(B4,'[1]17'!B:L,11,0),"0")</f>
        <v>0</v>
      </c>
      <c r="EC4" s="75">
        <f>SUM(DW4:EB4)</f>
        <v>193</v>
      </c>
      <c r="ED4" s="77">
        <f>IFERROR(VLOOKUP(B4,'[1]18'!B:D,3,0),"0")</f>
        <v>8</v>
      </c>
      <c r="EE4" s="77">
        <f>IFERROR(VLOOKUP(B4,'[1]18'!B:E,4,0),"0")</f>
        <v>14</v>
      </c>
      <c r="EF4" s="77">
        <f>IFERROR(VLOOKUP(B4,'[1]18'!B:F,5,0),"0")</f>
        <v>45</v>
      </c>
      <c r="EG4" s="77">
        <f>IFERROR(VLOOKUP(B4,'[1]18'!B:J,9,0),"0")</f>
        <v>30</v>
      </c>
      <c r="EH4" s="77">
        <f>IFERROR(VLOOKUP(B4,'[1]18'!B:K,10,0),"0")</f>
        <v>0</v>
      </c>
      <c r="EI4" s="77">
        <f>IFERROR(VLOOKUP(B4,'[1]18'!B:L,11,0),"0")</f>
        <v>0</v>
      </c>
      <c r="EJ4" s="75">
        <f>SUM(ED4:EI4)</f>
        <v>97</v>
      </c>
      <c r="EK4" s="77">
        <f>IFERROR(VLOOKUP(B4,'[1]19'!B:D,3,0),"0")</f>
        <v>26</v>
      </c>
      <c r="EL4" s="77">
        <f>IFERROR(VLOOKUP(B4,'[1]19'!B:E,4,0),"0")</f>
        <v>36</v>
      </c>
      <c r="EM4" s="77">
        <f>IFERROR(VLOOKUP(B4,'[1]19'!B:F,5,0),"0")</f>
        <v>21</v>
      </c>
      <c r="EN4" s="77">
        <f>IFERROR(VLOOKUP(B4,'[1]19'!B:J,9,0),"0")</f>
        <v>25</v>
      </c>
      <c r="EO4" s="77">
        <f>IFERROR(VLOOKUP(B4,'[1]19'!B:K,10,0),"0")</f>
        <v>0</v>
      </c>
      <c r="EP4" s="77">
        <f>IFERROR(VLOOKUP(B4,'[1]19'!B:L,11,0),"0")</f>
        <v>83</v>
      </c>
      <c r="EQ4" s="75">
        <f>SUM(EK4:EP4)</f>
        <v>191</v>
      </c>
      <c r="ER4" s="77">
        <f>IFERROR(VLOOKUP(B4,'[1]20'!B:D,3,0),"0")</f>
        <v>52</v>
      </c>
      <c r="ES4" s="77">
        <f>IFERROR(VLOOKUP(B4,'[1]20'!B:E,4,0),"0")</f>
        <v>14</v>
      </c>
      <c r="ET4" s="77">
        <f>IFERROR(VLOOKUP(B4,'[1]20'!B:F,5,0),"0")</f>
        <v>74</v>
      </c>
      <c r="EU4" s="77">
        <f>IFERROR(VLOOKUP(B4,'[1]20'!B:J,9,0),"0")</f>
        <v>15</v>
      </c>
      <c r="EV4" s="77">
        <f>IFERROR(VLOOKUP(B4,'[1]20'!B:K,10,0),"0")</f>
        <v>0</v>
      </c>
      <c r="EW4" s="77">
        <f>IFERROR(VLOOKUP(B4,'[1]20'!B:L,11,0),"0")</f>
        <v>10</v>
      </c>
      <c r="EX4" s="75">
        <f>SUM(ER4:EW4)</f>
        <v>165</v>
      </c>
      <c r="EY4" s="77">
        <f>IFERROR(VLOOKUP(B4,'[1]21'!B:D,3,0),"0")</f>
        <v>8</v>
      </c>
      <c r="EZ4" s="77">
        <f>IFERROR(VLOOKUP(B4,'[1]21'!B:E,4,0),"0")</f>
        <v>15</v>
      </c>
      <c r="FA4" s="77">
        <f>IFERROR(VLOOKUP(B4,'[1]21'!B:F,5,0),"0")</f>
        <v>159</v>
      </c>
      <c r="FB4" s="77">
        <f>IFERROR(VLOOKUP(B4,'[1]21'!B:J,9,0),"0")</f>
        <v>17</v>
      </c>
      <c r="FC4" s="77">
        <f>IFERROR(VLOOKUP(B4,'[1]21'!B:K,10,0),"0")</f>
        <v>0</v>
      </c>
      <c r="FD4" s="77">
        <f>IFERROR(VLOOKUP(B4,'[1]21'!B:L,11,0),"0")</f>
        <v>0</v>
      </c>
      <c r="FE4" s="75">
        <f>SUM(EY4:FD4)</f>
        <v>199</v>
      </c>
      <c r="FF4" s="77">
        <f>IFERROR(VLOOKUP(B4,'[1]22'!B:D,3,0),"0")</f>
        <v>81</v>
      </c>
      <c r="FG4" s="77">
        <f>IFERROR(VLOOKUP(B4,'[1]22'!B:E,4,0),"0")</f>
        <v>13</v>
      </c>
      <c r="FH4" s="77">
        <f>IFERROR(VLOOKUP(B4,'[1]22'!B:F,5,0),"0")</f>
        <v>102</v>
      </c>
      <c r="FI4" s="77">
        <f>IFERROR(VLOOKUP(B4,'[1]22'!B:J,9,0),"0")</f>
        <v>7</v>
      </c>
      <c r="FJ4" s="77">
        <f>IFERROR(VLOOKUP(B4,'[1]22'!B:K,10,0),"0")</f>
        <v>0</v>
      </c>
      <c r="FK4" s="77">
        <f>IFERROR(VLOOKUP(B4,'[1]22'!B:L,11,0),"0")</f>
        <v>0</v>
      </c>
      <c r="FL4" s="75">
        <f>SUM(FF4:FK4)</f>
        <v>203</v>
      </c>
      <c r="FM4" s="77">
        <f>IFERROR(VLOOKUP(B4,'[1]23'!B:D,3,0),"0")</f>
        <v>17</v>
      </c>
      <c r="FN4" s="77">
        <f>IFERROR(VLOOKUP(B4,'[1]23'!B:E,4,0),"0")</f>
        <v>15</v>
      </c>
      <c r="FO4" s="77">
        <f>IFERROR(VLOOKUP(B4,'[1]23'!B:F,5,0),"0")</f>
        <v>82</v>
      </c>
      <c r="FP4" s="77">
        <f>IFERROR(VLOOKUP(B4,'[1]23'!B:J,9,0),"0")</f>
        <v>17</v>
      </c>
      <c r="FQ4" s="77">
        <f>IFERROR(VLOOKUP(B4,'[1]23'!B:K,10,0),"0")</f>
        <v>0</v>
      </c>
      <c r="FR4" s="77">
        <f>IFERROR(VLOOKUP(B4,'[1]23'!B:L,11,0),"0")</f>
        <v>48</v>
      </c>
      <c r="FS4" s="75">
        <f>SUM(FM4:FR4)</f>
        <v>179</v>
      </c>
      <c r="FT4" s="77">
        <f>IFERROR(VLOOKUP(B4,'[1]24'!B:D,3,0),"0")</f>
        <v>14</v>
      </c>
      <c r="FU4" s="77">
        <f>IFERROR(VLOOKUP(B4,'[1]24'!B:E,4,0),"0")</f>
        <v>18</v>
      </c>
      <c r="FV4" s="77">
        <f>IFERROR(VLOOKUP(B4,'[1]24'!B:F,5,0),"0")</f>
        <v>32</v>
      </c>
      <c r="FW4" s="77">
        <f>IFERROR(VLOOKUP(B4,'[1]24'!B:J,9,0),"0")</f>
        <v>15</v>
      </c>
      <c r="FX4" s="77">
        <f>IFERROR(VLOOKUP(B4,'[1]24'!B:K,10,0),"0")</f>
        <v>0</v>
      </c>
      <c r="FY4" s="77">
        <f>IFERROR(VLOOKUP(B4,'[1]24'!B:L,11,0),"0")</f>
        <v>0</v>
      </c>
      <c r="FZ4" s="75">
        <f>SUM(FT4:FY4)</f>
        <v>79</v>
      </c>
      <c r="GA4" s="77">
        <f>IFERROR(VLOOKUP(B4,'[1]25'!B:D,3,0),"0")</f>
        <v>13</v>
      </c>
      <c r="GB4" s="77">
        <f>IFERROR(VLOOKUP(B4,'[1]25'!B:E,4,0),"0")</f>
        <v>13</v>
      </c>
      <c r="GC4" s="77">
        <f>IFERROR(VLOOKUP(B4,'[1]25'!B:F,5,0),"0")</f>
        <v>30</v>
      </c>
      <c r="GD4" s="77">
        <f>IFERROR(VLOOKUP(B4,'[1]25'!B:J,9,0),"0")</f>
        <v>13</v>
      </c>
      <c r="GE4" s="77">
        <f>IFERROR(VLOOKUP(B4,'[1]25'!B:K,10,0),"0")</f>
        <v>0</v>
      </c>
      <c r="GF4" s="77">
        <f>IFERROR(VLOOKUP(B4,'[1]25'!B:L,11,0),"0")</f>
        <v>0</v>
      </c>
      <c r="GG4" s="75">
        <f>SUM(GA4:GF4)</f>
        <v>69</v>
      </c>
      <c r="GH4" s="77">
        <f>IFERROR(VLOOKUP(B4,'[1]26'!B:D,3,0),"0")</f>
        <v>21</v>
      </c>
      <c r="GI4" s="77">
        <f>IFERROR(VLOOKUP(B4,'[1]26'!B:E,4,0),"0")</f>
        <v>88</v>
      </c>
      <c r="GJ4" s="77">
        <f>IFERROR(VLOOKUP(B4,'[1]26'!B:F,5,0),"0")</f>
        <v>127</v>
      </c>
      <c r="GK4" s="77">
        <f>IFERROR(VLOOKUP(B4,'[1]26'!B:J,9,0),"0")</f>
        <v>10</v>
      </c>
      <c r="GL4" s="77">
        <f>IFERROR(VLOOKUP(B4,'[1]26'!B:K,10,0),"0")</f>
        <v>0</v>
      </c>
      <c r="GM4" s="77">
        <f>IFERROR(VLOOKUP(B4,'[1]26'!B:L,11,0),"0")</f>
        <v>15</v>
      </c>
      <c r="GN4" s="75">
        <f>SUM(GH4:GM4)</f>
        <v>261</v>
      </c>
      <c r="GO4" s="77">
        <f>IFERROR(VLOOKUP(B4,'[1]27'!B:D,3,0),"0")</f>
        <v>138</v>
      </c>
      <c r="GP4" s="77">
        <f>IFERROR(VLOOKUP(B4,'[1]27'!B:E,4,0),"0")</f>
        <v>47</v>
      </c>
      <c r="GQ4" s="77">
        <f>IFERROR(VLOOKUP(B4,'[1]27'!B:F,5,0),"0")</f>
        <v>35</v>
      </c>
      <c r="GR4" s="77">
        <f>IFERROR(VLOOKUP(B4,'[1]27'!B:J,9,0),"0")</f>
        <v>23</v>
      </c>
      <c r="GS4" s="77">
        <f>IFERROR(VLOOKUP(B4,'[1]27'!B:K,10,0),"0")</f>
        <v>0</v>
      </c>
      <c r="GT4" s="77">
        <f>IFERROR(VLOOKUP(B4,'[1]27'!B:L,11,0),"0")</f>
        <v>20</v>
      </c>
      <c r="GU4" s="75">
        <f>SUM(GO4:GT4)</f>
        <v>263</v>
      </c>
      <c r="GV4" s="77">
        <f>IFERROR(VLOOKUP(B4,'[1]28'!B:D,3,0),"0")</f>
        <v>5</v>
      </c>
      <c r="GW4" s="77">
        <f>IFERROR(VLOOKUP(B4,'[1]28'!B:E,4,0),"0")</f>
        <v>26</v>
      </c>
      <c r="GX4" s="77">
        <f>IFERROR(VLOOKUP(B4,'[1]28'!B:F,5,0),"0")</f>
        <v>10</v>
      </c>
      <c r="GY4" s="77">
        <f>IFERROR(VLOOKUP(B4,'[1]28'!B:J,9,0),"0")</f>
        <v>7</v>
      </c>
      <c r="GZ4" s="77">
        <f>IFERROR(VLOOKUP(B4,'[1]28'!B:K,10,0),"0")</f>
        <v>0</v>
      </c>
      <c r="HA4" s="77">
        <f>IFERROR(VLOOKUP(B4,'[1]28'!B:L,11,0),"0")</f>
        <v>0</v>
      </c>
      <c r="HB4" s="75">
        <f>SUM(GV4:HA4)</f>
        <v>48</v>
      </c>
      <c r="HC4" s="77" t="str">
        <f>IFERROR(VLOOKUP(B4,#REF!,3),"0")</f>
        <v>0</v>
      </c>
      <c r="HD4" s="77" t="str">
        <f>IFERROR(VLOOKUP(B4,#REF!,4,0),"0")</f>
        <v>0</v>
      </c>
      <c r="HE4" s="77" t="str">
        <f>IFERROR(VLOOKUP(B4,#REF!,5,0),"0")</f>
        <v>0</v>
      </c>
      <c r="HF4" s="77" t="str">
        <f>IFERROR(VLOOKUP(B4,#REF!,9,0),"0")</f>
        <v>0</v>
      </c>
      <c r="HG4" s="77" t="str">
        <f>IFERROR(VLOOKUP(B4,#REF!,10,0),"0")</f>
        <v>0</v>
      </c>
      <c r="HH4" s="77" t="str">
        <f>IFERROR(VLOOKUP(B4,#REF!,11,0),"0")</f>
        <v>0</v>
      </c>
      <c r="HI4" s="75">
        <f>SUM(HC4:HH4)</f>
        <v>0</v>
      </c>
      <c r="HP4" s="75">
        <f>SUM(HJ4:HO4)</f>
        <v>0</v>
      </c>
      <c r="HW4" s="75">
        <f>SUM(HQ4:HV4)</f>
        <v>0</v>
      </c>
    </row>
    <row r="5" spans="1:231" x14ac:dyDescent="0.6">
      <c r="A5" s="57">
        <v>2</v>
      </c>
      <c r="B5" s="57">
        <v>1111084</v>
      </c>
      <c r="C5" s="58" t="s">
        <v>16721</v>
      </c>
      <c r="D5" s="57" t="s">
        <v>168</v>
      </c>
      <c r="E5" s="59">
        <v>39.4</v>
      </c>
      <c r="F5" s="73">
        <f t="shared" ref="F5:F68" si="5">+M5*E5</f>
        <v>0</v>
      </c>
      <c r="G5" s="74">
        <f t="shared" si="4"/>
        <v>0</v>
      </c>
      <c r="H5" s="74">
        <f t="shared" si="4"/>
        <v>0</v>
      </c>
      <c r="I5" s="74">
        <f t="shared" si="4"/>
        <v>0</v>
      </c>
      <c r="J5" s="74">
        <f t="shared" si="4"/>
        <v>0</v>
      </c>
      <c r="K5" s="74">
        <f t="shared" si="4"/>
        <v>0</v>
      </c>
      <c r="L5" s="74">
        <f t="shared" si="4"/>
        <v>0</v>
      </c>
      <c r="M5" s="75">
        <f t="shared" ref="M5:M55" si="6">SUM(G5:L5)</f>
        <v>0</v>
      </c>
      <c r="N5" s="76">
        <f t="shared" ref="N5:N54" si="7">+G5+H5+I5+J5+K5</f>
        <v>0</v>
      </c>
      <c r="O5" s="77" t="str">
        <f>IFERROR(VLOOKUP(B5,'[1]1ไม่มียอด'!B:D,3,0),"0")</f>
        <v>0</v>
      </c>
      <c r="P5" s="77" t="str">
        <f>IFERROR(VLOOKUP(B5,'[1]1ไม่มียอด'!B:E,4,0),"0")</f>
        <v>0</v>
      </c>
      <c r="Q5" s="77" t="str">
        <f>IFERROR(VLOOKUP(B5,'[1]1ไม่มียอด'!B:F,5,0),"0")</f>
        <v>0</v>
      </c>
      <c r="R5" s="77" t="str">
        <f>IFERROR(VLOOKUP(B5,'[1]1ไม่มียอด'!B:G,6,0),"0")</f>
        <v>0</v>
      </c>
      <c r="S5" s="77" t="str">
        <f>IFERROR(VLOOKUP(B5,'[1]1ไม่มียอด'!B:J,9,0),"0")</f>
        <v>0</v>
      </c>
      <c r="T5" s="77" t="str">
        <f>IFERROR(VLOOKUP(B5,'[1]1ไม่มียอด'!B:K,10,0),"0")</f>
        <v>0</v>
      </c>
      <c r="U5" s="75">
        <f t="shared" ref="U5:U68" si="8">SUM(O5:R5)</f>
        <v>0</v>
      </c>
      <c r="V5" s="77" t="str">
        <f>IFERROR(VLOOKUP(B5,#REF!,3,0),"0")</f>
        <v>0</v>
      </c>
      <c r="W5" s="77" t="str">
        <f>IFERROR(VLOOKUP(B5,#REF!,4,0),"0")</f>
        <v>0</v>
      </c>
      <c r="X5" s="77" t="str">
        <f>IFERROR(VLOOKUP(B5,#REF!,5,0),"0")</f>
        <v>0</v>
      </c>
      <c r="Y5" s="77" t="str">
        <f>IFERROR(VLOOKUP(B5,#REF!,9,0),"0")</f>
        <v>0</v>
      </c>
      <c r="Z5" s="77" t="str">
        <f>IFERROR(VLOOKUP(B5,#REF!,10,0),"0")</f>
        <v>0</v>
      </c>
      <c r="AA5" s="77" t="str">
        <f>IFERROR(VLOOKUP(B5,#REF!,11,0),"0")</f>
        <v>0</v>
      </c>
      <c r="AB5" s="75">
        <f t="shared" ref="AB5:AB68" si="9">SUM(V5:Y5)</f>
        <v>0</v>
      </c>
      <c r="AC5" s="77">
        <f>IFERROR(VLOOKUP(B5,'[1]3'!B:D,3,0),"0")</f>
        <v>0</v>
      </c>
      <c r="AD5" s="77">
        <f>IFERROR(VLOOKUP(B5,'[1]3'!B:E,4,0),"0")</f>
        <v>0</v>
      </c>
      <c r="AE5" s="77">
        <f>IFERROR(VLOOKUP(B5,'[1]3'!B:F,5,0),"0")</f>
        <v>0</v>
      </c>
      <c r="AF5" s="77">
        <f>IFERROR(VLOOKUP(B5,'[1]3'!B:J,9,0),"0")</f>
        <v>0</v>
      </c>
      <c r="AG5" s="77">
        <f>IFERROR(VLOOKUP(B5,'[1]3'!B:K,10,0),"0")</f>
        <v>0</v>
      </c>
      <c r="AH5" s="77">
        <f>IFERROR(VLOOKUP(B5,'[1]3'!B:L,11,0),"0")</f>
        <v>0</v>
      </c>
      <c r="AI5" s="75">
        <f t="shared" ref="AI5:AI68" si="10">SUM(AC5:AH5)</f>
        <v>0</v>
      </c>
      <c r="AJ5" s="77">
        <f>IFERROR(VLOOKUP(B5,'[1]4'!B:D,3,0),"0")</f>
        <v>0</v>
      </c>
      <c r="AK5" s="77">
        <f>IFERROR(VLOOKUP(B5,'[1]4'!B:E,4,0),"0")</f>
        <v>0</v>
      </c>
      <c r="AL5" s="77">
        <f>IFERROR(VLOOKUP(B5,'[1]4'!B:F,5,0),"0")</f>
        <v>0</v>
      </c>
      <c r="AM5" s="77">
        <f>IFERROR(VLOOKUP(B5,'[1]4'!B:J,9,0),"0")</f>
        <v>0</v>
      </c>
      <c r="AN5" s="77">
        <f>IFERROR(VLOOKUP(B5,'[1]4'!B:K,10,0),"0")</f>
        <v>0</v>
      </c>
      <c r="AO5" s="77">
        <f>IFERROR(VLOOKUP(B5,'[1]4'!B:L,11,0),"0")</f>
        <v>0</v>
      </c>
      <c r="AP5" s="75">
        <f t="shared" ref="AP5:AP68" si="11">SUM(AJ5:AO5)</f>
        <v>0</v>
      </c>
      <c r="AQ5" s="77">
        <f>IFERROR(VLOOKUP(B5,'[1]5'!B:D,3,0),"0")</f>
        <v>0</v>
      </c>
      <c r="AR5" s="77">
        <f>IFERROR(VLOOKUP(B5,'[1]5'!B:E,4,0),"0")</f>
        <v>0</v>
      </c>
      <c r="AS5" s="77">
        <f>IFERROR(VLOOKUP(B5,'[1]5'!B:F,5,0),"0")</f>
        <v>0</v>
      </c>
      <c r="AT5" s="77">
        <f>IFERROR(VLOOKUP(B5,'[1]5'!B:J,9,0),"0")</f>
        <v>0</v>
      </c>
      <c r="AU5" s="77">
        <f>IFERROR(VLOOKUP(B5,'[1]5'!B:K,10,0),"0")</f>
        <v>0</v>
      </c>
      <c r="AV5" s="77">
        <f>IFERROR(VLOOKUP(B5,'[1]5'!B:L,11,0),"0")</f>
        <v>0</v>
      </c>
      <c r="AW5" s="75">
        <f t="shared" ref="AW5:AW68" si="12">SUM(AQ5:AT5)</f>
        <v>0</v>
      </c>
      <c r="AX5" s="77">
        <f>IFERROR(VLOOKUP(B5,'[1]6'!B:D,3,0),"0")</f>
        <v>0</v>
      </c>
      <c r="AY5" s="77">
        <f>IFERROR(VLOOKUP(B5,'[1]6'!B:E,4,0),"0")</f>
        <v>0</v>
      </c>
      <c r="AZ5" s="77">
        <f>IFERROR(VLOOKUP(B5,'[1]6'!B:F,5,0),"0")</f>
        <v>0</v>
      </c>
      <c r="BA5" s="77">
        <f>IFERROR(VLOOKUP(B5,'[1]6'!B:J,9,0),"0")</f>
        <v>0</v>
      </c>
      <c r="BB5" s="77">
        <f>IFERROR(VLOOKUP(B5,'[1]6'!B:K,10,0),"0")</f>
        <v>0</v>
      </c>
      <c r="BC5" s="77">
        <f>IFERROR(VLOOKUP(B5,'[1]6'!B:L,11,0),"0")</f>
        <v>0</v>
      </c>
      <c r="BD5" s="75">
        <f t="shared" ref="BD5:BD68" si="13">SUM(AX5:BC5)</f>
        <v>0</v>
      </c>
      <c r="BE5" s="77">
        <f>IFERROR(VLOOKUP(B5,'[1]7'!B:D,3,0),"0")</f>
        <v>0</v>
      </c>
      <c r="BF5" s="77">
        <f>IFERROR(VLOOKUP(B5,'[1]7'!B:E,4,0),"0")</f>
        <v>0</v>
      </c>
      <c r="BG5" s="77">
        <f>IFERROR(VLOOKUP(B5,'[1]7'!B:F,5,0),"0")</f>
        <v>0</v>
      </c>
      <c r="BH5" s="77">
        <f>IFERROR(VLOOKUP(B5,'[1]7'!B:J,9,0),"0")</f>
        <v>0</v>
      </c>
      <c r="BI5" s="77">
        <f>IFERROR(VLOOKUP(B5,'[1]7'!B:K,10,0),"0")</f>
        <v>0</v>
      </c>
      <c r="BJ5" s="77">
        <f>IFERROR(VLOOKUP(B5,'[1]7'!B:L,11,0),"0")</f>
        <v>0</v>
      </c>
      <c r="BK5" s="75">
        <f t="shared" ref="BK5:BK68" si="14">SUM(BE5:BH5)</f>
        <v>0</v>
      </c>
      <c r="BL5" s="77">
        <f>IFERROR(VLOOKUP(B5,'[1]8'!B:D,3,0),"0")</f>
        <v>0</v>
      </c>
      <c r="BM5" s="77">
        <f>IFERROR(VLOOKUP(B5,'[1]8'!B:E,4,0),"0")</f>
        <v>0</v>
      </c>
      <c r="BN5" s="77">
        <f>IFERROR(VLOOKUP(B5,'[1]8'!B:F,5,0),"0")</f>
        <v>0</v>
      </c>
      <c r="BO5" s="77">
        <f>IFERROR(VLOOKUP(B5,'[1]8'!B:J,9,0),"0")</f>
        <v>0</v>
      </c>
      <c r="BP5" s="77">
        <f>IFERROR(VLOOKUP(B5,'[1]8'!B:K,10,0),"0")</f>
        <v>0</v>
      </c>
      <c r="BQ5" s="77">
        <f>IFERROR(VLOOKUP(B5,'[1]8'!B:L,11,0),"0")</f>
        <v>0</v>
      </c>
      <c r="BR5" s="75">
        <f t="shared" ref="BR5:BR68" si="15">SUM(BL5:BQ5)</f>
        <v>0</v>
      </c>
      <c r="BS5" s="77">
        <f>IFERROR(VLOOKUP(B5,'[1]9'!B:D,3,0),"0")</f>
        <v>0</v>
      </c>
      <c r="BT5" s="77">
        <f>IFERROR(VLOOKUP(B5,'[1]9'!B:E,4,0),"0")</f>
        <v>0</v>
      </c>
      <c r="BU5" s="77">
        <f>IFERROR(VLOOKUP(B5,'[1]9'!B:F,5,0),"0")</f>
        <v>0</v>
      </c>
      <c r="BV5" s="77">
        <f>IFERROR(VLOOKUP(B5,'[1]9'!B:J,9,0),"0")</f>
        <v>0</v>
      </c>
      <c r="BW5" s="77">
        <f>IFERROR(VLOOKUP(B5,'[1]9'!B:K,10,0),"0")</f>
        <v>0</v>
      </c>
      <c r="BX5" s="77">
        <f>IFERROR(VLOOKUP(B5,'[1]9'!B:L,11,0),"0")</f>
        <v>0</v>
      </c>
      <c r="BY5" s="75">
        <f t="shared" ref="BY5:BY68" si="16">SUM(BS5:BX5)</f>
        <v>0</v>
      </c>
      <c r="BZ5" s="77">
        <f>IFERROR(VLOOKUP(B5,'[1]10'!B:D,3,0),"0")</f>
        <v>0</v>
      </c>
      <c r="CA5" s="77">
        <f>IFERROR(VLOOKUP(B5,'[1]10'!B:E,4,0),"0")</f>
        <v>0</v>
      </c>
      <c r="CB5" s="77">
        <f>VLOOKUP(B5,'[1]10'!B:F,5,0)</f>
        <v>0</v>
      </c>
      <c r="CC5" s="77">
        <f>IFERROR(VLOOKUP(B5,'[1]10'!B:J,9,0),"0")</f>
        <v>0</v>
      </c>
      <c r="CD5" s="77">
        <f>IFERROR(VLOOKUP(B5,'[1]10'!B:K,10,0),"0")</f>
        <v>0</v>
      </c>
      <c r="CE5" s="77">
        <f>IFERROR(VLOOKUP(B5,'[1]10'!B:L,11,0),"0")</f>
        <v>0</v>
      </c>
      <c r="CF5" s="75">
        <f t="shared" ref="CF5:CF68" si="17">SUM(BZ5:CC5)</f>
        <v>0</v>
      </c>
      <c r="CG5" s="77">
        <f>IFERROR(VLOOKUP(B5,'[1]11'!B:D,3,0),"0")</f>
        <v>0</v>
      </c>
      <c r="CH5" s="77">
        <f>IFERROR(VLOOKUP(B5,'[1]11'!B:E,4,0),"0")</f>
        <v>0</v>
      </c>
      <c r="CI5" s="77">
        <f>IFERROR(VLOOKUP(B5,'[1]11'!B:F,5,0),"0")</f>
        <v>0</v>
      </c>
      <c r="CJ5" s="77">
        <f>IFERROR(VLOOKUP(B5,'[1]11'!B:J,9,0),"0")</f>
        <v>0</v>
      </c>
      <c r="CK5" s="77">
        <f>IFERROR(VLOOKUP(B5,'[1]11'!B:K,10,0),"0")</f>
        <v>0</v>
      </c>
      <c r="CL5" s="77">
        <f>IFERROR(VLOOKUP(B5,'[1]11'!B:L,11,0),"0")</f>
        <v>0</v>
      </c>
      <c r="CM5" s="75">
        <f t="shared" ref="CM5:CM68" si="18">SUM(CG5:CJ5)</f>
        <v>0</v>
      </c>
      <c r="CN5" s="77">
        <f>IFERROR(VLOOKUP(B5,'[1]12'!B:D,3,0),"0")</f>
        <v>0</v>
      </c>
      <c r="CO5" s="77">
        <f>IFERROR(VLOOKUP(B5,'[1]12'!B:E,4,0),"0")</f>
        <v>0</v>
      </c>
      <c r="CP5" s="77">
        <f>IFERROR(VLOOKUP(B5,'[1]12'!B:F,5,0),"0")</f>
        <v>0</v>
      </c>
      <c r="CQ5" s="77">
        <f>IFERROR(VLOOKUP(B5,'[1]12'!B:J,9,0),"0")</f>
        <v>0</v>
      </c>
      <c r="CR5" s="77">
        <f>IFERROR(VLOOKUP(B5,'[1]12'!B:K,10,0),"0")</f>
        <v>0</v>
      </c>
      <c r="CS5" s="77">
        <f>IFERROR(VLOOKUP(B5,'[1]12'!B:L,11,0),"0")</f>
        <v>0</v>
      </c>
      <c r="CT5" s="75">
        <f t="shared" ref="CT5:CT68" si="19">SUM(CN5:CQ5)</f>
        <v>0</v>
      </c>
      <c r="CU5" s="77">
        <f>IFERROR(VLOOKUP(B5,'[1]13'!B:D,3,0),"0")</f>
        <v>0</v>
      </c>
      <c r="CV5" s="77">
        <f>IFERROR(VLOOKUP(B5,'[1]13'!B:E,4,0),"0")</f>
        <v>0</v>
      </c>
      <c r="CW5" s="77">
        <f>IFERROR(VLOOKUP(B5,'[1]13'!B:F,5,0),"0")</f>
        <v>0</v>
      </c>
      <c r="CX5" s="77">
        <f>IFERROR(VLOOKUP(B5,'[1]13'!B:J,9,0),"0")</f>
        <v>0</v>
      </c>
      <c r="CY5" s="77">
        <f>IFERROR(VLOOKUP(B5,'[1]13'!B:K,10,0),"0")</f>
        <v>0</v>
      </c>
      <c r="CZ5" s="77">
        <f>IFERROR(VLOOKUP(B5,'[1]13'!B:L,11,0),"0")</f>
        <v>0</v>
      </c>
      <c r="DA5" s="75">
        <f t="shared" ref="DA5:DA68" si="20">SUM(CU5:CX5)</f>
        <v>0</v>
      </c>
      <c r="DB5" s="77">
        <f>IFERROR(VLOOKUP(B5,'[1]14'!B:D,3,0),"0")</f>
        <v>0</v>
      </c>
      <c r="DC5" s="77">
        <f>IFERROR(VLOOKUP(B5,'[1]14'!B:E,4,0),"0")</f>
        <v>0</v>
      </c>
      <c r="DD5" s="77">
        <f>IFERROR(VLOOKUP(B5,'[1]14'!B:F,5,0),"0")</f>
        <v>0</v>
      </c>
      <c r="DE5" s="77">
        <f>IFERROR(VLOOKUP(B5,'[1]14'!B:J,9,0),"0")</f>
        <v>0</v>
      </c>
      <c r="DF5" s="77">
        <f>IFERROR(VLOOKUP(B5,'[1]14'!B:K,10,0),"0")</f>
        <v>0</v>
      </c>
      <c r="DG5" s="77">
        <f>IFERROR(VLOOKUP(B5,'[1]14'!B:L,11,0),"0")</f>
        <v>0</v>
      </c>
      <c r="DH5" s="75">
        <f t="shared" ref="DH5:DH68" si="21">SUM(DB5:DE5)</f>
        <v>0</v>
      </c>
      <c r="DI5" s="77">
        <f>IFERROR(VLOOKUP(B5,'[1]15'!B:D,3,0),"0")</f>
        <v>0</v>
      </c>
      <c r="DJ5" s="77">
        <f>IFERROR(VLOOKUP(B5,'[1]15'!B:E,4,0),"0")</f>
        <v>0</v>
      </c>
      <c r="DK5" s="77">
        <f>IFERROR(VLOOKUP(B5,'[1]15'!B:F,5,0),"0")</f>
        <v>0</v>
      </c>
      <c r="DL5" s="77">
        <f>IFERROR(VLOOKUP(B5,'[1]15'!B:J,9,0),"0")</f>
        <v>0</v>
      </c>
      <c r="DM5" s="77">
        <f>IFERROR(VLOOKUP(B5,'[1]15'!B:K,10,0),"0")</f>
        <v>0</v>
      </c>
      <c r="DN5" s="77">
        <f>IFERROR(VLOOKUP(B5,'[1]15'!B:L,11,0),"0")</f>
        <v>0</v>
      </c>
      <c r="DO5" s="75">
        <f t="shared" ref="DO5:DO68" si="22">SUM(DI5:DL5)</f>
        <v>0</v>
      </c>
      <c r="DP5" s="77">
        <f>IFERROR(VLOOKUP(B5,'[1]16'!B:D,3,0),"0")</f>
        <v>0</v>
      </c>
      <c r="DQ5" s="77">
        <f>IFERROR(VLOOKUP(B5,'[1]16'!B:E,4,0),"0")</f>
        <v>0</v>
      </c>
      <c r="DR5" s="77">
        <f>IFERROR(VLOOKUP(B5,'[1]16'!B:F,5,0),"0")</f>
        <v>0</v>
      </c>
      <c r="DS5" s="77">
        <f>IFERROR(VLOOKUP(B5,'[1]16'!B:J,9,0),"0")</f>
        <v>0</v>
      </c>
      <c r="DT5" s="77">
        <f>IFERROR(VLOOKUP(B5,'[1]16'!B:K,10,0),"0")</f>
        <v>0</v>
      </c>
      <c r="DU5" s="77">
        <f>IFERROR(VLOOKUP(B5,'[1]16'!B:L,11,0),"0")</f>
        <v>0</v>
      </c>
      <c r="DV5" s="75">
        <f t="shared" ref="DV5:DV68" si="23">SUM(DP5:DS5)</f>
        <v>0</v>
      </c>
      <c r="DW5" s="77">
        <f>IFERROR(VLOOKUP(B5,'[1]17'!B:D,3,0),"0")</f>
        <v>0</v>
      </c>
      <c r="DX5" s="77">
        <f>IFERROR(VLOOKUP(B5,'[1]17'!B:E,4,0),"0")</f>
        <v>0</v>
      </c>
      <c r="DY5" s="77">
        <f>IFERROR(VLOOKUP(B5,'[1]17'!B:F,5,0),"0")</f>
        <v>0</v>
      </c>
      <c r="DZ5" s="77">
        <f>IFERROR(VLOOKUP(B5,'[1]17'!B:J,9,0),"0")</f>
        <v>0</v>
      </c>
      <c r="EA5" s="77">
        <f>IFERROR(VLOOKUP(B5,'[1]17'!B:K,10,0),"0")</f>
        <v>0</v>
      </c>
      <c r="EB5" s="77">
        <f>IFERROR(VLOOKUP(B5,'[1]17'!B:L,11,0),"0")</f>
        <v>0</v>
      </c>
      <c r="EC5" s="75">
        <f t="shared" ref="EC5:EC68" si="24">SUM(DW5:DZ5)</f>
        <v>0</v>
      </c>
      <c r="ED5" s="77">
        <f>IFERROR(VLOOKUP(B5,'[1]18'!B:D,3,0),"0")</f>
        <v>0</v>
      </c>
      <c r="EE5" s="77">
        <f>IFERROR(VLOOKUP(B5,'[1]18'!B:E,4,0),"0")</f>
        <v>0</v>
      </c>
      <c r="EF5" s="77">
        <f>IFERROR(VLOOKUP(B5,'[1]18'!B:F,5,0),"0")</f>
        <v>0</v>
      </c>
      <c r="EG5" s="77">
        <f>IFERROR(VLOOKUP(B5,'[1]18'!B:J,9,0),"0")</f>
        <v>0</v>
      </c>
      <c r="EH5" s="77">
        <f>IFERROR(VLOOKUP(B5,'[1]18'!B:K,10,0),"0")</f>
        <v>0</v>
      </c>
      <c r="EI5" s="77">
        <f>IFERROR(VLOOKUP(B5,'[1]18'!B:L,11,0),"0")</f>
        <v>0</v>
      </c>
      <c r="EJ5" s="75">
        <f t="shared" ref="EJ5:EJ68" si="25">SUM(ED5:EI5)</f>
        <v>0</v>
      </c>
      <c r="EK5" s="77">
        <f>IFERROR(VLOOKUP(B5,'[1]19'!B:D,3,0),"0")</f>
        <v>0</v>
      </c>
      <c r="EL5" s="77">
        <f>IFERROR(VLOOKUP(B5,'[1]19'!B:E,4,0),"0")</f>
        <v>0</v>
      </c>
      <c r="EM5" s="77">
        <f>IFERROR(VLOOKUP(B5,'[1]19'!B:F,5,0),"0")</f>
        <v>0</v>
      </c>
      <c r="EN5" s="77">
        <f>IFERROR(VLOOKUP(B5,'[1]19'!B:J,9,0),"0")</f>
        <v>0</v>
      </c>
      <c r="EO5" s="77">
        <f>IFERROR(VLOOKUP(B5,'[1]19'!B:K,10,0),"0")</f>
        <v>0</v>
      </c>
      <c r="EP5" s="77">
        <f>IFERROR(VLOOKUP(B5,'[1]19'!B:L,11,0),"0")</f>
        <v>0</v>
      </c>
      <c r="EQ5" s="75">
        <f t="shared" ref="EQ5:EQ68" si="26">SUM(EK5:EP5)</f>
        <v>0</v>
      </c>
      <c r="ER5" s="77">
        <f>IFERROR(VLOOKUP(B5,'[1]20'!B:D,3,0),"0")</f>
        <v>0</v>
      </c>
      <c r="ES5" s="77">
        <f>IFERROR(VLOOKUP(B5,'[1]20'!B:E,4,0),"0")</f>
        <v>0</v>
      </c>
      <c r="ET5" s="77">
        <f>IFERROR(VLOOKUP(B5,'[1]20'!B:F,5,0),"0")</f>
        <v>0</v>
      </c>
      <c r="EU5" s="77">
        <f>IFERROR(VLOOKUP(B5,'[1]20'!B:J,9,0),"0")</f>
        <v>0</v>
      </c>
      <c r="EV5" s="77">
        <f>IFERROR(VLOOKUP(B5,'[1]20'!B:K,10,0),"0")</f>
        <v>0</v>
      </c>
      <c r="EW5" s="77">
        <f>IFERROR(VLOOKUP(B5,'[1]20'!B:L,11,0),"0")</f>
        <v>0</v>
      </c>
      <c r="EX5" s="75">
        <f t="shared" ref="EX5:EX68" si="27">SUM(ER5:EW5)</f>
        <v>0</v>
      </c>
      <c r="EY5" s="77">
        <f>IFERROR(VLOOKUP(B5,'[1]21'!B:D,3,0),"0")</f>
        <v>0</v>
      </c>
      <c r="EZ5" s="77">
        <f>IFERROR(VLOOKUP(B5,'[1]21'!B:E,4,0),"0")</f>
        <v>0</v>
      </c>
      <c r="FA5" s="77">
        <f>IFERROR(VLOOKUP(B5,'[1]21'!B:F,5,0),"0")</f>
        <v>0</v>
      </c>
      <c r="FB5" s="77">
        <f>IFERROR(VLOOKUP(B5,'[1]21'!B:J,9,0),"0")</f>
        <v>0</v>
      </c>
      <c r="FC5" s="77">
        <f>IFERROR(VLOOKUP(B5,'[1]21'!B:K,10,0),"0")</f>
        <v>0</v>
      </c>
      <c r="FD5" s="77">
        <f>IFERROR(VLOOKUP(B5,'[1]21'!B:L,11,0),"0")</f>
        <v>0</v>
      </c>
      <c r="FE5" s="75">
        <f t="shared" ref="FE5:FE68" si="28">SUM(EY5:FD5)</f>
        <v>0</v>
      </c>
      <c r="FF5" s="77">
        <f>IFERROR(VLOOKUP(B5,'[1]22'!B:D,3,0),"0")</f>
        <v>0</v>
      </c>
      <c r="FG5" s="77">
        <f>IFERROR(VLOOKUP(B5,'[1]22'!B:E,4,0),"0")</f>
        <v>0</v>
      </c>
      <c r="FH5" s="77">
        <f>IFERROR(VLOOKUP(B5,'[1]22'!B:F,5,0),"0")</f>
        <v>0</v>
      </c>
      <c r="FI5" s="77">
        <f>IFERROR(VLOOKUP(B5,'[1]22'!B:J,9,0),"0")</f>
        <v>0</v>
      </c>
      <c r="FJ5" s="77">
        <f>IFERROR(VLOOKUP(B5,'[1]22'!B:K,10,0),"0")</f>
        <v>0</v>
      </c>
      <c r="FK5" s="77">
        <f>IFERROR(VLOOKUP(B5,'[1]22'!B:L,11,0),"0")</f>
        <v>0</v>
      </c>
      <c r="FL5" s="75">
        <f t="shared" ref="FL5:FL68" si="29">SUM(FF5:FK5)</f>
        <v>0</v>
      </c>
      <c r="FM5" s="77">
        <f>IFERROR(VLOOKUP(B5,'[1]23'!B:D,3,0),"0")</f>
        <v>0</v>
      </c>
      <c r="FN5" s="77">
        <f>IFERROR(VLOOKUP(B5,'[1]23'!B:E,4,0),"0")</f>
        <v>0</v>
      </c>
      <c r="FO5" s="77">
        <f>IFERROR(VLOOKUP(B5,'[1]23'!B:F,5,0),"0")</f>
        <v>0</v>
      </c>
      <c r="FP5" s="77">
        <f>IFERROR(VLOOKUP(B5,'[1]23'!B:J,9,0),"0")</f>
        <v>0</v>
      </c>
      <c r="FQ5" s="77">
        <f>IFERROR(VLOOKUP(B5,'[1]23'!B:K,10,0),"0")</f>
        <v>0</v>
      </c>
      <c r="FR5" s="77">
        <f>IFERROR(VLOOKUP(B5,'[1]23'!B:L,11,0),"0")</f>
        <v>0</v>
      </c>
      <c r="FS5" s="75">
        <f t="shared" ref="FS5:FS68" si="30">SUM(FM5:FR5)</f>
        <v>0</v>
      </c>
      <c r="FT5" s="77">
        <f>IFERROR(VLOOKUP(B5,'[1]24'!B:D,3,0),"0")</f>
        <v>0</v>
      </c>
      <c r="FU5" s="77">
        <f>IFERROR(VLOOKUP(B5,'[1]24'!B:E,4,0),"0")</f>
        <v>0</v>
      </c>
      <c r="FV5" s="77">
        <f>IFERROR(VLOOKUP(B5,'[1]24'!B:F,5,0),"0")</f>
        <v>0</v>
      </c>
      <c r="FW5" s="77">
        <f>IFERROR(VLOOKUP(B5,'[1]24'!B:J,9,0),"0")</f>
        <v>0</v>
      </c>
      <c r="FX5" s="77">
        <f>IFERROR(VLOOKUP(B5,'[1]24'!B:K,10,0),"0")</f>
        <v>0</v>
      </c>
      <c r="FY5" s="77">
        <f>IFERROR(VLOOKUP(B5,'[1]24'!B:L,11,0),"0")</f>
        <v>0</v>
      </c>
      <c r="FZ5" s="75">
        <f t="shared" ref="FZ5:FZ68" si="31">SUM(FT5:FY5)</f>
        <v>0</v>
      </c>
      <c r="GA5" s="77">
        <f>IFERROR(VLOOKUP(B5,'[1]25'!B:D,3,0),"0")</f>
        <v>0</v>
      </c>
      <c r="GB5" s="77">
        <f>IFERROR(VLOOKUP(B5,'[1]25'!B:E,4,0),"0")</f>
        <v>0</v>
      </c>
      <c r="GC5" s="77">
        <f>IFERROR(VLOOKUP(B5,'[1]25'!B:F,5,0),"0")</f>
        <v>0</v>
      </c>
      <c r="GD5" s="77">
        <f>IFERROR(VLOOKUP(B5,'[1]25'!B:J,9,0),"0")</f>
        <v>0</v>
      </c>
      <c r="GE5" s="77">
        <f>IFERROR(VLOOKUP(B5,'[1]25'!B:K,10,0),"0")</f>
        <v>0</v>
      </c>
      <c r="GF5" s="77">
        <f>IFERROR(VLOOKUP(B5,'[1]25'!B:L,11,0),"0")</f>
        <v>0</v>
      </c>
      <c r="GG5" s="75">
        <f t="shared" ref="GG5:GG68" si="32">SUM(GA5:GD5)</f>
        <v>0</v>
      </c>
      <c r="GH5" s="77">
        <f>IFERROR(VLOOKUP(B5,'[1]26'!B:D,3,0),"0")</f>
        <v>0</v>
      </c>
      <c r="GI5" s="77">
        <f>IFERROR(VLOOKUP(B5,'[1]26'!B:E,4,0),"0")</f>
        <v>0</v>
      </c>
      <c r="GJ5" s="77">
        <f>IFERROR(VLOOKUP(B5,'[1]26'!B:F,5,0),"0")</f>
        <v>0</v>
      </c>
      <c r="GK5" s="77">
        <f>IFERROR(VLOOKUP(B5,'[1]26'!B:J,9,0),"0")</f>
        <v>0</v>
      </c>
      <c r="GL5" s="77">
        <f>IFERROR(VLOOKUP(B5,'[1]26'!B:K,10,0),"0")</f>
        <v>0</v>
      </c>
      <c r="GM5" s="77">
        <f>IFERROR(VLOOKUP(B5,'[1]26'!B:L,11,0),"0")</f>
        <v>0</v>
      </c>
      <c r="GN5" s="75">
        <f t="shared" ref="GN5:GN68" si="33">SUM(GH5:GK5)</f>
        <v>0</v>
      </c>
      <c r="GO5" s="77">
        <f>IFERROR(VLOOKUP(B5,'[1]27'!B:D,3,0),"0")</f>
        <v>0</v>
      </c>
      <c r="GP5" s="77">
        <f>IFERROR(VLOOKUP(B5,'[1]27'!B:E,4,0),"0")</f>
        <v>0</v>
      </c>
      <c r="GQ5" s="77">
        <f>IFERROR(VLOOKUP(B5,'[1]27'!B:F,5,0),"0")</f>
        <v>0</v>
      </c>
      <c r="GR5" s="77">
        <f>IFERROR(VLOOKUP(B5,'[1]27'!B:J,9,0),"0")</f>
        <v>0</v>
      </c>
      <c r="GS5" s="77">
        <f>IFERROR(VLOOKUP(B5,'[1]27'!B:K,10,0),"0")</f>
        <v>0</v>
      </c>
      <c r="GT5" s="77">
        <f>IFERROR(VLOOKUP(B5,'[1]27'!B:L,11,0),"0")</f>
        <v>0</v>
      </c>
      <c r="GU5" s="75">
        <f t="shared" ref="GU5:GU68" si="34">SUM(GO5:GT5)</f>
        <v>0</v>
      </c>
      <c r="GV5" s="77">
        <f>IFERROR(VLOOKUP(B5,'[1]28'!B:D,3,0),"0")</f>
        <v>0</v>
      </c>
      <c r="GW5" s="77">
        <f>IFERROR(VLOOKUP(B5,'[1]28'!B:E,4,0),"0")</f>
        <v>0</v>
      </c>
      <c r="GX5" s="77">
        <f>IFERROR(VLOOKUP(B5,'[1]28'!B:F,5,0),"0")</f>
        <v>0</v>
      </c>
      <c r="GY5" s="77">
        <f>IFERROR(VLOOKUP(B5,'[1]28'!B:J,9,0),"0")</f>
        <v>0</v>
      </c>
      <c r="GZ5" s="77">
        <f>IFERROR(VLOOKUP(B5,'[1]28'!B:K,10,0),"0")</f>
        <v>0</v>
      </c>
      <c r="HA5" s="77">
        <f>IFERROR(VLOOKUP(B5,'[1]28'!B:L,11,0),"0")</f>
        <v>0</v>
      </c>
      <c r="HB5" s="75">
        <f t="shared" ref="HB5:HB68" si="35">SUM(GV5:HA5)</f>
        <v>0</v>
      </c>
      <c r="HC5" s="77" t="str">
        <f>IFERROR(VLOOKUP(B5,#REF!,3),"0")</f>
        <v>0</v>
      </c>
      <c r="HD5" s="77" t="str">
        <f>IFERROR(VLOOKUP(B5,#REF!,4,0),"0")</f>
        <v>0</v>
      </c>
      <c r="HE5" s="77" t="str">
        <f>IFERROR(VLOOKUP(B5,#REF!,5,0),"0")</f>
        <v>0</v>
      </c>
      <c r="HF5" s="77" t="str">
        <f>IFERROR(VLOOKUP(B5,#REF!,9,0),"0")</f>
        <v>0</v>
      </c>
      <c r="HG5" s="77" t="str">
        <f>IFERROR(VLOOKUP(B5,#REF!,10,0),"0")</f>
        <v>0</v>
      </c>
      <c r="HH5" s="77" t="str">
        <f>IFERROR(VLOOKUP(B5,#REF!,11,0),"0")</f>
        <v>0</v>
      </c>
      <c r="HI5" s="75">
        <f t="shared" ref="HI5:HI68" si="36">SUM(HC5:HF5)</f>
        <v>0</v>
      </c>
      <c r="HP5" s="75">
        <f t="shared" ref="HP5:HP68" si="37">SUM(HJ5:HM5)</f>
        <v>0</v>
      </c>
      <c r="HW5" s="75">
        <f t="shared" ref="HW5:HW68" si="38">SUM(HQ5:HT5)</f>
        <v>0</v>
      </c>
    </row>
    <row r="6" spans="1:231" x14ac:dyDescent="0.6">
      <c r="A6" s="57">
        <v>3</v>
      </c>
      <c r="B6" s="57">
        <v>1111085</v>
      </c>
      <c r="C6" s="58" t="s">
        <v>16722</v>
      </c>
      <c r="D6" s="57" t="s">
        <v>168</v>
      </c>
      <c r="E6" s="59">
        <v>37.04</v>
      </c>
      <c r="F6" s="73">
        <f t="shared" si="5"/>
        <v>0</v>
      </c>
      <c r="G6" s="74">
        <f t="shared" si="4"/>
        <v>0</v>
      </c>
      <c r="H6" s="74">
        <f t="shared" si="4"/>
        <v>0</v>
      </c>
      <c r="I6" s="74">
        <f t="shared" si="4"/>
        <v>0</v>
      </c>
      <c r="J6" s="74">
        <f t="shared" si="4"/>
        <v>0</v>
      </c>
      <c r="K6" s="74">
        <f t="shared" si="4"/>
        <v>0</v>
      </c>
      <c r="L6" s="74">
        <f t="shared" si="4"/>
        <v>0</v>
      </c>
      <c r="M6" s="75">
        <f t="shared" si="6"/>
        <v>0</v>
      </c>
      <c r="N6" s="76">
        <f t="shared" si="7"/>
        <v>0</v>
      </c>
      <c r="O6" s="77" t="str">
        <f>IFERROR(VLOOKUP(B6,'[1]1ไม่มียอด'!B:D,3,0),"0")</f>
        <v>0</v>
      </c>
      <c r="P6" s="77" t="str">
        <f>IFERROR(VLOOKUP(B6,'[1]1ไม่มียอด'!B:E,4,0),"0")</f>
        <v>0</v>
      </c>
      <c r="Q6" s="77" t="str">
        <f>IFERROR(VLOOKUP(B6,'[1]1ไม่มียอด'!B:F,5,0),"0")</f>
        <v>0</v>
      </c>
      <c r="R6" s="77" t="str">
        <f>IFERROR(VLOOKUP(B6,'[1]1ไม่มียอด'!B:G,6,0),"0")</f>
        <v>0</v>
      </c>
      <c r="S6" s="77" t="str">
        <f>IFERROR(VLOOKUP(B6,'[1]1ไม่มียอด'!B:J,9,0),"0")</f>
        <v>0</v>
      </c>
      <c r="T6" s="77" t="str">
        <f>IFERROR(VLOOKUP(B6,'[1]1ไม่มียอด'!B:K,10,0),"0")</f>
        <v>0</v>
      </c>
      <c r="U6" s="75">
        <f t="shared" si="8"/>
        <v>0</v>
      </c>
      <c r="V6" s="77" t="str">
        <f>IFERROR(VLOOKUP(B6,#REF!,3,0),"0")</f>
        <v>0</v>
      </c>
      <c r="W6" s="77" t="str">
        <f>IFERROR(VLOOKUP(B6,#REF!,4,0),"0")</f>
        <v>0</v>
      </c>
      <c r="X6" s="77" t="str">
        <f>IFERROR(VLOOKUP(B6,#REF!,5,0),"0")</f>
        <v>0</v>
      </c>
      <c r="Y6" s="77" t="str">
        <f>IFERROR(VLOOKUP(B6,#REF!,9,0),"0")</f>
        <v>0</v>
      </c>
      <c r="Z6" s="77" t="str">
        <f>IFERROR(VLOOKUP(B6,#REF!,10,0),"0")</f>
        <v>0</v>
      </c>
      <c r="AA6" s="77" t="str">
        <f>IFERROR(VLOOKUP(B6,#REF!,11,0),"0")</f>
        <v>0</v>
      </c>
      <c r="AB6" s="75">
        <f t="shared" si="9"/>
        <v>0</v>
      </c>
      <c r="AC6" s="77">
        <f>IFERROR(VLOOKUP(B6,'[1]3'!B:D,3,0),"0")</f>
        <v>0</v>
      </c>
      <c r="AD6" s="77">
        <f>IFERROR(VLOOKUP(B6,'[1]3'!B:E,4,0),"0")</f>
        <v>0</v>
      </c>
      <c r="AE6" s="77">
        <f>IFERROR(VLOOKUP(B6,'[1]3'!B:F,5,0),"0")</f>
        <v>0</v>
      </c>
      <c r="AF6" s="77">
        <f>IFERROR(VLOOKUP(B6,'[1]3'!B:J,9,0),"0")</f>
        <v>0</v>
      </c>
      <c r="AG6" s="77">
        <f>IFERROR(VLOOKUP(B6,'[1]3'!B:K,10,0),"0")</f>
        <v>0</v>
      </c>
      <c r="AH6" s="77">
        <f>IFERROR(VLOOKUP(B6,'[1]3'!B:L,11,0),"0")</f>
        <v>0</v>
      </c>
      <c r="AI6" s="75">
        <f t="shared" si="10"/>
        <v>0</v>
      </c>
      <c r="AJ6" s="77">
        <f>IFERROR(VLOOKUP(B6,'[1]4'!B:D,3,0),"0")</f>
        <v>0</v>
      </c>
      <c r="AK6" s="77">
        <f>IFERROR(VLOOKUP(B6,'[1]4'!B:E,4,0),"0")</f>
        <v>0</v>
      </c>
      <c r="AL6" s="77">
        <f>IFERROR(VLOOKUP(B6,'[1]4'!B:F,5,0),"0")</f>
        <v>0</v>
      </c>
      <c r="AM6" s="77">
        <f>IFERROR(VLOOKUP(B6,'[1]4'!B:J,9,0),"0")</f>
        <v>0</v>
      </c>
      <c r="AN6" s="77">
        <f>IFERROR(VLOOKUP(B6,'[1]4'!B:K,10,0),"0")</f>
        <v>0</v>
      </c>
      <c r="AO6" s="77">
        <f>IFERROR(VLOOKUP(B6,'[1]4'!B:L,11,0),"0")</f>
        <v>0</v>
      </c>
      <c r="AP6" s="75">
        <f t="shared" si="11"/>
        <v>0</v>
      </c>
      <c r="AQ6" s="77">
        <f>IFERROR(VLOOKUP(B6,'[1]5'!B:D,3,0),"0")</f>
        <v>0</v>
      </c>
      <c r="AR6" s="77">
        <f>IFERROR(VLOOKUP(B6,'[1]5'!B:E,4,0),"0")</f>
        <v>0</v>
      </c>
      <c r="AS6" s="77">
        <f>IFERROR(VLOOKUP(B6,'[1]5'!B:F,5,0),"0")</f>
        <v>0</v>
      </c>
      <c r="AT6" s="77">
        <f>IFERROR(VLOOKUP(B6,'[1]5'!B:J,9,0),"0")</f>
        <v>0</v>
      </c>
      <c r="AU6" s="77">
        <f>IFERROR(VLOOKUP(B6,'[1]5'!B:K,10,0),"0")</f>
        <v>0</v>
      </c>
      <c r="AV6" s="77">
        <f>IFERROR(VLOOKUP(B6,'[1]5'!B:L,11,0),"0")</f>
        <v>0</v>
      </c>
      <c r="AW6" s="75">
        <f t="shared" si="12"/>
        <v>0</v>
      </c>
      <c r="AX6" s="77">
        <f>IFERROR(VLOOKUP(B6,'[1]6'!B:D,3,0),"0")</f>
        <v>0</v>
      </c>
      <c r="AY6" s="77">
        <f>IFERROR(VLOOKUP(B6,'[1]6'!B:E,4,0),"0")</f>
        <v>0</v>
      </c>
      <c r="AZ6" s="77">
        <f>IFERROR(VLOOKUP(B6,'[1]6'!B:F,5,0),"0")</f>
        <v>0</v>
      </c>
      <c r="BA6" s="77">
        <f>IFERROR(VLOOKUP(B6,'[1]6'!B:J,9,0),"0")</f>
        <v>0</v>
      </c>
      <c r="BB6" s="77">
        <f>IFERROR(VLOOKUP(B6,'[1]6'!B:K,10,0),"0")</f>
        <v>0</v>
      </c>
      <c r="BC6" s="77">
        <f>IFERROR(VLOOKUP(B6,'[1]6'!B:L,11,0),"0")</f>
        <v>0</v>
      </c>
      <c r="BD6" s="75">
        <f t="shared" si="13"/>
        <v>0</v>
      </c>
      <c r="BE6" s="77">
        <f>IFERROR(VLOOKUP(B6,'[1]7'!B:D,3,0),"0")</f>
        <v>0</v>
      </c>
      <c r="BF6" s="77">
        <f>IFERROR(VLOOKUP(B6,'[1]7'!B:E,4,0),"0")</f>
        <v>0</v>
      </c>
      <c r="BG6" s="77">
        <f>IFERROR(VLOOKUP(B6,'[1]7'!B:F,5,0),"0")</f>
        <v>0</v>
      </c>
      <c r="BH6" s="77">
        <f>IFERROR(VLOOKUP(B6,'[1]7'!B:J,9,0),"0")</f>
        <v>0</v>
      </c>
      <c r="BI6" s="77">
        <f>IFERROR(VLOOKUP(B6,'[1]7'!B:K,10,0),"0")</f>
        <v>0</v>
      </c>
      <c r="BJ6" s="77">
        <f>IFERROR(VLOOKUP(B6,'[1]7'!B:L,11,0),"0")</f>
        <v>0</v>
      </c>
      <c r="BK6" s="75">
        <f t="shared" si="14"/>
        <v>0</v>
      </c>
      <c r="BL6" s="77">
        <f>IFERROR(VLOOKUP(B6,'[1]8'!B:D,3,0),"0")</f>
        <v>0</v>
      </c>
      <c r="BM6" s="77">
        <f>IFERROR(VLOOKUP(B6,'[1]8'!B:E,4,0),"0")</f>
        <v>0</v>
      </c>
      <c r="BN6" s="77">
        <f>IFERROR(VLOOKUP(B6,'[1]8'!B:F,5,0),"0")</f>
        <v>0</v>
      </c>
      <c r="BO6" s="77">
        <f>IFERROR(VLOOKUP(B6,'[1]8'!B:J,9,0),"0")</f>
        <v>0</v>
      </c>
      <c r="BP6" s="77">
        <f>IFERROR(VLOOKUP(B6,'[1]8'!B:K,10,0),"0")</f>
        <v>0</v>
      </c>
      <c r="BQ6" s="77">
        <f>IFERROR(VLOOKUP(B6,'[1]8'!B:L,11,0),"0")</f>
        <v>0</v>
      </c>
      <c r="BR6" s="75">
        <f t="shared" si="15"/>
        <v>0</v>
      </c>
      <c r="BS6" s="77">
        <f>IFERROR(VLOOKUP(B6,'[1]9'!B:D,3,0),"0")</f>
        <v>0</v>
      </c>
      <c r="BT6" s="77">
        <f>IFERROR(VLOOKUP(B6,'[1]9'!B:E,4,0),"0")</f>
        <v>0</v>
      </c>
      <c r="BU6" s="77">
        <f>IFERROR(VLOOKUP(B6,'[1]9'!B:F,5,0),"0")</f>
        <v>0</v>
      </c>
      <c r="BV6" s="77">
        <f>IFERROR(VLOOKUP(B6,'[1]9'!B:J,9,0),"0")</f>
        <v>0</v>
      </c>
      <c r="BW6" s="77">
        <f>IFERROR(VLOOKUP(B6,'[1]9'!B:K,10,0),"0")</f>
        <v>0</v>
      </c>
      <c r="BX6" s="77">
        <f>IFERROR(VLOOKUP(B6,'[1]9'!B:L,11,0),"0")</f>
        <v>0</v>
      </c>
      <c r="BY6" s="75">
        <f t="shared" si="16"/>
        <v>0</v>
      </c>
      <c r="BZ6" s="77">
        <f>IFERROR(VLOOKUP(B6,'[1]10'!B:D,3,0),"0")</f>
        <v>0</v>
      </c>
      <c r="CA6" s="77">
        <f>IFERROR(VLOOKUP(B6,'[1]10'!B:E,4,0),"0")</f>
        <v>0</v>
      </c>
      <c r="CB6" s="77">
        <f>VLOOKUP(B6,'[1]10'!B:F,5,0)</f>
        <v>0</v>
      </c>
      <c r="CC6" s="77">
        <f>IFERROR(VLOOKUP(B6,'[1]10'!B:J,9,0),"0")</f>
        <v>0</v>
      </c>
      <c r="CD6" s="77">
        <f>IFERROR(VLOOKUP(B6,'[1]10'!B:K,10,0),"0")</f>
        <v>0</v>
      </c>
      <c r="CE6" s="77">
        <f>IFERROR(VLOOKUP(B6,'[1]10'!B:L,11,0),"0")</f>
        <v>0</v>
      </c>
      <c r="CF6" s="75">
        <f t="shared" si="17"/>
        <v>0</v>
      </c>
      <c r="CG6" s="77">
        <f>IFERROR(VLOOKUP(B6,'[1]11'!B:D,3,0),"0")</f>
        <v>0</v>
      </c>
      <c r="CH6" s="77">
        <f>IFERROR(VLOOKUP(B6,'[1]11'!B:E,4,0),"0")</f>
        <v>0</v>
      </c>
      <c r="CI6" s="77">
        <f>IFERROR(VLOOKUP(B6,'[1]11'!B:F,5,0),"0")</f>
        <v>0</v>
      </c>
      <c r="CJ6" s="77">
        <f>IFERROR(VLOOKUP(B6,'[1]11'!B:J,9,0),"0")</f>
        <v>0</v>
      </c>
      <c r="CK6" s="77">
        <f>IFERROR(VLOOKUP(B6,'[1]11'!B:K,10,0),"0")</f>
        <v>0</v>
      </c>
      <c r="CL6" s="77">
        <f>IFERROR(VLOOKUP(B6,'[1]11'!B:L,11,0),"0")</f>
        <v>0</v>
      </c>
      <c r="CM6" s="75">
        <f t="shared" si="18"/>
        <v>0</v>
      </c>
      <c r="CN6" s="77">
        <f>IFERROR(VLOOKUP(B6,'[1]12'!B:D,3,0),"0")</f>
        <v>0</v>
      </c>
      <c r="CO6" s="77">
        <f>IFERROR(VLOOKUP(B6,'[1]12'!B:E,4,0),"0")</f>
        <v>0</v>
      </c>
      <c r="CP6" s="77">
        <f>IFERROR(VLOOKUP(B6,'[1]12'!B:F,5,0),"0")</f>
        <v>0</v>
      </c>
      <c r="CQ6" s="77">
        <f>IFERROR(VLOOKUP(B6,'[1]12'!B:J,9,0),"0")</f>
        <v>0</v>
      </c>
      <c r="CR6" s="77">
        <f>IFERROR(VLOOKUP(B6,'[1]12'!B:K,10,0),"0")</f>
        <v>0</v>
      </c>
      <c r="CS6" s="77">
        <f>IFERROR(VLOOKUP(B6,'[1]12'!B:L,11,0),"0")</f>
        <v>0</v>
      </c>
      <c r="CT6" s="75">
        <f t="shared" si="19"/>
        <v>0</v>
      </c>
      <c r="CU6" s="77">
        <f>IFERROR(VLOOKUP(B6,'[1]13'!B:D,3,0),"0")</f>
        <v>0</v>
      </c>
      <c r="CV6" s="77">
        <f>IFERROR(VLOOKUP(B6,'[1]13'!B:E,4,0),"0")</f>
        <v>0</v>
      </c>
      <c r="CW6" s="77">
        <f>IFERROR(VLOOKUP(B6,'[1]13'!B:F,5,0),"0")</f>
        <v>0</v>
      </c>
      <c r="CX6" s="77">
        <f>IFERROR(VLOOKUP(B6,'[1]13'!B:J,9,0),"0")</f>
        <v>0</v>
      </c>
      <c r="CY6" s="77">
        <f>IFERROR(VLOOKUP(B6,'[1]13'!B:K,10,0),"0")</f>
        <v>0</v>
      </c>
      <c r="CZ6" s="77">
        <f>IFERROR(VLOOKUP(B6,'[1]13'!B:L,11,0),"0")</f>
        <v>0</v>
      </c>
      <c r="DA6" s="75">
        <f t="shared" si="20"/>
        <v>0</v>
      </c>
      <c r="DB6" s="77">
        <f>IFERROR(VLOOKUP(B6,'[1]14'!B:D,3,0),"0")</f>
        <v>0</v>
      </c>
      <c r="DC6" s="77">
        <f>IFERROR(VLOOKUP(B6,'[1]14'!B:E,4,0),"0")</f>
        <v>0</v>
      </c>
      <c r="DD6" s="77">
        <f>IFERROR(VLOOKUP(B6,'[1]14'!B:F,5,0),"0")</f>
        <v>0</v>
      </c>
      <c r="DE6" s="77">
        <f>IFERROR(VLOOKUP(B6,'[1]14'!B:J,9,0),"0")</f>
        <v>0</v>
      </c>
      <c r="DF6" s="77">
        <f>IFERROR(VLOOKUP(B6,'[1]14'!B:K,10,0),"0")</f>
        <v>0</v>
      </c>
      <c r="DG6" s="77">
        <f>IFERROR(VLOOKUP(B6,'[1]14'!B:L,11,0),"0")</f>
        <v>0</v>
      </c>
      <c r="DH6" s="75">
        <f t="shared" si="21"/>
        <v>0</v>
      </c>
      <c r="DI6" s="77">
        <f>IFERROR(VLOOKUP(B6,'[1]15'!B:D,3,0),"0")</f>
        <v>0</v>
      </c>
      <c r="DJ6" s="77">
        <f>IFERROR(VLOOKUP(B6,'[1]15'!B:E,4,0),"0")</f>
        <v>0</v>
      </c>
      <c r="DK6" s="77">
        <f>IFERROR(VLOOKUP(B6,'[1]15'!B:F,5,0),"0")</f>
        <v>0</v>
      </c>
      <c r="DL6" s="77">
        <f>IFERROR(VLOOKUP(B6,'[1]15'!B:J,9,0),"0")</f>
        <v>0</v>
      </c>
      <c r="DM6" s="77">
        <f>IFERROR(VLOOKUP(B6,'[1]15'!B:K,10,0),"0")</f>
        <v>0</v>
      </c>
      <c r="DN6" s="77">
        <f>IFERROR(VLOOKUP(B6,'[1]15'!B:L,11,0),"0")</f>
        <v>0</v>
      </c>
      <c r="DO6" s="75">
        <f t="shared" si="22"/>
        <v>0</v>
      </c>
      <c r="DP6" s="77">
        <f>IFERROR(VLOOKUP(B6,'[1]16'!B:D,3,0),"0")</f>
        <v>0</v>
      </c>
      <c r="DQ6" s="77">
        <f>IFERROR(VLOOKUP(B6,'[1]16'!B:E,4,0),"0")</f>
        <v>0</v>
      </c>
      <c r="DR6" s="77">
        <f>IFERROR(VLOOKUP(B6,'[1]16'!B:F,5,0),"0")</f>
        <v>0</v>
      </c>
      <c r="DS6" s="77">
        <f>IFERROR(VLOOKUP(B6,'[1]16'!B:J,9,0),"0")</f>
        <v>0</v>
      </c>
      <c r="DT6" s="77">
        <f>IFERROR(VLOOKUP(B6,'[1]16'!B:K,10,0),"0")</f>
        <v>0</v>
      </c>
      <c r="DU6" s="77">
        <f>IFERROR(VLOOKUP(B6,'[1]16'!B:L,11,0),"0")</f>
        <v>0</v>
      </c>
      <c r="DV6" s="75">
        <f t="shared" si="23"/>
        <v>0</v>
      </c>
      <c r="DW6" s="77">
        <f>IFERROR(VLOOKUP(B6,'[1]17'!B:D,3,0),"0")</f>
        <v>0</v>
      </c>
      <c r="DX6" s="77">
        <f>IFERROR(VLOOKUP(B6,'[1]17'!B:E,4,0),"0")</f>
        <v>0</v>
      </c>
      <c r="DY6" s="77">
        <f>IFERROR(VLOOKUP(B6,'[1]17'!B:F,5,0),"0")</f>
        <v>0</v>
      </c>
      <c r="DZ6" s="77">
        <f>IFERROR(VLOOKUP(B6,'[1]17'!B:J,9,0),"0")</f>
        <v>0</v>
      </c>
      <c r="EA6" s="77">
        <f>IFERROR(VLOOKUP(B6,'[1]17'!B:K,10,0),"0")</f>
        <v>0</v>
      </c>
      <c r="EB6" s="77">
        <f>IFERROR(VLOOKUP(B6,'[1]17'!B:L,11,0),"0")</f>
        <v>0</v>
      </c>
      <c r="EC6" s="75">
        <f t="shared" si="24"/>
        <v>0</v>
      </c>
      <c r="ED6" s="77">
        <f>IFERROR(VLOOKUP(B6,'[1]18'!B:D,3,0),"0")</f>
        <v>0</v>
      </c>
      <c r="EE6" s="77">
        <f>IFERROR(VLOOKUP(B6,'[1]18'!B:E,4,0),"0")</f>
        <v>0</v>
      </c>
      <c r="EF6" s="77">
        <f>IFERROR(VLOOKUP(B6,'[1]18'!B:F,5,0),"0")</f>
        <v>0</v>
      </c>
      <c r="EG6" s="77">
        <f>IFERROR(VLOOKUP(B6,'[1]18'!B:J,9,0),"0")</f>
        <v>0</v>
      </c>
      <c r="EH6" s="77">
        <f>IFERROR(VLOOKUP(B6,'[1]18'!B:K,10,0),"0")</f>
        <v>0</v>
      </c>
      <c r="EI6" s="77">
        <f>IFERROR(VLOOKUP(B6,'[1]18'!B:L,11,0),"0")</f>
        <v>0</v>
      </c>
      <c r="EJ6" s="75">
        <f t="shared" si="25"/>
        <v>0</v>
      </c>
      <c r="EK6" s="77">
        <f>IFERROR(VLOOKUP(B6,'[1]19'!B:D,3,0),"0")</f>
        <v>0</v>
      </c>
      <c r="EL6" s="77">
        <f>IFERROR(VLOOKUP(B6,'[1]19'!B:E,4,0),"0")</f>
        <v>0</v>
      </c>
      <c r="EM6" s="77">
        <f>IFERROR(VLOOKUP(B6,'[1]19'!B:F,5,0),"0")</f>
        <v>0</v>
      </c>
      <c r="EN6" s="77">
        <f>IFERROR(VLOOKUP(B6,'[1]19'!B:J,9,0),"0")</f>
        <v>0</v>
      </c>
      <c r="EO6" s="77">
        <f>IFERROR(VLOOKUP(B6,'[1]19'!B:K,10,0),"0")</f>
        <v>0</v>
      </c>
      <c r="EP6" s="77">
        <f>IFERROR(VLOOKUP(B6,'[1]19'!B:L,11,0),"0")</f>
        <v>0</v>
      </c>
      <c r="EQ6" s="75">
        <f t="shared" si="26"/>
        <v>0</v>
      </c>
      <c r="ER6" s="77">
        <f>IFERROR(VLOOKUP(B6,'[1]20'!B:D,3,0),"0")</f>
        <v>0</v>
      </c>
      <c r="ES6" s="77">
        <f>IFERROR(VLOOKUP(B6,'[1]20'!B:E,4,0),"0")</f>
        <v>0</v>
      </c>
      <c r="ET6" s="77">
        <f>IFERROR(VLOOKUP(B6,'[1]20'!B:F,5,0),"0")</f>
        <v>0</v>
      </c>
      <c r="EU6" s="77">
        <f>IFERROR(VLOOKUP(B6,'[1]20'!B:J,9,0),"0")</f>
        <v>0</v>
      </c>
      <c r="EV6" s="77">
        <f>IFERROR(VLOOKUP(B6,'[1]20'!B:K,10,0),"0")</f>
        <v>0</v>
      </c>
      <c r="EW6" s="77">
        <f>IFERROR(VLOOKUP(B6,'[1]20'!B:L,11,0),"0")</f>
        <v>0</v>
      </c>
      <c r="EX6" s="75">
        <f t="shared" si="27"/>
        <v>0</v>
      </c>
      <c r="EY6" s="77">
        <f>IFERROR(VLOOKUP(B6,'[1]21'!B:D,3,0),"0")</f>
        <v>0</v>
      </c>
      <c r="EZ6" s="77">
        <f>IFERROR(VLOOKUP(B6,'[1]21'!B:E,4,0),"0")</f>
        <v>0</v>
      </c>
      <c r="FA6" s="77">
        <f>IFERROR(VLOOKUP(B6,'[1]21'!B:F,5,0),"0")</f>
        <v>0</v>
      </c>
      <c r="FB6" s="77">
        <f>IFERROR(VLOOKUP(B6,'[1]21'!B:J,9,0),"0")</f>
        <v>0</v>
      </c>
      <c r="FC6" s="77">
        <f>IFERROR(VLOOKUP(B6,'[1]21'!B:K,10,0),"0")</f>
        <v>0</v>
      </c>
      <c r="FD6" s="77">
        <f>IFERROR(VLOOKUP(B6,'[1]21'!B:L,11,0),"0")</f>
        <v>0</v>
      </c>
      <c r="FE6" s="75">
        <f t="shared" si="28"/>
        <v>0</v>
      </c>
      <c r="FF6" s="77">
        <f>IFERROR(VLOOKUP(B6,'[1]22'!B:D,3,0),"0")</f>
        <v>0</v>
      </c>
      <c r="FG6" s="77">
        <f>IFERROR(VLOOKUP(B6,'[1]22'!B:E,4,0),"0")</f>
        <v>0</v>
      </c>
      <c r="FH6" s="77">
        <f>IFERROR(VLOOKUP(B6,'[1]22'!B:F,5,0),"0")</f>
        <v>0</v>
      </c>
      <c r="FI6" s="77">
        <f>IFERROR(VLOOKUP(B6,'[1]22'!B:J,9,0),"0")</f>
        <v>0</v>
      </c>
      <c r="FJ6" s="77">
        <f>IFERROR(VLOOKUP(B6,'[1]22'!B:K,10,0),"0")</f>
        <v>0</v>
      </c>
      <c r="FK6" s="77">
        <f>IFERROR(VLOOKUP(B6,'[1]22'!B:L,11,0),"0")</f>
        <v>0</v>
      </c>
      <c r="FL6" s="75">
        <f t="shared" si="29"/>
        <v>0</v>
      </c>
      <c r="FM6" s="77">
        <f>IFERROR(VLOOKUP(B6,'[1]23'!B:D,3,0),"0")</f>
        <v>0</v>
      </c>
      <c r="FN6" s="77">
        <f>IFERROR(VLOOKUP(B6,'[1]23'!B:E,4,0),"0")</f>
        <v>0</v>
      </c>
      <c r="FO6" s="77">
        <f>IFERROR(VLOOKUP(B6,'[1]23'!B:F,5,0),"0")</f>
        <v>0</v>
      </c>
      <c r="FP6" s="77">
        <f>IFERROR(VLOOKUP(B6,'[1]23'!B:J,9,0),"0")</f>
        <v>0</v>
      </c>
      <c r="FQ6" s="77">
        <f>IFERROR(VLOOKUP(B6,'[1]23'!B:K,10,0),"0")</f>
        <v>0</v>
      </c>
      <c r="FR6" s="77">
        <f>IFERROR(VLOOKUP(B6,'[1]23'!B:L,11,0),"0")</f>
        <v>0</v>
      </c>
      <c r="FS6" s="75">
        <f t="shared" si="30"/>
        <v>0</v>
      </c>
      <c r="FT6" s="77">
        <f>IFERROR(VLOOKUP(B6,'[1]24'!B:D,3,0),"0")</f>
        <v>0</v>
      </c>
      <c r="FU6" s="77">
        <f>IFERROR(VLOOKUP(B6,'[1]24'!B:E,4,0),"0")</f>
        <v>0</v>
      </c>
      <c r="FV6" s="77">
        <f>IFERROR(VLOOKUP(B6,'[1]24'!B:F,5,0),"0")</f>
        <v>0</v>
      </c>
      <c r="FW6" s="77">
        <f>IFERROR(VLOOKUP(B6,'[1]24'!B:J,9,0),"0")</f>
        <v>0</v>
      </c>
      <c r="FX6" s="77">
        <f>IFERROR(VLOOKUP(B6,'[1]24'!B:K,10,0),"0")</f>
        <v>0</v>
      </c>
      <c r="FY6" s="77">
        <f>IFERROR(VLOOKUP(B6,'[1]24'!B:L,11,0),"0")</f>
        <v>0</v>
      </c>
      <c r="FZ6" s="75">
        <f t="shared" si="31"/>
        <v>0</v>
      </c>
      <c r="GA6" s="77">
        <f>IFERROR(VLOOKUP(B6,'[1]25'!B:D,3,0),"0")</f>
        <v>0</v>
      </c>
      <c r="GB6" s="77">
        <f>IFERROR(VLOOKUP(B6,'[1]25'!B:E,4,0),"0")</f>
        <v>0</v>
      </c>
      <c r="GC6" s="77">
        <f>IFERROR(VLOOKUP(B6,'[1]25'!B:F,5,0),"0")</f>
        <v>0</v>
      </c>
      <c r="GD6" s="77">
        <f>IFERROR(VLOOKUP(B6,'[1]25'!B:J,9,0),"0")</f>
        <v>0</v>
      </c>
      <c r="GE6" s="77">
        <f>IFERROR(VLOOKUP(B6,'[1]25'!B:K,10,0),"0")</f>
        <v>0</v>
      </c>
      <c r="GF6" s="77">
        <f>IFERROR(VLOOKUP(B6,'[1]25'!B:L,11,0),"0")</f>
        <v>0</v>
      </c>
      <c r="GG6" s="75">
        <f t="shared" si="32"/>
        <v>0</v>
      </c>
      <c r="GH6" s="77">
        <f>IFERROR(VLOOKUP(B6,'[1]26'!B:D,3,0),"0")</f>
        <v>0</v>
      </c>
      <c r="GI6" s="77">
        <f>IFERROR(VLOOKUP(B6,'[1]26'!B:E,4,0),"0")</f>
        <v>0</v>
      </c>
      <c r="GJ6" s="77">
        <f>IFERROR(VLOOKUP(B6,'[1]26'!B:F,5,0),"0")</f>
        <v>0</v>
      </c>
      <c r="GK6" s="77">
        <f>IFERROR(VLOOKUP(B6,'[1]26'!B:J,9,0),"0")</f>
        <v>0</v>
      </c>
      <c r="GL6" s="77">
        <f>IFERROR(VLOOKUP(B6,'[1]26'!B:K,10,0),"0")</f>
        <v>0</v>
      </c>
      <c r="GM6" s="77">
        <f>IFERROR(VLOOKUP(B6,'[1]26'!B:L,11,0),"0")</f>
        <v>0</v>
      </c>
      <c r="GN6" s="75">
        <f t="shared" si="33"/>
        <v>0</v>
      </c>
      <c r="GO6" s="77">
        <f>IFERROR(VLOOKUP(B6,'[1]27'!B:D,3,0),"0")</f>
        <v>0</v>
      </c>
      <c r="GP6" s="77">
        <f>IFERROR(VLOOKUP(B6,'[1]27'!B:E,4,0),"0")</f>
        <v>0</v>
      </c>
      <c r="GQ6" s="77">
        <f>IFERROR(VLOOKUP(B6,'[1]27'!B:F,5,0),"0")</f>
        <v>0</v>
      </c>
      <c r="GR6" s="77">
        <f>IFERROR(VLOOKUP(B6,'[1]27'!B:J,9,0),"0")</f>
        <v>0</v>
      </c>
      <c r="GS6" s="77">
        <f>IFERROR(VLOOKUP(B6,'[1]27'!B:K,10,0),"0")</f>
        <v>0</v>
      </c>
      <c r="GT6" s="77">
        <f>IFERROR(VLOOKUP(B6,'[1]27'!B:L,11,0),"0")</f>
        <v>0</v>
      </c>
      <c r="GU6" s="75">
        <f t="shared" si="34"/>
        <v>0</v>
      </c>
      <c r="GV6" s="77">
        <f>IFERROR(VLOOKUP(B6,'[1]28'!B:D,3,0),"0")</f>
        <v>0</v>
      </c>
      <c r="GW6" s="77">
        <f>IFERROR(VLOOKUP(B6,'[1]28'!B:E,4,0),"0")</f>
        <v>0</v>
      </c>
      <c r="GX6" s="77">
        <f>IFERROR(VLOOKUP(B6,'[1]28'!B:F,5,0),"0")</f>
        <v>0</v>
      </c>
      <c r="GY6" s="77">
        <f>IFERROR(VLOOKUP(B6,'[1]28'!B:J,9,0),"0")</f>
        <v>0</v>
      </c>
      <c r="GZ6" s="77">
        <f>IFERROR(VLOOKUP(B6,'[1]28'!B:K,10,0),"0")</f>
        <v>0</v>
      </c>
      <c r="HA6" s="77">
        <f>IFERROR(VLOOKUP(B6,'[1]28'!B:L,11,0),"0")</f>
        <v>0</v>
      </c>
      <c r="HB6" s="75">
        <f t="shared" si="35"/>
        <v>0</v>
      </c>
      <c r="HC6" s="77" t="str">
        <f>IFERROR(VLOOKUP(B6,#REF!,3),"0")</f>
        <v>0</v>
      </c>
      <c r="HD6" s="77" t="str">
        <f>IFERROR(VLOOKUP(B6,#REF!,4,0),"0")</f>
        <v>0</v>
      </c>
      <c r="HE6" s="77" t="str">
        <f>IFERROR(VLOOKUP(B6,#REF!,5,0),"0")</f>
        <v>0</v>
      </c>
      <c r="HF6" s="77" t="str">
        <f>IFERROR(VLOOKUP(B6,#REF!,9,0),"0")</f>
        <v>0</v>
      </c>
      <c r="HG6" s="77" t="str">
        <f>IFERROR(VLOOKUP(B6,#REF!,10,0),"0")</f>
        <v>0</v>
      </c>
      <c r="HH6" s="77" t="str">
        <f>IFERROR(VLOOKUP(B6,#REF!,11,0),"0")</f>
        <v>0</v>
      </c>
      <c r="HI6" s="75">
        <f t="shared" si="36"/>
        <v>0</v>
      </c>
      <c r="HP6" s="75">
        <f t="shared" si="37"/>
        <v>0</v>
      </c>
      <c r="HW6" s="75">
        <f t="shared" si="38"/>
        <v>0</v>
      </c>
    </row>
    <row r="7" spans="1:231" x14ac:dyDescent="0.6">
      <c r="A7" s="57">
        <v>4</v>
      </c>
      <c r="B7" s="57">
        <v>1111086</v>
      </c>
      <c r="C7" s="58" t="s">
        <v>16723</v>
      </c>
      <c r="D7" s="57" t="s">
        <v>168</v>
      </c>
      <c r="E7" s="59">
        <v>38.11</v>
      </c>
      <c r="F7" s="73">
        <f t="shared" si="5"/>
        <v>0</v>
      </c>
      <c r="G7" s="74">
        <f t="shared" si="4"/>
        <v>0</v>
      </c>
      <c r="H7" s="74">
        <f t="shared" si="4"/>
        <v>0</v>
      </c>
      <c r="I7" s="74">
        <f t="shared" si="4"/>
        <v>0</v>
      </c>
      <c r="J7" s="74">
        <f t="shared" si="4"/>
        <v>0</v>
      </c>
      <c r="K7" s="74">
        <f t="shared" si="4"/>
        <v>0</v>
      </c>
      <c r="L7" s="74">
        <f t="shared" si="4"/>
        <v>0</v>
      </c>
      <c r="M7" s="75">
        <f t="shared" si="6"/>
        <v>0</v>
      </c>
      <c r="N7" s="76">
        <f t="shared" si="7"/>
        <v>0</v>
      </c>
      <c r="O7" s="77" t="str">
        <f>IFERROR(VLOOKUP(B7,'[1]1ไม่มียอด'!B:D,3,0),"0")</f>
        <v>0</v>
      </c>
      <c r="P7" s="77" t="str">
        <f>IFERROR(VLOOKUP(B7,'[1]1ไม่มียอด'!B:E,4,0),"0")</f>
        <v>0</v>
      </c>
      <c r="Q7" s="77" t="str">
        <f>IFERROR(VLOOKUP(B7,'[1]1ไม่มียอด'!B:F,5,0),"0")</f>
        <v>0</v>
      </c>
      <c r="R7" s="77" t="str">
        <f>IFERROR(VLOOKUP(B7,'[1]1ไม่มียอด'!B:G,6,0),"0")</f>
        <v>0</v>
      </c>
      <c r="S7" s="77" t="str">
        <f>IFERROR(VLOOKUP(B7,'[1]1ไม่มียอด'!B:J,9,0),"0")</f>
        <v>0</v>
      </c>
      <c r="T7" s="77" t="str">
        <f>IFERROR(VLOOKUP(B7,'[1]1ไม่มียอด'!B:K,10,0),"0")</f>
        <v>0</v>
      </c>
      <c r="U7" s="75">
        <f t="shared" si="8"/>
        <v>0</v>
      </c>
      <c r="V7" s="77" t="str">
        <f>IFERROR(VLOOKUP(B7,#REF!,3,0),"0")</f>
        <v>0</v>
      </c>
      <c r="W7" s="77" t="str">
        <f>IFERROR(VLOOKUP(B7,#REF!,4,0),"0")</f>
        <v>0</v>
      </c>
      <c r="X7" s="77" t="str">
        <f>IFERROR(VLOOKUP(B7,#REF!,5,0),"0")</f>
        <v>0</v>
      </c>
      <c r="Y7" s="77" t="str">
        <f>IFERROR(VLOOKUP(B7,#REF!,9,0),"0")</f>
        <v>0</v>
      </c>
      <c r="Z7" s="77" t="str">
        <f>IFERROR(VLOOKUP(B7,#REF!,10,0),"0")</f>
        <v>0</v>
      </c>
      <c r="AA7" s="77" t="str">
        <f>IFERROR(VLOOKUP(B7,#REF!,11,0),"0")</f>
        <v>0</v>
      </c>
      <c r="AB7" s="75">
        <f t="shared" si="9"/>
        <v>0</v>
      </c>
      <c r="AC7" s="77">
        <f>IFERROR(VLOOKUP(B7,'[1]3'!B:D,3,0),"0")</f>
        <v>0</v>
      </c>
      <c r="AD7" s="77">
        <f>IFERROR(VLOOKUP(B7,'[1]3'!B:E,4,0),"0")</f>
        <v>0</v>
      </c>
      <c r="AE7" s="77">
        <f>IFERROR(VLOOKUP(B7,'[1]3'!B:F,5,0),"0")</f>
        <v>0</v>
      </c>
      <c r="AF7" s="77">
        <f>IFERROR(VLOOKUP(B7,'[1]3'!B:J,9,0),"0")</f>
        <v>0</v>
      </c>
      <c r="AG7" s="77">
        <f>IFERROR(VLOOKUP(B7,'[1]3'!B:K,10,0),"0")</f>
        <v>0</v>
      </c>
      <c r="AH7" s="77">
        <f>IFERROR(VLOOKUP(B7,'[1]3'!B:L,11,0),"0")</f>
        <v>0</v>
      </c>
      <c r="AI7" s="75">
        <f t="shared" si="10"/>
        <v>0</v>
      </c>
      <c r="AJ7" s="77">
        <f>IFERROR(VLOOKUP(B7,'[1]4'!B:D,3,0),"0")</f>
        <v>0</v>
      </c>
      <c r="AK7" s="77">
        <f>IFERROR(VLOOKUP(B7,'[1]4'!B:E,4,0),"0")</f>
        <v>0</v>
      </c>
      <c r="AL7" s="77">
        <f>IFERROR(VLOOKUP(B7,'[1]4'!B:F,5,0),"0")</f>
        <v>0</v>
      </c>
      <c r="AM7" s="77">
        <f>IFERROR(VLOOKUP(B7,'[1]4'!B:J,9,0),"0")</f>
        <v>0</v>
      </c>
      <c r="AN7" s="77">
        <f>IFERROR(VLOOKUP(B7,'[1]4'!B:K,10,0),"0")</f>
        <v>0</v>
      </c>
      <c r="AO7" s="77">
        <f>IFERROR(VLOOKUP(B7,'[1]4'!B:L,11,0),"0")</f>
        <v>0</v>
      </c>
      <c r="AP7" s="75">
        <f t="shared" si="11"/>
        <v>0</v>
      </c>
      <c r="AQ7" s="77">
        <f>IFERROR(VLOOKUP(B7,'[1]5'!B:D,3,0),"0")</f>
        <v>0</v>
      </c>
      <c r="AR7" s="77">
        <f>IFERROR(VLOOKUP(B7,'[1]5'!B:E,4,0),"0")</f>
        <v>0</v>
      </c>
      <c r="AS7" s="77">
        <f>IFERROR(VLOOKUP(B7,'[1]5'!B:F,5,0),"0")</f>
        <v>0</v>
      </c>
      <c r="AT7" s="77">
        <f>IFERROR(VLOOKUP(B7,'[1]5'!B:J,9,0),"0")</f>
        <v>0</v>
      </c>
      <c r="AU7" s="77">
        <f>IFERROR(VLOOKUP(B7,'[1]5'!B:K,10,0),"0")</f>
        <v>0</v>
      </c>
      <c r="AV7" s="77">
        <f>IFERROR(VLOOKUP(B7,'[1]5'!B:L,11,0),"0")</f>
        <v>0</v>
      </c>
      <c r="AW7" s="75">
        <f t="shared" si="12"/>
        <v>0</v>
      </c>
      <c r="AX7" s="77">
        <f>IFERROR(VLOOKUP(B7,'[1]6'!B:D,3,0),"0")</f>
        <v>0</v>
      </c>
      <c r="AY7" s="77">
        <f>IFERROR(VLOOKUP(B7,'[1]6'!B:E,4,0),"0")</f>
        <v>0</v>
      </c>
      <c r="AZ7" s="77">
        <f>IFERROR(VLOOKUP(B7,'[1]6'!B:F,5,0),"0")</f>
        <v>0</v>
      </c>
      <c r="BA7" s="77">
        <f>IFERROR(VLOOKUP(B7,'[1]6'!B:J,9,0),"0")</f>
        <v>0</v>
      </c>
      <c r="BB7" s="77">
        <f>IFERROR(VLOOKUP(B7,'[1]6'!B:K,10,0),"0")</f>
        <v>0</v>
      </c>
      <c r="BC7" s="77">
        <f>IFERROR(VLOOKUP(B7,'[1]6'!B:L,11,0),"0")</f>
        <v>0</v>
      </c>
      <c r="BD7" s="75">
        <f t="shared" si="13"/>
        <v>0</v>
      </c>
      <c r="BE7" s="77">
        <f>IFERROR(VLOOKUP(B7,'[1]7'!B:D,3,0),"0")</f>
        <v>0</v>
      </c>
      <c r="BF7" s="77">
        <f>IFERROR(VLOOKUP(B7,'[1]7'!B:E,4,0),"0")</f>
        <v>0</v>
      </c>
      <c r="BG7" s="77">
        <f>IFERROR(VLOOKUP(B7,'[1]7'!B:F,5,0),"0")</f>
        <v>0</v>
      </c>
      <c r="BH7" s="77">
        <f>IFERROR(VLOOKUP(B7,'[1]7'!B:J,9,0),"0")</f>
        <v>0</v>
      </c>
      <c r="BI7" s="77">
        <f>IFERROR(VLOOKUP(B7,'[1]7'!B:K,10,0),"0")</f>
        <v>0</v>
      </c>
      <c r="BJ7" s="77">
        <f>IFERROR(VLOOKUP(B7,'[1]7'!B:L,11,0),"0")</f>
        <v>0</v>
      </c>
      <c r="BK7" s="75">
        <f t="shared" si="14"/>
        <v>0</v>
      </c>
      <c r="BL7" s="77">
        <f>IFERROR(VLOOKUP(B7,'[1]8'!B:D,3,0),"0")</f>
        <v>0</v>
      </c>
      <c r="BM7" s="77">
        <f>IFERROR(VLOOKUP(B7,'[1]8'!B:E,4,0),"0")</f>
        <v>0</v>
      </c>
      <c r="BN7" s="77">
        <f>IFERROR(VLOOKUP(B7,'[1]8'!B:F,5,0),"0")</f>
        <v>0</v>
      </c>
      <c r="BO7" s="77">
        <f>IFERROR(VLOOKUP(B7,'[1]8'!B:J,9,0),"0")</f>
        <v>0</v>
      </c>
      <c r="BP7" s="77">
        <f>IFERROR(VLOOKUP(B7,'[1]8'!B:K,10,0),"0")</f>
        <v>0</v>
      </c>
      <c r="BQ7" s="77">
        <f>IFERROR(VLOOKUP(B7,'[1]8'!B:L,11,0),"0")</f>
        <v>0</v>
      </c>
      <c r="BR7" s="75">
        <f t="shared" si="15"/>
        <v>0</v>
      </c>
      <c r="BS7" s="77">
        <f>IFERROR(VLOOKUP(B7,'[1]9'!B:D,3,0),"0")</f>
        <v>0</v>
      </c>
      <c r="BT7" s="77">
        <f>IFERROR(VLOOKUP(B7,'[1]9'!B:E,4,0),"0")</f>
        <v>0</v>
      </c>
      <c r="BU7" s="77">
        <f>IFERROR(VLOOKUP(B7,'[1]9'!B:F,5,0),"0")</f>
        <v>0</v>
      </c>
      <c r="BV7" s="77">
        <f>IFERROR(VLOOKUP(B7,'[1]9'!B:J,9,0),"0")</f>
        <v>0</v>
      </c>
      <c r="BW7" s="77">
        <f>IFERROR(VLOOKUP(B7,'[1]9'!B:K,10,0),"0")</f>
        <v>0</v>
      </c>
      <c r="BX7" s="77">
        <f>IFERROR(VLOOKUP(B7,'[1]9'!B:L,11,0),"0")</f>
        <v>0</v>
      </c>
      <c r="BY7" s="75">
        <f t="shared" si="16"/>
        <v>0</v>
      </c>
      <c r="BZ7" s="77">
        <f>IFERROR(VLOOKUP(B7,'[1]10'!B:D,3,0),"0")</f>
        <v>0</v>
      </c>
      <c r="CA7" s="77">
        <f>IFERROR(VLOOKUP(B7,'[1]10'!B:E,4,0),"0")</f>
        <v>0</v>
      </c>
      <c r="CB7" s="77">
        <f>VLOOKUP(B7,'[1]10'!B:F,5,0)</f>
        <v>0</v>
      </c>
      <c r="CC7" s="77">
        <f>IFERROR(VLOOKUP(B7,'[1]10'!B:J,9,0),"0")</f>
        <v>0</v>
      </c>
      <c r="CD7" s="77">
        <f>IFERROR(VLOOKUP(B7,'[1]10'!B:K,10,0),"0")</f>
        <v>0</v>
      </c>
      <c r="CE7" s="77">
        <f>IFERROR(VLOOKUP(B7,'[1]10'!B:L,11,0),"0")</f>
        <v>0</v>
      </c>
      <c r="CF7" s="75">
        <f t="shared" si="17"/>
        <v>0</v>
      </c>
      <c r="CG7" s="77">
        <f>IFERROR(VLOOKUP(B7,'[1]11'!B:D,3,0),"0")</f>
        <v>0</v>
      </c>
      <c r="CH7" s="77">
        <f>IFERROR(VLOOKUP(B7,'[1]11'!B:E,4,0),"0")</f>
        <v>0</v>
      </c>
      <c r="CI7" s="77">
        <f>IFERROR(VLOOKUP(B7,'[1]11'!B:F,5,0),"0")</f>
        <v>0</v>
      </c>
      <c r="CJ7" s="77">
        <f>IFERROR(VLOOKUP(B7,'[1]11'!B:J,9,0),"0")</f>
        <v>0</v>
      </c>
      <c r="CK7" s="77">
        <f>IFERROR(VLOOKUP(B7,'[1]11'!B:K,10,0),"0")</f>
        <v>0</v>
      </c>
      <c r="CL7" s="77">
        <f>IFERROR(VLOOKUP(B7,'[1]11'!B:L,11,0),"0")</f>
        <v>0</v>
      </c>
      <c r="CM7" s="75">
        <f t="shared" si="18"/>
        <v>0</v>
      </c>
      <c r="CN7" s="77">
        <f>IFERROR(VLOOKUP(B7,'[1]12'!B:D,3,0),"0")</f>
        <v>0</v>
      </c>
      <c r="CO7" s="77">
        <f>IFERROR(VLOOKUP(B7,'[1]12'!B:E,4,0),"0")</f>
        <v>0</v>
      </c>
      <c r="CP7" s="77">
        <f>IFERROR(VLOOKUP(B7,'[1]12'!B:F,5,0),"0")</f>
        <v>0</v>
      </c>
      <c r="CQ7" s="77">
        <f>IFERROR(VLOOKUP(B7,'[1]12'!B:J,9,0),"0")</f>
        <v>0</v>
      </c>
      <c r="CR7" s="77">
        <f>IFERROR(VLOOKUP(B7,'[1]12'!B:K,10,0),"0")</f>
        <v>0</v>
      </c>
      <c r="CS7" s="77">
        <f>IFERROR(VLOOKUP(B7,'[1]12'!B:L,11,0),"0")</f>
        <v>0</v>
      </c>
      <c r="CT7" s="75">
        <f t="shared" si="19"/>
        <v>0</v>
      </c>
      <c r="CU7" s="77">
        <f>IFERROR(VLOOKUP(B7,'[1]13'!B:D,3,0),"0")</f>
        <v>0</v>
      </c>
      <c r="CV7" s="77">
        <f>IFERROR(VLOOKUP(B7,'[1]13'!B:E,4,0),"0")</f>
        <v>0</v>
      </c>
      <c r="CW7" s="77">
        <f>IFERROR(VLOOKUP(B7,'[1]13'!B:F,5,0),"0")</f>
        <v>0</v>
      </c>
      <c r="CX7" s="77">
        <f>IFERROR(VLOOKUP(B7,'[1]13'!B:J,9,0),"0")</f>
        <v>0</v>
      </c>
      <c r="CY7" s="77">
        <f>IFERROR(VLOOKUP(B7,'[1]13'!B:K,10,0),"0")</f>
        <v>0</v>
      </c>
      <c r="CZ7" s="77">
        <f>IFERROR(VLOOKUP(B7,'[1]13'!B:L,11,0),"0")</f>
        <v>0</v>
      </c>
      <c r="DA7" s="75">
        <f t="shared" si="20"/>
        <v>0</v>
      </c>
      <c r="DB7" s="77">
        <f>IFERROR(VLOOKUP(B7,'[1]14'!B:D,3,0),"0")</f>
        <v>0</v>
      </c>
      <c r="DC7" s="77">
        <f>IFERROR(VLOOKUP(B7,'[1]14'!B:E,4,0),"0")</f>
        <v>0</v>
      </c>
      <c r="DD7" s="77">
        <f>IFERROR(VLOOKUP(B7,'[1]14'!B:F,5,0),"0")</f>
        <v>0</v>
      </c>
      <c r="DE7" s="77">
        <f>IFERROR(VLOOKUP(B7,'[1]14'!B:J,9,0),"0")</f>
        <v>0</v>
      </c>
      <c r="DF7" s="77">
        <f>IFERROR(VLOOKUP(B7,'[1]14'!B:K,10,0),"0")</f>
        <v>0</v>
      </c>
      <c r="DG7" s="77">
        <f>IFERROR(VLOOKUP(B7,'[1]14'!B:L,11,0),"0")</f>
        <v>0</v>
      </c>
      <c r="DH7" s="75">
        <f t="shared" si="21"/>
        <v>0</v>
      </c>
      <c r="DI7" s="77">
        <f>IFERROR(VLOOKUP(B7,'[1]15'!B:D,3,0),"0")</f>
        <v>0</v>
      </c>
      <c r="DJ7" s="77">
        <f>IFERROR(VLOOKUP(B7,'[1]15'!B:E,4,0),"0")</f>
        <v>0</v>
      </c>
      <c r="DK7" s="77">
        <f>IFERROR(VLOOKUP(B7,'[1]15'!B:F,5,0),"0")</f>
        <v>0</v>
      </c>
      <c r="DL7" s="77">
        <f>IFERROR(VLOOKUP(B7,'[1]15'!B:J,9,0),"0")</f>
        <v>0</v>
      </c>
      <c r="DM7" s="77">
        <f>IFERROR(VLOOKUP(B7,'[1]15'!B:K,10,0),"0")</f>
        <v>0</v>
      </c>
      <c r="DN7" s="77">
        <f>IFERROR(VLOOKUP(B7,'[1]15'!B:L,11,0),"0")</f>
        <v>0</v>
      </c>
      <c r="DO7" s="75">
        <f t="shared" si="22"/>
        <v>0</v>
      </c>
      <c r="DP7" s="77">
        <f>IFERROR(VLOOKUP(B7,'[1]16'!B:D,3,0),"0")</f>
        <v>0</v>
      </c>
      <c r="DQ7" s="77">
        <f>IFERROR(VLOOKUP(B7,'[1]16'!B:E,4,0),"0")</f>
        <v>0</v>
      </c>
      <c r="DR7" s="77">
        <f>IFERROR(VLOOKUP(B7,'[1]16'!B:F,5,0),"0")</f>
        <v>0</v>
      </c>
      <c r="DS7" s="77">
        <f>IFERROR(VLOOKUP(B7,'[1]16'!B:J,9,0),"0")</f>
        <v>0</v>
      </c>
      <c r="DT7" s="77">
        <f>IFERROR(VLOOKUP(B7,'[1]16'!B:K,10,0),"0")</f>
        <v>0</v>
      </c>
      <c r="DU7" s="77">
        <f>IFERROR(VLOOKUP(B7,'[1]16'!B:L,11,0),"0")</f>
        <v>0</v>
      </c>
      <c r="DV7" s="75">
        <f t="shared" si="23"/>
        <v>0</v>
      </c>
      <c r="DW7" s="77">
        <f>IFERROR(VLOOKUP(B7,'[1]17'!B:D,3,0),"0")</f>
        <v>0</v>
      </c>
      <c r="DX7" s="77">
        <f>IFERROR(VLOOKUP(B7,'[1]17'!B:E,4,0),"0")</f>
        <v>0</v>
      </c>
      <c r="DY7" s="77">
        <f>IFERROR(VLOOKUP(B7,'[1]17'!B:F,5,0),"0")</f>
        <v>0</v>
      </c>
      <c r="DZ7" s="77">
        <f>IFERROR(VLOOKUP(B7,'[1]17'!B:J,9,0),"0")</f>
        <v>0</v>
      </c>
      <c r="EA7" s="77">
        <f>IFERROR(VLOOKUP(B7,'[1]17'!B:K,10,0),"0")</f>
        <v>0</v>
      </c>
      <c r="EB7" s="77">
        <f>IFERROR(VLOOKUP(B7,'[1]17'!B:L,11,0),"0")</f>
        <v>0</v>
      </c>
      <c r="EC7" s="75">
        <f t="shared" si="24"/>
        <v>0</v>
      </c>
      <c r="ED7" s="77">
        <f>IFERROR(VLOOKUP(B7,'[1]18'!B:D,3,0),"0")</f>
        <v>0</v>
      </c>
      <c r="EE7" s="77">
        <f>IFERROR(VLOOKUP(B7,'[1]18'!B:E,4,0),"0")</f>
        <v>0</v>
      </c>
      <c r="EF7" s="77">
        <f>IFERROR(VLOOKUP(B7,'[1]18'!B:F,5,0),"0")</f>
        <v>0</v>
      </c>
      <c r="EG7" s="77">
        <f>IFERROR(VLOOKUP(B7,'[1]18'!B:J,9,0),"0")</f>
        <v>0</v>
      </c>
      <c r="EH7" s="77">
        <f>IFERROR(VLOOKUP(B7,'[1]18'!B:K,10,0),"0")</f>
        <v>0</v>
      </c>
      <c r="EI7" s="77">
        <f>IFERROR(VLOOKUP(B7,'[1]18'!B:L,11,0),"0")</f>
        <v>0</v>
      </c>
      <c r="EJ7" s="75">
        <f t="shared" si="25"/>
        <v>0</v>
      </c>
      <c r="EK7" s="77">
        <f>IFERROR(VLOOKUP(B7,'[1]19'!B:D,3,0),"0")</f>
        <v>0</v>
      </c>
      <c r="EL7" s="77">
        <f>IFERROR(VLOOKUP(B7,'[1]19'!B:E,4,0),"0")</f>
        <v>0</v>
      </c>
      <c r="EM7" s="77">
        <f>IFERROR(VLOOKUP(B7,'[1]19'!B:F,5,0),"0")</f>
        <v>0</v>
      </c>
      <c r="EN7" s="77">
        <f>IFERROR(VLOOKUP(B7,'[1]19'!B:J,9,0),"0")</f>
        <v>0</v>
      </c>
      <c r="EO7" s="77">
        <f>IFERROR(VLOOKUP(B7,'[1]19'!B:K,10,0),"0")</f>
        <v>0</v>
      </c>
      <c r="EP7" s="77">
        <f>IFERROR(VLOOKUP(B7,'[1]19'!B:L,11,0),"0")</f>
        <v>0</v>
      </c>
      <c r="EQ7" s="75">
        <f t="shared" si="26"/>
        <v>0</v>
      </c>
      <c r="ER7" s="77">
        <f>IFERROR(VLOOKUP(B7,'[1]20'!B:D,3,0),"0")</f>
        <v>0</v>
      </c>
      <c r="ES7" s="77">
        <f>IFERROR(VLOOKUP(B7,'[1]20'!B:E,4,0),"0")</f>
        <v>0</v>
      </c>
      <c r="ET7" s="77">
        <f>IFERROR(VLOOKUP(B7,'[1]20'!B:F,5,0),"0")</f>
        <v>0</v>
      </c>
      <c r="EU7" s="77">
        <f>IFERROR(VLOOKUP(B7,'[1]20'!B:J,9,0),"0")</f>
        <v>0</v>
      </c>
      <c r="EV7" s="77">
        <f>IFERROR(VLOOKUP(B7,'[1]20'!B:K,10,0),"0")</f>
        <v>0</v>
      </c>
      <c r="EW7" s="77">
        <f>IFERROR(VLOOKUP(B7,'[1]20'!B:L,11,0),"0")</f>
        <v>0</v>
      </c>
      <c r="EX7" s="75">
        <f t="shared" si="27"/>
        <v>0</v>
      </c>
      <c r="EY7" s="77">
        <f>IFERROR(VLOOKUP(B7,'[1]21'!B:D,3,0),"0")</f>
        <v>0</v>
      </c>
      <c r="EZ7" s="77">
        <f>IFERROR(VLOOKUP(B7,'[1]21'!B:E,4,0),"0")</f>
        <v>0</v>
      </c>
      <c r="FA7" s="77">
        <f>IFERROR(VLOOKUP(B7,'[1]21'!B:F,5,0),"0")</f>
        <v>0</v>
      </c>
      <c r="FB7" s="77">
        <f>IFERROR(VLOOKUP(B7,'[1]21'!B:J,9,0),"0")</f>
        <v>0</v>
      </c>
      <c r="FC7" s="77">
        <f>IFERROR(VLOOKUP(B7,'[1]21'!B:K,10,0),"0")</f>
        <v>0</v>
      </c>
      <c r="FD7" s="77">
        <f>IFERROR(VLOOKUP(B7,'[1]21'!B:L,11,0),"0")</f>
        <v>0</v>
      </c>
      <c r="FE7" s="75">
        <f t="shared" si="28"/>
        <v>0</v>
      </c>
      <c r="FF7" s="77">
        <f>IFERROR(VLOOKUP(B7,'[1]22'!B:D,3,0),"0")</f>
        <v>0</v>
      </c>
      <c r="FG7" s="77">
        <f>IFERROR(VLOOKUP(B7,'[1]22'!B:E,4,0),"0")</f>
        <v>0</v>
      </c>
      <c r="FH7" s="77">
        <f>IFERROR(VLOOKUP(B7,'[1]22'!B:F,5,0),"0")</f>
        <v>0</v>
      </c>
      <c r="FI7" s="77">
        <f>IFERROR(VLOOKUP(B7,'[1]22'!B:J,9,0),"0")</f>
        <v>0</v>
      </c>
      <c r="FJ7" s="77">
        <f>IFERROR(VLOOKUP(B7,'[1]22'!B:K,10,0),"0")</f>
        <v>0</v>
      </c>
      <c r="FK7" s="77">
        <f>IFERROR(VLOOKUP(B7,'[1]22'!B:L,11,0),"0")</f>
        <v>0</v>
      </c>
      <c r="FL7" s="75">
        <f t="shared" si="29"/>
        <v>0</v>
      </c>
      <c r="FM7" s="77">
        <f>IFERROR(VLOOKUP(B7,'[1]23'!B:D,3,0),"0")</f>
        <v>0</v>
      </c>
      <c r="FN7" s="77">
        <f>IFERROR(VLOOKUP(B7,'[1]23'!B:E,4,0),"0")</f>
        <v>0</v>
      </c>
      <c r="FO7" s="77">
        <f>IFERROR(VLOOKUP(B7,'[1]23'!B:F,5,0),"0")</f>
        <v>0</v>
      </c>
      <c r="FP7" s="77">
        <f>IFERROR(VLOOKUP(B7,'[1]23'!B:J,9,0),"0")</f>
        <v>0</v>
      </c>
      <c r="FQ7" s="77">
        <f>IFERROR(VLOOKUP(B7,'[1]23'!B:K,10,0),"0")</f>
        <v>0</v>
      </c>
      <c r="FR7" s="77">
        <f>IFERROR(VLOOKUP(B7,'[1]23'!B:L,11,0),"0")</f>
        <v>0</v>
      </c>
      <c r="FS7" s="75">
        <f t="shared" si="30"/>
        <v>0</v>
      </c>
      <c r="FT7" s="77">
        <f>IFERROR(VLOOKUP(B7,'[1]24'!B:D,3,0),"0")</f>
        <v>0</v>
      </c>
      <c r="FU7" s="77">
        <f>IFERROR(VLOOKUP(B7,'[1]24'!B:E,4,0),"0")</f>
        <v>0</v>
      </c>
      <c r="FV7" s="77">
        <f>IFERROR(VLOOKUP(B7,'[1]24'!B:F,5,0),"0")</f>
        <v>0</v>
      </c>
      <c r="FW7" s="77">
        <f>IFERROR(VLOOKUP(B7,'[1]24'!B:J,9,0),"0")</f>
        <v>0</v>
      </c>
      <c r="FX7" s="77">
        <f>IFERROR(VLOOKUP(B7,'[1]24'!B:K,10,0),"0")</f>
        <v>0</v>
      </c>
      <c r="FY7" s="77">
        <f>IFERROR(VLOOKUP(B7,'[1]24'!B:L,11,0),"0")</f>
        <v>0</v>
      </c>
      <c r="FZ7" s="75">
        <f t="shared" si="31"/>
        <v>0</v>
      </c>
      <c r="GA7" s="77">
        <f>IFERROR(VLOOKUP(B7,'[1]25'!B:D,3,0),"0")</f>
        <v>0</v>
      </c>
      <c r="GB7" s="77">
        <f>IFERROR(VLOOKUP(B7,'[1]25'!B:E,4,0),"0")</f>
        <v>0</v>
      </c>
      <c r="GC7" s="77">
        <f>IFERROR(VLOOKUP(B7,'[1]25'!B:F,5,0),"0")</f>
        <v>0</v>
      </c>
      <c r="GD7" s="77">
        <f>IFERROR(VLOOKUP(B7,'[1]25'!B:J,9,0),"0")</f>
        <v>0</v>
      </c>
      <c r="GE7" s="77">
        <f>IFERROR(VLOOKUP(B7,'[1]25'!B:K,10,0),"0")</f>
        <v>0</v>
      </c>
      <c r="GF7" s="77">
        <f>IFERROR(VLOOKUP(B7,'[1]25'!B:L,11,0),"0")</f>
        <v>0</v>
      </c>
      <c r="GG7" s="75">
        <f t="shared" si="32"/>
        <v>0</v>
      </c>
      <c r="GH7" s="77">
        <f>IFERROR(VLOOKUP(B7,'[1]26'!B:D,3,0),"0")</f>
        <v>0</v>
      </c>
      <c r="GI7" s="77">
        <f>IFERROR(VLOOKUP(B7,'[1]26'!B:E,4,0),"0")</f>
        <v>0</v>
      </c>
      <c r="GJ7" s="77">
        <f>IFERROR(VLOOKUP(B7,'[1]26'!B:F,5,0),"0")</f>
        <v>0</v>
      </c>
      <c r="GK7" s="77">
        <f>IFERROR(VLOOKUP(B7,'[1]26'!B:J,9,0),"0")</f>
        <v>0</v>
      </c>
      <c r="GL7" s="77">
        <f>IFERROR(VLOOKUP(B7,'[1]26'!B:K,10,0),"0")</f>
        <v>0</v>
      </c>
      <c r="GM7" s="77">
        <f>IFERROR(VLOOKUP(B7,'[1]26'!B:L,11,0),"0")</f>
        <v>0</v>
      </c>
      <c r="GN7" s="75">
        <f t="shared" si="33"/>
        <v>0</v>
      </c>
      <c r="GO7" s="77">
        <f>IFERROR(VLOOKUP(B7,'[1]27'!B:D,3,0),"0")</f>
        <v>0</v>
      </c>
      <c r="GP7" s="77">
        <f>IFERROR(VLOOKUP(B7,'[1]27'!B:E,4,0),"0")</f>
        <v>0</v>
      </c>
      <c r="GQ7" s="77">
        <f>IFERROR(VLOOKUP(B7,'[1]27'!B:F,5,0),"0")</f>
        <v>0</v>
      </c>
      <c r="GR7" s="77">
        <f>IFERROR(VLOOKUP(B7,'[1]27'!B:J,9,0),"0")</f>
        <v>0</v>
      </c>
      <c r="GS7" s="77">
        <f>IFERROR(VLOOKUP(B7,'[1]27'!B:K,10,0),"0")</f>
        <v>0</v>
      </c>
      <c r="GT7" s="77">
        <f>IFERROR(VLOOKUP(B7,'[1]27'!B:L,11,0),"0")</f>
        <v>0</v>
      </c>
      <c r="GU7" s="75">
        <f t="shared" si="34"/>
        <v>0</v>
      </c>
      <c r="GV7" s="77">
        <f>IFERROR(VLOOKUP(B7,'[1]28'!B:D,3,0),"0")</f>
        <v>0</v>
      </c>
      <c r="GW7" s="77">
        <f>IFERROR(VLOOKUP(B7,'[1]28'!B:E,4,0),"0")</f>
        <v>0</v>
      </c>
      <c r="GX7" s="77">
        <f>IFERROR(VLOOKUP(B7,'[1]28'!B:F,5,0),"0")</f>
        <v>0</v>
      </c>
      <c r="GY7" s="77">
        <f>IFERROR(VLOOKUP(B7,'[1]28'!B:J,9,0),"0")</f>
        <v>0</v>
      </c>
      <c r="GZ7" s="77">
        <f>IFERROR(VLOOKUP(B7,'[1]28'!B:K,10,0),"0")</f>
        <v>0</v>
      </c>
      <c r="HA7" s="77">
        <f>IFERROR(VLOOKUP(B7,'[1]28'!B:L,11,0),"0")</f>
        <v>0</v>
      </c>
      <c r="HB7" s="75">
        <f t="shared" si="35"/>
        <v>0</v>
      </c>
      <c r="HC7" s="77" t="str">
        <f>IFERROR(VLOOKUP(B7,#REF!,3),"0")</f>
        <v>0</v>
      </c>
      <c r="HD7" s="77" t="str">
        <f>IFERROR(VLOOKUP(B7,#REF!,4,0),"0")</f>
        <v>0</v>
      </c>
      <c r="HE7" s="77" t="str">
        <f>IFERROR(VLOOKUP(B7,#REF!,5,0),"0")</f>
        <v>0</v>
      </c>
      <c r="HF7" s="77" t="str">
        <f>IFERROR(VLOOKUP(B7,#REF!,9,0),"0")</f>
        <v>0</v>
      </c>
      <c r="HG7" s="77" t="str">
        <f>IFERROR(VLOOKUP(B7,#REF!,10,0),"0")</f>
        <v>0</v>
      </c>
      <c r="HH7" s="77" t="str">
        <f>IFERROR(VLOOKUP(B7,#REF!,11,0),"0")</f>
        <v>0</v>
      </c>
      <c r="HI7" s="75">
        <f t="shared" si="36"/>
        <v>0</v>
      </c>
      <c r="HP7" s="75">
        <f t="shared" si="37"/>
        <v>0</v>
      </c>
      <c r="HW7" s="75">
        <f t="shared" si="38"/>
        <v>0</v>
      </c>
    </row>
    <row r="8" spans="1:231" x14ac:dyDescent="0.6">
      <c r="A8" s="57">
        <v>5</v>
      </c>
      <c r="B8" s="57">
        <v>1111087</v>
      </c>
      <c r="C8" s="58" t="s">
        <v>16724</v>
      </c>
      <c r="D8" s="57" t="s">
        <v>168</v>
      </c>
      <c r="E8" s="59">
        <v>37</v>
      </c>
      <c r="F8" s="73">
        <f t="shared" si="5"/>
        <v>0</v>
      </c>
      <c r="G8" s="74">
        <f t="shared" si="4"/>
        <v>0</v>
      </c>
      <c r="H8" s="74">
        <f t="shared" si="4"/>
        <v>0</v>
      </c>
      <c r="I8" s="74">
        <f t="shared" si="4"/>
        <v>0</v>
      </c>
      <c r="J8" s="74">
        <f t="shared" si="4"/>
        <v>0</v>
      </c>
      <c r="K8" s="74">
        <f t="shared" si="4"/>
        <v>0</v>
      </c>
      <c r="L8" s="74">
        <f t="shared" si="4"/>
        <v>0</v>
      </c>
      <c r="M8" s="75">
        <f t="shared" si="6"/>
        <v>0</v>
      </c>
      <c r="N8" s="76">
        <f t="shared" si="7"/>
        <v>0</v>
      </c>
      <c r="O8" s="77" t="str">
        <f>IFERROR(VLOOKUP(B8,'[1]1ไม่มียอด'!B:D,3,0),"0")</f>
        <v>0</v>
      </c>
      <c r="P8" s="77" t="str">
        <f>IFERROR(VLOOKUP(B8,'[1]1ไม่มียอด'!B:E,4,0),"0")</f>
        <v>0</v>
      </c>
      <c r="Q8" s="77" t="str">
        <f>IFERROR(VLOOKUP(B8,'[1]1ไม่มียอด'!B:F,5,0),"0")</f>
        <v>0</v>
      </c>
      <c r="R8" s="77" t="str">
        <f>IFERROR(VLOOKUP(B8,'[1]1ไม่มียอด'!B:G,6,0),"0")</f>
        <v>0</v>
      </c>
      <c r="S8" s="77" t="str">
        <f>IFERROR(VLOOKUP(B8,'[1]1ไม่มียอด'!B:J,9,0),"0")</f>
        <v>0</v>
      </c>
      <c r="T8" s="77" t="str">
        <f>IFERROR(VLOOKUP(B8,'[1]1ไม่มียอด'!B:K,10,0),"0")</f>
        <v>0</v>
      </c>
      <c r="U8" s="75">
        <f t="shared" si="8"/>
        <v>0</v>
      </c>
      <c r="V8" s="77" t="str">
        <f>IFERROR(VLOOKUP(B8,#REF!,3,0),"0")</f>
        <v>0</v>
      </c>
      <c r="W8" s="77" t="str">
        <f>IFERROR(VLOOKUP(B8,#REF!,4,0),"0")</f>
        <v>0</v>
      </c>
      <c r="X8" s="77" t="str">
        <f>IFERROR(VLOOKUP(B8,#REF!,5,0),"0")</f>
        <v>0</v>
      </c>
      <c r="Y8" s="77" t="str">
        <f>IFERROR(VLOOKUP(B8,#REF!,9,0),"0")</f>
        <v>0</v>
      </c>
      <c r="Z8" s="77" t="str">
        <f>IFERROR(VLOOKUP(B8,#REF!,10,0),"0")</f>
        <v>0</v>
      </c>
      <c r="AA8" s="77" t="str">
        <f>IFERROR(VLOOKUP(B8,#REF!,11,0),"0")</f>
        <v>0</v>
      </c>
      <c r="AB8" s="75">
        <f t="shared" si="9"/>
        <v>0</v>
      </c>
      <c r="AC8" s="77">
        <f>IFERROR(VLOOKUP(B8,'[1]3'!B:D,3,0),"0")</f>
        <v>0</v>
      </c>
      <c r="AD8" s="77">
        <f>IFERROR(VLOOKUP(B8,'[1]3'!B:E,4,0),"0")</f>
        <v>0</v>
      </c>
      <c r="AE8" s="77">
        <f>IFERROR(VLOOKUP(B8,'[1]3'!B:F,5,0),"0")</f>
        <v>0</v>
      </c>
      <c r="AF8" s="77">
        <f>IFERROR(VLOOKUP(B8,'[1]3'!B:J,9,0),"0")</f>
        <v>0</v>
      </c>
      <c r="AG8" s="77">
        <f>IFERROR(VLOOKUP(B8,'[1]3'!B:K,10,0),"0")</f>
        <v>0</v>
      </c>
      <c r="AH8" s="77">
        <f>IFERROR(VLOOKUP(B8,'[1]3'!B:L,11,0),"0")</f>
        <v>0</v>
      </c>
      <c r="AI8" s="75">
        <f t="shared" si="10"/>
        <v>0</v>
      </c>
      <c r="AJ8" s="77">
        <f>IFERROR(VLOOKUP(B8,'[1]4'!B:D,3,0),"0")</f>
        <v>0</v>
      </c>
      <c r="AK8" s="77">
        <f>IFERROR(VLOOKUP(B8,'[1]4'!B:E,4,0),"0")</f>
        <v>0</v>
      </c>
      <c r="AL8" s="77">
        <f>IFERROR(VLOOKUP(B8,'[1]4'!B:F,5,0),"0")</f>
        <v>0</v>
      </c>
      <c r="AM8" s="77">
        <f>IFERROR(VLOOKUP(B8,'[1]4'!B:J,9,0),"0")</f>
        <v>0</v>
      </c>
      <c r="AN8" s="77">
        <f>IFERROR(VLOOKUP(B8,'[1]4'!B:K,10,0),"0")</f>
        <v>0</v>
      </c>
      <c r="AO8" s="77">
        <f>IFERROR(VLOOKUP(B8,'[1]4'!B:L,11,0),"0")</f>
        <v>0</v>
      </c>
      <c r="AP8" s="75">
        <f t="shared" si="11"/>
        <v>0</v>
      </c>
      <c r="AQ8" s="77">
        <f>IFERROR(VLOOKUP(B8,'[1]5'!B:D,3,0),"0")</f>
        <v>0</v>
      </c>
      <c r="AR8" s="77">
        <f>IFERROR(VLOOKUP(B8,'[1]5'!B:E,4,0),"0")</f>
        <v>0</v>
      </c>
      <c r="AS8" s="77">
        <f>IFERROR(VLOOKUP(B8,'[1]5'!B:F,5,0),"0")</f>
        <v>0</v>
      </c>
      <c r="AT8" s="77">
        <f>IFERROR(VLOOKUP(B8,'[1]5'!B:J,9,0),"0")</f>
        <v>0</v>
      </c>
      <c r="AU8" s="77">
        <f>IFERROR(VLOOKUP(B8,'[1]5'!B:K,10,0),"0")</f>
        <v>0</v>
      </c>
      <c r="AV8" s="77">
        <f>IFERROR(VLOOKUP(B8,'[1]5'!B:L,11,0),"0")</f>
        <v>0</v>
      </c>
      <c r="AW8" s="75">
        <f t="shared" si="12"/>
        <v>0</v>
      </c>
      <c r="AX8" s="77">
        <f>IFERROR(VLOOKUP(B8,'[1]6'!B:D,3,0),"0")</f>
        <v>0</v>
      </c>
      <c r="AY8" s="77">
        <f>IFERROR(VLOOKUP(B8,'[1]6'!B:E,4,0),"0")</f>
        <v>0</v>
      </c>
      <c r="AZ8" s="77">
        <f>IFERROR(VLOOKUP(B8,'[1]6'!B:F,5,0),"0")</f>
        <v>0</v>
      </c>
      <c r="BA8" s="77">
        <f>IFERROR(VLOOKUP(B8,'[1]6'!B:J,9,0),"0")</f>
        <v>0</v>
      </c>
      <c r="BB8" s="77">
        <f>IFERROR(VLOOKUP(B8,'[1]6'!B:K,10,0),"0")</f>
        <v>0</v>
      </c>
      <c r="BC8" s="77">
        <f>IFERROR(VLOOKUP(B8,'[1]6'!B:L,11,0),"0")</f>
        <v>0</v>
      </c>
      <c r="BD8" s="75">
        <f t="shared" si="13"/>
        <v>0</v>
      </c>
      <c r="BE8" s="77">
        <f>IFERROR(VLOOKUP(B8,'[1]7'!B:D,3,0),"0")</f>
        <v>0</v>
      </c>
      <c r="BF8" s="77">
        <f>IFERROR(VLOOKUP(B8,'[1]7'!B:E,4,0),"0")</f>
        <v>0</v>
      </c>
      <c r="BG8" s="77">
        <f>IFERROR(VLOOKUP(B8,'[1]7'!B:F,5,0),"0")</f>
        <v>0</v>
      </c>
      <c r="BH8" s="77">
        <f>IFERROR(VLOOKUP(B8,'[1]7'!B:J,9,0),"0")</f>
        <v>0</v>
      </c>
      <c r="BI8" s="77">
        <f>IFERROR(VLOOKUP(B8,'[1]7'!B:K,10,0),"0")</f>
        <v>0</v>
      </c>
      <c r="BJ8" s="77">
        <f>IFERROR(VLOOKUP(B8,'[1]7'!B:L,11,0),"0")</f>
        <v>0</v>
      </c>
      <c r="BK8" s="75">
        <f t="shared" si="14"/>
        <v>0</v>
      </c>
      <c r="BL8" s="77">
        <f>IFERROR(VLOOKUP(B8,'[1]8'!B:D,3,0),"0")</f>
        <v>0</v>
      </c>
      <c r="BM8" s="77">
        <f>IFERROR(VLOOKUP(B8,'[1]8'!B:E,4,0),"0")</f>
        <v>0</v>
      </c>
      <c r="BN8" s="77">
        <f>IFERROR(VLOOKUP(B8,'[1]8'!B:F,5,0),"0")</f>
        <v>0</v>
      </c>
      <c r="BO8" s="77">
        <f>IFERROR(VLOOKUP(B8,'[1]8'!B:J,9,0),"0")</f>
        <v>0</v>
      </c>
      <c r="BP8" s="77">
        <f>IFERROR(VLOOKUP(B8,'[1]8'!B:K,10,0),"0")</f>
        <v>0</v>
      </c>
      <c r="BQ8" s="77">
        <f>IFERROR(VLOOKUP(B8,'[1]8'!B:L,11,0),"0")</f>
        <v>0</v>
      </c>
      <c r="BR8" s="75">
        <f t="shared" si="15"/>
        <v>0</v>
      </c>
      <c r="BS8" s="77">
        <f>IFERROR(VLOOKUP(B8,'[1]9'!B:D,3,0),"0")</f>
        <v>0</v>
      </c>
      <c r="BT8" s="77">
        <f>IFERROR(VLOOKUP(B8,'[1]9'!B:E,4,0),"0")</f>
        <v>0</v>
      </c>
      <c r="BU8" s="77">
        <f>IFERROR(VLOOKUP(B8,'[1]9'!B:F,5,0),"0")</f>
        <v>0</v>
      </c>
      <c r="BV8" s="77">
        <f>IFERROR(VLOOKUP(B8,'[1]9'!B:J,9,0),"0")</f>
        <v>0</v>
      </c>
      <c r="BW8" s="77">
        <f>IFERROR(VLOOKUP(B8,'[1]9'!B:K,10,0),"0")</f>
        <v>0</v>
      </c>
      <c r="BX8" s="77">
        <f>IFERROR(VLOOKUP(B8,'[1]9'!B:L,11,0),"0")</f>
        <v>0</v>
      </c>
      <c r="BY8" s="75">
        <f t="shared" si="16"/>
        <v>0</v>
      </c>
      <c r="BZ8" s="77">
        <f>IFERROR(VLOOKUP(B8,'[1]10'!B:D,3,0),"0")</f>
        <v>0</v>
      </c>
      <c r="CA8" s="77">
        <f>IFERROR(VLOOKUP(B8,'[1]10'!B:E,4,0),"0")</f>
        <v>0</v>
      </c>
      <c r="CB8" s="77">
        <f>VLOOKUP(B8,'[1]10'!B:F,5,0)</f>
        <v>0</v>
      </c>
      <c r="CC8" s="77">
        <f>IFERROR(VLOOKUP(B8,'[1]10'!B:J,9,0),"0")</f>
        <v>0</v>
      </c>
      <c r="CD8" s="77">
        <f>IFERROR(VLOOKUP(B8,'[1]10'!B:K,10,0),"0")</f>
        <v>0</v>
      </c>
      <c r="CE8" s="77">
        <f>IFERROR(VLOOKUP(B8,'[1]10'!B:L,11,0),"0")</f>
        <v>0</v>
      </c>
      <c r="CF8" s="75">
        <f t="shared" si="17"/>
        <v>0</v>
      </c>
      <c r="CG8" s="77">
        <f>IFERROR(VLOOKUP(B8,'[1]11'!B:D,3,0),"0")</f>
        <v>0</v>
      </c>
      <c r="CH8" s="77">
        <f>IFERROR(VLOOKUP(B8,'[1]11'!B:E,4,0),"0")</f>
        <v>0</v>
      </c>
      <c r="CI8" s="77">
        <f>IFERROR(VLOOKUP(B8,'[1]11'!B:F,5,0),"0")</f>
        <v>0</v>
      </c>
      <c r="CJ8" s="77">
        <f>IFERROR(VLOOKUP(B8,'[1]11'!B:J,9,0),"0")</f>
        <v>0</v>
      </c>
      <c r="CK8" s="77">
        <f>IFERROR(VLOOKUP(B8,'[1]11'!B:K,10,0),"0")</f>
        <v>0</v>
      </c>
      <c r="CL8" s="77">
        <f>IFERROR(VLOOKUP(B8,'[1]11'!B:L,11,0),"0")</f>
        <v>0</v>
      </c>
      <c r="CM8" s="75">
        <f t="shared" si="18"/>
        <v>0</v>
      </c>
      <c r="CN8" s="77">
        <f>IFERROR(VLOOKUP(B8,'[1]12'!B:D,3,0),"0")</f>
        <v>0</v>
      </c>
      <c r="CO8" s="77">
        <f>IFERROR(VLOOKUP(B8,'[1]12'!B:E,4,0),"0")</f>
        <v>0</v>
      </c>
      <c r="CP8" s="77">
        <f>IFERROR(VLOOKUP(B8,'[1]12'!B:F,5,0),"0")</f>
        <v>0</v>
      </c>
      <c r="CQ8" s="77">
        <f>IFERROR(VLOOKUP(B8,'[1]12'!B:J,9,0),"0")</f>
        <v>0</v>
      </c>
      <c r="CR8" s="77">
        <f>IFERROR(VLOOKUP(B8,'[1]12'!B:K,10,0),"0")</f>
        <v>0</v>
      </c>
      <c r="CS8" s="77">
        <f>IFERROR(VLOOKUP(B8,'[1]12'!B:L,11,0),"0")</f>
        <v>0</v>
      </c>
      <c r="CT8" s="75">
        <f t="shared" si="19"/>
        <v>0</v>
      </c>
      <c r="CU8" s="77">
        <f>IFERROR(VLOOKUP(B8,'[1]13'!B:D,3,0),"0")</f>
        <v>0</v>
      </c>
      <c r="CV8" s="77">
        <f>IFERROR(VLOOKUP(B8,'[1]13'!B:E,4,0),"0")</f>
        <v>0</v>
      </c>
      <c r="CW8" s="77">
        <f>IFERROR(VLOOKUP(B8,'[1]13'!B:F,5,0),"0")</f>
        <v>0</v>
      </c>
      <c r="CX8" s="77">
        <f>IFERROR(VLOOKUP(B8,'[1]13'!B:J,9,0),"0")</f>
        <v>0</v>
      </c>
      <c r="CY8" s="77">
        <f>IFERROR(VLOOKUP(B8,'[1]13'!B:K,10,0),"0")</f>
        <v>0</v>
      </c>
      <c r="CZ8" s="77">
        <f>IFERROR(VLOOKUP(B8,'[1]13'!B:L,11,0),"0")</f>
        <v>0</v>
      </c>
      <c r="DA8" s="75">
        <f t="shared" si="20"/>
        <v>0</v>
      </c>
      <c r="DB8" s="77">
        <f>IFERROR(VLOOKUP(B8,'[1]14'!B:D,3,0),"0")</f>
        <v>0</v>
      </c>
      <c r="DC8" s="77">
        <f>IFERROR(VLOOKUP(B8,'[1]14'!B:E,4,0),"0")</f>
        <v>0</v>
      </c>
      <c r="DD8" s="77">
        <f>IFERROR(VLOOKUP(B8,'[1]14'!B:F,5,0),"0")</f>
        <v>0</v>
      </c>
      <c r="DE8" s="77">
        <f>IFERROR(VLOOKUP(B8,'[1]14'!B:J,9,0),"0")</f>
        <v>0</v>
      </c>
      <c r="DF8" s="77">
        <f>IFERROR(VLOOKUP(B8,'[1]14'!B:K,10,0),"0")</f>
        <v>0</v>
      </c>
      <c r="DG8" s="77">
        <f>IFERROR(VLOOKUP(B8,'[1]14'!B:L,11,0),"0")</f>
        <v>0</v>
      </c>
      <c r="DH8" s="75">
        <f t="shared" si="21"/>
        <v>0</v>
      </c>
      <c r="DI8" s="77">
        <f>IFERROR(VLOOKUP(B8,'[1]15'!B:D,3,0),"0")</f>
        <v>0</v>
      </c>
      <c r="DJ8" s="77">
        <f>IFERROR(VLOOKUP(B8,'[1]15'!B:E,4,0),"0")</f>
        <v>0</v>
      </c>
      <c r="DK8" s="77">
        <f>IFERROR(VLOOKUP(B8,'[1]15'!B:F,5,0),"0")</f>
        <v>0</v>
      </c>
      <c r="DL8" s="77">
        <f>IFERROR(VLOOKUP(B8,'[1]15'!B:J,9,0),"0")</f>
        <v>0</v>
      </c>
      <c r="DM8" s="77">
        <f>IFERROR(VLOOKUP(B8,'[1]15'!B:K,10,0),"0")</f>
        <v>0</v>
      </c>
      <c r="DN8" s="77">
        <f>IFERROR(VLOOKUP(B8,'[1]15'!B:L,11,0),"0")</f>
        <v>0</v>
      </c>
      <c r="DO8" s="75">
        <f t="shared" si="22"/>
        <v>0</v>
      </c>
      <c r="DP8" s="77">
        <f>IFERROR(VLOOKUP(B8,'[1]16'!B:D,3,0),"0")</f>
        <v>0</v>
      </c>
      <c r="DQ8" s="77">
        <f>IFERROR(VLOOKUP(B8,'[1]16'!B:E,4,0),"0")</f>
        <v>0</v>
      </c>
      <c r="DR8" s="77">
        <f>IFERROR(VLOOKUP(B8,'[1]16'!B:F,5,0),"0")</f>
        <v>0</v>
      </c>
      <c r="DS8" s="77">
        <f>IFERROR(VLOOKUP(B8,'[1]16'!B:J,9,0),"0")</f>
        <v>0</v>
      </c>
      <c r="DT8" s="77">
        <f>IFERROR(VLOOKUP(B8,'[1]16'!B:K,10,0),"0")</f>
        <v>0</v>
      </c>
      <c r="DU8" s="77">
        <f>IFERROR(VLOOKUP(B8,'[1]16'!B:L,11,0),"0")</f>
        <v>0</v>
      </c>
      <c r="DV8" s="75">
        <f t="shared" si="23"/>
        <v>0</v>
      </c>
      <c r="DW8" s="77">
        <f>IFERROR(VLOOKUP(B8,'[1]17'!B:D,3,0),"0")</f>
        <v>0</v>
      </c>
      <c r="DX8" s="77">
        <f>IFERROR(VLOOKUP(B8,'[1]17'!B:E,4,0),"0")</f>
        <v>0</v>
      </c>
      <c r="DY8" s="77">
        <f>IFERROR(VLOOKUP(B8,'[1]17'!B:F,5,0),"0")</f>
        <v>0</v>
      </c>
      <c r="DZ8" s="77">
        <f>IFERROR(VLOOKUP(B8,'[1]17'!B:J,9,0),"0")</f>
        <v>0</v>
      </c>
      <c r="EA8" s="77">
        <f>IFERROR(VLOOKUP(B8,'[1]17'!B:K,10,0),"0")</f>
        <v>0</v>
      </c>
      <c r="EB8" s="77">
        <f>IFERROR(VLOOKUP(B8,'[1]17'!B:L,11,0),"0")</f>
        <v>0</v>
      </c>
      <c r="EC8" s="75">
        <f t="shared" si="24"/>
        <v>0</v>
      </c>
      <c r="ED8" s="77">
        <f>IFERROR(VLOOKUP(B8,'[1]18'!B:D,3,0),"0")</f>
        <v>0</v>
      </c>
      <c r="EE8" s="77">
        <f>IFERROR(VLOOKUP(B8,'[1]18'!B:E,4,0),"0")</f>
        <v>0</v>
      </c>
      <c r="EF8" s="77">
        <f>IFERROR(VLOOKUP(B8,'[1]18'!B:F,5,0),"0")</f>
        <v>0</v>
      </c>
      <c r="EG8" s="77">
        <f>IFERROR(VLOOKUP(B8,'[1]18'!B:J,9,0),"0")</f>
        <v>0</v>
      </c>
      <c r="EH8" s="77">
        <f>IFERROR(VLOOKUP(B8,'[1]18'!B:K,10,0),"0")</f>
        <v>0</v>
      </c>
      <c r="EI8" s="77">
        <f>IFERROR(VLOOKUP(B8,'[1]18'!B:L,11,0),"0")</f>
        <v>0</v>
      </c>
      <c r="EJ8" s="75">
        <f t="shared" si="25"/>
        <v>0</v>
      </c>
      <c r="EK8" s="77">
        <f>IFERROR(VLOOKUP(B8,'[1]19'!B:D,3,0),"0")</f>
        <v>0</v>
      </c>
      <c r="EL8" s="77">
        <f>IFERROR(VLOOKUP(B8,'[1]19'!B:E,4,0),"0")</f>
        <v>0</v>
      </c>
      <c r="EM8" s="77">
        <f>IFERROR(VLOOKUP(B8,'[1]19'!B:F,5,0),"0")</f>
        <v>0</v>
      </c>
      <c r="EN8" s="77">
        <f>IFERROR(VLOOKUP(B8,'[1]19'!B:J,9,0),"0")</f>
        <v>0</v>
      </c>
      <c r="EO8" s="77">
        <f>IFERROR(VLOOKUP(B8,'[1]19'!B:K,10,0),"0")</f>
        <v>0</v>
      </c>
      <c r="EP8" s="77">
        <f>IFERROR(VLOOKUP(B8,'[1]19'!B:L,11,0),"0")</f>
        <v>0</v>
      </c>
      <c r="EQ8" s="75">
        <f t="shared" si="26"/>
        <v>0</v>
      </c>
      <c r="ER8" s="77">
        <f>IFERROR(VLOOKUP(B8,'[1]20'!B:D,3,0),"0")</f>
        <v>0</v>
      </c>
      <c r="ES8" s="77">
        <f>IFERROR(VLOOKUP(B8,'[1]20'!B:E,4,0),"0")</f>
        <v>0</v>
      </c>
      <c r="ET8" s="77">
        <f>IFERROR(VLOOKUP(B8,'[1]20'!B:F,5,0),"0")</f>
        <v>0</v>
      </c>
      <c r="EU8" s="77">
        <f>IFERROR(VLOOKUP(B8,'[1]20'!B:J,9,0),"0")</f>
        <v>0</v>
      </c>
      <c r="EV8" s="77">
        <f>IFERROR(VLOOKUP(B8,'[1]20'!B:K,10,0),"0")</f>
        <v>0</v>
      </c>
      <c r="EW8" s="77">
        <f>IFERROR(VLOOKUP(B8,'[1]20'!B:L,11,0),"0")</f>
        <v>0</v>
      </c>
      <c r="EX8" s="75">
        <f t="shared" si="27"/>
        <v>0</v>
      </c>
      <c r="EY8" s="77">
        <f>IFERROR(VLOOKUP(B8,'[1]21'!B:D,3,0),"0")</f>
        <v>0</v>
      </c>
      <c r="EZ8" s="77">
        <f>IFERROR(VLOOKUP(B8,'[1]21'!B:E,4,0),"0")</f>
        <v>0</v>
      </c>
      <c r="FA8" s="77">
        <f>IFERROR(VLOOKUP(B8,'[1]21'!B:F,5,0),"0")</f>
        <v>0</v>
      </c>
      <c r="FB8" s="77">
        <f>IFERROR(VLOOKUP(B8,'[1]21'!B:J,9,0),"0")</f>
        <v>0</v>
      </c>
      <c r="FC8" s="77">
        <f>IFERROR(VLOOKUP(B8,'[1]21'!B:K,10,0),"0")</f>
        <v>0</v>
      </c>
      <c r="FD8" s="77">
        <f>IFERROR(VLOOKUP(B8,'[1]21'!B:L,11,0),"0")</f>
        <v>0</v>
      </c>
      <c r="FE8" s="75">
        <f t="shared" si="28"/>
        <v>0</v>
      </c>
      <c r="FF8" s="77">
        <f>IFERROR(VLOOKUP(B8,'[1]22'!B:D,3,0),"0")</f>
        <v>0</v>
      </c>
      <c r="FG8" s="77">
        <f>IFERROR(VLOOKUP(B8,'[1]22'!B:E,4,0),"0")</f>
        <v>0</v>
      </c>
      <c r="FH8" s="77">
        <f>IFERROR(VLOOKUP(B8,'[1]22'!B:F,5,0),"0")</f>
        <v>0</v>
      </c>
      <c r="FI8" s="77">
        <f>IFERROR(VLOOKUP(B8,'[1]22'!B:J,9,0),"0")</f>
        <v>0</v>
      </c>
      <c r="FJ8" s="77">
        <f>IFERROR(VLOOKUP(B8,'[1]22'!B:K,10,0),"0")</f>
        <v>0</v>
      </c>
      <c r="FK8" s="77">
        <f>IFERROR(VLOOKUP(B8,'[1]22'!B:L,11,0),"0")</f>
        <v>0</v>
      </c>
      <c r="FL8" s="75">
        <f t="shared" si="29"/>
        <v>0</v>
      </c>
      <c r="FM8" s="77">
        <f>IFERROR(VLOOKUP(B8,'[1]23'!B:D,3,0),"0")</f>
        <v>0</v>
      </c>
      <c r="FN8" s="77">
        <f>IFERROR(VLOOKUP(B8,'[1]23'!B:E,4,0),"0")</f>
        <v>0</v>
      </c>
      <c r="FO8" s="77">
        <f>IFERROR(VLOOKUP(B8,'[1]23'!B:F,5,0),"0")</f>
        <v>0</v>
      </c>
      <c r="FP8" s="77">
        <f>IFERROR(VLOOKUP(B8,'[1]23'!B:J,9,0),"0")</f>
        <v>0</v>
      </c>
      <c r="FQ8" s="77">
        <f>IFERROR(VLOOKUP(B8,'[1]23'!B:K,10,0),"0")</f>
        <v>0</v>
      </c>
      <c r="FR8" s="77">
        <f>IFERROR(VLOOKUP(B8,'[1]23'!B:L,11,0),"0")</f>
        <v>0</v>
      </c>
      <c r="FS8" s="75">
        <f t="shared" si="30"/>
        <v>0</v>
      </c>
      <c r="FT8" s="77">
        <f>IFERROR(VLOOKUP(B8,'[1]24'!B:D,3,0),"0")</f>
        <v>0</v>
      </c>
      <c r="FU8" s="77">
        <f>IFERROR(VLOOKUP(B8,'[1]24'!B:E,4,0),"0")</f>
        <v>0</v>
      </c>
      <c r="FV8" s="77">
        <f>IFERROR(VLOOKUP(B8,'[1]24'!B:F,5,0),"0")</f>
        <v>0</v>
      </c>
      <c r="FW8" s="77">
        <f>IFERROR(VLOOKUP(B8,'[1]24'!B:J,9,0),"0")</f>
        <v>0</v>
      </c>
      <c r="FX8" s="77">
        <f>IFERROR(VLOOKUP(B8,'[1]24'!B:K,10,0),"0")</f>
        <v>0</v>
      </c>
      <c r="FY8" s="77">
        <f>IFERROR(VLOOKUP(B8,'[1]24'!B:L,11,0),"0")</f>
        <v>0</v>
      </c>
      <c r="FZ8" s="75">
        <f t="shared" si="31"/>
        <v>0</v>
      </c>
      <c r="GA8" s="77">
        <f>IFERROR(VLOOKUP(B8,'[1]25'!B:D,3,0),"0")</f>
        <v>0</v>
      </c>
      <c r="GB8" s="77">
        <f>IFERROR(VLOOKUP(B8,'[1]25'!B:E,4,0),"0")</f>
        <v>0</v>
      </c>
      <c r="GC8" s="77">
        <f>IFERROR(VLOOKUP(B8,'[1]25'!B:F,5,0),"0")</f>
        <v>0</v>
      </c>
      <c r="GD8" s="77">
        <f>IFERROR(VLOOKUP(B8,'[1]25'!B:J,9,0),"0")</f>
        <v>0</v>
      </c>
      <c r="GE8" s="77">
        <f>IFERROR(VLOOKUP(B8,'[1]25'!B:K,10,0),"0")</f>
        <v>0</v>
      </c>
      <c r="GF8" s="77">
        <f>IFERROR(VLOOKUP(B8,'[1]25'!B:L,11,0),"0")</f>
        <v>0</v>
      </c>
      <c r="GG8" s="75">
        <f t="shared" si="32"/>
        <v>0</v>
      </c>
      <c r="GH8" s="77">
        <f>IFERROR(VLOOKUP(B8,'[1]26'!B:D,3,0),"0")</f>
        <v>0</v>
      </c>
      <c r="GI8" s="77">
        <f>IFERROR(VLOOKUP(B8,'[1]26'!B:E,4,0),"0")</f>
        <v>0</v>
      </c>
      <c r="GJ8" s="77">
        <f>IFERROR(VLOOKUP(B8,'[1]26'!B:F,5,0),"0")</f>
        <v>0</v>
      </c>
      <c r="GK8" s="77">
        <f>IFERROR(VLOOKUP(B8,'[1]26'!B:J,9,0),"0")</f>
        <v>0</v>
      </c>
      <c r="GL8" s="77">
        <f>IFERROR(VLOOKUP(B8,'[1]26'!B:K,10,0),"0")</f>
        <v>0</v>
      </c>
      <c r="GM8" s="77">
        <f>IFERROR(VLOOKUP(B8,'[1]26'!B:L,11,0),"0")</f>
        <v>0</v>
      </c>
      <c r="GN8" s="75">
        <f t="shared" si="33"/>
        <v>0</v>
      </c>
      <c r="GO8" s="77">
        <f>IFERROR(VLOOKUP(B8,'[1]27'!B:D,3,0),"0")</f>
        <v>0</v>
      </c>
      <c r="GP8" s="77">
        <f>IFERROR(VLOOKUP(B8,'[1]27'!B:E,4,0),"0")</f>
        <v>0</v>
      </c>
      <c r="GQ8" s="77">
        <f>IFERROR(VLOOKUP(B8,'[1]27'!B:F,5,0),"0")</f>
        <v>0</v>
      </c>
      <c r="GR8" s="77">
        <f>IFERROR(VLOOKUP(B8,'[1]27'!B:J,9,0),"0")</f>
        <v>0</v>
      </c>
      <c r="GS8" s="77">
        <f>IFERROR(VLOOKUP(B8,'[1]27'!B:K,10,0),"0")</f>
        <v>0</v>
      </c>
      <c r="GT8" s="77">
        <f>IFERROR(VLOOKUP(B8,'[1]27'!B:L,11,0),"0")</f>
        <v>0</v>
      </c>
      <c r="GU8" s="75">
        <f t="shared" si="34"/>
        <v>0</v>
      </c>
      <c r="GV8" s="77">
        <f>IFERROR(VLOOKUP(B8,'[1]28'!B:D,3,0),"0")</f>
        <v>0</v>
      </c>
      <c r="GW8" s="77">
        <f>IFERROR(VLOOKUP(B8,'[1]28'!B:E,4,0),"0")</f>
        <v>0</v>
      </c>
      <c r="GX8" s="77">
        <f>IFERROR(VLOOKUP(B8,'[1]28'!B:F,5,0),"0")</f>
        <v>0</v>
      </c>
      <c r="GY8" s="77">
        <f>IFERROR(VLOOKUP(B8,'[1]28'!B:J,9,0),"0")</f>
        <v>0</v>
      </c>
      <c r="GZ8" s="77">
        <f>IFERROR(VLOOKUP(B8,'[1]28'!B:K,10,0),"0")</f>
        <v>0</v>
      </c>
      <c r="HA8" s="77">
        <f>IFERROR(VLOOKUP(B8,'[1]28'!B:L,11,0),"0")</f>
        <v>0</v>
      </c>
      <c r="HB8" s="75">
        <f t="shared" si="35"/>
        <v>0</v>
      </c>
      <c r="HC8" s="77" t="str">
        <f>IFERROR(VLOOKUP(B8,#REF!,3),"0")</f>
        <v>0</v>
      </c>
      <c r="HD8" s="77" t="str">
        <f>IFERROR(VLOOKUP(B8,#REF!,4,0),"0")</f>
        <v>0</v>
      </c>
      <c r="HE8" s="77" t="str">
        <f>IFERROR(VLOOKUP(B8,#REF!,5,0),"0")</f>
        <v>0</v>
      </c>
      <c r="HF8" s="77" t="str">
        <f>IFERROR(VLOOKUP(B8,#REF!,9,0),"0")</f>
        <v>0</v>
      </c>
      <c r="HG8" s="77" t="str">
        <f>IFERROR(VLOOKUP(B8,#REF!,10,0),"0")</f>
        <v>0</v>
      </c>
      <c r="HH8" s="77" t="str">
        <f>IFERROR(VLOOKUP(B8,#REF!,11,0),"0")</f>
        <v>0</v>
      </c>
      <c r="HI8" s="75">
        <f t="shared" si="36"/>
        <v>0</v>
      </c>
      <c r="HP8" s="75">
        <f t="shared" si="37"/>
        <v>0</v>
      </c>
      <c r="HW8" s="75">
        <f t="shared" si="38"/>
        <v>0</v>
      </c>
    </row>
    <row r="9" spans="1:231" x14ac:dyDescent="0.6">
      <c r="A9" s="57">
        <v>6</v>
      </c>
      <c r="B9" s="57">
        <v>1111088</v>
      </c>
      <c r="C9" s="58" t="s">
        <v>16725</v>
      </c>
      <c r="D9" s="57" t="s">
        <v>168</v>
      </c>
      <c r="E9" s="59">
        <v>37.22</v>
      </c>
      <c r="F9" s="73">
        <f t="shared" si="5"/>
        <v>111.66</v>
      </c>
      <c r="G9" s="74">
        <f t="shared" si="4"/>
        <v>3</v>
      </c>
      <c r="H9" s="74">
        <f t="shared" si="4"/>
        <v>0</v>
      </c>
      <c r="I9" s="74">
        <f t="shared" si="4"/>
        <v>0</v>
      </c>
      <c r="J9" s="74">
        <f t="shared" si="4"/>
        <v>0</v>
      </c>
      <c r="K9" s="74">
        <f t="shared" si="4"/>
        <v>0</v>
      </c>
      <c r="L9" s="74">
        <f t="shared" si="4"/>
        <v>0</v>
      </c>
      <c r="M9" s="75">
        <f t="shared" si="6"/>
        <v>3</v>
      </c>
      <c r="N9" s="76">
        <f t="shared" si="7"/>
        <v>3</v>
      </c>
      <c r="O9" s="77" t="str">
        <f>IFERROR(VLOOKUP(B9,'[1]1ไม่มียอด'!B:D,3,0),"0")</f>
        <v>0</v>
      </c>
      <c r="P9" s="77" t="str">
        <f>IFERROR(VLOOKUP(B9,'[1]1ไม่มียอด'!B:E,4,0),"0")</f>
        <v>0</v>
      </c>
      <c r="Q9" s="77" t="str">
        <f>IFERROR(VLOOKUP(B9,'[1]1ไม่มียอด'!B:F,5,0),"0")</f>
        <v>0</v>
      </c>
      <c r="R9" s="77" t="str">
        <f>IFERROR(VLOOKUP(B9,'[1]1ไม่มียอด'!B:G,6,0),"0")</f>
        <v>0</v>
      </c>
      <c r="S9" s="77" t="str">
        <f>IFERROR(VLOOKUP(B9,'[1]1ไม่มียอด'!B:J,9,0),"0")</f>
        <v>0</v>
      </c>
      <c r="T9" s="77" t="str">
        <f>IFERROR(VLOOKUP(B9,'[1]1ไม่มียอด'!B:K,10,0),"0")</f>
        <v>0</v>
      </c>
      <c r="U9" s="75">
        <f t="shared" si="8"/>
        <v>0</v>
      </c>
      <c r="V9" s="77" t="str">
        <f>IFERROR(VLOOKUP(B9,#REF!,3,0),"0")</f>
        <v>0</v>
      </c>
      <c r="W9" s="77" t="str">
        <f>IFERROR(VLOOKUP(B9,#REF!,4,0),"0")</f>
        <v>0</v>
      </c>
      <c r="X9" s="77" t="str">
        <f>IFERROR(VLOOKUP(B9,#REF!,5,0),"0")</f>
        <v>0</v>
      </c>
      <c r="Y9" s="77" t="str">
        <f>IFERROR(VLOOKUP(B9,#REF!,9,0),"0")</f>
        <v>0</v>
      </c>
      <c r="Z9" s="77" t="str">
        <f>IFERROR(VLOOKUP(B9,#REF!,10,0),"0")</f>
        <v>0</v>
      </c>
      <c r="AA9" s="77" t="str">
        <f>IFERROR(VLOOKUP(B9,#REF!,11,0),"0")</f>
        <v>0</v>
      </c>
      <c r="AB9" s="75">
        <f t="shared" si="9"/>
        <v>0</v>
      </c>
      <c r="AC9" s="77">
        <f>IFERROR(VLOOKUP(B9,'[1]3'!B:D,3,0),"0")</f>
        <v>0</v>
      </c>
      <c r="AD9" s="77">
        <f>IFERROR(VLOOKUP(B9,'[1]3'!B:E,4,0),"0")</f>
        <v>0</v>
      </c>
      <c r="AE9" s="77">
        <f>IFERROR(VLOOKUP(B9,'[1]3'!B:F,5,0),"0")</f>
        <v>0</v>
      </c>
      <c r="AF9" s="77">
        <f>IFERROR(VLOOKUP(B9,'[1]3'!B:J,9,0),"0")</f>
        <v>0</v>
      </c>
      <c r="AG9" s="77">
        <f>IFERROR(VLOOKUP(B9,'[1]3'!B:K,10,0),"0")</f>
        <v>0</v>
      </c>
      <c r="AH9" s="77">
        <f>IFERROR(VLOOKUP(B9,'[1]3'!B:L,11,0),"0")</f>
        <v>0</v>
      </c>
      <c r="AI9" s="75">
        <f t="shared" si="10"/>
        <v>0</v>
      </c>
      <c r="AJ9" s="77">
        <f>IFERROR(VLOOKUP(B9,'[1]4'!B:D,3,0),"0")</f>
        <v>0</v>
      </c>
      <c r="AK9" s="77">
        <f>IFERROR(VLOOKUP(B9,'[1]4'!B:E,4,0),"0")</f>
        <v>0</v>
      </c>
      <c r="AL9" s="77">
        <f>IFERROR(VLOOKUP(B9,'[1]4'!B:F,5,0),"0")</f>
        <v>0</v>
      </c>
      <c r="AM9" s="77">
        <f>IFERROR(VLOOKUP(B9,'[1]4'!B:J,9,0),"0")</f>
        <v>0</v>
      </c>
      <c r="AN9" s="77">
        <f>IFERROR(VLOOKUP(B9,'[1]4'!B:K,10,0),"0")</f>
        <v>0</v>
      </c>
      <c r="AO9" s="77">
        <f>IFERROR(VLOOKUP(B9,'[1]4'!B:L,11,0),"0")</f>
        <v>0</v>
      </c>
      <c r="AP9" s="75">
        <f t="shared" si="11"/>
        <v>0</v>
      </c>
      <c r="AQ9" s="77">
        <f>IFERROR(VLOOKUP(B9,'[1]5'!B:D,3,0),"0")</f>
        <v>0</v>
      </c>
      <c r="AR9" s="77">
        <f>IFERROR(VLOOKUP(B9,'[1]5'!B:E,4,0),"0")</f>
        <v>0</v>
      </c>
      <c r="AS9" s="77">
        <f>IFERROR(VLOOKUP(B9,'[1]5'!B:F,5,0),"0")</f>
        <v>0</v>
      </c>
      <c r="AT9" s="77">
        <f>IFERROR(VLOOKUP(B9,'[1]5'!B:J,9,0),"0")</f>
        <v>0</v>
      </c>
      <c r="AU9" s="77">
        <f>IFERROR(VLOOKUP(B9,'[1]5'!B:K,10,0),"0")</f>
        <v>0</v>
      </c>
      <c r="AV9" s="77">
        <f>IFERROR(VLOOKUP(B9,'[1]5'!B:L,11,0),"0")</f>
        <v>0</v>
      </c>
      <c r="AW9" s="75">
        <f t="shared" si="12"/>
        <v>0</v>
      </c>
      <c r="AX9" s="77">
        <f>IFERROR(VLOOKUP(B9,'[1]6'!B:D,3,0),"0")</f>
        <v>0</v>
      </c>
      <c r="AY9" s="77">
        <f>IFERROR(VLOOKUP(B9,'[1]6'!B:E,4,0),"0")</f>
        <v>0</v>
      </c>
      <c r="AZ9" s="77">
        <f>IFERROR(VLOOKUP(B9,'[1]6'!B:F,5,0),"0")</f>
        <v>0</v>
      </c>
      <c r="BA9" s="77">
        <f>IFERROR(VLOOKUP(B9,'[1]6'!B:J,9,0),"0")</f>
        <v>0</v>
      </c>
      <c r="BB9" s="77">
        <f>IFERROR(VLOOKUP(B9,'[1]6'!B:K,10,0),"0")</f>
        <v>0</v>
      </c>
      <c r="BC9" s="77">
        <f>IFERROR(VLOOKUP(B9,'[1]6'!B:L,11,0),"0")</f>
        <v>0</v>
      </c>
      <c r="BD9" s="75">
        <f t="shared" si="13"/>
        <v>0</v>
      </c>
      <c r="BE9" s="77">
        <f>IFERROR(VLOOKUP(B9,'[1]7'!B:D,3,0),"0")</f>
        <v>0</v>
      </c>
      <c r="BF9" s="77">
        <f>IFERROR(VLOOKUP(B9,'[1]7'!B:E,4,0),"0")</f>
        <v>0</v>
      </c>
      <c r="BG9" s="77">
        <f>IFERROR(VLOOKUP(B9,'[1]7'!B:F,5,0),"0")</f>
        <v>0</v>
      </c>
      <c r="BH9" s="77">
        <f>IFERROR(VLOOKUP(B9,'[1]7'!B:J,9,0),"0")</f>
        <v>0</v>
      </c>
      <c r="BI9" s="77">
        <f>IFERROR(VLOOKUP(B9,'[1]7'!B:K,10,0),"0")</f>
        <v>0</v>
      </c>
      <c r="BJ9" s="77">
        <f>IFERROR(VLOOKUP(B9,'[1]7'!B:L,11,0),"0")</f>
        <v>0</v>
      </c>
      <c r="BK9" s="75">
        <f t="shared" si="14"/>
        <v>0</v>
      </c>
      <c r="BL9" s="77">
        <f>IFERROR(VLOOKUP(B9,'[1]8'!B:D,3,0),"0")</f>
        <v>0</v>
      </c>
      <c r="BM9" s="77">
        <f>IFERROR(VLOOKUP(B9,'[1]8'!B:E,4,0),"0")</f>
        <v>0</v>
      </c>
      <c r="BN9" s="77">
        <f>IFERROR(VLOOKUP(B9,'[1]8'!B:F,5,0),"0")</f>
        <v>0</v>
      </c>
      <c r="BO9" s="77">
        <f>IFERROR(VLOOKUP(B9,'[1]8'!B:J,9,0),"0")</f>
        <v>0</v>
      </c>
      <c r="BP9" s="77">
        <f>IFERROR(VLOOKUP(B9,'[1]8'!B:K,10,0),"0")</f>
        <v>0</v>
      </c>
      <c r="BQ9" s="77">
        <f>IFERROR(VLOOKUP(B9,'[1]8'!B:L,11,0),"0")</f>
        <v>0</v>
      </c>
      <c r="BR9" s="75">
        <f t="shared" si="15"/>
        <v>0</v>
      </c>
      <c r="BS9" s="77">
        <f>IFERROR(VLOOKUP(B9,'[1]9'!B:D,3,0),"0")</f>
        <v>0</v>
      </c>
      <c r="BT9" s="77">
        <f>IFERROR(VLOOKUP(B9,'[1]9'!B:E,4,0),"0")</f>
        <v>0</v>
      </c>
      <c r="BU9" s="77">
        <f>IFERROR(VLOOKUP(B9,'[1]9'!B:F,5,0),"0")</f>
        <v>0</v>
      </c>
      <c r="BV9" s="77">
        <f>IFERROR(VLOOKUP(B9,'[1]9'!B:J,9,0),"0")</f>
        <v>0</v>
      </c>
      <c r="BW9" s="77">
        <f>IFERROR(VLOOKUP(B9,'[1]9'!B:K,10,0),"0")</f>
        <v>0</v>
      </c>
      <c r="BX9" s="77">
        <f>IFERROR(VLOOKUP(B9,'[1]9'!B:L,11,0),"0")</f>
        <v>0</v>
      </c>
      <c r="BY9" s="75">
        <f t="shared" si="16"/>
        <v>0</v>
      </c>
      <c r="BZ9" s="77">
        <f>IFERROR(VLOOKUP(B9,'[1]10'!B:D,3,0),"0")</f>
        <v>0</v>
      </c>
      <c r="CA9" s="77">
        <f>IFERROR(VLOOKUP(B9,'[1]10'!B:E,4,0),"0")</f>
        <v>0</v>
      </c>
      <c r="CB9" s="77">
        <f>VLOOKUP(B9,'[1]10'!B:F,5,0)</f>
        <v>0</v>
      </c>
      <c r="CC9" s="77">
        <f>IFERROR(VLOOKUP(B9,'[1]10'!B:J,9,0),"0")</f>
        <v>0</v>
      </c>
      <c r="CD9" s="77">
        <f>IFERROR(VLOOKUP(B9,'[1]10'!B:K,10,0),"0")</f>
        <v>0</v>
      </c>
      <c r="CE9" s="77">
        <f>IFERROR(VLOOKUP(B9,'[1]10'!B:L,11,0),"0")</f>
        <v>0</v>
      </c>
      <c r="CF9" s="75">
        <f t="shared" si="17"/>
        <v>0</v>
      </c>
      <c r="CG9" s="77">
        <f>IFERROR(VLOOKUP(B9,'[1]11'!B:D,3,0),"0")</f>
        <v>0</v>
      </c>
      <c r="CH9" s="77">
        <f>IFERROR(VLOOKUP(B9,'[1]11'!B:E,4,0),"0")</f>
        <v>0</v>
      </c>
      <c r="CI9" s="77">
        <f>IFERROR(VLOOKUP(B9,'[1]11'!B:F,5,0),"0")</f>
        <v>0</v>
      </c>
      <c r="CJ9" s="77">
        <f>IFERROR(VLOOKUP(B9,'[1]11'!B:J,9,0),"0")</f>
        <v>0</v>
      </c>
      <c r="CK9" s="77">
        <f>IFERROR(VLOOKUP(B9,'[1]11'!B:K,10,0),"0")</f>
        <v>0</v>
      </c>
      <c r="CL9" s="77">
        <f>IFERROR(VLOOKUP(B9,'[1]11'!B:L,11,0),"0")</f>
        <v>0</v>
      </c>
      <c r="CM9" s="75">
        <f t="shared" si="18"/>
        <v>0</v>
      </c>
      <c r="CN9" s="77">
        <f>IFERROR(VLOOKUP(B9,'[1]12'!B:D,3,0),"0")</f>
        <v>0</v>
      </c>
      <c r="CO9" s="77">
        <f>IFERROR(VLOOKUP(B9,'[1]12'!B:E,4,0),"0")</f>
        <v>0</v>
      </c>
      <c r="CP9" s="77">
        <f>IFERROR(VLOOKUP(B9,'[1]12'!B:F,5,0),"0")</f>
        <v>0</v>
      </c>
      <c r="CQ9" s="77">
        <f>IFERROR(VLOOKUP(B9,'[1]12'!B:J,9,0),"0")</f>
        <v>0</v>
      </c>
      <c r="CR9" s="77">
        <f>IFERROR(VLOOKUP(B9,'[1]12'!B:K,10,0),"0")</f>
        <v>0</v>
      </c>
      <c r="CS9" s="77">
        <f>IFERROR(VLOOKUP(B9,'[1]12'!B:L,11,0),"0")</f>
        <v>0</v>
      </c>
      <c r="CT9" s="75">
        <f t="shared" si="19"/>
        <v>0</v>
      </c>
      <c r="CU9" s="77">
        <f>IFERROR(VLOOKUP(B9,'[1]13'!B:D,3,0),"0")</f>
        <v>0</v>
      </c>
      <c r="CV9" s="77">
        <f>IFERROR(VLOOKUP(B9,'[1]13'!B:E,4,0),"0")</f>
        <v>0</v>
      </c>
      <c r="CW9" s="77">
        <f>IFERROR(VLOOKUP(B9,'[1]13'!B:F,5,0),"0")</f>
        <v>0</v>
      </c>
      <c r="CX9" s="77">
        <f>IFERROR(VLOOKUP(B9,'[1]13'!B:J,9,0),"0")</f>
        <v>0</v>
      </c>
      <c r="CY9" s="77">
        <f>IFERROR(VLOOKUP(B9,'[1]13'!B:K,10,0),"0")</f>
        <v>0</v>
      </c>
      <c r="CZ9" s="77">
        <f>IFERROR(VLOOKUP(B9,'[1]13'!B:L,11,0),"0")</f>
        <v>0</v>
      </c>
      <c r="DA9" s="75">
        <f t="shared" si="20"/>
        <v>0</v>
      </c>
      <c r="DB9" s="77">
        <f>IFERROR(VLOOKUP(B9,'[1]14'!B:D,3,0),"0")</f>
        <v>0</v>
      </c>
      <c r="DC9" s="77">
        <f>IFERROR(VLOOKUP(B9,'[1]14'!B:E,4,0),"0")</f>
        <v>0</v>
      </c>
      <c r="DD9" s="77">
        <f>IFERROR(VLOOKUP(B9,'[1]14'!B:F,5,0),"0")</f>
        <v>0</v>
      </c>
      <c r="DE9" s="77">
        <f>IFERROR(VLOOKUP(B9,'[1]14'!B:J,9,0),"0")</f>
        <v>0</v>
      </c>
      <c r="DF9" s="77">
        <f>IFERROR(VLOOKUP(B9,'[1]14'!B:K,10,0),"0")</f>
        <v>0</v>
      </c>
      <c r="DG9" s="77">
        <f>IFERROR(VLOOKUP(B9,'[1]14'!B:L,11,0),"0")</f>
        <v>0</v>
      </c>
      <c r="DH9" s="75">
        <f t="shared" si="21"/>
        <v>0</v>
      </c>
      <c r="DI9" s="77">
        <f>IFERROR(VLOOKUP(B9,'[1]15'!B:D,3,0),"0")</f>
        <v>0</v>
      </c>
      <c r="DJ9" s="77">
        <f>IFERROR(VLOOKUP(B9,'[1]15'!B:E,4,0),"0")</f>
        <v>0</v>
      </c>
      <c r="DK9" s="77">
        <f>IFERROR(VLOOKUP(B9,'[1]15'!B:F,5,0),"0")</f>
        <v>0</v>
      </c>
      <c r="DL9" s="77">
        <f>IFERROR(VLOOKUP(B9,'[1]15'!B:J,9,0),"0")</f>
        <v>0</v>
      </c>
      <c r="DM9" s="77">
        <f>IFERROR(VLOOKUP(B9,'[1]15'!B:K,10,0),"0")</f>
        <v>0</v>
      </c>
      <c r="DN9" s="77">
        <f>IFERROR(VLOOKUP(B9,'[1]15'!B:L,11,0),"0")</f>
        <v>0</v>
      </c>
      <c r="DO9" s="75">
        <f t="shared" si="22"/>
        <v>0</v>
      </c>
      <c r="DP9" s="77">
        <f>IFERROR(VLOOKUP(B9,'[1]16'!B:D,3,0),"0")</f>
        <v>0</v>
      </c>
      <c r="DQ9" s="77">
        <f>IFERROR(VLOOKUP(B9,'[1]16'!B:E,4,0),"0")</f>
        <v>0</v>
      </c>
      <c r="DR9" s="77">
        <f>IFERROR(VLOOKUP(B9,'[1]16'!B:F,5,0),"0")</f>
        <v>0</v>
      </c>
      <c r="DS9" s="77">
        <f>IFERROR(VLOOKUP(B9,'[1]16'!B:J,9,0),"0")</f>
        <v>0</v>
      </c>
      <c r="DT9" s="77">
        <f>IFERROR(VLOOKUP(B9,'[1]16'!B:K,10,0),"0")</f>
        <v>0</v>
      </c>
      <c r="DU9" s="77">
        <f>IFERROR(VLOOKUP(B9,'[1]16'!B:L,11,0),"0")</f>
        <v>0</v>
      </c>
      <c r="DV9" s="75">
        <f t="shared" si="23"/>
        <v>0</v>
      </c>
      <c r="DW9" s="77">
        <f>IFERROR(VLOOKUP(B9,'[1]17'!B:D,3,0),"0")</f>
        <v>0</v>
      </c>
      <c r="DX9" s="77">
        <f>IFERROR(VLOOKUP(B9,'[1]17'!B:E,4,0),"0")</f>
        <v>0</v>
      </c>
      <c r="DY9" s="77">
        <f>IFERROR(VLOOKUP(B9,'[1]17'!B:F,5,0),"0")</f>
        <v>0</v>
      </c>
      <c r="DZ9" s="77">
        <f>IFERROR(VLOOKUP(B9,'[1]17'!B:J,9,0),"0")</f>
        <v>0</v>
      </c>
      <c r="EA9" s="77">
        <f>IFERROR(VLOOKUP(B9,'[1]17'!B:K,10,0),"0")</f>
        <v>0</v>
      </c>
      <c r="EB9" s="77">
        <f>IFERROR(VLOOKUP(B9,'[1]17'!B:L,11,0),"0")</f>
        <v>0</v>
      </c>
      <c r="EC9" s="75">
        <f t="shared" si="24"/>
        <v>0</v>
      </c>
      <c r="ED9" s="77">
        <f>IFERROR(VLOOKUP(B9,'[1]18'!B:D,3,0),"0")</f>
        <v>0</v>
      </c>
      <c r="EE9" s="77">
        <f>IFERROR(VLOOKUP(B9,'[1]18'!B:E,4,0),"0")</f>
        <v>0</v>
      </c>
      <c r="EF9" s="77">
        <f>IFERROR(VLOOKUP(B9,'[1]18'!B:F,5,0),"0")</f>
        <v>0</v>
      </c>
      <c r="EG9" s="77">
        <f>IFERROR(VLOOKUP(B9,'[1]18'!B:J,9,0),"0")</f>
        <v>0</v>
      </c>
      <c r="EH9" s="77">
        <f>IFERROR(VLOOKUP(B9,'[1]18'!B:K,10,0),"0")</f>
        <v>0</v>
      </c>
      <c r="EI9" s="77">
        <f>IFERROR(VLOOKUP(B9,'[1]18'!B:L,11,0),"0")</f>
        <v>0</v>
      </c>
      <c r="EJ9" s="75">
        <f t="shared" si="25"/>
        <v>0</v>
      </c>
      <c r="EK9" s="77">
        <f>IFERROR(VLOOKUP(B9,'[1]19'!B:D,3,0),"0")</f>
        <v>0</v>
      </c>
      <c r="EL9" s="77">
        <f>IFERROR(VLOOKUP(B9,'[1]19'!B:E,4,0),"0")</f>
        <v>0</v>
      </c>
      <c r="EM9" s="77">
        <f>IFERROR(VLOOKUP(B9,'[1]19'!B:F,5,0),"0")</f>
        <v>0</v>
      </c>
      <c r="EN9" s="77">
        <f>IFERROR(VLOOKUP(B9,'[1]19'!B:J,9,0),"0")</f>
        <v>0</v>
      </c>
      <c r="EO9" s="77">
        <f>IFERROR(VLOOKUP(B9,'[1]19'!B:K,10,0),"0")</f>
        <v>0</v>
      </c>
      <c r="EP9" s="77">
        <f>IFERROR(VLOOKUP(B9,'[1]19'!B:L,11,0),"0")</f>
        <v>0</v>
      </c>
      <c r="EQ9" s="75">
        <f t="shared" si="26"/>
        <v>0</v>
      </c>
      <c r="ER9" s="77">
        <f>IFERROR(VLOOKUP(B9,'[1]20'!B:D,3,0),"0")</f>
        <v>0</v>
      </c>
      <c r="ES9" s="77">
        <f>IFERROR(VLOOKUP(B9,'[1]20'!B:E,4,0),"0")</f>
        <v>0</v>
      </c>
      <c r="ET9" s="77">
        <f>IFERROR(VLOOKUP(B9,'[1]20'!B:F,5,0),"0")</f>
        <v>0</v>
      </c>
      <c r="EU9" s="77">
        <f>IFERROR(VLOOKUP(B9,'[1]20'!B:J,9,0),"0")</f>
        <v>0</v>
      </c>
      <c r="EV9" s="77">
        <f>IFERROR(VLOOKUP(B9,'[1]20'!B:K,10,0),"0")</f>
        <v>0</v>
      </c>
      <c r="EW9" s="77">
        <f>IFERROR(VLOOKUP(B9,'[1]20'!B:L,11,0),"0")</f>
        <v>0</v>
      </c>
      <c r="EX9" s="75">
        <f t="shared" si="27"/>
        <v>0</v>
      </c>
      <c r="EY9" s="77">
        <f>IFERROR(VLOOKUP(B9,'[1]21'!B:D,3,0),"0")</f>
        <v>0</v>
      </c>
      <c r="EZ9" s="77">
        <f>IFERROR(VLOOKUP(B9,'[1]21'!B:E,4,0),"0")</f>
        <v>0</v>
      </c>
      <c r="FA9" s="77">
        <f>IFERROR(VLOOKUP(B9,'[1]21'!B:F,5,0),"0")</f>
        <v>0</v>
      </c>
      <c r="FB9" s="77">
        <f>IFERROR(VLOOKUP(B9,'[1]21'!B:J,9,0),"0")</f>
        <v>0</v>
      </c>
      <c r="FC9" s="77">
        <f>IFERROR(VLOOKUP(B9,'[1]21'!B:K,10,0),"0")</f>
        <v>0</v>
      </c>
      <c r="FD9" s="77">
        <f>IFERROR(VLOOKUP(B9,'[1]21'!B:L,11,0),"0")</f>
        <v>0</v>
      </c>
      <c r="FE9" s="75">
        <f t="shared" si="28"/>
        <v>0</v>
      </c>
      <c r="FF9" s="77">
        <f>IFERROR(VLOOKUP(B9,'[1]22'!B:D,3,0),"0")</f>
        <v>0</v>
      </c>
      <c r="FG9" s="77">
        <f>IFERROR(VLOOKUP(B9,'[1]22'!B:E,4,0),"0")</f>
        <v>0</v>
      </c>
      <c r="FH9" s="77">
        <f>IFERROR(VLOOKUP(B9,'[1]22'!B:F,5,0),"0")</f>
        <v>0</v>
      </c>
      <c r="FI9" s="77">
        <f>IFERROR(VLOOKUP(B9,'[1]22'!B:J,9,0),"0")</f>
        <v>0</v>
      </c>
      <c r="FJ9" s="77">
        <f>IFERROR(VLOOKUP(B9,'[1]22'!B:K,10,0),"0")</f>
        <v>0</v>
      </c>
      <c r="FK9" s="77">
        <f>IFERROR(VLOOKUP(B9,'[1]22'!B:L,11,0),"0")</f>
        <v>0</v>
      </c>
      <c r="FL9" s="75">
        <f t="shared" si="29"/>
        <v>0</v>
      </c>
      <c r="FM9" s="77">
        <f>IFERROR(VLOOKUP(B9,'[1]23'!B:D,3,0),"0")</f>
        <v>0</v>
      </c>
      <c r="FN9" s="77">
        <f>IFERROR(VLOOKUP(B9,'[1]23'!B:E,4,0),"0")</f>
        <v>0</v>
      </c>
      <c r="FO9" s="77">
        <f>IFERROR(VLOOKUP(B9,'[1]23'!B:F,5,0),"0")</f>
        <v>0</v>
      </c>
      <c r="FP9" s="77">
        <f>IFERROR(VLOOKUP(B9,'[1]23'!B:J,9,0),"0")</f>
        <v>0</v>
      </c>
      <c r="FQ9" s="77">
        <f>IFERROR(VLOOKUP(B9,'[1]23'!B:K,10,0),"0")</f>
        <v>0</v>
      </c>
      <c r="FR9" s="77">
        <f>IFERROR(VLOOKUP(B9,'[1]23'!B:L,11,0),"0")</f>
        <v>0</v>
      </c>
      <c r="FS9" s="75">
        <f t="shared" si="30"/>
        <v>0</v>
      </c>
      <c r="FT9" s="77">
        <f>IFERROR(VLOOKUP(B9,'[1]24'!B:D,3,0),"0")</f>
        <v>3</v>
      </c>
      <c r="FU9" s="77">
        <f>IFERROR(VLOOKUP(B9,'[1]24'!B:E,4,0),"0")</f>
        <v>0</v>
      </c>
      <c r="FV9" s="77">
        <f>IFERROR(VLOOKUP(B9,'[1]24'!B:F,5,0),"0")</f>
        <v>0</v>
      </c>
      <c r="FW9" s="77">
        <f>IFERROR(VLOOKUP(B9,'[1]24'!B:J,9,0),"0")</f>
        <v>0</v>
      </c>
      <c r="FX9" s="77">
        <f>IFERROR(VLOOKUP(B9,'[1]24'!B:K,10,0),"0")</f>
        <v>0</v>
      </c>
      <c r="FY9" s="77">
        <f>IFERROR(VLOOKUP(B9,'[1]24'!B:L,11,0),"0")</f>
        <v>0</v>
      </c>
      <c r="FZ9" s="75">
        <f t="shared" si="31"/>
        <v>3</v>
      </c>
      <c r="GA9" s="77">
        <f>IFERROR(VLOOKUP(B9,'[1]25'!B:D,3,0),"0")</f>
        <v>0</v>
      </c>
      <c r="GB9" s="77">
        <f>IFERROR(VLOOKUP(B9,'[1]25'!B:E,4,0),"0")</f>
        <v>0</v>
      </c>
      <c r="GC9" s="77">
        <f>IFERROR(VLOOKUP(B9,'[1]25'!B:F,5,0),"0")</f>
        <v>0</v>
      </c>
      <c r="GD9" s="77">
        <f>IFERROR(VLOOKUP(B9,'[1]25'!B:J,9,0),"0")</f>
        <v>0</v>
      </c>
      <c r="GE9" s="77">
        <f>IFERROR(VLOOKUP(B9,'[1]25'!B:K,10,0),"0")</f>
        <v>0</v>
      </c>
      <c r="GF9" s="77">
        <f>IFERROR(VLOOKUP(B9,'[1]25'!B:L,11,0),"0")</f>
        <v>0</v>
      </c>
      <c r="GG9" s="75">
        <f t="shared" si="32"/>
        <v>0</v>
      </c>
      <c r="GH9" s="77">
        <f>IFERROR(VLOOKUP(B9,'[1]26'!B:D,3,0),"0")</f>
        <v>0</v>
      </c>
      <c r="GI9" s="77">
        <f>IFERROR(VLOOKUP(B9,'[1]26'!B:E,4,0),"0")</f>
        <v>0</v>
      </c>
      <c r="GJ9" s="77">
        <f>IFERROR(VLOOKUP(B9,'[1]26'!B:F,5,0),"0")</f>
        <v>0</v>
      </c>
      <c r="GK9" s="77">
        <f>IFERROR(VLOOKUP(B9,'[1]26'!B:J,9,0),"0")</f>
        <v>0</v>
      </c>
      <c r="GL9" s="77">
        <f>IFERROR(VLOOKUP(B9,'[1]26'!B:K,10,0),"0")</f>
        <v>0</v>
      </c>
      <c r="GM9" s="77">
        <f>IFERROR(VLOOKUP(B9,'[1]26'!B:L,11,0),"0")</f>
        <v>0</v>
      </c>
      <c r="GN9" s="75">
        <f t="shared" si="33"/>
        <v>0</v>
      </c>
      <c r="GO9" s="77">
        <f>IFERROR(VLOOKUP(B9,'[1]27'!B:D,3,0),"0")</f>
        <v>0</v>
      </c>
      <c r="GP9" s="77">
        <f>IFERROR(VLOOKUP(B9,'[1]27'!B:E,4,0),"0")</f>
        <v>0</v>
      </c>
      <c r="GQ9" s="77">
        <f>IFERROR(VLOOKUP(B9,'[1]27'!B:F,5,0),"0")</f>
        <v>0</v>
      </c>
      <c r="GR9" s="77">
        <f>IFERROR(VLOOKUP(B9,'[1]27'!B:J,9,0),"0")</f>
        <v>0</v>
      </c>
      <c r="GS9" s="77">
        <f>IFERROR(VLOOKUP(B9,'[1]27'!B:K,10,0),"0")</f>
        <v>0</v>
      </c>
      <c r="GT9" s="77">
        <f>IFERROR(VLOOKUP(B9,'[1]27'!B:L,11,0),"0")</f>
        <v>0</v>
      </c>
      <c r="GU9" s="75">
        <f t="shared" si="34"/>
        <v>0</v>
      </c>
      <c r="GV9" s="77">
        <f>IFERROR(VLOOKUP(B9,'[1]28'!B:D,3,0),"0")</f>
        <v>0</v>
      </c>
      <c r="GW9" s="77">
        <f>IFERROR(VLOOKUP(B9,'[1]28'!B:E,4,0),"0")</f>
        <v>0</v>
      </c>
      <c r="GX9" s="77">
        <f>IFERROR(VLOOKUP(B9,'[1]28'!B:F,5,0),"0")</f>
        <v>0</v>
      </c>
      <c r="GY9" s="77">
        <f>IFERROR(VLOOKUP(B9,'[1]28'!B:J,9,0),"0")</f>
        <v>0</v>
      </c>
      <c r="GZ9" s="77">
        <f>IFERROR(VLOOKUP(B9,'[1]28'!B:K,10,0),"0")</f>
        <v>0</v>
      </c>
      <c r="HA9" s="77">
        <f>IFERROR(VLOOKUP(B9,'[1]28'!B:L,11,0),"0")</f>
        <v>0</v>
      </c>
      <c r="HB9" s="75">
        <f t="shared" si="35"/>
        <v>0</v>
      </c>
      <c r="HC9" s="77" t="str">
        <f>IFERROR(VLOOKUP(B9,#REF!,3),"0")</f>
        <v>0</v>
      </c>
      <c r="HD9" s="77" t="str">
        <f>IFERROR(VLOOKUP(B9,#REF!,4,0),"0")</f>
        <v>0</v>
      </c>
      <c r="HE9" s="77" t="str">
        <f>IFERROR(VLOOKUP(B9,#REF!,5,0),"0")</f>
        <v>0</v>
      </c>
      <c r="HF9" s="77" t="str">
        <f>IFERROR(VLOOKUP(B9,#REF!,9,0),"0")</f>
        <v>0</v>
      </c>
      <c r="HG9" s="77" t="str">
        <f>IFERROR(VLOOKUP(B9,#REF!,10,0),"0")</f>
        <v>0</v>
      </c>
      <c r="HH9" s="77" t="str">
        <f>IFERROR(VLOOKUP(B9,#REF!,11,0),"0")</f>
        <v>0</v>
      </c>
      <c r="HI9" s="75">
        <f t="shared" si="36"/>
        <v>0</v>
      </c>
      <c r="HP9" s="75">
        <f t="shared" si="37"/>
        <v>0</v>
      </c>
      <c r="HW9" s="75">
        <f t="shared" si="38"/>
        <v>0</v>
      </c>
    </row>
    <row r="10" spans="1:231" x14ac:dyDescent="0.6">
      <c r="A10" s="57">
        <v>7</v>
      </c>
      <c r="B10" s="57">
        <v>1111089</v>
      </c>
      <c r="C10" s="58" t="s">
        <v>16726</v>
      </c>
      <c r="D10" s="57" t="s">
        <v>168</v>
      </c>
      <c r="E10" s="59">
        <v>37</v>
      </c>
      <c r="F10" s="73">
        <f t="shared" si="5"/>
        <v>6697</v>
      </c>
      <c r="G10" s="74">
        <f t="shared" si="4"/>
        <v>0</v>
      </c>
      <c r="H10" s="74">
        <f t="shared" si="4"/>
        <v>0</v>
      </c>
      <c r="I10" s="74">
        <f t="shared" si="4"/>
        <v>0</v>
      </c>
      <c r="J10" s="74">
        <f t="shared" si="4"/>
        <v>0</v>
      </c>
      <c r="K10" s="74">
        <f t="shared" si="4"/>
        <v>0</v>
      </c>
      <c r="L10" s="74">
        <f t="shared" si="4"/>
        <v>181</v>
      </c>
      <c r="M10" s="75">
        <f t="shared" si="6"/>
        <v>181</v>
      </c>
      <c r="N10" s="76">
        <f t="shared" si="7"/>
        <v>0</v>
      </c>
      <c r="O10" s="77" t="str">
        <f>IFERROR(VLOOKUP(B10,'[1]1ไม่มียอด'!B:D,3,0),"0")</f>
        <v>0</v>
      </c>
      <c r="P10" s="77" t="str">
        <f>IFERROR(VLOOKUP(B10,'[1]1ไม่มียอด'!B:E,4,0),"0")</f>
        <v>0</v>
      </c>
      <c r="Q10" s="77" t="str">
        <f>IFERROR(VLOOKUP(B10,'[1]1ไม่มียอด'!B:F,5,0),"0")</f>
        <v>0</v>
      </c>
      <c r="R10" s="77" t="str">
        <f>IFERROR(VLOOKUP(B10,'[1]1ไม่มียอด'!B:G,6,0),"0")</f>
        <v>0</v>
      </c>
      <c r="S10" s="77" t="str">
        <f>IFERROR(VLOOKUP(B10,'[1]1ไม่มียอด'!B:J,9,0),"0")</f>
        <v>0</v>
      </c>
      <c r="T10" s="77" t="str">
        <f>IFERROR(VLOOKUP(B10,'[1]1ไม่มียอด'!B:K,10,0),"0")</f>
        <v>0</v>
      </c>
      <c r="U10" s="75">
        <f t="shared" si="8"/>
        <v>0</v>
      </c>
      <c r="V10" s="77" t="str">
        <f>IFERROR(VLOOKUP(B10,#REF!,3,0),"0")</f>
        <v>0</v>
      </c>
      <c r="W10" s="77" t="str">
        <f>IFERROR(VLOOKUP(B10,#REF!,4,0),"0")</f>
        <v>0</v>
      </c>
      <c r="X10" s="77" t="str">
        <f>IFERROR(VLOOKUP(B10,#REF!,5,0),"0")</f>
        <v>0</v>
      </c>
      <c r="Y10" s="77" t="str">
        <f>IFERROR(VLOOKUP(B10,#REF!,9,0),"0")</f>
        <v>0</v>
      </c>
      <c r="Z10" s="77" t="str">
        <f>IFERROR(VLOOKUP(B10,#REF!,10,0),"0")</f>
        <v>0</v>
      </c>
      <c r="AA10" s="77" t="str">
        <f>IFERROR(VLOOKUP(B10,#REF!,11,0),"0")</f>
        <v>0</v>
      </c>
      <c r="AB10" s="75">
        <f t="shared" si="9"/>
        <v>0</v>
      </c>
      <c r="AC10" s="77">
        <f>IFERROR(VLOOKUP(B10,'[1]3'!B:D,3,0),"0")</f>
        <v>0</v>
      </c>
      <c r="AD10" s="77">
        <f>IFERROR(VLOOKUP(B10,'[1]3'!B:E,4,0),"0")</f>
        <v>0</v>
      </c>
      <c r="AE10" s="77">
        <f>IFERROR(VLOOKUP(B10,'[1]3'!B:F,5,0),"0")</f>
        <v>0</v>
      </c>
      <c r="AF10" s="77">
        <f>IFERROR(VLOOKUP(B10,'[1]3'!B:J,9,0),"0")</f>
        <v>0</v>
      </c>
      <c r="AG10" s="77">
        <f>IFERROR(VLOOKUP(B10,'[1]3'!B:K,10,0),"0")</f>
        <v>0</v>
      </c>
      <c r="AH10" s="77">
        <f>IFERROR(VLOOKUP(B10,'[1]3'!B:L,11,0),"0")</f>
        <v>0</v>
      </c>
      <c r="AI10" s="75">
        <f t="shared" si="10"/>
        <v>0</v>
      </c>
      <c r="AJ10" s="77">
        <f>IFERROR(VLOOKUP(B10,'[1]4'!B:D,3,0),"0")</f>
        <v>0</v>
      </c>
      <c r="AK10" s="77">
        <f>IFERROR(VLOOKUP(B10,'[1]4'!B:E,4,0),"0")</f>
        <v>0</v>
      </c>
      <c r="AL10" s="77">
        <f>IFERROR(VLOOKUP(B10,'[1]4'!B:F,5,0),"0")</f>
        <v>0</v>
      </c>
      <c r="AM10" s="77">
        <f>IFERROR(VLOOKUP(B10,'[1]4'!B:J,9,0),"0")</f>
        <v>0</v>
      </c>
      <c r="AN10" s="77">
        <f>IFERROR(VLOOKUP(B10,'[1]4'!B:K,10,0),"0")</f>
        <v>0</v>
      </c>
      <c r="AO10" s="77">
        <f>IFERROR(VLOOKUP(B10,'[1]4'!B:L,11,0),"0")</f>
        <v>0</v>
      </c>
      <c r="AP10" s="75">
        <f t="shared" si="11"/>
        <v>0</v>
      </c>
      <c r="AQ10" s="77">
        <f>IFERROR(VLOOKUP(B10,'[1]5'!B:D,3,0),"0")</f>
        <v>0</v>
      </c>
      <c r="AR10" s="77">
        <f>IFERROR(VLOOKUP(B10,'[1]5'!B:E,4,0),"0")</f>
        <v>0</v>
      </c>
      <c r="AS10" s="77">
        <f>IFERROR(VLOOKUP(B10,'[1]5'!B:F,5,0),"0")</f>
        <v>0</v>
      </c>
      <c r="AT10" s="77">
        <f>IFERROR(VLOOKUP(B10,'[1]5'!B:J,9,0),"0")</f>
        <v>0</v>
      </c>
      <c r="AU10" s="77">
        <f>IFERROR(VLOOKUP(B10,'[1]5'!B:K,10,0),"0")</f>
        <v>0</v>
      </c>
      <c r="AV10" s="77">
        <f>IFERROR(VLOOKUP(B10,'[1]5'!B:L,11,0),"0")</f>
        <v>0</v>
      </c>
      <c r="AW10" s="75">
        <f t="shared" si="12"/>
        <v>0</v>
      </c>
      <c r="AX10" s="77">
        <f>IFERROR(VLOOKUP(B10,'[1]6'!B:D,3,0),"0")</f>
        <v>0</v>
      </c>
      <c r="AY10" s="77">
        <f>IFERROR(VLOOKUP(B10,'[1]6'!B:E,4,0),"0")</f>
        <v>0</v>
      </c>
      <c r="AZ10" s="77">
        <f>IFERROR(VLOOKUP(B10,'[1]6'!B:F,5,0),"0")</f>
        <v>0</v>
      </c>
      <c r="BA10" s="77">
        <f>IFERROR(VLOOKUP(B10,'[1]6'!B:J,9,0),"0")</f>
        <v>0</v>
      </c>
      <c r="BB10" s="77">
        <f>IFERROR(VLOOKUP(B10,'[1]6'!B:K,10,0),"0")</f>
        <v>0</v>
      </c>
      <c r="BC10" s="77">
        <f>IFERROR(VLOOKUP(B10,'[1]6'!B:L,11,0),"0")</f>
        <v>0</v>
      </c>
      <c r="BD10" s="75">
        <f t="shared" si="13"/>
        <v>0</v>
      </c>
      <c r="BE10" s="77">
        <f>IFERROR(VLOOKUP(B10,'[1]7'!B:D,3,0),"0")</f>
        <v>0</v>
      </c>
      <c r="BF10" s="77">
        <f>IFERROR(VLOOKUP(B10,'[1]7'!B:E,4,0),"0")</f>
        <v>0</v>
      </c>
      <c r="BG10" s="77">
        <f>IFERROR(VLOOKUP(B10,'[1]7'!B:F,5,0),"0")</f>
        <v>0</v>
      </c>
      <c r="BH10" s="77">
        <f>IFERROR(VLOOKUP(B10,'[1]7'!B:J,9,0),"0")</f>
        <v>0</v>
      </c>
      <c r="BI10" s="77">
        <f>IFERROR(VLOOKUP(B10,'[1]7'!B:K,10,0),"0")</f>
        <v>0</v>
      </c>
      <c r="BJ10" s="77">
        <f>IFERROR(VLOOKUP(B10,'[1]7'!B:L,11,0),"0")</f>
        <v>0</v>
      </c>
      <c r="BK10" s="75">
        <f t="shared" si="14"/>
        <v>0</v>
      </c>
      <c r="BL10" s="77">
        <f>IFERROR(VLOOKUP(B10,'[1]8'!B:D,3,0),"0")</f>
        <v>0</v>
      </c>
      <c r="BM10" s="77">
        <f>IFERROR(VLOOKUP(B10,'[1]8'!B:E,4,0),"0")</f>
        <v>0</v>
      </c>
      <c r="BN10" s="77">
        <f>IFERROR(VLOOKUP(B10,'[1]8'!B:F,5,0),"0")</f>
        <v>0</v>
      </c>
      <c r="BO10" s="77">
        <f>IFERROR(VLOOKUP(B10,'[1]8'!B:J,9,0),"0")</f>
        <v>0</v>
      </c>
      <c r="BP10" s="77">
        <f>IFERROR(VLOOKUP(B10,'[1]8'!B:K,10,0),"0")</f>
        <v>0</v>
      </c>
      <c r="BQ10" s="77">
        <f>IFERROR(VLOOKUP(B10,'[1]8'!B:L,11,0),"0")</f>
        <v>0</v>
      </c>
      <c r="BR10" s="75">
        <f t="shared" si="15"/>
        <v>0</v>
      </c>
      <c r="BS10" s="77">
        <f>IFERROR(VLOOKUP(B10,'[1]9'!B:D,3,0),"0")</f>
        <v>0</v>
      </c>
      <c r="BT10" s="77">
        <f>IFERROR(VLOOKUP(B10,'[1]9'!B:E,4,0),"0")</f>
        <v>0</v>
      </c>
      <c r="BU10" s="77">
        <f>IFERROR(VLOOKUP(B10,'[1]9'!B:F,5,0),"0")</f>
        <v>0</v>
      </c>
      <c r="BV10" s="77">
        <f>IFERROR(VLOOKUP(B10,'[1]9'!B:J,9,0),"0")</f>
        <v>0</v>
      </c>
      <c r="BW10" s="77">
        <f>IFERROR(VLOOKUP(B10,'[1]9'!B:K,10,0),"0")</f>
        <v>0</v>
      </c>
      <c r="BX10" s="77">
        <f>IFERROR(VLOOKUP(B10,'[1]9'!B:L,11,0),"0")</f>
        <v>0</v>
      </c>
      <c r="BY10" s="75">
        <f t="shared" si="16"/>
        <v>0</v>
      </c>
      <c r="BZ10" s="77">
        <f>IFERROR(VLOOKUP(B10,'[1]10'!B:D,3,0),"0")</f>
        <v>0</v>
      </c>
      <c r="CA10" s="77">
        <f>IFERROR(VLOOKUP(B10,'[1]10'!B:E,4,0),"0")</f>
        <v>0</v>
      </c>
      <c r="CB10" s="77">
        <f>VLOOKUP(B10,'[1]10'!B:F,5,0)</f>
        <v>0</v>
      </c>
      <c r="CC10" s="77">
        <f>IFERROR(VLOOKUP(B10,'[1]10'!B:J,9,0),"0")</f>
        <v>0</v>
      </c>
      <c r="CD10" s="77">
        <f>IFERROR(VLOOKUP(B10,'[1]10'!B:K,10,0),"0")</f>
        <v>0</v>
      </c>
      <c r="CE10" s="77">
        <f>IFERROR(VLOOKUP(B10,'[1]10'!B:L,11,0),"0")</f>
        <v>0</v>
      </c>
      <c r="CF10" s="75">
        <f t="shared" si="17"/>
        <v>0</v>
      </c>
      <c r="CG10" s="77">
        <f>IFERROR(VLOOKUP(B10,'[1]11'!B:D,3,0),"0")</f>
        <v>0</v>
      </c>
      <c r="CH10" s="77">
        <f>IFERROR(VLOOKUP(B10,'[1]11'!B:E,4,0),"0")</f>
        <v>0</v>
      </c>
      <c r="CI10" s="77">
        <f>IFERROR(VLOOKUP(B10,'[1]11'!B:F,5,0),"0")</f>
        <v>0</v>
      </c>
      <c r="CJ10" s="77">
        <f>IFERROR(VLOOKUP(B10,'[1]11'!B:J,9,0),"0")</f>
        <v>0</v>
      </c>
      <c r="CK10" s="77">
        <f>IFERROR(VLOOKUP(B10,'[1]11'!B:K,10,0),"0")</f>
        <v>0</v>
      </c>
      <c r="CL10" s="77">
        <f>IFERROR(VLOOKUP(B10,'[1]11'!B:L,11,0),"0")</f>
        <v>0</v>
      </c>
      <c r="CM10" s="75">
        <f t="shared" si="18"/>
        <v>0</v>
      </c>
      <c r="CN10" s="77">
        <f>IFERROR(VLOOKUP(B10,'[1]12'!B:D,3,0),"0")</f>
        <v>0</v>
      </c>
      <c r="CO10" s="77">
        <f>IFERROR(VLOOKUP(B10,'[1]12'!B:E,4,0),"0")</f>
        <v>0</v>
      </c>
      <c r="CP10" s="77">
        <f>IFERROR(VLOOKUP(B10,'[1]12'!B:F,5,0),"0")</f>
        <v>0</v>
      </c>
      <c r="CQ10" s="77">
        <f>IFERROR(VLOOKUP(B10,'[1]12'!B:J,9,0),"0")</f>
        <v>0</v>
      </c>
      <c r="CR10" s="77">
        <f>IFERROR(VLOOKUP(B10,'[1]12'!B:K,10,0),"0")</f>
        <v>0</v>
      </c>
      <c r="CS10" s="77">
        <f>IFERROR(VLOOKUP(B10,'[1]12'!B:L,11,0),"0")</f>
        <v>0</v>
      </c>
      <c r="CT10" s="75">
        <f t="shared" si="19"/>
        <v>0</v>
      </c>
      <c r="CU10" s="77">
        <f>IFERROR(VLOOKUP(B10,'[1]13'!B:D,3,0),"0")</f>
        <v>0</v>
      </c>
      <c r="CV10" s="77">
        <f>IFERROR(VLOOKUP(B10,'[1]13'!B:E,4,0),"0")</f>
        <v>0</v>
      </c>
      <c r="CW10" s="77">
        <f>IFERROR(VLOOKUP(B10,'[1]13'!B:F,5,0),"0")</f>
        <v>0</v>
      </c>
      <c r="CX10" s="77">
        <f>IFERROR(VLOOKUP(B10,'[1]13'!B:J,9,0),"0")</f>
        <v>0</v>
      </c>
      <c r="CY10" s="77">
        <f>IFERROR(VLOOKUP(B10,'[1]13'!B:K,10,0),"0")</f>
        <v>0</v>
      </c>
      <c r="CZ10" s="77">
        <f>IFERROR(VLOOKUP(B10,'[1]13'!B:L,11,0),"0")</f>
        <v>0</v>
      </c>
      <c r="DA10" s="75">
        <f t="shared" si="20"/>
        <v>0</v>
      </c>
      <c r="DB10" s="77">
        <f>IFERROR(VLOOKUP(B10,'[1]14'!B:D,3,0),"0")</f>
        <v>0</v>
      </c>
      <c r="DC10" s="77">
        <f>IFERROR(VLOOKUP(B10,'[1]14'!B:E,4,0),"0")</f>
        <v>0</v>
      </c>
      <c r="DD10" s="77">
        <f>IFERROR(VLOOKUP(B10,'[1]14'!B:F,5,0),"0")</f>
        <v>0</v>
      </c>
      <c r="DE10" s="77">
        <f>IFERROR(VLOOKUP(B10,'[1]14'!B:J,9,0),"0")</f>
        <v>0</v>
      </c>
      <c r="DF10" s="77">
        <f>IFERROR(VLOOKUP(B10,'[1]14'!B:K,10,0),"0")</f>
        <v>0</v>
      </c>
      <c r="DG10" s="77">
        <f>IFERROR(VLOOKUP(B10,'[1]14'!B:L,11,0),"0")</f>
        <v>0</v>
      </c>
      <c r="DH10" s="75">
        <f t="shared" si="21"/>
        <v>0</v>
      </c>
      <c r="DI10" s="77">
        <f>IFERROR(VLOOKUP(B10,'[1]15'!B:D,3,0),"0")</f>
        <v>0</v>
      </c>
      <c r="DJ10" s="77">
        <f>IFERROR(VLOOKUP(B10,'[1]15'!B:E,4,0),"0")</f>
        <v>0</v>
      </c>
      <c r="DK10" s="77">
        <f>IFERROR(VLOOKUP(B10,'[1]15'!B:F,5,0),"0")</f>
        <v>0</v>
      </c>
      <c r="DL10" s="77">
        <f>IFERROR(VLOOKUP(B10,'[1]15'!B:J,9,0),"0")</f>
        <v>0</v>
      </c>
      <c r="DM10" s="77">
        <f>IFERROR(VLOOKUP(B10,'[1]15'!B:K,10,0),"0")</f>
        <v>0</v>
      </c>
      <c r="DN10" s="77">
        <f>IFERROR(VLOOKUP(B10,'[1]15'!B:L,11,0),"0")</f>
        <v>0</v>
      </c>
      <c r="DO10" s="75">
        <f t="shared" si="22"/>
        <v>0</v>
      </c>
      <c r="DP10" s="77">
        <f>IFERROR(VLOOKUP(B10,'[1]16'!B:D,3,0),"0")</f>
        <v>0</v>
      </c>
      <c r="DQ10" s="77">
        <f>IFERROR(VLOOKUP(B10,'[1]16'!B:E,4,0),"0")</f>
        <v>0</v>
      </c>
      <c r="DR10" s="77">
        <f>IFERROR(VLOOKUP(B10,'[1]16'!B:F,5,0),"0")</f>
        <v>0</v>
      </c>
      <c r="DS10" s="77">
        <f>IFERROR(VLOOKUP(B10,'[1]16'!B:J,9,0),"0")</f>
        <v>0</v>
      </c>
      <c r="DT10" s="77">
        <f>IFERROR(VLOOKUP(B10,'[1]16'!B:K,10,0),"0")</f>
        <v>0</v>
      </c>
      <c r="DU10" s="77">
        <f>IFERROR(VLOOKUP(B10,'[1]16'!B:L,11,0),"0")</f>
        <v>0</v>
      </c>
      <c r="DV10" s="75">
        <f t="shared" si="23"/>
        <v>0</v>
      </c>
      <c r="DW10" s="77">
        <f>IFERROR(VLOOKUP(B10,'[1]17'!B:D,3,0),"0")</f>
        <v>0</v>
      </c>
      <c r="DX10" s="77">
        <f>IFERROR(VLOOKUP(B10,'[1]17'!B:E,4,0),"0")</f>
        <v>0</v>
      </c>
      <c r="DY10" s="77">
        <f>IFERROR(VLOOKUP(B10,'[1]17'!B:F,5,0),"0")</f>
        <v>0</v>
      </c>
      <c r="DZ10" s="77">
        <f>IFERROR(VLOOKUP(B10,'[1]17'!B:J,9,0),"0")</f>
        <v>0</v>
      </c>
      <c r="EA10" s="77">
        <f>IFERROR(VLOOKUP(B10,'[1]17'!B:K,10,0),"0")</f>
        <v>0</v>
      </c>
      <c r="EB10" s="77">
        <f>IFERROR(VLOOKUP(B10,'[1]17'!B:L,11,0),"0")</f>
        <v>181</v>
      </c>
      <c r="EC10" s="75">
        <f t="shared" si="24"/>
        <v>0</v>
      </c>
      <c r="ED10" s="77">
        <f>IFERROR(VLOOKUP(B10,'[1]18'!B:D,3,0),"0")</f>
        <v>0</v>
      </c>
      <c r="EE10" s="77">
        <f>IFERROR(VLOOKUP(B10,'[1]18'!B:E,4,0),"0")</f>
        <v>0</v>
      </c>
      <c r="EF10" s="77">
        <f>IFERROR(VLOOKUP(B10,'[1]18'!B:F,5,0),"0")</f>
        <v>0</v>
      </c>
      <c r="EG10" s="77">
        <f>IFERROR(VLOOKUP(B10,'[1]18'!B:J,9,0),"0")</f>
        <v>0</v>
      </c>
      <c r="EH10" s="77">
        <f>IFERROR(VLOOKUP(B10,'[1]18'!B:K,10,0),"0")</f>
        <v>0</v>
      </c>
      <c r="EI10" s="77">
        <f>IFERROR(VLOOKUP(B10,'[1]18'!B:L,11,0),"0")</f>
        <v>0</v>
      </c>
      <c r="EJ10" s="75">
        <f t="shared" si="25"/>
        <v>0</v>
      </c>
      <c r="EK10" s="77">
        <f>IFERROR(VLOOKUP(B10,'[1]19'!B:D,3,0),"0")</f>
        <v>0</v>
      </c>
      <c r="EL10" s="77">
        <f>IFERROR(VLOOKUP(B10,'[1]19'!B:E,4,0),"0")</f>
        <v>0</v>
      </c>
      <c r="EM10" s="77">
        <f>IFERROR(VLOOKUP(B10,'[1]19'!B:F,5,0),"0")</f>
        <v>0</v>
      </c>
      <c r="EN10" s="77">
        <f>IFERROR(VLOOKUP(B10,'[1]19'!B:J,9,0),"0")</f>
        <v>0</v>
      </c>
      <c r="EO10" s="77">
        <f>IFERROR(VLOOKUP(B10,'[1]19'!B:K,10,0),"0")</f>
        <v>0</v>
      </c>
      <c r="EP10" s="77">
        <f>IFERROR(VLOOKUP(B10,'[1]19'!B:L,11,0),"0")</f>
        <v>0</v>
      </c>
      <c r="EQ10" s="75">
        <f t="shared" si="26"/>
        <v>0</v>
      </c>
      <c r="ER10" s="77">
        <f>IFERROR(VLOOKUP(B10,'[1]20'!B:D,3,0),"0")</f>
        <v>0</v>
      </c>
      <c r="ES10" s="77">
        <f>IFERROR(VLOOKUP(B10,'[1]20'!B:E,4,0),"0")</f>
        <v>0</v>
      </c>
      <c r="ET10" s="77">
        <f>IFERROR(VLOOKUP(B10,'[1]20'!B:F,5,0),"0")</f>
        <v>0</v>
      </c>
      <c r="EU10" s="77">
        <f>IFERROR(VLOOKUP(B10,'[1]20'!B:J,9,0),"0")</f>
        <v>0</v>
      </c>
      <c r="EV10" s="77">
        <f>IFERROR(VLOOKUP(B10,'[1]20'!B:K,10,0),"0")</f>
        <v>0</v>
      </c>
      <c r="EW10" s="77">
        <f>IFERROR(VLOOKUP(B10,'[1]20'!B:L,11,0),"0")</f>
        <v>0</v>
      </c>
      <c r="EX10" s="75">
        <f t="shared" si="27"/>
        <v>0</v>
      </c>
      <c r="EY10" s="77">
        <f>IFERROR(VLOOKUP(B10,'[1]21'!B:D,3,0),"0")</f>
        <v>0</v>
      </c>
      <c r="EZ10" s="77">
        <f>IFERROR(VLOOKUP(B10,'[1]21'!B:E,4,0),"0")</f>
        <v>0</v>
      </c>
      <c r="FA10" s="77">
        <f>IFERROR(VLOOKUP(B10,'[1]21'!B:F,5,0),"0")</f>
        <v>0</v>
      </c>
      <c r="FB10" s="77">
        <f>IFERROR(VLOOKUP(B10,'[1]21'!B:J,9,0),"0")</f>
        <v>0</v>
      </c>
      <c r="FC10" s="77">
        <f>IFERROR(VLOOKUP(B10,'[1]21'!B:K,10,0),"0")</f>
        <v>0</v>
      </c>
      <c r="FD10" s="77">
        <f>IFERROR(VLOOKUP(B10,'[1]21'!B:L,11,0),"0")</f>
        <v>0</v>
      </c>
      <c r="FE10" s="75">
        <f t="shared" si="28"/>
        <v>0</v>
      </c>
      <c r="FF10" s="77">
        <f>IFERROR(VLOOKUP(B10,'[1]22'!B:D,3,0),"0")</f>
        <v>0</v>
      </c>
      <c r="FG10" s="77">
        <f>IFERROR(VLOOKUP(B10,'[1]22'!B:E,4,0),"0")</f>
        <v>0</v>
      </c>
      <c r="FH10" s="77">
        <f>IFERROR(VLOOKUP(B10,'[1]22'!B:F,5,0),"0")</f>
        <v>0</v>
      </c>
      <c r="FI10" s="77">
        <f>IFERROR(VLOOKUP(B10,'[1]22'!B:J,9,0),"0")</f>
        <v>0</v>
      </c>
      <c r="FJ10" s="77">
        <f>IFERROR(VLOOKUP(B10,'[1]22'!B:K,10,0),"0")</f>
        <v>0</v>
      </c>
      <c r="FK10" s="77">
        <f>IFERROR(VLOOKUP(B10,'[1]22'!B:L,11,0),"0")</f>
        <v>0</v>
      </c>
      <c r="FL10" s="75">
        <f t="shared" si="29"/>
        <v>0</v>
      </c>
      <c r="FM10" s="77">
        <f>IFERROR(VLOOKUP(B10,'[1]23'!B:D,3,0),"0")</f>
        <v>0</v>
      </c>
      <c r="FN10" s="77">
        <f>IFERROR(VLOOKUP(B10,'[1]23'!B:E,4,0),"0")</f>
        <v>0</v>
      </c>
      <c r="FO10" s="77">
        <f>IFERROR(VLOOKUP(B10,'[1]23'!B:F,5,0),"0")</f>
        <v>0</v>
      </c>
      <c r="FP10" s="77">
        <f>IFERROR(VLOOKUP(B10,'[1]23'!B:J,9,0),"0")</f>
        <v>0</v>
      </c>
      <c r="FQ10" s="77">
        <f>IFERROR(VLOOKUP(B10,'[1]23'!B:K,10,0),"0")</f>
        <v>0</v>
      </c>
      <c r="FR10" s="77">
        <f>IFERROR(VLOOKUP(B10,'[1]23'!B:L,11,0),"0")</f>
        <v>0</v>
      </c>
      <c r="FS10" s="75">
        <f t="shared" si="30"/>
        <v>0</v>
      </c>
      <c r="FT10" s="77">
        <f>IFERROR(VLOOKUP(B10,'[1]24'!B:D,3,0),"0")</f>
        <v>0</v>
      </c>
      <c r="FU10" s="77">
        <f>IFERROR(VLOOKUP(B10,'[1]24'!B:E,4,0),"0")</f>
        <v>0</v>
      </c>
      <c r="FV10" s="77">
        <f>IFERROR(VLOOKUP(B10,'[1]24'!B:F,5,0),"0")</f>
        <v>0</v>
      </c>
      <c r="FW10" s="77">
        <f>IFERROR(VLOOKUP(B10,'[1]24'!B:J,9,0),"0")</f>
        <v>0</v>
      </c>
      <c r="FX10" s="77">
        <f>IFERROR(VLOOKUP(B10,'[1]24'!B:K,10,0),"0")</f>
        <v>0</v>
      </c>
      <c r="FY10" s="77">
        <f>IFERROR(VLOOKUP(B10,'[1]24'!B:L,11,0),"0")</f>
        <v>0</v>
      </c>
      <c r="FZ10" s="75">
        <f t="shared" si="31"/>
        <v>0</v>
      </c>
      <c r="GA10" s="77">
        <f>IFERROR(VLOOKUP(B10,'[1]25'!B:D,3,0),"0")</f>
        <v>0</v>
      </c>
      <c r="GB10" s="77">
        <f>IFERROR(VLOOKUP(B10,'[1]25'!B:E,4,0),"0")</f>
        <v>0</v>
      </c>
      <c r="GC10" s="77">
        <f>IFERROR(VLOOKUP(B10,'[1]25'!B:F,5,0),"0")</f>
        <v>0</v>
      </c>
      <c r="GD10" s="77">
        <f>IFERROR(VLOOKUP(B10,'[1]25'!B:J,9,0),"0")</f>
        <v>0</v>
      </c>
      <c r="GE10" s="77">
        <f>IFERROR(VLOOKUP(B10,'[1]25'!B:K,10,0),"0")</f>
        <v>0</v>
      </c>
      <c r="GF10" s="77">
        <f>IFERROR(VLOOKUP(B10,'[1]25'!B:L,11,0),"0")</f>
        <v>0</v>
      </c>
      <c r="GG10" s="75">
        <f t="shared" si="32"/>
        <v>0</v>
      </c>
      <c r="GH10" s="77">
        <f>IFERROR(VLOOKUP(B10,'[1]26'!B:D,3,0),"0")</f>
        <v>0</v>
      </c>
      <c r="GI10" s="77">
        <f>IFERROR(VLOOKUP(B10,'[1]26'!B:E,4,0),"0")</f>
        <v>0</v>
      </c>
      <c r="GJ10" s="77">
        <f>IFERROR(VLOOKUP(B10,'[1]26'!B:F,5,0),"0")</f>
        <v>0</v>
      </c>
      <c r="GK10" s="77">
        <f>IFERROR(VLOOKUP(B10,'[1]26'!B:J,9,0),"0")</f>
        <v>0</v>
      </c>
      <c r="GL10" s="77">
        <f>IFERROR(VLOOKUP(B10,'[1]26'!B:K,10,0),"0")</f>
        <v>0</v>
      </c>
      <c r="GM10" s="77">
        <f>IFERROR(VLOOKUP(B10,'[1]26'!B:L,11,0),"0")</f>
        <v>0</v>
      </c>
      <c r="GN10" s="75">
        <f t="shared" si="33"/>
        <v>0</v>
      </c>
      <c r="GO10" s="77">
        <f>IFERROR(VLOOKUP(B10,'[1]27'!B:D,3,0),"0")</f>
        <v>0</v>
      </c>
      <c r="GP10" s="77">
        <f>IFERROR(VLOOKUP(B10,'[1]27'!B:E,4,0),"0")</f>
        <v>0</v>
      </c>
      <c r="GQ10" s="77">
        <f>IFERROR(VLOOKUP(B10,'[1]27'!B:F,5,0),"0")</f>
        <v>0</v>
      </c>
      <c r="GR10" s="77">
        <f>IFERROR(VLOOKUP(B10,'[1]27'!B:J,9,0),"0")</f>
        <v>0</v>
      </c>
      <c r="GS10" s="77">
        <f>IFERROR(VLOOKUP(B10,'[1]27'!B:K,10,0),"0")</f>
        <v>0</v>
      </c>
      <c r="GT10" s="77">
        <f>IFERROR(VLOOKUP(B10,'[1]27'!B:L,11,0),"0")</f>
        <v>0</v>
      </c>
      <c r="GU10" s="75">
        <f t="shared" si="34"/>
        <v>0</v>
      </c>
      <c r="GV10" s="77">
        <f>IFERROR(VLOOKUP(B10,'[1]28'!B:D,3,0),"0")</f>
        <v>0</v>
      </c>
      <c r="GW10" s="77">
        <f>IFERROR(VLOOKUP(B10,'[1]28'!B:E,4,0),"0")</f>
        <v>0</v>
      </c>
      <c r="GX10" s="77">
        <f>IFERROR(VLOOKUP(B10,'[1]28'!B:F,5,0),"0")</f>
        <v>0</v>
      </c>
      <c r="GY10" s="77">
        <f>IFERROR(VLOOKUP(B10,'[1]28'!B:J,9,0),"0")</f>
        <v>0</v>
      </c>
      <c r="GZ10" s="77">
        <f>IFERROR(VLOOKUP(B10,'[1]28'!B:K,10,0),"0")</f>
        <v>0</v>
      </c>
      <c r="HA10" s="77">
        <f>IFERROR(VLOOKUP(B10,'[1]28'!B:L,11,0),"0")</f>
        <v>0</v>
      </c>
      <c r="HB10" s="75">
        <f t="shared" si="35"/>
        <v>0</v>
      </c>
      <c r="HC10" s="77" t="str">
        <f>IFERROR(VLOOKUP(B10,#REF!,3),"0")</f>
        <v>0</v>
      </c>
      <c r="HD10" s="77" t="str">
        <f>IFERROR(VLOOKUP(B10,#REF!,4,0),"0")</f>
        <v>0</v>
      </c>
      <c r="HE10" s="77" t="str">
        <f>IFERROR(VLOOKUP(B10,#REF!,5,0),"0")</f>
        <v>0</v>
      </c>
      <c r="HF10" s="77" t="str">
        <f>IFERROR(VLOOKUP(B10,#REF!,9,0),"0")</f>
        <v>0</v>
      </c>
      <c r="HG10" s="77" t="str">
        <f>IFERROR(VLOOKUP(B10,#REF!,10,0),"0")</f>
        <v>0</v>
      </c>
      <c r="HH10" s="77" t="str">
        <f>IFERROR(VLOOKUP(B10,#REF!,11,0),"0")</f>
        <v>0</v>
      </c>
      <c r="HI10" s="75">
        <f t="shared" si="36"/>
        <v>0</v>
      </c>
      <c r="HP10" s="75">
        <f t="shared" si="37"/>
        <v>0</v>
      </c>
      <c r="HW10" s="75">
        <f t="shared" si="38"/>
        <v>0</v>
      </c>
    </row>
    <row r="11" spans="1:231" x14ac:dyDescent="0.6">
      <c r="A11" s="57">
        <v>8</v>
      </c>
      <c r="B11" s="57">
        <v>1111090</v>
      </c>
      <c r="C11" s="58" t="s">
        <v>16727</v>
      </c>
      <c r="D11" s="57" t="s">
        <v>168</v>
      </c>
      <c r="E11" s="59">
        <v>37.01</v>
      </c>
      <c r="F11" s="73">
        <f t="shared" si="5"/>
        <v>0</v>
      </c>
      <c r="G11" s="74">
        <f t="shared" si="4"/>
        <v>0</v>
      </c>
      <c r="H11" s="74">
        <f t="shared" si="4"/>
        <v>0</v>
      </c>
      <c r="I11" s="74">
        <f t="shared" si="4"/>
        <v>0</v>
      </c>
      <c r="J11" s="74">
        <f t="shared" si="4"/>
        <v>0</v>
      </c>
      <c r="K11" s="74">
        <f t="shared" si="4"/>
        <v>0</v>
      </c>
      <c r="L11" s="74">
        <f t="shared" si="4"/>
        <v>0</v>
      </c>
      <c r="M11" s="75">
        <f t="shared" si="6"/>
        <v>0</v>
      </c>
      <c r="N11" s="76">
        <f t="shared" si="7"/>
        <v>0</v>
      </c>
      <c r="O11" s="77" t="str">
        <f>IFERROR(VLOOKUP(B11,'[1]1ไม่มียอด'!B:D,3,0),"0")</f>
        <v>0</v>
      </c>
      <c r="P11" s="77" t="str">
        <f>IFERROR(VLOOKUP(B11,'[1]1ไม่มียอด'!B:E,4,0),"0")</f>
        <v>0</v>
      </c>
      <c r="Q11" s="77" t="str">
        <f>IFERROR(VLOOKUP(B11,'[1]1ไม่มียอด'!B:F,5,0),"0")</f>
        <v>0</v>
      </c>
      <c r="R11" s="77" t="str">
        <f>IFERROR(VLOOKUP(B11,'[1]1ไม่มียอด'!B:G,6,0),"0")</f>
        <v>0</v>
      </c>
      <c r="S11" s="77" t="str">
        <f>IFERROR(VLOOKUP(B11,'[1]1ไม่มียอด'!B:J,9,0),"0")</f>
        <v>0</v>
      </c>
      <c r="T11" s="77" t="str">
        <f>IFERROR(VLOOKUP(B11,'[1]1ไม่มียอด'!B:K,10,0),"0")</f>
        <v>0</v>
      </c>
      <c r="U11" s="75">
        <f t="shared" si="8"/>
        <v>0</v>
      </c>
      <c r="V11" s="77" t="str">
        <f>IFERROR(VLOOKUP(B11,#REF!,3,0),"0")</f>
        <v>0</v>
      </c>
      <c r="W11" s="77" t="str">
        <f>IFERROR(VLOOKUP(B11,#REF!,4,0),"0")</f>
        <v>0</v>
      </c>
      <c r="X11" s="77" t="str">
        <f>IFERROR(VLOOKUP(B11,#REF!,5,0),"0")</f>
        <v>0</v>
      </c>
      <c r="Y11" s="77" t="str">
        <f>IFERROR(VLOOKUP(B11,#REF!,9,0),"0")</f>
        <v>0</v>
      </c>
      <c r="Z11" s="77" t="str">
        <f>IFERROR(VLOOKUP(B11,#REF!,10,0),"0")</f>
        <v>0</v>
      </c>
      <c r="AA11" s="77" t="str">
        <f>IFERROR(VLOOKUP(B11,#REF!,11,0),"0")</f>
        <v>0</v>
      </c>
      <c r="AB11" s="75">
        <f t="shared" si="9"/>
        <v>0</v>
      </c>
      <c r="AC11" s="77">
        <f>IFERROR(VLOOKUP(B11,'[1]3'!B:D,3,0),"0")</f>
        <v>0</v>
      </c>
      <c r="AD11" s="77">
        <f>IFERROR(VLOOKUP(B11,'[1]3'!B:E,4,0),"0")</f>
        <v>0</v>
      </c>
      <c r="AE11" s="77">
        <f>IFERROR(VLOOKUP(B11,'[1]3'!B:F,5,0),"0")</f>
        <v>0</v>
      </c>
      <c r="AF11" s="77">
        <f>IFERROR(VLOOKUP(B11,'[1]3'!B:J,9,0),"0")</f>
        <v>0</v>
      </c>
      <c r="AG11" s="77">
        <f>IFERROR(VLOOKUP(B11,'[1]3'!B:K,10,0),"0")</f>
        <v>0</v>
      </c>
      <c r="AH11" s="77">
        <f>IFERROR(VLOOKUP(B11,'[1]3'!B:L,11,0),"0")</f>
        <v>0</v>
      </c>
      <c r="AI11" s="75">
        <f t="shared" si="10"/>
        <v>0</v>
      </c>
      <c r="AJ11" s="77">
        <f>IFERROR(VLOOKUP(B11,'[1]4'!B:D,3,0),"0")</f>
        <v>0</v>
      </c>
      <c r="AK11" s="77">
        <f>IFERROR(VLOOKUP(B11,'[1]4'!B:E,4,0),"0")</f>
        <v>0</v>
      </c>
      <c r="AL11" s="77">
        <f>IFERROR(VLOOKUP(B11,'[1]4'!B:F,5,0),"0")</f>
        <v>0</v>
      </c>
      <c r="AM11" s="77">
        <f>IFERROR(VLOOKUP(B11,'[1]4'!B:J,9,0),"0")</f>
        <v>0</v>
      </c>
      <c r="AN11" s="77">
        <f>IFERROR(VLOOKUP(B11,'[1]4'!B:K,10,0),"0")</f>
        <v>0</v>
      </c>
      <c r="AO11" s="77">
        <f>IFERROR(VLOOKUP(B11,'[1]4'!B:L,11,0),"0")</f>
        <v>0</v>
      </c>
      <c r="AP11" s="75">
        <f t="shared" si="11"/>
        <v>0</v>
      </c>
      <c r="AQ11" s="77">
        <f>IFERROR(VLOOKUP(B11,'[1]5'!B:D,3,0),"0")</f>
        <v>0</v>
      </c>
      <c r="AR11" s="77">
        <f>IFERROR(VLOOKUP(B11,'[1]5'!B:E,4,0),"0")</f>
        <v>0</v>
      </c>
      <c r="AS11" s="77">
        <f>IFERROR(VLOOKUP(B11,'[1]5'!B:F,5,0),"0")</f>
        <v>0</v>
      </c>
      <c r="AT11" s="77">
        <f>IFERROR(VLOOKUP(B11,'[1]5'!B:J,9,0),"0")</f>
        <v>0</v>
      </c>
      <c r="AU11" s="77">
        <f>IFERROR(VLOOKUP(B11,'[1]5'!B:K,10,0),"0")</f>
        <v>0</v>
      </c>
      <c r="AV11" s="77">
        <f>IFERROR(VLOOKUP(B11,'[1]5'!B:L,11,0),"0")</f>
        <v>0</v>
      </c>
      <c r="AW11" s="75">
        <f t="shared" si="12"/>
        <v>0</v>
      </c>
      <c r="AX11" s="77">
        <f>IFERROR(VLOOKUP(B11,'[1]6'!B:D,3,0),"0")</f>
        <v>0</v>
      </c>
      <c r="AY11" s="77">
        <f>IFERROR(VLOOKUP(B11,'[1]6'!B:E,4,0),"0")</f>
        <v>0</v>
      </c>
      <c r="AZ11" s="77">
        <f>IFERROR(VLOOKUP(B11,'[1]6'!B:F,5,0),"0")</f>
        <v>0</v>
      </c>
      <c r="BA11" s="77">
        <f>IFERROR(VLOOKUP(B11,'[1]6'!B:J,9,0),"0")</f>
        <v>0</v>
      </c>
      <c r="BB11" s="77">
        <f>IFERROR(VLOOKUP(B11,'[1]6'!B:K,10,0),"0")</f>
        <v>0</v>
      </c>
      <c r="BC11" s="77">
        <f>IFERROR(VLOOKUP(B11,'[1]6'!B:L,11,0),"0")</f>
        <v>0</v>
      </c>
      <c r="BD11" s="75">
        <f t="shared" si="13"/>
        <v>0</v>
      </c>
      <c r="BE11" s="77">
        <f>IFERROR(VLOOKUP(B11,'[1]7'!B:D,3,0),"0")</f>
        <v>0</v>
      </c>
      <c r="BF11" s="77">
        <f>IFERROR(VLOOKUP(B11,'[1]7'!B:E,4,0),"0")</f>
        <v>0</v>
      </c>
      <c r="BG11" s="77">
        <f>IFERROR(VLOOKUP(B11,'[1]7'!B:F,5,0),"0")</f>
        <v>0</v>
      </c>
      <c r="BH11" s="77">
        <f>IFERROR(VLOOKUP(B11,'[1]7'!B:J,9,0),"0")</f>
        <v>0</v>
      </c>
      <c r="BI11" s="77">
        <f>IFERROR(VLOOKUP(B11,'[1]7'!B:K,10,0),"0")</f>
        <v>0</v>
      </c>
      <c r="BJ11" s="77">
        <f>IFERROR(VLOOKUP(B11,'[1]7'!B:L,11,0),"0")</f>
        <v>0</v>
      </c>
      <c r="BK11" s="75">
        <f t="shared" si="14"/>
        <v>0</v>
      </c>
      <c r="BL11" s="77">
        <f>IFERROR(VLOOKUP(B11,'[1]8'!B:D,3,0),"0")</f>
        <v>0</v>
      </c>
      <c r="BM11" s="77">
        <f>IFERROR(VLOOKUP(B11,'[1]8'!B:E,4,0),"0")</f>
        <v>0</v>
      </c>
      <c r="BN11" s="77">
        <f>IFERROR(VLOOKUP(B11,'[1]8'!B:F,5,0),"0")</f>
        <v>0</v>
      </c>
      <c r="BO11" s="77">
        <f>IFERROR(VLOOKUP(B11,'[1]8'!B:J,9,0),"0")</f>
        <v>0</v>
      </c>
      <c r="BP11" s="77">
        <f>IFERROR(VLOOKUP(B11,'[1]8'!B:K,10,0),"0")</f>
        <v>0</v>
      </c>
      <c r="BQ11" s="77">
        <f>IFERROR(VLOOKUP(B11,'[1]8'!B:L,11,0),"0")</f>
        <v>0</v>
      </c>
      <c r="BR11" s="75">
        <f t="shared" si="15"/>
        <v>0</v>
      </c>
      <c r="BS11" s="77">
        <f>IFERROR(VLOOKUP(B11,'[1]9'!B:D,3,0),"0")</f>
        <v>0</v>
      </c>
      <c r="BT11" s="77">
        <f>IFERROR(VLOOKUP(B11,'[1]9'!B:E,4,0),"0")</f>
        <v>0</v>
      </c>
      <c r="BU11" s="77">
        <f>IFERROR(VLOOKUP(B11,'[1]9'!B:F,5,0),"0")</f>
        <v>0</v>
      </c>
      <c r="BV11" s="77">
        <f>IFERROR(VLOOKUP(B11,'[1]9'!B:J,9,0),"0")</f>
        <v>0</v>
      </c>
      <c r="BW11" s="77">
        <f>IFERROR(VLOOKUP(B11,'[1]9'!B:K,10,0),"0")</f>
        <v>0</v>
      </c>
      <c r="BX11" s="77">
        <f>IFERROR(VLOOKUP(B11,'[1]9'!B:L,11,0),"0")</f>
        <v>0</v>
      </c>
      <c r="BY11" s="75">
        <f t="shared" si="16"/>
        <v>0</v>
      </c>
      <c r="BZ11" s="77">
        <f>IFERROR(VLOOKUP(B11,'[1]10'!B:D,3,0),"0")</f>
        <v>0</v>
      </c>
      <c r="CA11" s="77">
        <f>IFERROR(VLOOKUP(B11,'[1]10'!B:E,4,0),"0")</f>
        <v>0</v>
      </c>
      <c r="CB11" s="77">
        <f>VLOOKUP(B11,'[1]10'!B:F,5,0)</f>
        <v>0</v>
      </c>
      <c r="CC11" s="77">
        <f>IFERROR(VLOOKUP(B11,'[1]10'!B:J,9,0),"0")</f>
        <v>0</v>
      </c>
      <c r="CD11" s="77">
        <f>IFERROR(VLOOKUP(B11,'[1]10'!B:K,10,0),"0")</f>
        <v>0</v>
      </c>
      <c r="CE11" s="77">
        <f>IFERROR(VLOOKUP(B11,'[1]10'!B:L,11,0),"0")</f>
        <v>0</v>
      </c>
      <c r="CF11" s="75">
        <f t="shared" si="17"/>
        <v>0</v>
      </c>
      <c r="CG11" s="77">
        <f>IFERROR(VLOOKUP(B11,'[1]11'!B:D,3,0),"0")</f>
        <v>0</v>
      </c>
      <c r="CH11" s="77">
        <f>IFERROR(VLOOKUP(B11,'[1]11'!B:E,4,0),"0")</f>
        <v>0</v>
      </c>
      <c r="CI11" s="77">
        <f>IFERROR(VLOOKUP(B11,'[1]11'!B:F,5,0),"0")</f>
        <v>0</v>
      </c>
      <c r="CJ11" s="77">
        <f>IFERROR(VLOOKUP(B11,'[1]11'!B:J,9,0),"0")</f>
        <v>0</v>
      </c>
      <c r="CK11" s="77">
        <f>IFERROR(VLOOKUP(B11,'[1]11'!B:K,10,0),"0")</f>
        <v>0</v>
      </c>
      <c r="CL11" s="77">
        <f>IFERROR(VLOOKUP(B11,'[1]11'!B:L,11,0),"0")</f>
        <v>0</v>
      </c>
      <c r="CM11" s="75">
        <f t="shared" si="18"/>
        <v>0</v>
      </c>
      <c r="CN11" s="77">
        <f>IFERROR(VLOOKUP(B11,'[1]12'!B:D,3,0),"0")</f>
        <v>0</v>
      </c>
      <c r="CO11" s="77">
        <f>IFERROR(VLOOKUP(B11,'[1]12'!B:E,4,0),"0")</f>
        <v>0</v>
      </c>
      <c r="CP11" s="77">
        <f>IFERROR(VLOOKUP(B11,'[1]12'!B:F,5,0),"0")</f>
        <v>0</v>
      </c>
      <c r="CQ11" s="77">
        <f>IFERROR(VLOOKUP(B11,'[1]12'!B:J,9,0),"0")</f>
        <v>0</v>
      </c>
      <c r="CR11" s="77">
        <f>IFERROR(VLOOKUP(B11,'[1]12'!B:K,10,0),"0")</f>
        <v>0</v>
      </c>
      <c r="CS11" s="77">
        <f>IFERROR(VLOOKUP(B11,'[1]12'!B:L,11,0),"0")</f>
        <v>0</v>
      </c>
      <c r="CT11" s="75">
        <f t="shared" si="19"/>
        <v>0</v>
      </c>
      <c r="CU11" s="77">
        <f>IFERROR(VLOOKUP(B11,'[1]13'!B:D,3,0),"0")</f>
        <v>0</v>
      </c>
      <c r="CV11" s="77">
        <f>IFERROR(VLOOKUP(B11,'[1]13'!B:E,4,0),"0")</f>
        <v>0</v>
      </c>
      <c r="CW11" s="77">
        <f>IFERROR(VLOOKUP(B11,'[1]13'!B:F,5,0),"0")</f>
        <v>0</v>
      </c>
      <c r="CX11" s="77">
        <f>IFERROR(VLOOKUP(B11,'[1]13'!B:J,9,0),"0")</f>
        <v>0</v>
      </c>
      <c r="CY11" s="77">
        <f>IFERROR(VLOOKUP(B11,'[1]13'!B:K,10,0),"0")</f>
        <v>0</v>
      </c>
      <c r="CZ11" s="77">
        <f>IFERROR(VLOOKUP(B11,'[1]13'!B:L,11,0),"0")</f>
        <v>0</v>
      </c>
      <c r="DA11" s="75">
        <f t="shared" si="20"/>
        <v>0</v>
      </c>
      <c r="DB11" s="77">
        <f>IFERROR(VLOOKUP(B11,'[1]14'!B:D,3,0),"0")</f>
        <v>0</v>
      </c>
      <c r="DC11" s="77">
        <f>IFERROR(VLOOKUP(B11,'[1]14'!B:E,4,0),"0")</f>
        <v>0</v>
      </c>
      <c r="DD11" s="77">
        <f>IFERROR(VLOOKUP(B11,'[1]14'!B:F,5,0),"0")</f>
        <v>0</v>
      </c>
      <c r="DE11" s="77">
        <f>IFERROR(VLOOKUP(B11,'[1]14'!B:J,9,0),"0")</f>
        <v>0</v>
      </c>
      <c r="DF11" s="77">
        <f>IFERROR(VLOOKUP(B11,'[1]14'!B:K,10,0),"0")</f>
        <v>0</v>
      </c>
      <c r="DG11" s="77">
        <f>IFERROR(VLOOKUP(B11,'[1]14'!B:L,11,0),"0")</f>
        <v>0</v>
      </c>
      <c r="DH11" s="75">
        <f t="shared" si="21"/>
        <v>0</v>
      </c>
      <c r="DI11" s="77">
        <f>IFERROR(VLOOKUP(B11,'[1]15'!B:D,3,0),"0")</f>
        <v>0</v>
      </c>
      <c r="DJ11" s="77">
        <f>IFERROR(VLOOKUP(B11,'[1]15'!B:E,4,0),"0")</f>
        <v>0</v>
      </c>
      <c r="DK11" s="77">
        <f>IFERROR(VLOOKUP(B11,'[1]15'!B:F,5,0),"0")</f>
        <v>0</v>
      </c>
      <c r="DL11" s="77">
        <f>IFERROR(VLOOKUP(B11,'[1]15'!B:J,9,0),"0")</f>
        <v>0</v>
      </c>
      <c r="DM11" s="77">
        <f>IFERROR(VLOOKUP(B11,'[1]15'!B:K,10,0),"0")</f>
        <v>0</v>
      </c>
      <c r="DN11" s="77">
        <f>IFERROR(VLOOKUP(B11,'[1]15'!B:L,11,0),"0")</f>
        <v>0</v>
      </c>
      <c r="DO11" s="75">
        <f t="shared" si="22"/>
        <v>0</v>
      </c>
      <c r="DP11" s="77">
        <f>IFERROR(VLOOKUP(B11,'[1]16'!B:D,3,0),"0")</f>
        <v>0</v>
      </c>
      <c r="DQ11" s="77">
        <f>IFERROR(VLOOKUP(B11,'[1]16'!B:E,4,0),"0")</f>
        <v>0</v>
      </c>
      <c r="DR11" s="77">
        <f>IFERROR(VLOOKUP(B11,'[1]16'!B:F,5,0),"0")</f>
        <v>0</v>
      </c>
      <c r="DS11" s="77">
        <f>IFERROR(VLOOKUP(B11,'[1]16'!B:J,9,0),"0")</f>
        <v>0</v>
      </c>
      <c r="DT11" s="77">
        <f>IFERROR(VLOOKUP(B11,'[1]16'!B:K,10,0),"0")</f>
        <v>0</v>
      </c>
      <c r="DU11" s="77">
        <f>IFERROR(VLOOKUP(B11,'[1]16'!B:L,11,0),"0")</f>
        <v>0</v>
      </c>
      <c r="DV11" s="75">
        <f t="shared" si="23"/>
        <v>0</v>
      </c>
      <c r="DW11" s="77">
        <f>IFERROR(VLOOKUP(B11,'[1]17'!B:D,3,0),"0")</f>
        <v>0</v>
      </c>
      <c r="DX11" s="77">
        <f>IFERROR(VLOOKUP(B11,'[1]17'!B:E,4,0),"0")</f>
        <v>0</v>
      </c>
      <c r="DY11" s="77">
        <f>IFERROR(VLOOKUP(B11,'[1]17'!B:F,5,0),"0")</f>
        <v>0</v>
      </c>
      <c r="DZ11" s="77">
        <f>IFERROR(VLOOKUP(B11,'[1]17'!B:J,9,0),"0")</f>
        <v>0</v>
      </c>
      <c r="EA11" s="77">
        <f>IFERROR(VLOOKUP(B11,'[1]17'!B:K,10,0),"0")</f>
        <v>0</v>
      </c>
      <c r="EB11" s="77">
        <f>IFERROR(VLOOKUP(B11,'[1]17'!B:L,11,0),"0")</f>
        <v>0</v>
      </c>
      <c r="EC11" s="75">
        <f t="shared" si="24"/>
        <v>0</v>
      </c>
      <c r="ED11" s="77">
        <f>IFERROR(VLOOKUP(B11,'[1]18'!B:D,3,0),"0")</f>
        <v>0</v>
      </c>
      <c r="EE11" s="77">
        <f>IFERROR(VLOOKUP(B11,'[1]18'!B:E,4,0),"0")</f>
        <v>0</v>
      </c>
      <c r="EF11" s="77">
        <f>IFERROR(VLOOKUP(B11,'[1]18'!B:F,5,0),"0")</f>
        <v>0</v>
      </c>
      <c r="EG11" s="77">
        <f>IFERROR(VLOOKUP(B11,'[1]18'!B:J,9,0),"0")</f>
        <v>0</v>
      </c>
      <c r="EH11" s="77">
        <f>IFERROR(VLOOKUP(B11,'[1]18'!B:K,10,0),"0")</f>
        <v>0</v>
      </c>
      <c r="EI11" s="77">
        <f>IFERROR(VLOOKUP(B11,'[1]18'!B:L,11,0),"0")</f>
        <v>0</v>
      </c>
      <c r="EJ11" s="75">
        <f t="shared" si="25"/>
        <v>0</v>
      </c>
      <c r="EK11" s="77">
        <f>IFERROR(VLOOKUP(B11,'[1]19'!B:D,3,0),"0")</f>
        <v>0</v>
      </c>
      <c r="EL11" s="77">
        <f>IFERROR(VLOOKUP(B11,'[1]19'!B:E,4,0),"0")</f>
        <v>0</v>
      </c>
      <c r="EM11" s="77">
        <f>IFERROR(VLOOKUP(B11,'[1]19'!B:F,5,0),"0")</f>
        <v>0</v>
      </c>
      <c r="EN11" s="77">
        <f>IFERROR(VLOOKUP(B11,'[1]19'!B:J,9,0),"0")</f>
        <v>0</v>
      </c>
      <c r="EO11" s="77">
        <f>IFERROR(VLOOKUP(B11,'[1]19'!B:K,10,0),"0")</f>
        <v>0</v>
      </c>
      <c r="EP11" s="77">
        <f>IFERROR(VLOOKUP(B11,'[1]19'!B:L,11,0),"0")</f>
        <v>0</v>
      </c>
      <c r="EQ11" s="75">
        <f t="shared" si="26"/>
        <v>0</v>
      </c>
      <c r="ER11" s="77">
        <f>IFERROR(VLOOKUP(B11,'[1]20'!B:D,3,0),"0")</f>
        <v>0</v>
      </c>
      <c r="ES11" s="77">
        <f>IFERROR(VLOOKUP(B11,'[1]20'!B:E,4,0),"0")</f>
        <v>0</v>
      </c>
      <c r="ET11" s="77">
        <f>IFERROR(VLOOKUP(B11,'[1]20'!B:F,5,0),"0")</f>
        <v>0</v>
      </c>
      <c r="EU11" s="77">
        <f>IFERROR(VLOOKUP(B11,'[1]20'!B:J,9,0),"0")</f>
        <v>0</v>
      </c>
      <c r="EV11" s="77">
        <f>IFERROR(VLOOKUP(B11,'[1]20'!B:K,10,0),"0")</f>
        <v>0</v>
      </c>
      <c r="EW11" s="77">
        <f>IFERROR(VLOOKUP(B11,'[1]20'!B:L,11,0),"0")</f>
        <v>0</v>
      </c>
      <c r="EX11" s="75">
        <f t="shared" si="27"/>
        <v>0</v>
      </c>
      <c r="EY11" s="77">
        <f>IFERROR(VLOOKUP(B11,'[1]21'!B:D,3,0),"0")</f>
        <v>0</v>
      </c>
      <c r="EZ11" s="77">
        <f>IFERROR(VLOOKUP(B11,'[1]21'!B:E,4,0),"0")</f>
        <v>0</v>
      </c>
      <c r="FA11" s="77">
        <f>IFERROR(VLOOKUP(B11,'[1]21'!B:F,5,0),"0")</f>
        <v>0</v>
      </c>
      <c r="FB11" s="77">
        <f>IFERROR(VLOOKUP(B11,'[1]21'!B:J,9,0),"0")</f>
        <v>0</v>
      </c>
      <c r="FC11" s="77">
        <f>IFERROR(VLOOKUP(B11,'[1]21'!B:K,10,0),"0")</f>
        <v>0</v>
      </c>
      <c r="FD11" s="77">
        <f>IFERROR(VLOOKUP(B11,'[1]21'!B:L,11,0),"0")</f>
        <v>0</v>
      </c>
      <c r="FE11" s="75">
        <f t="shared" si="28"/>
        <v>0</v>
      </c>
      <c r="FF11" s="77">
        <f>IFERROR(VLOOKUP(B11,'[1]22'!B:D,3,0),"0")</f>
        <v>0</v>
      </c>
      <c r="FG11" s="77">
        <f>IFERROR(VLOOKUP(B11,'[1]22'!B:E,4,0),"0")</f>
        <v>0</v>
      </c>
      <c r="FH11" s="77">
        <f>IFERROR(VLOOKUP(B11,'[1]22'!B:F,5,0),"0")</f>
        <v>0</v>
      </c>
      <c r="FI11" s="77">
        <f>IFERROR(VLOOKUP(B11,'[1]22'!B:J,9,0),"0")</f>
        <v>0</v>
      </c>
      <c r="FJ11" s="77">
        <f>IFERROR(VLOOKUP(B11,'[1]22'!B:K,10,0),"0")</f>
        <v>0</v>
      </c>
      <c r="FK11" s="77">
        <f>IFERROR(VLOOKUP(B11,'[1]22'!B:L,11,0),"0")</f>
        <v>0</v>
      </c>
      <c r="FL11" s="75">
        <f t="shared" si="29"/>
        <v>0</v>
      </c>
      <c r="FM11" s="77">
        <f>IFERROR(VLOOKUP(B11,'[1]23'!B:D,3,0),"0")</f>
        <v>0</v>
      </c>
      <c r="FN11" s="77">
        <f>IFERROR(VLOOKUP(B11,'[1]23'!B:E,4,0),"0")</f>
        <v>0</v>
      </c>
      <c r="FO11" s="77">
        <f>IFERROR(VLOOKUP(B11,'[1]23'!B:F,5,0),"0")</f>
        <v>0</v>
      </c>
      <c r="FP11" s="77">
        <f>IFERROR(VLOOKUP(B11,'[1]23'!B:J,9,0),"0")</f>
        <v>0</v>
      </c>
      <c r="FQ11" s="77">
        <f>IFERROR(VLOOKUP(B11,'[1]23'!B:K,10,0),"0")</f>
        <v>0</v>
      </c>
      <c r="FR11" s="77">
        <f>IFERROR(VLOOKUP(B11,'[1]23'!B:L,11,0),"0")</f>
        <v>0</v>
      </c>
      <c r="FS11" s="75">
        <f t="shared" si="30"/>
        <v>0</v>
      </c>
      <c r="FT11" s="77">
        <f>IFERROR(VLOOKUP(B11,'[1]24'!B:D,3,0),"0")</f>
        <v>0</v>
      </c>
      <c r="FU11" s="77">
        <f>IFERROR(VLOOKUP(B11,'[1]24'!B:E,4,0),"0")</f>
        <v>0</v>
      </c>
      <c r="FV11" s="77">
        <f>IFERROR(VLOOKUP(B11,'[1]24'!B:F,5,0),"0")</f>
        <v>0</v>
      </c>
      <c r="FW11" s="77">
        <f>IFERROR(VLOOKUP(B11,'[1]24'!B:J,9,0),"0")</f>
        <v>0</v>
      </c>
      <c r="FX11" s="77">
        <f>IFERROR(VLOOKUP(B11,'[1]24'!B:K,10,0),"0")</f>
        <v>0</v>
      </c>
      <c r="FY11" s="77">
        <f>IFERROR(VLOOKUP(B11,'[1]24'!B:L,11,0),"0")</f>
        <v>0</v>
      </c>
      <c r="FZ11" s="75">
        <f t="shared" si="31"/>
        <v>0</v>
      </c>
      <c r="GA11" s="77">
        <f>IFERROR(VLOOKUP(B11,'[1]25'!B:D,3,0),"0")</f>
        <v>0</v>
      </c>
      <c r="GB11" s="77">
        <f>IFERROR(VLOOKUP(B11,'[1]25'!B:E,4,0),"0")</f>
        <v>0</v>
      </c>
      <c r="GC11" s="77">
        <f>IFERROR(VLOOKUP(B11,'[1]25'!B:F,5,0),"0")</f>
        <v>0</v>
      </c>
      <c r="GD11" s="77">
        <f>IFERROR(VLOOKUP(B11,'[1]25'!B:J,9,0),"0")</f>
        <v>0</v>
      </c>
      <c r="GE11" s="77">
        <f>IFERROR(VLOOKUP(B11,'[1]25'!B:K,10,0),"0")</f>
        <v>0</v>
      </c>
      <c r="GF11" s="77">
        <f>IFERROR(VLOOKUP(B11,'[1]25'!B:L,11,0),"0")</f>
        <v>0</v>
      </c>
      <c r="GG11" s="75">
        <f t="shared" si="32"/>
        <v>0</v>
      </c>
      <c r="GH11" s="77">
        <f>IFERROR(VLOOKUP(B11,'[1]26'!B:D,3,0),"0")</f>
        <v>0</v>
      </c>
      <c r="GI11" s="77">
        <f>IFERROR(VLOOKUP(B11,'[1]26'!B:E,4,0),"0")</f>
        <v>0</v>
      </c>
      <c r="GJ11" s="77">
        <f>IFERROR(VLOOKUP(B11,'[1]26'!B:F,5,0),"0")</f>
        <v>0</v>
      </c>
      <c r="GK11" s="77">
        <f>IFERROR(VLOOKUP(B11,'[1]26'!B:J,9,0),"0")</f>
        <v>0</v>
      </c>
      <c r="GL11" s="77">
        <f>IFERROR(VLOOKUP(B11,'[1]26'!B:K,10,0),"0")</f>
        <v>0</v>
      </c>
      <c r="GM11" s="77">
        <f>IFERROR(VLOOKUP(B11,'[1]26'!B:L,11,0),"0")</f>
        <v>0</v>
      </c>
      <c r="GN11" s="75">
        <f t="shared" si="33"/>
        <v>0</v>
      </c>
      <c r="GO11" s="77">
        <f>IFERROR(VLOOKUP(B11,'[1]27'!B:D,3,0),"0")</f>
        <v>0</v>
      </c>
      <c r="GP11" s="77">
        <f>IFERROR(VLOOKUP(B11,'[1]27'!B:E,4,0),"0")</f>
        <v>0</v>
      </c>
      <c r="GQ11" s="77">
        <f>IFERROR(VLOOKUP(B11,'[1]27'!B:F,5,0),"0")</f>
        <v>0</v>
      </c>
      <c r="GR11" s="77">
        <f>IFERROR(VLOOKUP(B11,'[1]27'!B:J,9,0),"0")</f>
        <v>0</v>
      </c>
      <c r="GS11" s="77">
        <f>IFERROR(VLOOKUP(B11,'[1]27'!B:K,10,0),"0")</f>
        <v>0</v>
      </c>
      <c r="GT11" s="77">
        <f>IFERROR(VLOOKUP(B11,'[1]27'!B:L,11,0),"0")</f>
        <v>0</v>
      </c>
      <c r="GU11" s="75">
        <f t="shared" si="34"/>
        <v>0</v>
      </c>
      <c r="GV11" s="77">
        <f>IFERROR(VLOOKUP(B11,'[1]28'!B:D,3,0),"0")</f>
        <v>0</v>
      </c>
      <c r="GW11" s="77">
        <f>IFERROR(VLOOKUP(B11,'[1]28'!B:E,4,0),"0")</f>
        <v>0</v>
      </c>
      <c r="GX11" s="77">
        <f>IFERROR(VLOOKUP(B11,'[1]28'!B:F,5,0),"0")</f>
        <v>0</v>
      </c>
      <c r="GY11" s="77">
        <f>IFERROR(VLOOKUP(B11,'[1]28'!B:J,9,0),"0")</f>
        <v>0</v>
      </c>
      <c r="GZ11" s="77">
        <f>IFERROR(VLOOKUP(B11,'[1]28'!B:K,10,0),"0")</f>
        <v>0</v>
      </c>
      <c r="HA11" s="77">
        <f>IFERROR(VLOOKUP(B11,'[1]28'!B:L,11,0),"0")</f>
        <v>0</v>
      </c>
      <c r="HB11" s="75">
        <f t="shared" si="35"/>
        <v>0</v>
      </c>
      <c r="HC11" s="77" t="str">
        <f>IFERROR(VLOOKUP(B11,#REF!,3),"0")</f>
        <v>0</v>
      </c>
      <c r="HD11" s="77" t="str">
        <f>IFERROR(VLOOKUP(B11,#REF!,4,0),"0")</f>
        <v>0</v>
      </c>
      <c r="HE11" s="77" t="str">
        <f>IFERROR(VLOOKUP(B11,#REF!,5,0),"0")</f>
        <v>0</v>
      </c>
      <c r="HF11" s="77" t="str">
        <f>IFERROR(VLOOKUP(B11,#REF!,9,0),"0")</f>
        <v>0</v>
      </c>
      <c r="HG11" s="77" t="str">
        <f>IFERROR(VLOOKUP(B11,#REF!,10,0),"0")</f>
        <v>0</v>
      </c>
      <c r="HH11" s="77" t="str">
        <f>IFERROR(VLOOKUP(B11,#REF!,11,0),"0")</f>
        <v>0</v>
      </c>
      <c r="HI11" s="75">
        <f t="shared" si="36"/>
        <v>0</v>
      </c>
      <c r="HP11" s="75">
        <f t="shared" si="37"/>
        <v>0</v>
      </c>
      <c r="HW11" s="75">
        <f t="shared" si="38"/>
        <v>0</v>
      </c>
    </row>
    <row r="12" spans="1:231" x14ac:dyDescent="0.6">
      <c r="A12" s="57">
        <v>9</v>
      </c>
      <c r="B12" s="57">
        <v>1111091</v>
      </c>
      <c r="C12" s="58" t="s">
        <v>16728</v>
      </c>
      <c r="D12" s="57" t="s">
        <v>168</v>
      </c>
      <c r="E12" s="59">
        <v>37.299999999999997</v>
      </c>
      <c r="F12" s="73">
        <f t="shared" si="5"/>
        <v>0</v>
      </c>
      <c r="G12" s="74">
        <f t="shared" si="4"/>
        <v>0</v>
      </c>
      <c r="H12" s="74">
        <f t="shared" si="4"/>
        <v>0</v>
      </c>
      <c r="I12" s="74">
        <f t="shared" si="4"/>
        <v>0</v>
      </c>
      <c r="J12" s="74">
        <f t="shared" si="4"/>
        <v>0</v>
      </c>
      <c r="K12" s="74">
        <f t="shared" si="4"/>
        <v>0</v>
      </c>
      <c r="L12" s="74">
        <f t="shared" si="4"/>
        <v>0</v>
      </c>
      <c r="M12" s="75">
        <f t="shared" si="6"/>
        <v>0</v>
      </c>
      <c r="N12" s="76">
        <f t="shared" si="7"/>
        <v>0</v>
      </c>
      <c r="O12" s="77" t="str">
        <f>IFERROR(VLOOKUP(B12,'[1]1ไม่มียอด'!B:D,3,0),"0")</f>
        <v>0</v>
      </c>
      <c r="P12" s="77" t="str">
        <f>IFERROR(VLOOKUP(B12,'[1]1ไม่มียอด'!B:E,4,0),"0")</f>
        <v>0</v>
      </c>
      <c r="Q12" s="77" t="str">
        <f>IFERROR(VLOOKUP(B12,'[1]1ไม่มียอด'!B:F,5,0),"0")</f>
        <v>0</v>
      </c>
      <c r="R12" s="77" t="str">
        <f>IFERROR(VLOOKUP(B12,'[1]1ไม่มียอด'!B:G,6,0),"0")</f>
        <v>0</v>
      </c>
      <c r="S12" s="77" t="str">
        <f>IFERROR(VLOOKUP(B12,'[1]1ไม่มียอด'!B:J,9,0),"0")</f>
        <v>0</v>
      </c>
      <c r="T12" s="77" t="str">
        <f>IFERROR(VLOOKUP(B12,'[1]1ไม่มียอด'!B:K,10,0),"0")</f>
        <v>0</v>
      </c>
      <c r="U12" s="75">
        <f t="shared" si="8"/>
        <v>0</v>
      </c>
      <c r="V12" s="77" t="str">
        <f>IFERROR(VLOOKUP(B12,#REF!,3,0),"0")</f>
        <v>0</v>
      </c>
      <c r="W12" s="77" t="str">
        <f>IFERROR(VLOOKUP(B12,#REF!,4,0),"0")</f>
        <v>0</v>
      </c>
      <c r="X12" s="77" t="str">
        <f>IFERROR(VLOOKUP(B12,#REF!,5,0),"0")</f>
        <v>0</v>
      </c>
      <c r="Y12" s="77" t="str">
        <f>IFERROR(VLOOKUP(B12,#REF!,9,0),"0")</f>
        <v>0</v>
      </c>
      <c r="Z12" s="77" t="str">
        <f>IFERROR(VLOOKUP(B12,#REF!,10,0),"0")</f>
        <v>0</v>
      </c>
      <c r="AA12" s="77" t="str">
        <f>IFERROR(VLOOKUP(B12,#REF!,11,0),"0")</f>
        <v>0</v>
      </c>
      <c r="AB12" s="75">
        <f t="shared" si="9"/>
        <v>0</v>
      </c>
      <c r="AC12" s="77">
        <f>IFERROR(VLOOKUP(B12,'[1]3'!B:D,3,0),"0")</f>
        <v>0</v>
      </c>
      <c r="AD12" s="77">
        <f>IFERROR(VLOOKUP(B12,'[1]3'!B:E,4,0),"0")</f>
        <v>0</v>
      </c>
      <c r="AE12" s="77">
        <f>IFERROR(VLOOKUP(B12,'[1]3'!B:F,5,0),"0")</f>
        <v>0</v>
      </c>
      <c r="AF12" s="77">
        <f>IFERROR(VLOOKUP(B12,'[1]3'!B:J,9,0),"0")</f>
        <v>0</v>
      </c>
      <c r="AG12" s="77">
        <f>IFERROR(VLOOKUP(B12,'[1]3'!B:K,10,0),"0")</f>
        <v>0</v>
      </c>
      <c r="AH12" s="77">
        <f>IFERROR(VLOOKUP(B12,'[1]3'!B:L,11,0),"0")</f>
        <v>0</v>
      </c>
      <c r="AI12" s="75">
        <f t="shared" si="10"/>
        <v>0</v>
      </c>
      <c r="AJ12" s="77">
        <f>IFERROR(VLOOKUP(B12,'[1]4'!B:D,3,0),"0")</f>
        <v>0</v>
      </c>
      <c r="AK12" s="77">
        <f>IFERROR(VLOOKUP(B12,'[1]4'!B:E,4,0),"0")</f>
        <v>0</v>
      </c>
      <c r="AL12" s="77">
        <f>IFERROR(VLOOKUP(B12,'[1]4'!B:F,5,0),"0")</f>
        <v>0</v>
      </c>
      <c r="AM12" s="77">
        <f>IFERROR(VLOOKUP(B12,'[1]4'!B:J,9,0),"0")</f>
        <v>0</v>
      </c>
      <c r="AN12" s="77">
        <f>IFERROR(VLOOKUP(B12,'[1]4'!B:K,10,0),"0")</f>
        <v>0</v>
      </c>
      <c r="AO12" s="77">
        <f>IFERROR(VLOOKUP(B12,'[1]4'!B:L,11,0),"0")</f>
        <v>0</v>
      </c>
      <c r="AP12" s="75">
        <f t="shared" si="11"/>
        <v>0</v>
      </c>
      <c r="AQ12" s="77">
        <f>IFERROR(VLOOKUP(B12,'[1]5'!B:D,3,0),"0")</f>
        <v>0</v>
      </c>
      <c r="AR12" s="77">
        <f>IFERROR(VLOOKUP(B12,'[1]5'!B:E,4,0),"0")</f>
        <v>0</v>
      </c>
      <c r="AS12" s="77">
        <f>IFERROR(VLOOKUP(B12,'[1]5'!B:F,5,0),"0")</f>
        <v>0</v>
      </c>
      <c r="AT12" s="77">
        <f>IFERROR(VLOOKUP(B12,'[1]5'!B:J,9,0),"0")</f>
        <v>0</v>
      </c>
      <c r="AU12" s="77">
        <f>IFERROR(VLOOKUP(B12,'[1]5'!B:K,10,0),"0")</f>
        <v>0</v>
      </c>
      <c r="AV12" s="77">
        <f>IFERROR(VLOOKUP(B12,'[1]5'!B:L,11,0),"0")</f>
        <v>0</v>
      </c>
      <c r="AW12" s="75">
        <f t="shared" si="12"/>
        <v>0</v>
      </c>
      <c r="AX12" s="77">
        <f>IFERROR(VLOOKUP(B12,'[1]6'!B:D,3,0),"0")</f>
        <v>0</v>
      </c>
      <c r="AY12" s="77">
        <f>IFERROR(VLOOKUP(B12,'[1]6'!B:E,4,0),"0")</f>
        <v>0</v>
      </c>
      <c r="AZ12" s="77">
        <f>IFERROR(VLOOKUP(B12,'[1]6'!B:F,5,0),"0")</f>
        <v>0</v>
      </c>
      <c r="BA12" s="77">
        <f>IFERROR(VLOOKUP(B12,'[1]6'!B:J,9,0),"0")</f>
        <v>0</v>
      </c>
      <c r="BB12" s="77">
        <f>IFERROR(VLOOKUP(B12,'[1]6'!B:K,10,0),"0")</f>
        <v>0</v>
      </c>
      <c r="BC12" s="77">
        <f>IFERROR(VLOOKUP(B12,'[1]6'!B:L,11,0),"0")</f>
        <v>0</v>
      </c>
      <c r="BD12" s="75">
        <f t="shared" si="13"/>
        <v>0</v>
      </c>
      <c r="BE12" s="77">
        <f>IFERROR(VLOOKUP(B12,'[1]7'!B:D,3,0),"0")</f>
        <v>0</v>
      </c>
      <c r="BF12" s="77">
        <f>IFERROR(VLOOKUP(B12,'[1]7'!B:E,4,0),"0")</f>
        <v>0</v>
      </c>
      <c r="BG12" s="77">
        <f>IFERROR(VLOOKUP(B12,'[1]7'!B:F,5,0),"0")</f>
        <v>0</v>
      </c>
      <c r="BH12" s="77">
        <f>IFERROR(VLOOKUP(B12,'[1]7'!B:J,9,0),"0")</f>
        <v>0</v>
      </c>
      <c r="BI12" s="77">
        <f>IFERROR(VLOOKUP(B12,'[1]7'!B:K,10,0),"0")</f>
        <v>0</v>
      </c>
      <c r="BJ12" s="77">
        <f>IFERROR(VLOOKUP(B12,'[1]7'!B:L,11,0),"0")</f>
        <v>0</v>
      </c>
      <c r="BK12" s="75">
        <f t="shared" si="14"/>
        <v>0</v>
      </c>
      <c r="BL12" s="77">
        <f>IFERROR(VLOOKUP(B12,'[1]8'!B:D,3,0),"0")</f>
        <v>0</v>
      </c>
      <c r="BM12" s="77">
        <f>IFERROR(VLOOKUP(B12,'[1]8'!B:E,4,0),"0")</f>
        <v>0</v>
      </c>
      <c r="BN12" s="77">
        <f>IFERROR(VLOOKUP(B12,'[1]8'!B:F,5,0),"0")</f>
        <v>0</v>
      </c>
      <c r="BO12" s="77">
        <f>IFERROR(VLOOKUP(B12,'[1]8'!B:J,9,0),"0")</f>
        <v>0</v>
      </c>
      <c r="BP12" s="77">
        <f>IFERROR(VLOOKUP(B12,'[1]8'!B:K,10,0),"0")</f>
        <v>0</v>
      </c>
      <c r="BQ12" s="77">
        <f>IFERROR(VLOOKUP(B12,'[1]8'!B:L,11,0),"0")</f>
        <v>0</v>
      </c>
      <c r="BR12" s="75">
        <f t="shared" si="15"/>
        <v>0</v>
      </c>
      <c r="BS12" s="77">
        <f>IFERROR(VLOOKUP(B12,'[1]9'!B:D,3,0),"0")</f>
        <v>0</v>
      </c>
      <c r="BT12" s="77">
        <f>IFERROR(VLOOKUP(B12,'[1]9'!B:E,4,0),"0")</f>
        <v>0</v>
      </c>
      <c r="BU12" s="77">
        <f>IFERROR(VLOOKUP(B12,'[1]9'!B:F,5,0),"0")</f>
        <v>0</v>
      </c>
      <c r="BV12" s="77">
        <f>IFERROR(VLOOKUP(B12,'[1]9'!B:J,9,0),"0")</f>
        <v>0</v>
      </c>
      <c r="BW12" s="77">
        <f>IFERROR(VLOOKUP(B12,'[1]9'!B:K,10,0),"0")</f>
        <v>0</v>
      </c>
      <c r="BX12" s="77">
        <f>IFERROR(VLOOKUP(B12,'[1]9'!B:L,11,0),"0")</f>
        <v>0</v>
      </c>
      <c r="BY12" s="75">
        <f t="shared" si="16"/>
        <v>0</v>
      </c>
      <c r="BZ12" s="77">
        <f>IFERROR(VLOOKUP(B12,'[1]10'!B:D,3,0),"0")</f>
        <v>0</v>
      </c>
      <c r="CA12" s="77">
        <f>IFERROR(VLOOKUP(B12,'[1]10'!B:E,4,0),"0")</f>
        <v>0</v>
      </c>
      <c r="CB12" s="77">
        <f>VLOOKUP(B12,'[1]10'!B:F,5,0)</f>
        <v>0</v>
      </c>
      <c r="CC12" s="77">
        <f>IFERROR(VLOOKUP(B12,'[1]10'!B:J,9,0),"0")</f>
        <v>0</v>
      </c>
      <c r="CD12" s="77">
        <f>IFERROR(VLOOKUP(B12,'[1]10'!B:K,10,0),"0")</f>
        <v>0</v>
      </c>
      <c r="CE12" s="77">
        <f>IFERROR(VLOOKUP(B12,'[1]10'!B:L,11,0),"0")</f>
        <v>0</v>
      </c>
      <c r="CF12" s="75">
        <f t="shared" si="17"/>
        <v>0</v>
      </c>
      <c r="CG12" s="77">
        <f>IFERROR(VLOOKUP(B12,'[1]11'!B:D,3,0),"0")</f>
        <v>0</v>
      </c>
      <c r="CH12" s="77">
        <f>IFERROR(VLOOKUP(B12,'[1]11'!B:E,4,0),"0")</f>
        <v>0</v>
      </c>
      <c r="CI12" s="77">
        <f>IFERROR(VLOOKUP(B12,'[1]11'!B:F,5,0),"0")</f>
        <v>0</v>
      </c>
      <c r="CJ12" s="77">
        <f>IFERROR(VLOOKUP(B12,'[1]11'!B:J,9,0),"0")</f>
        <v>0</v>
      </c>
      <c r="CK12" s="77">
        <f>IFERROR(VLOOKUP(B12,'[1]11'!B:K,10,0),"0")</f>
        <v>0</v>
      </c>
      <c r="CL12" s="77">
        <f>IFERROR(VLOOKUP(B12,'[1]11'!B:L,11,0),"0")</f>
        <v>0</v>
      </c>
      <c r="CM12" s="75">
        <f t="shared" si="18"/>
        <v>0</v>
      </c>
      <c r="CN12" s="77">
        <f>IFERROR(VLOOKUP(B12,'[1]12'!B:D,3,0),"0")</f>
        <v>0</v>
      </c>
      <c r="CO12" s="77">
        <f>IFERROR(VLOOKUP(B12,'[1]12'!B:E,4,0),"0")</f>
        <v>0</v>
      </c>
      <c r="CP12" s="77">
        <f>IFERROR(VLOOKUP(B12,'[1]12'!B:F,5,0),"0")</f>
        <v>0</v>
      </c>
      <c r="CQ12" s="77">
        <f>IFERROR(VLOOKUP(B12,'[1]12'!B:J,9,0),"0")</f>
        <v>0</v>
      </c>
      <c r="CR12" s="77">
        <f>IFERROR(VLOOKUP(B12,'[1]12'!B:K,10,0),"0")</f>
        <v>0</v>
      </c>
      <c r="CS12" s="77">
        <f>IFERROR(VLOOKUP(B12,'[1]12'!B:L,11,0),"0")</f>
        <v>0</v>
      </c>
      <c r="CT12" s="75">
        <f t="shared" si="19"/>
        <v>0</v>
      </c>
      <c r="CU12" s="77">
        <f>IFERROR(VLOOKUP(B12,'[1]13'!B:D,3,0),"0")</f>
        <v>0</v>
      </c>
      <c r="CV12" s="77">
        <f>IFERROR(VLOOKUP(B12,'[1]13'!B:E,4,0),"0")</f>
        <v>0</v>
      </c>
      <c r="CW12" s="77">
        <f>IFERROR(VLOOKUP(B12,'[1]13'!B:F,5,0),"0")</f>
        <v>0</v>
      </c>
      <c r="CX12" s="77">
        <f>IFERROR(VLOOKUP(B12,'[1]13'!B:J,9,0),"0")</f>
        <v>0</v>
      </c>
      <c r="CY12" s="77">
        <f>IFERROR(VLOOKUP(B12,'[1]13'!B:K,10,0),"0")</f>
        <v>0</v>
      </c>
      <c r="CZ12" s="77">
        <f>IFERROR(VLOOKUP(B12,'[1]13'!B:L,11,0),"0")</f>
        <v>0</v>
      </c>
      <c r="DA12" s="75">
        <f t="shared" si="20"/>
        <v>0</v>
      </c>
      <c r="DB12" s="77">
        <f>IFERROR(VLOOKUP(B12,'[1]14'!B:D,3,0),"0")</f>
        <v>0</v>
      </c>
      <c r="DC12" s="77">
        <f>IFERROR(VLOOKUP(B12,'[1]14'!B:E,4,0),"0")</f>
        <v>0</v>
      </c>
      <c r="DD12" s="77">
        <f>IFERROR(VLOOKUP(B12,'[1]14'!B:F,5,0),"0")</f>
        <v>0</v>
      </c>
      <c r="DE12" s="77">
        <f>IFERROR(VLOOKUP(B12,'[1]14'!B:J,9,0),"0")</f>
        <v>0</v>
      </c>
      <c r="DF12" s="77">
        <f>IFERROR(VLOOKUP(B12,'[1]14'!B:K,10,0),"0")</f>
        <v>0</v>
      </c>
      <c r="DG12" s="77">
        <f>IFERROR(VLOOKUP(B12,'[1]14'!B:L,11,0),"0")</f>
        <v>0</v>
      </c>
      <c r="DH12" s="75">
        <f t="shared" si="21"/>
        <v>0</v>
      </c>
      <c r="DI12" s="77">
        <f>IFERROR(VLOOKUP(B12,'[1]15'!B:D,3,0),"0")</f>
        <v>0</v>
      </c>
      <c r="DJ12" s="77">
        <f>IFERROR(VLOOKUP(B12,'[1]15'!B:E,4,0),"0")</f>
        <v>0</v>
      </c>
      <c r="DK12" s="77">
        <f>IFERROR(VLOOKUP(B12,'[1]15'!B:F,5,0),"0")</f>
        <v>0</v>
      </c>
      <c r="DL12" s="77">
        <f>IFERROR(VLOOKUP(B12,'[1]15'!B:J,9,0),"0")</f>
        <v>0</v>
      </c>
      <c r="DM12" s="77">
        <f>IFERROR(VLOOKUP(B12,'[1]15'!B:K,10,0),"0")</f>
        <v>0</v>
      </c>
      <c r="DN12" s="77">
        <f>IFERROR(VLOOKUP(B12,'[1]15'!B:L,11,0),"0")</f>
        <v>0</v>
      </c>
      <c r="DO12" s="75">
        <f t="shared" si="22"/>
        <v>0</v>
      </c>
      <c r="DP12" s="77">
        <f>IFERROR(VLOOKUP(B12,'[1]16'!B:D,3,0),"0")</f>
        <v>0</v>
      </c>
      <c r="DQ12" s="77">
        <f>IFERROR(VLOOKUP(B12,'[1]16'!B:E,4,0),"0")</f>
        <v>0</v>
      </c>
      <c r="DR12" s="77">
        <f>IFERROR(VLOOKUP(B12,'[1]16'!B:F,5,0),"0")</f>
        <v>0</v>
      </c>
      <c r="DS12" s="77">
        <f>IFERROR(VLOOKUP(B12,'[1]16'!B:J,9,0),"0")</f>
        <v>0</v>
      </c>
      <c r="DT12" s="77">
        <f>IFERROR(VLOOKUP(B12,'[1]16'!B:K,10,0),"0")</f>
        <v>0</v>
      </c>
      <c r="DU12" s="77">
        <f>IFERROR(VLOOKUP(B12,'[1]16'!B:L,11,0),"0")</f>
        <v>0</v>
      </c>
      <c r="DV12" s="75">
        <f t="shared" si="23"/>
        <v>0</v>
      </c>
      <c r="DW12" s="77">
        <f>IFERROR(VLOOKUP(B12,'[1]17'!B:D,3,0),"0")</f>
        <v>0</v>
      </c>
      <c r="DX12" s="77">
        <f>IFERROR(VLOOKUP(B12,'[1]17'!B:E,4,0),"0")</f>
        <v>0</v>
      </c>
      <c r="DY12" s="77">
        <f>IFERROR(VLOOKUP(B12,'[1]17'!B:F,5,0),"0")</f>
        <v>0</v>
      </c>
      <c r="DZ12" s="77">
        <f>IFERROR(VLOOKUP(B12,'[1]17'!B:J,9,0),"0")</f>
        <v>0</v>
      </c>
      <c r="EA12" s="77">
        <f>IFERROR(VLOOKUP(B12,'[1]17'!B:K,10,0),"0")</f>
        <v>0</v>
      </c>
      <c r="EB12" s="77">
        <f>IFERROR(VLOOKUP(B12,'[1]17'!B:L,11,0),"0")</f>
        <v>0</v>
      </c>
      <c r="EC12" s="75">
        <f t="shared" si="24"/>
        <v>0</v>
      </c>
      <c r="ED12" s="77">
        <f>IFERROR(VLOOKUP(B12,'[1]18'!B:D,3,0),"0")</f>
        <v>0</v>
      </c>
      <c r="EE12" s="77">
        <f>IFERROR(VLOOKUP(B12,'[1]18'!B:E,4,0),"0")</f>
        <v>0</v>
      </c>
      <c r="EF12" s="77">
        <f>IFERROR(VLOOKUP(B12,'[1]18'!B:F,5,0),"0")</f>
        <v>0</v>
      </c>
      <c r="EG12" s="77">
        <f>IFERROR(VLOOKUP(B12,'[1]18'!B:J,9,0),"0")</f>
        <v>0</v>
      </c>
      <c r="EH12" s="77">
        <f>IFERROR(VLOOKUP(B12,'[1]18'!B:K,10,0),"0")</f>
        <v>0</v>
      </c>
      <c r="EI12" s="77">
        <f>IFERROR(VLOOKUP(B12,'[1]18'!B:L,11,0),"0")</f>
        <v>0</v>
      </c>
      <c r="EJ12" s="75">
        <f t="shared" si="25"/>
        <v>0</v>
      </c>
      <c r="EK12" s="77">
        <f>IFERROR(VLOOKUP(B12,'[1]19'!B:D,3,0),"0")</f>
        <v>0</v>
      </c>
      <c r="EL12" s="77">
        <f>IFERROR(VLOOKUP(B12,'[1]19'!B:E,4,0),"0")</f>
        <v>0</v>
      </c>
      <c r="EM12" s="77">
        <f>IFERROR(VLOOKUP(B12,'[1]19'!B:F,5,0),"0")</f>
        <v>0</v>
      </c>
      <c r="EN12" s="77">
        <f>IFERROR(VLOOKUP(B12,'[1]19'!B:J,9,0),"0")</f>
        <v>0</v>
      </c>
      <c r="EO12" s="77">
        <f>IFERROR(VLOOKUP(B12,'[1]19'!B:K,10,0),"0")</f>
        <v>0</v>
      </c>
      <c r="EP12" s="77">
        <f>IFERROR(VLOOKUP(B12,'[1]19'!B:L,11,0),"0")</f>
        <v>0</v>
      </c>
      <c r="EQ12" s="75">
        <f t="shared" si="26"/>
        <v>0</v>
      </c>
      <c r="ER12" s="77">
        <f>IFERROR(VLOOKUP(B12,'[1]20'!B:D,3,0),"0")</f>
        <v>0</v>
      </c>
      <c r="ES12" s="77">
        <f>IFERROR(VLOOKUP(B12,'[1]20'!B:E,4,0),"0")</f>
        <v>0</v>
      </c>
      <c r="ET12" s="77">
        <f>IFERROR(VLOOKUP(B12,'[1]20'!B:F,5,0),"0")</f>
        <v>0</v>
      </c>
      <c r="EU12" s="77">
        <f>IFERROR(VLOOKUP(B12,'[1]20'!B:J,9,0),"0")</f>
        <v>0</v>
      </c>
      <c r="EV12" s="77">
        <f>IFERROR(VLOOKUP(B12,'[1]20'!B:K,10,0),"0")</f>
        <v>0</v>
      </c>
      <c r="EW12" s="77">
        <f>IFERROR(VLOOKUP(B12,'[1]20'!B:L,11,0),"0")</f>
        <v>0</v>
      </c>
      <c r="EX12" s="75">
        <f t="shared" si="27"/>
        <v>0</v>
      </c>
      <c r="EY12" s="77">
        <f>IFERROR(VLOOKUP(B12,'[1]21'!B:D,3,0),"0")</f>
        <v>0</v>
      </c>
      <c r="EZ12" s="77">
        <f>IFERROR(VLOOKUP(B12,'[1]21'!B:E,4,0),"0")</f>
        <v>0</v>
      </c>
      <c r="FA12" s="77">
        <f>IFERROR(VLOOKUP(B12,'[1]21'!B:F,5,0),"0")</f>
        <v>0</v>
      </c>
      <c r="FB12" s="77">
        <f>IFERROR(VLOOKUP(B12,'[1]21'!B:J,9,0),"0")</f>
        <v>0</v>
      </c>
      <c r="FC12" s="77">
        <f>IFERROR(VLOOKUP(B12,'[1]21'!B:K,10,0),"0")</f>
        <v>0</v>
      </c>
      <c r="FD12" s="77">
        <f>IFERROR(VLOOKUP(B12,'[1]21'!B:L,11,0),"0")</f>
        <v>0</v>
      </c>
      <c r="FE12" s="75">
        <f t="shared" si="28"/>
        <v>0</v>
      </c>
      <c r="FF12" s="77">
        <f>IFERROR(VLOOKUP(B12,'[1]22'!B:D,3,0),"0")</f>
        <v>0</v>
      </c>
      <c r="FG12" s="77">
        <f>IFERROR(VLOOKUP(B12,'[1]22'!B:E,4,0),"0")</f>
        <v>0</v>
      </c>
      <c r="FH12" s="77">
        <f>IFERROR(VLOOKUP(B12,'[1]22'!B:F,5,0),"0")</f>
        <v>0</v>
      </c>
      <c r="FI12" s="77">
        <f>IFERROR(VLOOKUP(B12,'[1]22'!B:J,9,0),"0")</f>
        <v>0</v>
      </c>
      <c r="FJ12" s="77">
        <f>IFERROR(VLOOKUP(B12,'[1]22'!B:K,10,0),"0")</f>
        <v>0</v>
      </c>
      <c r="FK12" s="77">
        <f>IFERROR(VLOOKUP(B12,'[1]22'!B:L,11,0),"0")</f>
        <v>0</v>
      </c>
      <c r="FL12" s="75">
        <f t="shared" si="29"/>
        <v>0</v>
      </c>
      <c r="FM12" s="77">
        <f>IFERROR(VLOOKUP(B12,'[1]23'!B:D,3,0),"0")</f>
        <v>0</v>
      </c>
      <c r="FN12" s="77">
        <f>IFERROR(VLOOKUP(B12,'[1]23'!B:E,4,0),"0")</f>
        <v>0</v>
      </c>
      <c r="FO12" s="77">
        <f>IFERROR(VLOOKUP(B12,'[1]23'!B:F,5,0),"0")</f>
        <v>0</v>
      </c>
      <c r="FP12" s="77">
        <f>IFERROR(VLOOKUP(B12,'[1]23'!B:J,9,0),"0")</f>
        <v>0</v>
      </c>
      <c r="FQ12" s="77">
        <f>IFERROR(VLOOKUP(B12,'[1]23'!B:K,10,0),"0")</f>
        <v>0</v>
      </c>
      <c r="FR12" s="77">
        <f>IFERROR(VLOOKUP(B12,'[1]23'!B:L,11,0),"0")</f>
        <v>0</v>
      </c>
      <c r="FS12" s="75">
        <f t="shared" si="30"/>
        <v>0</v>
      </c>
      <c r="FT12" s="77">
        <f>IFERROR(VLOOKUP(B12,'[1]24'!B:D,3,0),"0")</f>
        <v>0</v>
      </c>
      <c r="FU12" s="77">
        <f>IFERROR(VLOOKUP(B12,'[1]24'!B:E,4,0),"0")</f>
        <v>0</v>
      </c>
      <c r="FV12" s="77">
        <f>IFERROR(VLOOKUP(B12,'[1]24'!B:F,5,0),"0")</f>
        <v>0</v>
      </c>
      <c r="FW12" s="77">
        <f>IFERROR(VLOOKUP(B12,'[1]24'!B:J,9,0),"0")</f>
        <v>0</v>
      </c>
      <c r="FX12" s="77">
        <f>IFERROR(VLOOKUP(B12,'[1]24'!B:K,10,0),"0")</f>
        <v>0</v>
      </c>
      <c r="FY12" s="77">
        <f>IFERROR(VLOOKUP(B12,'[1]24'!B:L,11,0),"0")</f>
        <v>0</v>
      </c>
      <c r="FZ12" s="75">
        <f t="shared" si="31"/>
        <v>0</v>
      </c>
      <c r="GA12" s="77">
        <f>IFERROR(VLOOKUP(B12,'[1]25'!B:D,3,0),"0")</f>
        <v>0</v>
      </c>
      <c r="GB12" s="77">
        <f>IFERROR(VLOOKUP(B12,'[1]25'!B:E,4,0),"0")</f>
        <v>0</v>
      </c>
      <c r="GC12" s="77">
        <f>IFERROR(VLOOKUP(B12,'[1]25'!B:F,5,0),"0")</f>
        <v>0</v>
      </c>
      <c r="GD12" s="77">
        <f>IFERROR(VLOOKUP(B12,'[1]25'!B:J,9,0),"0")</f>
        <v>0</v>
      </c>
      <c r="GE12" s="77">
        <f>IFERROR(VLOOKUP(B12,'[1]25'!B:K,10,0),"0")</f>
        <v>0</v>
      </c>
      <c r="GF12" s="77">
        <f>IFERROR(VLOOKUP(B12,'[1]25'!B:L,11,0),"0")</f>
        <v>0</v>
      </c>
      <c r="GG12" s="75">
        <f t="shared" si="32"/>
        <v>0</v>
      </c>
      <c r="GH12" s="77">
        <f>IFERROR(VLOOKUP(B12,'[1]26'!B:D,3,0),"0")</f>
        <v>0</v>
      </c>
      <c r="GI12" s="77">
        <f>IFERROR(VLOOKUP(B12,'[1]26'!B:E,4,0),"0")</f>
        <v>0</v>
      </c>
      <c r="GJ12" s="77">
        <f>IFERROR(VLOOKUP(B12,'[1]26'!B:F,5,0),"0")</f>
        <v>0</v>
      </c>
      <c r="GK12" s="77">
        <f>IFERROR(VLOOKUP(B12,'[1]26'!B:J,9,0),"0")</f>
        <v>0</v>
      </c>
      <c r="GL12" s="77">
        <f>IFERROR(VLOOKUP(B12,'[1]26'!B:K,10,0),"0")</f>
        <v>0</v>
      </c>
      <c r="GM12" s="77">
        <f>IFERROR(VLOOKUP(B12,'[1]26'!B:L,11,0),"0")</f>
        <v>0</v>
      </c>
      <c r="GN12" s="75">
        <f t="shared" si="33"/>
        <v>0</v>
      </c>
      <c r="GO12" s="77">
        <f>IFERROR(VLOOKUP(B12,'[1]27'!B:D,3,0),"0")</f>
        <v>0</v>
      </c>
      <c r="GP12" s="77">
        <f>IFERROR(VLOOKUP(B12,'[1]27'!B:E,4,0),"0")</f>
        <v>0</v>
      </c>
      <c r="GQ12" s="77">
        <f>IFERROR(VLOOKUP(B12,'[1]27'!B:F,5,0),"0")</f>
        <v>0</v>
      </c>
      <c r="GR12" s="77">
        <f>IFERROR(VLOOKUP(B12,'[1]27'!B:J,9,0),"0")</f>
        <v>0</v>
      </c>
      <c r="GS12" s="77">
        <f>IFERROR(VLOOKUP(B12,'[1]27'!B:K,10,0),"0")</f>
        <v>0</v>
      </c>
      <c r="GT12" s="77">
        <f>IFERROR(VLOOKUP(B12,'[1]27'!B:L,11,0),"0")</f>
        <v>0</v>
      </c>
      <c r="GU12" s="75">
        <f t="shared" si="34"/>
        <v>0</v>
      </c>
      <c r="GV12" s="77">
        <f>IFERROR(VLOOKUP(B12,'[1]28'!B:D,3,0),"0")</f>
        <v>0</v>
      </c>
      <c r="GW12" s="77">
        <f>IFERROR(VLOOKUP(B12,'[1]28'!B:E,4,0),"0")</f>
        <v>0</v>
      </c>
      <c r="GX12" s="77">
        <f>IFERROR(VLOOKUP(B12,'[1]28'!B:F,5,0),"0")</f>
        <v>0</v>
      </c>
      <c r="GY12" s="77">
        <f>IFERROR(VLOOKUP(B12,'[1]28'!B:J,9,0),"0")</f>
        <v>0</v>
      </c>
      <c r="GZ12" s="77">
        <f>IFERROR(VLOOKUP(B12,'[1]28'!B:K,10,0),"0")</f>
        <v>0</v>
      </c>
      <c r="HA12" s="77">
        <f>IFERROR(VLOOKUP(B12,'[1]28'!B:L,11,0),"0")</f>
        <v>0</v>
      </c>
      <c r="HB12" s="75">
        <f t="shared" si="35"/>
        <v>0</v>
      </c>
      <c r="HC12" s="77" t="str">
        <f>IFERROR(VLOOKUP(B12,#REF!,3),"0")</f>
        <v>0</v>
      </c>
      <c r="HD12" s="77" t="str">
        <f>IFERROR(VLOOKUP(B12,#REF!,4,0),"0")</f>
        <v>0</v>
      </c>
      <c r="HE12" s="77" t="str">
        <f>IFERROR(VLOOKUP(B12,#REF!,5,0),"0")</f>
        <v>0</v>
      </c>
      <c r="HF12" s="77" t="str">
        <f>IFERROR(VLOOKUP(B12,#REF!,9,0),"0")</f>
        <v>0</v>
      </c>
      <c r="HG12" s="77" t="str">
        <f>IFERROR(VLOOKUP(B12,#REF!,10,0),"0")</f>
        <v>0</v>
      </c>
      <c r="HH12" s="77" t="str">
        <f>IFERROR(VLOOKUP(B12,#REF!,11,0),"0")</f>
        <v>0</v>
      </c>
      <c r="HI12" s="75">
        <f t="shared" si="36"/>
        <v>0</v>
      </c>
      <c r="HP12" s="75">
        <f t="shared" si="37"/>
        <v>0</v>
      </c>
      <c r="HW12" s="75">
        <f t="shared" si="38"/>
        <v>0</v>
      </c>
    </row>
    <row r="13" spans="1:231" x14ac:dyDescent="0.6">
      <c r="A13" s="57">
        <v>10</v>
      </c>
      <c r="B13" s="57">
        <v>1111092</v>
      </c>
      <c r="C13" s="58" t="s">
        <v>16729</v>
      </c>
      <c r="D13" s="57" t="s">
        <v>168</v>
      </c>
      <c r="E13" s="59">
        <v>37.049999999999997</v>
      </c>
      <c r="F13" s="73">
        <f t="shared" si="5"/>
        <v>0</v>
      </c>
      <c r="G13" s="74">
        <f t="shared" si="4"/>
        <v>0</v>
      </c>
      <c r="H13" s="74">
        <f t="shared" si="4"/>
        <v>0</v>
      </c>
      <c r="I13" s="74">
        <f t="shared" si="4"/>
        <v>0</v>
      </c>
      <c r="J13" s="74">
        <f t="shared" si="4"/>
        <v>0</v>
      </c>
      <c r="K13" s="74">
        <f t="shared" si="4"/>
        <v>0</v>
      </c>
      <c r="L13" s="74">
        <f t="shared" si="4"/>
        <v>0</v>
      </c>
      <c r="M13" s="75">
        <f t="shared" si="6"/>
        <v>0</v>
      </c>
      <c r="N13" s="76">
        <f t="shared" si="7"/>
        <v>0</v>
      </c>
      <c r="O13" s="77" t="str">
        <f>IFERROR(VLOOKUP(B13,'[1]1ไม่มียอด'!B:D,3,0),"0")</f>
        <v>0</v>
      </c>
      <c r="P13" s="77" t="str">
        <f>IFERROR(VLOOKUP(B13,'[1]1ไม่มียอด'!B:E,4,0),"0")</f>
        <v>0</v>
      </c>
      <c r="Q13" s="77" t="str">
        <f>IFERROR(VLOOKUP(B13,'[1]1ไม่มียอด'!B:F,5,0),"0")</f>
        <v>0</v>
      </c>
      <c r="R13" s="77" t="str">
        <f>IFERROR(VLOOKUP(B13,'[1]1ไม่มียอด'!B:G,6,0),"0")</f>
        <v>0</v>
      </c>
      <c r="S13" s="77" t="str">
        <f>IFERROR(VLOOKUP(B13,'[1]1ไม่มียอด'!B:J,9,0),"0")</f>
        <v>0</v>
      </c>
      <c r="T13" s="77" t="str">
        <f>IFERROR(VLOOKUP(B13,'[1]1ไม่มียอด'!B:K,10,0),"0")</f>
        <v>0</v>
      </c>
      <c r="U13" s="75">
        <f t="shared" si="8"/>
        <v>0</v>
      </c>
      <c r="V13" s="77" t="str">
        <f>IFERROR(VLOOKUP(B13,#REF!,3,0),"0")</f>
        <v>0</v>
      </c>
      <c r="W13" s="77" t="str">
        <f>IFERROR(VLOOKUP(B13,#REF!,4,0),"0")</f>
        <v>0</v>
      </c>
      <c r="X13" s="77" t="str">
        <f>IFERROR(VLOOKUP(B13,#REF!,5,0),"0")</f>
        <v>0</v>
      </c>
      <c r="Y13" s="77" t="str">
        <f>IFERROR(VLOOKUP(B13,#REF!,9,0),"0")</f>
        <v>0</v>
      </c>
      <c r="Z13" s="77" t="str">
        <f>IFERROR(VLOOKUP(B13,#REF!,10,0),"0")</f>
        <v>0</v>
      </c>
      <c r="AA13" s="77" t="str">
        <f>IFERROR(VLOOKUP(B13,#REF!,11,0),"0")</f>
        <v>0</v>
      </c>
      <c r="AB13" s="75">
        <f t="shared" si="9"/>
        <v>0</v>
      </c>
      <c r="AC13" s="77">
        <f>IFERROR(VLOOKUP(B13,'[1]3'!B:D,3,0),"0")</f>
        <v>0</v>
      </c>
      <c r="AD13" s="77">
        <f>IFERROR(VLOOKUP(B13,'[1]3'!B:E,4,0),"0")</f>
        <v>0</v>
      </c>
      <c r="AE13" s="77">
        <f>IFERROR(VLOOKUP(B13,'[1]3'!B:F,5,0),"0")</f>
        <v>0</v>
      </c>
      <c r="AF13" s="77">
        <f>IFERROR(VLOOKUP(B13,'[1]3'!B:J,9,0),"0")</f>
        <v>0</v>
      </c>
      <c r="AG13" s="77">
        <f>IFERROR(VLOOKUP(B13,'[1]3'!B:K,10,0),"0")</f>
        <v>0</v>
      </c>
      <c r="AH13" s="77">
        <f>IFERROR(VLOOKUP(B13,'[1]3'!B:L,11,0),"0")</f>
        <v>0</v>
      </c>
      <c r="AI13" s="75">
        <f t="shared" si="10"/>
        <v>0</v>
      </c>
      <c r="AJ13" s="77">
        <f>IFERROR(VLOOKUP(B13,'[1]4'!B:D,3,0),"0")</f>
        <v>0</v>
      </c>
      <c r="AK13" s="77">
        <f>IFERROR(VLOOKUP(B13,'[1]4'!B:E,4,0),"0")</f>
        <v>0</v>
      </c>
      <c r="AL13" s="77">
        <f>IFERROR(VLOOKUP(B13,'[1]4'!B:F,5,0),"0")</f>
        <v>0</v>
      </c>
      <c r="AM13" s="77">
        <f>IFERROR(VLOOKUP(B13,'[1]4'!B:J,9,0),"0")</f>
        <v>0</v>
      </c>
      <c r="AN13" s="77">
        <f>IFERROR(VLOOKUP(B13,'[1]4'!B:K,10,0),"0")</f>
        <v>0</v>
      </c>
      <c r="AO13" s="77">
        <f>IFERROR(VLOOKUP(B13,'[1]4'!B:L,11,0),"0")</f>
        <v>0</v>
      </c>
      <c r="AP13" s="75">
        <f t="shared" si="11"/>
        <v>0</v>
      </c>
      <c r="AQ13" s="77">
        <f>IFERROR(VLOOKUP(B13,'[1]5'!B:D,3,0),"0")</f>
        <v>0</v>
      </c>
      <c r="AR13" s="77">
        <f>IFERROR(VLOOKUP(B13,'[1]5'!B:E,4,0),"0")</f>
        <v>0</v>
      </c>
      <c r="AS13" s="77">
        <f>IFERROR(VLOOKUP(B13,'[1]5'!B:F,5,0),"0")</f>
        <v>0</v>
      </c>
      <c r="AT13" s="77">
        <f>IFERROR(VLOOKUP(B13,'[1]5'!B:J,9,0),"0")</f>
        <v>0</v>
      </c>
      <c r="AU13" s="77">
        <f>IFERROR(VLOOKUP(B13,'[1]5'!B:K,10,0),"0")</f>
        <v>0</v>
      </c>
      <c r="AV13" s="77">
        <f>IFERROR(VLOOKUP(B13,'[1]5'!B:L,11,0),"0")</f>
        <v>0</v>
      </c>
      <c r="AW13" s="75">
        <f t="shared" si="12"/>
        <v>0</v>
      </c>
      <c r="AX13" s="77">
        <f>IFERROR(VLOOKUP(B13,'[1]6'!B:D,3,0),"0")</f>
        <v>0</v>
      </c>
      <c r="AY13" s="77">
        <f>IFERROR(VLOOKUP(B13,'[1]6'!B:E,4,0),"0")</f>
        <v>0</v>
      </c>
      <c r="AZ13" s="77">
        <f>IFERROR(VLOOKUP(B13,'[1]6'!B:F,5,0),"0")</f>
        <v>0</v>
      </c>
      <c r="BA13" s="77">
        <f>IFERROR(VLOOKUP(B13,'[1]6'!B:J,9,0),"0")</f>
        <v>0</v>
      </c>
      <c r="BB13" s="77">
        <f>IFERROR(VLOOKUP(B13,'[1]6'!B:K,10,0),"0")</f>
        <v>0</v>
      </c>
      <c r="BC13" s="77">
        <f>IFERROR(VLOOKUP(B13,'[1]6'!B:L,11,0),"0")</f>
        <v>0</v>
      </c>
      <c r="BD13" s="75">
        <f t="shared" si="13"/>
        <v>0</v>
      </c>
      <c r="BE13" s="77">
        <f>IFERROR(VLOOKUP(B13,'[1]7'!B:D,3,0),"0")</f>
        <v>0</v>
      </c>
      <c r="BF13" s="77">
        <f>IFERROR(VLOOKUP(B13,'[1]7'!B:E,4,0),"0")</f>
        <v>0</v>
      </c>
      <c r="BG13" s="77">
        <f>IFERROR(VLOOKUP(B13,'[1]7'!B:F,5,0),"0")</f>
        <v>0</v>
      </c>
      <c r="BH13" s="77">
        <f>IFERROR(VLOOKUP(B13,'[1]7'!B:J,9,0),"0")</f>
        <v>0</v>
      </c>
      <c r="BI13" s="77">
        <f>IFERROR(VLOOKUP(B13,'[1]7'!B:K,10,0),"0")</f>
        <v>0</v>
      </c>
      <c r="BJ13" s="77">
        <f>IFERROR(VLOOKUP(B13,'[1]7'!B:L,11,0),"0")</f>
        <v>0</v>
      </c>
      <c r="BK13" s="75">
        <f t="shared" si="14"/>
        <v>0</v>
      </c>
      <c r="BL13" s="77">
        <f>IFERROR(VLOOKUP(B13,'[1]8'!B:D,3,0),"0")</f>
        <v>0</v>
      </c>
      <c r="BM13" s="77">
        <f>IFERROR(VLOOKUP(B13,'[1]8'!B:E,4,0),"0")</f>
        <v>0</v>
      </c>
      <c r="BN13" s="77">
        <f>IFERROR(VLOOKUP(B13,'[1]8'!B:F,5,0),"0")</f>
        <v>0</v>
      </c>
      <c r="BO13" s="77">
        <f>IFERROR(VLOOKUP(B13,'[1]8'!B:J,9,0),"0")</f>
        <v>0</v>
      </c>
      <c r="BP13" s="77">
        <f>IFERROR(VLOOKUP(B13,'[1]8'!B:K,10,0),"0")</f>
        <v>0</v>
      </c>
      <c r="BQ13" s="77">
        <f>IFERROR(VLOOKUP(B13,'[1]8'!B:L,11,0),"0")</f>
        <v>0</v>
      </c>
      <c r="BR13" s="75">
        <f t="shared" si="15"/>
        <v>0</v>
      </c>
      <c r="BS13" s="77">
        <f>IFERROR(VLOOKUP(B13,'[1]9'!B:D,3,0),"0")</f>
        <v>0</v>
      </c>
      <c r="BT13" s="77">
        <f>IFERROR(VLOOKUP(B13,'[1]9'!B:E,4,0),"0")</f>
        <v>0</v>
      </c>
      <c r="BU13" s="77">
        <f>IFERROR(VLOOKUP(B13,'[1]9'!B:F,5,0),"0")</f>
        <v>0</v>
      </c>
      <c r="BV13" s="77">
        <f>IFERROR(VLOOKUP(B13,'[1]9'!B:J,9,0),"0")</f>
        <v>0</v>
      </c>
      <c r="BW13" s="77">
        <f>IFERROR(VLOOKUP(B13,'[1]9'!B:K,10,0),"0")</f>
        <v>0</v>
      </c>
      <c r="BX13" s="77">
        <f>IFERROR(VLOOKUP(B13,'[1]9'!B:L,11,0),"0")</f>
        <v>0</v>
      </c>
      <c r="BY13" s="75">
        <f t="shared" si="16"/>
        <v>0</v>
      </c>
      <c r="BZ13" s="77">
        <f>IFERROR(VLOOKUP(B13,'[1]10'!B:D,3,0),"0")</f>
        <v>0</v>
      </c>
      <c r="CA13" s="77">
        <f>IFERROR(VLOOKUP(B13,'[1]10'!B:E,4,0),"0")</f>
        <v>0</v>
      </c>
      <c r="CB13" s="77">
        <f>VLOOKUP(B13,'[1]10'!B:F,5,0)</f>
        <v>0</v>
      </c>
      <c r="CC13" s="77">
        <f>IFERROR(VLOOKUP(B13,'[1]10'!B:J,9,0),"0")</f>
        <v>0</v>
      </c>
      <c r="CD13" s="77">
        <f>IFERROR(VLOOKUP(B13,'[1]10'!B:K,10,0),"0")</f>
        <v>0</v>
      </c>
      <c r="CE13" s="77">
        <f>IFERROR(VLOOKUP(B13,'[1]10'!B:L,11,0),"0")</f>
        <v>0</v>
      </c>
      <c r="CF13" s="75">
        <f t="shared" si="17"/>
        <v>0</v>
      </c>
      <c r="CG13" s="77">
        <f>IFERROR(VLOOKUP(B13,'[1]11'!B:D,3,0),"0")</f>
        <v>0</v>
      </c>
      <c r="CH13" s="77">
        <f>IFERROR(VLOOKUP(B13,'[1]11'!B:E,4,0),"0")</f>
        <v>0</v>
      </c>
      <c r="CI13" s="77">
        <f>IFERROR(VLOOKUP(B13,'[1]11'!B:F,5,0),"0")</f>
        <v>0</v>
      </c>
      <c r="CJ13" s="77">
        <f>IFERROR(VLOOKUP(B13,'[1]11'!B:J,9,0),"0")</f>
        <v>0</v>
      </c>
      <c r="CK13" s="77">
        <f>IFERROR(VLOOKUP(B13,'[1]11'!B:K,10,0),"0")</f>
        <v>0</v>
      </c>
      <c r="CL13" s="77">
        <f>IFERROR(VLOOKUP(B13,'[1]11'!B:L,11,0),"0")</f>
        <v>0</v>
      </c>
      <c r="CM13" s="75">
        <f t="shared" si="18"/>
        <v>0</v>
      </c>
      <c r="CN13" s="77">
        <f>IFERROR(VLOOKUP(B13,'[1]12'!B:D,3,0),"0")</f>
        <v>0</v>
      </c>
      <c r="CO13" s="77">
        <f>IFERROR(VLOOKUP(B13,'[1]12'!B:E,4,0),"0")</f>
        <v>0</v>
      </c>
      <c r="CP13" s="77">
        <f>IFERROR(VLOOKUP(B13,'[1]12'!B:F,5,0),"0")</f>
        <v>0</v>
      </c>
      <c r="CQ13" s="77">
        <f>IFERROR(VLOOKUP(B13,'[1]12'!B:J,9,0),"0")</f>
        <v>0</v>
      </c>
      <c r="CR13" s="77">
        <f>IFERROR(VLOOKUP(B13,'[1]12'!B:K,10,0),"0")</f>
        <v>0</v>
      </c>
      <c r="CS13" s="77">
        <f>IFERROR(VLOOKUP(B13,'[1]12'!B:L,11,0),"0")</f>
        <v>0</v>
      </c>
      <c r="CT13" s="75">
        <f t="shared" si="19"/>
        <v>0</v>
      </c>
      <c r="CU13" s="77">
        <f>IFERROR(VLOOKUP(B13,'[1]13'!B:D,3,0),"0")</f>
        <v>0</v>
      </c>
      <c r="CV13" s="77">
        <f>IFERROR(VLOOKUP(B13,'[1]13'!B:E,4,0),"0")</f>
        <v>0</v>
      </c>
      <c r="CW13" s="77">
        <f>IFERROR(VLOOKUP(B13,'[1]13'!B:F,5,0),"0")</f>
        <v>0</v>
      </c>
      <c r="CX13" s="77">
        <f>IFERROR(VLOOKUP(B13,'[1]13'!B:J,9,0),"0")</f>
        <v>0</v>
      </c>
      <c r="CY13" s="77">
        <f>IFERROR(VLOOKUP(B13,'[1]13'!B:K,10,0),"0")</f>
        <v>0</v>
      </c>
      <c r="CZ13" s="77">
        <f>IFERROR(VLOOKUP(B13,'[1]13'!B:L,11,0),"0")</f>
        <v>0</v>
      </c>
      <c r="DA13" s="75">
        <f t="shared" si="20"/>
        <v>0</v>
      </c>
      <c r="DB13" s="77">
        <f>IFERROR(VLOOKUP(B13,'[1]14'!B:D,3,0),"0")</f>
        <v>0</v>
      </c>
      <c r="DC13" s="77">
        <f>IFERROR(VLOOKUP(B13,'[1]14'!B:E,4,0),"0")</f>
        <v>0</v>
      </c>
      <c r="DD13" s="77">
        <f>IFERROR(VLOOKUP(B13,'[1]14'!B:F,5,0),"0")</f>
        <v>0</v>
      </c>
      <c r="DE13" s="77">
        <f>IFERROR(VLOOKUP(B13,'[1]14'!B:J,9,0),"0")</f>
        <v>0</v>
      </c>
      <c r="DF13" s="77">
        <f>IFERROR(VLOOKUP(B13,'[1]14'!B:K,10,0),"0")</f>
        <v>0</v>
      </c>
      <c r="DG13" s="77">
        <f>IFERROR(VLOOKUP(B13,'[1]14'!B:L,11,0),"0")</f>
        <v>0</v>
      </c>
      <c r="DH13" s="75">
        <f t="shared" si="21"/>
        <v>0</v>
      </c>
      <c r="DI13" s="77">
        <f>IFERROR(VLOOKUP(B13,'[1]15'!B:D,3,0),"0")</f>
        <v>0</v>
      </c>
      <c r="DJ13" s="77">
        <f>IFERROR(VLOOKUP(B13,'[1]15'!B:E,4,0),"0")</f>
        <v>0</v>
      </c>
      <c r="DK13" s="77">
        <f>IFERROR(VLOOKUP(B13,'[1]15'!B:F,5,0),"0")</f>
        <v>0</v>
      </c>
      <c r="DL13" s="77">
        <f>IFERROR(VLOOKUP(B13,'[1]15'!B:J,9,0),"0")</f>
        <v>0</v>
      </c>
      <c r="DM13" s="77">
        <f>IFERROR(VLOOKUP(B13,'[1]15'!B:K,10,0),"0")</f>
        <v>0</v>
      </c>
      <c r="DN13" s="77">
        <f>IFERROR(VLOOKUP(B13,'[1]15'!B:L,11,0),"0")</f>
        <v>0</v>
      </c>
      <c r="DO13" s="75">
        <f t="shared" si="22"/>
        <v>0</v>
      </c>
      <c r="DP13" s="77">
        <f>IFERROR(VLOOKUP(B13,'[1]16'!B:D,3,0),"0")</f>
        <v>0</v>
      </c>
      <c r="DQ13" s="77">
        <f>IFERROR(VLOOKUP(B13,'[1]16'!B:E,4,0),"0")</f>
        <v>0</v>
      </c>
      <c r="DR13" s="77">
        <f>IFERROR(VLOOKUP(B13,'[1]16'!B:F,5,0),"0")</f>
        <v>0</v>
      </c>
      <c r="DS13" s="77">
        <f>IFERROR(VLOOKUP(B13,'[1]16'!B:J,9,0),"0")</f>
        <v>0</v>
      </c>
      <c r="DT13" s="77">
        <f>IFERROR(VLOOKUP(B13,'[1]16'!B:K,10,0),"0")</f>
        <v>0</v>
      </c>
      <c r="DU13" s="77">
        <f>IFERROR(VLOOKUP(B13,'[1]16'!B:L,11,0),"0")</f>
        <v>0</v>
      </c>
      <c r="DV13" s="75">
        <f t="shared" si="23"/>
        <v>0</v>
      </c>
      <c r="DW13" s="77">
        <f>IFERROR(VLOOKUP(B13,'[1]17'!B:D,3,0),"0")</f>
        <v>0</v>
      </c>
      <c r="DX13" s="77">
        <f>IFERROR(VLOOKUP(B13,'[1]17'!B:E,4,0),"0")</f>
        <v>0</v>
      </c>
      <c r="DY13" s="77">
        <f>IFERROR(VLOOKUP(B13,'[1]17'!B:F,5,0),"0")</f>
        <v>0</v>
      </c>
      <c r="DZ13" s="77">
        <f>IFERROR(VLOOKUP(B13,'[1]17'!B:J,9,0),"0")</f>
        <v>0</v>
      </c>
      <c r="EA13" s="77">
        <f>IFERROR(VLOOKUP(B13,'[1]17'!B:K,10,0),"0")</f>
        <v>0</v>
      </c>
      <c r="EB13" s="77">
        <f>IFERROR(VLOOKUP(B13,'[1]17'!B:L,11,0),"0")</f>
        <v>0</v>
      </c>
      <c r="EC13" s="75">
        <f t="shared" si="24"/>
        <v>0</v>
      </c>
      <c r="ED13" s="77">
        <f>IFERROR(VLOOKUP(B13,'[1]18'!B:D,3,0),"0")</f>
        <v>0</v>
      </c>
      <c r="EE13" s="77">
        <f>IFERROR(VLOOKUP(B13,'[1]18'!B:E,4,0),"0")</f>
        <v>0</v>
      </c>
      <c r="EF13" s="77">
        <f>IFERROR(VLOOKUP(B13,'[1]18'!B:F,5,0),"0")</f>
        <v>0</v>
      </c>
      <c r="EG13" s="77">
        <f>IFERROR(VLOOKUP(B13,'[1]18'!B:J,9,0),"0")</f>
        <v>0</v>
      </c>
      <c r="EH13" s="77">
        <f>IFERROR(VLOOKUP(B13,'[1]18'!B:K,10,0),"0")</f>
        <v>0</v>
      </c>
      <c r="EI13" s="77">
        <f>IFERROR(VLOOKUP(B13,'[1]18'!B:L,11,0),"0")</f>
        <v>0</v>
      </c>
      <c r="EJ13" s="75">
        <f t="shared" si="25"/>
        <v>0</v>
      </c>
      <c r="EK13" s="77">
        <f>IFERROR(VLOOKUP(B13,'[1]19'!B:D,3,0),"0")</f>
        <v>0</v>
      </c>
      <c r="EL13" s="77">
        <f>IFERROR(VLOOKUP(B13,'[1]19'!B:E,4,0),"0")</f>
        <v>0</v>
      </c>
      <c r="EM13" s="77">
        <f>IFERROR(VLOOKUP(B13,'[1]19'!B:F,5,0),"0")</f>
        <v>0</v>
      </c>
      <c r="EN13" s="77">
        <f>IFERROR(VLOOKUP(B13,'[1]19'!B:J,9,0),"0")</f>
        <v>0</v>
      </c>
      <c r="EO13" s="77">
        <f>IFERROR(VLOOKUP(B13,'[1]19'!B:K,10,0),"0")</f>
        <v>0</v>
      </c>
      <c r="EP13" s="77">
        <f>IFERROR(VLOOKUP(B13,'[1]19'!B:L,11,0),"0")</f>
        <v>0</v>
      </c>
      <c r="EQ13" s="75">
        <f t="shared" si="26"/>
        <v>0</v>
      </c>
      <c r="ER13" s="77">
        <f>IFERROR(VLOOKUP(B13,'[1]20'!B:D,3,0),"0")</f>
        <v>0</v>
      </c>
      <c r="ES13" s="77">
        <f>IFERROR(VLOOKUP(B13,'[1]20'!B:E,4,0),"0")</f>
        <v>0</v>
      </c>
      <c r="ET13" s="77">
        <f>IFERROR(VLOOKUP(B13,'[1]20'!B:F,5,0),"0")</f>
        <v>0</v>
      </c>
      <c r="EU13" s="77">
        <f>IFERROR(VLOOKUP(B13,'[1]20'!B:J,9,0),"0")</f>
        <v>0</v>
      </c>
      <c r="EV13" s="77">
        <f>IFERROR(VLOOKUP(B13,'[1]20'!B:K,10,0),"0")</f>
        <v>0</v>
      </c>
      <c r="EW13" s="77">
        <f>IFERROR(VLOOKUP(B13,'[1]20'!B:L,11,0),"0")</f>
        <v>0</v>
      </c>
      <c r="EX13" s="75">
        <f t="shared" si="27"/>
        <v>0</v>
      </c>
      <c r="EY13" s="77">
        <f>IFERROR(VLOOKUP(B13,'[1]21'!B:D,3,0),"0")</f>
        <v>0</v>
      </c>
      <c r="EZ13" s="77">
        <f>IFERROR(VLOOKUP(B13,'[1]21'!B:E,4,0),"0")</f>
        <v>0</v>
      </c>
      <c r="FA13" s="77">
        <f>IFERROR(VLOOKUP(B13,'[1]21'!B:F,5,0),"0")</f>
        <v>0</v>
      </c>
      <c r="FB13" s="77">
        <f>IFERROR(VLOOKUP(B13,'[1]21'!B:J,9,0),"0")</f>
        <v>0</v>
      </c>
      <c r="FC13" s="77">
        <f>IFERROR(VLOOKUP(B13,'[1]21'!B:K,10,0),"0")</f>
        <v>0</v>
      </c>
      <c r="FD13" s="77">
        <f>IFERROR(VLOOKUP(B13,'[1]21'!B:L,11,0),"0")</f>
        <v>0</v>
      </c>
      <c r="FE13" s="75">
        <f t="shared" si="28"/>
        <v>0</v>
      </c>
      <c r="FF13" s="77">
        <f>IFERROR(VLOOKUP(B13,'[1]22'!B:D,3,0),"0")</f>
        <v>0</v>
      </c>
      <c r="FG13" s="77">
        <f>IFERROR(VLOOKUP(B13,'[1]22'!B:E,4,0),"0")</f>
        <v>0</v>
      </c>
      <c r="FH13" s="77">
        <f>IFERROR(VLOOKUP(B13,'[1]22'!B:F,5,0),"0")</f>
        <v>0</v>
      </c>
      <c r="FI13" s="77">
        <f>IFERROR(VLOOKUP(B13,'[1]22'!B:J,9,0),"0")</f>
        <v>0</v>
      </c>
      <c r="FJ13" s="77">
        <f>IFERROR(VLOOKUP(B13,'[1]22'!B:K,10,0),"0")</f>
        <v>0</v>
      </c>
      <c r="FK13" s="77">
        <f>IFERROR(VLOOKUP(B13,'[1]22'!B:L,11,0),"0")</f>
        <v>0</v>
      </c>
      <c r="FL13" s="75">
        <f t="shared" si="29"/>
        <v>0</v>
      </c>
      <c r="FM13" s="77">
        <f>IFERROR(VLOOKUP(B13,'[1]23'!B:D,3,0),"0")</f>
        <v>0</v>
      </c>
      <c r="FN13" s="77">
        <f>IFERROR(VLOOKUP(B13,'[1]23'!B:E,4,0),"0")</f>
        <v>0</v>
      </c>
      <c r="FO13" s="77">
        <f>IFERROR(VLOOKUP(B13,'[1]23'!B:F,5,0),"0")</f>
        <v>0</v>
      </c>
      <c r="FP13" s="77">
        <f>IFERROR(VLOOKUP(B13,'[1]23'!B:J,9,0),"0")</f>
        <v>0</v>
      </c>
      <c r="FQ13" s="77">
        <f>IFERROR(VLOOKUP(B13,'[1]23'!B:K,10,0),"0")</f>
        <v>0</v>
      </c>
      <c r="FR13" s="77">
        <f>IFERROR(VLOOKUP(B13,'[1]23'!B:L,11,0),"0")</f>
        <v>0</v>
      </c>
      <c r="FS13" s="75">
        <f t="shared" si="30"/>
        <v>0</v>
      </c>
      <c r="FT13" s="77">
        <f>IFERROR(VLOOKUP(B13,'[1]24'!B:D,3,0),"0")</f>
        <v>0</v>
      </c>
      <c r="FU13" s="77">
        <f>IFERROR(VLOOKUP(B13,'[1]24'!B:E,4,0),"0")</f>
        <v>0</v>
      </c>
      <c r="FV13" s="77">
        <f>IFERROR(VLOOKUP(B13,'[1]24'!B:F,5,0),"0")</f>
        <v>0</v>
      </c>
      <c r="FW13" s="77">
        <f>IFERROR(VLOOKUP(B13,'[1]24'!B:J,9,0),"0")</f>
        <v>0</v>
      </c>
      <c r="FX13" s="77">
        <f>IFERROR(VLOOKUP(B13,'[1]24'!B:K,10,0),"0")</f>
        <v>0</v>
      </c>
      <c r="FY13" s="77">
        <f>IFERROR(VLOOKUP(B13,'[1]24'!B:L,11,0),"0")</f>
        <v>0</v>
      </c>
      <c r="FZ13" s="75">
        <f t="shared" si="31"/>
        <v>0</v>
      </c>
      <c r="GA13" s="77">
        <f>IFERROR(VLOOKUP(B13,'[1]25'!B:D,3,0),"0")</f>
        <v>0</v>
      </c>
      <c r="GB13" s="77">
        <f>IFERROR(VLOOKUP(B13,'[1]25'!B:E,4,0),"0")</f>
        <v>0</v>
      </c>
      <c r="GC13" s="77">
        <f>IFERROR(VLOOKUP(B13,'[1]25'!B:F,5,0),"0")</f>
        <v>0</v>
      </c>
      <c r="GD13" s="77">
        <f>IFERROR(VLOOKUP(B13,'[1]25'!B:J,9,0),"0")</f>
        <v>0</v>
      </c>
      <c r="GE13" s="77">
        <f>IFERROR(VLOOKUP(B13,'[1]25'!B:K,10,0),"0")</f>
        <v>0</v>
      </c>
      <c r="GF13" s="77">
        <f>IFERROR(VLOOKUP(B13,'[1]25'!B:L,11,0),"0")</f>
        <v>0</v>
      </c>
      <c r="GG13" s="75">
        <f t="shared" si="32"/>
        <v>0</v>
      </c>
      <c r="GH13" s="77">
        <f>IFERROR(VLOOKUP(B13,'[1]26'!B:D,3,0),"0")</f>
        <v>0</v>
      </c>
      <c r="GI13" s="77">
        <f>IFERROR(VLOOKUP(B13,'[1]26'!B:E,4,0),"0")</f>
        <v>0</v>
      </c>
      <c r="GJ13" s="77">
        <f>IFERROR(VLOOKUP(B13,'[1]26'!B:F,5,0),"0")</f>
        <v>0</v>
      </c>
      <c r="GK13" s="77">
        <f>IFERROR(VLOOKUP(B13,'[1]26'!B:J,9,0),"0")</f>
        <v>0</v>
      </c>
      <c r="GL13" s="77">
        <f>IFERROR(VLOOKUP(B13,'[1]26'!B:K,10,0),"0")</f>
        <v>0</v>
      </c>
      <c r="GM13" s="77">
        <f>IFERROR(VLOOKUP(B13,'[1]26'!B:L,11,0),"0")</f>
        <v>0</v>
      </c>
      <c r="GN13" s="75">
        <f t="shared" si="33"/>
        <v>0</v>
      </c>
      <c r="GO13" s="77">
        <f>IFERROR(VLOOKUP(B13,'[1]27'!B:D,3,0),"0")</f>
        <v>0</v>
      </c>
      <c r="GP13" s="77">
        <f>IFERROR(VLOOKUP(B13,'[1]27'!B:E,4,0),"0")</f>
        <v>0</v>
      </c>
      <c r="GQ13" s="77">
        <f>IFERROR(VLOOKUP(B13,'[1]27'!B:F,5,0),"0")</f>
        <v>0</v>
      </c>
      <c r="GR13" s="77">
        <f>IFERROR(VLOOKUP(B13,'[1]27'!B:J,9,0),"0")</f>
        <v>0</v>
      </c>
      <c r="GS13" s="77">
        <f>IFERROR(VLOOKUP(B13,'[1]27'!B:K,10,0),"0")</f>
        <v>0</v>
      </c>
      <c r="GT13" s="77">
        <f>IFERROR(VLOOKUP(B13,'[1]27'!B:L,11,0),"0")</f>
        <v>0</v>
      </c>
      <c r="GU13" s="75">
        <f t="shared" si="34"/>
        <v>0</v>
      </c>
      <c r="GV13" s="77">
        <f>IFERROR(VLOOKUP(B13,'[1]28'!B:D,3,0),"0")</f>
        <v>0</v>
      </c>
      <c r="GW13" s="77">
        <f>IFERROR(VLOOKUP(B13,'[1]28'!B:E,4,0),"0")</f>
        <v>0</v>
      </c>
      <c r="GX13" s="77">
        <f>IFERROR(VLOOKUP(B13,'[1]28'!B:F,5,0),"0")</f>
        <v>0</v>
      </c>
      <c r="GY13" s="77">
        <f>IFERROR(VLOOKUP(B13,'[1]28'!B:J,9,0),"0")</f>
        <v>0</v>
      </c>
      <c r="GZ13" s="77">
        <f>IFERROR(VLOOKUP(B13,'[1]28'!B:K,10,0),"0")</f>
        <v>0</v>
      </c>
      <c r="HA13" s="77">
        <f>IFERROR(VLOOKUP(B13,'[1]28'!B:L,11,0),"0")</f>
        <v>0</v>
      </c>
      <c r="HB13" s="75">
        <f t="shared" si="35"/>
        <v>0</v>
      </c>
      <c r="HC13" s="77" t="str">
        <f>IFERROR(VLOOKUP(B13,#REF!,3),"0")</f>
        <v>0</v>
      </c>
      <c r="HD13" s="77" t="str">
        <f>IFERROR(VLOOKUP(B13,#REF!,4,0),"0")</f>
        <v>0</v>
      </c>
      <c r="HE13" s="77" t="str">
        <f>IFERROR(VLOOKUP(B13,#REF!,5,0),"0")</f>
        <v>0</v>
      </c>
      <c r="HF13" s="77" t="str">
        <f>IFERROR(VLOOKUP(B13,#REF!,9,0),"0")</f>
        <v>0</v>
      </c>
      <c r="HG13" s="77" t="str">
        <f>IFERROR(VLOOKUP(B13,#REF!,10,0),"0")</f>
        <v>0</v>
      </c>
      <c r="HH13" s="77" t="str">
        <f>IFERROR(VLOOKUP(B13,#REF!,11,0),"0")</f>
        <v>0</v>
      </c>
      <c r="HI13" s="75">
        <f t="shared" si="36"/>
        <v>0</v>
      </c>
      <c r="HP13" s="75">
        <f t="shared" si="37"/>
        <v>0</v>
      </c>
      <c r="HW13" s="75">
        <f t="shared" si="38"/>
        <v>0</v>
      </c>
    </row>
    <row r="14" spans="1:231" x14ac:dyDescent="0.6">
      <c r="A14" s="57">
        <v>11</v>
      </c>
      <c r="B14" s="57">
        <v>1111093</v>
      </c>
      <c r="C14" s="58" t="s">
        <v>16730</v>
      </c>
      <c r="D14" s="57" t="s">
        <v>168</v>
      </c>
      <c r="E14" s="59">
        <v>40.840000000000003</v>
      </c>
      <c r="F14" s="73">
        <f t="shared" si="5"/>
        <v>0</v>
      </c>
      <c r="G14" s="74">
        <f t="shared" si="4"/>
        <v>0</v>
      </c>
      <c r="H14" s="74">
        <f t="shared" si="4"/>
        <v>0</v>
      </c>
      <c r="I14" s="74">
        <f t="shared" si="4"/>
        <v>0</v>
      </c>
      <c r="J14" s="74">
        <f t="shared" si="4"/>
        <v>0</v>
      </c>
      <c r="K14" s="74">
        <f t="shared" si="4"/>
        <v>0</v>
      </c>
      <c r="L14" s="74">
        <f t="shared" si="4"/>
        <v>0</v>
      </c>
      <c r="M14" s="75">
        <f t="shared" si="6"/>
        <v>0</v>
      </c>
      <c r="N14" s="76">
        <f t="shared" si="7"/>
        <v>0</v>
      </c>
      <c r="O14" s="77" t="str">
        <f>IFERROR(VLOOKUP(B14,'[1]1ไม่มียอด'!B:D,3,0),"0")</f>
        <v>0</v>
      </c>
      <c r="P14" s="77" t="str">
        <f>IFERROR(VLOOKUP(B14,'[1]1ไม่มียอด'!B:E,4,0),"0")</f>
        <v>0</v>
      </c>
      <c r="Q14" s="77" t="str">
        <f>IFERROR(VLOOKUP(B14,'[1]1ไม่มียอด'!B:F,5,0),"0")</f>
        <v>0</v>
      </c>
      <c r="R14" s="77" t="str">
        <f>IFERROR(VLOOKUP(B14,'[1]1ไม่มียอด'!B:G,6,0),"0")</f>
        <v>0</v>
      </c>
      <c r="S14" s="77" t="str">
        <f>IFERROR(VLOOKUP(B14,'[1]1ไม่มียอด'!B:J,9,0),"0")</f>
        <v>0</v>
      </c>
      <c r="T14" s="77" t="str">
        <f>IFERROR(VLOOKUP(B14,'[1]1ไม่มียอด'!B:K,10,0),"0")</f>
        <v>0</v>
      </c>
      <c r="U14" s="75">
        <f t="shared" si="8"/>
        <v>0</v>
      </c>
      <c r="V14" s="77" t="str">
        <f>IFERROR(VLOOKUP(B14,#REF!,3,0),"0")</f>
        <v>0</v>
      </c>
      <c r="W14" s="77" t="str">
        <f>IFERROR(VLOOKUP(B14,#REF!,4,0),"0")</f>
        <v>0</v>
      </c>
      <c r="X14" s="77" t="str">
        <f>IFERROR(VLOOKUP(B14,#REF!,5,0),"0")</f>
        <v>0</v>
      </c>
      <c r="Y14" s="77" t="str">
        <f>IFERROR(VLOOKUP(B14,#REF!,9,0),"0")</f>
        <v>0</v>
      </c>
      <c r="Z14" s="77" t="str">
        <f>IFERROR(VLOOKUP(B14,#REF!,10,0),"0")</f>
        <v>0</v>
      </c>
      <c r="AA14" s="77" t="str">
        <f>IFERROR(VLOOKUP(B14,#REF!,11,0),"0")</f>
        <v>0</v>
      </c>
      <c r="AB14" s="75">
        <f t="shared" si="9"/>
        <v>0</v>
      </c>
      <c r="AC14" s="77">
        <f>IFERROR(VLOOKUP(B14,'[1]3'!B:D,3,0),"0")</f>
        <v>0</v>
      </c>
      <c r="AD14" s="77">
        <f>IFERROR(VLOOKUP(B14,'[1]3'!B:E,4,0),"0")</f>
        <v>0</v>
      </c>
      <c r="AE14" s="77">
        <f>IFERROR(VLOOKUP(B14,'[1]3'!B:F,5,0),"0")</f>
        <v>0</v>
      </c>
      <c r="AF14" s="77">
        <f>IFERROR(VLOOKUP(B14,'[1]3'!B:J,9,0),"0")</f>
        <v>0</v>
      </c>
      <c r="AG14" s="77">
        <f>IFERROR(VLOOKUP(B14,'[1]3'!B:K,10,0),"0")</f>
        <v>0</v>
      </c>
      <c r="AH14" s="77">
        <f>IFERROR(VLOOKUP(B14,'[1]3'!B:L,11,0),"0")</f>
        <v>0</v>
      </c>
      <c r="AI14" s="75">
        <f t="shared" si="10"/>
        <v>0</v>
      </c>
      <c r="AJ14" s="77">
        <f>IFERROR(VLOOKUP(B14,'[1]4'!B:D,3,0),"0")</f>
        <v>0</v>
      </c>
      <c r="AK14" s="77">
        <f>IFERROR(VLOOKUP(B14,'[1]4'!B:E,4,0),"0")</f>
        <v>0</v>
      </c>
      <c r="AL14" s="77">
        <f>IFERROR(VLOOKUP(B14,'[1]4'!B:F,5,0),"0")</f>
        <v>0</v>
      </c>
      <c r="AM14" s="77">
        <f>IFERROR(VLOOKUP(B14,'[1]4'!B:J,9,0),"0")</f>
        <v>0</v>
      </c>
      <c r="AN14" s="77">
        <f>IFERROR(VLOOKUP(B14,'[1]4'!B:K,10,0),"0")</f>
        <v>0</v>
      </c>
      <c r="AO14" s="77">
        <f>IFERROR(VLOOKUP(B14,'[1]4'!B:L,11,0),"0")</f>
        <v>0</v>
      </c>
      <c r="AP14" s="75">
        <f t="shared" si="11"/>
        <v>0</v>
      </c>
      <c r="AQ14" s="77">
        <f>IFERROR(VLOOKUP(B14,'[1]5'!B:D,3,0),"0")</f>
        <v>0</v>
      </c>
      <c r="AR14" s="77">
        <f>IFERROR(VLOOKUP(B14,'[1]5'!B:E,4,0),"0")</f>
        <v>0</v>
      </c>
      <c r="AS14" s="77">
        <f>IFERROR(VLOOKUP(B14,'[1]5'!B:F,5,0),"0")</f>
        <v>0</v>
      </c>
      <c r="AT14" s="77">
        <f>IFERROR(VLOOKUP(B14,'[1]5'!B:J,9,0),"0")</f>
        <v>0</v>
      </c>
      <c r="AU14" s="77">
        <f>IFERROR(VLOOKUP(B14,'[1]5'!B:K,10,0),"0")</f>
        <v>0</v>
      </c>
      <c r="AV14" s="77">
        <f>IFERROR(VLOOKUP(B14,'[1]5'!B:L,11,0),"0")</f>
        <v>0</v>
      </c>
      <c r="AW14" s="75">
        <f t="shared" si="12"/>
        <v>0</v>
      </c>
      <c r="AX14" s="77">
        <f>IFERROR(VLOOKUP(B14,'[1]6'!B:D,3,0),"0")</f>
        <v>0</v>
      </c>
      <c r="AY14" s="77">
        <f>IFERROR(VLOOKUP(B14,'[1]6'!B:E,4,0),"0")</f>
        <v>0</v>
      </c>
      <c r="AZ14" s="77">
        <f>IFERROR(VLOOKUP(B14,'[1]6'!B:F,5,0),"0")</f>
        <v>0</v>
      </c>
      <c r="BA14" s="77">
        <f>IFERROR(VLOOKUP(B14,'[1]6'!B:J,9,0),"0")</f>
        <v>0</v>
      </c>
      <c r="BB14" s="77">
        <f>IFERROR(VLOOKUP(B14,'[1]6'!B:K,10,0),"0")</f>
        <v>0</v>
      </c>
      <c r="BC14" s="77">
        <f>IFERROR(VLOOKUP(B14,'[1]6'!B:L,11,0),"0")</f>
        <v>0</v>
      </c>
      <c r="BD14" s="75">
        <f t="shared" si="13"/>
        <v>0</v>
      </c>
      <c r="BE14" s="77">
        <f>IFERROR(VLOOKUP(B14,'[1]7'!B:D,3,0),"0")</f>
        <v>0</v>
      </c>
      <c r="BF14" s="77">
        <f>IFERROR(VLOOKUP(B14,'[1]7'!B:E,4,0),"0")</f>
        <v>0</v>
      </c>
      <c r="BG14" s="77">
        <f>IFERROR(VLOOKUP(B14,'[1]7'!B:F,5,0),"0")</f>
        <v>0</v>
      </c>
      <c r="BH14" s="77">
        <f>IFERROR(VLOOKUP(B14,'[1]7'!B:J,9,0),"0")</f>
        <v>0</v>
      </c>
      <c r="BI14" s="77">
        <f>IFERROR(VLOOKUP(B14,'[1]7'!B:K,10,0),"0")</f>
        <v>0</v>
      </c>
      <c r="BJ14" s="77">
        <f>IFERROR(VLOOKUP(B14,'[1]7'!B:L,11,0),"0")</f>
        <v>0</v>
      </c>
      <c r="BK14" s="75">
        <f t="shared" si="14"/>
        <v>0</v>
      </c>
      <c r="BL14" s="77">
        <f>IFERROR(VLOOKUP(B14,'[1]8'!B:D,3,0),"0")</f>
        <v>0</v>
      </c>
      <c r="BM14" s="77">
        <f>IFERROR(VLOOKUP(B14,'[1]8'!B:E,4,0),"0")</f>
        <v>0</v>
      </c>
      <c r="BN14" s="77">
        <f>IFERROR(VLOOKUP(B14,'[1]8'!B:F,5,0),"0")</f>
        <v>0</v>
      </c>
      <c r="BO14" s="77">
        <f>IFERROR(VLOOKUP(B14,'[1]8'!B:J,9,0),"0")</f>
        <v>0</v>
      </c>
      <c r="BP14" s="77">
        <f>IFERROR(VLOOKUP(B14,'[1]8'!B:K,10,0),"0")</f>
        <v>0</v>
      </c>
      <c r="BQ14" s="77">
        <f>IFERROR(VLOOKUP(B14,'[1]8'!B:L,11,0),"0")</f>
        <v>0</v>
      </c>
      <c r="BR14" s="75">
        <f t="shared" si="15"/>
        <v>0</v>
      </c>
      <c r="BS14" s="77">
        <f>IFERROR(VLOOKUP(B14,'[1]9'!B:D,3,0),"0")</f>
        <v>0</v>
      </c>
      <c r="BT14" s="77">
        <f>IFERROR(VLOOKUP(B14,'[1]9'!B:E,4,0),"0")</f>
        <v>0</v>
      </c>
      <c r="BU14" s="77">
        <f>IFERROR(VLOOKUP(B14,'[1]9'!B:F,5,0),"0")</f>
        <v>0</v>
      </c>
      <c r="BV14" s="77">
        <f>IFERROR(VLOOKUP(B14,'[1]9'!B:J,9,0),"0")</f>
        <v>0</v>
      </c>
      <c r="BW14" s="77">
        <f>IFERROR(VLOOKUP(B14,'[1]9'!B:K,10,0),"0")</f>
        <v>0</v>
      </c>
      <c r="BX14" s="77">
        <f>IFERROR(VLOOKUP(B14,'[1]9'!B:L,11,0),"0")</f>
        <v>0</v>
      </c>
      <c r="BY14" s="75">
        <f t="shared" si="16"/>
        <v>0</v>
      </c>
      <c r="BZ14" s="77">
        <f>IFERROR(VLOOKUP(B14,'[1]10'!B:D,3,0),"0")</f>
        <v>0</v>
      </c>
      <c r="CA14" s="77">
        <f>IFERROR(VLOOKUP(B14,'[1]10'!B:E,4,0),"0")</f>
        <v>0</v>
      </c>
      <c r="CB14" s="77">
        <f>VLOOKUP(B14,'[1]10'!B:F,5,0)</f>
        <v>0</v>
      </c>
      <c r="CC14" s="77">
        <f>IFERROR(VLOOKUP(B14,'[1]10'!B:J,9,0),"0")</f>
        <v>0</v>
      </c>
      <c r="CD14" s="77">
        <f>IFERROR(VLOOKUP(B14,'[1]10'!B:K,10,0),"0")</f>
        <v>0</v>
      </c>
      <c r="CE14" s="77">
        <f>IFERROR(VLOOKUP(B14,'[1]10'!B:L,11,0),"0")</f>
        <v>0</v>
      </c>
      <c r="CF14" s="75">
        <f t="shared" si="17"/>
        <v>0</v>
      </c>
      <c r="CG14" s="77">
        <f>IFERROR(VLOOKUP(B14,'[1]11'!B:D,3,0),"0")</f>
        <v>0</v>
      </c>
      <c r="CH14" s="77">
        <f>IFERROR(VLOOKUP(B14,'[1]11'!B:E,4,0),"0")</f>
        <v>0</v>
      </c>
      <c r="CI14" s="77">
        <f>IFERROR(VLOOKUP(B14,'[1]11'!B:F,5,0),"0")</f>
        <v>0</v>
      </c>
      <c r="CJ14" s="77">
        <f>IFERROR(VLOOKUP(B14,'[1]11'!B:J,9,0),"0")</f>
        <v>0</v>
      </c>
      <c r="CK14" s="77">
        <f>IFERROR(VLOOKUP(B14,'[1]11'!B:K,10,0),"0")</f>
        <v>0</v>
      </c>
      <c r="CL14" s="77">
        <f>IFERROR(VLOOKUP(B14,'[1]11'!B:L,11,0),"0")</f>
        <v>0</v>
      </c>
      <c r="CM14" s="75">
        <f t="shared" si="18"/>
        <v>0</v>
      </c>
      <c r="CN14" s="77">
        <f>IFERROR(VLOOKUP(B14,'[1]12'!B:D,3,0),"0")</f>
        <v>0</v>
      </c>
      <c r="CO14" s="77">
        <f>IFERROR(VLOOKUP(B14,'[1]12'!B:E,4,0),"0")</f>
        <v>0</v>
      </c>
      <c r="CP14" s="77">
        <f>IFERROR(VLOOKUP(B14,'[1]12'!B:F,5,0),"0")</f>
        <v>0</v>
      </c>
      <c r="CQ14" s="77">
        <f>IFERROR(VLOOKUP(B14,'[1]12'!B:J,9,0),"0")</f>
        <v>0</v>
      </c>
      <c r="CR14" s="77">
        <f>IFERROR(VLOOKUP(B14,'[1]12'!B:K,10,0),"0")</f>
        <v>0</v>
      </c>
      <c r="CS14" s="77">
        <f>IFERROR(VLOOKUP(B14,'[1]12'!B:L,11,0),"0")</f>
        <v>0</v>
      </c>
      <c r="CT14" s="75">
        <f t="shared" si="19"/>
        <v>0</v>
      </c>
      <c r="CU14" s="77">
        <f>IFERROR(VLOOKUP(B14,'[1]13'!B:D,3,0),"0")</f>
        <v>0</v>
      </c>
      <c r="CV14" s="77">
        <f>IFERROR(VLOOKUP(B14,'[1]13'!B:E,4,0),"0")</f>
        <v>0</v>
      </c>
      <c r="CW14" s="77">
        <f>IFERROR(VLOOKUP(B14,'[1]13'!B:F,5,0),"0")</f>
        <v>0</v>
      </c>
      <c r="CX14" s="77">
        <f>IFERROR(VLOOKUP(B14,'[1]13'!B:J,9,0),"0")</f>
        <v>0</v>
      </c>
      <c r="CY14" s="77">
        <f>IFERROR(VLOOKUP(B14,'[1]13'!B:K,10,0),"0")</f>
        <v>0</v>
      </c>
      <c r="CZ14" s="77">
        <f>IFERROR(VLOOKUP(B14,'[1]13'!B:L,11,0),"0")</f>
        <v>0</v>
      </c>
      <c r="DA14" s="75">
        <f t="shared" si="20"/>
        <v>0</v>
      </c>
      <c r="DB14" s="77">
        <f>IFERROR(VLOOKUP(B14,'[1]14'!B:D,3,0),"0")</f>
        <v>0</v>
      </c>
      <c r="DC14" s="77">
        <f>IFERROR(VLOOKUP(B14,'[1]14'!B:E,4,0),"0")</f>
        <v>0</v>
      </c>
      <c r="DD14" s="77">
        <f>IFERROR(VLOOKUP(B14,'[1]14'!B:F,5,0),"0")</f>
        <v>0</v>
      </c>
      <c r="DE14" s="77">
        <f>IFERROR(VLOOKUP(B14,'[1]14'!B:J,9,0),"0")</f>
        <v>0</v>
      </c>
      <c r="DF14" s="77">
        <f>IFERROR(VLOOKUP(B14,'[1]14'!B:K,10,0),"0")</f>
        <v>0</v>
      </c>
      <c r="DG14" s="77">
        <f>IFERROR(VLOOKUP(B14,'[1]14'!B:L,11,0),"0")</f>
        <v>0</v>
      </c>
      <c r="DH14" s="75">
        <f t="shared" si="21"/>
        <v>0</v>
      </c>
      <c r="DI14" s="77">
        <f>IFERROR(VLOOKUP(B14,'[1]15'!B:D,3,0),"0")</f>
        <v>0</v>
      </c>
      <c r="DJ14" s="77">
        <f>IFERROR(VLOOKUP(B14,'[1]15'!B:E,4,0),"0")</f>
        <v>0</v>
      </c>
      <c r="DK14" s="77">
        <f>IFERROR(VLOOKUP(B14,'[1]15'!B:F,5,0),"0")</f>
        <v>0</v>
      </c>
      <c r="DL14" s="77">
        <f>IFERROR(VLOOKUP(B14,'[1]15'!B:J,9,0),"0")</f>
        <v>0</v>
      </c>
      <c r="DM14" s="77">
        <f>IFERROR(VLOOKUP(B14,'[1]15'!B:K,10,0),"0")</f>
        <v>0</v>
      </c>
      <c r="DN14" s="77">
        <f>IFERROR(VLOOKUP(B14,'[1]15'!B:L,11,0),"0")</f>
        <v>0</v>
      </c>
      <c r="DO14" s="75">
        <f t="shared" si="22"/>
        <v>0</v>
      </c>
      <c r="DP14" s="77">
        <f>IFERROR(VLOOKUP(B14,'[1]16'!B:D,3,0),"0")</f>
        <v>0</v>
      </c>
      <c r="DQ14" s="77">
        <f>IFERROR(VLOOKUP(B14,'[1]16'!B:E,4,0),"0")</f>
        <v>0</v>
      </c>
      <c r="DR14" s="77">
        <f>IFERROR(VLOOKUP(B14,'[1]16'!B:F,5,0),"0")</f>
        <v>0</v>
      </c>
      <c r="DS14" s="77">
        <f>IFERROR(VLOOKUP(B14,'[1]16'!B:J,9,0),"0")</f>
        <v>0</v>
      </c>
      <c r="DT14" s="77">
        <f>IFERROR(VLOOKUP(B14,'[1]16'!B:K,10,0),"0")</f>
        <v>0</v>
      </c>
      <c r="DU14" s="77">
        <f>IFERROR(VLOOKUP(B14,'[1]16'!B:L,11,0),"0")</f>
        <v>0</v>
      </c>
      <c r="DV14" s="75">
        <f t="shared" si="23"/>
        <v>0</v>
      </c>
      <c r="DW14" s="77">
        <f>IFERROR(VLOOKUP(B14,'[1]17'!B:D,3,0),"0")</f>
        <v>0</v>
      </c>
      <c r="DX14" s="77">
        <f>IFERROR(VLOOKUP(B14,'[1]17'!B:E,4,0),"0")</f>
        <v>0</v>
      </c>
      <c r="DY14" s="77">
        <f>IFERROR(VLOOKUP(B14,'[1]17'!B:F,5,0),"0")</f>
        <v>0</v>
      </c>
      <c r="DZ14" s="77">
        <f>IFERROR(VLOOKUP(B14,'[1]17'!B:J,9,0),"0")</f>
        <v>0</v>
      </c>
      <c r="EA14" s="77">
        <f>IFERROR(VLOOKUP(B14,'[1]17'!B:K,10,0),"0")</f>
        <v>0</v>
      </c>
      <c r="EB14" s="77">
        <f>IFERROR(VLOOKUP(B14,'[1]17'!B:L,11,0),"0")</f>
        <v>0</v>
      </c>
      <c r="EC14" s="75">
        <f t="shared" si="24"/>
        <v>0</v>
      </c>
      <c r="ED14" s="77">
        <f>IFERROR(VLOOKUP(B14,'[1]18'!B:D,3,0),"0")</f>
        <v>0</v>
      </c>
      <c r="EE14" s="77">
        <f>IFERROR(VLOOKUP(B14,'[1]18'!B:E,4,0),"0")</f>
        <v>0</v>
      </c>
      <c r="EF14" s="77">
        <f>IFERROR(VLOOKUP(B14,'[1]18'!B:F,5,0),"0")</f>
        <v>0</v>
      </c>
      <c r="EG14" s="77">
        <f>IFERROR(VLOOKUP(B14,'[1]18'!B:J,9,0),"0")</f>
        <v>0</v>
      </c>
      <c r="EH14" s="77">
        <f>IFERROR(VLOOKUP(B14,'[1]18'!B:K,10,0),"0")</f>
        <v>0</v>
      </c>
      <c r="EI14" s="77">
        <f>IFERROR(VLOOKUP(B14,'[1]18'!B:L,11,0),"0")</f>
        <v>0</v>
      </c>
      <c r="EJ14" s="75">
        <f t="shared" si="25"/>
        <v>0</v>
      </c>
      <c r="EK14" s="77">
        <f>IFERROR(VLOOKUP(B14,'[1]19'!B:D,3,0),"0")</f>
        <v>0</v>
      </c>
      <c r="EL14" s="77">
        <f>IFERROR(VLOOKUP(B14,'[1]19'!B:E,4,0),"0")</f>
        <v>0</v>
      </c>
      <c r="EM14" s="77">
        <f>IFERROR(VLOOKUP(B14,'[1]19'!B:F,5,0),"0")</f>
        <v>0</v>
      </c>
      <c r="EN14" s="77">
        <f>IFERROR(VLOOKUP(B14,'[1]19'!B:J,9,0),"0")</f>
        <v>0</v>
      </c>
      <c r="EO14" s="77">
        <f>IFERROR(VLOOKUP(B14,'[1]19'!B:K,10,0),"0")</f>
        <v>0</v>
      </c>
      <c r="EP14" s="77">
        <f>IFERROR(VLOOKUP(B14,'[1]19'!B:L,11,0),"0")</f>
        <v>0</v>
      </c>
      <c r="EQ14" s="75">
        <f t="shared" si="26"/>
        <v>0</v>
      </c>
      <c r="ER14" s="77">
        <f>IFERROR(VLOOKUP(B14,'[1]20'!B:D,3,0),"0")</f>
        <v>0</v>
      </c>
      <c r="ES14" s="77">
        <f>IFERROR(VLOOKUP(B14,'[1]20'!B:E,4,0),"0")</f>
        <v>0</v>
      </c>
      <c r="ET14" s="77">
        <f>IFERROR(VLOOKUP(B14,'[1]20'!B:F,5,0),"0")</f>
        <v>0</v>
      </c>
      <c r="EU14" s="77">
        <f>IFERROR(VLOOKUP(B14,'[1]20'!B:J,9,0),"0")</f>
        <v>0</v>
      </c>
      <c r="EV14" s="77">
        <f>IFERROR(VLOOKUP(B14,'[1]20'!B:K,10,0),"0")</f>
        <v>0</v>
      </c>
      <c r="EW14" s="77">
        <f>IFERROR(VLOOKUP(B14,'[1]20'!B:L,11,0),"0")</f>
        <v>0</v>
      </c>
      <c r="EX14" s="75">
        <f t="shared" si="27"/>
        <v>0</v>
      </c>
      <c r="EY14" s="77">
        <f>IFERROR(VLOOKUP(B14,'[1]21'!B:D,3,0),"0")</f>
        <v>0</v>
      </c>
      <c r="EZ14" s="77">
        <f>IFERROR(VLOOKUP(B14,'[1]21'!B:E,4,0),"0")</f>
        <v>0</v>
      </c>
      <c r="FA14" s="77">
        <f>IFERROR(VLOOKUP(B14,'[1]21'!B:F,5,0),"0")</f>
        <v>0</v>
      </c>
      <c r="FB14" s="77">
        <f>IFERROR(VLOOKUP(B14,'[1]21'!B:J,9,0),"0")</f>
        <v>0</v>
      </c>
      <c r="FC14" s="77">
        <f>IFERROR(VLOOKUP(B14,'[1]21'!B:K,10,0),"0")</f>
        <v>0</v>
      </c>
      <c r="FD14" s="77">
        <f>IFERROR(VLOOKUP(B14,'[1]21'!B:L,11,0),"0")</f>
        <v>0</v>
      </c>
      <c r="FE14" s="75">
        <f t="shared" si="28"/>
        <v>0</v>
      </c>
      <c r="FF14" s="77">
        <f>IFERROR(VLOOKUP(B14,'[1]22'!B:D,3,0),"0")</f>
        <v>0</v>
      </c>
      <c r="FG14" s="77">
        <f>IFERROR(VLOOKUP(B14,'[1]22'!B:E,4,0),"0")</f>
        <v>0</v>
      </c>
      <c r="FH14" s="77">
        <f>IFERROR(VLOOKUP(B14,'[1]22'!B:F,5,0),"0")</f>
        <v>0</v>
      </c>
      <c r="FI14" s="77">
        <f>IFERROR(VLOOKUP(B14,'[1]22'!B:J,9,0),"0")</f>
        <v>0</v>
      </c>
      <c r="FJ14" s="77">
        <f>IFERROR(VLOOKUP(B14,'[1]22'!B:K,10,0),"0")</f>
        <v>0</v>
      </c>
      <c r="FK14" s="77">
        <f>IFERROR(VLOOKUP(B14,'[1]22'!B:L,11,0),"0")</f>
        <v>0</v>
      </c>
      <c r="FL14" s="75">
        <f t="shared" si="29"/>
        <v>0</v>
      </c>
      <c r="FM14" s="77">
        <f>IFERROR(VLOOKUP(B14,'[1]23'!B:D,3,0),"0")</f>
        <v>0</v>
      </c>
      <c r="FN14" s="77">
        <f>IFERROR(VLOOKUP(B14,'[1]23'!B:E,4,0),"0")</f>
        <v>0</v>
      </c>
      <c r="FO14" s="77">
        <f>IFERROR(VLOOKUP(B14,'[1]23'!B:F,5,0),"0")</f>
        <v>0</v>
      </c>
      <c r="FP14" s="77">
        <f>IFERROR(VLOOKUP(B14,'[1]23'!B:J,9,0),"0")</f>
        <v>0</v>
      </c>
      <c r="FQ14" s="77">
        <f>IFERROR(VLOOKUP(B14,'[1]23'!B:K,10,0),"0")</f>
        <v>0</v>
      </c>
      <c r="FR14" s="77">
        <f>IFERROR(VLOOKUP(B14,'[1]23'!B:L,11,0),"0")</f>
        <v>0</v>
      </c>
      <c r="FS14" s="75">
        <f t="shared" si="30"/>
        <v>0</v>
      </c>
      <c r="FT14" s="77">
        <f>IFERROR(VLOOKUP(B14,'[1]24'!B:D,3,0),"0")</f>
        <v>0</v>
      </c>
      <c r="FU14" s="77">
        <f>IFERROR(VLOOKUP(B14,'[1]24'!B:E,4,0),"0")</f>
        <v>0</v>
      </c>
      <c r="FV14" s="77">
        <f>IFERROR(VLOOKUP(B14,'[1]24'!B:F,5,0),"0")</f>
        <v>0</v>
      </c>
      <c r="FW14" s="77">
        <f>IFERROR(VLOOKUP(B14,'[1]24'!B:J,9,0),"0")</f>
        <v>0</v>
      </c>
      <c r="FX14" s="77">
        <f>IFERROR(VLOOKUP(B14,'[1]24'!B:K,10,0),"0")</f>
        <v>0</v>
      </c>
      <c r="FY14" s="77">
        <f>IFERROR(VLOOKUP(B14,'[1]24'!B:L,11,0),"0")</f>
        <v>0</v>
      </c>
      <c r="FZ14" s="75">
        <f t="shared" si="31"/>
        <v>0</v>
      </c>
      <c r="GA14" s="77">
        <f>IFERROR(VLOOKUP(B14,'[1]25'!B:D,3,0),"0")</f>
        <v>0</v>
      </c>
      <c r="GB14" s="77">
        <f>IFERROR(VLOOKUP(B14,'[1]25'!B:E,4,0),"0")</f>
        <v>0</v>
      </c>
      <c r="GC14" s="77">
        <f>IFERROR(VLOOKUP(B14,'[1]25'!B:F,5,0),"0")</f>
        <v>0</v>
      </c>
      <c r="GD14" s="77">
        <f>IFERROR(VLOOKUP(B14,'[1]25'!B:J,9,0),"0")</f>
        <v>0</v>
      </c>
      <c r="GE14" s="77">
        <f>IFERROR(VLOOKUP(B14,'[1]25'!B:K,10,0),"0")</f>
        <v>0</v>
      </c>
      <c r="GF14" s="77">
        <f>IFERROR(VLOOKUP(B14,'[1]25'!B:L,11,0),"0")</f>
        <v>0</v>
      </c>
      <c r="GG14" s="75">
        <f t="shared" si="32"/>
        <v>0</v>
      </c>
      <c r="GH14" s="77">
        <f>IFERROR(VLOOKUP(B14,'[1]26'!B:D,3,0),"0")</f>
        <v>0</v>
      </c>
      <c r="GI14" s="77">
        <f>IFERROR(VLOOKUP(B14,'[1]26'!B:E,4,0),"0")</f>
        <v>0</v>
      </c>
      <c r="GJ14" s="77">
        <f>IFERROR(VLOOKUP(B14,'[1]26'!B:F,5,0),"0")</f>
        <v>0</v>
      </c>
      <c r="GK14" s="77">
        <f>IFERROR(VLOOKUP(B14,'[1]26'!B:J,9,0),"0")</f>
        <v>0</v>
      </c>
      <c r="GL14" s="77">
        <f>IFERROR(VLOOKUP(B14,'[1]26'!B:K,10,0),"0")</f>
        <v>0</v>
      </c>
      <c r="GM14" s="77">
        <f>IFERROR(VLOOKUP(B14,'[1]26'!B:L,11,0),"0")</f>
        <v>0</v>
      </c>
      <c r="GN14" s="75">
        <f t="shared" si="33"/>
        <v>0</v>
      </c>
      <c r="GO14" s="77">
        <f>IFERROR(VLOOKUP(B14,'[1]27'!B:D,3,0),"0")</f>
        <v>0</v>
      </c>
      <c r="GP14" s="77">
        <f>IFERROR(VLOOKUP(B14,'[1]27'!B:E,4,0),"0")</f>
        <v>0</v>
      </c>
      <c r="GQ14" s="77">
        <f>IFERROR(VLOOKUP(B14,'[1]27'!B:F,5,0),"0")</f>
        <v>0</v>
      </c>
      <c r="GR14" s="77">
        <f>IFERROR(VLOOKUP(B14,'[1]27'!B:J,9,0),"0")</f>
        <v>0</v>
      </c>
      <c r="GS14" s="77">
        <f>IFERROR(VLOOKUP(B14,'[1]27'!B:K,10,0),"0")</f>
        <v>0</v>
      </c>
      <c r="GT14" s="77">
        <f>IFERROR(VLOOKUP(B14,'[1]27'!B:L,11,0),"0")</f>
        <v>0</v>
      </c>
      <c r="GU14" s="75">
        <f t="shared" si="34"/>
        <v>0</v>
      </c>
      <c r="GV14" s="77">
        <f>IFERROR(VLOOKUP(B14,'[1]28'!B:D,3,0),"0")</f>
        <v>0</v>
      </c>
      <c r="GW14" s="77">
        <f>IFERROR(VLOOKUP(B14,'[1]28'!B:E,4,0),"0")</f>
        <v>0</v>
      </c>
      <c r="GX14" s="77">
        <f>IFERROR(VLOOKUP(B14,'[1]28'!B:F,5,0),"0")</f>
        <v>0</v>
      </c>
      <c r="GY14" s="77">
        <f>IFERROR(VLOOKUP(B14,'[1]28'!B:J,9,0),"0")</f>
        <v>0</v>
      </c>
      <c r="GZ14" s="77">
        <f>IFERROR(VLOOKUP(B14,'[1]28'!B:K,10,0),"0")</f>
        <v>0</v>
      </c>
      <c r="HA14" s="77">
        <f>IFERROR(VLOOKUP(B14,'[1]28'!B:L,11,0),"0")</f>
        <v>0</v>
      </c>
      <c r="HB14" s="75">
        <f t="shared" si="35"/>
        <v>0</v>
      </c>
      <c r="HC14" s="77" t="str">
        <f>IFERROR(VLOOKUP(B14,#REF!,3),"0")</f>
        <v>0</v>
      </c>
      <c r="HD14" s="77" t="str">
        <f>IFERROR(VLOOKUP(B14,#REF!,4,0),"0")</f>
        <v>0</v>
      </c>
      <c r="HE14" s="77" t="str">
        <f>IFERROR(VLOOKUP(B14,#REF!,5,0),"0")</f>
        <v>0</v>
      </c>
      <c r="HF14" s="77" t="str">
        <f>IFERROR(VLOOKUP(B14,#REF!,9,0),"0")</f>
        <v>0</v>
      </c>
      <c r="HG14" s="77" t="str">
        <f>IFERROR(VLOOKUP(B14,#REF!,10,0),"0")</f>
        <v>0</v>
      </c>
      <c r="HH14" s="77" t="str">
        <f>IFERROR(VLOOKUP(B14,#REF!,11,0),"0")</f>
        <v>0</v>
      </c>
      <c r="HI14" s="75">
        <f t="shared" si="36"/>
        <v>0</v>
      </c>
      <c r="HP14" s="75">
        <f t="shared" si="37"/>
        <v>0</v>
      </c>
      <c r="HW14" s="75">
        <f t="shared" si="38"/>
        <v>0</v>
      </c>
    </row>
    <row r="15" spans="1:231" x14ac:dyDescent="0.6">
      <c r="A15" s="57">
        <v>12</v>
      </c>
      <c r="B15" s="57">
        <v>1111094</v>
      </c>
      <c r="C15" s="58" t="s">
        <v>16731</v>
      </c>
      <c r="D15" s="57" t="s">
        <v>168</v>
      </c>
      <c r="E15" s="59">
        <v>38.18</v>
      </c>
      <c r="F15" s="73">
        <f t="shared" si="5"/>
        <v>0</v>
      </c>
      <c r="G15" s="74">
        <f t="shared" si="4"/>
        <v>0</v>
      </c>
      <c r="H15" s="74">
        <f t="shared" si="4"/>
        <v>0</v>
      </c>
      <c r="I15" s="74">
        <f t="shared" si="4"/>
        <v>0</v>
      </c>
      <c r="J15" s="74">
        <f t="shared" si="4"/>
        <v>0</v>
      </c>
      <c r="K15" s="74">
        <f t="shared" si="4"/>
        <v>0</v>
      </c>
      <c r="L15" s="74">
        <f t="shared" si="4"/>
        <v>0</v>
      </c>
      <c r="M15" s="75">
        <f t="shared" si="6"/>
        <v>0</v>
      </c>
      <c r="N15" s="76">
        <f t="shared" si="7"/>
        <v>0</v>
      </c>
      <c r="O15" s="77" t="str">
        <f>IFERROR(VLOOKUP(B15,'[1]1ไม่มียอด'!B:D,3,0),"0")</f>
        <v>0</v>
      </c>
      <c r="P15" s="77" t="str">
        <f>IFERROR(VLOOKUP(B15,'[1]1ไม่มียอด'!B:E,4,0),"0")</f>
        <v>0</v>
      </c>
      <c r="Q15" s="77" t="str">
        <f>IFERROR(VLOOKUP(B15,'[1]1ไม่มียอด'!B:F,5,0),"0")</f>
        <v>0</v>
      </c>
      <c r="R15" s="77" t="str">
        <f>IFERROR(VLOOKUP(B15,'[1]1ไม่มียอด'!B:G,6,0),"0")</f>
        <v>0</v>
      </c>
      <c r="S15" s="77" t="str">
        <f>IFERROR(VLOOKUP(B15,'[1]1ไม่มียอด'!B:J,9,0),"0")</f>
        <v>0</v>
      </c>
      <c r="T15" s="77" t="str">
        <f>IFERROR(VLOOKUP(B15,'[1]1ไม่มียอด'!B:K,10,0),"0")</f>
        <v>0</v>
      </c>
      <c r="U15" s="75">
        <f t="shared" si="8"/>
        <v>0</v>
      </c>
      <c r="V15" s="77" t="str">
        <f>IFERROR(VLOOKUP(B15,#REF!,3,0),"0")</f>
        <v>0</v>
      </c>
      <c r="W15" s="77" t="str">
        <f>IFERROR(VLOOKUP(B15,#REF!,4,0),"0")</f>
        <v>0</v>
      </c>
      <c r="X15" s="77" t="str">
        <f>IFERROR(VLOOKUP(B15,#REF!,5,0),"0")</f>
        <v>0</v>
      </c>
      <c r="Y15" s="77" t="str">
        <f>IFERROR(VLOOKUP(B15,#REF!,9,0),"0")</f>
        <v>0</v>
      </c>
      <c r="Z15" s="77" t="str">
        <f>IFERROR(VLOOKUP(B15,#REF!,10,0),"0")</f>
        <v>0</v>
      </c>
      <c r="AA15" s="77" t="str">
        <f>IFERROR(VLOOKUP(B15,#REF!,11,0),"0")</f>
        <v>0</v>
      </c>
      <c r="AB15" s="75">
        <f t="shared" si="9"/>
        <v>0</v>
      </c>
      <c r="AC15" s="77">
        <f>IFERROR(VLOOKUP(B15,'[1]3'!B:D,3,0),"0")</f>
        <v>0</v>
      </c>
      <c r="AD15" s="77">
        <f>IFERROR(VLOOKUP(B15,'[1]3'!B:E,4,0),"0")</f>
        <v>0</v>
      </c>
      <c r="AE15" s="77">
        <f>IFERROR(VLOOKUP(B15,'[1]3'!B:F,5,0),"0")</f>
        <v>0</v>
      </c>
      <c r="AF15" s="77">
        <f>IFERROR(VLOOKUP(B15,'[1]3'!B:J,9,0),"0")</f>
        <v>0</v>
      </c>
      <c r="AG15" s="77">
        <f>IFERROR(VLOOKUP(B15,'[1]3'!B:K,10,0),"0")</f>
        <v>0</v>
      </c>
      <c r="AH15" s="77">
        <f>IFERROR(VLOOKUP(B15,'[1]3'!B:L,11,0),"0")</f>
        <v>0</v>
      </c>
      <c r="AI15" s="75">
        <f t="shared" si="10"/>
        <v>0</v>
      </c>
      <c r="AJ15" s="77">
        <f>IFERROR(VLOOKUP(B15,'[1]4'!B:D,3,0),"0")</f>
        <v>0</v>
      </c>
      <c r="AK15" s="77">
        <f>IFERROR(VLOOKUP(B15,'[1]4'!B:E,4,0),"0")</f>
        <v>0</v>
      </c>
      <c r="AL15" s="77">
        <f>IFERROR(VLOOKUP(B15,'[1]4'!B:F,5,0),"0")</f>
        <v>0</v>
      </c>
      <c r="AM15" s="77">
        <f>IFERROR(VLOOKUP(B15,'[1]4'!B:J,9,0),"0")</f>
        <v>0</v>
      </c>
      <c r="AN15" s="77">
        <f>IFERROR(VLOOKUP(B15,'[1]4'!B:K,10,0),"0")</f>
        <v>0</v>
      </c>
      <c r="AO15" s="77">
        <f>IFERROR(VLOOKUP(B15,'[1]4'!B:L,11,0),"0")</f>
        <v>0</v>
      </c>
      <c r="AP15" s="75">
        <f t="shared" si="11"/>
        <v>0</v>
      </c>
      <c r="AQ15" s="77">
        <f>IFERROR(VLOOKUP(B15,'[1]5'!B:D,3,0),"0")</f>
        <v>0</v>
      </c>
      <c r="AR15" s="77">
        <f>IFERROR(VLOOKUP(B15,'[1]5'!B:E,4,0),"0")</f>
        <v>0</v>
      </c>
      <c r="AS15" s="77">
        <f>IFERROR(VLOOKUP(B15,'[1]5'!B:F,5,0),"0")</f>
        <v>0</v>
      </c>
      <c r="AT15" s="77">
        <f>IFERROR(VLOOKUP(B15,'[1]5'!B:J,9,0),"0")</f>
        <v>0</v>
      </c>
      <c r="AU15" s="77">
        <f>IFERROR(VLOOKUP(B15,'[1]5'!B:K,10,0),"0")</f>
        <v>0</v>
      </c>
      <c r="AV15" s="77">
        <f>IFERROR(VLOOKUP(B15,'[1]5'!B:L,11,0),"0")</f>
        <v>0</v>
      </c>
      <c r="AW15" s="75">
        <f t="shared" si="12"/>
        <v>0</v>
      </c>
      <c r="AX15" s="77">
        <f>IFERROR(VLOOKUP(B15,'[1]6'!B:D,3,0),"0")</f>
        <v>0</v>
      </c>
      <c r="AY15" s="77">
        <f>IFERROR(VLOOKUP(B15,'[1]6'!B:E,4,0),"0")</f>
        <v>0</v>
      </c>
      <c r="AZ15" s="77">
        <f>IFERROR(VLOOKUP(B15,'[1]6'!B:F,5,0),"0")</f>
        <v>0</v>
      </c>
      <c r="BA15" s="77">
        <f>IFERROR(VLOOKUP(B15,'[1]6'!B:J,9,0),"0")</f>
        <v>0</v>
      </c>
      <c r="BB15" s="77">
        <f>IFERROR(VLOOKUP(B15,'[1]6'!B:K,10,0),"0")</f>
        <v>0</v>
      </c>
      <c r="BC15" s="77">
        <f>IFERROR(VLOOKUP(B15,'[1]6'!B:L,11,0),"0")</f>
        <v>0</v>
      </c>
      <c r="BD15" s="75">
        <f t="shared" si="13"/>
        <v>0</v>
      </c>
      <c r="BE15" s="77">
        <f>IFERROR(VLOOKUP(B15,'[1]7'!B:D,3,0),"0")</f>
        <v>0</v>
      </c>
      <c r="BF15" s="77">
        <f>IFERROR(VLOOKUP(B15,'[1]7'!B:E,4,0),"0")</f>
        <v>0</v>
      </c>
      <c r="BG15" s="77">
        <f>IFERROR(VLOOKUP(B15,'[1]7'!B:F,5,0),"0")</f>
        <v>0</v>
      </c>
      <c r="BH15" s="77">
        <f>IFERROR(VLOOKUP(B15,'[1]7'!B:J,9,0),"0")</f>
        <v>0</v>
      </c>
      <c r="BI15" s="77">
        <f>IFERROR(VLOOKUP(B15,'[1]7'!B:K,10,0),"0")</f>
        <v>0</v>
      </c>
      <c r="BJ15" s="77">
        <f>IFERROR(VLOOKUP(B15,'[1]7'!B:L,11,0),"0")</f>
        <v>0</v>
      </c>
      <c r="BK15" s="75">
        <f t="shared" si="14"/>
        <v>0</v>
      </c>
      <c r="BL15" s="77">
        <f>IFERROR(VLOOKUP(B15,'[1]8'!B:D,3,0),"0")</f>
        <v>0</v>
      </c>
      <c r="BM15" s="77">
        <f>IFERROR(VLOOKUP(B15,'[1]8'!B:E,4,0),"0")</f>
        <v>0</v>
      </c>
      <c r="BN15" s="77">
        <f>IFERROR(VLOOKUP(B15,'[1]8'!B:F,5,0),"0")</f>
        <v>0</v>
      </c>
      <c r="BO15" s="77">
        <f>IFERROR(VLOOKUP(B15,'[1]8'!B:J,9,0),"0")</f>
        <v>0</v>
      </c>
      <c r="BP15" s="77">
        <f>IFERROR(VLOOKUP(B15,'[1]8'!B:K,10,0),"0")</f>
        <v>0</v>
      </c>
      <c r="BQ15" s="77">
        <f>IFERROR(VLOOKUP(B15,'[1]8'!B:L,11,0),"0")</f>
        <v>0</v>
      </c>
      <c r="BR15" s="75">
        <f t="shared" si="15"/>
        <v>0</v>
      </c>
      <c r="BS15" s="77">
        <f>IFERROR(VLOOKUP(B15,'[1]9'!B:D,3,0),"0")</f>
        <v>0</v>
      </c>
      <c r="BT15" s="77">
        <f>IFERROR(VLOOKUP(B15,'[1]9'!B:E,4,0),"0")</f>
        <v>0</v>
      </c>
      <c r="BU15" s="77">
        <f>IFERROR(VLOOKUP(B15,'[1]9'!B:F,5,0),"0")</f>
        <v>0</v>
      </c>
      <c r="BV15" s="77">
        <f>IFERROR(VLOOKUP(B15,'[1]9'!B:J,9,0),"0")</f>
        <v>0</v>
      </c>
      <c r="BW15" s="77">
        <f>IFERROR(VLOOKUP(B15,'[1]9'!B:K,10,0),"0")</f>
        <v>0</v>
      </c>
      <c r="BX15" s="77">
        <f>IFERROR(VLOOKUP(B15,'[1]9'!B:L,11,0),"0")</f>
        <v>0</v>
      </c>
      <c r="BY15" s="75">
        <f t="shared" si="16"/>
        <v>0</v>
      </c>
      <c r="BZ15" s="77">
        <f>IFERROR(VLOOKUP(B15,'[1]10'!B:D,3,0),"0")</f>
        <v>0</v>
      </c>
      <c r="CA15" s="77">
        <f>IFERROR(VLOOKUP(B15,'[1]10'!B:E,4,0),"0")</f>
        <v>0</v>
      </c>
      <c r="CB15" s="77">
        <f>VLOOKUP(B15,'[1]10'!B:F,5,0)</f>
        <v>0</v>
      </c>
      <c r="CC15" s="77">
        <f>IFERROR(VLOOKUP(B15,'[1]10'!B:J,9,0),"0")</f>
        <v>0</v>
      </c>
      <c r="CD15" s="77">
        <f>IFERROR(VLOOKUP(B15,'[1]10'!B:K,10,0),"0")</f>
        <v>0</v>
      </c>
      <c r="CE15" s="77">
        <f>IFERROR(VLOOKUP(B15,'[1]10'!B:L,11,0),"0")</f>
        <v>0</v>
      </c>
      <c r="CF15" s="75">
        <f t="shared" si="17"/>
        <v>0</v>
      </c>
      <c r="CG15" s="77">
        <f>IFERROR(VLOOKUP(B15,'[1]11'!B:D,3,0),"0")</f>
        <v>0</v>
      </c>
      <c r="CH15" s="77">
        <f>IFERROR(VLOOKUP(B15,'[1]11'!B:E,4,0),"0")</f>
        <v>0</v>
      </c>
      <c r="CI15" s="77">
        <f>IFERROR(VLOOKUP(B15,'[1]11'!B:F,5,0),"0")</f>
        <v>0</v>
      </c>
      <c r="CJ15" s="77">
        <f>IFERROR(VLOOKUP(B15,'[1]11'!B:J,9,0),"0")</f>
        <v>0</v>
      </c>
      <c r="CK15" s="77">
        <f>IFERROR(VLOOKUP(B15,'[1]11'!B:K,10,0),"0")</f>
        <v>0</v>
      </c>
      <c r="CL15" s="77">
        <f>IFERROR(VLOOKUP(B15,'[1]11'!B:L,11,0),"0")</f>
        <v>0</v>
      </c>
      <c r="CM15" s="75">
        <f t="shared" si="18"/>
        <v>0</v>
      </c>
      <c r="CN15" s="77">
        <f>IFERROR(VLOOKUP(B15,'[1]12'!B:D,3,0),"0")</f>
        <v>0</v>
      </c>
      <c r="CO15" s="77">
        <f>IFERROR(VLOOKUP(B15,'[1]12'!B:E,4,0),"0")</f>
        <v>0</v>
      </c>
      <c r="CP15" s="77">
        <f>IFERROR(VLOOKUP(B15,'[1]12'!B:F,5,0),"0")</f>
        <v>0</v>
      </c>
      <c r="CQ15" s="77">
        <f>IFERROR(VLOOKUP(B15,'[1]12'!B:J,9,0),"0")</f>
        <v>0</v>
      </c>
      <c r="CR15" s="77">
        <f>IFERROR(VLOOKUP(B15,'[1]12'!B:K,10,0),"0")</f>
        <v>0</v>
      </c>
      <c r="CS15" s="77">
        <f>IFERROR(VLOOKUP(B15,'[1]12'!B:L,11,0),"0")</f>
        <v>0</v>
      </c>
      <c r="CT15" s="75">
        <f t="shared" si="19"/>
        <v>0</v>
      </c>
      <c r="CU15" s="77">
        <f>IFERROR(VLOOKUP(B15,'[1]13'!B:D,3,0),"0")</f>
        <v>0</v>
      </c>
      <c r="CV15" s="77">
        <f>IFERROR(VLOOKUP(B15,'[1]13'!B:E,4,0),"0")</f>
        <v>0</v>
      </c>
      <c r="CW15" s="77">
        <f>IFERROR(VLOOKUP(B15,'[1]13'!B:F,5,0),"0")</f>
        <v>0</v>
      </c>
      <c r="CX15" s="77">
        <f>IFERROR(VLOOKUP(B15,'[1]13'!B:J,9,0),"0")</f>
        <v>0</v>
      </c>
      <c r="CY15" s="77">
        <f>IFERROR(VLOOKUP(B15,'[1]13'!B:K,10,0),"0")</f>
        <v>0</v>
      </c>
      <c r="CZ15" s="77">
        <f>IFERROR(VLOOKUP(B15,'[1]13'!B:L,11,0),"0")</f>
        <v>0</v>
      </c>
      <c r="DA15" s="75">
        <f t="shared" si="20"/>
        <v>0</v>
      </c>
      <c r="DB15" s="77">
        <f>IFERROR(VLOOKUP(B15,'[1]14'!B:D,3,0),"0")</f>
        <v>0</v>
      </c>
      <c r="DC15" s="77">
        <f>IFERROR(VLOOKUP(B15,'[1]14'!B:E,4,0),"0")</f>
        <v>0</v>
      </c>
      <c r="DD15" s="77">
        <f>IFERROR(VLOOKUP(B15,'[1]14'!B:F,5,0),"0")</f>
        <v>0</v>
      </c>
      <c r="DE15" s="77">
        <f>IFERROR(VLOOKUP(B15,'[1]14'!B:J,9,0),"0")</f>
        <v>0</v>
      </c>
      <c r="DF15" s="77">
        <f>IFERROR(VLOOKUP(B15,'[1]14'!B:K,10,0),"0")</f>
        <v>0</v>
      </c>
      <c r="DG15" s="77">
        <f>IFERROR(VLOOKUP(B15,'[1]14'!B:L,11,0),"0")</f>
        <v>0</v>
      </c>
      <c r="DH15" s="75">
        <f t="shared" si="21"/>
        <v>0</v>
      </c>
      <c r="DI15" s="77">
        <f>IFERROR(VLOOKUP(B15,'[1]15'!B:D,3,0),"0")</f>
        <v>0</v>
      </c>
      <c r="DJ15" s="77">
        <f>IFERROR(VLOOKUP(B15,'[1]15'!B:E,4,0),"0")</f>
        <v>0</v>
      </c>
      <c r="DK15" s="77">
        <f>IFERROR(VLOOKUP(B15,'[1]15'!B:F,5,0),"0")</f>
        <v>0</v>
      </c>
      <c r="DL15" s="77">
        <f>IFERROR(VLOOKUP(B15,'[1]15'!B:J,9,0),"0")</f>
        <v>0</v>
      </c>
      <c r="DM15" s="77">
        <f>IFERROR(VLOOKUP(B15,'[1]15'!B:K,10,0),"0")</f>
        <v>0</v>
      </c>
      <c r="DN15" s="77">
        <f>IFERROR(VLOOKUP(B15,'[1]15'!B:L,11,0),"0")</f>
        <v>0</v>
      </c>
      <c r="DO15" s="75">
        <f t="shared" si="22"/>
        <v>0</v>
      </c>
      <c r="DP15" s="77">
        <f>IFERROR(VLOOKUP(B15,'[1]16'!B:D,3,0),"0")</f>
        <v>0</v>
      </c>
      <c r="DQ15" s="77">
        <f>IFERROR(VLOOKUP(B15,'[1]16'!B:E,4,0),"0")</f>
        <v>0</v>
      </c>
      <c r="DR15" s="77">
        <f>IFERROR(VLOOKUP(B15,'[1]16'!B:F,5,0),"0")</f>
        <v>0</v>
      </c>
      <c r="DS15" s="77">
        <f>IFERROR(VLOOKUP(B15,'[1]16'!B:J,9,0),"0")</f>
        <v>0</v>
      </c>
      <c r="DT15" s="77">
        <f>IFERROR(VLOOKUP(B15,'[1]16'!B:K,10,0),"0")</f>
        <v>0</v>
      </c>
      <c r="DU15" s="77">
        <f>IFERROR(VLOOKUP(B15,'[1]16'!B:L,11,0),"0")</f>
        <v>0</v>
      </c>
      <c r="DV15" s="75">
        <f t="shared" si="23"/>
        <v>0</v>
      </c>
      <c r="DW15" s="77">
        <f>IFERROR(VLOOKUP(B15,'[1]17'!B:D,3,0),"0")</f>
        <v>0</v>
      </c>
      <c r="DX15" s="77">
        <f>IFERROR(VLOOKUP(B15,'[1]17'!B:E,4,0),"0")</f>
        <v>0</v>
      </c>
      <c r="DY15" s="77">
        <f>IFERROR(VLOOKUP(B15,'[1]17'!B:F,5,0),"0")</f>
        <v>0</v>
      </c>
      <c r="DZ15" s="77">
        <f>IFERROR(VLOOKUP(B15,'[1]17'!B:J,9,0),"0")</f>
        <v>0</v>
      </c>
      <c r="EA15" s="77">
        <f>IFERROR(VLOOKUP(B15,'[1]17'!B:K,10,0),"0")</f>
        <v>0</v>
      </c>
      <c r="EB15" s="77">
        <f>IFERROR(VLOOKUP(B15,'[1]17'!B:L,11,0),"0")</f>
        <v>0</v>
      </c>
      <c r="EC15" s="75">
        <f t="shared" si="24"/>
        <v>0</v>
      </c>
      <c r="ED15" s="77">
        <f>IFERROR(VLOOKUP(B15,'[1]18'!B:D,3,0),"0")</f>
        <v>0</v>
      </c>
      <c r="EE15" s="77">
        <f>IFERROR(VLOOKUP(B15,'[1]18'!B:E,4,0),"0")</f>
        <v>0</v>
      </c>
      <c r="EF15" s="77">
        <f>IFERROR(VLOOKUP(B15,'[1]18'!B:F,5,0),"0")</f>
        <v>0</v>
      </c>
      <c r="EG15" s="77">
        <f>IFERROR(VLOOKUP(B15,'[1]18'!B:J,9,0),"0")</f>
        <v>0</v>
      </c>
      <c r="EH15" s="77">
        <f>IFERROR(VLOOKUP(B15,'[1]18'!B:K,10,0),"0")</f>
        <v>0</v>
      </c>
      <c r="EI15" s="77">
        <f>IFERROR(VLOOKUP(B15,'[1]18'!B:L,11,0),"0")</f>
        <v>0</v>
      </c>
      <c r="EJ15" s="75">
        <f t="shared" si="25"/>
        <v>0</v>
      </c>
      <c r="EK15" s="77">
        <f>IFERROR(VLOOKUP(B15,'[1]19'!B:D,3,0),"0")</f>
        <v>0</v>
      </c>
      <c r="EL15" s="77">
        <f>IFERROR(VLOOKUP(B15,'[1]19'!B:E,4,0),"0")</f>
        <v>0</v>
      </c>
      <c r="EM15" s="77">
        <f>IFERROR(VLOOKUP(B15,'[1]19'!B:F,5,0),"0")</f>
        <v>0</v>
      </c>
      <c r="EN15" s="77">
        <f>IFERROR(VLOOKUP(B15,'[1]19'!B:J,9,0),"0")</f>
        <v>0</v>
      </c>
      <c r="EO15" s="77">
        <f>IFERROR(VLOOKUP(B15,'[1]19'!B:K,10,0),"0")</f>
        <v>0</v>
      </c>
      <c r="EP15" s="77">
        <f>IFERROR(VLOOKUP(B15,'[1]19'!B:L,11,0),"0")</f>
        <v>0</v>
      </c>
      <c r="EQ15" s="75">
        <f t="shared" si="26"/>
        <v>0</v>
      </c>
      <c r="ER15" s="77">
        <f>IFERROR(VLOOKUP(B15,'[1]20'!B:D,3,0),"0")</f>
        <v>0</v>
      </c>
      <c r="ES15" s="77">
        <f>IFERROR(VLOOKUP(B15,'[1]20'!B:E,4,0),"0")</f>
        <v>0</v>
      </c>
      <c r="ET15" s="77">
        <f>IFERROR(VLOOKUP(B15,'[1]20'!B:F,5,0),"0")</f>
        <v>0</v>
      </c>
      <c r="EU15" s="77">
        <f>IFERROR(VLOOKUP(B15,'[1]20'!B:J,9,0),"0")</f>
        <v>0</v>
      </c>
      <c r="EV15" s="77">
        <f>IFERROR(VLOOKUP(B15,'[1]20'!B:K,10,0),"0")</f>
        <v>0</v>
      </c>
      <c r="EW15" s="77">
        <f>IFERROR(VLOOKUP(B15,'[1]20'!B:L,11,0),"0")</f>
        <v>0</v>
      </c>
      <c r="EX15" s="75">
        <f t="shared" si="27"/>
        <v>0</v>
      </c>
      <c r="EY15" s="77">
        <f>IFERROR(VLOOKUP(B15,'[1]21'!B:D,3,0),"0")</f>
        <v>0</v>
      </c>
      <c r="EZ15" s="77">
        <f>IFERROR(VLOOKUP(B15,'[1]21'!B:E,4,0),"0")</f>
        <v>0</v>
      </c>
      <c r="FA15" s="77">
        <f>IFERROR(VLOOKUP(B15,'[1]21'!B:F,5,0),"0")</f>
        <v>0</v>
      </c>
      <c r="FB15" s="77">
        <f>IFERROR(VLOOKUP(B15,'[1]21'!B:J,9,0),"0")</f>
        <v>0</v>
      </c>
      <c r="FC15" s="77">
        <f>IFERROR(VLOOKUP(B15,'[1]21'!B:K,10,0),"0")</f>
        <v>0</v>
      </c>
      <c r="FD15" s="77">
        <f>IFERROR(VLOOKUP(B15,'[1]21'!B:L,11,0),"0")</f>
        <v>0</v>
      </c>
      <c r="FE15" s="75">
        <f t="shared" si="28"/>
        <v>0</v>
      </c>
      <c r="FF15" s="77">
        <f>IFERROR(VLOOKUP(B15,'[1]22'!B:D,3,0),"0")</f>
        <v>0</v>
      </c>
      <c r="FG15" s="77">
        <f>IFERROR(VLOOKUP(B15,'[1]22'!B:E,4,0),"0")</f>
        <v>0</v>
      </c>
      <c r="FH15" s="77">
        <f>IFERROR(VLOOKUP(B15,'[1]22'!B:F,5,0),"0")</f>
        <v>0</v>
      </c>
      <c r="FI15" s="77">
        <f>IFERROR(VLOOKUP(B15,'[1]22'!B:J,9,0),"0")</f>
        <v>0</v>
      </c>
      <c r="FJ15" s="77">
        <f>IFERROR(VLOOKUP(B15,'[1]22'!B:K,10,0),"0")</f>
        <v>0</v>
      </c>
      <c r="FK15" s="77">
        <f>IFERROR(VLOOKUP(B15,'[1]22'!B:L,11,0),"0")</f>
        <v>0</v>
      </c>
      <c r="FL15" s="75">
        <f t="shared" si="29"/>
        <v>0</v>
      </c>
      <c r="FM15" s="77">
        <f>IFERROR(VLOOKUP(B15,'[1]23'!B:D,3,0),"0")</f>
        <v>0</v>
      </c>
      <c r="FN15" s="77">
        <f>IFERROR(VLOOKUP(B15,'[1]23'!B:E,4,0),"0")</f>
        <v>0</v>
      </c>
      <c r="FO15" s="77">
        <f>IFERROR(VLOOKUP(B15,'[1]23'!B:F,5,0),"0")</f>
        <v>0</v>
      </c>
      <c r="FP15" s="77">
        <f>IFERROR(VLOOKUP(B15,'[1]23'!B:J,9,0),"0")</f>
        <v>0</v>
      </c>
      <c r="FQ15" s="77">
        <f>IFERROR(VLOOKUP(B15,'[1]23'!B:K,10,0),"0")</f>
        <v>0</v>
      </c>
      <c r="FR15" s="77">
        <f>IFERROR(VLOOKUP(B15,'[1]23'!B:L,11,0),"0")</f>
        <v>0</v>
      </c>
      <c r="FS15" s="75">
        <f t="shared" si="30"/>
        <v>0</v>
      </c>
      <c r="FT15" s="77">
        <f>IFERROR(VLOOKUP(B15,'[1]24'!B:D,3,0),"0")</f>
        <v>0</v>
      </c>
      <c r="FU15" s="77">
        <f>IFERROR(VLOOKUP(B15,'[1]24'!B:E,4,0),"0")</f>
        <v>0</v>
      </c>
      <c r="FV15" s="77">
        <f>IFERROR(VLOOKUP(B15,'[1]24'!B:F,5,0),"0")</f>
        <v>0</v>
      </c>
      <c r="FW15" s="77">
        <f>IFERROR(VLOOKUP(B15,'[1]24'!B:J,9,0),"0")</f>
        <v>0</v>
      </c>
      <c r="FX15" s="77">
        <f>IFERROR(VLOOKUP(B15,'[1]24'!B:K,10,0),"0")</f>
        <v>0</v>
      </c>
      <c r="FY15" s="77">
        <f>IFERROR(VLOOKUP(B15,'[1]24'!B:L,11,0),"0")</f>
        <v>0</v>
      </c>
      <c r="FZ15" s="75">
        <f t="shared" si="31"/>
        <v>0</v>
      </c>
      <c r="GA15" s="77">
        <f>IFERROR(VLOOKUP(B15,'[1]25'!B:D,3,0),"0")</f>
        <v>0</v>
      </c>
      <c r="GB15" s="77">
        <f>IFERROR(VLOOKUP(B15,'[1]25'!B:E,4,0),"0")</f>
        <v>0</v>
      </c>
      <c r="GC15" s="77">
        <f>IFERROR(VLOOKUP(B15,'[1]25'!B:F,5,0),"0")</f>
        <v>0</v>
      </c>
      <c r="GD15" s="77">
        <f>IFERROR(VLOOKUP(B15,'[1]25'!B:J,9,0),"0")</f>
        <v>0</v>
      </c>
      <c r="GE15" s="77">
        <f>IFERROR(VLOOKUP(B15,'[1]25'!B:K,10,0),"0")</f>
        <v>0</v>
      </c>
      <c r="GF15" s="77">
        <f>IFERROR(VLOOKUP(B15,'[1]25'!B:L,11,0),"0")</f>
        <v>0</v>
      </c>
      <c r="GG15" s="75">
        <f t="shared" si="32"/>
        <v>0</v>
      </c>
      <c r="GH15" s="77">
        <f>IFERROR(VLOOKUP(B15,'[1]26'!B:D,3,0),"0")</f>
        <v>0</v>
      </c>
      <c r="GI15" s="77">
        <f>IFERROR(VLOOKUP(B15,'[1]26'!B:E,4,0),"0")</f>
        <v>0</v>
      </c>
      <c r="GJ15" s="77">
        <f>IFERROR(VLOOKUP(B15,'[1]26'!B:F,5,0),"0")</f>
        <v>0</v>
      </c>
      <c r="GK15" s="77">
        <f>IFERROR(VLOOKUP(B15,'[1]26'!B:J,9,0),"0")</f>
        <v>0</v>
      </c>
      <c r="GL15" s="77">
        <f>IFERROR(VLOOKUP(B15,'[1]26'!B:K,10,0),"0")</f>
        <v>0</v>
      </c>
      <c r="GM15" s="77">
        <f>IFERROR(VLOOKUP(B15,'[1]26'!B:L,11,0),"0")</f>
        <v>0</v>
      </c>
      <c r="GN15" s="75">
        <f t="shared" si="33"/>
        <v>0</v>
      </c>
      <c r="GO15" s="77">
        <f>IFERROR(VLOOKUP(B15,'[1]27'!B:D,3,0),"0")</f>
        <v>0</v>
      </c>
      <c r="GP15" s="77">
        <f>IFERROR(VLOOKUP(B15,'[1]27'!B:E,4,0),"0")</f>
        <v>0</v>
      </c>
      <c r="GQ15" s="77">
        <f>IFERROR(VLOOKUP(B15,'[1]27'!B:F,5,0),"0")</f>
        <v>0</v>
      </c>
      <c r="GR15" s="77">
        <f>IFERROR(VLOOKUP(B15,'[1]27'!B:J,9,0),"0")</f>
        <v>0</v>
      </c>
      <c r="GS15" s="77">
        <f>IFERROR(VLOOKUP(B15,'[1]27'!B:K,10,0),"0")</f>
        <v>0</v>
      </c>
      <c r="GT15" s="77">
        <f>IFERROR(VLOOKUP(B15,'[1]27'!B:L,11,0),"0")</f>
        <v>0</v>
      </c>
      <c r="GU15" s="75">
        <f t="shared" si="34"/>
        <v>0</v>
      </c>
      <c r="GV15" s="77">
        <f>IFERROR(VLOOKUP(B15,'[1]28'!B:D,3,0),"0")</f>
        <v>0</v>
      </c>
      <c r="GW15" s="77">
        <f>IFERROR(VLOOKUP(B15,'[1]28'!B:E,4,0),"0")</f>
        <v>0</v>
      </c>
      <c r="GX15" s="77">
        <f>IFERROR(VLOOKUP(B15,'[1]28'!B:F,5,0),"0")</f>
        <v>0</v>
      </c>
      <c r="GY15" s="77">
        <f>IFERROR(VLOOKUP(B15,'[1]28'!B:J,9,0),"0")</f>
        <v>0</v>
      </c>
      <c r="GZ15" s="77">
        <f>IFERROR(VLOOKUP(B15,'[1]28'!B:K,10,0),"0")</f>
        <v>0</v>
      </c>
      <c r="HA15" s="77">
        <f>IFERROR(VLOOKUP(B15,'[1]28'!B:L,11,0),"0")</f>
        <v>0</v>
      </c>
      <c r="HB15" s="75">
        <f t="shared" si="35"/>
        <v>0</v>
      </c>
      <c r="HC15" s="77" t="str">
        <f>IFERROR(VLOOKUP(B15,#REF!,3),"0")</f>
        <v>0</v>
      </c>
      <c r="HD15" s="77" t="str">
        <f>IFERROR(VLOOKUP(B15,#REF!,4,0),"0")</f>
        <v>0</v>
      </c>
      <c r="HE15" s="77" t="str">
        <f>IFERROR(VLOOKUP(B15,#REF!,5,0),"0")</f>
        <v>0</v>
      </c>
      <c r="HF15" s="77" t="str">
        <f>IFERROR(VLOOKUP(B15,#REF!,9,0),"0")</f>
        <v>0</v>
      </c>
      <c r="HG15" s="77" t="str">
        <f>IFERROR(VLOOKUP(B15,#REF!,10,0),"0")</f>
        <v>0</v>
      </c>
      <c r="HH15" s="77" t="str">
        <f>IFERROR(VLOOKUP(B15,#REF!,11,0),"0")</f>
        <v>0</v>
      </c>
      <c r="HI15" s="75">
        <f t="shared" si="36"/>
        <v>0</v>
      </c>
      <c r="HP15" s="75">
        <f t="shared" si="37"/>
        <v>0</v>
      </c>
      <c r="HW15" s="75">
        <f t="shared" si="38"/>
        <v>0</v>
      </c>
    </row>
    <row r="16" spans="1:231" x14ac:dyDescent="0.6">
      <c r="A16" s="57">
        <v>13</v>
      </c>
      <c r="B16" s="57">
        <v>1111095</v>
      </c>
      <c r="C16" s="58" t="s">
        <v>16732</v>
      </c>
      <c r="D16" s="57" t="s">
        <v>168</v>
      </c>
      <c r="E16" s="59">
        <v>38.89</v>
      </c>
      <c r="F16" s="73">
        <f t="shared" si="5"/>
        <v>0</v>
      </c>
      <c r="G16" s="74">
        <f t="shared" si="4"/>
        <v>0</v>
      </c>
      <c r="H16" s="74">
        <f t="shared" si="4"/>
        <v>0</v>
      </c>
      <c r="I16" s="74">
        <f t="shared" si="4"/>
        <v>0</v>
      </c>
      <c r="J16" s="74">
        <f t="shared" si="4"/>
        <v>0</v>
      </c>
      <c r="K16" s="74">
        <f t="shared" si="4"/>
        <v>0</v>
      </c>
      <c r="L16" s="74">
        <f t="shared" si="4"/>
        <v>0</v>
      </c>
      <c r="M16" s="75">
        <f t="shared" si="6"/>
        <v>0</v>
      </c>
      <c r="N16" s="76">
        <f t="shared" si="7"/>
        <v>0</v>
      </c>
      <c r="O16" s="77" t="str">
        <f>IFERROR(VLOOKUP(B16,'[1]1ไม่มียอด'!B:D,3,0),"0")</f>
        <v>0</v>
      </c>
      <c r="P16" s="77" t="str">
        <f>IFERROR(VLOOKUP(B16,'[1]1ไม่มียอด'!B:E,4,0),"0")</f>
        <v>0</v>
      </c>
      <c r="Q16" s="77" t="str">
        <f>IFERROR(VLOOKUP(B16,'[1]1ไม่มียอด'!B:F,5,0),"0")</f>
        <v>0</v>
      </c>
      <c r="R16" s="77" t="str">
        <f>IFERROR(VLOOKUP(B16,'[1]1ไม่มียอด'!B:G,6,0),"0")</f>
        <v>0</v>
      </c>
      <c r="S16" s="77" t="str">
        <f>IFERROR(VLOOKUP(B16,'[1]1ไม่มียอด'!B:J,9,0),"0")</f>
        <v>0</v>
      </c>
      <c r="T16" s="77" t="str">
        <f>IFERROR(VLOOKUP(B16,'[1]1ไม่มียอด'!B:K,10,0),"0")</f>
        <v>0</v>
      </c>
      <c r="U16" s="75">
        <f t="shared" si="8"/>
        <v>0</v>
      </c>
      <c r="V16" s="77" t="str">
        <f>IFERROR(VLOOKUP(B16,#REF!,3,0),"0")</f>
        <v>0</v>
      </c>
      <c r="W16" s="77" t="str">
        <f>IFERROR(VLOOKUP(B16,#REF!,4,0),"0")</f>
        <v>0</v>
      </c>
      <c r="X16" s="77" t="str">
        <f>IFERROR(VLOOKUP(B16,#REF!,5,0),"0")</f>
        <v>0</v>
      </c>
      <c r="Y16" s="77" t="str">
        <f>IFERROR(VLOOKUP(B16,#REF!,9,0),"0")</f>
        <v>0</v>
      </c>
      <c r="Z16" s="77" t="str">
        <f>IFERROR(VLOOKUP(B16,#REF!,10,0),"0")</f>
        <v>0</v>
      </c>
      <c r="AA16" s="77" t="str">
        <f>IFERROR(VLOOKUP(B16,#REF!,11,0),"0")</f>
        <v>0</v>
      </c>
      <c r="AB16" s="75">
        <f t="shared" si="9"/>
        <v>0</v>
      </c>
      <c r="AC16" s="77">
        <f>IFERROR(VLOOKUP(B16,'[1]3'!B:D,3,0),"0")</f>
        <v>0</v>
      </c>
      <c r="AD16" s="77">
        <f>IFERROR(VLOOKUP(B16,'[1]3'!B:E,4,0),"0")</f>
        <v>0</v>
      </c>
      <c r="AE16" s="77">
        <f>IFERROR(VLOOKUP(B16,'[1]3'!B:F,5,0),"0")</f>
        <v>0</v>
      </c>
      <c r="AF16" s="77">
        <f>IFERROR(VLOOKUP(B16,'[1]3'!B:J,9,0),"0")</f>
        <v>0</v>
      </c>
      <c r="AG16" s="77">
        <f>IFERROR(VLOOKUP(B16,'[1]3'!B:K,10,0),"0")</f>
        <v>0</v>
      </c>
      <c r="AH16" s="77">
        <f>IFERROR(VLOOKUP(B16,'[1]3'!B:L,11,0),"0")</f>
        <v>0</v>
      </c>
      <c r="AI16" s="75">
        <f t="shared" si="10"/>
        <v>0</v>
      </c>
      <c r="AJ16" s="77">
        <f>IFERROR(VLOOKUP(B16,'[1]4'!B:D,3,0),"0")</f>
        <v>0</v>
      </c>
      <c r="AK16" s="77">
        <f>IFERROR(VLOOKUP(B16,'[1]4'!B:E,4,0),"0")</f>
        <v>0</v>
      </c>
      <c r="AL16" s="77">
        <f>IFERROR(VLOOKUP(B16,'[1]4'!B:F,5,0),"0")</f>
        <v>0</v>
      </c>
      <c r="AM16" s="77">
        <f>IFERROR(VLOOKUP(B16,'[1]4'!B:J,9,0),"0")</f>
        <v>0</v>
      </c>
      <c r="AN16" s="77">
        <f>IFERROR(VLOOKUP(B16,'[1]4'!B:K,10,0),"0")</f>
        <v>0</v>
      </c>
      <c r="AO16" s="77">
        <f>IFERROR(VLOOKUP(B16,'[1]4'!B:L,11,0),"0")</f>
        <v>0</v>
      </c>
      <c r="AP16" s="75">
        <f t="shared" si="11"/>
        <v>0</v>
      </c>
      <c r="AQ16" s="77">
        <f>IFERROR(VLOOKUP(B16,'[1]5'!B:D,3,0),"0")</f>
        <v>0</v>
      </c>
      <c r="AR16" s="77">
        <f>IFERROR(VLOOKUP(B16,'[1]5'!B:E,4,0),"0")</f>
        <v>0</v>
      </c>
      <c r="AS16" s="77">
        <f>IFERROR(VLOOKUP(B16,'[1]5'!B:F,5,0),"0")</f>
        <v>0</v>
      </c>
      <c r="AT16" s="77">
        <f>IFERROR(VLOOKUP(B16,'[1]5'!B:J,9,0),"0")</f>
        <v>0</v>
      </c>
      <c r="AU16" s="77">
        <f>IFERROR(VLOOKUP(B16,'[1]5'!B:K,10,0),"0")</f>
        <v>0</v>
      </c>
      <c r="AV16" s="77">
        <f>IFERROR(VLOOKUP(B16,'[1]5'!B:L,11,0),"0")</f>
        <v>0</v>
      </c>
      <c r="AW16" s="75">
        <f t="shared" si="12"/>
        <v>0</v>
      </c>
      <c r="AX16" s="77">
        <f>IFERROR(VLOOKUP(B16,'[1]6'!B:D,3,0),"0")</f>
        <v>0</v>
      </c>
      <c r="AY16" s="77">
        <f>IFERROR(VLOOKUP(B16,'[1]6'!B:E,4,0),"0")</f>
        <v>0</v>
      </c>
      <c r="AZ16" s="77">
        <f>IFERROR(VLOOKUP(B16,'[1]6'!B:F,5,0),"0")</f>
        <v>0</v>
      </c>
      <c r="BA16" s="77">
        <f>IFERROR(VLOOKUP(B16,'[1]6'!B:J,9,0),"0")</f>
        <v>0</v>
      </c>
      <c r="BB16" s="77">
        <f>IFERROR(VLOOKUP(B16,'[1]6'!B:K,10,0),"0")</f>
        <v>0</v>
      </c>
      <c r="BC16" s="77">
        <f>IFERROR(VLOOKUP(B16,'[1]6'!B:L,11,0),"0")</f>
        <v>0</v>
      </c>
      <c r="BD16" s="75">
        <f t="shared" si="13"/>
        <v>0</v>
      </c>
      <c r="BE16" s="77">
        <f>IFERROR(VLOOKUP(B16,'[1]7'!B:D,3,0),"0")</f>
        <v>0</v>
      </c>
      <c r="BF16" s="77">
        <f>IFERROR(VLOOKUP(B16,'[1]7'!B:E,4,0),"0")</f>
        <v>0</v>
      </c>
      <c r="BG16" s="77">
        <f>IFERROR(VLOOKUP(B16,'[1]7'!B:F,5,0),"0")</f>
        <v>0</v>
      </c>
      <c r="BH16" s="77">
        <f>IFERROR(VLOOKUP(B16,'[1]7'!B:J,9,0),"0")</f>
        <v>0</v>
      </c>
      <c r="BI16" s="77">
        <f>IFERROR(VLOOKUP(B16,'[1]7'!B:K,10,0),"0")</f>
        <v>0</v>
      </c>
      <c r="BJ16" s="77">
        <f>IFERROR(VLOOKUP(B16,'[1]7'!B:L,11,0),"0")</f>
        <v>0</v>
      </c>
      <c r="BK16" s="75">
        <f t="shared" si="14"/>
        <v>0</v>
      </c>
      <c r="BL16" s="77">
        <f>IFERROR(VLOOKUP(B16,'[1]8'!B:D,3,0),"0")</f>
        <v>0</v>
      </c>
      <c r="BM16" s="77">
        <f>IFERROR(VLOOKUP(B16,'[1]8'!B:E,4,0),"0")</f>
        <v>0</v>
      </c>
      <c r="BN16" s="77">
        <f>IFERROR(VLOOKUP(B16,'[1]8'!B:F,5,0),"0")</f>
        <v>0</v>
      </c>
      <c r="BO16" s="77">
        <f>IFERROR(VLOOKUP(B16,'[1]8'!B:J,9,0),"0")</f>
        <v>0</v>
      </c>
      <c r="BP16" s="77">
        <f>IFERROR(VLOOKUP(B16,'[1]8'!B:K,10,0),"0")</f>
        <v>0</v>
      </c>
      <c r="BQ16" s="77">
        <f>IFERROR(VLOOKUP(B16,'[1]8'!B:L,11,0),"0")</f>
        <v>0</v>
      </c>
      <c r="BR16" s="75">
        <f t="shared" si="15"/>
        <v>0</v>
      </c>
      <c r="BS16" s="77">
        <f>IFERROR(VLOOKUP(B16,'[1]9'!B:D,3,0),"0")</f>
        <v>0</v>
      </c>
      <c r="BT16" s="77">
        <f>IFERROR(VLOOKUP(B16,'[1]9'!B:E,4,0),"0")</f>
        <v>0</v>
      </c>
      <c r="BU16" s="77">
        <f>IFERROR(VLOOKUP(B16,'[1]9'!B:F,5,0),"0")</f>
        <v>0</v>
      </c>
      <c r="BV16" s="77">
        <f>IFERROR(VLOOKUP(B16,'[1]9'!B:J,9,0),"0")</f>
        <v>0</v>
      </c>
      <c r="BW16" s="77">
        <f>IFERROR(VLOOKUP(B16,'[1]9'!B:K,10,0),"0")</f>
        <v>0</v>
      </c>
      <c r="BX16" s="77">
        <f>IFERROR(VLOOKUP(B16,'[1]9'!B:L,11,0),"0")</f>
        <v>0</v>
      </c>
      <c r="BY16" s="75">
        <f t="shared" si="16"/>
        <v>0</v>
      </c>
      <c r="BZ16" s="77">
        <f>IFERROR(VLOOKUP(B16,'[1]10'!B:D,3,0),"0")</f>
        <v>0</v>
      </c>
      <c r="CA16" s="77">
        <f>IFERROR(VLOOKUP(B16,'[1]10'!B:E,4,0),"0")</f>
        <v>0</v>
      </c>
      <c r="CB16" s="77">
        <f>VLOOKUP(B16,'[1]10'!B:F,5,0)</f>
        <v>0</v>
      </c>
      <c r="CC16" s="77">
        <f>IFERROR(VLOOKUP(B16,'[1]10'!B:J,9,0),"0")</f>
        <v>0</v>
      </c>
      <c r="CD16" s="77">
        <f>IFERROR(VLOOKUP(B16,'[1]10'!B:K,10,0),"0")</f>
        <v>0</v>
      </c>
      <c r="CE16" s="77">
        <f>IFERROR(VLOOKUP(B16,'[1]10'!B:L,11,0),"0")</f>
        <v>0</v>
      </c>
      <c r="CF16" s="75">
        <f t="shared" si="17"/>
        <v>0</v>
      </c>
      <c r="CG16" s="77">
        <f>IFERROR(VLOOKUP(B16,'[1]11'!B:D,3,0),"0")</f>
        <v>0</v>
      </c>
      <c r="CH16" s="77">
        <f>IFERROR(VLOOKUP(B16,'[1]11'!B:E,4,0),"0")</f>
        <v>0</v>
      </c>
      <c r="CI16" s="77">
        <f>IFERROR(VLOOKUP(B16,'[1]11'!B:F,5,0),"0")</f>
        <v>0</v>
      </c>
      <c r="CJ16" s="77">
        <f>IFERROR(VLOOKUP(B16,'[1]11'!B:J,9,0),"0")</f>
        <v>0</v>
      </c>
      <c r="CK16" s="77">
        <f>IFERROR(VLOOKUP(B16,'[1]11'!B:K,10,0),"0")</f>
        <v>0</v>
      </c>
      <c r="CL16" s="77">
        <f>IFERROR(VLOOKUP(B16,'[1]11'!B:L,11,0),"0")</f>
        <v>0</v>
      </c>
      <c r="CM16" s="75">
        <f t="shared" si="18"/>
        <v>0</v>
      </c>
      <c r="CN16" s="77">
        <f>IFERROR(VLOOKUP(B16,'[1]12'!B:D,3,0),"0")</f>
        <v>0</v>
      </c>
      <c r="CO16" s="77">
        <f>IFERROR(VLOOKUP(B16,'[1]12'!B:E,4,0),"0")</f>
        <v>0</v>
      </c>
      <c r="CP16" s="77">
        <f>IFERROR(VLOOKUP(B16,'[1]12'!B:F,5,0),"0")</f>
        <v>0</v>
      </c>
      <c r="CQ16" s="77">
        <f>IFERROR(VLOOKUP(B16,'[1]12'!B:J,9,0),"0")</f>
        <v>0</v>
      </c>
      <c r="CR16" s="77">
        <f>IFERROR(VLOOKUP(B16,'[1]12'!B:K,10,0),"0")</f>
        <v>0</v>
      </c>
      <c r="CS16" s="77">
        <f>IFERROR(VLOOKUP(B16,'[1]12'!B:L,11,0),"0")</f>
        <v>0</v>
      </c>
      <c r="CT16" s="75">
        <f t="shared" si="19"/>
        <v>0</v>
      </c>
      <c r="CU16" s="77">
        <f>IFERROR(VLOOKUP(B16,'[1]13'!B:D,3,0),"0")</f>
        <v>0</v>
      </c>
      <c r="CV16" s="77">
        <f>IFERROR(VLOOKUP(B16,'[1]13'!B:E,4,0),"0")</f>
        <v>0</v>
      </c>
      <c r="CW16" s="77">
        <f>IFERROR(VLOOKUP(B16,'[1]13'!B:F,5,0),"0")</f>
        <v>0</v>
      </c>
      <c r="CX16" s="77">
        <f>IFERROR(VLOOKUP(B16,'[1]13'!B:J,9,0),"0")</f>
        <v>0</v>
      </c>
      <c r="CY16" s="77">
        <f>IFERROR(VLOOKUP(B16,'[1]13'!B:K,10,0),"0")</f>
        <v>0</v>
      </c>
      <c r="CZ16" s="77">
        <f>IFERROR(VLOOKUP(B16,'[1]13'!B:L,11,0),"0")</f>
        <v>0</v>
      </c>
      <c r="DA16" s="75">
        <f t="shared" si="20"/>
        <v>0</v>
      </c>
      <c r="DB16" s="77">
        <f>IFERROR(VLOOKUP(B16,'[1]14'!B:D,3,0),"0")</f>
        <v>0</v>
      </c>
      <c r="DC16" s="77">
        <f>IFERROR(VLOOKUP(B16,'[1]14'!B:E,4,0),"0")</f>
        <v>0</v>
      </c>
      <c r="DD16" s="77">
        <f>IFERROR(VLOOKUP(B16,'[1]14'!B:F,5,0),"0")</f>
        <v>0</v>
      </c>
      <c r="DE16" s="77">
        <f>IFERROR(VLOOKUP(B16,'[1]14'!B:J,9,0),"0")</f>
        <v>0</v>
      </c>
      <c r="DF16" s="77">
        <f>IFERROR(VLOOKUP(B16,'[1]14'!B:K,10,0),"0")</f>
        <v>0</v>
      </c>
      <c r="DG16" s="77">
        <f>IFERROR(VLOOKUP(B16,'[1]14'!B:L,11,0),"0")</f>
        <v>0</v>
      </c>
      <c r="DH16" s="75">
        <f t="shared" si="21"/>
        <v>0</v>
      </c>
      <c r="DI16" s="77">
        <f>IFERROR(VLOOKUP(B16,'[1]15'!B:D,3,0),"0")</f>
        <v>0</v>
      </c>
      <c r="DJ16" s="77">
        <f>IFERROR(VLOOKUP(B16,'[1]15'!B:E,4,0),"0")</f>
        <v>0</v>
      </c>
      <c r="DK16" s="77">
        <f>IFERROR(VLOOKUP(B16,'[1]15'!B:F,5,0),"0")</f>
        <v>0</v>
      </c>
      <c r="DL16" s="77">
        <f>IFERROR(VLOOKUP(B16,'[1]15'!B:J,9,0),"0")</f>
        <v>0</v>
      </c>
      <c r="DM16" s="77">
        <f>IFERROR(VLOOKUP(B16,'[1]15'!B:K,10,0),"0")</f>
        <v>0</v>
      </c>
      <c r="DN16" s="77">
        <f>IFERROR(VLOOKUP(B16,'[1]15'!B:L,11,0),"0")</f>
        <v>0</v>
      </c>
      <c r="DO16" s="75">
        <f t="shared" si="22"/>
        <v>0</v>
      </c>
      <c r="DP16" s="77">
        <f>IFERROR(VLOOKUP(B16,'[1]16'!B:D,3,0),"0")</f>
        <v>0</v>
      </c>
      <c r="DQ16" s="77">
        <f>IFERROR(VLOOKUP(B16,'[1]16'!B:E,4,0),"0")</f>
        <v>0</v>
      </c>
      <c r="DR16" s="77">
        <f>IFERROR(VLOOKUP(B16,'[1]16'!B:F,5,0),"0")</f>
        <v>0</v>
      </c>
      <c r="DS16" s="77">
        <f>IFERROR(VLOOKUP(B16,'[1]16'!B:J,9,0),"0")</f>
        <v>0</v>
      </c>
      <c r="DT16" s="77">
        <f>IFERROR(VLOOKUP(B16,'[1]16'!B:K,10,0),"0")</f>
        <v>0</v>
      </c>
      <c r="DU16" s="77">
        <f>IFERROR(VLOOKUP(B16,'[1]16'!B:L,11,0),"0")</f>
        <v>0</v>
      </c>
      <c r="DV16" s="75">
        <f t="shared" si="23"/>
        <v>0</v>
      </c>
      <c r="DW16" s="77">
        <f>IFERROR(VLOOKUP(B16,'[1]17'!B:D,3,0),"0")</f>
        <v>0</v>
      </c>
      <c r="DX16" s="77">
        <f>IFERROR(VLOOKUP(B16,'[1]17'!B:E,4,0),"0")</f>
        <v>0</v>
      </c>
      <c r="DY16" s="77">
        <f>IFERROR(VLOOKUP(B16,'[1]17'!B:F,5,0),"0")</f>
        <v>0</v>
      </c>
      <c r="DZ16" s="77">
        <f>IFERROR(VLOOKUP(B16,'[1]17'!B:J,9,0),"0")</f>
        <v>0</v>
      </c>
      <c r="EA16" s="77">
        <f>IFERROR(VLOOKUP(B16,'[1]17'!B:K,10,0),"0")</f>
        <v>0</v>
      </c>
      <c r="EB16" s="77">
        <f>IFERROR(VLOOKUP(B16,'[1]17'!B:L,11,0),"0")</f>
        <v>0</v>
      </c>
      <c r="EC16" s="75">
        <f t="shared" si="24"/>
        <v>0</v>
      </c>
      <c r="ED16" s="77">
        <f>IFERROR(VLOOKUP(B16,'[1]18'!B:D,3,0),"0")</f>
        <v>0</v>
      </c>
      <c r="EE16" s="77">
        <f>IFERROR(VLOOKUP(B16,'[1]18'!B:E,4,0),"0")</f>
        <v>0</v>
      </c>
      <c r="EF16" s="77">
        <f>IFERROR(VLOOKUP(B16,'[1]18'!B:F,5,0),"0")</f>
        <v>0</v>
      </c>
      <c r="EG16" s="77">
        <f>IFERROR(VLOOKUP(B16,'[1]18'!B:J,9,0),"0")</f>
        <v>0</v>
      </c>
      <c r="EH16" s="77">
        <f>IFERROR(VLOOKUP(B16,'[1]18'!B:K,10,0),"0")</f>
        <v>0</v>
      </c>
      <c r="EI16" s="77">
        <f>IFERROR(VLOOKUP(B16,'[1]18'!B:L,11,0),"0")</f>
        <v>0</v>
      </c>
      <c r="EJ16" s="75">
        <f t="shared" si="25"/>
        <v>0</v>
      </c>
      <c r="EK16" s="77">
        <f>IFERROR(VLOOKUP(B16,'[1]19'!B:D,3,0),"0")</f>
        <v>0</v>
      </c>
      <c r="EL16" s="77">
        <f>IFERROR(VLOOKUP(B16,'[1]19'!B:E,4,0),"0")</f>
        <v>0</v>
      </c>
      <c r="EM16" s="77">
        <f>IFERROR(VLOOKUP(B16,'[1]19'!B:F,5,0),"0")</f>
        <v>0</v>
      </c>
      <c r="EN16" s="77">
        <f>IFERROR(VLOOKUP(B16,'[1]19'!B:J,9,0),"0")</f>
        <v>0</v>
      </c>
      <c r="EO16" s="77">
        <f>IFERROR(VLOOKUP(B16,'[1]19'!B:K,10,0),"0")</f>
        <v>0</v>
      </c>
      <c r="EP16" s="77">
        <f>IFERROR(VLOOKUP(B16,'[1]19'!B:L,11,0),"0")</f>
        <v>0</v>
      </c>
      <c r="EQ16" s="75">
        <f t="shared" si="26"/>
        <v>0</v>
      </c>
      <c r="ER16" s="77">
        <f>IFERROR(VLOOKUP(B16,'[1]20'!B:D,3,0),"0")</f>
        <v>0</v>
      </c>
      <c r="ES16" s="77">
        <f>IFERROR(VLOOKUP(B16,'[1]20'!B:E,4,0),"0")</f>
        <v>0</v>
      </c>
      <c r="ET16" s="77">
        <f>IFERROR(VLOOKUP(B16,'[1]20'!B:F,5,0),"0")</f>
        <v>0</v>
      </c>
      <c r="EU16" s="77">
        <f>IFERROR(VLOOKUP(B16,'[1]20'!B:J,9,0),"0")</f>
        <v>0</v>
      </c>
      <c r="EV16" s="77">
        <f>IFERROR(VLOOKUP(B16,'[1]20'!B:K,10,0),"0")</f>
        <v>0</v>
      </c>
      <c r="EW16" s="77">
        <f>IFERROR(VLOOKUP(B16,'[1]20'!B:L,11,0),"0")</f>
        <v>0</v>
      </c>
      <c r="EX16" s="75">
        <f t="shared" si="27"/>
        <v>0</v>
      </c>
      <c r="EY16" s="77">
        <f>IFERROR(VLOOKUP(B16,'[1]21'!B:D,3,0),"0")</f>
        <v>0</v>
      </c>
      <c r="EZ16" s="77">
        <f>IFERROR(VLOOKUP(B16,'[1]21'!B:E,4,0),"0")</f>
        <v>0</v>
      </c>
      <c r="FA16" s="77">
        <f>IFERROR(VLOOKUP(B16,'[1]21'!B:F,5,0),"0")</f>
        <v>0</v>
      </c>
      <c r="FB16" s="77">
        <f>IFERROR(VLOOKUP(B16,'[1]21'!B:J,9,0),"0")</f>
        <v>0</v>
      </c>
      <c r="FC16" s="77">
        <f>IFERROR(VLOOKUP(B16,'[1]21'!B:K,10,0),"0")</f>
        <v>0</v>
      </c>
      <c r="FD16" s="77">
        <f>IFERROR(VLOOKUP(B16,'[1]21'!B:L,11,0),"0")</f>
        <v>0</v>
      </c>
      <c r="FE16" s="75">
        <f t="shared" si="28"/>
        <v>0</v>
      </c>
      <c r="FF16" s="77">
        <f>IFERROR(VLOOKUP(B16,'[1]22'!B:D,3,0),"0")</f>
        <v>0</v>
      </c>
      <c r="FG16" s="77">
        <f>IFERROR(VLOOKUP(B16,'[1]22'!B:E,4,0),"0")</f>
        <v>0</v>
      </c>
      <c r="FH16" s="77">
        <f>IFERROR(VLOOKUP(B16,'[1]22'!B:F,5,0),"0")</f>
        <v>0</v>
      </c>
      <c r="FI16" s="77">
        <f>IFERROR(VLOOKUP(B16,'[1]22'!B:J,9,0),"0")</f>
        <v>0</v>
      </c>
      <c r="FJ16" s="77">
        <f>IFERROR(VLOOKUP(B16,'[1]22'!B:K,10,0),"0")</f>
        <v>0</v>
      </c>
      <c r="FK16" s="77">
        <f>IFERROR(VLOOKUP(B16,'[1]22'!B:L,11,0),"0")</f>
        <v>0</v>
      </c>
      <c r="FL16" s="75">
        <f t="shared" si="29"/>
        <v>0</v>
      </c>
      <c r="FM16" s="77">
        <f>IFERROR(VLOOKUP(B16,'[1]23'!B:D,3,0),"0")</f>
        <v>0</v>
      </c>
      <c r="FN16" s="77">
        <f>IFERROR(VLOOKUP(B16,'[1]23'!B:E,4,0),"0")</f>
        <v>0</v>
      </c>
      <c r="FO16" s="77">
        <f>IFERROR(VLOOKUP(B16,'[1]23'!B:F,5,0),"0")</f>
        <v>0</v>
      </c>
      <c r="FP16" s="77">
        <f>IFERROR(VLOOKUP(B16,'[1]23'!B:J,9,0),"0")</f>
        <v>0</v>
      </c>
      <c r="FQ16" s="77">
        <f>IFERROR(VLOOKUP(B16,'[1]23'!B:K,10,0),"0")</f>
        <v>0</v>
      </c>
      <c r="FR16" s="77">
        <f>IFERROR(VLOOKUP(B16,'[1]23'!B:L,11,0),"0")</f>
        <v>0</v>
      </c>
      <c r="FS16" s="75">
        <f t="shared" si="30"/>
        <v>0</v>
      </c>
      <c r="FT16" s="77">
        <f>IFERROR(VLOOKUP(B16,'[1]24'!B:D,3,0),"0")</f>
        <v>0</v>
      </c>
      <c r="FU16" s="77">
        <f>IFERROR(VLOOKUP(B16,'[1]24'!B:E,4,0),"0")</f>
        <v>0</v>
      </c>
      <c r="FV16" s="77">
        <f>IFERROR(VLOOKUP(B16,'[1]24'!B:F,5,0),"0")</f>
        <v>0</v>
      </c>
      <c r="FW16" s="77">
        <f>IFERROR(VLOOKUP(B16,'[1]24'!B:J,9,0),"0")</f>
        <v>0</v>
      </c>
      <c r="FX16" s="77">
        <f>IFERROR(VLOOKUP(B16,'[1]24'!B:K,10,0),"0")</f>
        <v>0</v>
      </c>
      <c r="FY16" s="77">
        <f>IFERROR(VLOOKUP(B16,'[1]24'!B:L,11,0),"0")</f>
        <v>0</v>
      </c>
      <c r="FZ16" s="75">
        <f t="shared" si="31"/>
        <v>0</v>
      </c>
      <c r="GA16" s="77">
        <f>IFERROR(VLOOKUP(B16,'[1]25'!B:D,3,0),"0")</f>
        <v>0</v>
      </c>
      <c r="GB16" s="77">
        <f>IFERROR(VLOOKUP(B16,'[1]25'!B:E,4,0),"0")</f>
        <v>0</v>
      </c>
      <c r="GC16" s="77">
        <f>IFERROR(VLOOKUP(B16,'[1]25'!B:F,5,0),"0")</f>
        <v>0</v>
      </c>
      <c r="GD16" s="77">
        <f>IFERROR(VLOOKUP(B16,'[1]25'!B:J,9,0),"0")</f>
        <v>0</v>
      </c>
      <c r="GE16" s="77">
        <f>IFERROR(VLOOKUP(B16,'[1]25'!B:K,10,0),"0")</f>
        <v>0</v>
      </c>
      <c r="GF16" s="77">
        <f>IFERROR(VLOOKUP(B16,'[1]25'!B:L,11,0),"0")</f>
        <v>0</v>
      </c>
      <c r="GG16" s="75">
        <f t="shared" si="32"/>
        <v>0</v>
      </c>
      <c r="GH16" s="77">
        <f>IFERROR(VLOOKUP(B16,'[1]26'!B:D,3,0),"0")</f>
        <v>0</v>
      </c>
      <c r="GI16" s="77">
        <f>IFERROR(VLOOKUP(B16,'[1]26'!B:E,4,0),"0")</f>
        <v>0</v>
      </c>
      <c r="GJ16" s="77">
        <f>IFERROR(VLOOKUP(B16,'[1]26'!B:F,5,0),"0")</f>
        <v>0</v>
      </c>
      <c r="GK16" s="77">
        <f>IFERROR(VLOOKUP(B16,'[1]26'!B:J,9,0),"0")</f>
        <v>0</v>
      </c>
      <c r="GL16" s="77">
        <f>IFERROR(VLOOKUP(B16,'[1]26'!B:K,10,0),"0")</f>
        <v>0</v>
      </c>
      <c r="GM16" s="77">
        <f>IFERROR(VLOOKUP(B16,'[1]26'!B:L,11,0),"0")</f>
        <v>0</v>
      </c>
      <c r="GN16" s="75">
        <f t="shared" si="33"/>
        <v>0</v>
      </c>
      <c r="GO16" s="77">
        <f>IFERROR(VLOOKUP(B16,'[1]27'!B:D,3,0),"0")</f>
        <v>0</v>
      </c>
      <c r="GP16" s="77">
        <f>IFERROR(VLOOKUP(B16,'[1]27'!B:E,4,0),"0")</f>
        <v>0</v>
      </c>
      <c r="GQ16" s="77">
        <f>IFERROR(VLOOKUP(B16,'[1]27'!B:F,5,0),"0")</f>
        <v>0</v>
      </c>
      <c r="GR16" s="77">
        <f>IFERROR(VLOOKUP(B16,'[1]27'!B:J,9,0),"0")</f>
        <v>0</v>
      </c>
      <c r="GS16" s="77">
        <f>IFERROR(VLOOKUP(B16,'[1]27'!B:K,10,0),"0")</f>
        <v>0</v>
      </c>
      <c r="GT16" s="77">
        <f>IFERROR(VLOOKUP(B16,'[1]27'!B:L,11,0),"0")</f>
        <v>0</v>
      </c>
      <c r="GU16" s="75">
        <f t="shared" si="34"/>
        <v>0</v>
      </c>
      <c r="GV16" s="77">
        <f>IFERROR(VLOOKUP(B16,'[1]28'!B:D,3,0),"0")</f>
        <v>0</v>
      </c>
      <c r="GW16" s="77">
        <f>IFERROR(VLOOKUP(B16,'[1]28'!B:E,4,0),"0")</f>
        <v>0</v>
      </c>
      <c r="GX16" s="77">
        <f>IFERROR(VLOOKUP(B16,'[1]28'!B:F,5,0),"0")</f>
        <v>0</v>
      </c>
      <c r="GY16" s="77">
        <f>IFERROR(VLOOKUP(B16,'[1]28'!B:J,9,0),"0")</f>
        <v>0</v>
      </c>
      <c r="GZ16" s="77">
        <f>IFERROR(VLOOKUP(B16,'[1]28'!B:K,10,0),"0")</f>
        <v>0</v>
      </c>
      <c r="HA16" s="77">
        <f>IFERROR(VLOOKUP(B16,'[1]28'!B:L,11,0),"0")</f>
        <v>0</v>
      </c>
      <c r="HB16" s="75">
        <f t="shared" si="35"/>
        <v>0</v>
      </c>
      <c r="HC16" s="77" t="str">
        <f>IFERROR(VLOOKUP(B16,#REF!,3),"0")</f>
        <v>0</v>
      </c>
      <c r="HD16" s="77" t="str">
        <f>IFERROR(VLOOKUP(B16,#REF!,4,0),"0")</f>
        <v>0</v>
      </c>
      <c r="HE16" s="77" t="str">
        <f>IFERROR(VLOOKUP(B16,#REF!,5,0),"0")</f>
        <v>0</v>
      </c>
      <c r="HF16" s="77" t="str">
        <f>IFERROR(VLOOKUP(B16,#REF!,9,0),"0")</f>
        <v>0</v>
      </c>
      <c r="HG16" s="77" t="str">
        <f>IFERROR(VLOOKUP(B16,#REF!,10,0),"0")</f>
        <v>0</v>
      </c>
      <c r="HH16" s="77" t="str">
        <f>IFERROR(VLOOKUP(B16,#REF!,11,0),"0")</f>
        <v>0</v>
      </c>
      <c r="HI16" s="75">
        <f t="shared" si="36"/>
        <v>0</v>
      </c>
      <c r="HP16" s="75">
        <f t="shared" si="37"/>
        <v>0</v>
      </c>
      <c r="HW16" s="75">
        <f t="shared" si="38"/>
        <v>0</v>
      </c>
    </row>
    <row r="17" spans="1:231" x14ac:dyDescent="0.6">
      <c r="A17" s="57">
        <v>14</v>
      </c>
      <c r="B17" s="57">
        <v>1111096</v>
      </c>
      <c r="C17" s="58" t="s">
        <v>16733</v>
      </c>
      <c r="D17" s="57" t="s">
        <v>168</v>
      </c>
      <c r="E17" s="59">
        <v>37.01</v>
      </c>
      <c r="F17" s="73">
        <f t="shared" si="5"/>
        <v>0</v>
      </c>
      <c r="G17" s="74">
        <f t="shared" si="4"/>
        <v>0</v>
      </c>
      <c r="H17" s="74">
        <f t="shared" si="4"/>
        <v>0</v>
      </c>
      <c r="I17" s="74">
        <f t="shared" si="4"/>
        <v>0</v>
      </c>
      <c r="J17" s="74">
        <f t="shared" si="4"/>
        <v>0</v>
      </c>
      <c r="K17" s="74">
        <f t="shared" si="4"/>
        <v>0</v>
      </c>
      <c r="L17" s="74">
        <f t="shared" si="4"/>
        <v>0</v>
      </c>
      <c r="M17" s="75">
        <f t="shared" si="6"/>
        <v>0</v>
      </c>
      <c r="N17" s="76">
        <f t="shared" si="7"/>
        <v>0</v>
      </c>
      <c r="O17" s="77" t="str">
        <f>IFERROR(VLOOKUP(B17,'[1]1ไม่มียอด'!B:D,3,0),"0")</f>
        <v>0</v>
      </c>
      <c r="P17" s="77" t="str">
        <f>IFERROR(VLOOKUP(B17,'[1]1ไม่มียอด'!B:E,4,0),"0")</f>
        <v>0</v>
      </c>
      <c r="Q17" s="77" t="str">
        <f>IFERROR(VLOOKUP(B17,'[1]1ไม่มียอด'!B:F,5,0),"0")</f>
        <v>0</v>
      </c>
      <c r="R17" s="77" t="str">
        <f>IFERROR(VLOOKUP(B17,'[1]1ไม่มียอด'!B:G,6,0),"0")</f>
        <v>0</v>
      </c>
      <c r="S17" s="77" t="str">
        <f>IFERROR(VLOOKUP(B17,'[1]1ไม่มียอด'!B:J,9,0),"0")</f>
        <v>0</v>
      </c>
      <c r="T17" s="77" t="str">
        <f>IFERROR(VLOOKUP(B17,'[1]1ไม่มียอด'!B:K,10,0),"0")</f>
        <v>0</v>
      </c>
      <c r="U17" s="75">
        <f t="shared" si="8"/>
        <v>0</v>
      </c>
      <c r="V17" s="77" t="str">
        <f>IFERROR(VLOOKUP(B17,#REF!,3,0),"0")</f>
        <v>0</v>
      </c>
      <c r="W17" s="77" t="str">
        <f>IFERROR(VLOOKUP(B17,#REF!,4,0),"0")</f>
        <v>0</v>
      </c>
      <c r="X17" s="77" t="str">
        <f>IFERROR(VLOOKUP(B17,#REF!,5,0),"0")</f>
        <v>0</v>
      </c>
      <c r="Y17" s="77" t="str">
        <f>IFERROR(VLOOKUP(B17,#REF!,9,0),"0")</f>
        <v>0</v>
      </c>
      <c r="Z17" s="77" t="str">
        <f>IFERROR(VLOOKUP(B17,#REF!,10,0),"0")</f>
        <v>0</v>
      </c>
      <c r="AA17" s="77" t="str">
        <f>IFERROR(VLOOKUP(B17,#REF!,11,0),"0")</f>
        <v>0</v>
      </c>
      <c r="AB17" s="75">
        <f t="shared" si="9"/>
        <v>0</v>
      </c>
      <c r="AC17" s="77">
        <f>IFERROR(VLOOKUP(B17,'[1]3'!B:D,3,0),"0")</f>
        <v>0</v>
      </c>
      <c r="AD17" s="77">
        <f>IFERROR(VLOOKUP(B17,'[1]3'!B:E,4,0),"0")</f>
        <v>0</v>
      </c>
      <c r="AE17" s="77">
        <f>IFERROR(VLOOKUP(B17,'[1]3'!B:F,5,0),"0")</f>
        <v>0</v>
      </c>
      <c r="AF17" s="77">
        <f>IFERROR(VLOOKUP(B17,'[1]3'!B:J,9,0),"0")</f>
        <v>0</v>
      </c>
      <c r="AG17" s="77">
        <f>IFERROR(VLOOKUP(B17,'[1]3'!B:K,10,0),"0")</f>
        <v>0</v>
      </c>
      <c r="AH17" s="77">
        <f>IFERROR(VLOOKUP(B17,'[1]3'!B:L,11,0),"0")</f>
        <v>0</v>
      </c>
      <c r="AI17" s="75">
        <f t="shared" si="10"/>
        <v>0</v>
      </c>
      <c r="AJ17" s="77">
        <f>IFERROR(VLOOKUP(B17,'[1]4'!B:D,3,0),"0")</f>
        <v>0</v>
      </c>
      <c r="AK17" s="77">
        <f>IFERROR(VLOOKUP(B17,'[1]4'!B:E,4,0),"0")</f>
        <v>0</v>
      </c>
      <c r="AL17" s="77">
        <f>IFERROR(VLOOKUP(B17,'[1]4'!B:F,5,0),"0")</f>
        <v>0</v>
      </c>
      <c r="AM17" s="77">
        <f>IFERROR(VLOOKUP(B17,'[1]4'!B:J,9,0),"0")</f>
        <v>0</v>
      </c>
      <c r="AN17" s="77">
        <f>IFERROR(VLOOKUP(B17,'[1]4'!B:K,10,0),"0")</f>
        <v>0</v>
      </c>
      <c r="AO17" s="77">
        <f>IFERROR(VLOOKUP(B17,'[1]4'!B:L,11,0),"0")</f>
        <v>0</v>
      </c>
      <c r="AP17" s="75">
        <f t="shared" si="11"/>
        <v>0</v>
      </c>
      <c r="AQ17" s="77">
        <f>IFERROR(VLOOKUP(B17,'[1]5'!B:D,3,0),"0")</f>
        <v>0</v>
      </c>
      <c r="AR17" s="77">
        <f>IFERROR(VLOOKUP(B17,'[1]5'!B:E,4,0),"0")</f>
        <v>0</v>
      </c>
      <c r="AS17" s="77">
        <f>IFERROR(VLOOKUP(B17,'[1]5'!B:F,5,0),"0")</f>
        <v>0</v>
      </c>
      <c r="AT17" s="77">
        <f>IFERROR(VLOOKUP(B17,'[1]5'!B:J,9,0),"0")</f>
        <v>0</v>
      </c>
      <c r="AU17" s="77">
        <f>IFERROR(VLOOKUP(B17,'[1]5'!B:K,10,0),"0")</f>
        <v>0</v>
      </c>
      <c r="AV17" s="77">
        <f>IFERROR(VLOOKUP(B17,'[1]5'!B:L,11,0),"0")</f>
        <v>0</v>
      </c>
      <c r="AW17" s="75">
        <f t="shared" si="12"/>
        <v>0</v>
      </c>
      <c r="AX17" s="77">
        <f>IFERROR(VLOOKUP(B17,'[1]6'!B:D,3,0),"0")</f>
        <v>0</v>
      </c>
      <c r="AY17" s="77">
        <f>IFERROR(VLOOKUP(B17,'[1]6'!B:E,4,0),"0")</f>
        <v>0</v>
      </c>
      <c r="AZ17" s="77">
        <f>IFERROR(VLOOKUP(B17,'[1]6'!B:F,5,0),"0")</f>
        <v>0</v>
      </c>
      <c r="BA17" s="77">
        <f>IFERROR(VLOOKUP(B17,'[1]6'!B:J,9,0),"0")</f>
        <v>0</v>
      </c>
      <c r="BB17" s="77">
        <f>IFERROR(VLOOKUP(B17,'[1]6'!B:K,10,0),"0")</f>
        <v>0</v>
      </c>
      <c r="BC17" s="77">
        <f>IFERROR(VLOOKUP(B17,'[1]6'!B:L,11,0),"0")</f>
        <v>0</v>
      </c>
      <c r="BD17" s="75">
        <f t="shared" si="13"/>
        <v>0</v>
      </c>
      <c r="BE17" s="77">
        <f>IFERROR(VLOOKUP(B17,'[1]7'!B:D,3,0),"0")</f>
        <v>0</v>
      </c>
      <c r="BF17" s="77">
        <f>IFERROR(VLOOKUP(B17,'[1]7'!B:E,4,0),"0")</f>
        <v>0</v>
      </c>
      <c r="BG17" s="77">
        <f>IFERROR(VLOOKUP(B17,'[1]7'!B:F,5,0),"0")</f>
        <v>0</v>
      </c>
      <c r="BH17" s="77">
        <f>IFERROR(VLOOKUP(B17,'[1]7'!B:J,9,0),"0")</f>
        <v>0</v>
      </c>
      <c r="BI17" s="77">
        <f>IFERROR(VLOOKUP(B17,'[1]7'!B:K,10,0),"0")</f>
        <v>0</v>
      </c>
      <c r="BJ17" s="77">
        <f>IFERROR(VLOOKUP(B17,'[1]7'!B:L,11,0),"0")</f>
        <v>0</v>
      </c>
      <c r="BK17" s="75">
        <f t="shared" si="14"/>
        <v>0</v>
      </c>
      <c r="BL17" s="77">
        <f>IFERROR(VLOOKUP(B17,'[1]8'!B:D,3,0),"0")</f>
        <v>0</v>
      </c>
      <c r="BM17" s="77">
        <f>IFERROR(VLOOKUP(B17,'[1]8'!B:E,4,0),"0")</f>
        <v>0</v>
      </c>
      <c r="BN17" s="77">
        <f>IFERROR(VLOOKUP(B17,'[1]8'!B:F,5,0),"0")</f>
        <v>0</v>
      </c>
      <c r="BO17" s="77">
        <f>IFERROR(VLOOKUP(B17,'[1]8'!B:J,9,0),"0")</f>
        <v>0</v>
      </c>
      <c r="BP17" s="77">
        <f>IFERROR(VLOOKUP(B17,'[1]8'!B:K,10,0),"0")</f>
        <v>0</v>
      </c>
      <c r="BQ17" s="77">
        <f>IFERROR(VLOOKUP(B17,'[1]8'!B:L,11,0),"0")</f>
        <v>0</v>
      </c>
      <c r="BR17" s="75">
        <f t="shared" si="15"/>
        <v>0</v>
      </c>
      <c r="BS17" s="77">
        <f>IFERROR(VLOOKUP(B17,'[1]9'!B:D,3,0),"0")</f>
        <v>0</v>
      </c>
      <c r="BT17" s="77">
        <f>IFERROR(VLOOKUP(B17,'[1]9'!B:E,4,0),"0")</f>
        <v>0</v>
      </c>
      <c r="BU17" s="77">
        <f>IFERROR(VLOOKUP(B17,'[1]9'!B:F,5,0),"0")</f>
        <v>0</v>
      </c>
      <c r="BV17" s="77">
        <f>IFERROR(VLOOKUP(B17,'[1]9'!B:J,9,0),"0")</f>
        <v>0</v>
      </c>
      <c r="BW17" s="77">
        <f>IFERROR(VLOOKUP(B17,'[1]9'!B:K,10,0),"0")</f>
        <v>0</v>
      </c>
      <c r="BX17" s="77">
        <f>IFERROR(VLOOKUP(B17,'[1]9'!B:L,11,0),"0")</f>
        <v>0</v>
      </c>
      <c r="BY17" s="75">
        <f t="shared" si="16"/>
        <v>0</v>
      </c>
      <c r="BZ17" s="77">
        <f>IFERROR(VLOOKUP(B17,'[1]10'!B:D,3,0),"0")</f>
        <v>0</v>
      </c>
      <c r="CA17" s="77">
        <f>IFERROR(VLOOKUP(B17,'[1]10'!B:E,4,0),"0")</f>
        <v>0</v>
      </c>
      <c r="CB17" s="77">
        <f>VLOOKUP(B17,'[1]10'!B:F,5,0)</f>
        <v>0</v>
      </c>
      <c r="CC17" s="77">
        <f>IFERROR(VLOOKUP(B17,'[1]10'!B:J,9,0),"0")</f>
        <v>0</v>
      </c>
      <c r="CD17" s="77">
        <f>IFERROR(VLOOKUP(B17,'[1]10'!B:K,10,0),"0")</f>
        <v>0</v>
      </c>
      <c r="CE17" s="77">
        <f>IFERROR(VLOOKUP(B17,'[1]10'!B:L,11,0),"0")</f>
        <v>0</v>
      </c>
      <c r="CF17" s="75">
        <f t="shared" si="17"/>
        <v>0</v>
      </c>
      <c r="CG17" s="77">
        <f>IFERROR(VLOOKUP(B17,'[1]11'!B:D,3,0),"0")</f>
        <v>0</v>
      </c>
      <c r="CH17" s="77">
        <f>IFERROR(VLOOKUP(B17,'[1]11'!B:E,4,0),"0")</f>
        <v>0</v>
      </c>
      <c r="CI17" s="77">
        <f>IFERROR(VLOOKUP(B17,'[1]11'!B:F,5,0),"0")</f>
        <v>0</v>
      </c>
      <c r="CJ17" s="77">
        <f>IFERROR(VLOOKUP(B17,'[1]11'!B:J,9,0),"0")</f>
        <v>0</v>
      </c>
      <c r="CK17" s="77">
        <f>IFERROR(VLOOKUP(B17,'[1]11'!B:K,10,0),"0")</f>
        <v>0</v>
      </c>
      <c r="CL17" s="77">
        <f>IFERROR(VLOOKUP(B17,'[1]11'!B:L,11,0),"0")</f>
        <v>0</v>
      </c>
      <c r="CM17" s="75">
        <f t="shared" si="18"/>
        <v>0</v>
      </c>
      <c r="CN17" s="77">
        <f>IFERROR(VLOOKUP(B17,'[1]12'!B:D,3,0),"0")</f>
        <v>0</v>
      </c>
      <c r="CO17" s="77">
        <f>IFERROR(VLOOKUP(B17,'[1]12'!B:E,4,0),"0")</f>
        <v>0</v>
      </c>
      <c r="CP17" s="77">
        <f>IFERROR(VLOOKUP(B17,'[1]12'!B:F,5,0),"0")</f>
        <v>0</v>
      </c>
      <c r="CQ17" s="77">
        <f>IFERROR(VLOOKUP(B17,'[1]12'!B:J,9,0),"0")</f>
        <v>0</v>
      </c>
      <c r="CR17" s="77">
        <f>IFERROR(VLOOKUP(B17,'[1]12'!B:K,10,0),"0")</f>
        <v>0</v>
      </c>
      <c r="CS17" s="77">
        <f>IFERROR(VLOOKUP(B17,'[1]12'!B:L,11,0),"0")</f>
        <v>0</v>
      </c>
      <c r="CT17" s="75">
        <f t="shared" si="19"/>
        <v>0</v>
      </c>
      <c r="CU17" s="77">
        <f>IFERROR(VLOOKUP(B17,'[1]13'!B:D,3,0),"0")</f>
        <v>0</v>
      </c>
      <c r="CV17" s="77">
        <f>IFERROR(VLOOKUP(B17,'[1]13'!B:E,4,0),"0")</f>
        <v>0</v>
      </c>
      <c r="CW17" s="77">
        <f>IFERROR(VLOOKUP(B17,'[1]13'!B:F,5,0),"0")</f>
        <v>0</v>
      </c>
      <c r="CX17" s="77">
        <f>IFERROR(VLOOKUP(B17,'[1]13'!B:J,9,0),"0")</f>
        <v>0</v>
      </c>
      <c r="CY17" s="77">
        <f>IFERROR(VLOOKUP(B17,'[1]13'!B:K,10,0),"0")</f>
        <v>0</v>
      </c>
      <c r="CZ17" s="77">
        <f>IFERROR(VLOOKUP(B17,'[1]13'!B:L,11,0),"0")</f>
        <v>0</v>
      </c>
      <c r="DA17" s="75">
        <f t="shared" si="20"/>
        <v>0</v>
      </c>
      <c r="DB17" s="77">
        <f>IFERROR(VLOOKUP(B17,'[1]14'!B:D,3,0),"0")</f>
        <v>0</v>
      </c>
      <c r="DC17" s="77">
        <f>IFERROR(VLOOKUP(B17,'[1]14'!B:E,4,0),"0")</f>
        <v>0</v>
      </c>
      <c r="DD17" s="77">
        <f>IFERROR(VLOOKUP(B17,'[1]14'!B:F,5,0),"0")</f>
        <v>0</v>
      </c>
      <c r="DE17" s="77">
        <f>IFERROR(VLOOKUP(B17,'[1]14'!B:J,9,0),"0")</f>
        <v>0</v>
      </c>
      <c r="DF17" s="77">
        <f>IFERROR(VLOOKUP(B17,'[1]14'!B:K,10,0),"0")</f>
        <v>0</v>
      </c>
      <c r="DG17" s="77">
        <f>IFERROR(VLOOKUP(B17,'[1]14'!B:L,11,0),"0")</f>
        <v>0</v>
      </c>
      <c r="DH17" s="75">
        <f t="shared" si="21"/>
        <v>0</v>
      </c>
      <c r="DI17" s="77">
        <f>IFERROR(VLOOKUP(B17,'[1]15'!B:D,3,0),"0")</f>
        <v>0</v>
      </c>
      <c r="DJ17" s="77">
        <f>IFERROR(VLOOKUP(B17,'[1]15'!B:E,4,0),"0")</f>
        <v>0</v>
      </c>
      <c r="DK17" s="77">
        <f>IFERROR(VLOOKUP(B17,'[1]15'!B:F,5,0),"0")</f>
        <v>0</v>
      </c>
      <c r="DL17" s="77">
        <f>IFERROR(VLOOKUP(B17,'[1]15'!B:J,9,0),"0")</f>
        <v>0</v>
      </c>
      <c r="DM17" s="77">
        <f>IFERROR(VLOOKUP(B17,'[1]15'!B:K,10,0),"0")</f>
        <v>0</v>
      </c>
      <c r="DN17" s="77">
        <f>IFERROR(VLOOKUP(B17,'[1]15'!B:L,11,0),"0")</f>
        <v>0</v>
      </c>
      <c r="DO17" s="75">
        <f t="shared" si="22"/>
        <v>0</v>
      </c>
      <c r="DP17" s="77">
        <f>IFERROR(VLOOKUP(B17,'[1]16'!B:D,3,0),"0")</f>
        <v>0</v>
      </c>
      <c r="DQ17" s="77">
        <f>IFERROR(VLOOKUP(B17,'[1]16'!B:E,4,0),"0")</f>
        <v>0</v>
      </c>
      <c r="DR17" s="77">
        <f>IFERROR(VLOOKUP(B17,'[1]16'!B:F,5,0),"0")</f>
        <v>0</v>
      </c>
      <c r="DS17" s="77">
        <f>IFERROR(VLOOKUP(B17,'[1]16'!B:J,9,0),"0")</f>
        <v>0</v>
      </c>
      <c r="DT17" s="77">
        <f>IFERROR(VLOOKUP(B17,'[1]16'!B:K,10,0),"0")</f>
        <v>0</v>
      </c>
      <c r="DU17" s="77">
        <f>IFERROR(VLOOKUP(B17,'[1]16'!B:L,11,0),"0")</f>
        <v>0</v>
      </c>
      <c r="DV17" s="75">
        <f t="shared" si="23"/>
        <v>0</v>
      </c>
      <c r="DW17" s="77">
        <f>IFERROR(VLOOKUP(B17,'[1]17'!B:D,3,0),"0")</f>
        <v>0</v>
      </c>
      <c r="DX17" s="77">
        <f>IFERROR(VLOOKUP(B17,'[1]17'!B:E,4,0),"0")</f>
        <v>0</v>
      </c>
      <c r="DY17" s="77">
        <f>IFERROR(VLOOKUP(B17,'[1]17'!B:F,5,0),"0")</f>
        <v>0</v>
      </c>
      <c r="DZ17" s="77">
        <f>IFERROR(VLOOKUP(B17,'[1]17'!B:J,9,0),"0")</f>
        <v>0</v>
      </c>
      <c r="EA17" s="77">
        <f>IFERROR(VLOOKUP(B17,'[1]17'!B:K,10,0),"0")</f>
        <v>0</v>
      </c>
      <c r="EB17" s="77">
        <f>IFERROR(VLOOKUP(B17,'[1]17'!B:L,11,0),"0")</f>
        <v>0</v>
      </c>
      <c r="EC17" s="75">
        <f t="shared" si="24"/>
        <v>0</v>
      </c>
      <c r="ED17" s="77">
        <f>IFERROR(VLOOKUP(B17,'[1]18'!B:D,3,0),"0")</f>
        <v>0</v>
      </c>
      <c r="EE17" s="77">
        <f>IFERROR(VLOOKUP(B17,'[1]18'!B:E,4,0),"0")</f>
        <v>0</v>
      </c>
      <c r="EF17" s="77">
        <f>IFERROR(VLOOKUP(B17,'[1]18'!B:F,5,0),"0")</f>
        <v>0</v>
      </c>
      <c r="EG17" s="77">
        <f>IFERROR(VLOOKUP(B17,'[1]18'!B:J,9,0),"0")</f>
        <v>0</v>
      </c>
      <c r="EH17" s="77">
        <f>IFERROR(VLOOKUP(B17,'[1]18'!B:K,10,0),"0")</f>
        <v>0</v>
      </c>
      <c r="EI17" s="77">
        <f>IFERROR(VLOOKUP(B17,'[1]18'!B:L,11,0),"0")</f>
        <v>0</v>
      </c>
      <c r="EJ17" s="75">
        <f t="shared" si="25"/>
        <v>0</v>
      </c>
      <c r="EK17" s="77">
        <f>IFERROR(VLOOKUP(B17,'[1]19'!B:D,3,0),"0")</f>
        <v>0</v>
      </c>
      <c r="EL17" s="77">
        <f>IFERROR(VLOOKUP(B17,'[1]19'!B:E,4,0),"0")</f>
        <v>0</v>
      </c>
      <c r="EM17" s="77">
        <f>IFERROR(VLOOKUP(B17,'[1]19'!B:F,5,0),"0")</f>
        <v>0</v>
      </c>
      <c r="EN17" s="77">
        <f>IFERROR(VLOOKUP(B17,'[1]19'!B:J,9,0),"0")</f>
        <v>0</v>
      </c>
      <c r="EO17" s="77">
        <f>IFERROR(VLOOKUP(B17,'[1]19'!B:K,10,0),"0")</f>
        <v>0</v>
      </c>
      <c r="EP17" s="77">
        <f>IFERROR(VLOOKUP(B17,'[1]19'!B:L,11,0),"0")</f>
        <v>0</v>
      </c>
      <c r="EQ17" s="75">
        <f t="shared" si="26"/>
        <v>0</v>
      </c>
      <c r="ER17" s="77">
        <f>IFERROR(VLOOKUP(B17,'[1]20'!B:D,3,0),"0")</f>
        <v>0</v>
      </c>
      <c r="ES17" s="77">
        <f>IFERROR(VLOOKUP(B17,'[1]20'!B:E,4,0),"0")</f>
        <v>0</v>
      </c>
      <c r="ET17" s="77">
        <f>IFERROR(VLOOKUP(B17,'[1]20'!B:F,5,0),"0")</f>
        <v>0</v>
      </c>
      <c r="EU17" s="77">
        <f>IFERROR(VLOOKUP(B17,'[1]20'!B:J,9,0),"0")</f>
        <v>0</v>
      </c>
      <c r="EV17" s="77">
        <f>IFERROR(VLOOKUP(B17,'[1]20'!B:K,10,0),"0")</f>
        <v>0</v>
      </c>
      <c r="EW17" s="77">
        <f>IFERROR(VLOOKUP(B17,'[1]20'!B:L,11,0),"0")</f>
        <v>0</v>
      </c>
      <c r="EX17" s="75">
        <f t="shared" si="27"/>
        <v>0</v>
      </c>
      <c r="EY17" s="77">
        <f>IFERROR(VLOOKUP(B17,'[1]21'!B:D,3,0),"0")</f>
        <v>0</v>
      </c>
      <c r="EZ17" s="77">
        <f>IFERROR(VLOOKUP(B17,'[1]21'!B:E,4,0),"0")</f>
        <v>0</v>
      </c>
      <c r="FA17" s="77">
        <f>IFERROR(VLOOKUP(B17,'[1]21'!B:F,5,0),"0")</f>
        <v>0</v>
      </c>
      <c r="FB17" s="77">
        <f>IFERROR(VLOOKUP(B17,'[1]21'!B:J,9,0),"0")</f>
        <v>0</v>
      </c>
      <c r="FC17" s="77">
        <f>IFERROR(VLOOKUP(B17,'[1]21'!B:K,10,0),"0")</f>
        <v>0</v>
      </c>
      <c r="FD17" s="77">
        <f>IFERROR(VLOOKUP(B17,'[1]21'!B:L,11,0),"0")</f>
        <v>0</v>
      </c>
      <c r="FE17" s="75">
        <f t="shared" si="28"/>
        <v>0</v>
      </c>
      <c r="FF17" s="77">
        <f>IFERROR(VLOOKUP(B17,'[1]22'!B:D,3,0),"0")</f>
        <v>0</v>
      </c>
      <c r="FG17" s="77">
        <f>IFERROR(VLOOKUP(B17,'[1]22'!B:E,4,0),"0")</f>
        <v>0</v>
      </c>
      <c r="FH17" s="77">
        <f>IFERROR(VLOOKUP(B17,'[1]22'!B:F,5,0),"0")</f>
        <v>0</v>
      </c>
      <c r="FI17" s="77">
        <f>IFERROR(VLOOKUP(B17,'[1]22'!B:J,9,0),"0")</f>
        <v>0</v>
      </c>
      <c r="FJ17" s="77">
        <f>IFERROR(VLOOKUP(B17,'[1]22'!B:K,10,0),"0")</f>
        <v>0</v>
      </c>
      <c r="FK17" s="77">
        <f>IFERROR(VLOOKUP(B17,'[1]22'!B:L,11,0),"0")</f>
        <v>0</v>
      </c>
      <c r="FL17" s="75">
        <f t="shared" si="29"/>
        <v>0</v>
      </c>
      <c r="FM17" s="77">
        <f>IFERROR(VLOOKUP(B17,'[1]23'!B:D,3,0),"0")</f>
        <v>0</v>
      </c>
      <c r="FN17" s="77">
        <f>IFERROR(VLOOKUP(B17,'[1]23'!B:E,4,0),"0")</f>
        <v>0</v>
      </c>
      <c r="FO17" s="77">
        <f>IFERROR(VLOOKUP(B17,'[1]23'!B:F,5,0),"0")</f>
        <v>0</v>
      </c>
      <c r="FP17" s="77">
        <f>IFERROR(VLOOKUP(B17,'[1]23'!B:J,9,0),"0")</f>
        <v>0</v>
      </c>
      <c r="FQ17" s="77">
        <f>IFERROR(VLOOKUP(B17,'[1]23'!B:K,10,0),"0")</f>
        <v>0</v>
      </c>
      <c r="FR17" s="77">
        <f>IFERROR(VLOOKUP(B17,'[1]23'!B:L,11,0),"0")</f>
        <v>0</v>
      </c>
      <c r="FS17" s="75">
        <f t="shared" si="30"/>
        <v>0</v>
      </c>
      <c r="FT17" s="77">
        <f>IFERROR(VLOOKUP(B17,'[1]24'!B:D,3,0),"0")</f>
        <v>0</v>
      </c>
      <c r="FU17" s="77">
        <f>IFERROR(VLOOKUP(B17,'[1]24'!B:E,4,0),"0")</f>
        <v>0</v>
      </c>
      <c r="FV17" s="77">
        <f>IFERROR(VLOOKUP(B17,'[1]24'!B:F,5,0),"0")</f>
        <v>0</v>
      </c>
      <c r="FW17" s="77">
        <f>IFERROR(VLOOKUP(B17,'[1]24'!B:J,9,0),"0")</f>
        <v>0</v>
      </c>
      <c r="FX17" s="77">
        <f>IFERROR(VLOOKUP(B17,'[1]24'!B:K,10,0),"0")</f>
        <v>0</v>
      </c>
      <c r="FY17" s="77">
        <f>IFERROR(VLOOKUP(B17,'[1]24'!B:L,11,0),"0")</f>
        <v>0</v>
      </c>
      <c r="FZ17" s="75">
        <f t="shared" si="31"/>
        <v>0</v>
      </c>
      <c r="GA17" s="77">
        <f>IFERROR(VLOOKUP(B17,'[1]25'!B:D,3,0),"0")</f>
        <v>0</v>
      </c>
      <c r="GB17" s="77">
        <f>IFERROR(VLOOKUP(B17,'[1]25'!B:E,4,0),"0")</f>
        <v>0</v>
      </c>
      <c r="GC17" s="77">
        <f>IFERROR(VLOOKUP(B17,'[1]25'!B:F,5,0),"0")</f>
        <v>0</v>
      </c>
      <c r="GD17" s="77">
        <f>IFERROR(VLOOKUP(B17,'[1]25'!B:J,9,0),"0")</f>
        <v>0</v>
      </c>
      <c r="GE17" s="77">
        <f>IFERROR(VLOOKUP(B17,'[1]25'!B:K,10,0),"0")</f>
        <v>0</v>
      </c>
      <c r="GF17" s="77">
        <f>IFERROR(VLOOKUP(B17,'[1]25'!B:L,11,0),"0")</f>
        <v>0</v>
      </c>
      <c r="GG17" s="75">
        <f t="shared" si="32"/>
        <v>0</v>
      </c>
      <c r="GH17" s="77">
        <f>IFERROR(VLOOKUP(B17,'[1]26'!B:D,3,0),"0")</f>
        <v>0</v>
      </c>
      <c r="GI17" s="77">
        <f>IFERROR(VLOOKUP(B17,'[1]26'!B:E,4,0),"0")</f>
        <v>0</v>
      </c>
      <c r="GJ17" s="77">
        <f>IFERROR(VLOOKUP(B17,'[1]26'!B:F,5,0),"0")</f>
        <v>0</v>
      </c>
      <c r="GK17" s="77">
        <f>IFERROR(VLOOKUP(B17,'[1]26'!B:J,9,0),"0")</f>
        <v>0</v>
      </c>
      <c r="GL17" s="77">
        <f>IFERROR(VLOOKUP(B17,'[1]26'!B:K,10,0),"0")</f>
        <v>0</v>
      </c>
      <c r="GM17" s="77">
        <f>IFERROR(VLOOKUP(B17,'[1]26'!B:L,11,0),"0")</f>
        <v>0</v>
      </c>
      <c r="GN17" s="75">
        <f t="shared" si="33"/>
        <v>0</v>
      </c>
      <c r="GO17" s="77">
        <f>IFERROR(VLOOKUP(B17,'[1]27'!B:D,3,0),"0")</f>
        <v>0</v>
      </c>
      <c r="GP17" s="77">
        <f>IFERROR(VLOOKUP(B17,'[1]27'!B:E,4,0),"0")</f>
        <v>0</v>
      </c>
      <c r="GQ17" s="77">
        <f>IFERROR(VLOOKUP(B17,'[1]27'!B:F,5,0),"0")</f>
        <v>0</v>
      </c>
      <c r="GR17" s="77">
        <f>IFERROR(VLOOKUP(B17,'[1]27'!B:J,9,0),"0")</f>
        <v>0</v>
      </c>
      <c r="GS17" s="77">
        <f>IFERROR(VLOOKUP(B17,'[1]27'!B:K,10,0),"0")</f>
        <v>0</v>
      </c>
      <c r="GT17" s="77">
        <f>IFERROR(VLOOKUP(B17,'[1]27'!B:L,11,0),"0")</f>
        <v>0</v>
      </c>
      <c r="GU17" s="75">
        <f t="shared" si="34"/>
        <v>0</v>
      </c>
      <c r="GV17" s="77">
        <f>IFERROR(VLOOKUP(B17,'[1]28'!B:D,3,0),"0")</f>
        <v>0</v>
      </c>
      <c r="GW17" s="77">
        <f>IFERROR(VLOOKUP(B17,'[1]28'!B:E,4,0),"0")</f>
        <v>0</v>
      </c>
      <c r="GX17" s="77">
        <f>IFERROR(VLOOKUP(B17,'[1]28'!B:F,5,0),"0")</f>
        <v>0</v>
      </c>
      <c r="GY17" s="77">
        <f>IFERROR(VLOOKUP(B17,'[1]28'!B:J,9,0),"0")</f>
        <v>0</v>
      </c>
      <c r="GZ17" s="77">
        <f>IFERROR(VLOOKUP(B17,'[1]28'!B:K,10,0),"0")</f>
        <v>0</v>
      </c>
      <c r="HA17" s="77">
        <f>IFERROR(VLOOKUP(B17,'[1]28'!B:L,11,0),"0")</f>
        <v>0</v>
      </c>
      <c r="HB17" s="75">
        <f t="shared" si="35"/>
        <v>0</v>
      </c>
      <c r="HC17" s="77" t="str">
        <f>IFERROR(VLOOKUP(B17,#REF!,3),"0")</f>
        <v>0</v>
      </c>
      <c r="HD17" s="77" t="str">
        <f>IFERROR(VLOOKUP(B17,#REF!,4,0),"0")</f>
        <v>0</v>
      </c>
      <c r="HE17" s="77" t="str">
        <f>IFERROR(VLOOKUP(B17,#REF!,5,0),"0")</f>
        <v>0</v>
      </c>
      <c r="HF17" s="77" t="str">
        <f>IFERROR(VLOOKUP(B17,#REF!,9,0),"0")</f>
        <v>0</v>
      </c>
      <c r="HG17" s="77" t="str">
        <f>IFERROR(VLOOKUP(B17,#REF!,10,0),"0")</f>
        <v>0</v>
      </c>
      <c r="HH17" s="77" t="str">
        <f>IFERROR(VLOOKUP(B17,#REF!,11,0),"0")</f>
        <v>0</v>
      </c>
      <c r="HI17" s="75">
        <f t="shared" si="36"/>
        <v>0</v>
      </c>
      <c r="HP17" s="75">
        <f t="shared" si="37"/>
        <v>0</v>
      </c>
      <c r="HW17" s="75">
        <f t="shared" si="38"/>
        <v>0</v>
      </c>
    </row>
    <row r="18" spans="1:231" x14ac:dyDescent="0.6">
      <c r="A18" s="57">
        <v>15</v>
      </c>
      <c r="B18" s="57">
        <v>1111097</v>
      </c>
      <c r="C18" s="58" t="s">
        <v>16734</v>
      </c>
      <c r="D18" s="57" t="s">
        <v>168</v>
      </c>
      <c r="E18" s="59">
        <v>37.57</v>
      </c>
      <c r="F18" s="73">
        <f t="shared" si="5"/>
        <v>0</v>
      </c>
      <c r="G18" s="74">
        <f t="shared" si="4"/>
        <v>0</v>
      </c>
      <c r="H18" s="74">
        <f t="shared" si="4"/>
        <v>0</v>
      </c>
      <c r="I18" s="74">
        <f t="shared" si="4"/>
        <v>0</v>
      </c>
      <c r="J18" s="74">
        <f t="shared" si="4"/>
        <v>0</v>
      </c>
      <c r="K18" s="74">
        <f t="shared" si="4"/>
        <v>0</v>
      </c>
      <c r="L18" s="74">
        <f t="shared" si="4"/>
        <v>0</v>
      </c>
      <c r="M18" s="75">
        <f t="shared" si="6"/>
        <v>0</v>
      </c>
      <c r="N18" s="76">
        <f t="shared" si="7"/>
        <v>0</v>
      </c>
      <c r="O18" s="77" t="str">
        <f>IFERROR(VLOOKUP(B18,'[1]1ไม่มียอด'!B:D,3,0),"0")</f>
        <v>0</v>
      </c>
      <c r="P18" s="77" t="str">
        <f>IFERROR(VLOOKUP(B18,'[1]1ไม่มียอด'!B:E,4,0),"0")</f>
        <v>0</v>
      </c>
      <c r="Q18" s="77" t="str">
        <f>IFERROR(VLOOKUP(B18,'[1]1ไม่มียอด'!B:F,5,0),"0")</f>
        <v>0</v>
      </c>
      <c r="R18" s="77" t="str">
        <f>IFERROR(VLOOKUP(B18,'[1]1ไม่มียอด'!B:G,6,0),"0")</f>
        <v>0</v>
      </c>
      <c r="S18" s="77" t="str">
        <f>IFERROR(VLOOKUP(B18,'[1]1ไม่มียอด'!B:J,9,0),"0")</f>
        <v>0</v>
      </c>
      <c r="T18" s="77" t="str">
        <f>IFERROR(VLOOKUP(B18,'[1]1ไม่มียอด'!B:K,10,0),"0")</f>
        <v>0</v>
      </c>
      <c r="U18" s="75">
        <f t="shared" si="8"/>
        <v>0</v>
      </c>
      <c r="V18" s="77" t="str">
        <f>IFERROR(VLOOKUP(B18,#REF!,3,0),"0")</f>
        <v>0</v>
      </c>
      <c r="W18" s="77" t="str">
        <f>IFERROR(VLOOKUP(B18,#REF!,4,0),"0")</f>
        <v>0</v>
      </c>
      <c r="X18" s="77" t="str">
        <f>IFERROR(VLOOKUP(B18,#REF!,5,0),"0")</f>
        <v>0</v>
      </c>
      <c r="Y18" s="77" t="str">
        <f>IFERROR(VLOOKUP(B18,#REF!,9,0),"0")</f>
        <v>0</v>
      </c>
      <c r="Z18" s="77" t="str">
        <f>IFERROR(VLOOKUP(B18,#REF!,10,0),"0")</f>
        <v>0</v>
      </c>
      <c r="AA18" s="77" t="str">
        <f>IFERROR(VLOOKUP(B18,#REF!,11,0),"0")</f>
        <v>0</v>
      </c>
      <c r="AB18" s="75">
        <f t="shared" si="9"/>
        <v>0</v>
      </c>
      <c r="AC18" s="77">
        <f>IFERROR(VLOOKUP(B18,'[1]3'!B:D,3,0),"0")</f>
        <v>0</v>
      </c>
      <c r="AD18" s="77">
        <f>IFERROR(VLOOKUP(B18,'[1]3'!B:E,4,0),"0")</f>
        <v>0</v>
      </c>
      <c r="AE18" s="77">
        <f>IFERROR(VLOOKUP(B18,'[1]3'!B:F,5,0),"0")</f>
        <v>0</v>
      </c>
      <c r="AF18" s="77">
        <f>IFERROR(VLOOKUP(B18,'[1]3'!B:J,9,0),"0")</f>
        <v>0</v>
      </c>
      <c r="AG18" s="77">
        <f>IFERROR(VLOOKUP(B18,'[1]3'!B:K,10,0),"0")</f>
        <v>0</v>
      </c>
      <c r="AH18" s="77">
        <f>IFERROR(VLOOKUP(B18,'[1]3'!B:L,11,0),"0")</f>
        <v>0</v>
      </c>
      <c r="AI18" s="75">
        <f t="shared" si="10"/>
        <v>0</v>
      </c>
      <c r="AJ18" s="77">
        <f>IFERROR(VLOOKUP(B18,'[1]4'!B:D,3,0),"0")</f>
        <v>0</v>
      </c>
      <c r="AK18" s="77">
        <f>IFERROR(VLOOKUP(B18,'[1]4'!B:E,4,0),"0")</f>
        <v>0</v>
      </c>
      <c r="AL18" s="77">
        <f>IFERROR(VLOOKUP(B18,'[1]4'!B:F,5,0),"0")</f>
        <v>0</v>
      </c>
      <c r="AM18" s="77">
        <f>IFERROR(VLOOKUP(B18,'[1]4'!B:J,9,0),"0")</f>
        <v>0</v>
      </c>
      <c r="AN18" s="77">
        <f>IFERROR(VLOOKUP(B18,'[1]4'!B:K,10,0),"0")</f>
        <v>0</v>
      </c>
      <c r="AO18" s="77">
        <f>IFERROR(VLOOKUP(B18,'[1]4'!B:L,11,0),"0")</f>
        <v>0</v>
      </c>
      <c r="AP18" s="75">
        <f t="shared" si="11"/>
        <v>0</v>
      </c>
      <c r="AQ18" s="77">
        <f>IFERROR(VLOOKUP(B18,'[1]5'!B:D,3,0),"0")</f>
        <v>0</v>
      </c>
      <c r="AR18" s="77">
        <f>IFERROR(VLOOKUP(B18,'[1]5'!B:E,4,0),"0")</f>
        <v>0</v>
      </c>
      <c r="AS18" s="77">
        <f>IFERROR(VLOOKUP(B18,'[1]5'!B:F,5,0),"0")</f>
        <v>0</v>
      </c>
      <c r="AT18" s="77">
        <f>IFERROR(VLOOKUP(B18,'[1]5'!B:J,9,0),"0")</f>
        <v>0</v>
      </c>
      <c r="AU18" s="77">
        <f>IFERROR(VLOOKUP(B18,'[1]5'!B:K,10,0),"0")</f>
        <v>0</v>
      </c>
      <c r="AV18" s="77">
        <f>IFERROR(VLOOKUP(B18,'[1]5'!B:L,11,0),"0")</f>
        <v>0</v>
      </c>
      <c r="AW18" s="75">
        <f t="shared" si="12"/>
        <v>0</v>
      </c>
      <c r="AX18" s="77">
        <f>IFERROR(VLOOKUP(B18,'[1]6'!B:D,3,0),"0")</f>
        <v>0</v>
      </c>
      <c r="AY18" s="77">
        <f>IFERROR(VLOOKUP(B18,'[1]6'!B:E,4,0),"0")</f>
        <v>0</v>
      </c>
      <c r="AZ18" s="77">
        <f>IFERROR(VLOOKUP(B18,'[1]6'!B:F,5,0),"0")</f>
        <v>0</v>
      </c>
      <c r="BA18" s="77">
        <f>IFERROR(VLOOKUP(B18,'[1]6'!B:J,9,0),"0")</f>
        <v>0</v>
      </c>
      <c r="BB18" s="77">
        <f>IFERROR(VLOOKUP(B18,'[1]6'!B:K,10,0),"0")</f>
        <v>0</v>
      </c>
      <c r="BC18" s="77">
        <f>IFERROR(VLOOKUP(B18,'[1]6'!B:L,11,0),"0")</f>
        <v>0</v>
      </c>
      <c r="BD18" s="75">
        <f t="shared" si="13"/>
        <v>0</v>
      </c>
      <c r="BE18" s="77">
        <f>IFERROR(VLOOKUP(B18,'[1]7'!B:D,3,0),"0")</f>
        <v>0</v>
      </c>
      <c r="BF18" s="77">
        <f>IFERROR(VLOOKUP(B18,'[1]7'!B:E,4,0),"0")</f>
        <v>0</v>
      </c>
      <c r="BG18" s="77">
        <f>IFERROR(VLOOKUP(B18,'[1]7'!B:F,5,0),"0")</f>
        <v>0</v>
      </c>
      <c r="BH18" s="77">
        <f>IFERROR(VLOOKUP(B18,'[1]7'!B:J,9,0),"0")</f>
        <v>0</v>
      </c>
      <c r="BI18" s="77">
        <f>IFERROR(VLOOKUP(B18,'[1]7'!B:K,10,0),"0")</f>
        <v>0</v>
      </c>
      <c r="BJ18" s="77">
        <f>IFERROR(VLOOKUP(B18,'[1]7'!B:L,11,0),"0")</f>
        <v>0</v>
      </c>
      <c r="BK18" s="75">
        <f t="shared" si="14"/>
        <v>0</v>
      </c>
      <c r="BL18" s="77">
        <f>IFERROR(VLOOKUP(B18,'[1]8'!B:D,3,0),"0")</f>
        <v>0</v>
      </c>
      <c r="BM18" s="77">
        <f>IFERROR(VLOOKUP(B18,'[1]8'!B:E,4,0),"0")</f>
        <v>0</v>
      </c>
      <c r="BN18" s="77">
        <f>IFERROR(VLOOKUP(B18,'[1]8'!B:F,5,0),"0")</f>
        <v>0</v>
      </c>
      <c r="BO18" s="77">
        <f>IFERROR(VLOOKUP(B18,'[1]8'!B:J,9,0),"0")</f>
        <v>0</v>
      </c>
      <c r="BP18" s="77">
        <f>IFERROR(VLOOKUP(B18,'[1]8'!B:K,10,0),"0")</f>
        <v>0</v>
      </c>
      <c r="BQ18" s="77">
        <f>IFERROR(VLOOKUP(B18,'[1]8'!B:L,11,0),"0")</f>
        <v>0</v>
      </c>
      <c r="BR18" s="75">
        <f t="shared" si="15"/>
        <v>0</v>
      </c>
      <c r="BS18" s="77">
        <f>IFERROR(VLOOKUP(B18,'[1]9'!B:D,3,0),"0")</f>
        <v>0</v>
      </c>
      <c r="BT18" s="77">
        <f>IFERROR(VLOOKUP(B18,'[1]9'!B:E,4,0),"0")</f>
        <v>0</v>
      </c>
      <c r="BU18" s="77">
        <f>IFERROR(VLOOKUP(B18,'[1]9'!B:F,5,0),"0")</f>
        <v>0</v>
      </c>
      <c r="BV18" s="77">
        <f>IFERROR(VLOOKUP(B18,'[1]9'!B:J,9,0),"0")</f>
        <v>0</v>
      </c>
      <c r="BW18" s="77">
        <f>IFERROR(VLOOKUP(B18,'[1]9'!B:K,10,0),"0")</f>
        <v>0</v>
      </c>
      <c r="BX18" s="77">
        <f>IFERROR(VLOOKUP(B18,'[1]9'!B:L,11,0),"0")</f>
        <v>0</v>
      </c>
      <c r="BY18" s="75">
        <f t="shared" si="16"/>
        <v>0</v>
      </c>
      <c r="BZ18" s="77">
        <f>IFERROR(VLOOKUP(B18,'[1]10'!B:D,3,0),"0")</f>
        <v>0</v>
      </c>
      <c r="CA18" s="77">
        <f>IFERROR(VLOOKUP(B18,'[1]10'!B:E,4,0),"0")</f>
        <v>0</v>
      </c>
      <c r="CB18" s="77">
        <f>VLOOKUP(B18,'[1]10'!B:F,5,0)</f>
        <v>0</v>
      </c>
      <c r="CC18" s="77">
        <f>IFERROR(VLOOKUP(B18,'[1]10'!B:J,9,0),"0")</f>
        <v>0</v>
      </c>
      <c r="CD18" s="77">
        <f>IFERROR(VLOOKUP(B18,'[1]10'!B:K,10,0),"0")</f>
        <v>0</v>
      </c>
      <c r="CE18" s="77">
        <f>IFERROR(VLOOKUP(B18,'[1]10'!B:L,11,0),"0")</f>
        <v>0</v>
      </c>
      <c r="CF18" s="75">
        <f t="shared" si="17"/>
        <v>0</v>
      </c>
      <c r="CG18" s="77">
        <f>IFERROR(VLOOKUP(B18,'[1]11'!B:D,3,0),"0")</f>
        <v>0</v>
      </c>
      <c r="CH18" s="77">
        <f>IFERROR(VLOOKUP(B18,'[1]11'!B:E,4,0),"0")</f>
        <v>0</v>
      </c>
      <c r="CI18" s="77">
        <f>IFERROR(VLOOKUP(B18,'[1]11'!B:F,5,0),"0")</f>
        <v>0</v>
      </c>
      <c r="CJ18" s="77">
        <f>IFERROR(VLOOKUP(B18,'[1]11'!B:J,9,0),"0")</f>
        <v>0</v>
      </c>
      <c r="CK18" s="77">
        <f>IFERROR(VLOOKUP(B18,'[1]11'!B:K,10,0),"0")</f>
        <v>0</v>
      </c>
      <c r="CL18" s="77">
        <f>IFERROR(VLOOKUP(B18,'[1]11'!B:L,11,0),"0")</f>
        <v>0</v>
      </c>
      <c r="CM18" s="75">
        <f t="shared" si="18"/>
        <v>0</v>
      </c>
      <c r="CN18" s="77">
        <f>IFERROR(VLOOKUP(B18,'[1]12'!B:D,3,0),"0")</f>
        <v>0</v>
      </c>
      <c r="CO18" s="77">
        <f>IFERROR(VLOOKUP(B18,'[1]12'!B:E,4,0),"0")</f>
        <v>0</v>
      </c>
      <c r="CP18" s="77">
        <f>IFERROR(VLOOKUP(B18,'[1]12'!B:F,5,0),"0")</f>
        <v>0</v>
      </c>
      <c r="CQ18" s="77">
        <f>IFERROR(VLOOKUP(B18,'[1]12'!B:J,9,0),"0")</f>
        <v>0</v>
      </c>
      <c r="CR18" s="77">
        <f>IFERROR(VLOOKUP(B18,'[1]12'!B:K,10,0),"0")</f>
        <v>0</v>
      </c>
      <c r="CS18" s="77">
        <f>IFERROR(VLOOKUP(B18,'[1]12'!B:L,11,0),"0")</f>
        <v>0</v>
      </c>
      <c r="CT18" s="75">
        <f t="shared" si="19"/>
        <v>0</v>
      </c>
      <c r="CU18" s="77">
        <f>IFERROR(VLOOKUP(B18,'[1]13'!B:D,3,0),"0")</f>
        <v>0</v>
      </c>
      <c r="CV18" s="77">
        <f>IFERROR(VLOOKUP(B18,'[1]13'!B:E,4,0),"0")</f>
        <v>0</v>
      </c>
      <c r="CW18" s="77">
        <f>IFERROR(VLOOKUP(B18,'[1]13'!B:F,5,0),"0")</f>
        <v>0</v>
      </c>
      <c r="CX18" s="77">
        <f>IFERROR(VLOOKUP(B18,'[1]13'!B:J,9,0),"0")</f>
        <v>0</v>
      </c>
      <c r="CY18" s="77">
        <f>IFERROR(VLOOKUP(B18,'[1]13'!B:K,10,0),"0")</f>
        <v>0</v>
      </c>
      <c r="CZ18" s="77">
        <f>IFERROR(VLOOKUP(B18,'[1]13'!B:L,11,0),"0")</f>
        <v>0</v>
      </c>
      <c r="DA18" s="75">
        <f t="shared" si="20"/>
        <v>0</v>
      </c>
      <c r="DB18" s="77">
        <f>IFERROR(VLOOKUP(B18,'[1]14'!B:D,3,0),"0")</f>
        <v>0</v>
      </c>
      <c r="DC18" s="77">
        <f>IFERROR(VLOOKUP(B18,'[1]14'!B:E,4,0),"0")</f>
        <v>0</v>
      </c>
      <c r="DD18" s="77">
        <f>IFERROR(VLOOKUP(B18,'[1]14'!B:F,5,0),"0")</f>
        <v>0</v>
      </c>
      <c r="DE18" s="77">
        <f>IFERROR(VLOOKUP(B18,'[1]14'!B:J,9,0),"0")</f>
        <v>0</v>
      </c>
      <c r="DF18" s="77">
        <f>IFERROR(VLOOKUP(B18,'[1]14'!B:K,10,0),"0")</f>
        <v>0</v>
      </c>
      <c r="DG18" s="77">
        <f>IFERROR(VLOOKUP(B18,'[1]14'!B:L,11,0),"0")</f>
        <v>0</v>
      </c>
      <c r="DH18" s="75">
        <f t="shared" si="21"/>
        <v>0</v>
      </c>
      <c r="DI18" s="77">
        <f>IFERROR(VLOOKUP(B18,'[1]15'!B:D,3,0),"0")</f>
        <v>0</v>
      </c>
      <c r="DJ18" s="77">
        <f>IFERROR(VLOOKUP(B18,'[1]15'!B:E,4,0),"0")</f>
        <v>0</v>
      </c>
      <c r="DK18" s="77">
        <f>IFERROR(VLOOKUP(B18,'[1]15'!B:F,5,0),"0")</f>
        <v>0</v>
      </c>
      <c r="DL18" s="77">
        <f>IFERROR(VLOOKUP(B18,'[1]15'!B:J,9,0),"0")</f>
        <v>0</v>
      </c>
      <c r="DM18" s="77">
        <f>IFERROR(VLOOKUP(B18,'[1]15'!B:K,10,0),"0")</f>
        <v>0</v>
      </c>
      <c r="DN18" s="77">
        <f>IFERROR(VLOOKUP(B18,'[1]15'!B:L,11,0),"0")</f>
        <v>0</v>
      </c>
      <c r="DO18" s="75">
        <f t="shared" si="22"/>
        <v>0</v>
      </c>
      <c r="DP18" s="77">
        <f>IFERROR(VLOOKUP(B18,'[1]16'!B:D,3,0),"0")</f>
        <v>0</v>
      </c>
      <c r="DQ18" s="77">
        <f>IFERROR(VLOOKUP(B18,'[1]16'!B:E,4,0),"0")</f>
        <v>0</v>
      </c>
      <c r="DR18" s="77">
        <f>IFERROR(VLOOKUP(B18,'[1]16'!B:F,5,0),"0")</f>
        <v>0</v>
      </c>
      <c r="DS18" s="77">
        <f>IFERROR(VLOOKUP(B18,'[1]16'!B:J,9,0),"0")</f>
        <v>0</v>
      </c>
      <c r="DT18" s="77">
        <f>IFERROR(VLOOKUP(B18,'[1]16'!B:K,10,0),"0")</f>
        <v>0</v>
      </c>
      <c r="DU18" s="77">
        <f>IFERROR(VLOOKUP(B18,'[1]16'!B:L,11,0),"0")</f>
        <v>0</v>
      </c>
      <c r="DV18" s="75">
        <f t="shared" si="23"/>
        <v>0</v>
      </c>
      <c r="DW18" s="77">
        <f>IFERROR(VLOOKUP(B18,'[1]17'!B:D,3,0),"0")</f>
        <v>0</v>
      </c>
      <c r="DX18" s="77">
        <f>IFERROR(VLOOKUP(B18,'[1]17'!B:E,4,0),"0")</f>
        <v>0</v>
      </c>
      <c r="DY18" s="77">
        <f>IFERROR(VLOOKUP(B18,'[1]17'!B:F,5,0),"0")</f>
        <v>0</v>
      </c>
      <c r="DZ18" s="77">
        <f>IFERROR(VLOOKUP(B18,'[1]17'!B:J,9,0),"0")</f>
        <v>0</v>
      </c>
      <c r="EA18" s="77">
        <f>IFERROR(VLOOKUP(B18,'[1]17'!B:K,10,0),"0")</f>
        <v>0</v>
      </c>
      <c r="EB18" s="77">
        <f>IFERROR(VLOOKUP(B18,'[1]17'!B:L,11,0),"0")</f>
        <v>0</v>
      </c>
      <c r="EC18" s="75">
        <f t="shared" si="24"/>
        <v>0</v>
      </c>
      <c r="ED18" s="77">
        <f>IFERROR(VLOOKUP(B18,'[1]18'!B:D,3,0),"0")</f>
        <v>0</v>
      </c>
      <c r="EE18" s="77">
        <f>IFERROR(VLOOKUP(B18,'[1]18'!B:E,4,0),"0")</f>
        <v>0</v>
      </c>
      <c r="EF18" s="77">
        <f>IFERROR(VLOOKUP(B18,'[1]18'!B:F,5,0),"0")</f>
        <v>0</v>
      </c>
      <c r="EG18" s="77">
        <f>IFERROR(VLOOKUP(B18,'[1]18'!B:J,9,0),"0")</f>
        <v>0</v>
      </c>
      <c r="EH18" s="77">
        <f>IFERROR(VLOOKUP(B18,'[1]18'!B:K,10,0),"0")</f>
        <v>0</v>
      </c>
      <c r="EI18" s="77">
        <f>IFERROR(VLOOKUP(B18,'[1]18'!B:L,11,0),"0")</f>
        <v>0</v>
      </c>
      <c r="EJ18" s="75">
        <f t="shared" si="25"/>
        <v>0</v>
      </c>
      <c r="EK18" s="77">
        <f>IFERROR(VLOOKUP(B18,'[1]19'!B:D,3,0),"0")</f>
        <v>0</v>
      </c>
      <c r="EL18" s="77">
        <f>IFERROR(VLOOKUP(B18,'[1]19'!B:E,4,0),"0")</f>
        <v>0</v>
      </c>
      <c r="EM18" s="77">
        <f>IFERROR(VLOOKUP(B18,'[1]19'!B:F,5,0),"0")</f>
        <v>0</v>
      </c>
      <c r="EN18" s="77">
        <f>IFERROR(VLOOKUP(B18,'[1]19'!B:J,9,0),"0")</f>
        <v>0</v>
      </c>
      <c r="EO18" s="77">
        <f>IFERROR(VLOOKUP(B18,'[1]19'!B:K,10,0),"0")</f>
        <v>0</v>
      </c>
      <c r="EP18" s="77">
        <f>IFERROR(VLOOKUP(B18,'[1]19'!B:L,11,0),"0")</f>
        <v>0</v>
      </c>
      <c r="EQ18" s="75">
        <f t="shared" si="26"/>
        <v>0</v>
      </c>
      <c r="ER18" s="77">
        <f>IFERROR(VLOOKUP(B18,'[1]20'!B:D,3,0),"0")</f>
        <v>0</v>
      </c>
      <c r="ES18" s="77">
        <f>IFERROR(VLOOKUP(B18,'[1]20'!B:E,4,0),"0")</f>
        <v>0</v>
      </c>
      <c r="ET18" s="77">
        <f>IFERROR(VLOOKUP(B18,'[1]20'!B:F,5,0),"0")</f>
        <v>0</v>
      </c>
      <c r="EU18" s="77">
        <f>IFERROR(VLOOKUP(B18,'[1]20'!B:J,9,0),"0")</f>
        <v>0</v>
      </c>
      <c r="EV18" s="77">
        <f>IFERROR(VLOOKUP(B18,'[1]20'!B:K,10,0),"0")</f>
        <v>0</v>
      </c>
      <c r="EW18" s="77">
        <f>IFERROR(VLOOKUP(B18,'[1]20'!B:L,11,0),"0")</f>
        <v>0</v>
      </c>
      <c r="EX18" s="75">
        <f t="shared" si="27"/>
        <v>0</v>
      </c>
      <c r="EY18" s="77">
        <f>IFERROR(VLOOKUP(B18,'[1]21'!B:D,3,0),"0")</f>
        <v>0</v>
      </c>
      <c r="EZ18" s="77">
        <f>IFERROR(VLOOKUP(B18,'[1]21'!B:E,4,0),"0")</f>
        <v>0</v>
      </c>
      <c r="FA18" s="77">
        <f>IFERROR(VLOOKUP(B18,'[1]21'!B:F,5,0),"0")</f>
        <v>0</v>
      </c>
      <c r="FB18" s="77">
        <f>IFERROR(VLOOKUP(B18,'[1]21'!B:J,9,0),"0")</f>
        <v>0</v>
      </c>
      <c r="FC18" s="77">
        <f>IFERROR(VLOOKUP(B18,'[1]21'!B:K,10,0),"0")</f>
        <v>0</v>
      </c>
      <c r="FD18" s="77">
        <f>IFERROR(VLOOKUP(B18,'[1]21'!B:L,11,0),"0")</f>
        <v>0</v>
      </c>
      <c r="FE18" s="75">
        <f t="shared" si="28"/>
        <v>0</v>
      </c>
      <c r="FF18" s="77">
        <f>IFERROR(VLOOKUP(B18,'[1]22'!B:D,3,0),"0")</f>
        <v>0</v>
      </c>
      <c r="FG18" s="77">
        <f>IFERROR(VLOOKUP(B18,'[1]22'!B:E,4,0),"0")</f>
        <v>0</v>
      </c>
      <c r="FH18" s="77">
        <f>IFERROR(VLOOKUP(B18,'[1]22'!B:F,5,0),"0")</f>
        <v>0</v>
      </c>
      <c r="FI18" s="77">
        <f>IFERROR(VLOOKUP(B18,'[1]22'!B:J,9,0),"0")</f>
        <v>0</v>
      </c>
      <c r="FJ18" s="77">
        <f>IFERROR(VLOOKUP(B18,'[1]22'!B:K,10,0),"0")</f>
        <v>0</v>
      </c>
      <c r="FK18" s="77">
        <f>IFERROR(VLOOKUP(B18,'[1]22'!B:L,11,0),"0")</f>
        <v>0</v>
      </c>
      <c r="FL18" s="75">
        <f t="shared" si="29"/>
        <v>0</v>
      </c>
      <c r="FM18" s="77">
        <f>IFERROR(VLOOKUP(B18,'[1]23'!B:D,3,0),"0")</f>
        <v>0</v>
      </c>
      <c r="FN18" s="77">
        <f>IFERROR(VLOOKUP(B18,'[1]23'!B:E,4,0),"0")</f>
        <v>0</v>
      </c>
      <c r="FO18" s="77">
        <f>IFERROR(VLOOKUP(B18,'[1]23'!B:F,5,0),"0")</f>
        <v>0</v>
      </c>
      <c r="FP18" s="77">
        <f>IFERROR(VLOOKUP(B18,'[1]23'!B:J,9,0),"0")</f>
        <v>0</v>
      </c>
      <c r="FQ18" s="77">
        <f>IFERROR(VLOOKUP(B18,'[1]23'!B:K,10,0),"0")</f>
        <v>0</v>
      </c>
      <c r="FR18" s="77">
        <f>IFERROR(VLOOKUP(B18,'[1]23'!B:L,11,0),"0")</f>
        <v>0</v>
      </c>
      <c r="FS18" s="75">
        <f t="shared" si="30"/>
        <v>0</v>
      </c>
      <c r="FT18" s="77">
        <f>IFERROR(VLOOKUP(B18,'[1]24'!B:D,3,0),"0")</f>
        <v>0</v>
      </c>
      <c r="FU18" s="77">
        <f>IFERROR(VLOOKUP(B18,'[1]24'!B:E,4,0),"0")</f>
        <v>0</v>
      </c>
      <c r="FV18" s="77">
        <f>IFERROR(VLOOKUP(B18,'[1]24'!B:F,5,0),"0")</f>
        <v>0</v>
      </c>
      <c r="FW18" s="77">
        <f>IFERROR(VLOOKUP(B18,'[1]24'!B:J,9,0),"0")</f>
        <v>0</v>
      </c>
      <c r="FX18" s="77">
        <f>IFERROR(VLOOKUP(B18,'[1]24'!B:K,10,0),"0")</f>
        <v>0</v>
      </c>
      <c r="FY18" s="77">
        <f>IFERROR(VLOOKUP(B18,'[1]24'!B:L,11,0),"0")</f>
        <v>0</v>
      </c>
      <c r="FZ18" s="75">
        <f t="shared" si="31"/>
        <v>0</v>
      </c>
      <c r="GA18" s="77">
        <f>IFERROR(VLOOKUP(B18,'[1]25'!B:D,3,0),"0")</f>
        <v>0</v>
      </c>
      <c r="GB18" s="77">
        <f>IFERROR(VLOOKUP(B18,'[1]25'!B:E,4,0),"0")</f>
        <v>0</v>
      </c>
      <c r="GC18" s="77">
        <f>IFERROR(VLOOKUP(B18,'[1]25'!B:F,5,0),"0")</f>
        <v>0</v>
      </c>
      <c r="GD18" s="77">
        <f>IFERROR(VLOOKUP(B18,'[1]25'!B:J,9,0),"0")</f>
        <v>0</v>
      </c>
      <c r="GE18" s="77">
        <f>IFERROR(VLOOKUP(B18,'[1]25'!B:K,10,0),"0")</f>
        <v>0</v>
      </c>
      <c r="GF18" s="77">
        <f>IFERROR(VLOOKUP(B18,'[1]25'!B:L,11,0),"0")</f>
        <v>0</v>
      </c>
      <c r="GG18" s="75">
        <f t="shared" si="32"/>
        <v>0</v>
      </c>
      <c r="GH18" s="77">
        <f>IFERROR(VLOOKUP(B18,'[1]26'!B:D,3,0),"0")</f>
        <v>0</v>
      </c>
      <c r="GI18" s="77">
        <f>IFERROR(VLOOKUP(B18,'[1]26'!B:E,4,0),"0")</f>
        <v>0</v>
      </c>
      <c r="GJ18" s="77">
        <f>IFERROR(VLOOKUP(B18,'[1]26'!B:F,5,0),"0")</f>
        <v>0</v>
      </c>
      <c r="GK18" s="77">
        <f>IFERROR(VLOOKUP(B18,'[1]26'!B:J,9,0),"0")</f>
        <v>0</v>
      </c>
      <c r="GL18" s="77">
        <f>IFERROR(VLOOKUP(B18,'[1]26'!B:K,10,0),"0")</f>
        <v>0</v>
      </c>
      <c r="GM18" s="77">
        <f>IFERROR(VLOOKUP(B18,'[1]26'!B:L,11,0),"0")</f>
        <v>0</v>
      </c>
      <c r="GN18" s="75">
        <f t="shared" si="33"/>
        <v>0</v>
      </c>
      <c r="GO18" s="77">
        <f>IFERROR(VLOOKUP(B18,'[1]27'!B:D,3,0),"0")</f>
        <v>0</v>
      </c>
      <c r="GP18" s="77">
        <f>IFERROR(VLOOKUP(B18,'[1]27'!B:E,4,0),"0")</f>
        <v>0</v>
      </c>
      <c r="GQ18" s="77">
        <f>IFERROR(VLOOKUP(B18,'[1]27'!B:F,5,0),"0")</f>
        <v>0</v>
      </c>
      <c r="GR18" s="77">
        <f>IFERROR(VLOOKUP(B18,'[1]27'!B:J,9,0),"0")</f>
        <v>0</v>
      </c>
      <c r="GS18" s="77">
        <f>IFERROR(VLOOKUP(B18,'[1]27'!B:K,10,0),"0")</f>
        <v>0</v>
      </c>
      <c r="GT18" s="77">
        <f>IFERROR(VLOOKUP(B18,'[1]27'!B:L,11,0),"0")</f>
        <v>0</v>
      </c>
      <c r="GU18" s="75">
        <f t="shared" si="34"/>
        <v>0</v>
      </c>
      <c r="GV18" s="77">
        <f>IFERROR(VLOOKUP(B18,'[1]28'!B:D,3,0),"0")</f>
        <v>0</v>
      </c>
      <c r="GW18" s="77">
        <f>IFERROR(VLOOKUP(B18,'[1]28'!B:E,4,0),"0")</f>
        <v>0</v>
      </c>
      <c r="GX18" s="77">
        <f>IFERROR(VLOOKUP(B18,'[1]28'!B:F,5,0),"0")</f>
        <v>0</v>
      </c>
      <c r="GY18" s="77">
        <f>IFERROR(VLOOKUP(B18,'[1]28'!B:J,9,0),"0")</f>
        <v>0</v>
      </c>
      <c r="GZ18" s="77">
        <f>IFERROR(VLOOKUP(B18,'[1]28'!B:K,10,0),"0")</f>
        <v>0</v>
      </c>
      <c r="HA18" s="77">
        <f>IFERROR(VLOOKUP(B18,'[1]28'!B:L,11,0),"0")</f>
        <v>0</v>
      </c>
      <c r="HB18" s="75">
        <f t="shared" si="35"/>
        <v>0</v>
      </c>
      <c r="HC18" s="77" t="str">
        <f>IFERROR(VLOOKUP(B18,#REF!,3),"0")</f>
        <v>0</v>
      </c>
      <c r="HD18" s="77" t="str">
        <f>IFERROR(VLOOKUP(B18,#REF!,4,0),"0")</f>
        <v>0</v>
      </c>
      <c r="HE18" s="77" t="str">
        <f>IFERROR(VLOOKUP(B18,#REF!,5,0),"0")</f>
        <v>0</v>
      </c>
      <c r="HF18" s="77" t="str">
        <f>IFERROR(VLOOKUP(B18,#REF!,9,0),"0")</f>
        <v>0</v>
      </c>
      <c r="HG18" s="77" t="str">
        <f>IFERROR(VLOOKUP(B18,#REF!,10,0),"0")</f>
        <v>0</v>
      </c>
      <c r="HH18" s="77" t="str">
        <f>IFERROR(VLOOKUP(B18,#REF!,11,0),"0")</f>
        <v>0</v>
      </c>
      <c r="HI18" s="75">
        <f t="shared" si="36"/>
        <v>0</v>
      </c>
      <c r="HP18" s="75">
        <f t="shared" si="37"/>
        <v>0</v>
      </c>
      <c r="HW18" s="75">
        <f t="shared" si="38"/>
        <v>0</v>
      </c>
    </row>
    <row r="19" spans="1:231" x14ac:dyDescent="0.6">
      <c r="A19" s="57">
        <v>16</v>
      </c>
      <c r="B19" s="57">
        <v>1111098</v>
      </c>
      <c r="C19" s="58" t="s">
        <v>16735</v>
      </c>
      <c r="D19" s="57" t="s">
        <v>168</v>
      </c>
      <c r="E19" s="59">
        <v>40.49</v>
      </c>
      <c r="F19" s="73">
        <f t="shared" si="5"/>
        <v>0</v>
      </c>
      <c r="G19" s="74">
        <f t="shared" si="4"/>
        <v>0</v>
      </c>
      <c r="H19" s="74">
        <f t="shared" si="4"/>
        <v>0</v>
      </c>
      <c r="I19" s="74">
        <f t="shared" si="4"/>
        <v>0</v>
      </c>
      <c r="J19" s="74">
        <f t="shared" si="4"/>
        <v>0</v>
      </c>
      <c r="K19" s="74">
        <f t="shared" si="4"/>
        <v>0</v>
      </c>
      <c r="L19" s="74">
        <f t="shared" si="4"/>
        <v>0</v>
      </c>
      <c r="M19" s="75">
        <f t="shared" si="6"/>
        <v>0</v>
      </c>
      <c r="N19" s="76">
        <f t="shared" si="7"/>
        <v>0</v>
      </c>
      <c r="O19" s="77" t="str">
        <f>IFERROR(VLOOKUP(B19,'[1]1ไม่มียอด'!B:D,3,0),"0")</f>
        <v>0</v>
      </c>
      <c r="P19" s="77" t="str">
        <f>IFERROR(VLOOKUP(B19,'[1]1ไม่มียอด'!B:E,4,0),"0")</f>
        <v>0</v>
      </c>
      <c r="Q19" s="77" t="str">
        <f>IFERROR(VLOOKUP(B19,'[1]1ไม่มียอด'!B:F,5,0),"0")</f>
        <v>0</v>
      </c>
      <c r="R19" s="77" t="str">
        <f>IFERROR(VLOOKUP(B19,'[1]1ไม่มียอด'!B:G,6,0),"0")</f>
        <v>0</v>
      </c>
      <c r="S19" s="77" t="str">
        <f>IFERROR(VLOOKUP(B19,'[1]1ไม่มียอด'!B:J,9,0),"0")</f>
        <v>0</v>
      </c>
      <c r="T19" s="77" t="str">
        <f>IFERROR(VLOOKUP(B19,'[1]1ไม่มียอด'!B:K,10,0),"0")</f>
        <v>0</v>
      </c>
      <c r="U19" s="75">
        <f t="shared" si="8"/>
        <v>0</v>
      </c>
      <c r="V19" s="77" t="str">
        <f>IFERROR(VLOOKUP(B19,#REF!,3,0),"0")</f>
        <v>0</v>
      </c>
      <c r="W19" s="77" t="str">
        <f>IFERROR(VLOOKUP(B19,#REF!,4,0),"0")</f>
        <v>0</v>
      </c>
      <c r="X19" s="77" t="str">
        <f>IFERROR(VLOOKUP(B19,#REF!,5,0),"0")</f>
        <v>0</v>
      </c>
      <c r="Y19" s="77" t="str">
        <f>IFERROR(VLOOKUP(B19,#REF!,9,0),"0")</f>
        <v>0</v>
      </c>
      <c r="Z19" s="77" t="str">
        <f>IFERROR(VLOOKUP(B19,#REF!,10,0),"0")</f>
        <v>0</v>
      </c>
      <c r="AA19" s="77" t="str">
        <f>IFERROR(VLOOKUP(B19,#REF!,11,0),"0")</f>
        <v>0</v>
      </c>
      <c r="AB19" s="75">
        <f t="shared" si="9"/>
        <v>0</v>
      </c>
      <c r="AC19" s="77">
        <f>IFERROR(VLOOKUP(B19,'[1]3'!B:D,3,0),"0")</f>
        <v>0</v>
      </c>
      <c r="AD19" s="77">
        <f>IFERROR(VLOOKUP(B19,'[1]3'!B:E,4,0),"0")</f>
        <v>0</v>
      </c>
      <c r="AE19" s="77">
        <f>IFERROR(VLOOKUP(B19,'[1]3'!B:F,5,0),"0")</f>
        <v>0</v>
      </c>
      <c r="AF19" s="77">
        <f>IFERROR(VLOOKUP(B19,'[1]3'!B:J,9,0),"0")</f>
        <v>0</v>
      </c>
      <c r="AG19" s="77">
        <f>IFERROR(VLOOKUP(B19,'[1]3'!B:K,10,0),"0")</f>
        <v>0</v>
      </c>
      <c r="AH19" s="77">
        <f>IFERROR(VLOOKUP(B19,'[1]3'!B:L,11,0),"0")</f>
        <v>0</v>
      </c>
      <c r="AI19" s="75">
        <f t="shared" si="10"/>
        <v>0</v>
      </c>
      <c r="AJ19" s="77">
        <f>IFERROR(VLOOKUP(B19,'[1]4'!B:D,3,0),"0")</f>
        <v>0</v>
      </c>
      <c r="AK19" s="77">
        <f>IFERROR(VLOOKUP(B19,'[1]4'!B:E,4,0),"0")</f>
        <v>0</v>
      </c>
      <c r="AL19" s="77">
        <f>IFERROR(VLOOKUP(B19,'[1]4'!B:F,5,0),"0")</f>
        <v>0</v>
      </c>
      <c r="AM19" s="77">
        <f>IFERROR(VLOOKUP(B19,'[1]4'!B:J,9,0),"0")</f>
        <v>0</v>
      </c>
      <c r="AN19" s="77">
        <f>IFERROR(VLOOKUP(B19,'[1]4'!B:K,10,0),"0")</f>
        <v>0</v>
      </c>
      <c r="AO19" s="77">
        <f>IFERROR(VLOOKUP(B19,'[1]4'!B:L,11,0),"0")</f>
        <v>0</v>
      </c>
      <c r="AP19" s="75">
        <f t="shared" si="11"/>
        <v>0</v>
      </c>
      <c r="AQ19" s="77">
        <f>IFERROR(VLOOKUP(B19,'[1]5'!B:D,3,0),"0")</f>
        <v>0</v>
      </c>
      <c r="AR19" s="77">
        <f>IFERROR(VLOOKUP(B19,'[1]5'!B:E,4,0),"0")</f>
        <v>0</v>
      </c>
      <c r="AS19" s="77">
        <f>IFERROR(VLOOKUP(B19,'[1]5'!B:F,5,0),"0")</f>
        <v>0</v>
      </c>
      <c r="AT19" s="77">
        <f>IFERROR(VLOOKUP(B19,'[1]5'!B:J,9,0),"0")</f>
        <v>0</v>
      </c>
      <c r="AU19" s="77">
        <f>IFERROR(VLOOKUP(B19,'[1]5'!B:K,10,0),"0")</f>
        <v>0</v>
      </c>
      <c r="AV19" s="77">
        <f>IFERROR(VLOOKUP(B19,'[1]5'!B:L,11,0),"0")</f>
        <v>0</v>
      </c>
      <c r="AW19" s="75">
        <f t="shared" si="12"/>
        <v>0</v>
      </c>
      <c r="AX19" s="77">
        <f>IFERROR(VLOOKUP(B19,'[1]6'!B:D,3,0),"0")</f>
        <v>0</v>
      </c>
      <c r="AY19" s="77">
        <f>IFERROR(VLOOKUP(B19,'[1]6'!B:E,4,0),"0")</f>
        <v>0</v>
      </c>
      <c r="AZ19" s="77">
        <f>IFERROR(VLOOKUP(B19,'[1]6'!B:F,5,0),"0")</f>
        <v>0</v>
      </c>
      <c r="BA19" s="77">
        <f>IFERROR(VLOOKUP(B19,'[1]6'!B:J,9,0),"0")</f>
        <v>0</v>
      </c>
      <c r="BB19" s="77">
        <f>IFERROR(VLOOKUP(B19,'[1]6'!B:K,10,0),"0")</f>
        <v>0</v>
      </c>
      <c r="BC19" s="77">
        <f>IFERROR(VLOOKUP(B19,'[1]6'!B:L,11,0),"0")</f>
        <v>0</v>
      </c>
      <c r="BD19" s="75">
        <f t="shared" si="13"/>
        <v>0</v>
      </c>
      <c r="BE19" s="77">
        <f>IFERROR(VLOOKUP(B19,'[1]7'!B:D,3,0),"0")</f>
        <v>0</v>
      </c>
      <c r="BF19" s="77">
        <f>IFERROR(VLOOKUP(B19,'[1]7'!B:E,4,0),"0")</f>
        <v>0</v>
      </c>
      <c r="BG19" s="77">
        <f>IFERROR(VLOOKUP(B19,'[1]7'!B:F,5,0),"0")</f>
        <v>0</v>
      </c>
      <c r="BH19" s="77">
        <f>IFERROR(VLOOKUP(B19,'[1]7'!B:J,9,0),"0")</f>
        <v>0</v>
      </c>
      <c r="BI19" s="77">
        <f>IFERROR(VLOOKUP(B19,'[1]7'!B:K,10,0),"0")</f>
        <v>0</v>
      </c>
      <c r="BJ19" s="77">
        <f>IFERROR(VLOOKUP(B19,'[1]7'!B:L,11,0),"0")</f>
        <v>0</v>
      </c>
      <c r="BK19" s="75">
        <f t="shared" si="14"/>
        <v>0</v>
      </c>
      <c r="BL19" s="77">
        <f>IFERROR(VLOOKUP(B19,'[1]8'!B:D,3,0),"0")</f>
        <v>0</v>
      </c>
      <c r="BM19" s="77">
        <f>IFERROR(VLOOKUP(B19,'[1]8'!B:E,4,0),"0")</f>
        <v>0</v>
      </c>
      <c r="BN19" s="77">
        <f>IFERROR(VLOOKUP(B19,'[1]8'!B:F,5,0),"0")</f>
        <v>0</v>
      </c>
      <c r="BO19" s="77">
        <f>IFERROR(VLOOKUP(B19,'[1]8'!B:J,9,0),"0")</f>
        <v>0</v>
      </c>
      <c r="BP19" s="77">
        <f>IFERROR(VLOOKUP(B19,'[1]8'!B:K,10,0),"0")</f>
        <v>0</v>
      </c>
      <c r="BQ19" s="77">
        <f>IFERROR(VLOOKUP(B19,'[1]8'!B:L,11,0),"0")</f>
        <v>0</v>
      </c>
      <c r="BR19" s="75">
        <f t="shared" si="15"/>
        <v>0</v>
      </c>
      <c r="BS19" s="77">
        <f>IFERROR(VLOOKUP(B19,'[1]9'!B:D,3,0),"0")</f>
        <v>0</v>
      </c>
      <c r="BT19" s="77">
        <f>IFERROR(VLOOKUP(B19,'[1]9'!B:E,4,0),"0")</f>
        <v>0</v>
      </c>
      <c r="BU19" s="77">
        <f>IFERROR(VLOOKUP(B19,'[1]9'!B:F,5,0),"0")</f>
        <v>0</v>
      </c>
      <c r="BV19" s="77">
        <f>IFERROR(VLOOKUP(B19,'[1]9'!B:J,9,0),"0")</f>
        <v>0</v>
      </c>
      <c r="BW19" s="77">
        <f>IFERROR(VLOOKUP(B19,'[1]9'!B:K,10,0),"0")</f>
        <v>0</v>
      </c>
      <c r="BX19" s="77">
        <f>IFERROR(VLOOKUP(B19,'[1]9'!B:L,11,0),"0")</f>
        <v>0</v>
      </c>
      <c r="BY19" s="75">
        <f t="shared" si="16"/>
        <v>0</v>
      </c>
      <c r="BZ19" s="77">
        <f>IFERROR(VLOOKUP(B19,'[1]10'!B:D,3,0),"0")</f>
        <v>0</v>
      </c>
      <c r="CA19" s="77">
        <f>IFERROR(VLOOKUP(B19,'[1]10'!B:E,4,0),"0")</f>
        <v>0</v>
      </c>
      <c r="CB19" s="77">
        <f>VLOOKUP(B19,'[1]10'!B:F,5,0)</f>
        <v>0</v>
      </c>
      <c r="CC19" s="77">
        <f>IFERROR(VLOOKUP(B19,'[1]10'!B:J,9,0),"0")</f>
        <v>0</v>
      </c>
      <c r="CD19" s="77">
        <f>IFERROR(VLOOKUP(B19,'[1]10'!B:K,10,0),"0")</f>
        <v>0</v>
      </c>
      <c r="CE19" s="77">
        <f>IFERROR(VLOOKUP(B19,'[1]10'!B:L,11,0),"0")</f>
        <v>0</v>
      </c>
      <c r="CF19" s="75">
        <f t="shared" si="17"/>
        <v>0</v>
      </c>
      <c r="CG19" s="77">
        <f>IFERROR(VLOOKUP(B19,'[1]11'!B:D,3,0),"0")</f>
        <v>0</v>
      </c>
      <c r="CH19" s="77">
        <f>IFERROR(VLOOKUP(B19,'[1]11'!B:E,4,0),"0")</f>
        <v>0</v>
      </c>
      <c r="CI19" s="77">
        <f>IFERROR(VLOOKUP(B19,'[1]11'!B:F,5,0),"0")</f>
        <v>0</v>
      </c>
      <c r="CJ19" s="77">
        <f>IFERROR(VLOOKUP(B19,'[1]11'!B:J,9,0),"0")</f>
        <v>0</v>
      </c>
      <c r="CK19" s="77">
        <f>IFERROR(VLOOKUP(B19,'[1]11'!B:K,10,0),"0")</f>
        <v>0</v>
      </c>
      <c r="CL19" s="77">
        <f>IFERROR(VLOOKUP(B19,'[1]11'!B:L,11,0),"0")</f>
        <v>0</v>
      </c>
      <c r="CM19" s="75">
        <f t="shared" si="18"/>
        <v>0</v>
      </c>
      <c r="CN19" s="77">
        <f>IFERROR(VLOOKUP(B19,'[1]12'!B:D,3,0),"0")</f>
        <v>0</v>
      </c>
      <c r="CO19" s="77">
        <f>IFERROR(VLOOKUP(B19,'[1]12'!B:E,4,0),"0")</f>
        <v>0</v>
      </c>
      <c r="CP19" s="77">
        <f>IFERROR(VLOOKUP(B19,'[1]12'!B:F,5,0),"0")</f>
        <v>0</v>
      </c>
      <c r="CQ19" s="77">
        <f>IFERROR(VLOOKUP(B19,'[1]12'!B:J,9,0),"0")</f>
        <v>0</v>
      </c>
      <c r="CR19" s="77">
        <f>IFERROR(VLOOKUP(B19,'[1]12'!B:K,10,0),"0")</f>
        <v>0</v>
      </c>
      <c r="CS19" s="77">
        <f>IFERROR(VLOOKUP(B19,'[1]12'!B:L,11,0),"0")</f>
        <v>0</v>
      </c>
      <c r="CT19" s="75">
        <f t="shared" si="19"/>
        <v>0</v>
      </c>
      <c r="CU19" s="77">
        <f>IFERROR(VLOOKUP(B19,'[1]13'!B:D,3,0),"0")</f>
        <v>0</v>
      </c>
      <c r="CV19" s="77">
        <f>IFERROR(VLOOKUP(B19,'[1]13'!B:E,4,0),"0")</f>
        <v>0</v>
      </c>
      <c r="CW19" s="77">
        <f>IFERROR(VLOOKUP(B19,'[1]13'!B:F,5,0),"0")</f>
        <v>0</v>
      </c>
      <c r="CX19" s="77">
        <f>IFERROR(VLOOKUP(B19,'[1]13'!B:J,9,0),"0")</f>
        <v>0</v>
      </c>
      <c r="CY19" s="77">
        <f>IFERROR(VLOOKUP(B19,'[1]13'!B:K,10,0),"0")</f>
        <v>0</v>
      </c>
      <c r="CZ19" s="77">
        <f>IFERROR(VLOOKUP(B19,'[1]13'!B:L,11,0),"0")</f>
        <v>0</v>
      </c>
      <c r="DA19" s="75">
        <f t="shared" si="20"/>
        <v>0</v>
      </c>
      <c r="DB19" s="77">
        <f>IFERROR(VLOOKUP(B19,'[1]14'!B:D,3,0),"0")</f>
        <v>0</v>
      </c>
      <c r="DC19" s="77">
        <f>IFERROR(VLOOKUP(B19,'[1]14'!B:E,4,0),"0")</f>
        <v>0</v>
      </c>
      <c r="DD19" s="77">
        <f>IFERROR(VLOOKUP(B19,'[1]14'!B:F,5,0),"0")</f>
        <v>0</v>
      </c>
      <c r="DE19" s="77">
        <f>IFERROR(VLOOKUP(B19,'[1]14'!B:J,9,0),"0")</f>
        <v>0</v>
      </c>
      <c r="DF19" s="77">
        <f>IFERROR(VLOOKUP(B19,'[1]14'!B:K,10,0),"0")</f>
        <v>0</v>
      </c>
      <c r="DG19" s="77">
        <f>IFERROR(VLOOKUP(B19,'[1]14'!B:L,11,0),"0")</f>
        <v>0</v>
      </c>
      <c r="DH19" s="75">
        <f t="shared" si="21"/>
        <v>0</v>
      </c>
      <c r="DI19" s="77">
        <f>IFERROR(VLOOKUP(B19,'[1]15'!B:D,3,0),"0")</f>
        <v>0</v>
      </c>
      <c r="DJ19" s="77">
        <f>IFERROR(VLOOKUP(B19,'[1]15'!B:E,4,0),"0")</f>
        <v>0</v>
      </c>
      <c r="DK19" s="77">
        <f>IFERROR(VLOOKUP(B19,'[1]15'!B:F,5,0),"0")</f>
        <v>0</v>
      </c>
      <c r="DL19" s="77">
        <f>IFERROR(VLOOKUP(B19,'[1]15'!B:J,9,0),"0")</f>
        <v>0</v>
      </c>
      <c r="DM19" s="77">
        <f>IFERROR(VLOOKUP(B19,'[1]15'!B:K,10,0),"0")</f>
        <v>0</v>
      </c>
      <c r="DN19" s="77">
        <f>IFERROR(VLOOKUP(B19,'[1]15'!B:L,11,0),"0")</f>
        <v>0</v>
      </c>
      <c r="DO19" s="75">
        <f t="shared" si="22"/>
        <v>0</v>
      </c>
      <c r="DP19" s="77">
        <f>IFERROR(VLOOKUP(B19,'[1]16'!B:D,3,0),"0")</f>
        <v>0</v>
      </c>
      <c r="DQ19" s="77">
        <f>IFERROR(VLOOKUP(B19,'[1]16'!B:E,4,0),"0")</f>
        <v>0</v>
      </c>
      <c r="DR19" s="77">
        <f>IFERROR(VLOOKUP(B19,'[1]16'!B:F,5,0),"0")</f>
        <v>0</v>
      </c>
      <c r="DS19" s="77">
        <f>IFERROR(VLOOKUP(B19,'[1]16'!B:J,9,0),"0")</f>
        <v>0</v>
      </c>
      <c r="DT19" s="77">
        <f>IFERROR(VLOOKUP(B19,'[1]16'!B:K,10,0),"0")</f>
        <v>0</v>
      </c>
      <c r="DU19" s="77">
        <f>IFERROR(VLOOKUP(B19,'[1]16'!B:L,11,0),"0")</f>
        <v>0</v>
      </c>
      <c r="DV19" s="75">
        <f t="shared" si="23"/>
        <v>0</v>
      </c>
      <c r="DW19" s="77">
        <f>IFERROR(VLOOKUP(B19,'[1]17'!B:D,3,0),"0")</f>
        <v>0</v>
      </c>
      <c r="DX19" s="77">
        <f>IFERROR(VLOOKUP(B19,'[1]17'!B:E,4,0),"0")</f>
        <v>0</v>
      </c>
      <c r="DY19" s="77">
        <f>IFERROR(VLOOKUP(B19,'[1]17'!B:F,5,0),"0")</f>
        <v>0</v>
      </c>
      <c r="DZ19" s="77">
        <f>IFERROR(VLOOKUP(B19,'[1]17'!B:J,9,0),"0")</f>
        <v>0</v>
      </c>
      <c r="EA19" s="77">
        <f>IFERROR(VLOOKUP(B19,'[1]17'!B:K,10,0),"0")</f>
        <v>0</v>
      </c>
      <c r="EB19" s="77">
        <f>IFERROR(VLOOKUP(B19,'[1]17'!B:L,11,0),"0")</f>
        <v>0</v>
      </c>
      <c r="EC19" s="75">
        <f t="shared" si="24"/>
        <v>0</v>
      </c>
      <c r="ED19" s="77">
        <f>IFERROR(VLOOKUP(B19,'[1]18'!B:D,3,0),"0")</f>
        <v>0</v>
      </c>
      <c r="EE19" s="77">
        <f>IFERROR(VLOOKUP(B19,'[1]18'!B:E,4,0),"0")</f>
        <v>0</v>
      </c>
      <c r="EF19" s="77">
        <f>IFERROR(VLOOKUP(B19,'[1]18'!B:F,5,0),"0")</f>
        <v>0</v>
      </c>
      <c r="EG19" s="77">
        <f>IFERROR(VLOOKUP(B19,'[1]18'!B:J,9,0),"0")</f>
        <v>0</v>
      </c>
      <c r="EH19" s="77">
        <f>IFERROR(VLOOKUP(B19,'[1]18'!B:K,10,0),"0")</f>
        <v>0</v>
      </c>
      <c r="EI19" s="77">
        <f>IFERROR(VLOOKUP(B19,'[1]18'!B:L,11,0),"0")</f>
        <v>0</v>
      </c>
      <c r="EJ19" s="75">
        <f t="shared" si="25"/>
        <v>0</v>
      </c>
      <c r="EK19" s="77">
        <f>IFERROR(VLOOKUP(B19,'[1]19'!B:D,3,0),"0")</f>
        <v>0</v>
      </c>
      <c r="EL19" s="77">
        <f>IFERROR(VLOOKUP(B19,'[1]19'!B:E,4,0),"0")</f>
        <v>0</v>
      </c>
      <c r="EM19" s="77">
        <f>IFERROR(VLOOKUP(B19,'[1]19'!B:F,5,0),"0")</f>
        <v>0</v>
      </c>
      <c r="EN19" s="77">
        <f>IFERROR(VLOOKUP(B19,'[1]19'!B:J,9,0),"0")</f>
        <v>0</v>
      </c>
      <c r="EO19" s="77">
        <f>IFERROR(VLOOKUP(B19,'[1]19'!B:K,10,0),"0")</f>
        <v>0</v>
      </c>
      <c r="EP19" s="77">
        <f>IFERROR(VLOOKUP(B19,'[1]19'!B:L,11,0),"0")</f>
        <v>0</v>
      </c>
      <c r="EQ19" s="75">
        <f t="shared" si="26"/>
        <v>0</v>
      </c>
      <c r="ER19" s="77">
        <f>IFERROR(VLOOKUP(B19,'[1]20'!B:D,3,0),"0")</f>
        <v>0</v>
      </c>
      <c r="ES19" s="77">
        <f>IFERROR(VLOOKUP(B19,'[1]20'!B:E,4,0),"0")</f>
        <v>0</v>
      </c>
      <c r="ET19" s="77">
        <f>IFERROR(VLOOKUP(B19,'[1]20'!B:F,5,0),"0")</f>
        <v>0</v>
      </c>
      <c r="EU19" s="77">
        <f>IFERROR(VLOOKUP(B19,'[1]20'!B:J,9,0),"0")</f>
        <v>0</v>
      </c>
      <c r="EV19" s="77">
        <f>IFERROR(VLOOKUP(B19,'[1]20'!B:K,10,0),"0")</f>
        <v>0</v>
      </c>
      <c r="EW19" s="77">
        <f>IFERROR(VLOOKUP(B19,'[1]20'!B:L,11,0),"0")</f>
        <v>0</v>
      </c>
      <c r="EX19" s="75">
        <f t="shared" si="27"/>
        <v>0</v>
      </c>
      <c r="EY19" s="77">
        <f>IFERROR(VLOOKUP(B19,'[1]21'!B:D,3,0),"0")</f>
        <v>0</v>
      </c>
      <c r="EZ19" s="77">
        <f>IFERROR(VLOOKUP(B19,'[1]21'!B:E,4,0),"0")</f>
        <v>0</v>
      </c>
      <c r="FA19" s="77">
        <f>IFERROR(VLOOKUP(B19,'[1]21'!B:F,5,0),"0")</f>
        <v>0</v>
      </c>
      <c r="FB19" s="77">
        <f>IFERROR(VLOOKUP(B19,'[1]21'!B:J,9,0),"0")</f>
        <v>0</v>
      </c>
      <c r="FC19" s="77">
        <f>IFERROR(VLOOKUP(B19,'[1]21'!B:K,10,0),"0")</f>
        <v>0</v>
      </c>
      <c r="FD19" s="77">
        <f>IFERROR(VLOOKUP(B19,'[1]21'!B:L,11,0),"0")</f>
        <v>0</v>
      </c>
      <c r="FE19" s="75">
        <f t="shared" si="28"/>
        <v>0</v>
      </c>
      <c r="FF19" s="77">
        <f>IFERROR(VLOOKUP(B19,'[1]22'!B:D,3,0),"0")</f>
        <v>0</v>
      </c>
      <c r="FG19" s="77">
        <f>IFERROR(VLOOKUP(B19,'[1]22'!B:E,4,0),"0")</f>
        <v>0</v>
      </c>
      <c r="FH19" s="77">
        <f>IFERROR(VLOOKUP(B19,'[1]22'!B:F,5,0),"0")</f>
        <v>0</v>
      </c>
      <c r="FI19" s="77">
        <f>IFERROR(VLOOKUP(B19,'[1]22'!B:J,9,0),"0")</f>
        <v>0</v>
      </c>
      <c r="FJ19" s="77">
        <f>IFERROR(VLOOKUP(B19,'[1]22'!B:K,10,0),"0")</f>
        <v>0</v>
      </c>
      <c r="FK19" s="77">
        <f>IFERROR(VLOOKUP(B19,'[1]22'!B:L,11,0),"0")</f>
        <v>0</v>
      </c>
      <c r="FL19" s="75">
        <f t="shared" si="29"/>
        <v>0</v>
      </c>
      <c r="FM19" s="77">
        <f>IFERROR(VLOOKUP(B19,'[1]23'!B:D,3,0),"0")</f>
        <v>0</v>
      </c>
      <c r="FN19" s="77">
        <f>IFERROR(VLOOKUP(B19,'[1]23'!B:E,4,0),"0")</f>
        <v>0</v>
      </c>
      <c r="FO19" s="77">
        <f>IFERROR(VLOOKUP(B19,'[1]23'!B:F,5,0),"0")</f>
        <v>0</v>
      </c>
      <c r="FP19" s="77">
        <f>IFERROR(VLOOKUP(B19,'[1]23'!B:J,9,0),"0")</f>
        <v>0</v>
      </c>
      <c r="FQ19" s="77">
        <f>IFERROR(VLOOKUP(B19,'[1]23'!B:K,10,0),"0")</f>
        <v>0</v>
      </c>
      <c r="FR19" s="77">
        <f>IFERROR(VLOOKUP(B19,'[1]23'!B:L,11,0),"0")</f>
        <v>0</v>
      </c>
      <c r="FS19" s="75">
        <f t="shared" si="30"/>
        <v>0</v>
      </c>
      <c r="FT19" s="77">
        <f>IFERROR(VLOOKUP(B19,'[1]24'!B:D,3,0),"0")</f>
        <v>0</v>
      </c>
      <c r="FU19" s="77">
        <f>IFERROR(VLOOKUP(B19,'[1]24'!B:E,4,0),"0")</f>
        <v>0</v>
      </c>
      <c r="FV19" s="77">
        <f>IFERROR(VLOOKUP(B19,'[1]24'!B:F,5,0),"0")</f>
        <v>0</v>
      </c>
      <c r="FW19" s="77">
        <f>IFERROR(VLOOKUP(B19,'[1]24'!B:J,9,0),"0")</f>
        <v>0</v>
      </c>
      <c r="FX19" s="77">
        <f>IFERROR(VLOOKUP(B19,'[1]24'!B:K,10,0),"0")</f>
        <v>0</v>
      </c>
      <c r="FY19" s="77">
        <f>IFERROR(VLOOKUP(B19,'[1]24'!B:L,11,0),"0")</f>
        <v>0</v>
      </c>
      <c r="FZ19" s="75">
        <f t="shared" si="31"/>
        <v>0</v>
      </c>
      <c r="GA19" s="77">
        <f>IFERROR(VLOOKUP(B19,'[1]25'!B:D,3,0),"0")</f>
        <v>0</v>
      </c>
      <c r="GB19" s="77">
        <f>IFERROR(VLOOKUP(B19,'[1]25'!B:E,4,0),"0")</f>
        <v>0</v>
      </c>
      <c r="GC19" s="77">
        <f>IFERROR(VLOOKUP(B19,'[1]25'!B:F,5,0),"0")</f>
        <v>0</v>
      </c>
      <c r="GD19" s="77">
        <f>IFERROR(VLOOKUP(B19,'[1]25'!B:J,9,0),"0")</f>
        <v>0</v>
      </c>
      <c r="GE19" s="77">
        <f>IFERROR(VLOOKUP(B19,'[1]25'!B:K,10,0),"0")</f>
        <v>0</v>
      </c>
      <c r="GF19" s="77">
        <f>IFERROR(VLOOKUP(B19,'[1]25'!B:L,11,0),"0")</f>
        <v>0</v>
      </c>
      <c r="GG19" s="75">
        <f t="shared" si="32"/>
        <v>0</v>
      </c>
      <c r="GH19" s="77">
        <f>IFERROR(VLOOKUP(B19,'[1]26'!B:D,3,0),"0")</f>
        <v>0</v>
      </c>
      <c r="GI19" s="77">
        <f>IFERROR(VLOOKUP(B19,'[1]26'!B:E,4,0),"0")</f>
        <v>0</v>
      </c>
      <c r="GJ19" s="77">
        <f>IFERROR(VLOOKUP(B19,'[1]26'!B:F,5,0),"0")</f>
        <v>0</v>
      </c>
      <c r="GK19" s="77">
        <f>IFERROR(VLOOKUP(B19,'[1]26'!B:J,9,0),"0")</f>
        <v>0</v>
      </c>
      <c r="GL19" s="77">
        <f>IFERROR(VLOOKUP(B19,'[1]26'!B:K,10,0),"0")</f>
        <v>0</v>
      </c>
      <c r="GM19" s="77">
        <f>IFERROR(VLOOKUP(B19,'[1]26'!B:L,11,0),"0")</f>
        <v>0</v>
      </c>
      <c r="GN19" s="75">
        <f t="shared" si="33"/>
        <v>0</v>
      </c>
      <c r="GO19" s="77">
        <f>IFERROR(VLOOKUP(B19,'[1]27'!B:D,3,0),"0")</f>
        <v>0</v>
      </c>
      <c r="GP19" s="77">
        <f>IFERROR(VLOOKUP(B19,'[1]27'!B:E,4,0),"0")</f>
        <v>0</v>
      </c>
      <c r="GQ19" s="77">
        <f>IFERROR(VLOOKUP(B19,'[1]27'!B:F,5,0),"0")</f>
        <v>0</v>
      </c>
      <c r="GR19" s="77">
        <f>IFERROR(VLOOKUP(B19,'[1]27'!B:J,9,0),"0")</f>
        <v>0</v>
      </c>
      <c r="GS19" s="77">
        <f>IFERROR(VLOOKUP(B19,'[1]27'!B:K,10,0),"0")</f>
        <v>0</v>
      </c>
      <c r="GT19" s="77">
        <f>IFERROR(VLOOKUP(B19,'[1]27'!B:L,11,0),"0")</f>
        <v>0</v>
      </c>
      <c r="GU19" s="75">
        <f t="shared" si="34"/>
        <v>0</v>
      </c>
      <c r="GV19" s="77">
        <f>IFERROR(VLOOKUP(B19,'[1]28'!B:D,3,0),"0")</f>
        <v>0</v>
      </c>
      <c r="GW19" s="77">
        <f>IFERROR(VLOOKUP(B19,'[1]28'!B:E,4,0),"0")</f>
        <v>0</v>
      </c>
      <c r="GX19" s="77">
        <f>IFERROR(VLOOKUP(B19,'[1]28'!B:F,5,0),"0")</f>
        <v>0</v>
      </c>
      <c r="GY19" s="77">
        <f>IFERROR(VLOOKUP(B19,'[1]28'!B:J,9,0),"0")</f>
        <v>0</v>
      </c>
      <c r="GZ19" s="77">
        <f>IFERROR(VLOOKUP(B19,'[1]28'!B:K,10,0),"0")</f>
        <v>0</v>
      </c>
      <c r="HA19" s="77">
        <f>IFERROR(VLOOKUP(B19,'[1]28'!B:L,11,0),"0")</f>
        <v>0</v>
      </c>
      <c r="HB19" s="75">
        <f t="shared" si="35"/>
        <v>0</v>
      </c>
      <c r="HC19" s="77" t="str">
        <f>IFERROR(VLOOKUP(B19,#REF!,3),"0")</f>
        <v>0</v>
      </c>
      <c r="HD19" s="77" t="str">
        <f>IFERROR(VLOOKUP(B19,#REF!,4,0),"0")</f>
        <v>0</v>
      </c>
      <c r="HE19" s="77" t="str">
        <f>IFERROR(VLOOKUP(B19,#REF!,5,0),"0")</f>
        <v>0</v>
      </c>
      <c r="HF19" s="77" t="str">
        <f>IFERROR(VLOOKUP(B19,#REF!,9,0),"0")</f>
        <v>0</v>
      </c>
      <c r="HG19" s="77" t="str">
        <f>IFERROR(VLOOKUP(B19,#REF!,10,0),"0")</f>
        <v>0</v>
      </c>
      <c r="HH19" s="77" t="str">
        <f>IFERROR(VLOOKUP(B19,#REF!,11,0),"0")</f>
        <v>0</v>
      </c>
      <c r="HI19" s="75">
        <f t="shared" si="36"/>
        <v>0</v>
      </c>
      <c r="HP19" s="75">
        <f t="shared" si="37"/>
        <v>0</v>
      </c>
      <c r="HW19" s="75">
        <f t="shared" si="38"/>
        <v>0</v>
      </c>
    </row>
    <row r="20" spans="1:231" x14ac:dyDescent="0.6">
      <c r="A20" s="57">
        <v>17</v>
      </c>
      <c r="B20" s="57">
        <v>1111043</v>
      </c>
      <c r="C20" s="58" t="s">
        <v>16736</v>
      </c>
      <c r="D20" s="57" t="s">
        <v>168</v>
      </c>
      <c r="E20" s="59">
        <v>0</v>
      </c>
      <c r="F20" s="73">
        <f t="shared" si="5"/>
        <v>0</v>
      </c>
      <c r="G20" s="74">
        <f t="shared" si="4"/>
        <v>0</v>
      </c>
      <c r="H20" s="74">
        <f t="shared" si="4"/>
        <v>0</v>
      </c>
      <c r="I20" s="74">
        <f t="shared" si="4"/>
        <v>0</v>
      </c>
      <c r="J20" s="74">
        <f t="shared" si="4"/>
        <v>0</v>
      </c>
      <c r="K20" s="74">
        <f t="shared" si="4"/>
        <v>0</v>
      </c>
      <c r="L20" s="74">
        <f t="shared" si="4"/>
        <v>0</v>
      </c>
      <c r="M20" s="75">
        <f t="shared" si="6"/>
        <v>0</v>
      </c>
      <c r="N20" s="76">
        <f t="shared" si="7"/>
        <v>0</v>
      </c>
      <c r="O20" s="77" t="str">
        <f>IFERROR(VLOOKUP(B20,'[1]1ไม่มียอด'!B:D,3,0),"0")</f>
        <v>0</v>
      </c>
      <c r="P20" s="77" t="str">
        <f>IFERROR(VLOOKUP(B20,'[1]1ไม่มียอด'!B:E,4,0),"0")</f>
        <v>0</v>
      </c>
      <c r="Q20" s="77" t="str">
        <f>IFERROR(VLOOKUP(B20,'[1]1ไม่มียอด'!B:F,5,0),"0")</f>
        <v>0</v>
      </c>
      <c r="R20" s="77" t="str">
        <f>IFERROR(VLOOKUP(B20,'[1]1ไม่มียอด'!B:G,6,0),"0")</f>
        <v>0</v>
      </c>
      <c r="S20" s="77" t="str">
        <f>IFERROR(VLOOKUP(B20,'[1]1ไม่มียอด'!B:J,9,0),"0")</f>
        <v>0</v>
      </c>
      <c r="T20" s="77" t="str">
        <f>IFERROR(VLOOKUP(B20,'[1]1ไม่มียอด'!B:K,10,0),"0")</f>
        <v>0</v>
      </c>
      <c r="U20" s="75">
        <f t="shared" si="8"/>
        <v>0</v>
      </c>
      <c r="V20" s="77" t="str">
        <f>IFERROR(VLOOKUP(B20,#REF!,3,0),"0")</f>
        <v>0</v>
      </c>
      <c r="W20" s="77" t="str">
        <f>IFERROR(VLOOKUP(B20,#REF!,4,0),"0")</f>
        <v>0</v>
      </c>
      <c r="X20" s="77" t="str">
        <f>IFERROR(VLOOKUP(B20,#REF!,5,0),"0")</f>
        <v>0</v>
      </c>
      <c r="Y20" s="77" t="str">
        <f>IFERROR(VLOOKUP(B20,#REF!,9,0),"0")</f>
        <v>0</v>
      </c>
      <c r="Z20" s="77" t="str">
        <f>IFERROR(VLOOKUP(B20,#REF!,10,0),"0")</f>
        <v>0</v>
      </c>
      <c r="AA20" s="77" t="str">
        <f>IFERROR(VLOOKUP(B20,#REF!,11,0),"0")</f>
        <v>0</v>
      </c>
      <c r="AB20" s="75">
        <f t="shared" si="9"/>
        <v>0</v>
      </c>
      <c r="AC20" s="77">
        <f>IFERROR(VLOOKUP(B20,'[1]3'!B:D,3,0),"0")</f>
        <v>0</v>
      </c>
      <c r="AD20" s="77">
        <f>IFERROR(VLOOKUP(B20,'[1]3'!B:E,4,0),"0")</f>
        <v>0</v>
      </c>
      <c r="AE20" s="77">
        <f>IFERROR(VLOOKUP(B20,'[1]3'!B:F,5,0),"0")</f>
        <v>0</v>
      </c>
      <c r="AF20" s="77">
        <f>IFERROR(VLOOKUP(B20,'[1]3'!B:J,9,0),"0")</f>
        <v>0</v>
      </c>
      <c r="AG20" s="77">
        <f>IFERROR(VLOOKUP(B20,'[1]3'!B:K,10,0),"0")</f>
        <v>0</v>
      </c>
      <c r="AH20" s="77">
        <f>IFERROR(VLOOKUP(B20,'[1]3'!B:L,11,0),"0")</f>
        <v>0</v>
      </c>
      <c r="AI20" s="75">
        <f t="shared" si="10"/>
        <v>0</v>
      </c>
      <c r="AJ20" s="77">
        <f>IFERROR(VLOOKUP(B20,'[1]4'!B:D,3,0),"0")</f>
        <v>0</v>
      </c>
      <c r="AK20" s="77">
        <f>IFERROR(VLOOKUP(B20,'[1]4'!B:E,4,0),"0")</f>
        <v>0</v>
      </c>
      <c r="AL20" s="77">
        <f>IFERROR(VLOOKUP(B20,'[1]4'!B:F,5,0),"0")</f>
        <v>0</v>
      </c>
      <c r="AM20" s="77">
        <f>IFERROR(VLOOKUP(B20,'[1]4'!B:J,9,0),"0")</f>
        <v>0</v>
      </c>
      <c r="AN20" s="77">
        <f>IFERROR(VLOOKUP(B20,'[1]4'!B:K,10,0),"0")</f>
        <v>0</v>
      </c>
      <c r="AO20" s="77">
        <f>IFERROR(VLOOKUP(B20,'[1]4'!B:L,11,0),"0")</f>
        <v>0</v>
      </c>
      <c r="AP20" s="75">
        <f t="shared" si="11"/>
        <v>0</v>
      </c>
      <c r="AQ20" s="77">
        <f>IFERROR(VLOOKUP(B20,'[1]5'!B:D,3,0),"0")</f>
        <v>0</v>
      </c>
      <c r="AR20" s="77">
        <f>IFERROR(VLOOKUP(B20,'[1]5'!B:E,4,0),"0")</f>
        <v>0</v>
      </c>
      <c r="AS20" s="77">
        <f>IFERROR(VLOOKUP(B20,'[1]5'!B:F,5,0),"0")</f>
        <v>0</v>
      </c>
      <c r="AT20" s="77">
        <f>IFERROR(VLOOKUP(B20,'[1]5'!B:J,9,0),"0")</f>
        <v>0</v>
      </c>
      <c r="AU20" s="77">
        <f>IFERROR(VLOOKUP(B20,'[1]5'!B:K,10,0),"0")</f>
        <v>0</v>
      </c>
      <c r="AV20" s="77">
        <f>IFERROR(VLOOKUP(B20,'[1]5'!B:L,11,0),"0")</f>
        <v>0</v>
      </c>
      <c r="AW20" s="75">
        <f t="shared" si="12"/>
        <v>0</v>
      </c>
      <c r="AX20" s="77">
        <f>IFERROR(VLOOKUP(B20,'[1]6'!B:D,3,0),"0")</f>
        <v>0</v>
      </c>
      <c r="AY20" s="77">
        <f>IFERROR(VLOOKUP(B20,'[1]6'!B:E,4,0),"0")</f>
        <v>0</v>
      </c>
      <c r="AZ20" s="77">
        <f>IFERROR(VLOOKUP(B20,'[1]6'!B:F,5,0),"0")</f>
        <v>0</v>
      </c>
      <c r="BA20" s="77">
        <f>IFERROR(VLOOKUP(B20,'[1]6'!B:J,9,0),"0")</f>
        <v>0</v>
      </c>
      <c r="BB20" s="77">
        <f>IFERROR(VLOOKUP(B20,'[1]6'!B:K,10,0),"0")</f>
        <v>0</v>
      </c>
      <c r="BC20" s="77">
        <f>IFERROR(VLOOKUP(B20,'[1]6'!B:L,11,0),"0")</f>
        <v>0</v>
      </c>
      <c r="BD20" s="75">
        <f t="shared" si="13"/>
        <v>0</v>
      </c>
      <c r="BE20" s="77">
        <f>IFERROR(VLOOKUP(B20,'[1]7'!B:D,3,0),"0")</f>
        <v>0</v>
      </c>
      <c r="BF20" s="77">
        <f>IFERROR(VLOOKUP(B20,'[1]7'!B:E,4,0),"0")</f>
        <v>0</v>
      </c>
      <c r="BG20" s="77">
        <f>IFERROR(VLOOKUP(B20,'[1]7'!B:F,5,0),"0")</f>
        <v>0</v>
      </c>
      <c r="BH20" s="77">
        <f>IFERROR(VLOOKUP(B20,'[1]7'!B:J,9,0),"0")</f>
        <v>0</v>
      </c>
      <c r="BI20" s="77">
        <f>IFERROR(VLOOKUP(B20,'[1]7'!B:K,10,0),"0")</f>
        <v>0</v>
      </c>
      <c r="BJ20" s="77">
        <f>IFERROR(VLOOKUP(B20,'[1]7'!B:L,11,0),"0")</f>
        <v>0</v>
      </c>
      <c r="BK20" s="75">
        <f t="shared" si="14"/>
        <v>0</v>
      </c>
      <c r="BL20" s="77">
        <f>IFERROR(VLOOKUP(B20,'[1]8'!B:D,3,0),"0")</f>
        <v>0</v>
      </c>
      <c r="BM20" s="77">
        <f>IFERROR(VLOOKUP(B20,'[1]8'!B:E,4,0),"0")</f>
        <v>0</v>
      </c>
      <c r="BN20" s="77">
        <f>IFERROR(VLOOKUP(B20,'[1]8'!B:F,5,0),"0")</f>
        <v>0</v>
      </c>
      <c r="BO20" s="77">
        <f>IFERROR(VLOOKUP(B20,'[1]8'!B:J,9,0),"0")</f>
        <v>0</v>
      </c>
      <c r="BP20" s="77">
        <f>IFERROR(VLOOKUP(B20,'[1]8'!B:K,10,0),"0")</f>
        <v>0</v>
      </c>
      <c r="BQ20" s="77">
        <f>IFERROR(VLOOKUP(B20,'[1]8'!B:L,11,0),"0")</f>
        <v>0</v>
      </c>
      <c r="BR20" s="75">
        <f t="shared" si="15"/>
        <v>0</v>
      </c>
      <c r="BS20" s="77">
        <f>IFERROR(VLOOKUP(B20,'[1]9'!B:D,3,0),"0")</f>
        <v>0</v>
      </c>
      <c r="BT20" s="77">
        <f>IFERROR(VLOOKUP(B20,'[1]9'!B:E,4,0),"0")</f>
        <v>0</v>
      </c>
      <c r="BU20" s="77">
        <f>IFERROR(VLOOKUP(B20,'[1]9'!B:F,5,0),"0")</f>
        <v>0</v>
      </c>
      <c r="BV20" s="77">
        <f>IFERROR(VLOOKUP(B20,'[1]9'!B:J,9,0),"0")</f>
        <v>0</v>
      </c>
      <c r="BW20" s="77">
        <f>IFERROR(VLOOKUP(B20,'[1]9'!B:K,10,0),"0")</f>
        <v>0</v>
      </c>
      <c r="BX20" s="77">
        <f>IFERROR(VLOOKUP(B20,'[1]9'!B:L,11,0),"0")</f>
        <v>0</v>
      </c>
      <c r="BY20" s="75">
        <f t="shared" si="16"/>
        <v>0</v>
      </c>
      <c r="BZ20" s="77">
        <f>IFERROR(VLOOKUP(B20,'[1]10'!B:D,3,0),"0")</f>
        <v>0</v>
      </c>
      <c r="CA20" s="77">
        <f>IFERROR(VLOOKUP(B20,'[1]10'!B:E,4,0),"0")</f>
        <v>0</v>
      </c>
      <c r="CB20" s="77">
        <f>VLOOKUP(B20,'[1]10'!B:F,5,0)</f>
        <v>0</v>
      </c>
      <c r="CC20" s="77">
        <f>IFERROR(VLOOKUP(B20,'[1]10'!B:J,9,0),"0")</f>
        <v>0</v>
      </c>
      <c r="CD20" s="77">
        <f>IFERROR(VLOOKUP(B20,'[1]10'!B:K,10,0),"0")</f>
        <v>0</v>
      </c>
      <c r="CE20" s="77">
        <f>IFERROR(VLOOKUP(B20,'[1]10'!B:L,11,0),"0")</f>
        <v>0</v>
      </c>
      <c r="CF20" s="75">
        <f t="shared" si="17"/>
        <v>0</v>
      </c>
      <c r="CG20" s="77">
        <f>IFERROR(VLOOKUP(B20,'[1]11'!B:D,3,0),"0")</f>
        <v>0</v>
      </c>
      <c r="CH20" s="77">
        <f>IFERROR(VLOOKUP(B20,'[1]11'!B:E,4,0),"0")</f>
        <v>0</v>
      </c>
      <c r="CI20" s="77">
        <f>IFERROR(VLOOKUP(B20,'[1]11'!B:F,5,0),"0")</f>
        <v>0</v>
      </c>
      <c r="CJ20" s="77">
        <f>IFERROR(VLOOKUP(B20,'[1]11'!B:J,9,0),"0")</f>
        <v>0</v>
      </c>
      <c r="CK20" s="77">
        <f>IFERROR(VLOOKUP(B20,'[1]11'!B:K,10,0),"0")</f>
        <v>0</v>
      </c>
      <c r="CL20" s="77">
        <f>IFERROR(VLOOKUP(B20,'[1]11'!B:L,11,0),"0")</f>
        <v>0</v>
      </c>
      <c r="CM20" s="75">
        <f t="shared" si="18"/>
        <v>0</v>
      </c>
      <c r="CN20" s="77">
        <f>IFERROR(VLOOKUP(B20,'[1]12'!B:D,3,0),"0")</f>
        <v>0</v>
      </c>
      <c r="CO20" s="77">
        <f>IFERROR(VLOOKUP(B20,'[1]12'!B:E,4,0),"0")</f>
        <v>0</v>
      </c>
      <c r="CP20" s="77">
        <f>IFERROR(VLOOKUP(B20,'[1]12'!B:F,5,0),"0")</f>
        <v>0</v>
      </c>
      <c r="CQ20" s="77">
        <f>IFERROR(VLOOKUP(B20,'[1]12'!B:J,9,0),"0")</f>
        <v>0</v>
      </c>
      <c r="CR20" s="77">
        <f>IFERROR(VLOOKUP(B20,'[1]12'!B:K,10,0),"0")</f>
        <v>0</v>
      </c>
      <c r="CS20" s="77">
        <f>IFERROR(VLOOKUP(B20,'[1]12'!B:L,11,0),"0")</f>
        <v>0</v>
      </c>
      <c r="CT20" s="75">
        <f t="shared" si="19"/>
        <v>0</v>
      </c>
      <c r="CU20" s="77">
        <f>IFERROR(VLOOKUP(B20,'[1]13'!B:D,3,0),"0")</f>
        <v>0</v>
      </c>
      <c r="CV20" s="77">
        <f>IFERROR(VLOOKUP(B20,'[1]13'!B:E,4,0),"0")</f>
        <v>0</v>
      </c>
      <c r="CW20" s="77">
        <f>IFERROR(VLOOKUP(B20,'[1]13'!B:F,5,0),"0")</f>
        <v>0</v>
      </c>
      <c r="CX20" s="77">
        <f>IFERROR(VLOOKUP(B20,'[1]13'!B:J,9,0),"0")</f>
        <v>0</v>
      </c>
      <c r="CY20" s="77">
        <f>IFERROR(VLOOKUP(B20,'[1]13'!B:K,10,0),"0")</f>
        <v>0</v>
      </c>
      <c r="CZ20" s="77">
        <f>IFERROR(VLOOKUP(B20,'[1]13'!B:L,11,0),"0")</f>
        <v>0</v>
      </c>
      <c r="DA20" s="75">
        <f t="shared" si="20"/>
        <v>0</v>
      </c>
      <c r="DB20" s="77">
        <f>IFERROR(VLOOKUP(B20,'[1]14'!B:D,3,0),"0")</f>
        <v>0</v>
      </c>
      <c r="DC20" s="77">
        <f>IFERROR(VLOOKUP(B20,'[1]14'!B:E,4,0),"0")</f>
        <v>0</v>
      </c>
      <c r="DD20" s="77">
        <f>IFERROR(VLOOKUP(B20,'[1]14'!B:F,5,0),"0")</f>
        <v>0</v>
      </c>
      <c r="DE20" s="77">
        <f>IFERROR(VLOOKUP(B20,'[1]14'!B:J,9,0),"0")</f>
        <v>0</v>
      </c>
      <c r="DF20" s="77">
        <f>IFERROR(VLOOKUP(B20,'[1]14'!B:K,10,0),"0")</f>
        <v>0</v>
      </c>
      <c r="DG20" s="77">
        <f>IFERROR(VLOOKUP(B20,'[1]14'!B:L,11,0),"0")</f>
        <v>0</v>
      </c>
      <c r="DH20" s="75">
        <f t="shared" si="21"/>
        <v>0</v>
      </c>
      <c r="DI20" s="77">
        <f>IFERROR(VLOOKUP(B20,'[1]15'!B:D,3,0),"0")</f>
        <v>0</v>
      </c>
      <c r="DJ20" s="77">
        <f>IFERROR(VLOOKUP(B20,'[1]15'!B:E,4,0),"0")</f>
        <v>0</v>
      </c>
      <c r="DK20" s="77">
        <f>IFERROR(VLOOKUP(B20,'[1]15'!B:F,5,0),"0")</f>
        <v>0</v>
      </c>
      <c r="DL20" s="77">
        <f>IFERROR(VLOOKUP(B20,'[1]15'!B:J,9,0),"0")</f>
        <v>0</v>
      </c>
      <c r="DM20" s="77">
        <f>IFERROR(VLOOKUP(B20,'[1]15'!B:K,10,0),"0")</f>
        <v>0</v>
      </c>
      <c r="DN20" s="77">
        <f>IFERROR(VLOOKUP(B20,'[1]15'!B:L,11,0),"0")</f>
        <v>0</v>
      </c>
      <c r="DO20" s="75">
        <f t="shared" si="22"/>
        <v>0</v>
      </c>
      <c r="DP20" s="77">
        <f>IFERROR(VLOOKUP(B20,'[1]16'!B:D,3,0),"0")</f>
        <v>0</v>
      </c>
      <c r="DQ20" s="77">
        <f>IFERROR(VLOOKUP(B20,'[1]16'!B:E,4,0),"0")</f>
        <v>0</v>
      </c>
      <c r="DR20" s="77">
        <f>IFERROR(VLOOKUP(B20,'[1]16'!B:F,5,0),"0")</f>
        <v>0</v>
      </c>
      <c r="DS20" s="77">
        <f>IFERROR(VLOOKUP(B20,'[1]16'!B:J,9,0),"0")</f>
        <v>0</v>
      </c>
      <c r="DT20" s="77">
        <f>IFERROR(VLOOKUP(B20,'[1]16'!B:K,10,0),"0")</f>
        <v>0</v>
      </c>
      <c r="DU20" s="77">
        <f>IFERROR(VLOOKUP(B20,'[1]16'!B:L,11,0),"0")</f>
        <v>0</v>
      </c>
      <c r="DV20" s="75">
        <f t="shared" si="23"/>
        <v>0</v>
      </c>
      <c r="DW20" s="77">
        <f>IFERROR(VLOOKUP(B20,'[1]17'!B:D,3,0),"0")</f>
        <v>0</v>
      </c>
      <c r="DX20" s="77">
        <f>IFERROR(VLOOKUP(B20,'[1]17'!B:E,4,0),"0")</f>
        <v>0</v>
      </c>
      <c r="DY20" s="77">
        <f>IFERROR(VLOOKUP(B20,'[1]17'!B:F,5,0),"0")</f>
        <v>0</v>
      </c>
      <c r="DZ20" s="77">
        <f>IFERROR(VLOOKUP(B20,'[1]17'!B:J,9,0),"0")</f>
        <v>0</v>
      </c>
      <c r="EA20" s="77">
        <f>IFERROR(VLOOKUP(B20,'[1]17'!B:K,10,0),"0")</f>
        <v>0</v>
      </c>
      <c r="EB20" s="77">
        <f>IFERROR(VLOOKUP(B20,'[1]17'!B:L,11,0),"0")</f>
        <v>0</v>
      </c>
      <c r="EC20" s="75">
        <f t="shared" si="24"/>
        <v>0</v>
      </c>
      <c r="ED20" s="77">
        <f>IFERROR(VLOOKUP(B20,'[1]18'!B:D,3,0),"0")</f>
        <v>0</v>
      </c>
      <c r="EE20" s="77">
        <f>IFERROR(VLOOKUP(B20,'[1]18'!B:E,4,0),"0")</f>
        <v>0</v>
      </c>
      <c r="EF20" s="77">
        <f>IFERROR(VLOOKUP(B20,'[1]18'!B:F,5,0),"0")</f>
        <v>0</v>
      </c>
      <c r="EG20" s="77">
        <f>IFERROR(VLOOKUP(B20,'[1]18'!B:J,9,0),"0")</f>
        <v>0</v>
      </c>
      <c r="EH20" s="77">
        <f>IFERROR(VLOOKUP(B20,'[1]18'!B:K,10,0),"0")</f>
        <v>0</v>
      </c>
      <c r="EI20" s="77">
        <f>IFERROR(VLOOKUP(B20,'[1]18'!B:L,11,0),"0")</f>
        <v>0</v>
      </c>
      <c r="EJ20" s="75">
        <f t="shared" si="25"/>
        <v>0</v>
      </c>
      <c r="EK20" s="77">
        <f>IFERROR(VLOOKUP(B20,'[1]19'!B:D,3,0),"0")</f>
        <v>0</v>
      </c>
      <c r="EL20" s="77">
        <f>IFERROR(VLOOKUP(B20,'[1]19'!B:E,4,0),"0")</f>
        <v>0</v>
      </c>
      <c r="EM20" s="77">
        <f>IFERROR(VLOOKUP(B20,'[1]19'!B:F,5,0),"0")</f>
        <v>0</v>
      </c>
      <c r="EN20" s="77">
        <f>IFERROR(VLOOKUP(B20,'[1]19'!B:J,9,0),"0")</f>
        <v>0</v>
      </c>
      <c r="EO20" s="77">
        <f>IFERROR(VLOOKUP(B20,'[1]19'!B:K,10,0),"0")</f>
        <v>0</v>
      </c>
      <c r="EP20" s="77">
        <f>IFERROR(VLOOKUP(B20,'[1]19'!B:L,11,0),"0")</f>
        <v>0</v>
      </c>
      <c r="EQ20" s="75">
        <f t="shared" si="26"/>
        <v>0</v>
      </c>
      <c r="ER20" s="77">
        <f>IFERROR(VLOOKUP(B20,'[1]20'!B:D,3,0),"0")</f>
        <v>0</v>
      </c>
      <c r="ES20" s="77">
        <f>IFERROR(VLOOKUP(B20,'[1]20'!B:E,4,0),"0")</f>
        <v>0</v>
      </c>
      <c r="ET20" s="77">
        <f>IFERROR(VLOOKUP(B20,'[1]20'!B:F,5,0),"0")</f>
        <v>0</v>
      </c>
      <c r="EU20" s="77">
        <f>IFERROR(VLOOKUP(B20,'[1]20'!B:J,9,0),"0")</f>
        <v>0</v>
      </c>
      <c r="EV20" s="77">
        <f>IFERROR(VLOOKUP(B20,'[1]20'!B:K,10,0),"0")</f>
        <v>0</v>
      </c>
      <c r="EW20" s="77">
        <f>IFERROR(VLOOKUP(B20,'[1]20'!B:L,11,0),"0")</f>
        <v>0</v>
      </c>
      <c r="EX20" s="75">
        <f t="shared" si="27"/>
        <v>0</v>
      </c>
      <c r="EY20" s="77">
        <f>IFERROR(VLOOKUP(B20,'[1]21'!B:D,3,0),"0")</f>
        <v>0</v>
      </c>
      <c r="EZ20" s="77">
        <f>IFERROR(VLOOKUP(B20,'[1]21'!B:E,4,0),"0")</f>
        <v>0</v>
      </c>
      <c r="FA20" s="77">
        <f>IFERROR(VLOOKUP(B20,'[1]21'!B:F,5,0),"0")</f>
        <v>0</v>
      </c>
      <c r="FB20" s="77">
        <f>IFERROR(VLOOKUP(B20,'[1]21'!B:J,9,0),"0")</f>
        <v>0</v>
      </c>
      <c r="FC20" s="77">
        <f>IFERROR(VLOOKUP(B20,'[1]21'!B:K,10,0),"0")</f>
        <v>0</v>
      </c>
      <c r="FD20" s="77">
        <f>IFERROR(VLOOKUP(B20,'[1]21'!B:L,11,0),"0")</f>
        <v>0</v>
      </c>
      <c r="FE20" s="75">
        <f t="shared" si="28"/>
        <v>0</v>
      </c>
      <c r="FF20" s="77">
        <f>IFERROR(VLOOKUP(B20,'[1]22'!B:D,3,0),"0")</f>
        <v>0</v>
      </c>
      <c r="FG20" s="77">
        <f>IFERROR(VLOOKUP(B20,'[1]22'!B:E,4,0),"0")</f>
        <v>0</v>
      </c>
      <c r="FH20" s="77">
        <f>IFERROR(VLOOKUP(B20,'[1]22'!B:F,5,0),"0")</f>
        <v>0</v>
      </c>
      <c r="FI20" s="77">
        <f>IFERROR(VLOOKUP(B20,'[1]22'!B:J,9,0),"0")</f>
        <v>0</v>
      </c>
      <c r="FJ20" s="77">
        <f>IFERROR(VLOOKUP(B20,'[1]22'!B:K,10,0),"0")</f>
        <v>0</v>
      </c>
      <c r="FK20" s="77">
        <f>IFERROR(VLOOKUP(B20,'[1]22'!B:L,11,0),"0")</f>
        <v>0</v>
      </c>
      <c r="FL20" s="75">
        <f t="shared" si="29"/>
        <v>0</v>
      </c>
      <c r="FM20" s="77">
        <f>IFERROR(VLOOKUP(B20,'[1]23'!B:D,3,0),"0")</f>
        <v>0</v>
      </c>
      <c r="FN20" s="77">
        <f>IFERROR(VLOOKUP(B20,'[1]23'!B:E,4,0),"0")</f>
        <v>0</v>
      </c>
      <c r="FO20" s="77">
        <f>IFERROR(VLOOKUP(B20,'[1]23'!B:F,5,0),"0")</f>
        <v>0</v>
      </c>
      <c r="FP20" s="77">
        <f>IFERROR(VLOOKUP(B20,'[1]23'!B:J,9,0),"0")</f>
        <v>0</v>
      </c>
      <c r="FQ20" s="77">
        <f>IFERROR(VLOOKUP(B20,'[1]23'!B:K,10,0),"0")</f>
        <v>0</v>
      </c>
      <c r="FR20" s="77">
        <f>IFERROR(VLOOKUP(B20,'[1]23'!B:L,11,0),"0")</f>
        <v>0</v>
      </c>
      <c r="FS20" s="75">
        <f t="shared" si="30"/>
        <v>0</v>
      </c>
      <c r="FT20" s="77">
        <f>IFERROR(VLOOKUP(B20,'[1]24'!B:D,3,0),"0")</f>
        <v>0</v>
      </c>
      <c r="FU20" s="77">
        <f>IFERROR(VLOOKUP(B20,'[1]24'!B:E,4,0),"0")</f>
        <v>0</v>
      </c>
      <c r="FV20" s="77">
        <f>IFERROR(VLOOKUP(B20,'[1]24'!B:F,5,0),"0")</f>
        <v>0</v>
      </c>
      <c r="FW20" s="77">
        <f>IFERROR(VLOOKUP(B20,'[1]24'!B:J,9,0),"0")</f>
        <v>0</v>
      </c>
      <c r="FX20" s="77">
        <f>IFERROR(VLOOKUP(B20,'[1]24'!B:K,10,0),"0")</f>
        <v>0</v>
      </c>
      <c r="FY20" s="77">
        <f>IFERROR(VLOOKUP(B20,'[1]24'!B:L,11,0),"0")</f>
        <v>0</v>
      </c>
      <c r="FZ20" s="75">
        <f t="shared" si="31"/>
        <v>0</v>
      </c>
      <c r="GA20" s="77">
        <f>IFERROR(VLOOKUP(B20,'[1]25'!B:D,3,0),"0")</f>
        <v>0</v>
      </c>
      <c r="GB20" s="77">
        <f>IFERROR(VLOOKUP(B20,'[1]25'!B:E,4,0),"0")</f>
        <v>0</v>
      </c>
      <c r="GC20" s="77">
        <f>IFERROR(VLOOKUP(B20,'[1]25'!B:F,5,0),"0")</f>
        <v>0</v>
      </c>
      <c r="GD20" s="77">
        <f>IFERROR(VLOOKUP(B20,'[1]25'!B:J,9,0),"0")</f>
        <v>0</v>
      </c>
      <c r="GE20" s="77">
        <f>IFERROR(VLOOKUP(B20,'[1]25'!B:K,10,0),"0")</f>
        <v>0</v>
      </c>
      <c r="GF20" s="77">
        <f>IFERROR(VLOOKUP(B20,'[1]25'!B:L,11,0),"0")</f>
        <v>0</v>
      </c>
      <c r="GG20" s="75">
        <f t="shared" si="32"/>
        <v>0</v>
      </c>
      <c r="GH20" s="77">
        <f>IFERROR(VLOOKUP(B20,'[1]26'!B:D,3,0),"0")</f>
        <v>0</v>
      </c>
      <c r="GI20" s="77">
        <f>IFERROR(VLOOKUP(B20,'[1]26'!B:E,4,0),"0")</f>
        <v>0</v>
      </c>
      <c r="GJ20" s="77">
        <f>IFERROR(VLOOKUP(B20,'[1]26'!B:F,5,0),"0")</f>
        <v>0</v>
      </c>
      <c r="GK20" s="77">
        <f>IFERROR(VLOOKUP(B20,'[1]26'!B:J,9,0),"0")</f>
        <v>0</v>
      </c>
      <c r="GL20" s="77">
        <f>IFERROR(VLOOKUP(B20,'[1]26'!B:K,10,0),"0")</f>
        <v>0</v>
      </c>
      <c r="GM20" s="77">
        <f>IFERROR(VLOOKUP(B20,'[1]26'!B:L,11,0),"0")</f>
        <v>0</v>
      </c>
      <c r="GN20" s="75">
        <f t="shared" si="33"/>
        <v>0</v>
      </c>
      <c r="GO20" s="77">
        <f>IFERROR(VLOOKUP(B20,'[1]27'!B:D,3,0),"0")</f>
        <v>0</v>
      </c>
      <c r="GP20" s="77">
        <f>IFERROR(VLOOKUP(B20,'[1]27'!B:E,4,0),"0")</f>
        <v>0</v>
      </c>
      <c r="GQ20" s="77">
        <f>IFERROR(VLOOKUP(B20,'[1]27'!B:F,5,0),"0")</f>
        <v>0</v>
      </c>
      <c r="GR20" s="77">
        <f>IFERROR(VLOOKUP(B20,'[1]27'!B:J,9,0),"0")</f>
        <v>0</v>
      </c>
      <c r="GS20" s="77">
        <f>IFERROR(VLOOKUP(B20,'[1]27'!B:K,10,0),"0")</f>
        <v>0</v>
      </c>
      <c r="GT20" s="77">
        <f>IFERROR(VLOOKUP(B20,'[1]27'!B:L,11,0),"0")</f>
        <v>0</v>
      </c>
      <c r="GU20" s="75">
        <f t="shared" si="34"/>
        <v>0</v>
      </c>
      <c r="GV20" s="77">
        <f>IFERROR(VLOOKUP(B20,'[1]28'!B:D,3,0),"0")</f>
        <v>0</v>
      </c>
      <c r="GW20" s="77">
        <f>IFERROR(VLOOKUP(B20,'[1]28'!B:E,4,0),"0")</f>
        <v>0</v>
      </c>
      <c r="GX20" s="77">
        <f>IFERROR(VLOOKUP(B20,'[1]28'!B:F,5,0),"0")</f>
        <v>0</v>
      </c>
      <c r="GY20" s="77">
        <f>IFERROR(VLOOKUP(B20,'[1]28'!B:J,9,0),"0")</f>
        <v>0</v>
      </c>
      <c r="GZ20" s="77">
        <f>IFERROR(VLOOKUP(B20,'[1]28'!B:K,10,0),"0")</f>
        <v>0</v>
      </c>
      <c r="HA20" s="77">
        <f>IFERROR(VLOOKUP(B20,'[1]28'!B:L,11,0),"0")</f>
        <v>0</v>
      </c>
      <c r="HB20" s="75">
        <f t="shared" si="35"/>
        <v>0</v>
      </c>
      <c r="HC20" s="77" t="str">
        <f>IFERROR(VLOOKUP(B20,#REF!,3),"0")</f>
        <v>0</v>
      </c>
      <c r="HD20" s="77" t="str">
        <f>IFERROR(VLOOKUP(B20,#REF!,4,0),"0")</f>
        <v>0</v>
      </c>
      <c r="HE20" s="77" t="str">
        <f>IFERROR(VLOOKUP(B20,#REF!,5,0),"0")</f>
        <v>0</v>
      </c>
      <c r="HF20" s="77" t="str">
        <f>IFERROR(VLOOKUP(B20,#REF!,9,0),"0")</f>
        <v>0</v>
      </c>
      <c r="HG20" s="77" t="str">
        <f>IFERROR(VLOOKUP(B20,#REF!,10,0),"0")</f>
        <v>0</v>
      </c>
      <c r="HH20" s="77" t="str">
        <f>IFERROR(VLOOKUP(B20,#REF!,11,0),"0")</f>
        <v>0</v>
      </c>
      <c r="HI20" s="75">
        <f t="shared" si="36"/>
        <v>0</v>
      </c>
      <c r="HP20" s="75">
        <f t="shared" si="37"/>
        <v>0</v>
      </c>
      <c r="HW20" s="75">
        <f t="shared" si="38"/>
        <v>0</v>
      </c>
    </row>
    <row r="21" spans="1:231" x14ac:dyDescent="0.6">
      <c r="A21" s="57">
        <v>18</v>
      </c>
      <c r="B21" s="57">
        <v>1111056</v>
      </c>
      <c r="C21" s="58" t="s">
        <v>16737</v>
      </c>
      <c r="D21" s="57" t="s">
        <v>168</v>
      </c>
      <c r="E21" s="59">
        <v>39.96</v>
      </c>
      <c r="F21" s="73">
        <f t="shared" si="5"/>
        <v>25014.959999999999</v>
      </c>
      <c r="G21" s="74">
        <f t="shared" si="4"/>
        <v>72</v>
      </c>
      <c r="H21" s="74">
        <f t="shared" si="4"/>
        <v>150</v>
      </c>
      <c r="I21" s="74">
        <f t="shared" si="4"/>
        <v>224</v>
      </c>
      <c r="J21" s="74">
        <f t="shared" si="4"/>
        <v>146</v>
      </c>
      <c r="K21" s="74">
        <f t="shared" si="4"/>
        <v>0</v>
      </c>
      <c r="L21" s="74">
        <f t="shared" si="4"/>
        <v>34</v>
      </c>
      <c r="M21" s="75">
        <f t="shared" si="6"/>
        <v>626</v>
      </c>
      <c r="N21" s="76">
        <f t="shared" si="7"/>
        <v>592</v>
      </c>
      <c r="O21" s="77" t="str">
        <f>IFERROR(VLOOKUP(B21,'[1]1ไม่มียอด'!B:D,3,0),"0")</f>
        <v>0</v>
      </c>
      <c r="P21" s="77" t="str">
        <f>IFERROR(VLOOKUP(B21,'[1]1ไม่มียอด'!B:E,4,0),"0")</f>
        <v>0</v>
      </c>
      <c r="Q21" s="77" t="str">
        <f>IFERROR(VLOOKUP(B21,'[1]1ไม่มียอด'!B:F,5,0),"0")</f>
        <v>0</v>
      </c>
      <c r="R21" s="77" t="str">
        <f>IFERROR(VLOOKUP(B21,'[1]1ไม่มียอด'!B:G,6,0),"0")</f>
        <v>0</v>
      </c>
      <c r="S21" s="77" t="str">
        <f>IFERROR(VLOOKUP(B21,'[1]1ไม่มียอด'!B:J,9,0),"0")</f>
        <v>0</v>
      </c>
      <c r="T21" s="77" t="str">
        <f>IFERROR(VLOOKUP(B21,'[1]1ไม่มียอด'!B:K,10,0),"0")</f>
        <v>0</v>
      </c>
      <c r="U21" s="75">
        <f t="shared" si="8"/>
        <v>0</v>
      </c>
      <c r="V21" s="77" t="str">
        <f>IFERROR(VLOOKUP(B21,#REF!,3,0),"0")</f>
        <v>0</v>
      </c>
      <c r="W21" s="77" t="str">
        <f>IFERROR(VLOOKUP(B21,#REF!,4,0),"0")</f>
        <v>0</v>
      </c>
      <c r="X21" s="77" t="str">
        <f>IFERROR(VLOOKUP(B21,#REF!,5,0),"0")</f>
        <v>0</v>
      </c>
      <c r="Y21" s="77" t="str">
        <f>IFERROR(VLOOKUP(B21,#REF!,9,0),"0")</f>
        <v>0</v>
      </c>
      <c r="Z21" s="77" t="str">
        <f>IFERROR(VLOOKUP(B21,#REF!,10,0),"0")</f>
        <v>0</v>
      </c>
      <c r="AA21" s="77" t="str">
        <f>IFERROR(VLOOKUP(B21,#REF!,11,0),"0")</f>
        <v>0</v>
      </c>
      <c r="AB21" s="75">
        <f t="shared" si="9"/>
        <v>0</v>
      </c>
      <c r="AC21" s="77">
        <f>IFERROR(VLOOKUP(B21,'[1]3'!B:D,3,0),"0")</f>
        <v>6</v>
      </c>
      <c r="AD21" s="77">
        <f>IFERROR(VLOOKUP(B21,'[1]3'!B:E,4,0),"0")</f>
        <v>12</v>
      </c>
      <c r="AE21" s="77">
        <f>IFERROR(VLOOKUP(B21,'[1]3'!B:F,5,0),"0")</f>
        <v>1</v>
      </c>
      <c r="AF21" s="77">
        <f>IFERROR(VLOOKUP(B21,'[1]3'!B:J,9,0),"0")</f>
        <v>13</v>
      </c>
      <c r="AG21" s="77">
        <f>IFERROR(VLOOKUP(B21,'[1]3'!B:K,10,0),"0")</f>
        <v>0</v>
      </c>
      <c r="AH21" s="77">
        <f>IFERROR(VLOOKUP(B21,'[1]3'!B:L,11,0),"0")</f>
        <v>0</v>
      </c>
      <c r="AI21" s="75">
        <f t="shared" si="10"/>
        <v>32</v>
      </c>
      <c r="AJ21" s="77">
        <f>IFERROR(VLOOKUP(B21,'[1]4'!B:D,3,0),"0")</f>
        <v>8</v>
      </c>
      <c r="AK21" s="77">
        <f>IFERROR(VLOOKUP(B21,'[1]4'!B:E,4,0),"0")</f>
        <v>2</v>
      </c>
      <c r="AL21" s="77">
        <f>IFERROR(VLOOKUP(B21,'[1]4'!B:F,5,0),"0")</f>
        <v>0</v>
      </c>
      <c r="AM21" s="77">
        <f>IFERROR(VLOOKUP(B21,'[1]4'!B:J,9,0),"0")</f>
        <v>10</v>
      </c>
      <c r="AN21" s="77">
        <f>IFERROR(VLOOKUP(B21,'[1]4'!B:K,10,0),"0")</f>
        <v>0</v>
      </c>
      <c r="AO21" s="77">
        <f>IFERROR(VLOOKUP(B21,'[1]4'!B:L,11,0),"0")</f>
        <v>0</v>
      </c>
      <c r="AP21" s="75">
        <f t="shared" si="11"/>
        <v>20</v>
      </c>
      <c r="AQ21" s="77">
        <f>IFERROR(VLOOKUP(B21,'[1]5'!B:D,3,0),"0")</f>
        <v>5</v>
      </c>
      <c r="AR21" s="77">
        <f>IFERROR(VLOOKUP(B21,'[1]5'!B:E,4,0),"0")</f>
        <v>11</v>
      </c>
      <c r="AS21" s="77">
        <f>IFERROR(VLOOKUP(B21,'[1]5'!B:F,5,0),"0")</f>
        <v>7</v>
      </c>
      <c r="AT21" s="77">
        <f>IFERROR(VLOOKUP(B21,'[1]5'!B:J,9,0),"0")</f>
        <v>5</v>
      </c>
      <c r="AU21" s="77">
        <f>IFERROR(VLOOKUP(B21,'[1]5'!B:K,10,0),"0")</f>
        <v>0</v>
      </c>
      <c r="AV21" s="77">
        <f>IFERROR(VLOOKUP(B21,'[1]5'!B:L,11,0),"0")</f>
        <v>5</v>
      </c>
      <c r="AW21" s="75">
        <f t="shared" si="12"/>
        <v>28</v>
      </c>
      <c r="AX21" s="77">
        <f>IFERROR(VLOOKUP(B21,'[1]6'!B:D,3,0),"0")</f>
        <v>6</v>
      </c>
      <c r="AY21" s="77">
        <f>IFERROR(VLOOKUP(B21,'[1]6'!B:E,4,0),"0")</f>
        <v>3</v>
      </c>
      <c r="AZ21" s="77">
        <f>IFERROR(VLOOKUP(B21,'[1]6'!B:F,5,0),"0")</f>
        <v>4</v>
      </c>
      <c r="BA21" s="77">
        <f>IFERROR(VLOOKUP(B21,'[1]6'!B:J,9,0),"0")</f>
        <v>2</v>
      </c>
      <c r="BB21" s="77">
        <f>IFERROR(VLOOKUP(B21,'[1]6'!B:K,10,0),"0")</f>
        <v>0</v>
      </c>
      <c r="BC21" s="77">
        <f>IFERROR(VLOOKUP(B21,'[1]6'!B:L,11,0),"0")</f>
        <v>0</v>
      </c>
      <c r="BD21" s="75">
        <f t="shared" si="13"/>
        <v>15</v>
      </c>
      <c r="BE21" s="77">
        <f>IFERROR(VLOOKUP(B21,'[1]7'!B:D,3,0),"0")</f>
        <v>0</v>
      </c>
      <c r="BF21" s="77">
        <f>IFERROR(VLOOKUP(B21,'[1]7'!B:E,4,0),"0")</f>
        <v>12</v>
      </c>
      <c r="BG21" s="77">
        <f>IFERROR(VLOOKUP(B21,'[1]7'!B:F,5,0),"0")</f>
        <v>7</v>
      </c>
      <c r="BH21" s="77">
        <f>IFERROR(VLOOKUP(B21,'[1]7'!B:J,9,0),"0")</f>
        <v>3</v>
      </c>
      <c r="BI21" s="77">
        <f>IFERROR(VLOOKUP(B21,'[1]7'!B:K,10,0),"0")</f>
        <v>0</v>
      </c>
      <c r="BJ21" s="77">
        <f>IFERROR(VLOOKUP(B21,'[1]7'!B:L,11,0),"0")</f>
        <v>0</v>
      </c>
      <c r="BK21" s="75">
        <f t="shared" si="14"/>
        <v>22</v>
      </c>
      <c r="BL21" s="77">
        <f>IFERROR(VLOOKUP(B21,'[1]8'!B:D,3,0),"0")</f>
        <v>20</v>
      </c>
      <c r="BM21" s="77">
        <f>IFERROR(VLOOKUP(B21,'[1]8'!B:E,4,0),"0")</f>
        <v>6</v>
      </c>
      <c r="BN21" s="77">
        <f>IFERROR(VLOOKUP(B21,'[1]8'!B:F,5,0),"0")</f>
        <v>5</v>
      </c>
      <c r="BO21" s="77">
        <f>IFERROR(VLOOKUP(B21,'[1]8'!B:J,9,0),"0")</f>
        <v>28</v>
      </c>
      <c r="BP21" s="77">
        <f>IFERROR(VLOOKUP(B21,'[1]8'!B:K,10,0),"0")</f>
        <v>0</v>
      </c>
      <c r="BQ21" s="77">
        <f>IFERROR(VLOOKUP(B21,'[1]8'!B:L,11,0),"0")</f>
        <v>0</v>
      </c>
      <c r="BR21" s="75">
        <f t="shared" si="15"/>
        <v>59</v>
      </c>
      <c r="BS21" s="77">
        <f>IFERROR(VLOOKUP(B21,'[1]9'!B:D,3,0),"0")</f>
        <v>2</v>
      </c>
      <c r="BT21" s="77">
        <f>IFERROR(VLOOKUP(B21,'[1]9'!B:E,4,0),"0")</f>
        <v>15</v>
      </c>
      <c r="BU21" s="77">
        <f>IFERROR(VLOOKUP(B21,'[1]9'!B:F,5,0),"0")</f>
        <v>8</v>
      </c>
      <c r="BV21" s="77">
        <f>IFERROR(VLOOKUP(B21,'[1]9'!B:J,9,0),"0")</f>
        <v>22</v>
      </c>
      <c r="BW21" s="77">
        <f>IFERROR(VLOOKUP(B21,'[1]9'!B:K,10,0),"0")</f>
        <v>0</v>
      </c>
      <c r="BX21" s="77">
        <f>IFERROR(VLOOKUP(B21,'[1]9'!B:L,11,0),"0")</f>
        <v>0</v>
      </c>
      <c r="BY21" s="75">
        <f t="shared" si="16"/>
        <v>47</v>
      </c>
      <c r="BZ21" s="77">
        <f>IFERROR(VLOOKUP(B21,'[1]10'!B:D,3,0),"0")</f>
        <v>1</v>
      </c>
      <c r="CA21" s="77">
        <f>IFERROR(VLOOKUP(B21,'[1]10'!B:E,4,0),"0")</f>
        <v>5</v>
      </c>
      <c r="CB21" s="77">
        <f>VLOOKUP(B21,'[1]10'!B:F,5,0)</f>
        <v>1</v>
      </c>
      <c r="CC21" s="77">
        <f>IFERROR(VLOOKUP(B21,'[1]10'!B:J,9,0),"0")</f>
        <v>4</v>
      </c>
      <c r="CD21" s="77">
        <f>IFERROR(VLOOKUP(B21,'[1]10'!B:K,10,0),"0")</f>
        <v>0</v>
      </c>
      <c r="CE21" s="77">
        <f>IFERROR(VLOOKUP(B21,'[1]10'!B:L,11,0),"0")</f>
        <v>0</v>
      </c>
      <c r="CF21" s="75">
        <f t="shared" si="17"/>
        <v>11</v>
      </c>
      <c r="CG21" s="77">
        <f>IFERROR(VLOOKUP(B21,'[1]11'!B:D,3,0),"0")</f>
        <v>4</v>
      </c>
      <c r="CH21" s="77">
        <f>IFERROR(VLOOKUP(B21,'[1]11'!B:E,4,0),"0")</f>
        <v>8</v>
      </c>
      <c r="CI21" s="77">
        <f>IFERROR(VLOOKUP(B21,'[1]11'!B:F,5,0),"0")</f>
        <v>9</v>
      </c>
      <c r="CJ21" s="77">
        <f>IFERROR(VLOOKUP(B21,'[1]11'!B:J,9,0),"0")</f>
        <v>4</v>
      </c>
      <c r="CK21" s="77">
        <f>IFERROR(VLOOKUP(B21,'[1]11'!B:K,10,0),"0")</f>
        <v>0</v>
      </c>
      <c r="CL21" s="77">
        <f>IFERROR(VLOOKUP(B21,'[1]11'!B:L,11,0),"0")</f>
        <v>0</v>
      </c>
      <c r="CM21" s="75">
        <f t="shared" si="18"/>
        <v>25</v>
      </c>
      <c r="CN21" s="77">
        <f>IFERROR(VLOOKUP(B21,'[1]12'!B:D,3,0),"0")</f>
        <v>1</v>
      </c>
      <c r="CO21" s="77">
        <f>IFERROR(VLOOKUP(B21,'[1]12'!B:E,4,0),"0")</f>
        <v>7</v>
      </c>
      <c r="CP21" s="77">
        <f>IFERROR(VLOOKUP(B21,'[1]12'!B:F,5,0),"0")</f>
        <v>6</v>
      </c>
      <c r="CQ21" s="77">
        <f>IFERROR(VLOOKUP(B21,'[1]12'!B:J,9,0),"0")</f>
        <v>3</v>
      </c>
      <c r="CR21" s="77">
        <f>IFERROR(VLOOKUP(B21,'[1]12'!B:K,10,0),"0")</f>
        <v>0</v>
      </c>
      <c r="CS21" s="77">
        <f>IFERROR(VLOOKUP(B21,'[1]12'!B:L,11,0),"0")</f>
        <v>3</v>
      </c>
      <c r="CT21" s="75">
        <f t="shared" si="19"/>
        <v>17</v>
      </c>
      <c r="CU21" s="77">
        <f>IFERROR(VLOOKUP(B21,'[1]13'!B:D,3,0),"0")</f>
        <v>1</v>
      </c>
      <c r="CV21" s="77">
        <f>IFERROR(VLOOKUP(B21,'[1]13'!B:E,4,0),"0")</f>
        <v>5</v>
      </c>
      <c r="CW21" s="77">
        <f>IFERROR(VLOOKUP(B21,'[1]13'!B:F,5,0),"0")</f>
        <v>1</v>
      </c>
      <c r="CX21" s="77">
        <f>IFERROR(VLOOKUP(B21,'[1]13'!B:J,9,0),"0")</f>
        <v>4</v>
      </c>
      <c r="CY21" s="77">
        <f>IFERROR(VLOOKUP(B21,'[1]13'!B:K,10,0),"0")</f>
        <v>0</v>
      </c>
      <c r="CZ21" s="77">
        <f>IFERROR(VLOOKUP(B21,'[1]13'!B:L,11,0),"0")</f>
        <v>0</v>
      </c>
      <c r="DA21" s="75">
        <f t="shared" si="20"/>
        <v>11</v>
      </c>
      <c r="DB21" s="77">
        <f>IFERROR(VLOOKUP(B21,'[1]14'!B:D,3,0),"0")</f>
        <v>5</v>
      </c>
      <c r="DC21" s="77">
        <f>IFERROR(VLOOKUP(B21,'[1]14'!B:E,4,0),"0")</f>
        <v>2</v>
      </c>
      <c r="DD21" s="77">
        <f>IFERROR(VLOOKUP(B21,'[1]14'!B:F,5,0),"0")</f>
        <v>6</v>
      </c>
      <c r="DE21" s="77">
        <f>IFERROR(VLOOKUP(B21,'[1]14'!B:J,9,0),"0")</f>
        <v>5</v>
      </c>
      <c r="DF21" s="77">
        <f>IFERROR(VLOOKUP(B21,'[1]14'!B:K,10,0),"0")</f>
        <v>0</v>
      </c>
      <c r="DG21" s="77">
        <f>IFERROR(VLOOKUP(B21,'[1]14'!B:L,11,0),"0")</f>
        <v>0</v>
      </c>
      <c r="DH21" s="75">
        <f t="shared" si="21"/>
        <v>18</v>
      </c>
      <c r="DI21" s="77">
        <f>IFERROR(VLOOKUP(B21,'[1]15'!B:D,3,0),"0")</f>
        <v>2</v>
      </c>
      <c r="DJ21" s="77">
        <f>IFERROR(VLOOKUP(B21,'[1]15'!B:E,4,0),"0")</f>
        <v>6</v>
      </c>
      <c r="DK21" s="77">
        <f>IFERROR(VLOOKUP(B21,'[1]15'!B:F,5,0),"0")</f>
        <v>8</v>
      </c>
      <c r="DL21" s="77">
        <f>IFERROR(VLOOKUP(B21,'[1]15'!B:J,9,0),"0")</f>
        <v>2</v>
      </c>
      <c r="DM21" s="77">
        <f>IFERROR(VLOOKUP(B21,'[1]15'!B:K,10,0),"0")</f>
        <v>0</v>
      </c>
      <c r="DN21" s="77">
        <f>IFERROR(VLOOKUP(B21,'[1]15'!B:L,11,0),"0")</f>
        <v>0</v>
      </c>
      <c r="DO21" s="75">
        <f t="shared" si="22"/>
        <v>18</v>
      </c>
      <c r="DP21" s="77">
        <f>IFERROR(VLOOKUP(B21,'[1]16'!B:D,3,0),"0")</f>
        <v>0</v>
      </c>
      <c r="DQ21" s="77">
        <f>IFERROR(VLOOKUP(B21,'[1]16'!B:E,4,0),"0")</f>
        <v>5</v>
      </c>
      <c r="DR21" s="77">
        <f>IFERROR(VLOOKUP(B21,'[1]16'!B:F,5,0),"0")</f>
        <v>51</v>
      </c>
      <c r="DS21" s="77">
        <f>IFERROR(VLOOKUP(B21,'[1]16'!B:J,9,0),"0")</f>
        <v>5</v>
      </c>
      <c r="DT21" s="77">
        <f>IFERROR(VLOOKUP(B21,'[1]16'!B:K,10,0),"0")</f>
        <v>0</v>
      </c>
      <c r="DU21" s="77">
        <f>IFERROR(VLOOKUP(B21,'[1]16'!B:L,11,0),"0")</f>
        <v>0</v>
      </c>
      <c r="DV21" s="75">
        <f t="shared" si="23"/>
        <v>61</v>
      </c>
      <c r="DW21" s="77">
        <f>IFERROR(VLOOKUP(B21,'[1]17'!B:D,3,0),"0")</f>
        <v>0</v>
      </c>
      <c r="DX21" s="77">
        <f>IFERROR(VLOOKUP(B21,'[1]17'!B:E,4,0),"0")</f>
        <v>9</v>
      </c>
      <c r="DY21" s="77">
        <f>IFERROR(VLOOKUP(B21,'[1]17'!B:F,5,0),"0")</f>
        <v>13</v>
      </c>
      <c r="DZ21" s="77">
        <f>IFERROR(VLOOKUP(B21,'[1]17'!B:J,9,0),"0")</f>
        <v>4</v>
      </c>
      <c r="EA21" s="77">
        <f>IFERROR(VLOOKUP(B21,'[1]17'!B:K,10,0),"0")</f>
        <v>0</v>
      </c>
      <c r="EB21" s="77">
        <f>IFERROR(VLOOKUP(B21,'[1]17'!B:L,11,0),"0")</f>
        <v>0</v>
      </c>
      <c r="EC21" s="75">
        <f t="shared" si="24"/>
        <v>26</v>
      </c>
      <c r="ED21" s="77">
        <f>IFERROR(VLOOKUP(B21,'[1]18'!B:D,3,0),"0")</f>
        <v>0</v>
      </c>
      <c r="EE21" s="77">
        <f>IFERROR(VLOOKUP(B21,'[1]18'!B:E,4,0),"0")</f>
        <v>6</v>
      </c>
      <c r="EF21" s="77">
        <f>IFERROR(VLOOKUP(B21,'[1]18'!B:F,5,0),"0")</f>
        <v>6</v>
      </c>
      <c r="EG21" s="77">
        <f>IFERROR(VLOOKUP(B21,'[1]18'!B:J,9,0),"0")</f>
        <v>2</v>
      </c>
      <c r="EH21" s="77">
        <f>IFERROR(VLOOKUP(B21,'[1]18'!B:K,10,0),"0")</f>
        <v>0</v>
      </c>
      <c r="EI21" s="77">
        <f>IFERROR(VLOOKUP(B21,'[1]18'!B:L,11,0),"0")</f>
        <v>0</v>
      </c>
      <c r="EJ21" s="75">
        <f t="shared" si="25"/>
        <v>14</v>
      </c>
      <c r="EK21" s="77">
        <f>IFERROR(VLOOKUP(B21,'[1]19'!B:D,3,0),"0")</f>
        <v>0</v>
      </c>
      <c r="EL21" s="77">
        <f>IFERROR(VLOOKUP(B21,'[1]19'!B:E,4,0),"0")</f>
        <v>2</v>
      </c>
      <c r="EM21" s="77">
        <f>IFERROR(VLOOKUP(B21,'[1]19'!B:F,5,0),"0")</f>
        <v>3</v>
      </c>
      <c r="EN21" s="77">
        <f>IFERROR(VLOOKUP(B21,'[1]19'!B:J,9,0),"0")</f>
        <v>9</v>
      </c>
      <c r="EO21" s="77">
        <f>IFERROR(VLOOKUP(B21,'[1]19'!B:K,10,0),"0")</f>
        <v>0</v>
      </c>
      <c r="EP21" s="77">
        <f>IFERROR(VLOOKUP(B21,'[1]19'!B:L,11,0),"0")</f>
        <v>3</v>
      </c>
      <c r="EQ21" s="75">
        <f t="shared" si="26"/>
        <v>17</v>
      </c>
      <c r="ER21" s="77">
        <f>IFERROR(VLOOKUP(B21,'[1]20'!B:D,3,0),"0")</f>
        <v>2</v>
      </c>
      <c r="ES21" s="77">
        <f>IFERROR(VLOOKUP(B21,'[1]20'!B:E,4,0),"0")</f>
        <v>0</v>
      </c>
      <c r="ET21" s="77">
        <f>IFERROR(VLOOKUP(B21,'[1]20'!B:F,5,0),"0")</f>
        <v>17</v>
      </c>
      <c r="EU21" s="77">
        <f>IFERROR(VLOOKUP(B21,'[1]20'!B:J,9,0),"0")</f>
        <v>0</v>
      </c>
      <c r="EV21" s="77">
        <f>IFERROR(VLOOKUP(B21,'[1]20'!B:K,10,0),"0")</f>
        <v>0</v>
      </c>
      <c r="EW21" s="77">
        <f>IFERROR(VLOOKUP(B21,'[1]20'!B:L,11,0),"0")</f>
        <v>0</v>
      </c>
      <c r="EX21" s="75">
        <f t="shared" si="27"/>
        <v>19</v>
      </c>
      <c r="EY21" s="77">
        <f>IFERROR(VLOOKUP(B21,'[1]21'!B:D,3,0),"0")</f>
        <v>0</v>
      </c>
      <c r="EZ21" s="77">
        <f>IFERROR(VLOOKUP(B21,'[1]21'!B:E,4,0),"0")</f>
        <v>5</v>
      </c>
      <c r="FA21" s="77">
        <f>IFERROR(VLOOKUP(B21,'[1]21'!B:F,5,0),"0")</f>
        <v>24</v>
      </c>
      <c r="FB21" s="77">
        <f>IFERROR(VLOOKUP(B21,'[1]21'!B:J,9,0),"0")</f>
        <v>0</v>
      </c>
      <c r="FC21" s="77">
        <f>IFERROR(VLOOKUP(B21,'[1]21'!B:K,10,0),"0")</f>
        <v>0</v>
      </c>
      <c r="FD21" s="77">
        <f>IFERROR(VLOOKUP(B21,'[1]21'!B:L,11,0),"0")</f>
        <v>0</v>
      </c>
      <c r="FE21" s="75">
        <f t="shared" si="28"/>
        <v>29</v>
      </c>
      <c r="FF21" s="77">
        <f>IFERROR(VLOOKUP(B21,'[1]22'!B:D,3,0),"0")</f>
        <v>0</v>
      </c>
      <c r="FG21" s="77">
        <f>IFERROR(VLOOKUP(B21,'[1]22'!B:E,4,0),"0")</f>
        <v>1</v>
      </c>
      <c r="FH21" s="77">
        <f>IFERROR(VLOOKUP(B21,'[1]22'!B:F,5,0),"0")</f>
        <v>13</v>
      </c>
      <c r="FI21" s="77">
        <f>IFERROR(VLOOKUP(B21,'[1]22'!B:J,9,0),"0")</f>
        <v>1</v>
      </c>
      <c r="FJ21" s="77">
        <f>IFERROR(VLOOKUP(B21,'[1]22'!B:K,10,0),"0")</f>
        <v>0</v>
      </c>
      <c r="FK21" s="77">
        <f>IFERROR(VLOOKUP(B21,'[1]22'!B:L,11,0),"0")</f>
        <v>0</v>
      </c>
      <c r="FL21" s="75">
        <f t="shared" si="29"/>
        <v>15</v>
      </c>
      <c r="FM21" s="77">
        <f>IFERROR(VLOOKUP(B21,'[1]23'!B:D,3,0),"0")</f>
        <v>0</v>
      </c>
      <c r="FN21" s="77">
        <f>IFERROR(VLOOKUP(B21,'[1]23'!B:E,4,0),"0")</f>
        <v>5</v>
      </c>
      <c r="FO21" s="77">
        <f>IFERROR(VLOOKUP(B21,'[1]23'!B:F,5,0),"0")</f>
        <v>18</v>
      </c>
      <c r="FP21" s="77">
        <f>IFERROR(VLOOKUP(B21,'[1]23'!B:J,9,0),"0")</f>
        <v>4</v>
      </c>
      <c r="FQ21" s="77">
        <f>IFERROR(VLOOKUP(B21,'[1]23'!B:K,10,0),"0")</f>
        <v>0</v>
      </c>
      <c r="FR21" s="77">
        <f>IFERROR(VLOOKUP(B21,'[1]23'!B:L,11,0),"0")</f>
        <v>20</v>
      </c>
      <c r="FS21" s="75">
        <f t="shared" si="30"/>
        <v>47</v>
      </c>
      <c r="FT21" s="77">
        <f>IFERROR(VLOOKUP(B21,'[1]24'!B:D,3,0),"0")</f>
        <v>3</v>
      </c>
      <c r="FU21" s="77">
        <f>IFERROR(VLOOKUP(B21,'[1]24'!B:E,4,0),"0")</f>
        <v>3</v>
      </c>
      <c r="FV21" s="77">
        <f>IFERROR(VLOOKUP(B21,'[1]24'!B:F,5,0),"0")</f>
        <v>9</v>
      </c>
      <c r="FW21" s="77">
        <f>IFERROR(VLOOKUP(B21,'[1]24'!B:J,9,0),"0")</f>
        <v>1</v>
      </c>
      <c r="FX21" s="77">
        <f>IFERROR(VLOOKUP(B21,'[1]24'!B:K,10,0),"0")</f>
        <v>0</v>
      </c>
      <c r="FY21" s="77">
        <f>IFERROR(VLOOKUP(B21,'[1]24'!B:L,11,0),"0")</f>
        <v>0</v>
      </c>
      <c r="FZ21" s="75">
        <f t="shared" si="31"/>
        <v>16</v>
      </c>
      <c r="GA21" s="77">
        <f>IFERROR(VLOOKUP(B21,'[1]25'!B:D,3,0),"0")</f>
        <v>0</v>
      </c>
      <c r="GB21" s="77">
        <f>IFERROR(VLOOKUP(B21,'[1]25'!B:E,4,0),"0")</f>
        <v>5</v>
      </c>
      <c r="GC21" s="77">
        <f>IFERROR(VLOOKUP(B21,'[1]25'!B:F,5,0),"0")</f>
        <v>0</v>
      </c>
      <c r="GD21" s="77">
        <f>IFERROR(VLOOKUP(B21,'[1]25'!B:J,9,0),"0")</f>
        <v>0</v>
      </c>
      <c r="GE21" s="77">
        <f>IFERROR(VLOOKUP(B21,'[1]25'!B:K,10,0),"0")</f>
        <v>0</v>
      </c>
      <c r="GF21" s="77">
        <f>IFERROR(VLOOKUP(B21,'[1]25'!B:L,11,0),"0")</f>
        <v>0</v>
      </c>
      <c r="GG21" s="75">
        <f t="shared" si="32"/>
        <v>5</v>
      </c>
      <c r="GH21" s="77">
        <f>IFERROR(VLOOKUP(B21,'[1]26'!B:D,3,0),"0")</f>
        <v>1</v>
      </c>
      <c r="GI21" s="77">
        <f>IFERROR(VLOOKUP(B21,'[1]26'!B:E,4,0),"0")</f>
        <v>8</v>
      </c>
      <c r="GJ21" s="77">
        <f>IFERROR(VLOOKUP(B21,'[1]26'!B:F,5,0),"0")</f>
        <v>1</v>
      </c>
      <c r="GK21" s="77">
        <f>IFERROR(VLOOKUP(B21,'[1]26'!B:J,9,0),"0")</f>
        <v>12</v>
      </c>
      <c r="GL21" s="77">
        <f>IFERROR(VLOOKUP(B21,'[1]26'!B:K,10,0),"0")</f>
        <v>0</v>
      </c>
      <c r="GM21" s="77">
        <f>IFERROR(VLOOKUP(B21,'[1]26'!B:L,11,0),"0")</f>
        <v>3</v>
      </c>
      <c r="GN21" s="75">
        <f t="shared" si="33"/>
        <v>22</v>
      </c>
      <c r="GO21" s="77">
        <f>IFERROR(VLOOKUP(B21,'[1]27'!B:D,3,0),"0")</f>
        <v>3</v>
      </c>
      <c r="GP21" s="77">
        <f>IFERROR(VLOOKUP(B21,'[1]27'!B:E,4,0),"0")</f>
        <v>1</v>
      </c>
      <c r="GQ21" s="77">
        <f>IFERROR(VLOOKUP(B21,'[1]27'!B:F,5,0),"0")</f>
        <v>6</v>
      </c>
      <c r="GR21" s="77">
        <f>IFERROR(VLOOKUP(B21,'[1]27'!B:J,9,0),"0")</f>
        <v>3</v>
      </c>
      <c r="GS21" s="77">
        <f>IFERROR(VLOOKUP(B21,'[1]27'!B:K,10,0),"0")</f>
        <v>0</v>
      </c>
      <c r="GT21" s="77">
        <f>IFERROR(VLOOKUP(B21,'[1]27'!B:L,11,0),"0")</f>
        <v>0</v>
      </c>
      <c r="GU21" s="75">
        <f t="shared" si="34"/>
        <v>13</v>
      </c>
      <c r="GV21" s="77">
        <f>IFERROR(VLOOKUP(B21,'[1]28'!B:D,3,0),"0")</f>
        <v>2</v>
      </c>
      <c r="GW21" s="77">
        <f>IFERROR(VLOOKUP(B21,'[1]28'!B:E,4,0),"0")</f>
        <v>6</v>
      </c>
      <c r="GX21" s="77">
        <f>IFERROR(VLOOKUP(B21,'[1]28'!B:F,5,0),"0")</f>
        <v>0</v>
      </c>
      <c r="GY21" s="77">
        <f>IFERROR(VLOOKUP(B21,'[1]28'!B:J,9,0),"0")</f>
        <v>0</v>
      </c>
      <c r="GZ21" s="77">
        <f>IFERROR(VLOOKUP(B21,'[1]28'!B:K,10,0),"0")</f>
        <v>0</v>
      </c>
      <c r="HA21" s="77">
        <f>IFERROR(VLOOKUP(B21,'[1]28'!B:L,11,0),"0")</f>
        <v>0</v>
      </c>
      <c r="HB21" s="75">
        <f t="shared" si="35"/>
        <v>8</v>
      </c>
      <c r="HC21" s="77" t="str">
        <f>IFERROR(VLOOKUP(B21,#REF!,3),"0")</f>
        <v>0</v>
      </c>
      <c r="HD21" s="77" t="str">
        <f>IFERROR(VLOOKUP(B21,#REF!,4,0),"0")</f>
        <v>0</v>
      </c>
      <c r="HE21" s="77" t="str">
        <f>IFERROR(VLOOKUP(B21,#REF!,5,0),"0")</f>
        <v>0</v>
      </c>
      <c r="HF21" s="77" t="str">
        <f>IFERROR(VLOOKUP(B21,#REF!,9,0),"0")</f>
        <v>0</v>
      </c>
      <c r="HG21" s="77" t="str">
        <f>IFERROR(VLOOKUP(B21,#REF!,10,0),"0")</f>
        <v>0</v>
      </c>
      <c r="HH21" s="77" t="str">
        <f>IFERROR(VLOOKUP(B21,#REF!,11,0),"0")</f>
        <v>0</v>
      </c>
      <c r="HI21" s="75">
        <f t="shared" si="36"/>
        <v>0</v>
      </c>
      <c r="HP21" s="75">
        <f t="shared" si="37"/>
        <v>0</v>
      </c>
      <c r="HW21" s="75">
        <f t="shared" si="38"/>
        <v>0</v>
      </c>
    </row>
    <row r="22" spans="1:231" x14ac:dyDescent="0.6">
      <c r="A22" s="57">
        <v>19</v>
      </c>
      <c r="B22" s="57">
        <v>1004055</v>
      </c>
      <c r="C22" s="58" t="s">
        <v>16738</v>
      </c>
      <c r="D22" s="57" t="s">
        <v>168</v>
      </c>
      <c r="E22" s="59">
        <v>19.579999999999998</v>
      </c>
      <c r="F22" s="73">
        <f t="shared" si="5"/>
        <v>7753.6799999999994</v>
      </c>
      <c r="G22" s="74">
        <f t="shared" si="4"/>
        <v>139</v>
      </c>
      <c r="H22" s="74">
        <f t="shared" si="4"/>
        <v>87</v>
      </c>
      <c r="I22" s="74">
        <f t="shared" si="4"/>
        <v>20</v>
      </c>
      <c r="J22" s="74">
        <f t="shared" si="4"/>
        <v>64</v>
      </c>
      <c r="K22" s="74">
        <f t="shared" si="4"/>
        <v>0</v>
      </c>
      <c r="L22" s="74">
        <f t="shared" si="4"/>
        <v>86</v>
      </c>
      <c r="M22" s="75">
        <f t="shared" si="6"/>
        <v>396</v>
      </c>
      <c r="N22" s="76">
        <f t="shared" si="7"/>
        <v>310</v>
      </c>
      <c r="O22" s="77" t="str">
        <f>IFERROR(VLOOKUP(B22,'[1]1ไม่มียอด'!B:D,3,0),"0")</f>
        <v>0</v>
      </c>
      <c r="P22" s="77" t="str">
        <f>IFERROR(VLOOKUP(B22,'[1]1ไม่มียอด'!B:E,4,0),"0")</f>
        <v>0</v>
      </c>
      <c r="Q22" s="77" t="str">
        <f>IFERROR(VLOOKUP(B22,'[1]1ไม่มียอด'!B:F,5,0),"0")</f>
        <v>0</v>
      </c>
      <c r="R22" s="77" t="str">
        <f>IFERROR(VLOOKUP(B22,'[1]1ไม่มียอด'!B:G,6,0),"0")</f>
        <v>0</v>
      </c>
      <c r="S22" s="77" t="str">
        <f>IFERROR(VLOOKUP(B22,'[1]1ไม่มียอด'!B:J,9,0),"0")</f>
        <v>0</v>
      </c>
      <c r="T22" s="77" t="str">
        <f>IFERROR(VLOOKUP(B22,'[1]1ไม่มียอด'!B:K,10,0),"0")</f>
        <v>0</v>
      </c>
      <c r="U22" s="75">
        <f t="shared" si="8"/>
        <v>0</v>
      </c>
      <c r="V22" s="77" t="str">
        <f>IFERROR(VLOOKUP(B22,#REF!,3,0),"0")</f>
        <v>0</v>
      </c>
      <c r="W22" s="77" t="str">
        <f>IFERROR(VLOOKUP(B22,#REF!,4,0),"0")</f>
        <v>0</v>
      </c>
      <c r="X22" s="77" t="str">
        <f>IFERROR(VLOOKUP(B22,#REF!,5,0),"0")</f>
        <v>0</v>
      </c>
      <c r="Y22" s="77" t="str">
        <f>IFERROR(VLOOKUP(B22,#REF!,9,0),"0")</f>
        <v>0</v>
      </c>
      <c r="Z22" s="77" t="str">
        <f>IFERROR(VLOOKUP(B22,#REF!,10,0),"0")</f>
        <v>0</v>
      </c>
      <c r="AA22" s="77" t="str">
        <f>IFERROR(VLOOKUP(B22,#REF!,11,0),"0")</f>
        <v>0</v>
      </c>
      <c r="AB22" s="75">
        <f t="shared" si="9"/>
        <v>0</v>
      </c>
      <c r="AC22" s="77">
        <f>IFERROR(VLOOKUP(B22,'[1]3'!B:D,3,0),"0")</f>
        <v>6</v>
      </c>
      <c r="AD22" s="77">
        <f>IFERROR(VLOOKUP(B22,'[1]3'!B:E,4,0),"0")</f>
        <v>0</v>
      </c>
      <c r="AE22" s="77">
        <f>IFERROR(VLOOKUP(B22,'[1]3'!B:F,5,0),"0")</f>
        <v>0</v>
      </c>
      <c r="AF22" s="77">
        <f>IFERROR(VLOOKUP(B22,'[1]3'!B:J,9,0),"0")</f>
        <v>0</v>
      </c>
      <c r="AG22" s="77">
        <f>IFERROR(VLOOKUP(B22,'[1]3'!B:K,10,0),"0")</f>
        <v>0</v>
      </c>
      <c r="AH22" s="77">
        <f>IFERROR(VLOOKUP(B22,'[1]3'!B:L,11,0),"0")</f>
        <v>0</v>
      </c>
      <c r="AI22" s="75">
        <f t="shared" si="10"/>
        <v>6</v>
      </c>
      <c r="AJ22" s="77">
        <f>IFERROR(VLOOKUP(B22,'[1]4'!B:D,3,0),"0")</f>
        <v>0</v>
      </c>
      <c r="AK22" s="77">
        <f>IFERROR(VLOOKUP(B22,'[1]4'!B:E,4,0),"0")</f>
        <v>0</v>
      </c>
      <c r="AL22" s="77">
        <f>IFERROR(VLOOKUP(B22,'[1]4'!B:F,5,0),"0")</f>
        <v>0</v>
      </c>
      <c r="AM22" s="77">
        <f>IFERROR(VLOOKUP(B22,'[1]4'!B:J,9,0),"0")</f>
        <v>0</v>
      </c>
      <c r="AN22" s="77">
        <f>IFERROR(VLOOKUP(B22,'[1]4'!B:K,10,0),"0")</f>
        <v>0</v>
      </c>
      <c r="AO22" s="77">
        <f>IFERROR(VLOOKUP(B22,'[1]4'!B:L,11,0),"0")</f>
        <v>0</v>
      </c>
      <c r="AP22" s="75">
        <f t="shared" si="11"/>
        <v>0</v>
      </c>
      <c r="AQ22" s="77">
        <f>IFERROR(VLOOKUP(B22,'[1]5'!B:D,3,0),"0")</f>
        <v>10</v>
      </c>
      <c r="AR22" s="77">
        <f>IFERROR(VLOOKUP(B22,'[1]5'!B:E,4,0),"0")</f>
        <v>0</v>
      </c>
      <c r="AS22" s="77">
        <f>IFERROR(VLOOKUP(B22,'[1]5'!B:F,5,0),"0")</f>
        <v>0</v>
      </c>
      <c r="AT22" s="77">
        <f>IFERROR(VLOOKUP(B22,'[1]5'!B:J,9,0),"0")</f>
        <v>0</v>
      </c>
      <c r="AU22" s="77">
        <f>IFERROR(VLOOKUP(B22,'[1]5'!B:K,10,0),"0")</f>
        <v>0</v>
      </c>
      <c r="AV22" s="77">
        <f>IFERROR(VLOOKUP(B22,'[1]5'!B:L,11,0),"0")</f>
        <v>15</v>
      </c>
      <c r="AW22" s="75">
        <f t="shared" si="12"/>
        <v>10</v>
      </c>
      <c r="AX22" s="77">
        <f>IFERROR(VLOOKUP(B22,'[1]6'!B:D,3,0),"0")</f>
        <v>30</v>
      </c>
      <c r="AY22" s="77">
        <f>IFERROR(VLOOKUP(B22,'[1]6'!B:E,4,0),"0")</f>
        <v>5</v>
      </c>
      <c r="AZ22" s="77">
        <f>IFERROR(VLOOKUP(B22,'[1]6'!B:F,5,0),"0")</f>
        <v>0</v>
      </c>
      <c r="BA22" s="77">
        <f>IFERROR(VLOOKUP(B22,'[1]6'!B:J,9,0),"0")</f>
        <v>0</v>
      </c>
      <c r="BB22" s="77">
        <f>IFERROR(VLOOKUP(B22,'[1]6'!B:K,10,0),"0")</f>
        <v>0</v>
      </c>
      <c r="BC22" s="77">
        <f>IFERROR(VLOOKUP(B22,'[1]6'!B:L,11,0),"0")</f>
        <v>0</v>
      </c>
      <c r="BD22" s="75">
        <f t="shared" si="13"/>
        <v>35</v>
      </c>
      <c r="BE22" s="77">
        <f>IFERROR(VLOOKUP(B22,'[1]7'!B:D,3,0),"0")</f>
        <v>19</v>
      </c>
      <c r="BF22" s="77">
        <f>IFERROR(VLOOKUP(B22,'[1]7'!B:E,4,0),"0")</f>
        <v>19</v>
      </c>
      <c r="BG22" s="77">
        <f>IFERROR(VLOOKUP(B22,'[1]7'!B:F,5,0),"0")</f>
        <v>0</v>
      </c>
      <c r="BH22" s="77">
        <f>IFERROR(VLOOKUP(B22,'[1]7'!B:J,9,0),"0")</f>
        <v>1</v>
      </c>
      <c r="BI22" s="77">
        <f>IFERROR(VLOOKUP(B22,'[1]7'!B:K,10,0),"0")</f>
        <v>0</v>
      </c>
      <c r="BJ22" s="77">
        <f>IFERROR(VLOOKUP(B22,'[1]7'!B:L,11,0),"0")</f>
        <v>0</v>
      </c>
      <c r="BK22" s="75">
        <f t="shared" si="14"/>
        <v>39</v>
      </c>
      <c r="BL22" s="77">
        <f>IFERROR(VLOOKUP(B22,'[1]8'!B:D,3,0),"0")</f>
        <v>2</v>
      </c>
      <c r="BM22" s="77">
        <f>IFERROR(VLOOKUP(B22,'[1]8'!B:E,4,0),"0")</f>
        <v>14</v>
      </c>
      <c r="BN22" s="77">
        <f>IFERROR(VLOOKUP(B22,'[1]8'!B:F,5,0),"0")</f>
        <v>0</v>
      </c>
      <c r="BO22" s="77">
        <f>IFERROR(VLOOKUP(B22,'[1]8'!B:J,9,0),"0")</f>
        <v>0</v>
      </c>
      <c r="BP22" s="77">
        <f>IFERROR(VLOOKUP(B22,'[1]8'!B:K,10,0),"0")</f>
        <v>0</v>
      </c>
      <c r="BQ22" s="77">
        <f>IFERROR(VLOOKUP(B22,'[1]8'!B:L,11,0),"0")</f>
        <v>0</v>
      </c>
      <c r="BR22" s="75">
        <f t="shared" si="15"/>
        <v>16</v>
      </c>
      <c r="BS22" s="77">
        <f>IFERROR(VLOOKUP(B22,'[1]9'!B:D,3,0),"0")</f>
        <v>3</v>
      </c>
      <c r="BT22" s="77">
        <f>IFERROR(VLOOKUP(B22,'[1]9'!B:E,4,0),"0")</f>
        <v>0</v>
      </c>
      <c r="BU22" s="77">
        <f>IFERROR(VLOOKUP(B22,'[1]9'!B:F,5,0),"0")</f>
        <v>0</v>
      </c>
      <c r="BV22" s="77">
        <f>IFERROR(VLOOKUP(B22,'[1]9'!B:J,9,0),"0")</f>
        <v>0</v>
      </c>
      <c r="BW22" s="77">
        <f>IFERROR(VLOOKUP(B22,'[1]9'!B:K,10,0),"0")</f>
        <v>0</v>
      </c>
      <c r="BX22" s="77">
        <f>IFERROR(VLOOKUP(B22,'[1]9'!B:L,11,0),"0")</f>
        <v>0</v>
      </c>
      <c r="BY22" s="75">
        <f t="shared" si="16"/>
        <v>3</v>
      </c>
      <c r="BZ22" s="77">
        <f>IFERROR(VLOOKUP(B22,'[1]10'!B:D,3,0),"0")</f>
        <v>0</v>
      </c>
      <c r="CA22" s="77">
        <f>IFERROR(VLOOKUP(B22,'[1]10'!B:E,4,0),"0")</f>
        <v>6</v>
      </c>
      <c r="CB22" s="77">
        <f>VLOOKUP(B22,'[1]10'!B:F,5,0)</f>
        <v>0</v>
      </c>
      <c r="CC22" s="77">
        <f>IFERROR(VLOOKUP(B22,'[1]10'!B:J,9,0),"0")</f>
        <v>0</v>
      </c>
      <c r="CD22" s="77">
        <f>IFERROR(VLOOKUP(B22,'[1]10'!B:K,10,0),"0")</f>
        <v>0</v>
      </c>
      <c r="CE22" s="77">
        <f>IFERROR(VLOOKUP(B22,'[1]10'!B:L,11,0),"0")</f>
        <v>18</v>
      </c>
      <c r="CF22" s="75">
        <f t="shared" si="17"/>
        <v>6</v>
      </c>
      <c r="CG22" s="77">
        <f>IFERROR(VLOOKUP(B22,'[1]11'!B:D,3,0),"0")</f>
        <v>4</v>
      </c>
      <c r="CH22" s="77">
        <f>IFERROR(VLOOKUP(B22,'[1]11'!B:E,4,0),"0")</f>
        <v>4</v>
      </c>
      <c r="CI22" s="77">
        <f>IFERROR(VLOOKUP(B22,'[1]11'!B:F,5,0),"0")</f>
        <v>0</v>
      </c>
      <c r="CJ22" s="77">
        <f>IFERROR(VLOOKUP(B22,'[1]11'!B:J,9,0),"0")</f>
        <v>6</v>
      </c>
      <c r="CK22" s="77">
        <f>IFERROR(VLOOKUP(B22,'[1]11'!B:K,10,0),"0")</f>
        <v>0</v>
      </c>
      <c r="CL22" s="77">
        <f>IFERROR(VLOOKUP(B22,'[1]11'!B:L,11,0),"0")</f>
        <v>0</v>
      </c>
      <c r="CM22" s="75">
        <f t="shared" si="18"/>
        <v>14</v>
      </c>
      <c r="CN22" s="77">
        <f>IFERROR(VLOOKUP(B22,'[1]12'!B:D,3,0),"0")</f>
        <v>2</v>
      </c>
      <c r="CO22" s="77">
        <f>IFERROR(VLOOKUP(B22,'[1]12'!B:E,4,0),"0")</f>
        <v>2</v>
      </c>
      <c r="CP22" s="77">
        <f>IFERROR(VLOOKUP(B22,'[1]12'!B:F,5,0),"0")</f>
        <v>3</v>
      </c>
      <c r="CQ22" s="77">
        <f>IFERROR(VLOOKUP(B22,'[1]12'!B:J,9,0),"0")</f>
        <v>0</v>
      </c>
      <c r="CR22" s="77">
        <f>IFERROR(VLOOKUP(B22,'[1]12'!B:K,10,0),"0")</f>
        <v>0</v>
      </c>
      <c r="CS22" s="77">
        <f>IFERROR(VLOOKUP(B22,'[1]12'!B:L,11,0),"0")</f>
        <v>15</v>
      </c>
      <c r="CT22" s="75">
        <f t="shared" si="19"/>
        <v>7</v>
      </c>
      <c r="CU22" s="77">
        <f>IFERROR(VLOOKUP(B22,'[1]13'!B:D,3,0),"0")</f>
        <v>0</v>
      </c>
      <c r="CV22" s="77">
        <f>IFERROR(VLOOKUP(B22,'[1]13'!B:E,4,0),"0")</f>
        <v>6</v>
      </c>
      <c r="CW22" s="77">
        <f>IFERROR(VLOOKUP(B22,'[1]13'!B:F,5,0),"0")</f>
        <v>0</v>
      </c>
      <c r="CX22" s="77">
        <f>IFERROR(VLOOKUP(B22,'[1]13'!B:J,9,0),"0")</f>
        <v>0</v>
      </c>
      <c r="CY22" s="77">
        <f>IFERROR(VLOOKUP(B22,'[1]13'!B:K,10,0),"0")</f>
        <v>0</v>
      </c>
      <c r="CZ22" s="77">
        <f>IFERROR(VLOOKUP(B22,'[1]13'!B:L,11,0),"0")</f>
        <v>18</v>
      </c>
      <c r="DA22" s="75">
        <f t="shared" si="20"/>
        <v>6</v>
      </c>
      <c r="DB22" s="77">
        <f>IFERROR(VLOOKUP(B22,'[1]14'!B:D,3,0),"0")</f>
        <v>0</v>
      </c>
      <c r="DC22" s="77">
        <f>IFERROR(VLOOKUP(B22,'[1]14'!B:E,4,0),"0")</f>
        <v>5</v>
      </c>
      <c r="DD22" s="77">
        <f>IFERROR(VLOOKUP(B22,'[1]14'!B:F,5,0),"0")</f>
        <v>0</v>
      </c>
      <c r="DE22" s="77">
        <f>IFERROR(VLOOKUP(B22,'[1]14'!B:J,9,0),"0")</f>
        <v>0</v>
      </c>
      <c r="DF22" s="77">
        <f>IFERROR(VLOOKUP(B22,'[1]14'!B:K,10,0),"0")</f>
        <v>0</v>
      </c>
      <c r="DG22" s="77">
        <f>IFERROR(VLOOKUP(B22,'[1]14'!B:L,11,0),"0")</f>
        <v>0</v>
      </c>
      <c r="DH22" s="75">
        <f t="shared" si="21"/>
        <v>5</v>
      </c>
      <c r="DI22" s="77">
        <f>IFERROR(VLOOKUP(B22,'[1]15'!B:D,3,0),"0")</f>
        <v>0</v>
      </c>
      <c r="DJ22" s="77">
        <f>IFERROR(VLOOKUP(B22,'[1]15'!B:E,4,0),"0")</f>
        <v>0</v>
      </c>
      <c r="DK22" s="77">
        <f>IFERROR(VLOOKUP(B22,'[1]15'!B:F,5,0),"0")</f>
        <v>0</v>
      </c>
      <c r="DL22" s="77">
        <f>IFERROR(VLOOKUP(B22,'[1]15'!B:J,9,0),"0")</f>
        <v>0</v>
      </c>
      <c r="DM22" s="77">
        <f>IFERROR(VLOOKUP(B22,'[1]15'!B:K,10,0),"0")</f>
        <v>0</v>
      </c>
      <c r="DN22" s="77">
        <f>IFERROR(VLOOKUP(B22,'[1]15'!B:L,11,0),"0")</f>
        <v>0</v>
      </c>
      <c r="DO22" s="75">
        <f t="shared" si="22"/>
        <v>0</v>
      </c>
      <c r="DP22" s="77">
        <f>IFERROR(VLOOKUP(B22,'[1]16'!B:D,3,0),"0")</f>
        <v>10</v>
      </c>
      <c r="DQ22" s="77">
        <f>IFERROR(VLOOKUP(B22,'[1]16'!B:E,4,0),"0")</f>
        <v>2</v>
      </c>
      <c r="DR22" s="77">
        <f>IFERROR(VLOOKUP(B22,'[1]16'!B:F,5,0),"0")</f>
        <v>4</v>
      </c>
      <c r="DS22" s="77">
        <f>IFERROR(VLOOKUP(B22,'[1]16'!B:J,9,0),"0")</f>
        <v>0</v>
      </c>
      <c r="DT22" s="77">
        <f>IFERROR(VLOOKUP(B22,'[1]16'!B:K,10,0),"0")</f>
        <v>0</v>
      </c>
      <c r="DU22" s="77">
        <f>IFERROR(VLOOKUP(B22,'[1]16'!B:L,11,0),"0")</f>
        <v>0</v>
      </c>
      <c r="DV22" s="75">
        <f t="shared" si="23"/>
        <v>16</v>
      </c>
      <c r="DW22" s="77">
        <f>IFERROR(VLOOKUP(B22,'[1]17'!B:D,3,0),"0")</f>
        <v>0</v>
      </c>
      <c r="DX22" s="77">
        <f>IFERROR(VLOOKUP(B22,'[1]17'!B:E,4,0),"0")</f>
        <v>10</v>
      </c>
      <c r="DY22" s="77">
        <f>IFERROR(VLOOKUP(B22,'[1]17'!B:F,5,0),"0")</f>
        <v>0</v>
      </c>
      <c r="DZ22" s="77">
        <f>IFERROR(VLOOKUP(B22,'[1]17'!B:J,9,0),"0")</f>
        <v>3</v>
      </c>
      <c r="EA22" s="77">
        <f>IFERROR(VLOOKUP(B22,'[1]17'!B:K,10,0),"0")</f>
        <v>0</v>
      </c>
      <c r="EB22" s="77">
        <f>IFERROR(VLOOKUP(B22,'[1]17'!B:L,11,0),"0")</f>
        <v>0</v>
      </c>
      <c r="EC22" s="75">
        <f t="shared" si="24"/>
        <v>13</v>
      </c>
      <c r="ED22" s="77">
        <f>IFERROR(VLOOKUP(B22,'[1]18'!B:D,3,0),"0")</f>
        <v>0</v>
      </c>
      <c r="EE22" s="77">
        <f>IFERROR(VLOOKUP(B22,'[1]18'!B:E,4,0),"0")</f>
        <v>0</v>
      </c>
      <c r="EF22" s="77">
        <f>IFERROR(VLOOKUP(B22,'[1]18'!B:F,5,0),"0")</f>
        <v>3</v>
      </c>
      <c r="EG22" s="77">
        <f>IFERROR(VLOOKUP(B22,'[1]18'!B:J,9,0),"0")</f>
        <v>0</v>
      </c>
      <c r="EH22" s="77">
        <f>IFERROR(VLOOKUP(B22,'[1]18'!B:K,10,0),"0")</f>
        <v>0</v>
      </c>
      <c r="EI22" s="77">
        <f>IFERROR(VLOOKUP(B22,'[1]18'!B:L,11,0),"0")</f>
        <v>0</v>
      </c>
      <c r="EJ22" s="75">
        <f t="shared" si="25"/>
        <v>3</v>
      </c>
      <c r="EK22" s="77">
        <f>IFERROR(VLOOKUP(B22,'[1]19'!B:D,3,0),"0")</f>
        <v>2</v>
      </c>
      <c r="EL22" s="77">
        <f>IFERROR(VLOOKUP(B22,'[1]19'!B:E,4,0),"0")</f>
        <v>4</v>
      </c>
      <c r="EM22" s="77">
        <f>IFERROR(VLOOKUP(B22,'[1]19'!B:F,5,0),"0")</f>
        <v>0</v>
      </c>
      <c r="EN22" s="77">
        <f>IFERROR(VLOOKUP(B22,'[1]19'!B:J,9,0),"0")</f>
        <v>0</v>
      </c>
      <c r="EO22" s="77">
        <f>IFERROR(VLOOKUP(B22,'[1]19'!B:K,10,0),"0")</f>
        <v>0</v>
      </c>
      <c r="EP22" s="77">
        <f>IFERROR(VLOOKUP(B22,'[1]19'!B:L,11,0),"0")</f>
        <v>15</v>
      </c>
      <c r="EQ22" s="75">
        <f t="shared" si="26"/>
        <v>21</v>
      </c>
      <c r="ER22" s="77">
        <f>IFERROR(VLOOKUP(B22,'[1]20'!B:D,3,0),"0")</f>
        <v>30</v>
      </c>
      <c r="ES22" s="77">
        <f>IFERROR(VLOOKUP(B22,'[1]20'!B:E,4,0),"0")</f>
        <v>4</v>
      </c>
      <c r="ET22" s="77">
        <f>IFERROR(VLOOKUP(B22,'[1]20'!B:F,5,0),"0")</f>
        <v>0</v>
      </c>
      <c r="EU22" s="77">
        <f>IFERROR(VLOOKUP(B22,'[1]20'!B:J,9,0),"0")</f>
        <v>15</v>
      </c>
      <c r="EV22" s="77">
        <f>IFERROR(VLOOKUP(B22,'[1]20'!B:K,10,0),"0")</f>
        <v>0</v>
      </c>
      <c r="EW22" s="77">
        <f>IFERROR(VLOOKUP(B22,'[1]20'!B:L,11,0),"0")</f>
        <v>0</v>
      </c>
      <c r="EX22" s="75">
        <f t="shared" si="27"/>
        <v>49</v>
      </c>
      <c r="EY22" s="77">
        <f>IFERROR(VLOOKUP(B22,'[1]21'!B:D,3,0),"0")</f>
        <v>0</v>
      </c>
      <c r="EZ22" s="77">
        <f>IFERROR(VLOOKUP(B22,'[1]21'!B:E,4,0),"0")</f>
        <v>0</v>
      </c>
      <c r="FA22" s="77">
        <f>IFERROR(VLOOKUP(B22,'[1]21'!B:F,5,0),"0")</f>
        <v>0</v>
      </c>
      <c r="FB22" s="77">
        <f>IFERROR(VLOOKUP(B22,'[1]21'!B:J,9,0),"0")</f>
        <v>6</v>
      </c>
      <c r="FC22" s="77">
        <f>IFERROR(VLOOKUP(B22,'[1]21'!B:K,10,0),"0")</f>
        <v>0</v>
      </c>
      <c r="FD22" s="77">
        <f>IFERROR(VLOOKUP(B22,'[1]21'!B:L,11,0),"0")</f>
        <v>0</v>
      </c>
      <c r="FE22" s="75">
        <f t="shared" si="28"/>
        <v>6</v>
      </c>
      <c r="FF22" s="77">
        <f>IFERROR(VLOOKUP(B22,'[1]22'!B:D,3,0),"0")</f>
        <v>10</v>
      </c>
      <c r="FG22" s="77">
        <f>IFERROR(VLOOKUP(B22,'[1]22'!B:E,4,0),"0")</f>
        <v>0</v>
      </c>
      <c r="FH22" s="77">
        <f>IFERROR(VLOOKUP(B22,'[1]22'!B:F,5,0),"0")</f>
        <v>0</v>
      </c>
      <c r="FI22" s="77">
        <f>IFERROR(VLOOKUP(B22,'[1]22'!B:J,9,0),"0")</f>
        <v>3</v>
      </c>
      <c r="FJ22" s="77">
        <f>IFERROR(VLOOKUP(B22,'[1]22'!B:K,10,0),"0")</f>
        <v>0</v>
      </c>
      <c r="FK22" s="77">
        <f>IFERROR(VLOOKUP(B22,'[1]22'!B:L,11,0),"0")</f>
        <v>0</v>
      </c>
      <c r="FL22" s="75">
        <f t="shared" si="29"/>
        <v>13</v>
      </c>
      <c r="FM22" s="77">
        <f>IFERROR(VLOOKUP(B22,'[1]23'!B:D,3,0),"0")</f>
        <v>0</v>
      </c>
      <c r="FN22" s="77">
        <f>IFERROR(VLOOKUP(B22,'[1]23'!B:E,4,0),"0")</f>
        <v>0</v>
      </c>
      <c r="FO22" s="77">
        <f>IFERROR(VLOOKUP(B22,'[1]23'!B:F,5,0),"0")</f>
        <v>0</v>
      </c>
      <c r="FP22" s="77">
        <f>IFERROR(VLOOKUP(B22,'[1]23'!B:J,9,0),"0")</f>
        <v>6</v>
      </c>
      <c r="FQ22" s="77">
        <f>IFERROR(VLOOKUP(B22,'[1]23'!B:K,10,0),"0")</f>
        <v>0</v>
      </c>
      <c r="FR22" s="77">
        <f>IFERROR(VLOOKUP(B22,'[1]23'!B:L,11,0),"0")</f>
        <v>0</v>
      </c>
      <c r="FS22" s="75">
        <f t="shared" si="30"/>
        <v>6</v>
      </c>
      <c r="FT22" s="77">
        <f>IFERROR(VLOOKUP(B22,'[1]24'!B:D,3,0),"0")</f>
        <v>0</v>
      </c>
      <c r="FU22" s="77">
        <f>IFERROR(VLOOKUP(B22,'[1]24'!B:E,4,0),"0")</f>
        <v>0</v>
      </c>
      <c r="FV22" s="77">
        <f>IFERROR(VLOOKUP(B22,'[1]24'!B:F,5,0),"0")</f>
        <v>0</v>
      </c>
      <c r="FW22" s="77">
        <f>IFERROR(VLOOKUP(B22,'[1]24'!B:J,9,0),"0")</f>
        <v>12</v>
      </c>
      <c r="FX22" s="77">
        <f>IFERROR(VLOOKUP(B22,'[1]24'!B:K,10,0),"0")</f>
        <v>0</v>
      </c>
      <c r="FY22" s="77">
        <f>IFERROR(VLOOKUP(B22,'[1]24'!B:L,11,0),"0")</f>
        <v>0</v>
      </c>
      <c r="FZ22" s="75">
        <f t="shared" si="31"/>
        <v>12</v>
      </c>
      <c r="GA22" s="77">
        <f>IFERROR(VLOOKUP(B22,'[1]25'!B:D,3,0),"0")</f>
        <v>11</v>
      </c>
      <c r="GB22" s="77">
        <f>IFERROR(VLOOKUP(B22,'[1]25'!B:E,4,0),"0")</f>
        <v>2</v>
      </c>
      <c r="GC22" s="77">
        <f>IFERROR(VLOOKUP(B22,'[1]25'!B:F,5,0),"0")</f>
        <v>0</v>
      </c>
      <c r="GD22" s="77">
        <f>IFERROR(VLOOKUP(B22,'[1]25'!B:J,9,0),"0")</f>
        <v>0</v>
      </c>
      <c r="GE22" s="77">
        <f>IFERROR(VLOOKUP(B22,'[1]25'!B:K,10,0),"0")</f>
        <v>0</v>
      </c>
      <c r="GF22" s="77">
        <f>IFERROR(VLOOKUP(B22,'[1]25'!B:L,11,0),"0")</f>
        <v>0</v>
      </c>
      <c r="GG22" s="75">
        <f t="shared" si="32"/>
        <v>13</v>
      </c>
      <c r="GH22" s="77">
        <f>IFERROR(VLOOKUP(B22,'[1]26'!B:D,3,0),"0")</f>
        <v>0</v>
      </c>
      <c r="GI22" s="77">
        <f>IFERROR(VLOOKUP(B22,'[1]26'!B:E,4,0),"0")</f>
        <v>4</v>
      </c>
      <c r="GJ22" s="77">
        <f>IFERROR(VLOOKUP(B22,'[1]26'!B:F,5,0),"0")</f>
        <v>0</v>
      </c>
      <c r="GK22" s="77">
        <f>IFERROR(VLOOKUP(B22,'[1]26'!B:J,9,0),"0")</f>
        <v>12</v>
      </c>
      <c r="GL22" s="77">
        <f>IFERROR(VLOOKUP(B22,'[1]26'!B:K,10,0),"0")</f>
        <v>0</v>
      </c>
      <c r="GM22" s="77">
        <f>IFERROR(VLOOKUP(B22,'[1]26'!B:L,11,0),"0")</f>
        <v>5</v>
      </c>
      <c r="GN22" s="75">
        <f t="shared" si="33"/>
        <v>16</v>
      </c>
      <c r="GO22" s="77">
        <f>IFERROR(VLOOKUP(B22,'[1]27'!B:D,3,0),"0")</f>
        <v>0</v>
      </c>
      <c r="GP22" s="77">
        <f>IFERROR(VLOOKUP(B22,'[1]27'!B:E,4,0),"0")</f>
        <v>0</v>
      </c>
      <c r="GQ22" s="77">
        <f>IFERROR(VLOOKUP(B22,'[1]27'!B:F,5,0),"0")</f>
        <v>10</v>
      </c>
      <c r="GR22" s="77">
        <f>IFERROR(VLOOKUP(B22,'[1]27'!B:J,9,0),"0")</f>
        <v>0</v>
      </c>
      <c r="GS22" s="77">
        <f>IFERROR(VLOOKUP(B22,'[1]27'!B:K,10,0),"0")</f>
        <v>0</v>
      </c>
      <c r="GT22" s="77">
        <f>IFERROR(VLOOKUP(B22,'[1]27'!B:L,11,0),"0")</f>
        <v>0</v>
      </c>
      <c r="GU22" s="75">
        <f t="shared" si="34"/>
        <v>10</v>
      </c>
      <c r="GV22" s="77">
        <f>IFERROR(VLOOKUP(B22,'[1]28'!B:D,3,0),"0")</f>
        <v>0</v>
      </c>
      <c r="GW22" s="77">
        <f>IFERROR(VLOOKUP(B22,'[1]28'!B:E,4,0),"0")</f>
        <v>0</v>
      </c>
      <c r="GX22" s="77">
        <f>IFERROR(VLOOKUP(B22,'[1]28'!B:F,5,0),"0")</f>
        <v>0</v>
      </c>
      <c r="GY22" s="77">
        <f>IFERROR(VLOOKUP(B22,'[1]28'!B:J,9,0),"0")</f>
        <v>0</v>
      </c>
      <c r="GZ22" s="77">
        <f>IFERROR(VLOOKUP(B22,'[1]28'!B:K,10,0),"0")</f>
        <v>0</v>
      </c>
      <c r="HA22" s="77">
        <f>IFERROR(VLOOKUP(B22,'[1]28'!B:L,11,0),"0")</f>
        <v>0</v>
      </c>
      <c r="HB22" s="75">
        <f t="shared" si="35"/>
        <v>0</v>
      </c>
      <c r="HC22" s="77" t="str">
        <f>IFERROR(VLOOKUP(B22,#REF!,3),"0")</f>
        <v>0</v>
      </c>
      <c r="HD22" s="77" t="str">
        <f>IFERROR(VLOOKUP(B22,#REF!,4,0),"0")</f>
        <v>0</v>
      </c>
      <c r="HE22" s="77" t="str">
        <f>IFERROR(VLOOKUP(B22,#REF!,5,0),"0")</f>
        <v>0</v>
      </c>
      <c r="HF22" s="77" t="str">
        <f>IFERROR(VLOOKUP(B22,#REF!,9,0),"0")</f>
        <v>0</v>
      </c>
      <c r="HG22" s="77" t="str">
        <f>IFERROR(VLOOKUP(B22,#REF!,10,0),"0")</f>
        <v>0</v>
      </c>
      <c r="HH22" s="77" t="str">
        <f>IFERROR(VLOOKUP(B22,#REF!,11,0),"0")</f>
        <v>0</v>
      </c>
      <c r="HI22" s="75">
        <f t="shared" si="36"/>
        <v>0</v>
      </c>
      <c r="HP22" s="75">
        <f t="shared" si="37"/>
        <v>0</v>
      </c>
      <c r="HW22" s="75">
        <f t="shared" si="38"/>
        <v>0</v>
      </c>
    </row>
    <row r="23" spans="1:231" x14ac:dyDescent="0.6">
      <c r="A23" s="57">
        <v>20</v>
      </c>
      <c r="B23" s="57">
        <v>1111057</v>
      </c>
      <c r="C23" s="58" t="s">
        <v>16739</v>
      </c>
      <c r="D23" s="57" t="s">
        <v>169</v>
      </c>
      <c r="E23" s="59">
        <v>4.59</v>
      </c>
      <c r="F23" s="73">
        <f t="shared" si="5"/>
        <v>45.9</v>
      </c>
      <c r="G23" s="74">
        <f t="shared" ref="G23:L53" si="39">+O23+V23+AC23+AJ23+AQ23+AX23+BE23+BL23+BS23+BZ23+CG23+CN23+CU23+DB23+DI23+DP23+DW23+ED23+EK23+ER23+EY23+FF23+FM23+FT23+GA23+GH23+GO23+GV23+HC23+HJ23+HQ23</f>
        <v>10</v>
      </c>
      <c r="H23" s="74">
        <f t="shared" si="39"/>
        <v>0</v>
      </c>
      <c r="I23" s="74">
        <f t="shared" si="39"/>
        <v>0</v>
      </c>
      <c r="J23" s="74">
        <f t="shared" si="39"/>
        <v>0</v>
      </c>
      <c r="K23" s="74">
        <f t="shared" si="39"/>
        <v>0</v>
      </c>
      <c r="L23" s="74">
        <f t="shared" si="39"/>
        <v>0</v>
      </c>
      <c r="M23" s="75">
        <f t="shared" si="6"/>
        <v>10</v>
      </c>
      <c r="N23" s="76">
        <f t="shared" si="7"/>
        <v>10</v>
      </c>
      <c r="O23" s="77" t="str">
        <f>IFERROR(VLOOKUP(B23,'[1]1ไม่มียอด'!B:D,3,0),"0")</f>
        <v>0</v>
      </c>
      <c r="P23" s="77" t="str">
        <f>IFERROR(VLOOKUP(B23,'[1]1ไม่มียอด'!B:E,4,0),"0")</f>
        <v>0</v>
      </c>
      <c r="Q23" s="77" t="str">
        <f>IFERROR(VLOOKUP(B23,'[1]1ไม่มียอด'!B:F,5,0),"0")</f>
        <v>0</v>
      </c>
      <c r="R23" s="77" t="str">
        <f>IFERROR(VLOOKUP(B23,'[1]1ไม่มียอด'!B:G,6,0),"0")</f>
        <v>0</v>
      </c>
      <c r="S23" s="77" t="str">
        <f>IFERROR(VLOOKUP(B23,'[1]1ไม่มียอด'!B:J,9,0),"0")</f>
        <v>0</v>
      </c>
      <c r="T23" s="77" t="str">
        <f>IFERROR(VLOOKUP(B23,'[1]1ไม่มียอด'!B:K,10,0),"0")</f>
        <v>0</v>
      </c>
      <c r="U23" s="75">
        <f t="shared" si="8"/>
        <v>0</v>
      </c>
      <c r="V23" s="77" t="str">
        <f>IFERROR(VLOOKUP(B23,#REF!,3,0),"0")</f>
        <v>0</v>
      </c>
      <c r="W23" s="77" t="str">
        <f>IFERROR(VLOOKUP(B23,#REF!,4,0),"0")</f>
        <v>0</v>
      </c>
      <c r="X23" s="77" t="str">
        <f>IFERROR(VLOOKUP(B23,#REF!,5,0),"0")</f>
        <v>0</v>
      </c>
      <c r="Y23" s="77" t="str">
        <f>IFERROR(VLOOKUP(B23,#REF!,9,0),"0")</f>
        <v>0</v>
      </c>
      <c r="Z23" s="77" t="str">
        <f>IFERROR(VLOOKUP(B23,#REF!,10,0),"0")</f>
        <v>0</v>
      </c>
      <c r="AA23" s="77" t="str">
        <f>IFERROR(VLOOKUP(B23,#REF!,11,0),"0")</f>
        <v>0</v>
      </c>
      <c r="AB23" s="75">
        <f t="shared" si="9"/>
        <v>0</v>
      </c>
      <c r="AC23" s="77">
        <f>IFERROR(VLOOKUP(B23,'[1]3'!B:D,3,0),"0")</f>
        <v>0</v>
      </c>
      <c r="AD23" s="77">
        <f>IFERROR(VLOOKUP(B23,'[1]3'!B:E,4,0),"0")</f>
        <v>0</v>
      </c>
      <c r="AE23" s="77">
        <f>IFERROR(VLOOKUP(B23,'[1]3'!B:F,5,0),"0")</f>
        <v>0</v>
      </c>
      <c r="AF23" s="77">
        <f>IFERROR(VLOOKUP(B23,'[1]3'!B:J,9,0),"0")</f>
        <v>0</v>
      </c>
      <c r="AG23" s="77">
        <f>IFERROR(VLOOKUP(B23,'[1]3'!B:K,10,0),"0")</f>
        <v>0</v>
      </c>
      <c r="AH23" s="77">
        <f>IFERROR(VLOOKUP(B23,'[1]3'!B:L,11,0),"0")</f>
        <v>0</v>
      </c>
      <c r="AI23" s="75">
        <f t="shared" si="10"/>
        <v>0</v>
      </c>
      <c r="AJ23" s="77">
        <f>IFERROR(VLOOKUP(B23,'[1]4'!B:D,3,0),"0")</f>
        <v>0</v>
      </c>
      <c r="AK23" s="77">
        <f>IFERROR(VLOOKUP(B23,'[1]4'!B:E,4,0),"0")</f>
        <v>0</v>
      </c>
      <c r="AL23" s="77">
        <f>IFERROR(VLOOKUP(B23,'[1]4'!B:F,5,0),"0")</f>
        <v>0</v>
      </c>
      <c r="AM23" s="77">
        <f>IFERROR(VLOOKUP(B23,'[1]4'!B:J,9,0),"0")</f>
        <v>0</v>
      </c>
      <c r="AN23" s="77">
        <f>IFERROR(VLOOKUP(B23,'[1]4'!B:K,10,0),"0")</f>
        <v>0</v>
      </c>
      <c r="AO23" s="77">
        <f>IFERROR(VLOOKUP(B23,'[1]4'!B:L,11,0),"0")</f>
        <v>0</v>
      </c>
      <c r="AP23" s="75">
        <f t="shared" si="11"/>
        <v>0</v>
      </c>
      <c r="AQ23" s="77">
        <f>IFERROR(VLOOKUP(B23,'[1]5'!B:D,3,0),"0")</f>
        <v>0</v>
      </c>
      <c r="AR23" s="77">
        <f>IFERROR(VLOOKUP(B23,'[1]5'!B:E,4,0),"0")</f>
        <v>0</v>
      </c>
      <c r="AS23" s="77">
        <f>IFERROR(VLOOKUP(B23,'[1]5'!B:F,5,0),"0")</f>
        <v>0</v>
      </c>
      <c r="AT23" s="77">
        <f>IFERROR(VLOOKUP(B23,'[1]5'!B:J,9,0),"0")</f>
        <v>0</v>
      </c>
      <c r="AU23" s="77">
        <f>IFERROR(VLOOKUP(B23,'[1]5'!B:K,10,0),"0")</f>
        <v>0</v>
      </c>
      <c r="AV23" s="77">
        <f>IFERROR(VLOOKUP(B23,'[1]5'!B:L,11,0),"0")</f>
        <v>0</v>
      </c>
      <c r="AW23" s="75">
        <f t="shared" si="12"/>
        <v>0</v>
      </c>
      <c r="AX23" s="77">
        <f>IFERROR(VLOOKUP(B23,'[1]6'!B:D,3,0),"0")</f>
        <v>0</v>
      </c>
      <c r="AY23" s="77">
        <f>IFERROR(VLOOKUP(B23,'[1]6'!B:E,4,0),"0")</f>
        <v>0</v>
      </c>
      <c r="AZ23" s="77">
        <f>IFERROR(VLOOKUP(B23,'[1]6'!B:F,5,0),"0")</f>
        <v>0</v>
      </c>
      <c r="BA23" s="77">
        <f>IFERROR(VLOOKUP(B23,'[1]6'!B:J,9,0),"0")</f>
        <v>0</v>
      </c>
      <c r="BB23" s="77">
        <f>IFERROR(VLOOKUP(B23,'[1]6'!B:K,10,0),"0")</f>
        <v>0</v>
      </c>
      <c r="BC23" s="77">
        <f>IFERROR(VLOOKUP(B23,'[1]6'!B:L,11,0),"0")</f>
        <v>0</v>
      </c>
      <c r="BD23" s="75">
        <f t="shared" si="13"/>
        <v>0</v>
      </c>
      <c r="BE23" s="77">
        <f>IFERROR(VLOOKUP(B23,'[1]7'!B:D,3,0),"0")</f>
        <v>0</v>
      </c>
      <c r="BF23" s="77">
        <f>IFERROR(VLOOKUP(B23,'[1]7'!B:E,4,0),"0")</f>
        <v>0</v>
      </c>
      <c r="BG23" s="77">
        <f>IFERROR(VLOOKUP(B23,'[1]7'!B:F,5,0),"0")</f>
        <v>0</v>
      </c>
      <c r="BH23" s="77">
        <f>IFERROR(VLOOKUP(B23,'[1]7'!B:J,9,0),"0")</f>
        <v>0</v>
      </c>
      <c r="BI23" s="77">
        <f>IFERROR(VLOOKUP(B23,'[1]7'!B:K,10,0),"0")</f>
        <v>0</v>
      </c>
      <c r="BJ23" s="77">
        <f>IFERROR(VLOOKUP(B23,'[1]7'!B:L,11,0),"0")</f>
        <v>0</v>
      </c>
      <c r="BK23" s="75">
        <f t="shared" si="14"/>
        <v>0</v>
      </c>
      <c r="BL23" s="77">
        <f>IFERROR(VLOOKUP(B23,'[1]8'!B:D,3,0),"0")</f>
        <v>0</v>
      </c>
      <c r="BM23" s="77">
        <f>IFERROR(VLOOKUP(B23,'[1]8'!B:E,4,0),"0")</f>
        <v>0</v>
      </c>
      <c r="BN23" s="77">
        <f>IFERROR(VLOOKUP(B23,'[1]8'!B:F,5,0),"0")</f>
        <v>0</v>
      </c>
      <c r="BO23" s="77">
        <f>IFERROR(VLOOKUP(B23,'[1]8'!B:J,9,0),"0")</f>
        <v>0</v>
      </c>
      <c r="BP23" s="77">
        <f>IFERROR(VLOOKUP(B23,'[1]8'!B:K,10,0),"0")</f>
        <v>0</v>
      </c>
      <c r="BQ23" s="77">
        <f>IFERROR(VLOOKUP(B23,'[1]8'!B:L,11,0),"0")</f>
        <v>0</v>
      </c>
      <c r="BR23" s="75">
        <f t="shared" si="15"/>
        <v>0</v>
      </c>
      <c r="BS23" s="77">
        <f>IFERROR(VLOOKUP(B23,'[1]9'!B:D,3,0),"0")</f>
        <v>0</v>
      </c>
      <c r="BT23" s="77">
        <f>IFERROR(VLOOKUP(B23,'[1]9'!B:E,4,0),"0")</f>
        <v>0</v>
      </c>
      <c r="BU23" s="77">
        <f>IFERROR(VLOOKUP(B23,'[1]9'!B:F,5,0),"0")</f>
        <v>0</v>
      </c>
      <c r="BV23" s="77">
        <f>IFERROR(VLOOKUP(B23,'[1]9'!B:J,9,0),"0")</f>
        <v>0</v>
      </c>
      <c r="BW23" s="77">
        <f>IFERROR(VLOOKUP(B23,'[1]9'!B:K,10,0),"0")</f>
        <v>0</v>
      </c>
      <c r="BX23" s="77">
        <f>IFERROR(VLOOKUP(B23,'[1]9'!B:L,11,0),"0")</f>
        <v>0</v>
      </c>
      <c r="BY23" s="75">
        <f t="shared" si="16"/>
        <v>0</v>
      </c>
      <c r="BZ23" s="77">
        <f>IFERROR(VLOOKUP(B23,'[1]10'!B:D,3,0),"0")</f>
        <v>0</v>
      </c>
      <c r="CA23" s="77">
        <f>IFERROR(VLOOKUP(B23,'[1]10'!B:E,4,0),"0")</f>
        <v>0</v>
      </c>
      <c r="CB23" s="77">
        <f>VLOOKUP(B23,'[1]10'!B:F,5,0)</f>
        <v>0</v>
      </c>
      <c r="CC23" s="77">
        <f>IFERROR(VLOOKUP(B23,'[1]10'!B:J,9,0),"0")</f>
        <v>0</v>
      </c>
      <c r="CD23" s="77">
        <f>IFERROR(VLOOKUP(B23,'[1]10'!B:K,10,0),"0")</f>
        <v>0</v>
      </c>
      <c r="CE23" s="77">
        <f>IFERROR(VLOOKUP(B23,'[1]10'!B:L,11,0),"0")</f>
        <v>0</v>
      </c>
      <c r="CF23" s="75">
        <f t="shared" si="17"/>
        <v>0</v>
      </c>
      <c r="CG23" s="77">
        <f>IFERROR(VLOOKUP(B23,'[1]11'!B:D,3,0),"0")</f>
        <v>0</v>
      </c>
      <c r="CH23" s="77">
        <f>IFERROR(VLOOKUP(B23,'[1]11'!B:E,4,0),"0")</f>
        <v>0</v>
      </c>
      <c r="CI23" s="77">
        <f>IFERROR(VLOOKUP(B23,'[1]11'!B:F,5,0),"0")</f>
        <v>0</v>
      </c>
      <c r="CJ23" s="77">
        <f>IFERROR(VLOOKUP(B23,'[1]11'!B:J,9,0),"0")</f>
        <v>0</v>
      </c>
      <c r="CK23" s="77">
        <f>IFERROR(VLOOKUP(B23,'[1]11'!B:K,10,0),"0")</f>
        <v>0</v>
      </c>
      <c r="CL23" s="77">
        <f>IFERROR(VLOOKUP(B23,'[1]11'!B:L,11,0),"0")</f>
        <v>0</v>
      </c>
      <c r="CM23" s="75">
        <f t="shared" si="18"/>
        <v>0</v>
      </c>
      <c r="CN23" s="77">
        <f>IFERROR(VLOOKUP(B23,'[1]12'!B:D,3,0),"0")</f>
        <v>0</v>
      </c>
      <c r="CO23" s="77">
        <f>IFERROR(VLOOKUP(B23,'[1]12'!B:E,4,0),"0")</f>
        <v>0</v>
      </c>
      <c r="CP23" s="77">
        <f>IFERROR(VLOOKUP(B23,'[1]12'!B:F,5,0),"0")</f>
        <v>0</v>
      </c>
      <c r="CQ23" s="77">
        <f>IFERROR(VLOOKUP(B23,'[1]12'!B:J,9,0),"0")</f>
        <v>0</v>
      </c>
      <c r="CR23" s="77">
        <f>IFERROR(VLOOKUP(B23,'[1]12'!B:K,10,0),"0")</f>
        <v>0</v>
      </c>
      <c r="CS23" s="77">
        <f>IFERROR(VLOOKUP(B23,'[1]12'!B:L,11,0),"0")</f>
        <v>0</v>
      </c>
      <c r="CT23" s="75">
        <f t="shared" si="19"/>
        <v>0</v>
      </c>
      <c r="CU23" s="77">
        <f>IFERROR(VLOOKUP(B23,'[1]13'!B:D,3,0),"0")</f>
        <v>0</v>
      </c>
      <c r="CV23" s="77">
        <f>IFERROR(VLOOKUP(B23,'[1]13'!B:E,4,0),"0")</f>
        <v>0</v>
      </c>
      <c r="CW23" s="77">
        <f>IFERROR(VLOOKUP(B23,'[1]13'!B:F,5,0),"0")</f>
        <v>0</v>
      </c>
      <c r="CX23" s="77">
        <f>IFERROR(VLOOKUP(B23,'[1]13'!B:J,9,0),"0")</f>
        <v>0</v>
      </c>
      <c r="CY23" s="77">
        <f>IFERROR(VLOOKUP(B23,'[1]13'!B:K,10,0),"0")</f>
        <v>0</v>
      </c>
      <c r="CZ23" s="77">
        <f>IFERROR(VLOOKUP(B23,'[1]13'!B:L,11,0),"0")</f>
        <v>0</v>
      </c>
      <c r="DA23" s="75">
        <f t="shared" si="20"/>
        <v>0</v>
      </c>
      <c r="DB23" s="77">
        <f>IFERROR(VLOOKUP(B23,'[1]14'!B:D,3,0),"0")</f>
        <v>0</v>
      </c>
      <c r="DC23" s="77">
        <f>IFERROR(VLOOKUP(B23,'[1]14'!B:E,4,0),"0")</f>
        <v>0</v>
      </c>
      <c r="DD23" s="77">
        <f>IFERROR(VLOOKUP(B23,'[1]14'!B:F,5,0),"0")</f>
        <v>0</v>
      </c>
      <c r="DE23" s="77">
        <f>IFERROR(VLOOKUP(B23,'[1]14'!B:J,9,0),"0")</f>
        <v>0</v>
      </c>
      <c r="DF23" s="77">
        <f>IFERROR(VLOOKUP(B23,'[1]14'!B:K,10,0),"0")</f>
        <v>0</v>
      </c>
      <c r="DG23" s="77">
        <f>IFERROR(VLOOKUP(B23,'[1]14'!B:L,11,0),"0")</f>
        <v>0</v>
      </c>
      <c r="DH23" s="75">
        <f t="shared" si="21"/>
        <v>0</v>
      </c>
      <c r="DI23" s="77">
        <f>IFERROR(VLOOKUP(B23,'[1]15'!B:D,3,0),"0")</f>
        <v>0</v>
      </c>
      <c r="DJ23" s="77">
        <f>IFERROR(VLOOKUP(B23,'[1]15'!B:E,4,0),"0")</f>
        <v>0</v>
      </c>
      <c r="DK23" s="77">
        <f>IFERROR(VLOOKUP(B23,'[1]15'!B:F,5,0),"0")</f>
        <v>0</v>
      </c>
      <c r="DL23" s="77">
        <f>IFERROR(VLOOKUP(B23,'[1]15'!B:J,9,0),"0")</f>
        <v>0</v>
      </c>
      <c r="DM23" s="77">
        <f>IFERROR(VLOOKUP(B23,'[1]15'!B:K,10,0),"0")</f>
        <v>0</v>
      </c>
      <c r="DN23" s="77">
        <f>IFERROR(VLOOKUP(B23,'[1]15'!B:L,11,0),"0")</f>
        <v>0</v>
      </c>
      <c r="DO23" s="75">
        <f t="shared" si="22"/>
        <v>0</v>
      </c>
      <c r="DP23" s="77">
        <f>IFERROR(VLOOKUP(B23,'[1]16'!B:D,3,0),"0")</f>
        <v>0</v>
      </c>
      <c r="DQ23" s="77">
        <f>IFERROR(VLOOKUP(B23,'[1]16'!B:E,4,0),"0")</f>
        <v>0</v>
      </c>
      <c r="DR23" s="77">
        <f>IFERROR(VLOOKUP(B23,'[1]16'!B:F,5,0),"0")</f>
        <v>0</v>
      </c>
      <c r="DS23" s="77">
        <f>IFERROR(VLOOKUP(B23,'[1]16'!B:J,9,0),"0")</f>
        <v>0</v>
      </c>
      <c r="DT23" s="77">
        <f>IFERROR(VLOOKUP(B23,'[1]16'!B:K,10,0),"0")</f>
        <v>0</v>
      </c>
      <c r="DU23" s="77">
        <f>IFERROR(VLOOKUP(B23,'[1]16'!B:L,11,0),"0")</f>
        <v>0</v>
      </c>
      <c r="DV23" s="75">
        <f t="shared" si="23"/>
        <v>0</v>
      </c>
      <c r="DW23" s="77">
        <f>IFERROR(VLOOKUP(B23,'[1]17'!B:D,3,0),"0")</f>
        <v>0</v>
      </c>
      <c r="DX23" s="77">
        <f>IFERROR(VLOOKUP(B23,'[1]17'!B:E,4,0),"0")</f>
        <v>0</v>
      </c>
      <c r="DY23" s="77">
        <f>IFERROR(VLOOKUP(B23,'[1]17'!B:F,5,0),"0")</f>
        <v>0</v>
      </c>
      <c r="DZ23" s="77">
        <f>IFERROR(VLOOKUP(B23,'[1]17'!B:J,9,0),"0")</f>
        <v>0</v>
      </c>
      <c r="EA23" s="77">
        <f>IFERROR(VLOOKUP(B23,'[1]17'!B:K,10,0),"0")</f>
        <v>0</v>
      </c>
      <c r="EB23" s="77">
        <f>IFERROR(VLOOKUP(B23,'[1]17'!B:L,11,0),"0")</f>
        <v>0</v>
      </c>
      <c r="EC23" s="75">
        <f t="shared" si="24"/>
        <v>0</v>
      </c>
      <c r="ED23" s="77">
        <f>IFERROR(VLOOKUP(B23,'[1]18'!B:D,3,0),"0")</f>
        <v>10</v>
      </c>
      <c r="EE23" s="77">
        <f>IFERROR(VLOOKUP(B23,'[1]18'!B:E,4,0),"0")</f>
        <v>0</v>
      </c>
      <c r="EF23" s="77">
        <f>IFERROR(VLOOKUP(B23,'[1]18'!B:F,5,0),"0")</f>
        <v>0</v>
      </c>
      <c r="EG23" s="77">
        <f>IFERROR(VLOOKUP(B23,'[1]18'!B:J,9,0),"0")</f>
        <v>0</v>
      </c>
      <c r="EH23" s="77">
        <f>IFERROR(VLOOKUP(B23,'[1]18'!B:K,10,0),"0")</f>
        <v>0</v>
      </c>
      <c r="EI23" s="77">
        <f>IFERROR(VLOOKUP(B23,'[1]18'!B:L,11,0),"0")</f>
        <v>0</v>
      </c>
      <c r="EJ23" s="75">
        <f t="shared" si="25"/>
        <v>10</v>
      </c>
      <c r="EK23" s="77">
        <f>IFERROR(VLOOKUP(B23,'[1]19'!B:D,3,0),"0")</f>
        <v>0</v>
      </c>
      <c r="EL23" s="77">
        <f>IFERROR(VLOOKUP(B23,'[1]19'!B:E,4,0),"0")</f>
        <v>0</v>
      </c>
      <c r="EM23" s="77">
        <f>IFERROR(VLOOKUP(B23,'[1]19'!B:F,5,0),"0")</f>
        <v>0</v>
      </c>
      <c r="EN23" s="77">
        <f>IFERROR(VLOOKUP(B23,'[1]19'!B:J,9,0),"0")</f>
        <v>0</v>
      </c>
      <c r="EO23" s="77">
        <f>IFERROR(VLOOKUP(B23,'[1]19'!B:K,10,0),"0")</f>
        <v>0</v>
      </c>
      <c r="EP23" s="77">
        <f>IFERROR(VLOOKUP(B23,'[1]19'!B:L,11,0),"0")</f>
        <v>0</v>
      </c>
      <c r="EQ23" s="75">
        <f t="shared" si="26"/>
        <v>0</v>
      </c>
      <c r="ER23" s="77">
        <f>IFERROR(VLOOKUP(B23,'[1]20'!B:D,3,0),"0")</f>
        <v>0</v>
      </c>
      <c r="ES23" s="77">
        <f>IFERROR(VLOOKUP(B23,'[1]20'!B:E,4,0),"0")</f>
        <v>0</v>
      </c>
      <c r="ET23" s="77">
        <f>IFERROR(VLOOKUP(B23,'[1]20'!B:F,5,0),"0")</f>
        <v>0</v>
      </c>
      <c r="EU23" s="77">
        <f>IFERROR(VLOOKUP(B23,'[1]20'!B:J,9,0),"0")</f>
        <v>0</v>
      </c>
      <c r="EV23" s="77">
        <f>IFERROR(VLOOKUP(B23,'[1]20'!B:K,10,0),"0")</f>
        <v>0</v>
      </c>
      <c r="EW23" s="77">
        <f>IFERROR(VLOOKUP(B23,'[1]20'!B:L,11,0),"0")</f>
        <v>0</v>
      </c>
      <c r="EX23" s="75">
        <f t="shared" si="27"/>
        <v>0</v>
      </c>
      <c r="EY23" s="77">
        <f>IFERROR(VLOOKUP(B23,'[1]21'!B:D,3,0),"0")</f>
        <v>0</v>
      </c>
      <c r="EZ23" s="77">
        <f>IFERROR(VLOOKUP(B23,'[1]21'!B:E,4,0),"0")</f>
        <v>0</v>
      </c>
      <c r="FA23" s="77">
        <f>IFERROR(VLOOKUP(B23,'[1]21'!B:F,5,0),"0")</f>
        <v>0</v>
      </c>
      <c r="FB23" s="77">
        <f>IFERROR(VLOOKUP(B23,'[1]21'!B:J,9,0),"0")</f>
        <v>0</v>
      </c>
      <c r="FC23" s="77">
        <f>IFERROR(VLOOKUP(B23,'[1]21'!B:K,10,0),"0")</f>
        <v>0</v>
      </c>
      <c r="FD23" s="77">
        <f>IFERROR(VLOOKUP(B23,'[1]21'!B:L,11,0),"0")</f>
        <v>0</v>
      </c>
      <c r="FE23" s="75">
        <f t="shared" si="28"/>
        <v>0</v>
      </c>
      <c r="FF23" s="77">
        <f>IFERROR(VLOOKUP(B23,'[1]22'!B:D,3,0),"0")</f>
        <v>0</v>
      </c>
      <c r="FG23" s="77">
        <f>IFERROR(VLOOKUP(B23,'[1]22'!B:E,4,0),"0")</f>
        <v>0</v>
      </c>
      <c r="FH23" s="77">
        <f>IFERROR(VLOOKUP(B23,'[1]22'!B:F,5,0),"0")</f>
        <v>0</v>
      </c>
      <c r="FI23" s="77">
        <f>IFERROR(VLOOKUP(B23,'[1]22'!B:J,9,0),"0")</f>
        <v>0</v>
      </c>
      <c r="FJ23" s="77">
        <f>IFERROR(VLOOKUP(B23,'[1]22'!B:K,10,0),"0")</f>
        <v>0</v>
      </c>
      <c r="FK23" s="77">
        <f>IFERROR(VLOOKUP(B23,'[1]22'!B:L,11,0),"0")</f>
        <v>0</v>
      </c>
      <c r="FL23" s="75">
        <f t="shared" si="29"/>
        <v>0</v>
      </c>
      <c r="FM23" s="77">
        <f>IFERROR(VLOOKUP(B23,'[1]23'!B:D,3,0),"0")</f>
        <v>0</v>
      </c>
      <c r="FN23" s="77">
        <f>IFERROR(VLOOKUP(B23,'[1]23'!B:E,4,0),"0")</f>
        <v>0</v>
      </c>
      <c r="FO23" s="77">
        <f>IFERROR(VLOOKUP(B23,'[1]23'!B:F,5,0),"0")</f>
        <v>0</v>
      </c>
      <c r="FP23" s="77">
        <f>IFERROR(VLOOKUP(B23,'[1]23'!B:J,9,0),"0")</f>
        <v>0</v>
      </c>
      <c r="FQ23" s="77">
        <f>IFERROR(VLOOKUP(B23,'[1]23'!B:K,10,0),"0")</f>
        <v>0</v>
      </c>
      <c r="FR23" s="77">
        <f>IFERROR(VLOOKUP(B23,'[1]23'!B:L,11,0),"0")</f>
        <v>0</v>
      </c>
      <c r="FS23" s="75">
        <f t="shared" si="30"/>
        <v>0</v>
      </c>
      <c r="FT23" s="77">
        <f>IFERROR(VLOOKUP(B23,'[1]24'!B:D,3,0),"0")</f>
        <v>0</v>
      </c>
      <c r="FU23" s="77">
        <f>IFERROR(VLOOKUP(B23,'[1]24'!B:E,4,0),"0")</f>
        <v>0</v>
      </c>
      <c r="FV23" s="77">
        <f>IFERROR(VLOOKUP(B23,'[1]24'!B:F,5,0),"0")</f>
        <v>0</v>
      </c>
      <c r="FW23" s="77">
        <f>IFERROR(VLOOKUP(B23,'[1]24'!B:J,9,0),"0")</f>
        <v>0</v>
      </c>
      <c r="FX23" s="77">
        <f>IFERROR(VLOOKUP(B23,'[1]24'!B:K,10,0),"0")</f>
        <v>0</v>
      </c>
      <c r="FY23" s="77">
        <f>IFERROR(VLOOKUP(B23,'[1]24'!B:L,11,0),"0")</f>
        <v>0</v>
      </c>
      <c r="FZ23" s="75">
        <f t="shared" si="31"/>
        <v>0</v>
      </c>
      <c r="GA23" s="77">
        <f>IFERROR(VLOOKUP(B23,'[1]25'!B:D,3,0),"0")</f>
        <v>0</v>
      </c>
      <c r="GB23" s="77">
        <f>IFERROR(VLOOKUP(B23,'[1]25'!B:E,4,0),"0")</f>
        <v>0</v>
      </c>
      <c r="GC23" s="77">
        <f>IFERROR(VLOOKUP(B23,'[1]25'!B:F,5,0),"0")</f>
        <v>0</v>
      </c>
      <c r="GD23" s="77">
        <f>IFERROR(VLOOKUP(B23,'[1]25'!B:J,9,0),"0")</f>
        <v>0</v>
      </c>
      <c r="GE23" s="77">
        <f>IFERROR(VLOOKUP(B23,'[1]25'!B:K,10,0),"0")</f>
        <v>0</v>
      </c>
      <c r="GF23" s="77">
        <f>IFERROR(VLOOKUP(B23,'[1]25'!B:L,11,0),"0")</f>
        <v>0</v>
      </c>
      <c r="GG23" s="75">
        <f t="shared" si="32"/>
        <v>0</v>
      </c>
      <c r="GH23" s="77">
        <f>IFERROR(VLOOKUP(B23,'[1]26'!B:D,3,0),"0")</f>
        <v>0</v>
      </c>
      <c r="GI23" s="77">
        <f>IFERROR(VLOOKUP(B23,'[1]26'!B:E,4,0),"0")</f>
        <v>0</v>
      </c>
      <c r="GJ23" s="77">
        <f>IFERROR(VLOOKUP(B23,'[1]26'!B:F,5,0),"0")</f>
        <v>0</v>
      </c>
      <c r="GK23" s="77">
        <f>IFERROR(VLOOKUP(B23,'[1]26'!B:J,9,0),"0")</f>
        <v>0</v>
      </c>
      <c r="GL23" s="77">
        <f>IFERROR(VLOOKUP(B23,'[1]26'!B:K,10,0),"0")</f>
        <v>0</v>
      </c>
      <c r="GM23" s="77">
        <f>IFERROR(VLOOKUP(B23,'[1]26'!B:L,11,0),"0")</f>
        <v>0</v>
      </c>
      <c r="GN23" s="75">
        <f t="shared" si="33"/>
        <v>0</v>
      </c>
      <c r="GO23" s="77">
        <f>IFERROR(VLOOKUP(B23,'[1]27'!B:D,3,0),"0")</f>
        <v>0</v>
      </c>
      <c r="GP23" s="77">
        <f>IFERROR(VLOOKUP(B23,'[1]27'!B:E,4,0),"0")</f>
        <v>0</v>
      </c>
      <c r="GQ23" s="77">
        <f>IFERROR(VLOOKUP(B23,'[1]27'!B:F,5,0),"0")</f>
        <v>0</v>
      </c>
      <c r="GR23" s="77">
        <f>IFERROR(VLOOKUP(B23,'[1]27'!B:J,9,0),"0")</f>
        <v>0</v>
      </c>
      <c r="GS23" s="77">
        <f>IFERROR(VLOOKUP(B23,'[1]27'!B:K,10,0),"0")</f>
        <v>0</v>
      </c>
      <c r="GT23" s="77">
        <f>IFERROR(VLOOKUP(B23,'[1]27'!B:L,11,0),"0")</f>
        <v>0</v>
      </c>
      <c r="GU23" s="75">
        <f t="shared" si="34"/>
        <v>0</v>
      </c>
      <c r="GV23" s="77">
        <f>IFERROR(VLOOKUP(B23,'[1]28'!B:D,3,0),"0")</f>
        <v>0</v>
      </c>
      <c r="GW23" s="77">
        <f>IFERROR(VLOOKUP(B23,'[1]28'!B:E,4,0),"0")</f>
        <v>0</v>
      </c>
      <c r="GX23" s="77">
        <f>IFERROR(VLOOKUP(B23,'[1]28'!B:F,5,0),"0")</f>
        <v>0</v>
      </c>
      <c r="GY23" s="77">
        <f>IFERROR(VLOOKUP(B23,'[1]28'!B:J,9,0),"0")</f>
        <v>0</v>
      </c>
      <c r="GZ23" s="77">
        <f>IFERROR(VLOOKUP(B23,'[1]28'!B:K,10,0),"0")</f>
        <v>0</v>
      </c>
      <c r="HA23" s="77">
        <f>IFERROR(VLOOKUP(B23,'[1]28'!B:L,11,0),"0")</f>
        <v>0</v>
      </c>
      <c r="HB23" s="75">
        <f t="shared" si="35"/>
        <v>0</v>
      </c>
      <c r="HC23" s="77" t="str">
        <f>IFERROR(VLOOKUP(B23,#REF!,3),"0")</f>
        <v>0</v>
      </c>
      <c r="HD23" s="77" t="str">
        <f>IFERROR(VLOOKUP(B23,#REF!,4,0),"0")</f>
        <v>0</v>
      </c>
      <c r="HE23" s="77" t="str">
        <f>IFERROR(VLOOKUP(B23,#REF!,5,0),"0")</f>
        <v>0</v>
      </c>
      <c r="HF23" s="77" t="str">
        <f>IFERROR(VLOOKUP(B23,#REF!,9,0),"0")</f>
        <v>0</v>
      </c>
      <c r="HG23" s="77" t="str">
        <f>IFERROR(VLOOKUP(B23,#REF!,10,0),"0")</f>
        <v>0</v>
      </c>
      <c r="HH23" s="77" t="str">
        <f>IFERROR(VLOOKUP(B23,#REF!,11,0),"0")</f>
        <v>0</v>
      </c>
      <c r="HI23" s="75">
        <f t="shared" si="36"/>
        <v>0</v>
      </c>
      <c r="HP23" s="75">
        <f t="shared" si="37"/>
        <v>0</v>
      </c>
      <c r="HW23" s="75">
        <f t="shared" si="38"/>
        <v>0</v>
      </c>
    </row>
    <row r="24" spans="1:231" x14ac:dyDescent="0.6">
      <c r="A24" s="57">
        <v>21</v>
      </c>
      <c r="B24" s="57">
        <v>1111058</v>
      </c>
      <c r="C24" s="58" t="s">
        <v>16740</v>
      </c>
      <c r="D24" s="57" t="s">
        <v>169</v>
      </c>
      <c r="E24" s="59">
        <v>4.53</v>
      </c>
      <c r="F24" s="73">
        <f t="shared" si="5"/>
        <v>45.300000000000004</v>
      </c>
      <c r="G24" s="74">
        <f t="shared" si="39"/>
        <v>10</v>
      </c>
      <c r="H24" s="74">
        <f t="shared" si="39"/>
        <v>0</v>
      </c>
      <c r="I24" s="74">
        <f t="shared" si="39"/>
        <v>0</v>
      </c>
      <c r="J24" s="74">
        <f t="shared" si="39"/>
        <v>0</v>
      </c>
      <c r="K24" s="74">
        <f t="shared" si="39"/>
        <v>0</v>
      </c>
      <c r="L24" s="74">
        <f t="shared" si="39"/>
        <v>0</v>
      </c>
      <c r="M24" s="75">
        <f t="shared" si="6"/>
        <v>10</v>
      </c>
      <c r="N24" s="76">
        <f t="shared" si="7"/>
        <v>10</v>
      </c>
      <c r="O24" s="77" t="str">
        <f>IFERROR(VLOOKUP(B24,'[1]1ไม่มียอด'!B:D,3,0),"0")</f>
        <v>0</v>
      </c>
      <c r="P24" s="77" t="str">
        <f>IFERROR(VLOOKUP(B24,'[1]1ไม่มียอด'!B:E,4,0),"0")</f>
        <v>0</v>
      </c>
      <c r="Q24" s="77" t="str">
        <f>IFERROR(VLOOKUP(B24,'[1]1ไม่มียอด'!B:F,5,0),"0")</f>
        <v>0</v>
      </c>
      <c r="R24" s="77" t="str">
        <f>IFERROR(VLOOKUP(B24,'[1]1ไม่มียอด'!B:G,6,0),"0")</f>
        <v>0</v>
      </c>
      <c r="S24" s="77" t="str">
        <f>IFERROR(VLOOKUP(B24,'[1]1ไม่มียอด'!B:J,9,0),"0")</f>
        <v>0</v>
      </c>
      <c r="T24" s="77" t="str">
        <f>IFERROR(VLOOKUP(B24,'[1]1ไม่มียอด'!B:K,10,0),"0")</f>
        <v>0</v>
      </c>
      <c r="U24" s="75">
        <f t="shared" si="8"/>
        <v>0</v>
      </c>
      <c r="V24" s="77" t="str">
        <f>IFERROR(VLOOKUP(B24,#REF!,3,0),"0")</f>
        <v>0</v>
      </c>
      <c r="W24" s="77" t="str">
        <f>IFERROR(VLOOKUP(B24,#REF!,4,0),"0")</f>
        <v>0</v>
      </c>
      <c r="X24" s="77" t="str">
        <f>IFERROR(VLOOKUP(B24,#REF!,5,0),"0")</f>
        <v>0</v>
      </c>
      <c r="Y24" s="77" t="str">
        <f>IFERROR(VLOOKUP(B24,#REF!,9,0),"0")</f>
        <v>0</v>
      </c>
      <c r="Z24" s="77" t="str">
        <f>IFERROR(VLOOKUP(B24,#REF!,10,0),"0")</f>
        <v>0</v>
      </c>
      <c r="AA24" s="77" t="str">
        <f>IFERROR(VLOOKUP(B24,#REF!,11,0),"0")</f>
        <v>0</v>
      </c>
      <c r="AB24" s="75">
        <f t="shared" si="9"/>
        <v>0</v>
      </c>
      <c r="AC24" s="77">
        <f>IFERROR(VLOOKUP(B24,'[1]3'!B:D,3,0),"0")</f>
        <v>0</v>
      </c>
      <c r="AD24" s="77">
        <f>IFERROR(VLOOKUP(B24,'[1]3'!B:E,4,0),"0")</f>
        <v>0</v>
      </c>
      <c r="AE24" s="77">
        <f>IFERROR(VLOOKUP(B24,'[1]3'!B:F,5,0),"0")</f>
        <v>0</v>
      </c>
      <c r="AF24" s="77">
        <f>IFERROR(VLOOKUP(B24,'[1]3'!B:J,9,0),"0")</f>
        <v>0</v>
      </c>
      <c r="AG24" s="77">
        <f>IFERROR(VLOOKUP(B24,'[1]3'!B:K,10,0),"0")</f>
        <v>0</v>
      </c>
      <c r="AH24" s="77">
        <f>IFERROR(VLOOKUP(B24,'[1]3'!B:L,11,0),"0")</f>
        <v>0</v>
      </c>
      <c r="AI24" s="75">
        <f t="shared" si="10"/>
        <v>0</v>
      </c>
      <c r="AJ24" s="77">
        <f>IFERROR(VLOOKUP(B24,'[1]4'!B:D,3,0),"0")</f>
        <v>0</v>
      </c>
      <c r="AK24" s="77">
        <f>IFERROR(VLOOKUP(B24,'[1]4'!B:E,4,0),"0")</f>
        <v>0</v>
      </c>
      <c r="AL24" s="77">
        <f>IFERROR(VLOOKUP(B24,'[1]4'!B:F,5,0),"0")</f>
        <v>0</v>
      </c>
      <c r="AM24" s="77">
        <f>IFERROR(VLOOKUP(B24,'[1]4'!B:J,9,0),"0")</f>
        <v>0</v>
      </c>
      <c r="AN24" s="77">
        <f>IFERROR(VLOOKUP(B24,'[1]4'!B:K,10,0),"0")</f>
        <v>0</v>
      </c>
      <c r="AO24" s="77">
        <f>IFERROR(VLOOKUP(B24,'[1]4'!B:L,11,0),"0")</f>
        <v>0</v>
      </c>
      <c r="AP24" s="75">
        <f t="shared" si="11"/>
        <v>0</v>
      </c>
      <c r="AQ24" s="77">
        <f>IFERROR(VLOOKUP(B24,'[1]5'!B:D,3,0),"0")</f>
        <v>0</v>
      </c>
      <c r="AR24" s="77">
        <f>IFERROR(VLOOKUP(B24,'[1]5'!B:E,4,0),"0")</f>
        <v>0</v>
      </c>
      <c r="AS24" s="77">
        <f>IFERROR(VLOOKUP(B24,'[1]5'!B:F,5,0),"0")</f>
        <v>0</v>
      </c>
      <c r="AT24" s="77">
        <f>IFERROR(VLOOKUP(B24,'[1]5'!B:J,9,0),"0")</f>
        <v>0</v>
      </c>
      <c r="AU24" s="77">
        <f>IFERROR(VLOOKUP(B24,'[1]5'!B:K,10,0),"0")</f>
        <v>0</v>
      </c>
      <c r="AV24" s="77">
        <f>IFERROR(VLOOKUP(B24,'[1]5'!B:L,11,0),"0")</f>
        <v>0</v>
      </c>
      <c r="AW24" s="75">
        <f t="shared" si="12"/>
        <v>0</v>
      </c>
      <c r="AX24" s="77">
        <f>IFERROR(VLOOKUP(B24,'[1]6'!B:D,3,0),"0")</f>
        <v>0</v>
      </c>
      <c r="AY24" s="77">
        <f>IFERROR(VLOOKUP(B24,'[1]6'!B:E,4,0),"0")</f>
        <v>0</v>
      </c>
      <c r="AZ24" s="77">
        <f>IFERROR(VLOOKUP(B24,'[1]6'!B:F,5,0),"0")</f>
        <v>0</v>
      </c>
      <c r="BA24" s="77">
        <f>IFERROR(VLOOKUP(B24,'[1]6'!B:J,9,0),"0")</f>
        <v>0</v>
      </c>
      <c r="BB24" s="77">
        <f>IFERROR(VLOOKUP(B24,'[1]6'!B:K,10,0),"0")</f>
        <v>0</v>
      </c>
      <c r="BC24" s="77">
        <f>IFERROR(VLOOKUP(B24,'[1]6'!B:L,11,0),"0")</f>
        <v>0</v>
      </c>
      <c r="BD24" s="75">
        <f t="shared" si="13"/>
        <v>0</v>
      </c>
      <c r="BE24" s="77">
        <f>IFERROR(VLOOKUP(B24,'[1]7'!B:D,3,0),"0")</f>
        <v>0</v>
      </c>
      <c r="BF24" s="77">
        <f>IFERROR(VLOOKUP(B24,'[1]7'!B:E,4,0),"0")</f>
        <v>0</v>
      </c>
      <c r="BG24" s="77">
        <f>IFERROR(VLOOKUP(B24,'[1]7'!B:F,5,0),"0")</f>
        <v>0</v>
      </c>
      <c r="BH24" s="77">
        <f>IFERROR(VLOOKUP(B24,'[1]7'!B:J,9,0),"0")</f>
        <v>0</v>
      </c>
      <c r="BI24" s="77">
        <f>IFERROR(VLOOKUP(B24,'[1]7'!B:K,10,0),"0")</f>
        <v>0</v>
      </c>
      <c r="BJ24" s="77">
        <f>IFERROR(VLOOKUP(B24,'[1]7'!B:L,11,0),"0")</f>
        <v>0</v>
      </c>
      <c r="BK24" s="75">
        <f t="shared" si="14"/>
        <v>0</v>
      </c>
      <c r="BL24" s="77">
        <f>IFERROR(VLOOKUP(B24,'[1]8'!B:D,3,0),"0")</f>
        <v>0</v>
      </c>
      <c r="BM24" s="77">
        <f>IFERROR(VLOOKUP(B24,'[1]8'!B:E,4,0),"0")</f>
        <v>0</v>
      </c>
      <c r="BN24" s="77">
        <f>IFERROR(VLOOKUP(B24,'[1]8'!B:F,5,0),"0")</f>
        <v>0</v>
      </c>
      <c r="BO24" s="77">
        <f>IFERROR(VLOOKUP(B24,'[1]8'!B:J,9,0),"0")</f>
        <v>0</v>
      </c>
      <c r="BP24" s="77">
        <f>IFERROR(VLOOKUP(B24,'[1]8'!B:K,10,0),"0")</f>
        <v>0</v>
      </c>
      <c r="BQ24" s="77">
        <f>IFERROR(VLOOKUP(B24,'[1]8'!B:L,11,0),"0")</f>
        <v>0</v>
      </c>
      <c r="BR24" s="75">
        <f t="shared" si="15"/>
        <v>0</v>
      </c>
      <c r="BS24" s="77">
        <f>IFERROR(VLOOKUP(B24,'[1]9'!B:D,3,0),"0")</f>
        <v>0</v>
      </c>
      <c r="BT24" s="77">
        <f>IFERROR(VLOOKUP(B24,'[1]9'!B:E,4,0),"0")</f>
        <v>0</v>
      </c>
      <c r="BU24" s="77">
        <f>IFERROR(VLOOKUP(B24,'[1]9'!B:F,5,0),"0")</f>
        <v>0</v>
      </c>
      <c r="BV24" s="77">
        <f>IFERROR(VLOOKUP(B24,'[1]9'!B:J,9,0),"0")</f>
        <v>0</v>
      </c>
      <c r="BW24" s="77">
        <f>IFERROR(VLOOKUP(B24,'[1]9'!B:K,10,0),"0")</f>
        <v>0</v>
      </c>
      <c r="BX24" s="77">
        <f>IFERROR(VLOOKUP(B24,'[1]9'!B:L,11,0),"0")</f>
        <v>0</v>
      </c>
      <c r="BY24" s="75">
        <f t="shared" si="16"/>
        <v>0</v>
      </c>
      <c r="BZ24" s="77">
        <f>IFERROR(VLOOKUP(B24,'[1]10'!B:D,3,0),"0")</f>
        <v>0</v>
      </c>
      <c r="CA24" s="77">
        <f>IFERROR(VLOOKUP(B24,'[1]10'!B:E,4,0),"0")</f>
        <v>0</v>
      </c>
      <c r="CB24" s="77">
        <f>VLOOKUP(B24,'[1]10'!B:F,5,0)</f>
        <v>0</v>
      </c>
      <c r="CC24" s="77">
        <f>IFERROR(VLOOKUP(B24,'[1]10'!B:J,9,0),"0")</f>
        <v>0</v>
      </c>
      <c r="CD24" s="77">
        <f>IFERROR(VLOOKUP(B24,'[1]10'!B:K,10,0),"0")</f>
        <v>0</v>
      </c>
      <c r="CE24" s="77">
        <f>IFERROR(VLOOKUP(B24,'[1]10'!B:L,11,0),"0")</f>
        <v>0</v>
      </c>
      <c r="CF24" s="75">
        <f t="shared" si="17"/>
        <v>0</v>
      </c>
      <c r="CG24" s="77">
        <f>IFERROR(VLOOKUP(B24,'[1]11'!B:D,3,0),"0")</f>
        <v>0</v>
      </c>
      <c r="CH24" s="77">
        <f>IFERROR(VLOOKUP(B24,'[1]11'!B:E,4,0),"0")</f>
        <v>0</v>
      </c>
      <c r="CI24" s="77">
        <f>IFERROR(VLOOKUP(B24,'[1]11'!B:F,5,0),"0")</f>
        <v>0</v>
      </c>
      <c r="CJ24" s="77">
        <f>IFERROR(VLOOKUP(B24,'[1]11'!B:J,9,0),"0")</f>
        <v>0</v>
      </c>
      <c r="CK24" s="77">
        <f>IFERROR(VLOOKUP(B24,'[1]11'!B:K,10,0),"0")</f>
        <v>0</v>
      </c>
      <c r="CL24" s="77">
        <f>IFERROR(VLOOKUP(B24,'[1]11'!B:L,11,0),"0")</f>
        <v>0</v>
      </c>
      <c r="CM24" s="75">
        <f t="shared" si="18"/>
        <v>0</v>
      </c>
      <c r="CN24" s="77">
        <f>IFERROR(VLOOKUP(B24,'[1]12'!B:D,3,0),"0")</f>
        <v>0</v>
      </c>
      <c r="CO24" s="77">
        <f>IFERROR(VLOOKUP(B24,'[1]12'!B:E,4,0),"0")</f>
        <v>0</v>
      </c>
      <c r="CP24" s="77">
        <f>IFERROR(VLOOKUP(B24,'[1]12'!B:F,5,0),"0")</f>
        <v>0</v>
      </c>
      <c r="CQ24" s="77">
        <f>IFERROR(VLOOKUP(B24,'[1]12'!B:J,9,0),"0")</f>
        <v>0</v>
      </c>
      <c r="CR24" s="77">
        <f>IFERROR(VLOOKUP(B24,'[1]12'!B:K,10,0),"0")</f>
        <v>0</v>
      </c>
      <c r="CS24" s="77">
        <f>IFERROR(VLOOKUP(B24,'[1]12'!B:L,11,0),"0")</f>
        <v>0</v>
      </c>
      <c r="CT24" s="75">
        <f t="shared" si="19"/>
        <v>0</v>
      </c>
      <c r="CU24" s="77">
        <f>IFERROR(VLOOKUP(B24,'[1]13'!B:D,3,0),"0")</f>
        <v>0</v>
      </c>
      <c r="CV24" s="77">
        <f>IFERROR(VLOOKUP(B24,'[1]13'!B:E,4,0),"0")</f>
        <v>0</v>
      </c>
      <c r="CW24" s="77">
        <f>IFERROR(VLOOKUP(B24,'[1]13'!B:F,5,0),"0")</f>
        <v>0</v>
      </c>
      <c r="CX24" s="77">
        <f>IFERROR(VLOOKUP(B24,'[1]13'!B:J,9,0),"0")</f>
        <v>0</v>
      </c>
      <c r="CY24" s="77">
        <f>IFERROR(VLOOKUP(B24,'[1]13'!B:K,10,0),"0")</f>
        <v>0</v>
      </c>
      <c r="CZ24" s="77">
        <f>IFERROR(VLOOKUP(B24,'[1]13'!B:L,11,0),"0")</f>
        <v>0</v>
      </c>
      <c r="DA24" s="75">
        <f t="shared" si="20"/>
        <v>0</v>
      </c>
      <c r="DB24" s="77">
        <f>IFERROR(VLOOKUP(B24,'[1]14'!B:D,3,0),"0")</f>
        <v>0</v>
      </c>
      <c r="DC24" s="77">
        <f>IFERROR(VLOOKUP(B24,'[1]14'!B:E,4,0),"0")</f>
        <v>0</v>
      </c>
      <c r="DD24" s="77">
        <f>IFERROR(VLOOKUP(B24,'[1]14'!B:F,5,0),"0")</f>
        <v>0</v>
      </c>
      <c r="DE24" s="77">
        <f>IFERROR(VLOOKUP(B24,'[1]14'!B:J,9,0),"0")</f>
        <v>0</v>
      </c>
      <c r="DF24" s="77">
        <f>IFERROR(VLOOKUP(B24,'[1]14'!B:K,10,0),"0")</f>
        <v>0</v>
      </c>
      <c r="DG24" s="77">
        <f>IFERROR(VLOOKUP(B24,'[1]14'!B:L,11,0),"0")</f>
        <v>0</v>
      </c>
      <c r="DH24" s="75">
        <f t="shared" si="21"/>
        <v>0</v>
      </c>
      <c r="DI24" s="77">
        <f>IFERROR(VLOOKUP(B24,'[1]15'!B:D,3,0),"0")</f>
        <v>0</v>
      </c>
      <c r="DJ24" s="77">
        <f>IFERROR(VLOOKUP(B24,'[1]15'!B:E,4,0),"0")</f>
        <v>0</v>
      </c>
      <c r="DK24" s="77">
        <f>IFERROR(VLOOKUP(B24,'[1]15'!B:F,5,0),"0")</f>
        <v>0</v>
      </c>
      <c r="DL24" s="77">
        <f>IFERROR(VLOOKUP(B24,'[1]15'!B:J,9,0),"0")</f>
        <v>0</v>
      </c>
      <c r="DM24" s="77">
        <f>IFERROR(VLOOKUP(B24,'[1]15'!B:K,10,0),"0")</f>
        <v>0</v>
      </c>
      <c r="DN24" s="77">
        <f>IFERROR(VLOOKUP(B24,'[1]15'!B:L,11,0),"0")</f>
        <v>0</v>
      </c>
      <c r="DO24" s="75">
        <f t="shared" si="22"/>
        <v>0</v>
      </c>
      <c r="DP24" s="77">
        <f>IFERROR(VLOOKUP(B24,'[1]16'!B:D,3,0),"0")</f>
        <v>0</v>
      </c>
      <c r="DQ24" s="77">
        <f>IFERROR(VLOOKUP(B24,'[1]16'!B:E,4,0),"0")</f>
        <v>0</v>
      </c>
      <c r="DR24" s="77">
        <f>IFERROR(VLOOKUP(B24,'[1]16'!B:F,5,0),"0")</f>
        <v>0</v>
      </c>
      <c r="DS24" s="77">
        <f>IFERROR(VLOOKUP(B24,'[1]16'!B:J,9,0),"0")</f>
        <v>0</v>
      </c>
      <c r="DT24" s="77">
        <f>IFERROR(VLOOKUP(B24,'[1]16'!B:K,10,0),"0")</f>
        <v>0</v>
      </c>
      <c r="DU24" s="77">
        <f>IFERROR(VLOOKUP(B24,'[1]16'!B:L,11,0),"0")</f>
        <v>0</v>
      </c>
      <c r="DV24" s="75">
        <f t="shared" si="23"/>
        <v>0</v>
      </c>
      <c r="DW24" s="77">
        <f>IFERROR(VLOOKUP(B24,'[1]17'!B:D,3,0),"0")</f>
        <v>0</v>
      </c>
      <c r="DX24" s="77">
        <f>IFERROR(VLOOKUP(B24,'[1]17'!B:E,4,0),"0")</f>
        <v>0</v>
      </c>
      <c r="DY24" s="77">
        <f>IFERROR(VLOOKUP(B24,'[1]17'!B:F,5,0),"0")</f>
        <v>0</v>
      </c>
      <c r="DZ24" s="77">
        <f>IFERROR(VLOOKUP(B24,'[1]17'!B:J,9,0),"0")</f>
        <v>0</v>
      </c>
      <c r="EA24" s="77">
        <f>IFERROR(VLOOKUP(B24,'[1]17'!B:K,10,0),"0")</f>
        <v>0</v>
      </c>
      <c r="EB24" s="77">
        <f>IFERROR(VLOOKUP(B24,'[1]17'!B:L,11,0),"0")</f>
        <v>0</v>
      </c>
      <c r="EC24" s="75">
        <f t="shared" si="24"/>
        <v>0</v>
      </c>
      <c r="ED24" s="77">
        <f>IFERROR(VLOOKUP(B24,'[1]18'!B:D,3,0),"0")</f>
        <v>10</v>
      </c>
      <c r="EE24" s="77">
        <f>IFERROR(VLOOKUP(B24,'[1]18'!B:E,4,0),"0")</f>
        <v>0</v>
      </c>
      <c r="EF24" s="77">
        <f>IFERROR(VLOOKUP(B24,'[1]18'!B:F,5,0),"0")</f>
        <v>0</v>
      </c>
      <c r="EG24" s="77">
        <f>IFERROR(VLOOKUP(B24,'[1]18'!B:J,9,0),"0")</f>
        <v>0</v>
      </c>
      <c r="EH24" s="77">
        <f>IFERROR(VLOOKUP(B24,'[1]18'!B:K,10,0),"0")</f>
        <v>0</v>
      </c>
      <c r="EI24" s="77">
        <f>IFERROR(VLOOKUP(B24,'[1]18'!B:L,11,0),"0")</f>
        <v>0</v>
      </c>
      <c r="EJ24" s="75">
        <f t="shared" si="25"/>
        <v>10</v>
      </c>
      <c r="EK24" s="77">
        <f>IFERROR(VLOOKUP(B24,'[1]19'!B:D,3,0),"0")</f>
        <v>0</v>
      </c>
      <c r="EL24" s="77">
        <f>IFERROR(VLOOKUP(B24,'[1]19'!B:E,4,0),"0")</f>
        <v>0</v>
      </c>
      <c r="EM24" s="77">
        <f>IFERROR(VLOOKUP(B24,'[1]19'!B:F,5,0),"0")</f>
        <v>0</v>
      </c>
      <c r="EN24" s="77">
        <f>IFERROR(VLOOKUP(B24,'[1]19'!B:J,9,0),"0")</f>
        <v>0</v>
      </c>
      <c r="EO24" s="77">
        <f>IFERROR(VLOOKUP(B24,'[1]19'!B:K,10,0),"0")</f>
        <v>0</v>
      </c>
      <c r="EP24" s="77">
        <f>IFERROR(VLOOKUP(B24,'[1]19'!B:L,11,0),"0")</f>
        <v>0</v>
      </c>
      <c r="EQ24" s="75">
        <f t="shared" si="26"/>
        <v>0</v>
      </c>
      <c r="ER24" s="77">
        <f>IFERROR(VLOOKUP(B24,'[1]20'!B:D,3,0),"0")</f>
        <v>0</v>
      </c>
      <c r="ES24" s="77">
        <f>IFERROR(VLOOKUP(B24,'[1]20'!B:E,4,0),"0")</f>
        <v>0</v>
      </c>
      <c r="ET24" s="77">
        <f>IFERROR(VLOOKUP(B24,'[1]20'!B:F,5,0),"0")</f>
        <v>0</v>
      </c>
      <c r="EU24" s="77">
        <f>IFERROR(VLOOKUP(B24,'[1]20'!B:J,9,0),"0")</f>
        <v>0</v>
      </c>
      <c r="EV24" s="77">
        <f>IFERROR(VLOOKUP(B24,'[1]20'!B:K,10,0),"0")</f>
        <v>0</v>
      </c>
      <c r="EW24" s="77">
        <f>IFERROR(VLOOKUP(B24,'[1]20'!B:L,11,0),"0")</f>
        <v>0</v>
      </c>
      <c r="EX24" s="75">
        <f t="shared" si="27"/>
        <v>0</v>
      </c>
      <c r="EY24" s="77">
        <f>IFERROR(VLOOKUP(B24,'[1]21'!B:D,3,0),"0")</f>
        <v>0</v>
      </c>
      <c r="EZ24" s="77">
        <f>IFERROR(VLOOKUP(B24,'[1]21'!B:E,4,0),"0")</f>
        <v>0</v>
      </c>
      <c r="FA24" s="77">
        <f>IFERROR(VLOOKUP(B24,'[1]21'!B:F,5,0),"0")</f>
        <v>0</v>
      </c>
      <c r="FB24" s="77">
        <f>IFERROR(VLOOKUP(B24,'[1]21'!B:J,9,0),"0")</f>
        <v>0</v>
      </c>
      <c r="FC24" s="77">
        <f>IFERROR(VLOOKUP(B24,'[1]21'!B:K,10,0),"0")</f>
        <v>0</v>
      </c>
      <c r="FD24" s="77">
        <f>IFERROR(VLOOKUP(B24,'[1]21'!B:L,11,0),"0")</f>
        <v>0</v>
      </c>
      <c r="FE24" s="75">
        <f t="shared" si="28"/>
        <v>0</v>
      </c>
      <c r="FF24" s="77">
        <f>IFERROR(VLOOKUP(B24,'[1]22'!B:D,3,0),"0")</f>
        <v>0</v>
      </c>
      <c r="FG24" s="77">
        <f>IFERROR(VLOOKUP(B24,'[1]22'!B:E,4,0),"0")</f>
        <v>0</v>
      </c>
      <c r="FH24" s="77">
        <f>IFERROR(VLOOKUP(B24,'[1]22'!B:F,5,0),"0")</f>
        <v>0</v>
      </c>
      <c r="FI24" s="77">
        <f>IFERROR(VLOOKUP(B24,'[1]22'!B:J,9,0),"0")</f>
        <v>0</v>
      </c>
      <c r="FJ24" s="77">
        <f>IFERROR(VLOOKUP(B24,'[1]22'!B:K,10,0),"0")</f>
        <v>0</v>
      </c>
      <c r="FK24" s="77">
        <f>IFERROR(VLOOKUP(B24,'[1]22'!B:L,11,0),"0")</f>
        <v>0</v>
      </c>
      <c r="FL24" s="75">
        <f t="shared" si="29"/>
        <v>0</v>
      </c>
      <c r="FM24" s="77">
        <f>IFERROR(VLOOKUP(B24,'[1]23'!B:D,3,0),"0")</f>
        <v>0</v>
      </c>
      <c r="FN24" s="77">
        <f>IFERROR(VLOOKUP(B24,'[1]23'!B:E,4,0),"0")</f>
        <v>0</v>
      </c>
      <c r="FO24" s="77">
        <f>IFERROR(VLOOKUP(B24,'[1]23'!B:F,5,0),"0")</f>
        <v>0</v>
      </c>
      <c r="FP24" s="77">
        <f>IFERROR(VLOOKUP(B24,'[1]23'!B:J,9,0),"0")</f>
        <v>0</v>
      </c>
      <c r="FQ24" s="77">
        <f>IFERROR(VLOOKUP(B24,'[1]23'!B:K,10,0),"0")</f>
        <v>0</v>
      </c>
      <c r="FR24" s="77">
        <f>IFERROR(VLOOKUP(B24,'[1]23'!B:L,11,0),"0")</f>
        <v>0</v>
      </c>
      <c r="FS24" s="75">
        <f t="shared" si="30"/>
        <v>0</v>
      </c>
      <c r="FT24" s="77">
        <f>IFERROR(VLOOKUP(B24,'[1]24'!B:D,3,0),"0")</f>
        <v>0</v>
      </c>
      <c r="FU24" s="77">
        <f>IFERROR(VLOOKUP(B24,'[1]24'!B:E,4,0),"0")</f>
        <v>0</v>
      </c>
      <c r="FV24" s="77">
        <f>IFERROR(VLOOKUP(B24,'[1]24'!B:F,5,0),"0")</f>
        <v>0</v>
      </c>
      <c r="FW24" s="77">
        <f>IFERROR(VLOOKUP(B24,'[1]24'!B:J,9,0),"0")</f>
        <v>0</v>
      </c>
      <c r="FX24" s="77">
        <f>IFERROR(VLOOKUP(B24,'[1]24'!B:K,10,0),"0")</f>
        <v>0</v>
      </c>
      <c r="FY24" s="77">
        <f>IFERROR(VLOOKUP(B24,'[1]24'!B:L,11,0),"0")</f>
        <v>0</v>
      </c>
      <c r="FZ24" s="75">
        <f t="shared" si="31"/>
        <v>0</v>
      </c>
      <c r="GA24" s="77">
        <f>IFERROR(VLOOKUP(B24,'[1]25'!B:D,3,0),"0")</f>
        <v>0</v>
      </c>
      <c r="GB24" s="77">
        <f>IFERROR(VLOOKUP(B24,'[1]25'!B:E,4,0),"0")</f>
        <v>0</v>
      </c>
      <c r="GC24" s="77">
        <f>IFERROR(VLOOKUP(B24,'[1]25'!B:F,5,0),"0")</f>
        <v>0</v>
      </c>
      <c r="GD24" s="77">
        <f>IFERROR(VLOOKUP(B24,'[1]25'!B:J,9,0),"0")</f>
        <v>0</v>
      </c>
      <c r="GE24" s="77">
        <f>IFERROR(VLOOKUP(B24,'[1]25'!B:K,10,0),"0")</f>
        <v>0</v>
      </c>
      <c r="GF24" s="77">
        <f>IFERROR(VLOOKUP(B24,'[1]25'!B:L,11,0),"0")</f>
        <v>0</v>
      </c>
      <c r="GG24" s="75">
        <f t="shared" si="32"/>
        <v>0</v>
      </c>
      <c r="GH24" s="77">
        <f>IFERROR(VLOOKUP(B24,'[1]26'!B:D,3,0),"0")</f>
        <v>0</v>
      </c>
      <c r="GI24" s="77">
        <f>IFERROR(VLOOKUP(B24,'[1]26'!B:E,4,0),"0")</f>
        <v>0</v>
      </c>
      <c r="GJ24" s="77">
        <f>IFERROR(VLOOKUP(B24,'[1]26'!B:F,5,0),"0")</f>
        <v>0</v>
      </c>
      <c r="GK24" s="77">
        <f>IFERROR(VLOOKUP(B24,'[1]26'!B:J,9,0),"0")</f>
        <v>0</v>
      </c>
      <c r="GL24" s="77">
        <f>IFERROR(VLOOKUP(B24,'[1]26'!B:K,10,0),"0")</f>
        <v>0</v>
      </c>
      <c r="GM24" s="77">
        <f>IFERROR(VLOOKUP(B24,'[1]26'!B:L,11,0),"0")</f>
        <v>0</v>
      </c>
      <c r="GN24" s="75">
        <f t="shared" si="33"/>
        <v>0</v>
      </c>
      <c r="GO24" s="77">
        <f>IFERROR(VLOOKUP(B24,'[1]27'!B:D,3,0),"0")</f>
        <v>0</v>
      </c>
      <c r="GP24" s="77">
        <f>IFERROR(VLOOKUP(B24,'[1]27'!B:E,4,0),"0")</f>
        <v>0</v>
      </c>
      <c r="GQ24" s="77">
        <f>IFERROR(VLOOKUP(B24,'[1]27'!B:F,5,0),"0")</f>
        <v>0</v>
      </c>
      <c r="GR24" s="77">
        <f>IFERROR(VLOOKUP(B24,'[1]27'!B:J,9,0),"0")</f>
        <v>0</v>
      </c>
      <c r="GS24" s="77">
        <f>IFERROR(VLOOKUP(B24,'[1]27'!B:K,10,0),"0")</f>
        <v>0</v>
      </c>
      <c r="GT24" s="77">
        <f>IFERROR(VLOOKUP(B24,'[1]27'!B:L,11,0),"0")</f>
        <v>0</v>
      </c>
      <c r="GU24" s="75">
        <f t="shared" si="34"/>
        <v>0</v>
      </c>
      <c r="GV24" s="77">
        <f>IFERROR(VLOOKUP(B24,'[1]28'!B:D,3,0),"0")</f>
        <v>0</v>
      </c>
      <c r="GW24" s="77">
        <f>IFERROR(VLOOKUP(B24,'[1]28'!B:E,4,0),"0")</f>
        <v>0</v>
      </c>
      <c r="GX24" s="77">
        <f>IFERROR(VLOOKUP(B24,'[1]28'!B:F,5,0),"0")</f>
        <v>0</v>
      </c>
      <c r="GY24" s="77">
        <f>IFERROR(VLOOKUP(B24,'[1]28'!B:J,9,0),"0")</f>
        <v>0</v>
      </c>
      <c r="GZ24" s="77">
        <f>IFERROR(VLOOKUP(B24,'[1]28'!B:K,10,0),"0")</f>
        <v>0</v>
      </c>
      <c r="HA24" s="77">
        <f>IFERROR(VLOOKUP(B24,'[1]28'!B:L,11,0),"0")</f>
        <v>0</v>
      </c>
      <c r="HB24" s="75">
        <f t="shared" si="35"/>
        <v>0</v>
      </c>
      <c r="HC24" s="77" t="str">
        <f>IFERROR(VLOOKUP(B24,#REF!,3),"0")</f>
        <v>0</v>
      </c>
      <c r="HD24" s="77" t="str">
        <f>IFERROR(VLOOKUP(B24,#REF!,4,0),"0")</f>
        <v>0</v>
      </c>
      <c r="HE24" s="77" t="str">
        <f>IFERROR(VLOOKUP(B24,#REF!,5,0),"0")</f>
        <v>0</v>
      </c>
      <c r="HF24" s="77" t="str">
        <f>IFERROR(VLOOKUP(B24,#REF!,9,0),"0")</f>
        <v>0</v>
      </c>
      <c r="HG24" s="77" t="str">
        <f>IFERROR(VLOOKUP(B24,#REF!,10,0),"0")</f>
        <v>0</v>
      </c>
      <c r="HH24" s="77" t="str">
        <f>IFERROR(VLOOKUP(B24,#REF!,11,0),"0")</f>
        <v>0</v>
      </c>
      <c r="HI24" s="75">
        <f t="shared" si="36"/>
        <v>0</v>
      </c>
      <c r="HP24" s="75">
        <f t="shared" si="37"/>
        <v>0</v>
      </c>
      <c r="HW24" s="75">
        <f t="shared" si="38"/>
        <v>0</v>
      </c>
    </row>
    <row r="25" spans="1:231" x14ac:dyDescent="0.6">
      <c r="A25" s="57">
        <v>22</v>
      </c>
      <c r="B25" s="57">
        <v>1111059</v>
      </c>
      <c r="C25" s="58" t="s">
        <v>16741</v>
      </c>
      <c r="D25" s="57" t="s">
        <v>169</v>
      </c>
      <c r="E25" s="59">
        <v>4.33</v>
      </c>
      <c r="F25" s="73">
        <f t="shared" si="5"/>
        <v>43.3</v>
      </c>
      <c r="G25" s="74">
        <f t="shared" si="39"/>
        <v>10</v>
      </c>
      <c r="H25" s="74">
        <f t="shared" si="39"/>
        <v>0</v>
      </c>
      <c r="I25" s="74">
        <f t="shared" si="39"/>
        <v>0</v>
      </c>
      <c r="J25" s="74">
        <f t="shared" si="39"/>
        <v>0</v>
      </c>
      <c r="K25" s="74">
        <f t="shared" si="39"/>
        <v>0</v>
      </c>
      <c r="L25" s="74">
        <f t="shared" si="39"/>
        <v>0</v>
      </c>
      <c r="M25" s="75">
        <f t="shared" si="6"/>
        <v>10</v>
      </c>
      <c r="N25" s="76">
        <f t="shared" si="7"/>
        <v>10</v>
      </c>
      <c r="O25" s="77" t="str">
        <f>IFERROR(VLOOKUP(B25,'[1]1ไม่มียอด'!B:D,3,0),"0")</f>
        <v>0</v>
      </c>
      <c r="P25" s="77" t="str">
        <f>IFERROR(VLOOKUP(B25,'[1]1ไม่มียอด'!B:E,4,0),"0")</f>
        <v>0</v>
      </c>
      <c r="Q25" s="77" t="str">
        <f>IFERROR(VLOOKUP(B25,'[1]1ไม่มียอด'!B:F,5,0),"0")</f>
        <v>0</v>
      </c>
      <c r="R25" s="77" t="str">
        <f>IFERROR(VLOOKUP(B25,'[1]1ไม่มียอด'!B:G,6,0),"0")</f>
        <v>0</v>
      </c>
      <c r="S25" s="77" t="str">
        <f>IFERROR(VLOOKUP(B25,'[1]1ไม่มียอด'!B:J,9,0),"0")</f>
        <v>0</v>
      </c>
      <c r="T25" s="77" t="str">
        <f>IFERROR(VLOOKUP(B25,'[1]1ไม่มียอด'!B:K,10,0),"0")</f>
        <v>0</v>
      </c>
      <c r="U25" s="75">
        <f t="shared" si="8"/>
        <v>0</v>
      </c>
      <c r="V25" s="77" t="str">
        <f>IFERROR(VLOOKUP(B25,#REF!,3,0),"0")</f>
        <v>0</v>
      </c>
      <c r="W25" s="77" t="str">
        <f>IFERROR(VLOOKUP(B25,#REF!,4,0),"0")</f>
        <v>0</v>
      </c>
      <c r="X25" s="77" t="str">
        <f>IFERROR(VLOOKUP(B25,#REF!,5,0),"0")</f>
        <v>0</v>
      </c>
      <c r="Y25" s="77" t="str">
        <f>IFERROR(VLOOKUP(B25,#REF!,9,0),"0")</f>
        <v>0</v>
      </c>
      <c r="Z25" s="77" t="str">
        <f>IFERROR(VLOOKUP(B25,#REF!,10,0),"0")</f>
        <v>0</v>
      </c>
      <c r="AA25" s="77" t="str">
        <f>IFERROR(VLOOKUP(B25,#REF!,11,0),"0")</f>
        <v>0</v>
      </c>
      <c r="AB25" s="75">
        <f t="shared" si="9"/>
        <v>0</v>
      </c>
      <c r="AC25" s="77">
        <f>IFERROR(VLOOKUP(B25,'[1]3'!B:D,3,0),"0")</f>
        <v>0</v>
      </c>
      <c r="AD25" s="77">
        <f>IFERROR(VLOOKUP(B25,'[1]3'!B:E,4,0),"0")</f>
        <v>0</v>
      </c>
      <c r="AE25" s="77">
        <f>IFERROR(VLOOKUP(B25,'[1]3'!B:F,5,0),"0")</f>
        <v>0</v>
      </c>
      <c r="AF25" s="77">
        <f>IFERROR(VLOOKUP(B25,'[1]3'!B:J,9,0),"0")</f>
        <v>0</v>
      </c>
      <c r="AG25" s="77">
        <f>IFERROR(VLOOKUP(B25,'[1]3'!B:K,10,0),"0")</f>
        <v>0</v>
      </c>
      <c r="AH25" s="77">
        <f>IFERROR(VLOOKUP(B25,'[1]3'!B:L,11,0),"0")</f>
        <v>0</v>
      </c>
      <c r="AI25" s="75">
        <f t="shared" si="10"/>
        <v>0</v>
      </c>
      <c r="AJ25" s="77">
        <f>IFERROR(VLOOKUP(B25,'[1]4'!B:D,3,0),"0")</f>
        <v>0</v>
      </c>
      <c r="AK25" s="77">
        <f>IFERROR(VLOOKUP(B25,'[1]4'!B:E,4,0),"0")</f>
        <v>0</v>
      </c>
      <c r="AL25" s="77">
        <f>IFERROR(VLOOKUP(B25,'[1]4'!B:F,5,0),"0")</f>
        <v>0</v>
      </c>
      <c r="AM25" s="77">
        <f>IFERROR(VLOOKUP(B25,'[1]4'!B:J,9,0),"0")</f>
        <v>0</v>
      </c>
      <c r="AN25" s="77">
        <f>IFERROR(VLOOKUP(B25,'[1]4'!B:K,10,0),"0")</f>
        <v>0</v>
      </c>
      <c r="AO25" s="77">
        <f>IFERROR(VLOOKUP(B25,'[1]4'!B:L,11,0),"0")</f>
        <v>0</v>
      </c>
      <c r="AP25" s="75">
        <f t="shared" si="11"/>
        <v>0</v>
      </c>
      <c r="AQ25" s="77">
        <f>IFERROR(VLOOKUP(B25,'[1]5'!B:D,3,0),"0")</f>
        <v>0</v>
      </c>
      <c r="AR25" s="77">
        <f>IFERROR(VLOOKUP(B25,'[1]5'!B:E,4,0),"0")</f>
        <v>0</v>
      </c>
      <c r="AS25" s="77">
        <f>IFERROR(VLOOKUP(B25,'[1]5'!B:F,5,0),"0")</f>
        <v>0</v>
      </c>
      <c r="AT25" s="77">
        <f>IFERROR(VLOOKUP(B25,'[1]5'!B:J,9,0),"0")</f>
        <v>0</v>
      </c>
      <c r="AU25" s="77">
        <f>IFERROR(VLOOKUP(B25,'[1]5'!B:K,10,0),"0")</f>
        <v>0</v>
      </c>
      <c r="AV25" s="77">
        <f>IFERROR(VLOOKUP(B25,'[1]5'!B:L,11,0),"0")</f>
        <v>0</v>
      </c>
      <c r="AW25" s="75">
        <f t="shared" si="12"/>
        <v>0</v>
      </c>
      <c r="AX25" s="77">
        <f>IFERROR(VLOOKUP(B25,'[1]6'!B:D,3,0),"0")</f>
        <v>0</v>
      </c>
      <c r="AY25" s="77">
        <f>IFERROR(VLOOKUP(B25,'[1]6'!B:E,4,0),"0")</f>
        <v>0</v>
      </c>
      <c r="AZ25" s="77">
        <f>IFERROR(VLOOKUP(B25,'[1]6'!B:F,5,0),"0")</f>
        <v>0</v>
      </c>
      <c r="BA25" s="77">
        <f>IFERROR(VLOOKUP(B25,'[1]6'!B:J,9,0),"0")</f>
        <v>0</v>
      </c>
      <c r="BB25" s="77">
        <f>IFERROR(VLOOKUP(B25,'[1]6'!B:K,10,0),"0")</f>
        <v>0</v>
      </c>
      <c r="BC25" s="77">
        <f>IFERROR(VLOOKUP(B25,'[1]6'!B:L,11,0),"0")</f>
        <v>0</v>
      </c>
      <c r="BD25" s="75">
        <f t="shared" si="13"/>
        <v>0</v>
      </c>
      <c r="BE25" s="77">
        <f>IFERROR(VLOOKUP(B25,'[1]7'!B:D,3,0),"0")</f>
        <v>0</v>
      </c>
      <c r="BF25" s="77">
        <f>IFERROR(VLOOKUP(B25,'[1]7'!B:E,4,0),"0")</f>
        <v>0</v>
      </c>
      <c r="BG25" s="77">
        <f>IFERROR(VLOOKUP(B25,'[1]7'!B:F,5,0),"0")</f>
        <v>0</v>
      </c>
      <c r="BH25" s="77">
        <f>IFERROR(VLOOKUP(B25,'[1]7'!B:J,9,0),"0")</f>
        <v>0</v>
      </c>
      <c r="BI25" s="77">
        <f>IFERROR(VLOOKUP(B25,'[1]7'!B:K,10,0),"0")</f>
        <v>0</v>
      </c>
      <c r="BJ25" s="77">
        <f>IFERROR(VLOOKUP(B25,'[1]7'!B:L,11,0),"0")</f>
        <v>0</v>
      </c>
      <c r="BK25" s="75">
        <f t="shared" si="14"/>
        <v>0</v>
      </c>
      <c r="BL25" s="77">
        <f>IFERROR(VLOOKUP(B25,'[1]8'!B:D,3,0),"0")</f>
        <v>0</v>
      </c>
      <c r="BM25" s="77">
        <f>IFERROR(VLOOKUP(B25,'[1]8'!B:E,4,0),"0")</f>
        <v>0</v>
      </c>
      <c r="BN25" s="77">
        <f>IFERROR(VLOOKUP(B25,'[1]8'!B:F,5,0),"0")</f>
        <v>0</v>
      </c>
      <c r="BO25" s="77">
        <f>IFERROR(VLOOKUP(B25,'[1]8'!B:J,9,0),"0")</f>
        <v>0</v>
      </c>
      <c r="BP25" s="77">
        <f>IFERROR(VLOOKUP(B25,'[1]8'!B:K,10,0),"0")</f>
        <v>0</v>
      </c>
      <c r="BQ25" s="77">
        <f>IFERROR(VLOOKUP(B25,'[1]8'!B:L,11,0),"0")</f>
        <v>0</v>
      </c>
      <c r="BR25" s="75">
        <f t="shared" si="15"/>
        <v>0</v>
      </c>
      <c r="BS25" s="77">
        <f>IFERROR(VLOOKUP(B25,'[1]9'!B:D,3,0),"0")</f>
        <v>0</v>
      </c>
      <c r="BT25" s="77">
        <f>IFERROR(VLOOKUP(B25,'[1]9'!B:E,4,0),"0")</f>
        <v>0</v>
      </c>
      <c r="BU25" s="77">
        <f>IFERROR(VLOOKUP(B25,'[1]9'!B:F,5,0),"0")</f>
        <v>0</v>
      </c>
      <c r="BV25" s="77">
        <f>IFERROR(VLOOKUP(B25,'[1]9'!B:J,9,0),"0")</f>
        <v>0</v>
      </c>
      <c r="BW25" s="77">
        <f>IFERROR(VLOOKUP(B25,'[1]9'!B:K,10,0),"0")</f>
        <v>0</v>
      </c>
      <c r="BX25" s="77">
        <f>IFERROR(VLOOKUP(B25,'[1]9'!B:L,11,0),"0")</f>
        <v>0</v>
      </c>
      <c r="BY25" s="75">
        <f t="shared" si="16"/>
        <v>0</v>
      </c>
      <c r="BZ25" s="77">
        <f>IFERROR(VLOOKUP(B25,'[1]10'!B:D,3,0),"0")</f>
        <v>0</v>
      </c>
      <c r="CA25" s="77">
        <f>IFERROR(VLOOKUP(B25,'[1]10'!B:E,4,0),"0")</f>
        <v>0</v>
      </c>
      <c r="CB25" s="77">
        <f>VLOOKUP(B25,'[1]10'!B:F,5,0)</f>
        <v>0</v>
      </c>
      <c r="CC25" s="77">
        <f>IFERROR(VLOOKUP(B25,'[1]10'!B:J,9,0),"0")</f>
        <v>0</v>
      </c>
      <c r="CD25" s="77">
        <f>IFERROR(VLOOKUP(B25,'[1]10'!B:K,10,0),"0")</f>
        <v>0</v>
      </c>
      <c r="CE25" s="77">
        <f>IFERROR(VLOOKUP(B25,'[1]10'!B:L,11,0),"0")</f>
        <v>0</v>
      </c>
      <c r="CF25" s="75">
        <f t="shared" si="17"/>
        <v>0</v>
      </c>
      <c r="CG25" s="77">
        <f>IFERROR(VLOOKUP(B25,'[1]11'!B:D,3,0),"0")</f>
        <v>0</v>
      </c>
      <c r="CH25" s="77">
        <f>IFERROR(VLOOKUP(B25,'[1]11'!B:E,4,0),"0")</f>
        <v>0</v>
      </c>
      <c r="CI25" s="77">
        <f>IFERROR(VLOOKUP(B25,'[1]11'!B:F,5,0),"0")</f>
        <v>0</v>
      </c>
      <c r="CJ25" s="77">
        <f>IFERROR(VLOOKUP(B25,'[1]11'!B:J,9,0),"0")</f>
        <v>0</v>
      </c>
      <c r="CK25" s="77">
        <f>IFERROR(VLOOKUP(B25,'[1]11'!B:K,10,0),"0")</f>
        <v>0</v>
      </c>
      <c r="CL25" s="77">
        <f>IFERROR(VLOOKUP(B25,'[1]11'!B:L,11,0),"0")</f>
        <v>0</v>
      </c>
      <c r="CM25" s="75">
        <f t="shared" si="18"/>
        <v>0</v>
      </c>
      <c r="CN25" s="77">
        <f>IFERROR(VLOOKUP(B25,'[1]12'!B:D,3,0),"0")</f>
        <v>0</v>
      </c>
      <c r="CO25" s="77">
        <f>IFERROR(VLOOKUP(B25,'[1]12'!B:E,4,0),"0")</f>
        <v>0</v>
      </c>
      <c r="CP25" s="77">
        <f>IFERROR(VLOOKUP(B25,'[1]12'!B:F,5,0),"0")</f>
        <v>0</v>
      </c>
      <c r="CQ25" s="77">
        <f>IFERROR(VLOOKUP(B25,'[1]12'!B:J,9,0),"0")</f>
        <v>0</v>
      </c>
      <c r="CR25" s="77">
        <f>IFERROR(VLOOKUP(B25,'[1]12'!B:K,10,0),"0")</f>
        <v>0</v>
      </c>
      <c r="CS25" s="77">
        <f>IFERROR(VLOOKUP(B25,'[1]12'!B:L,11,0),"0")</f>
        <v>0</v>
      </c>
      <c r="CT25" s="75">
        <f t="shared" si="19"/>
        <v>0</v>
      </c>
      <c r="CU25" s="77">
        <f>IFERROR(VLOOKUP(B25,'[1]13'!B:D,3,0),"0")</f>
        <v>0</v>
      </c>
      <c r="CV25" s="77">
        <f>IFERROR(VLOOKUP(B25,'[1]13'!B:E,4,0),"0")</f>
        <v>0</v>
      </c>
      <c r="CW25" s="77">
        <f>IFERROR(VLOOKUP(B25,'[1]13'!B:F,5,0),"0")</f>
        <v>0</v>
      </c>
      <c r="CX25" s="77">
        <f>IFERROR(VLOOKUP(B25,'[1]13'!B:J,9,0),"0")</f>
        <v>0</v>
      </c>
      <c r="CY25" s="77">
        <f>IFERROR(VLOOKUP(B25,'[1]13'!B:K,10,0),"0")</f>
        <v>0</v>
      </c>
      <c r="CZ25" s="77">
        <f>IFERROR(VLOOKUP(B25,'[1]13'!B:L,11,0),"0")</f>
        <v>0</v>
      </c>
      <c r="DA25" s="75">
        <f t="shared" si="20"/>
        <v>0</v>
      </c>
      <c r="DB25" s="77">
        <f>IFERROR(VLOOKUP(B25,'[1]14'!B:D,3,0),"0")</f>
        <v>0</v>
      </c>
      <c r="DC25" s="77">
        <f>IFERROR(VLOOKUP(B25,'[1]14'!B:E,4,0),"0")</f>
        <v>0</v>
      </c>
      <c r="DD25" s="77">
        <f>IFERROR(VLOOKUP(B25,'[1]14'!B:F,5,0),"0")</f>
        <v>0</v>
      </c>
      <c r="DE25" s="77">
        <f>IFERROR(VLOOKUP(B25,'[1]14'!B:J,9,0),"0")</f>
        <v>0</v>
      </c>
      <c r="DF25" s="77">
        <f>IFERROR(VLOOKUP(B25,'[1]14'!B:K,10,0),"0")</f>
        <v>0</v>
      </c>
      <c r="DG25" s="77">
        <f>IFERROR(VLOOKUP(B25,'[1]14'!B:L,11,0),"0")</f>
        <v>0</v>
      </c>
      <c r="DH25" s="75">
        <f t="shared" si="21"/>
        <v>0</v>
      </c>
      <c r="DI25" s="77">
        <f>IFERROR(VLOOKUP(B25,'[1]15'!B:D,3,0),"0")</f>
        <v>0</v>
      </c>
      <c r="DJ25" s="77">
        <f>IFERROR(VLOOKUP(B25,'[1]15'!B:E,4,0),"0")</f>
        <v>0</v>
      </c>
      <c r="DK25" s="77">
        <f>IFERROR(VLOOKUP(B25,'[1]15'!B:F,5,0),"0")</f>
        <v>0</v>
      </c>
      <c r="DL25" s="77">
        <f>IFERROR(VLOOKUP(B25,'[1]15'!B:J,9,0),"0")</f>
        <v>0</v>
      </c>
      <c r="DM25" s="77">
        <f>IFERROR(VLOOKUP(B25,'[1]15'!B:K,10,0),"0")</f>
        <v>0</v>
      </c>
      <c r="DN25" s="77">
        <f>IFERROR(VLOOKUP(B25,'[1]15'!B:L,11,0),"0")</f>
        <v>0</v>
      </c>
      <c r="DO25" s="75">
        <f t="shared" si="22"/>
        <v>0</v>
      </c>
      <c r="DP25" s="77">
        <f>IFERROR(VLOOKUP(B25,'[1]16'!B:D,3,0),"0")</f>
        <v>0</v>
      </c>
      <c r="DQ25" s="77">
        <f>IFERROR(VLOOKUP(B25,'[1]16'!B:E,4,0),"0")</f>
        <v>0</v>
      </c>
      <c r="DR25" s="77">
        <f>IFERROR(VLOOKUP(B25,'[1]16'!B:F,5,0),"0")</f>
        <v>0</v>
      </c>
      <c r="DS25" s="77">
        <f>IFERROR(VLOOKUP(B25,'[1]16'!B:J,9,0),"0")</f>
        <v>0</v>
      </c>
      <c r="DT25" s="77">
        <f>IFERROR(VLOOKUP(B25,'[1]16'!B:K,10,0),"0")</f>
        <v>0</v>
      </c>
      <c r="DU25" s="77">
        <f>IFERROR(VLOOKUP(B25,'[1]16'!B:L,11,0),"0")</f>
        <v>0</v>
      </c>
      <c r="DV25" s="75">
        <f t="shared" si="23"/>
        <v>0</v>
      </c>
      <c r="DW25" s="77">
        <f>IFERROR(VLOOKUP(B25,'[1]17'!B:D,3,0),"0")</f>
        <v>0</v>
      </c>
      <c r="DX25" s="77">
        <f>IFERROR(VLOOKUP(B25,'[1]17'!B:E,4,0),"0")</f>
        <v>0</v>
      </c>
      <c r="DY25" s="77">
        <f>IFERROR(VLOOKUP(B25,'[1]17'!B:F,5,0),"0")</f>
        <v>0</v>
      </c>
      <c r="DZ25" s="77">
        <f>IFERROR(VLOOKUP(B25,'[1]17'!B:J,9,0),"0")</f>
        <v>0</v>
      </c>
      <c r="EA25" s="77">
        <f>IFERROR(VLOOKUP(B25,'[1]17'!B:K,10,0),"0")</f>
        <v>0</v>
      </c>
      <c r="EB25" s="77">
        <f>IFERROR(VLOOKUP(B25,'[1]17'!B:L,11,0),"0")</f>
        <v>0</v>
      </c>
      <c r="EC25" s="75">
        <f t="shared" si="24"/>
        <v>0</v>
      </c>
      <c r="ED25" s="77">
        <f>IFERROR(VLOOKUP(B25,'[1]18'!B:D,3,0),"0")</f>
        <v>10</v>
      </c>
      <c r="EE25" s="77">
        <f>IFERROR(VLOOKUP(B25,'[1]18'!B:E,4,0),"0")</f>
        <v>0</v>
      </c>
      <c r="EF25" s="77">
        <f>IFERROR(VLOOKUP(B25,'[1]18'!B:F,5,0),"0")</f>
        <v>0</v>
      </c>
      <c r="EG25" s="77">
        <f>IFERROR(VLOOKUP(B25,'[1]18'!B:J,9,0),"0")</f>
        <v>0</v>
      </c>
      <c r="EH25" s="77">
        <f>IFERROR(VLOOKUP(B25,'[1]18'!B:K,10,0),"0")</f>
        <v>0</v>
      </c>
      <c r="EI25" s="77">
        <f>IFERROR(VLOOKUP(B25,'[1]18'!B:L,11,0),"0")</f>
        <v>0</v>
      </c>
      <c r="EJ25" s="75">
        <f t="shared" si="25"/>
        <v>10</v>
      </c>
      <c r="EK25" s="77">
        <f>IFERROR(VLOOKUP(B25,'[1]19'!B:D,3,0),"0")</f>
        <v>0</v>
      </c>
      <c r="EL25" s="77">
        <f>IFERROR(VLOOKUP(B25,'[1]19'!B:E,4,0),"0")</f>
        <v>0</v>
      </c>
      <c r="EM25" s="77">
        <f>IFERROR(VLOOKUP(B25,'[1]19'!B:F,5,0),"0")</f>
        <v>0</v>
      </c>
      <c r="EN25" s="77">
        <f>IFERROR(VLOOKUP(B25,'[1]19'!B:J,9,0),"0")</f>
        <v>0</v>
      </c>
      <c r="EO25" s="77">
        <f>IFERROR(VLOOKUP(B25,'[1]19'!B:K,10,0),"0")</f>
        <v>0</v>
      </c>
      <c r="EP25" s="77">
        <f>IFERROR(VLOOKUP(B25,'[1]19'!B:L,11,0),"0")</f>
        <v>0</v>
      </c>
      <c r="EQ25" s="75">
        <f t="shared" si="26"/>
        <v>0</v>
      </c>
      <c r="ER25" s="77">
        <f>IFERROR(VLOOKUP(B25,'[1]20'!B:D,3,0),"0")</f>
        <v>0</v>
      </c>
      <c r="ES25" s="77">
        <f>IFERROR(VLOOKUP(B25,'[1]20'!B:E,4,0),"0")</f>
        <v>0</v>
      </c>
      <c r="ET25" s="77">
        <f>IFERROR(VLOOKUP(B25,'[1]20'!B:F,5,0),"0")</f>
        <v>0</v>
      </c>
      <c r="EU25" s="77">
        <f>IFERROR(VLOOKUP(B25,'[1]20'!B:J,9,0),"0")</f>
        <v>0</v>
      </c>
      <c r="EV25" s="77">
        <f>IFERROR(VLOOKUP(B25,'[1]20'!B:K,10,0),"0")</f>
        <v>0</v>
      </c>
      <c r="EW25" s="77">
        <f>IFERROR(VLOOKUP(B25,'[1]20'!B:L,11,0),"0")</f>
        <v>0</v>
      </c>
      <c r="EX25" s="75">
        <f t="shared" si="27"/>
        <v>0</v>
      </c>
      <c r="EY25" s="77">
        <f>IFERROR(VLOOKUP(B25,'[1]21'!B:D,3,0),"0")</f>
        <v>0</v>
      </c>
      <c r="EZ25" s="77">
        <f>IFERROR(VLOOKUP(B25,'[1]21'!B:E,4,0),"0")</f>
        <v>0</v>
      </c>
      <c r="FA25" s="77">
        <f>IFERROR(VLOOKUP(B25,'[1]21'!B:F,5,0),"0")</f>
        <v>0</v>
      </c>
      <c r="FB25" s="77">
        <f>IFERROR(VLOOKUP(B25,'[1]21'!B:J,9,0),"0")</f>
        <v>0</v>
      </c>
      <c r="FC25" s="77">
        <f>IFERROR(VLOOKUP(B25,'[1]21'!B:K,10,0),"0")</f>
        <v>0</v>
      </c>
      <c r="FD25" s="77">
        <f>IFERROR(VLOOKUP(B25,'[1]21'!B:L,11,0),"0")</f>
        <v>0</v>
      </c>
      <c r="FE25" s="75">
        <f t="shared" si="28"/>
        <v>0</v>
      </c>
      <c r="FF25" s="77">
        <f>IFERROR(VLOOKUP(B25,'[1]22'!B:D,3,0),"0")</f>
        <v>0</v>
      </c>
      <c r="FG25" s="77">
        <f>IFERROR(VLOOKUP(B25,'[1]22'!B:E,4,0),"0")</f>
        <v>0</v>
      </c>
      <c r="FH25" s="77">
        <f>IFERROR(VLOOKUP(B25,'[1]22'!B:F,5,0),"0")</f>
        <v>0</v>
      </c>
      <c r="FI25" s="77">
        <f>IFERROR(VLOOKUP(B25,'[1]22'!B:J,9,0),"0")</f>
        <v>0</v>
      </c>
      <c r="FJ25" s="77">
        <f>IFERROR(VLOOKUP(B25,'[1]22'!B:K,10,0),"0")</f>
        <v>0</v>
      </c>
      <c r="FK25" s="77">
        <f>IFERROR(VLOOKUP(B25,'[1]22'!B:L,11,0),"0")</f>
        <v>0</v>
      </c>
      <c r="FL25" s="75">
        <f t="shared" si="29"/>
        <v>0</v>
      </c>
      <c r="FM25" s="77">
        <f>IFERROR(VLOOKUP(B25,'[1]23'!B:D,3,0),"0")</f>
        <v>0</v>
      </c>
      <c r="FN25" s="77">
        <f>IFERROR(VLOOKUP(B25,'[1]23'!B:E,4,0),"0")</f>
        <v>0</v>
      </c>
      <c r="FO25" s="77">
        <f>IFERROR(VLOOKUP(B25,'[1]23'!B:F,5,0),"0")</f>
        <v>0</v>
      </c>
      <c r="FP25" s="77">
        <f>IFERROR(VLOOKUP(B25,'[1]23'!B:J,9,0),"0")</f>
        <v>0</v>
      </c>
      <c r="FQ25" s="77">
        <f>IFERROR(VLOOKUP(B25,'[1]23'!B:K,10,0),"0")</f>
        <v>0</v>
      </c>
      <c r="FR25" s="77">
        <f>IFERROR(VLOOKUP(B25,'[1]23'!B:L,11,0),"0")</f>
        <v>0</v>
      </c>
      <c r="FS25" s="75">
        <f t="shared" si="30"/>
        <v>0</v>
      </c>
      <c r="FT25" s="77">
        <f>IFERROR(VLOOKUP(B25,'[1]24'!B:D,3,0),"0")</f>
        <v>0</v>
      </c>
      <c r="FU25" s="77">
        <f>IFERROR(VLOOKUP(B25,'[1]24'!B:E,4,0),"0")</f>
        <v>0</v>
      </c>
      <c r="FV25" s="77">
        <f>IFERROR(VLOOKUP(B25,'[1]24'!B:F,5,0),"0")</f>
        <v>0</v>
      </c>
      <c r="FW25" s="77">
        <f>IFERROR(VLOOKUP(B25,'[1]24'!B:J,9,0),"0")</f>
        <v>0</v>
      </c>
      <c r="FX25" s="77">
        <f>IFERROR(VLOOKUP(B25,'[1]24'!B:K,10,0),"0")</f>
        <v>0</v>
      </c>
      <c r="FY25" s="77">
        <f>IFERROR(VLOOKUP(B25,'[1]24'!B:L,11,0),"0")</f>
        <v>0</v>
      </c>
      <c r="FZ25" s="75">
        <f t="shared" si="31"/>
        <v>0</v>
      </c>
      <c r="GA25" s="77">
        <f>IFERROR(VLOOKUP(B25,'[1]25'!B:D,3,0),"0")</f>
        <v>0</v>
      </c>
      <c r="GB25" s="77">
        <f>IFERROR(VLOOKUP(B25,'[1]25'!B:E,4,0),"0")</f>
        <v>0</v>
      </c>
      <c r="GC25" s="77">
        <f>IFERROR(VLOOKUP(B25,'[1]25'!B:F,5,0),"0")</f>
        <v>0</v>
      </c>
      <c r="GD25" s="77">
        <f>IFERROR(VLOOKUP(B25,'[1]25'!B:J,9,0),"0")</f>
        <v>0</v>
      </c>
      <c r="GE25" s="77">
        <f>IFERROR(VLOOKUP(B25,'[1]25'!B:K,10,0),"0")</f>
        <v>0</v>
      </c>
      <c r="GF25" s="77">
        <f>IFERROR(VLOOKUP(B25,'[1]25'!B:L,11,0),"0")</f>
        <v>0</v>
      </c>
      <c r="GG25" s="75">
        <f t="shared" si="32"/>
        <v>0</v>
      </c>
      <c r="GH25" s="77">
        <f>IFERROR(VLOOKUP(B25,'[1]26'!B:D,3,0),"0")</f>
        <v>0</v>
      </c>
      <c r="GI25" s="77">
        <f>IFERROR(VLOOKUP(B25,'[1]26'!B:E,4,0),"0")</f>
        <v>0</v>
      </c>
      <c r="GJ25" s="77">
        <f>IFERROR(VLOOKUP(B25,'[1]26'!B:F,5,0),"0")</f>
        <v>0</v>
      </c>
      <c r="GK25" s="77">
        <f>IFERROR(VLOOKUP(B25,'[1]26'!B:J,9,0),"0")</f>
        <v>0</v>
      </c>
      <c r="GL25" s="77">
        <f>IFERROR(VLOOKUP(B25,'[1]26'!B:K,10,0),"0")</f>
        <v>0</v>
      </c>
      <c r="GM25" s="77">
        <f>IFERROR(VLOOKUP(B25,'[1]26'!B:L,11,0),"0")</f>
        <v>0</v>
      </c>
      <c r="GN25" s="75">
        <f t="shared" si="33"/>
        <v>0</v>
      </c>
      <c r="GO25" s="77">
        <f>IFERROR(VLOOKUP(B25,'[1]27'!B:D,3,0),"0")</f>
        <v>0</v>
      </c>
      <c r="GP25" s="77">
        <f>IFERROR(VLOOKUP(B25,'[1]27'!B:E,4,0),"0")</f>
        <v>0</v>
      </c>
      <c r="GQ25" s="77">
        <f>IFERROR(VLOOKUP(B25,'[1]27'!B:F,5,0),"0")</f>
        <v>0</v>
      </c>
      <c r="GR25" s="77">
        <f>IFERROR(VLOOKUP(B25,'[1]27'!B:J,9,0),"0")</f>
        <v>0</v>
      </c>
      <c r="GS25" s="77">
        <f>IFERROR(VLOOKUP(B25,'[1]27'!B:K,10,0),"0")</f>
        <v>0</v>
      </c>
      <c r="GT25" s="77">
        <f>IFERROR(VLOOKUP(B25,'[1]27'!B:L,11,0),"0")</f>
        <v>0</v>
      </c>
      <c r="GU25" s="75">
        <f t="shared" si="34"/>
        <v>0</v>
      </c>
      <c r="GV25" s="77">
        <f>IFERROR(VLOOKUP(B25,'[1]28'!B:D,3,0),"0")</f>
        <v>0</v>
      </c>
      <c r="GW25" s="77">
        <f>IFERROR(VLOOKUP(B25,'[1]28'!B:E,4,0),"0")</f>
        <v>0</v>
      </c>
      <c r="GX25" s="77">
        <f>IFERROR(VLOOKUP(B25,'[1]28'!B:F,5,0),"0")</f>
        <v>0</v>
      </c>
      <c r="GY25" s="77">
        <f>IFERROR(VLOOKUP(B25,'[1]28'!B:J,9,0),"0")</f>
        <v>0</v>
      </c>
      <c r="GZ25" s="77">
        <f>IFERROR(VLOOKUP(B25,'[1]28'!B:K,10,0),"0")</f>
        <v>0</v>
      </c>
      <c r="HA25" s="77">
        <f>IFERROR(VLOOKUP(B25,'[1]28'!B:L,11,0),"0")</f>
        <v>0</v>
      </c>
      <c r="HB25" s="75">
        <f t="shared" si="35"/>
        <v>0</v>
      </c>
      <c r="HC25" s="77" t="str">
        <f>IFERROR(VLOOKUP(B25,#REF!,3),"0")</f>
        <v>0</v>
      </c>
      <c r="HD25" s="77" t="str">
        <f>IFERROR(VLOOKUP(B25,#REF!,4,0),"0")</f>
        <v>0</v>
      </c>
      <c r="HE25" s="77" t="str">
        <f>IFERROR(VLOOKUP(B25,#REF!,5,0),"0")</f>
        <v>0</v>
      </c>
      <c r="HF25" s="77" t="str">
        <f>IFERROR(VLOOKUP(B25,#REF!,9,0),"0")</f>
        <v>0</v>
      </c>
      <c r="HG25" s="77" t="str">
        <f>IFERROR(VLOOKUP(B25,#REF!,10,0),"0")</f>
        <v>0</v>
      </c>
      <c r="HH25" s="77" t="str">
        <f>IFERROR(VLOOKUP(B25,#REF!,11,0),"0")</f>
        <v>0</v>
      </c>
      <c r="HI25" s="75">
        <f t="shared" si="36"/>
        <v>0</v>
      </c>
      <c r="HP25" s="75">
        <f t="shared" si="37"/>
        <v>0</v>
      </c>
      <c r="HW25" s="75">
        <f t="shared" si="38"/>
        <v>0</v>
      </c>
    </row>
    <row r="26" spans="1:231" x14ac:dyDescent="0.6">
      <c r="A26" s="57">
        <v>23</v>
      </c>
      <c r="B26" s="57">
        <v>1111060</v>
      </c>
      <c r="C26" s="58" t="s">
        <v>16742</v>
      </c>
      <c r="D26" s="57" t="s">
        <v>169</v>
      </c>
      <c r="E26" s="59">
        <v>4.3</v>
      </c>
      <c r="F26" s="73">
        <f t="shared" si="5"/>
        <v>43</v>
      </c>
      <c r="G26" s="74">
        <f t="shared" si="39"/>
        <v>10</v>
      </c>
      <c r="H26" s="74">
        <f t="shared" si="39"/>
        <v>0</v>
      </c>
      <c r="I26" s="74">
        <f t="shared" si="39"/>
        <v>0</v>
      </c>
      <c r="J26" s="74">
        <f t="shared" si="39"/>
        <v>0</v>
      </c>
      <c r="K26" s="74">
        <f t="shared" si="39"/>
        <v>0</v>
      </c>
      <c r="L26" s="74">
        <f t="shared" si="39"/>
        <v>0</v>
      </c>
      <c r="M26" s="75">
        <f t="shared" si="6"/>
        <v>10</v>
      </c>
      <c r="N26" s="76">
        <f t="shared" si="7"/>
        <v>10</v>
      </c>
      <c r="O26" s="77" t="str">
        <f>IFERROR(VLOOKUP(B26,'[1]1ไม่มียอด'!B:D,3,0),"0")</f>
        <v>0</v>
      </c>
      <c r="P26" s="77" t="str">
        <f>IFERROR(VLOOKUP(B26,'[1]1ไม่มียอด'!B:E,4,0),"0")</f>
        <v>0</v>
      </c>
      <c r="Q26" s="77" t="str">
        <f>IFERROR(VLOOKUP(B26,'[1]1ไม่มียอด'!B:F,5,0),"0")</f>
        <v>0</v>
      </c>
      <c r="R26" s="77" t="str">
        <f>IFERROR(VLOOKUP(B26,'[1]1ไม่มียอด'!B:G,6,0),"0")</f>
        <v>0</v>
      </c>
      <c r="S26" s="77" t="str">
        <f>IFERROR(VLOOKUP(B26,'[1]1ไม่มียอด'!B:J,9,0),"0")</f>
        <v>0</v>
      </c>
      <c r="T26" s="77" t="str">
        <f>IFERROR(VLOOKUP(B26,'[1]1ไม่มียอด'!B:K,10,0),"0")</f>
        <v>0</v>
      </c>
      <c r="U26" s="75">
        <f t="shared" si="8"/>
        <v>0</v>
      </c>
      <c r="V26" s="77" t="str">
        <f>IFERROR(VLOOKUP(B26,#REF!,3,0),"0")</f>
        <v>0</v>
      </c>
      <c r="W26" s="77" t="str">
        <f>IFERROR(VLOOKUP(B26,#REF!,4,0),"0")</f>
        <v>0</v>
      </c>
      <c r="X26" s="77" t="str">
        <f>IFERROR(VLOOKUP(B26,#REF!,5,0),"0")</f>
        <v>0</v>
      </c>
      <c r="Y26" s="77" t="str">
        <f>IFERROR(VLOOKUP(B26,#REF!,9,0),"0")</f>
        <v>0</v>
      </c>
      <c r="Z26" s="77" t="str">
        <f>IFERROR(VLOOKUP(B26,#REF!,10,0),"0")</f>
        <v>0</v>
      </c>
      <c r="AA26" s="77" t="str">
        <f>IFERROR(VLOOKUP(B26,#REF!,11,0),"0")</f>
        <v>0</v>
      </c>
      <c r="AB26" s="75">
        <f t="shared" si="9"/>
        <v>0</v>
      </c>
      <c r="AC26" s="77">
        <f>IFERROR(VLOOKUP(B26,'[1]3'!B:D,3,0),"0")</f>
        <v>0</v>
      </c>
      <c r="AD26" s="77">
        <f>IFERROR(VLOOKUP(B26,'[1]3'!B:E,4,0),"0")</f>
        <v>0</v>
      </c>
      <c r="AE26" s="77">
        <f>IFERROR(VLOOKUP(B26,'[1]3'!B:F,5,0),"0")</f>
        <v>0</v>
      </c>
      <c r="AF26" s="77">
        <f>IFERROR(VLOOKUP(B26,'[1]3'!B:J,9,0),"0")</f>
        <v>0</v>
      </c>
      <c r="AG26" s="77">
        <f>IFERROR(VLOOKUP(B26,'[1]3'!B:K,10,0),"0")</f>
        <v>0</v>
      </c>
      <c r="AH26" s="77">
        <f>IFERROR(VLOOKUP(B26,'[1]3'!B:L,11,0),"0")</f>
        <v>0</v>
      </c>
      <c r="AI26" s="75">
        <f t="shared" si="10"/>
        <v>0</v>
      </c>
      <c r="AJ26" s="77">
        <f>IFERROR(VLOOKUP(B26,'[1]4'!B:D,3,0),"0")</f>
        <v>0</v>
      </c>
      <c r="AK26" s="77">
        <f>IFERROR(VLOOKUP(B26,'[1]4'!B:E,4,0),"0")</f>
        <v>0</v>
      </c>
      <c r="AL26" s="77">
        <f>IFERROR(VLOOKUP(B26,'[1]4'!B:F,5,0),"0")</f>
        <v>0</v>
      </c>
      <c r="AM26" s="77">
        <f>IFERROR(VLOOKUP(B26,'[1]4'!B:J,9,0),"0")</f>
        <v>0</v>
      </c>
      <c r="AN26" s="77">
        <f>IFERROR(VLOOKUP(B26,'[1]4'!B:K,10,0),"0")</f>
        <v>0</v>
      </c>
      <c r="AO26" s="77">
        <f>IFERROR(VLOOKUP(B26,'[1]4'!B:L,11,0),"0")</f>
        <v>0</v>
      </c>
      <c r="AP26" s="75">
        <f t="shared" si="11"/>
        <v>0</v>
      </c>
      <c r="AQ26" s="77">
        <f>IFERROR(VLOOKUP(B26,'[1]5'!B:D,3,0),"0")</f>
        <v>0</v>
      </c>
      <c r="AR26" s="77">
        <f>IFERROR(VLOOKUP(B26,'[1]5'!B:E,4,0),"0")</f>
        <v>0</v>
      </c>
      <c r="AS26" s="77">
        <f>IFERROR(VLOOKUP(B26,'[1]5'!B:F,5,0),"0")</f>
        <v>0</v>
      </c>
      <c r="AT26" s="77">
        <f>IFERROR(VLOOKUP(B26,'[1]5'!B:J,9,0),"0")</f>
        <v>0</v>
      </c>
      <c r="AU26" s="77">
        <f>IFERROR(VLOOKUP(B26,'[1]5'!B:K,10,0),"0")</f>
        <v>0</v>
      </c>
      <c r="AV26" s="77">
        <f>IFERROR(VLOOKUP(B26,'[1]5'!B:L,11,0),"0")</f>
        <v>0</v>
      </c>
      <c r="AW26" s="75">
        <f t="shared" si="12"/>
        <v>0</v>
      </c>
      <c r="AX26" s="77">
        <f>IFERROR(VLOOKUP(B26,'[1]6'!B:D,3,0),"0")</f>
        <v>0</v>
      </c>
      <c r="AY26" s="77">
        <f>IFERROR(VLOOKUP(B26,'[1]6'!B:E,4,0),"0")</f>
        <v>0</v>
      </c>
      <c r="AZ26" s="77">
        <f>IFERROR(VLOOKUP(B26,'[1]6'!B:F,5,0),"0")</f>
        <v>0</v>
      </c>
      <c r="BA26" s="77">
        <f>IFERROR(VLOOKUP(B26,'[1]6'!B:J,9,0),"0")</f>
        <v>0</v>
      </c>
      <c r="BB26" s="77">
        <f>IFERROR(VLOOKUP(B26,'[1]6'!B:K,10,0),"0")</f>
        <v>0</v>
      </c>
      <c r="BC26" s="77">
        <f>IFERROR(VLOOKUP(B26,'[1]6'!B:L,11,0),"0")</f>
        <v>0</v>
      </c>
      <c r="BD26" s="75">
        <f t="shared" si="13"/>
        <v>0</v>
      </c>
      <c r="BE26" s="77">
        <f>IFERROR(VLOOKUP(B26,'[1]7'!B:D,3,0),"0")</f>
        <v>0</v>
      </c>
      <c r="BF26" s="77">
        <f>IFERROR(VLOOKUP(B26,'[1]7'!B:E,4,0),"0")</f>
        <v>0</v>
      </c>
      <c r="BG26" s="77">
        <f>IFERROR(VLOOKUP(B26,'[1]7'!B:F,5,0),"0")</f>
        <v>0</v>
      </c>
      <c r="BH26" s="77">
        <f>IFERROR(VLOOKUP(B26,'[1]7'!B:J,9,0),"0")</f>
        <v>0</v>
      </c>
      <c r="BI26" s="77">
        <f>IFERROR(VLOOKUP(B26,'[1]7'!B:K,10,0),"0")</f>
        <v>0</v>
      </c>
      <c r="BJ26" s="77">
        <f>IFERROR(VLOOKUP(B26,'[1]7'!B:L,11,0),"0")</f>
        <v>0</v>
      </c>
      <c r="BK26" s="75">
        <f t="shared" si="14"/>
        <v>0</v>
      </c>
      <c r="BL26" s="77">
        <f>IFERROR(VLOOKUP(B26,'[1]8'!B:D,3,0),"0")</f>
        <v>0</v>
      </c>
      <c r="BM26" s="77">
        <f>IFERROR(VLOOKUP(B26,'[1]8'!B:E,4,0),"0")</f>
        <v>0</v>
      </c>
      <c r="BN26" s="77">
        <f>IFERROR(VLOOKUP(B26,'[1]8'!B:F,5,0),"0")</f>
        <v>0</v>
      </c>
      <c r="BO26" s="77">
        <f>IFERROR(VLOOKUP(B26,'[1]8'!B:J,9,0),"0")</f>
        <v>0</v>
      </c>
      <c r="BP26" s="77">
        <f>IFERROR(VLOOKUP(B26,'[1]8'!B:K,10,0),"0")</f>
        <v>0</v>
      </c>
      <c r="BQ26" s="77">
        <f>IFERROR(VLOOKUP(B26,'[1]8'!B:L,11,0),"0")</f>
        <v>0</v>
      </c>
      <c r="BR26" s="75">
        <f t="shared" si="15"/>
        <v>0</v>
      </c>
      <c r="BS26" s="77">
        <f>IFERROR(VLOOKUP(B26,'[1]9'!B:D,3,0),"0")</f>
        <v>0</v>
      </c>
      <c r="BT26" s="77">
        <f>IFERROR(VLOOKUP(B26,'[1]9'!B:E,4,0),"0")</f>
        <v>0</v>
      </c>
      <c r="BU26" s="77">
        <f>IFERROR(VLOOKUP(B26,'[1]9'!B:F,5,0),"0")</f>
        <v>0</v>
      </c>
      <c r="BV26" s="77">
        <f>IFERROR(VLOOKUP(B26,'[1]9'!B:J,9,0),"0")</f>
        <v>0</v>
      </c>
      <c r="BW26" s="77">
        <f>IFERROR(VLOOKUP(B26,'[1]9'!B:K,10,0),"0")</f>
        <v>0</v>
      </c>
      <c r="BX26" s="77">
        <f>IFERROR(VLOOKUP(B26,'[1]9'!B:L,11,0),"0")</f>
        <v>0</v>
      </c>
      <c r="BY26" s="75">
        <f t="shared" si="16"/>
        <v>0</v>
      </c>
      <c r="BZ26" s="77">
        <f>IFERROR(VLOOKUP(B26,'[1]10'!B:D,3,0),"0")</f>
        <v>0</v>
      </c>
      <c r="CA26" s="77">
        <f>IFERROR(VLOOKUP(B26,'[1]10'!B:E,4,0),"0")</f>
        <v>0</v>
      </c>
      <c r="CB26" s="77">
        <f>VLOOKUP(B26,'[1]10'!B:F,5,0)</f>
        <v>0</v>
      </c>
      <c r="CC26" s="77">
        <f>IFERROR(VLOOKUP(B26,'[1]10'!B:J,9,0),"0")</f>
        <v>0</v>
      </c>
      <c r="CD26" s="77">
        <f>IFERROR(VLOOKUP(B26,'[1]10'!B:K,10,0),"0")</f>
        <v>0</v>
      </c>
      <c r="CE26" s="77">
        <f>IFERROR(VLOOKUP(B26,'[1]10'!B:L,11,0),"0")</f>
        <v>0</v>
      </c>
      <c r="CF26" s="75">
        <f t="shared" si="17"/>
        <v>0</v>
      </c>
      <c r="CG26" s="77">
        <f>IFERROR(VLOOKUP(B26,'[1]11'!B:D,3,0),"0")</f>
        <v>0</v>
      </c>
      <c r="CH26" s="77">
        <f>IFERROR(VLOOKUP(B26,'[1]11'!B:E,4,0),"0")</f>
        <v>0</v>
      </c>
      <c r="CI26" s="77">
        <f>IFERROR(VLOOKUP(B26,'[1]11'!B:F,5,0),"0")</f>
        <v>0</v>
      </c>
      <c r="CJ26" s="77">
        <f>IFERROR(VLOOKUP(B26,'[1]11'!B:J,9,0),"0")</f>
        <v>0</v>
      </c>
      <c r="CK26" s="77">
        <f>IFERROR(VLOOKUP(B26,'[1]11'!B:K,10,0),"0")</f>
        <v>0</v>
      </c>
      <c r="CL26" s="77">
        <f>IFERROR(VLOOKUP(B26,'[1]11'!B:L,11,0),"0")</f>
        <v>0</v>
      </c>
      <c r="CM26" s="75">
        <f t="shared" si="18"/>
        <v>0</v>
      </c>
      <c r="CN26" s="77">
        <f>IFERROR(VLOOKUP(B26,'[1]12'!B:D,3,0),"0")</f>
        <v>0</v>
      </c>
      <c r="CO26" s="77">
        <f>IFERROR(VLOOKUP(B26,'[1]12'!B:E,4,0),"0")</f>
        <v>0</v>
      </c>
      <c r="CP26" s="77">
        <f>IFERROR(VLOOKUP(B26,'[1]12'!B:F,5,0),"0")</f>
        <v>0</v>
      </c>
      <c r="CQ26" s="77">
        <f>IFERROR(VLOOKUP(B26,'[1]12'!B:J,9,0),"0")</f>
        <v>0</v>
      </c>
      <c r="CR26" s="77">
        <f>IFERROR(VLOOKUP(B26,'[1]12'!B:K,10,0),"0")</f>
        <v>0</v>
      </c>
      <c r="CS26" s="77">
        <f>IFERROR(VLOOKUP(B26,'[1]12'!B:L,11,0),"0")</f>
        <v>0</v>
      </c>
      <c r="CT26" s="75">
        <f t="shared" si="19"/>
        <v>0</v>
      </c>
      <c r="CU26" s="77">
        <f>IFERROR(VLOOKUP(B26,'[1]13'!B:D,3,0),"0")</f>
        <v>0</v>
      </c>
      <c r="CV26" s="77">
        <f>IFERROR(VLOOKUP(B26,'[1]13'!B:E,4,0),"0")</f>
        <v>0</v>
      </c>
      <c r="CW26" s="77">
        <f>IFERROR(VLOOKUP(B26,'[1]13'!B:F,5,0),"0")</f>
        <v>0</v>
      </c>
      <c r="CX26" s="77">
        <f>IFERROR(VLOOKUP(B26,'[1]13'!B:J,9,0),"0")</f>
        <v>0</v>
      </c>
      <c r="CY26" s="77">
        <f>IFERROR(VLOOKUP(B26,'[1]13'!B:K,10,0),"0")</f>
        <v>0</v>
      </c>
      <c r="CZ26" s="77">
        <f>IFERROR(VLOOKUP(B26,'[1]13'!B:L,11,0),"0")</f>
        <v>0</v>
      </c>
      <c r="DA26" s="75">
        <f t="shared" si="20"/>
        <v>0</v>
      </c>
      <c r="DB26" s="77">
        <f>IFERROR(VLOOKUP(B26,'[1]14'!B:D,3,0),"0")</f>
        <v>0</v>
      </c>
      <c r="DC26" s="77">
        <f>IFERROR(VLOOKUP(B26,'[1]14'!B:E,4,0),"0")</f>
        <v>0</v>
      </c>
      <c r="DD26" s="77">
        <f>IFERROR(VLOOKUP(B26,'[1]14'!B:F,5,0),"0")</f>
        <v>0</v>
      </c>
      <c r="DE26" s="77">
        <f>IFERROR(VLOOKUP(B26,'[1]14'!B:J,9,0),"0")</f>
        <v>0</v>
      </c>
      <c r="DF26" s="77">
        <f>IFERROR(VLOOKUP(B26,'[1]14'!B:K,10,0),"0")</f>
        <v>0</v>
      </c>
      <c r="DG26" s="77">
        <f>IFERROR(VLOOKUP(B26,'[1]14'!B:L,11,0),"0")</f>
        <v>0</v>
      </c>
      <c r="DH26" s="75">
        <f t="shared" si="21"/>
        <v>0</v>
      </c>
      <c r="DI26" s="77">
        <f>IFERROR(VLOOKUP(B26,'[1]15'!B:D,3,0),"0")</f>
        <v>0</v>
      </c>
      <c r="DJ26" s="77">
        <f>IFERROR(VLOOKUP(B26,'[1]15'!B:E,4,0),"0")</f>
        <v>0</v>
      </c>
      <c r="DK26" s="77">
        <f>IFERROR(VLOOKUP(B26,'[1]15'!B:F,5,0),"0")</f>
        <v>0</v>
      </c>
      <c r="DL26" s="77">
        <f>IFERROR(VLOOKUP(B26,'[1]15'!B:J,9,0),"0")</f>
        <v>0</v>
      </c>
      <c r="DM26" s="77">
        <f>IFERROR(VLOOKUP(B26,'[1]15'!B:K,10,0),"0")</f>
        <v>0</v>
      </c>
      <c r="DN26" s="77">
        <f>IFERROR(VLOOKUP(B26,'[1]15'!B:L,11,0),"0")</f>
        <v>0</v>
      </c>
      <c r="DO26" s="75">
        <f t="shared" si="22"/>
        <v>0</v>
      </c>
      <c r="DP26" s="77">
        <f>IFERROR(VLOOKUP(B26,'[1]16'!B:D,3,0),"0")</f>
        <v>0</v>
      </c>
      <c r="DQ26" s="77">
        <f>IFERROR(VLOOKUP(B26,'[1]16'!B:E,4,0),"0")</f>
        <v>0</v>
      </c>
      <c r="DR26" s="77">
        <f>IFERROR(VLOOKUP(B26,'[1]16'!B:F,5,0),"0")</f>
        <v>0</v>
      </c>
      <c r="DS26" s="77">
        <f>IFERROR(VLOOKUP(B26,'[1]16'!B:J,9,0),"0")</f>
        <v>0</v>
      </c>
      <c r="DT26" s="77">
        <f>IFERROR(VLOOKUP(B26,'[1]16'!B:K,10,0),"0")</f>
        <v>0</v>
      </c>
      <c r="DU26" s="77">
        <f>IFERROR(VLOOKUP(B26,'[1]16'!B:L,11,0),"0")</f>
        <v>0</v>
      </c>
      <c r="DV26" s="75">
        <f t="shared" si="23"/>
        <v>0</v>
      </c>
      <c r="DW26" s="77">
        <f>IFERROR(VLOOKUP(B26,'[1]17'!B:D,3,0),"0")</f>
        <v>0</v>
      </c>
      <c r="DX26" s="77">
        <f>IFERROR(VLOOKUP(B26,'[1]17'!B:E,4,0),"0")</f>
        <v>0</v>
      </c>
      <c r="DY26" s="77">
        <f>IFERROR(VLOOKUP(B26,'[1]17'!B:F,5,0),"0")</f>
        <v>0</v>
      </c>
      <c r="DZ26" s="77">
        <f>IFERROR(VLOOKUP(B26,'[1]17'!B:J,9,0),"0")</f>
        <v>0</v>
      </c>
      <c r="EA26" s="77">
        <f>IFERROR(VLOOKUP(B26,'[1]17'!B:K,10,0),"0")</f>
        <v>0</v>
      </c>
      <c r="EB26" s="77">
        <f>IFERROR(VLOOKUP(B26,'[1]17'!B:L,11,0),"0")</f>
        <v>0</v>
      </c>
      <c r="EC26" s="75">
        <f t="shared" si="24"/>
        <v>0</v>
      </c>
      <c r="ED26" s="77">
        <f>IFERROR(VLOOKUP(B26,'[1]18'!B:D,3,0),"0")</f>
        <v>10</v>
      </c>
      <c r="EE26" s="77">
        <f>IFERROR(VLOOKUP(B26,'[1]18'!B:E,4,0),"0")</f>
        <v>0</v>
      </c>
      <c r="EF26" s="77">
        <f>IFERROR(VLOOKUP(B26,'[1]18'!B:F,5,0),"0")</f>
        <v>0</v>
      </c>
      <c r="EG26" s="77">
        <f>IFERROR(VLOOKUP(B26,'[1]18'!B:J,9,0),"0")</f>
        <v>0</v>
      </c>
      <c r="EH26" s="77">
        <f>IFERROR(VLOOKUP(B26,'[1]18'!B:K,10,0),"0")</f>
        <v>0</v>
      </c>
      <c r="EI26" s="77">
        <f>IFERROR(VLOOKUP(B26,'[1]18'!B:L,11,0),"0")</f>
        <v>0</v>
      </c>
      <c r="EJ26" s="75">
        <f t="shared" si="25"/>
        <v>10</v>
      </c>
      <c r="EK26" s="77">
        <f>IFERROR(VLOOKUP(B26,'[1]19'!B:D,3,0),"0")</f>
        <v>0</v>
      </c>
      <c r="EL26" s="77">
        <f>IFERROR(VLOOKUP(B26,'[1]19'!B:E,4,0),"0")</f>
        <v>0</v>
      </c>
      <c r="EM26" s="77">
        <f>IFERROR(VLOOKUP(B26,'[1]19'!B:F,5,0),"0")</f>
        <v>0</v>
      </c>
      <c r="EN26" s="77">
        <f>IFERROR(VLOOKUP(B26,'[1]19'!B:J,9,0),"0")</f>
        <v>0</v>
      </c>
      <c r="EO26" s="77">
        <f>IFERROR(VLOOKUP(B26,'[1]19'!B:K,10,0),"0")</f>
        <v>0</v>
      </c>
      <c r="EP26" s="77">
        <f>IFERROR(VLOOKUP(B26,'[1]19'!B:L,11,0),"0")</f>
        <v>0</v>
      </c>
      <c r="EQ26" s="75">
        <f t="shared" si="26"/>
        <v>0</v>
      </c>
      <c r="ER26" s="77">
        <f>IFERROR(VLOOKUP(B26,'[1]20'!B:D,3,0),"0")</f>
        <v>0</v>
      </c>
      <c r="ES26" s="77">
        <f>IFERROR(VLOOKUP(B26,'[1]20'!B:E,4,0),"0")</f>
        <v>0</v>
      </c>
      <c r="ET26" s="77">
        <f>IFERROR(VLOOKUP(B26,'[1]20'!B:F,5,0),"0")</f>
        <v>0</v>
      </c>
      <c r="EU26" s="77">
        <f>IFERROR(VLOOKUP(B26,'[1]20'!B:J,9,0),"0")</f>
        <v>0</v>
      </c>
      <c r="EV26" s="77">
        <f>IFERROR(VLOOKUP(B26,'[1]20'!B:K,10,0),"0")</f>
        <v>0</v>
      </c>
      <c r="EW26" s="77">
        <f>IFERROR(VLOOKUP(B26,'[1]20'!B:L,11,0),"0")</f>
        <v>0</v>
      </c>
      <c r="EX26" s="75">
        <f t="shared" si="27"/>
        <v>0</v>
      </c>
      <c r="EY26" s="77">
        <f>IFERROR(VLOOKUP(B26,'[1]21'!B:D,3,0),"0")</f>
        <v>0</v>
      </c>
      <c r="EZ26" s="77">
        <f>IFERROR(VLOOKUP(B26,'[1]21'!B:E,4,0),"0")</f>
        <v>0</v>
      </c>
      <c r="FA26" s="77">
        <f>IFERROR(VLOOKUP(B26,'[1]21'!B:F,5,0),"0")</f>
        <v>0</v>
      </c>
      <c r="FB26" s="77">
        <f>IFERROR(VLOOKUP(B26,'[1]21'!B:J,9,0),"0")</f>
        <v>0</v>
      </c>
      <c r="FC26" s="77">
        <f>IFERROR(VLOOKUP(B26,'[1]21'!B:K,10,0),"0")</f>
        <v>0</v>
      </c>
      <c r="FD26" s="77">
        <f>IFERROR(VLOOKUP(B26,'[1]21'!B:L,11,0),"0")</f>
        <v>0</v>
      </c>
      <c r="FE26" s="75">
        <f t="shared" si="28"/>
        <v>0</v>
      </c>
      <c r="FF26" s="77">
        <f>IFERROR(VLOOKUP(B26,'[1]22'!B:D,3,0),"0")</f>
        <v>0</v>
      </c>
      <c r="FG26" s="77">
        <f>IFERROR(VLOOKUP(B26,'[1]22'!B:E,4,0),"0")</f>
        <v>0</v>
      </c>
      <c r="FH26" s="77">
        <f>IFERROR(VLOOKUP(B26,'[1]22'!B:F,5,0),"0")</f>
        <v>0</v>
      </c>
      <c r="FI26" s="77">
        <f>IFERROR(VLOOKUP(B26,'[1]22'!B:J,9,0),"0")</f>
        <v>0</v>
      </c>
      <c r="FJ26" s="77">
        <f>IFERROR(VLOOKUP(B26,'[1]22'!B:K,10,0),"0")</f>
        <v>0</v>
      </c>
      <c r="FK26" s="77">
        <f>IFERROR(VLOOKUP(B26,'[1]22'!B:L,11,0),"0")</f>
        <v>0</v>
      </c>
      <c r="FL26" s="75">
        <f t="shared" si="29"/>
        <v>0</v>
      </c>
      <c r="FM26" s="77">
        <f>IFERROR(VLOOKUP(B26,'[1]23'!B:D,3,0),"0")</f>
        <v>0</v>
      </c>
      <c r="FN26" s="77">
        <f>IFERROR(VLOOKUP(B26,'[1]23'!B:E,4,0),"0")</f>
        <v>0</v>
      </c>
      <c r="FO26" s="77">
        <f>IFERROR(VLOOKUP(B26,'[1]23'!B:F,5,0),"0")</f>
        <v>0</v>
      </c>
      <c r="FP26" s="77">
        <f>IFERROR(VLOOKUP(B26,'[1]23'!B:J,9,0),"0")</f>
        <v>0</v>
      </c>
      <c r="FQ26" s="77">
        <f>IFERROR(VLOOKUP(B26,'[1]23'!B:K,10,0),"0")</f>
        <v>0</v>
      </c>
      <c r="FR26" s="77">
        <f>IFERROR(VLOOKUP(B26,'[1]23'!B:L,11,0),"0")</f>
        <v>0</v>
      </c>
      <c r="FS26" s="75">
        <f t="shared" si="30"/>
        <v>0</v>
      </c>
      <c r="FT26" s="77">
        <f>IFERROR(VLOOKUP(B26,'[1]24'!B:D,3,0),"0")</f>
        <v>0</v>
      </c>
      <c r="FU26" s="77">
        <f>IFERROR(VLOOKUP(B26,'[1]24'!B:E,4,0),"0")</f>
        <v>0</v>
      </c>
      <c r="FV26" s="77">
        <f>IFERROR(VLOOKUP(B26,'[1]24'!B:F,5,0),"0")</f>
        <v>0</v>
      </c>
      <c r="FW26" s="77">
        <f>IFERROR(VLOOKUP(B26,'[1]24'!B:J,9,0),"0")</f>
        <v>0</v>
      </c>
      <c r="FX26" s="77">
        <f>IFERROR(VLOOKUP(B26,'[1]24'!B:K,10,0),"0")</f>
        <v>0</v>
      </c>
      <c r="FY26" s="77">
        <f>IFERROR(VLOOKUP(B26,'[1]24'!B:L,11,0),"0")</f>
        <v>0</v>
      </c>
      <c r="FZ26" s="75">
        <f t="shared" si="31"/>
        <v>0</v>
      </c>
      <c r="GA26" s="77">
        <f>IFERROR(VLOOKUP(B26,'[1]25'!B:D,3,0),"0")</f>
        <v>0</v>
      </c>
      <c r="GB26" s="77">
        <f>IFERROR(VLOOKUP(B26,'[1]25'!B:E,4,0),"0")</f>
        <v>0</v>
      </c>
      <c r="GC26" s="77">
        <f>IFERROR(VLOOKUP(B26,'[1]25'!B:F,5,0),"0")</f>
        <v>0</v>
      </c>
      <c r="GD26" s="77">
        <f>IFERROR(VLOOKUP(B26,'[1]25'!B:J,9,0),"0")</f>
        <v>0</v>
      </c>
      <c r="GE26" s="77">
        <f>IFERROR(VLOOKUP(B26,'[1]25'!B:K,10,0),"0")</f>
        <v>0</v>
      </c>
      <c r="GF26" s="77">
        <f>IFERROR(VLOOKUP(B26,'[1]25'!B:L,11,0),"0")</f>
        <v>0</v>
      </c>
      <c r="GG26" s="75">
        <f t="shared" si="32"/>
        <v>0</v>
      </c>
      <c r="GH26" s="77">
        <f>IFERROR(VLOOKUP(B26,'[1]26'!B:D,3,0),"0")</f>
        <v>0</v>
      </c>
      <c r="GI26" s="77">
        <f>IFERROR(VLOOKUP(B26,'[1]26'!B:E,4,0),"0")</f>
        <v>0</v>
      </c>
      <c r="GJ26" s="77">
        <f>IFERROR(VLOOKUP(B26,'[1]26'!B:F,5,0),"0")</f>
        <v>0</v>
      </c>
      <c r="GK26" s="77">
        <f>IFERROR(VLOOKUP(B26,'[1]26'!B:J,9,0),"0")</f>
        <v>0</v>
      </c>
      <c r="GL26" s="77">
        <f>IFERROR(VLOOKUP(B26,'[1]26'!B:K,10,0),"0")</f>
        <v>0</v>
      </c>
      <c r="GM26" s="77">
        <f>IFERROR(VLOOKUP(B26,'[1]26'!B:L,11,0),"0")</f>
        <v>0</v>
      </c>
      <c r="GN26" s="75">
        <f t="shared" si="33"/>
        <v>0</v>
      </c>
      <c r="GO26" s="77">
        <f>IFERROR(VLOOKUP(B26,'[1]27'!B:D,3,0),"0")</f>
        <v>0</v>
      </c>
      <c r="GP26" s="77">
        <f>IFERROR(VLOOKUP(B26,'[1]27'!B:E,4,0),"0")</f>
        <v>0</v>
      </c>
      <c r="GQ26" s="77">
        <f>IFERROR(VLOOKUP(B26,'[1]27'!B:F,5,0),"0")</f>
        <v>0</v>
      </c>
      <c r="GR26" s="77">
        <f>IFERROR(VLOOKUP(B26,'[1]27'!B:J,9,0),"0")</f>
        <v>0</v>
      </c>
      <c r="GS26" s="77">
        <f>IFERROR(VLOOKUP(B26,'[1]27'!B:K,10,0),"0")</f>
        <v>0</v>
      </c>
      <c r="GT26" s="77">
        <f>IFERROR(VLOOKUP(B26,'[1]27'!B:L,11,0),"0")</f>
        <v>0</v>
      </c>
      <c r="GU26" s="75">
        <f t="shared" si="34"/>
        <v>0</v>
      </c>
      <c r="GV26" s="77">
        <f>IFERROR(VLOOKUP(B26,'[1]28'!B:D,3,0),"0")</f>
        <v>0</v>
      </c>
      <c r="GW26" s="77">
        <f>IFERROR(VLOOKUP(B26,'[1]28'!B:E,4,0),"0")</f>
        <v>0</v>
      </c>
      <c r="GX26" s="77">
        <f>IFERROR(VLOOKUP(B26,'[1]28'!B:F,5,0),"0")</f>
        <v>0</v>
      </c>
      <c r="GY26" s="77">
        <f>IFERROR(VLOOKUP(B26,'[1]28'!B:J,9,0),"0")</f>
        <v>0</v>
      </c>
      <c r="GZ26" s="77">
        <f>IFERROR(VLOOKUP(B26,'[1]28'!B:K,10,0),"0")</f>
        <v>0</v>
      </c>
      <c r="HA26" s="77">
        <f>IFERROR(VLOOKUP(B26,'[1]28'!B:L,11,0),"0")</f>
        <v>0</v>
      </c>
      <c r="HB26" s="75">
        <f t="shared" si="35"/>
        <v>0</v>
      </c>
      <c r="HC26" s="77" t="str">
        <f>IFERROR(VLOOKUP(B26,#REF!,3),"0")</f>
        <v>0</v>
      </c>
      <c r="HD26" s="77" t="str">
        <f>IFERROR(VLOOKUP(B26,#REF!,4,0),"0")</f>
        <v>0</v>
      </c>
      <c r="HE26" s="77" t="str">
        <f>IFERROR(VLOOKUP(B26,#REF!,5,0),"0")</f>
        <v>0</v>
      </c>
      <c r="HF26" s="77" t="str">
        <f>IFERROR(VLOOKUP(B26,#REF!,9,0),"0")</f>
        <v>0</v>
      </c>
      <c r="HG26" s="77" t="str">
        <f>IFERROR(VLOOKUP(B26,#REF!,10,0),"0")</f>
        <v>0</v>
      </c>
      <c r="HH26" s="77" t="str">
        <f>IFERROR(VLOOKUP(B26,#REF!,11,0),"0")</f>
        <v>0</v>
      </c>
      <c r="HI26" s="75">
        <f t="shared" si="36"/>
        <v>0</v>
      </c>
      <c r="HP26" s="75">
        <f t="shared" si="37"/>
        <v>0</v>
      </c>
      <c r="HW26" s="75">
        <f t="shared" si="38"/>
        <v>0</v>
      </c>
    </row>
    <row r="27" spans="1:231" x14ac:dyDescent="0.6">
      <c r="A27" s="57">
        <v>24</v>
      </c>
      <c r="B27" s="57">
        <v>1111061</v>
      </c>
      <c r="C27" s="58" t="s">
        <v>16743</v>
      </c>
      <c r="D27" s="57" t="s">
        <v>169</v>
      </c>
      <c r="E27" s="59">
        <v>4.0599999999999996</v>
      </c>
      <c r="F27" s="73">
        <f t="shared" si="5"/>
        <v>40.599999999999994</v>
      </c>
      <c r="G27" s="74">
        <f t="shared" si="39"/>
        <v>10</v>
      </c>
      <c r="H27" s="74">
        <f t="shared" si="39"/>
        <v>0</v>
      </c>
      <c r="I27" s="74">
        <f t="shared" si="39"/>
        <v>0</v>
      </c>
      <c r="J27" s="74">
        <f t="shared" si="39"/>
        <v>0</v>
      </c>
      <c r="K27" s="74">
        <f t="shared" si="39"/>
        <v>0</v>
      </c>
      <c r="L27" s="74">
        <f t="shared" si="39"/>
        <v>0</v>
      </c>
      <c r="M27" s="75">
        <f t="shared" si="6"/>
        <v>10</v>
      </c>
      <c r="N27" s="76">
        <f t="shared" si="7"/>
        <v>10</v>
      </c>
      <c r="O27" s="77" t="str">
        <f>IFERROR(VLOOKUP(B27,'[1]1ไม่มียอด'!B:D,3,0),"0")</f>
        <v>0</v>
      </c>
      <c r="P27" s="77" t="str">
        <f>IFERROR(VLOOKUP(B27,'[1]1ไม่มียอด'!B:E,4,0),"0")</f>
        <v>0</v>
      </c>
      <c r="Q27" s="77" t="str">
        <f>IFERROR(VLOOKUP(B27,'[1]1ไม่มียอด'!B:F,5,0),"0")</f>
        <v>0</v>
      </c>
      <c r="R27" s="77" t="str">
        <f>IFERROR(VLOOKUP(B27,'[1]1ไม่มียอด'!B:G,6,0),"0")</f>
        <v>0</v>
      </c>
      <c r="S27" s="77" t="str">
        <f>IFERROR(VLOOKUP(B27,'[1]1ไม่มียอด'!B:J,9,0),"0")</f>
        <v>0</v>
      </c>
      <c r="T27" s="77" t="str">
        <f>IFERROR(VLOOKUP(B27,'[1]1ไม่มียอด'!B:K,10,0),"0")</f>
        <v>0</v>
      </c>
      <c r="U27" s="75">
        <f t="shared" si="8"/>
        <v>0</v>
      </c>
      <c r="V27" s="77" t="str">
        <f>IFERROR(VLOOKUP(B27,#REF!,3,0),"0")</f>
        <v>0</v>
      </c>
      <c r="W27" s="77" t="str">
        <f>IFERROR(VLOOKUP(B27,#REF!,4,0),"0")</f>
        <v>0</v>
      </c>
      <c r="X27" s="77" t="str">
        <f>IFERROR(VLOOKUP(B27,#REF!,5,0),"0")</f>
        <v>0</v>
      </c>
      <c r="Y27" s="77" t="str">
        <f>IFERROR(VLOOKUP(B27,#REF!,9,0),"0")</f>
        <v>0</v>
      </c>
      <c r="Z27" s="77" t="str">
        <f>IFERROR(VLOOKUP(B27,#REF!,10,0),"0")</f>
        <v>0</v>
      </c>
      <c r="AA27" s="77" t="str">
        <f>IFERROR(VLOOKUP(B27,#REF!,11,0),"0")</f>
        <v>0</v>
      </c>
      <c r="AB27" s="75">
        <f t="shared" si="9"/>
        <v>0</v>
      </c>
      <c r="AC27" s="77">
        <f>IFERROR(VLOOKUP(B27,'[1]3'!B:D,3,0),"0")</f>
        <v>0</v>
      </c>
      <c r="AD27" s="77">
        <f>IFERROR(VLOOKUP(B27,'[1]3'!B:E,4,0),"0")</f>
        <v>0</v>
      </c>
      <c r="AE27" s="77">
        <f>IFERROR(VLOOKUP(B27,'[1]3'!B:F,5,0),"0")</f>
        <v>0</v>
      </c>
      <c r="AF27" s="77">
        <f>IFERROR(VLOOKUP(B27,'[1]3'!B:J,9,0),"0")</f>
        <v>0</v>
      </c>
      <c r="AG27" s="77">
        <f>IFERROR(VLOOKUP(B27,'[1]3'!B:K,10,0),"0")</f>
        <v>0</v>
      </c>
      <c r="AH27" s="77">
        <f>IFERROR(VLOOKUP(B27,'[1]3'!B:L,11,0),"0")</f>
        <v>0</v>
      </c>
      <c r="AI27" s="75">
        <f t="shared" si="10"/>
        <v>0</v>
      </c>
      <c r="AJ27" s="77">
        <f>IFERROR(VLOOKUP(B27,'[1]4'!B:D,3,0),"0")</f>
        <v>0</v>
      </c>
      <c r="AK27" s="77">
        <f>IFERROR(VLOOKUP(B27,'[1]4'!B:E,4,0),"0")</f>
        <v>0</v>
      </c>
      <c r="AL27" s="77">
        <f>IFERROR(VLOOKUP(B27,'[1]4'!B:F,5,0),"0")</f>
        <v>0</v>
      </c>
      <c r="AM27" s="77">
        <f>IFERROR(VLOOKUP(B27,'[1]4'!B:J,9,0),"0")</f>
        <v>0</v>
      </c>
      <c r="AN27" s="77">
        <f>IFERROR(VLOOKUP(B27,'[1]4'!B:K,10,0),"0")</f>
        <v>0</v>
      </c>
      <c r="AO27" s="77">
        <f>IFERROR(VLOOKUP(B27,'[1]4'!B:L,11,0),"0")</f>
        <v>0</v>
      </c>
      <c r="AP27" s="75">
        <f t="shared" si="11"/>
        <v>0</v>
      </c>
      <c r="AQ27" s="77">
        <f>IFERROR(VLOOKUP(B27,'[1]5'!B:D,3,0),"0")</f>
        <v>0</v>
      </c>
      <c r="AR27" s="77">
        <f>IFERROR(VLOOKUP(B27,'[1]5'!B:E,4,0),"0")</f>
        <v>0</v>
      </c>
      <c r="AS27" s="77">
        <f>IFERROR(VLOOKUP(B27,'[1]5'!B:F,5,0),"0")</f>
        <v>0</v>
      </c>
      <c r="AT27" s="77">
        <f>IFERROR(VLOOKUP(B27,'[1]5'!B:J,9,0),"0")</f>
        <v>0</v>
      </c>
      <c r="AU27" s="77">
        <f>IFERROR(VLOOKUP(B27,'[1]5'!B:K,10,0),"0")</f>
        <v>0</v>
      </c>
      <c r="AV27" s="77">
        <f>IFERROR(VLOOKUP(B27,'[1]5'!B:L,11,0),"0")</f>
        <v>0</v>
      </c>
      <c r="AW27" s="75">
        <f t="shared" si="12"/>
        <v>0</v>
      </c>
      <c r="AX27" s="77">
        <f>IFERROR(VLOOKUP(B27,'[1]6'!B:D,3,0),"0")</f>
        <v>0</v>
      </c>
      <c r="AY27" s="77">
        <f>IFERROR(VLOOKUP(B27,'[1]6'!B:E,4,0),"0")</f>
        <v>0</v>
      </c>
      <c r="AZ27" s="77">
        <f>IFERROR(VLOOKUP(B27,'[1]6'!B:F,5,0),"0")</f>
        <v>0</v>
      </c>
      <c r="BA27" s="77">
        <f>IFERROR(VLOOKUP(B27,'[1]6'!B:J,9,0),"0")</f>
        <v>0</v>
      </c>
      <c r="BB27" s="77">
        <f>IFERROR(VLOOKUP(B27,'[1]6'!B:K,10,0),"0")</f>
        <v>0</v>
      </c>
      <c r="BC27" s="77">
        <f>IFERROR(VLOOKUP(B27,'[1]6'!B:L,11,0),"0")</f>
        <v>0</v>
      </c>
      <c r="BD27" s="75">
        <f t="shared" si="13"/>
        <v>0</v>
      </c>
      <c r="BE27" s="77">
        <f>IFERROR(VLOOKUP(B27,'[1]7'!B:D,3,0),"0")</f>
        <v>0</v>
      </c>
      <c r="BF27" s="77">
        <f>IFERROR(VLOOKUP(B27,'[1]7'!B:E,4,0),"0")</f>
        <v>0</v>
      </c>
      <c r="BG27" s="77">
        <f>IFERROR(VLOOKUP(B27,'[1]7'!B:F,5,0),"0")</f>
        <v>0</v>
      </c>
      <c r="BH27" s="77">
        <f>IFERROR(VLOOKUP(B27,'[1]7'!B:J,9,0),"0")</f>
        <v>0</v>
      </c>
      <c r="BI27" s="77">
        <f>IFERROR(VLOOKUP(B27,'[1]7'!B:K,10,0),"0")</f>
        <v>0</v>
      </c>
      <c r="BJ27" s="77">
        <f>IFERROR(VLOOKUP(B27,'[1]7'!B:L,11,0),"0")</f>
        <v>0</v>
      </c>
      <c r="BK27" s="75">
        <f t="shared" si="14"/>
        <v>0</v>
      </c>
      <c r="BL27" s="77">
        <f>IFERROR(VLOOKUP(B27,'[1]8'!B:D,3,0),"0")</f>
        <v>0</v>
      </c>
      <c r="BM27" s="77">
        <f>IFERROR(VLOOKUP(B27,'[1]8'!B:E,4,0),"0")</f>
        <v>0</v>
      </c>
      <c r="BN27" s="77">
        <f>IFERROR(VLOOKUP(B27,'[1]8'!B:F,5,0),"0")</f>
        <v>0</v>
      </c>
      <c r="BO27" s="77">
        <f>IFERROR(VLOOKUP(B27,'[1]8'!B:J,9,0),"0")</f>
        <v>0</v>
      </c>
      <c r="BP27" s="77">
        <f>IFERROR(VLOOKUP(B27,'[1]8'!B:K,10,0),"0")</f>
        <v>0</v>
      </c>
      <c r="BQ27" s="77">
        <f>IFERROR(VLOOKUP(B27,'[1]8'!B:L,11,0),"0")</f>
        <v>0</v>
      </c>
      <c r="BR27" s="75">
        <f t="shared" si="15"/>
        <v>0</v>
      </c>
      <c r="BS27" s="77">
        <f>IFERROR(VLOOKUP(B27,'[1]9'!B:D,3,0),"0")</f>
        <v>0</v>
      </c>
      <c r="BT27" s="77">
        <f>IFERROR(VLOOKUP(B27,'[1]9'!B:E,4,0),"0")</f>
        <v>0</v>
      </c>
      <c r="BU27" s="77">
        <f>IFERROR(VLOOKUP(B27,'[1]9'!B:F,5,0),"0")</f>
        <v>0</v>
      </c>
      <c r="BV27" s="77">
        <f>IFERROR(VLOOKUP(B27,'[1]9'!B:J,9,0),"0")</f>
        <v>0</v>
      </c>
      <c r="BW27" s="77">
        <f>IFERROR(VLOOKUP(B27,'[1]9'!B:K,10,0),"0")</f>
        <v>0</v>
      </c>
      <c r="BX27" s="77">
        <f>IFERROR(VLOOKUP(B27,'[1]9'!B:L,11,0),"0")</f>
        <v>0</v>
      </c>
      <c r="BY27" s="75">
        <f t="shared" si="16"/>
        <v>0</v>
      </c>
      <c r="BZ27" s="77">
        <f>IFERROR(VLOOKUP(B27,'[1]10'!B:D,3,0),"0")</f>
        <v>0</v>
      </c>
      <c r="CA27" s="77">
        <f>IFERROR(VLOOKUP(B27,'[1]10'!B:E,4,0),"0")</f>
        <v>0</v>
      </c>
      <c r="CB27" s="77">
        <f>VLOOKUP(B27,'[1]10'!B:F,5,0)</f>
        <v>0</v>
      </c>
      <c r="CC27" s="77">
        <f>IFERROR(VLOOKUP(B27,'[1]10'!B:J,9,0),"0")</f>
        <v>0</v>
      </c>
      <c r="CD27" s="77">
        <f>IFERROR(VLOOKUP(B27,'[1]10'!B:K,10,0),"0")</f>
        <v>0</v>
      </c>
      <c r="CE27" s="77">
        <f>IFERROR(VLOOKUP(B27,'[1]10'!B:L,11,0),"0")</f>
        <v>0</v>
      </c>
      <c r="CF27" s="75">
        <f t="shared" si="17"/>
        <v>0</v>
      </c>
      <c r="CG27" s="77">
        <f>IFERROR(VLOOKUP(B27,'[1]11'!B:D,3,0),"0")</f>
        <v>0</v>
      </c>
      <c r="CH27" s="77">
        <f>IFERROR(VLOOKUP(B27,'[1]11'!B:E,4,0),"0")</f>
        <v>0</v>
      </c>
      <c r="CI27" s="77">
        <f>IFERROR(VLOOKUP(B27,'[1]11'!B:F,5,0),"0")</f>
        <v>0</v>
      </c>
      <c r="CJ27" s="77">
        <f>IFERROR(VLOOKUP(B27,'[1]11'!B:J,9,0),"0")</f>
        <v>0</v>
      </c>
      <c r="CK27" s="77">
        <f>IFERROR(VLOOKUP(B27,'[1]11'!B:K,10,0),"0")</f>
        <v>0</v>
      </c>
      <c r="CL27" s="77">
        <f>IFERROR(VLOOKUP(B27,'[1]11'!B:L,11,0),"0")</f>
        <v>0</v>
      </c>
      <c r="CM27" s="75">
        <f t="shared" si="18"/>
        <v>0</v>
      </c>
      <c r="CN27" s="77">
        <f>IFERROR(VLOOKUP(B27,'[1]12'!B:D,3,0),"0")</f>
        <v>0</v>
      </c>
      <c r="CO27" s="77">
        <f>IFERROR(VLOOKUP(B27,'[1]12'!B:E,4,0),"0")</f>
        <v>0</v>
      </c>
      <c r="CP27" s="77">
        <f>IFERROR(VLOOKUP(B27,'[1]12'!B:F,5,0),"0")</f>
        <v>0</v>
      </c>
      <c r="CQ27" s="77">
        <f>IFERROR(VLOOKUP(B27,'[1]12'!B:J,9,0),"0")</f>
        <v>0</v>
      </c>
      <c r="CR27" s="77">
        <f>IFERROR(VLOOKUP(B27,'[1]12'!B:K,10,0),"0")</f>
        <v>0</v>
      </c>
      <c r="CS27" s="77">
        <f>IFERROR(VLOOKUP(B27,'[1]12'!B:L,11,0),"0")</f>
        <v>0</v>
      </c>
      <c r="CT27" s="75">
        <f t="shared" si="19"/>
        <v>0</v>
      </c>
      <c r="CU27" s="77">
        <f>IFERROR(VLOOKUP(B27,'[1]13'!B:D,3,0),"0")</f>
        <v>0</v>
      </c>
      <c r="CV27" s="77">
        <f>IFERROR(VLOOKUP(B27,'[1]13'!B:E,4,0),"0")</f>
        <v>0</v>
      </c>
      <c r="CW27" s="77">
        <f>IFERROR(VLOOKUP(B27,'[1]13'!B:F,5,0),"0")</f>
        <v>0</v>
      </c>
      <c r="CX27" s="77">
        <f>IFERROR(VLOOKUP(B27,'[1]13'!B:J,9,0),"0")</f>
        <v>0</v>
      </c>
      <c r="CY27" s="77">
        <f>IFERROR(VLOOKUP(B27,'[1]13'!B:K,10,0),"0")</f>
        <v>0</v>
      </c>
      <c r="CZ27" s="77">
        <f>IFERROR(VLOOKUP(B27,'[1]13'!B:L,11,0),"0")</f>
        <v>0</v>
      </c>
      <c r="DA27" s="75">
        <f t="shared" si="20"/>
        <v>0</v>
      </c>
      <c r="DB27" s="77">
        <f>IFERROR(VLOOKUP(B27,'[1]14'!B:D,3,0),"0")</f>
        <v>0</v>
      </c>
      <c r="DC27" s="77">
        <f>IFERROR(VLOOKUP(B27,'[1]14'!B:E,4,0),"0")</f>
        <v>0</v>
      </c>
      <c r="DD27" s="77">
        <f>IFERROR(VLOOKUP(B27,'[1]14'!B:F,5,0),"0")</f>
        <v>0</v>
      </c>
      <c r="DE27" s="77">
        <f>IFERROR(VLOOKUP(B27,'[1]14'!B:J,9,0),"0")</f>
        <v>0</v>
      </c>
      <c r="DF27" s="77">
        <f>IFERROR(VLOOKUP(B27,'[1]14'!B:K,10,0),"0")</f>
        <v>0</v>
      </c>
      <c r="DG27" s="77">
        <f>IFERROR(VLOOKUP(B27,'[1]14'!B:L,11,0),"0")</f>
        <v>0</v>
      </c>
      <c r="DH27" s="75">
        <f t="shared" si="21"/>
        <v>0</v>
      </c>
      <c r="DI27" s="77">
        <f>IFERROR(VLOOKUP(B27,'[1]15'!B:D,3,0),"0")</f>
        <v>0</v>
      </c>
      <c r="DJ27" s="77">
        <f>IFERROR(VLOOKUP(B27,'[1]15'!B:E,4,0),"0")</f>
        <v>0</v>
      </c>
      <c r="DK27" s="77">
        <f>IFERROR(VLOOKUP(B27,'[1]15'!B:F,5,0),"0")</f>
        <v>0</v>
      </c>
      <c r="DL27" s="77">
        <f>IFERROR(VLOOKUP(B27,'[1]15'!B:J,9,0),"0")</f>
        <v>0</v>
      </c>
      <c r="DM27" s="77">
        <f>IFERROR(VLOOKUP(B27,'[1]15'!B:K,10,0),"0")</f>
        <v>0</v>
      </c>
      <c r="DN27" s="77">
        <f>IFERROR(VLOOKUP(B27,'[1]15'!B:L,11,0),"0")</f>
        <v>0</v>
      </c>
      <c r="DO27" s="75">
        <f t="shared" si="22"/>
        <v>0</v>
      </c>
      <c r="DP27" s="77">
        <f>IFERROR(VLOOKUP(B27,'[1]16'!B:D,3,0),"0")</f>
        <v>0</v>
      </c>
      <c r="DQ27" s="77">
        <f>IFERROR(VLOOKUP(B27,'[1]16'!B:E,4,0),"0")</f>
        <v>0</v>
      </c>
      <c r="DR27" s="77">
        <f>IFERROR(VLOOKUP(B27,'[1]16'!B:F,5,0),"0")</f>
        <v>0</v>
      </c>
      <c r="DS27" s="77">
        <f>IFERROR(VLOOKUP(B27,'[1]16'!B:J,9,0),"0")</f>
        <v>0</v>
      </c>
      <c r="DT27" s="77">
        <f>IFERROR(VLOOKUP(B27,'[1]16'!B:K,10,0),"0")</f>
        <v>0</v>
      </c>
      <c r="DU27" s="77">
        <f>IFERROR(VLOOKUP(B27,'[1]16'!B:L,11,0),"0")</f>
        <v>0</v>
      </c>
      <c r="DV27" s="75">
        <f t="shared" si="23"/>
        <v>0</v>
      </c>
      <c r="DW27" s="77">
        <f>IFERROR(VLOOKUP(B27,'[1]17'!B:D,3,0),"0")</f>
        <v>0</v>
      </c>
      <c r="DX27" s="77">
        <f>IFERROR(VLOOKUP(B27,'[1]17'!B:E,4,0),"0")</f>
        <v>0</v>
      </c>
      <c r="DY27" s="77">
        <f>IFERROR(VLOOKUP(B27,'[1]17'!B:F,5,0),"0")</f>
        <v>0</v>
      </c>
      <c r="DZ27" s="77">
        <f>IFERROR(VLOOKUP(B27,'[1]17'!B:J,9,0),"0")</f>
        <v>0</v>
      </c>
      <c r="EA27" s="77">
        <f>IFERROR(VLOOKUP(B27,'[1]17'!B:K,10,0),"0")</f>
        <v>0</v>
      </c>
      <c r="EB27" s="77">
        <f>IFERROR(VLOOKUP(B27,'[1]17'!B:L,11,0),"0")</f>
        <v>0</v>
      </c>
      <c r="EC27" s="75">
        <f t="shared" si="24"/>
        <v>0</v>
      </c>
      <c r="ED27" s="77">
        <f>IFERROR(VLOOKUP(B27,'[1]18'!B:D,3,0),"0")</f>
        <v>10</v>
      </c>
      <c r="EE27" s="77">
        <f>IFERROR(VLOOKUP(B27,'[1]18'!B:E,4,0),"0")</f>
        <v>0</v>
      </c>
      <c r="EF27" s="77">
        <f>IFERROR(VLOOKUP(B27,'[1]18'!B:F,5,0),"0")</f>
        <v>0</v>
      </c>
      <c r="EG27" s="77">
        <f>IFERROR(VLOOKUP(B27,'[1]18'!B:J,9,0),"0")</f>
        <v>0</v>
      </c>
      <c r="EH27" s="77">
        <f>IFERROR(VLOOKUP(B27,'[1]18'!B:K,10,0),"0")</f>
        <v>0</v>
      </c>
      <c r="EI27" s="77">
        <f>IFERROR(VLOOKUP(B27,'[1]18'!B:L,11,0),"0")</f>
        <v>0</v>
      </c>
      <c r="EJ27" s="75">
        <f t="shared" si="25"/>
        <v>10</v>
      </c>
      <c r="EK27" s="77">
        <f>IFERROR(VLOOKUP(B27,'[1]19'!B:D,3,0),"0")</f>
        <v>0</v>
      </c>
      <c r="EL27" s="77">
        <f>IFERROR(VLOOKUP(B27,'[1]19'!B:E,4,0),"0")</f>
        <v>0</v>
      </c>
      <c r="EM27" s="77">
        <f>IFERROR(VLOOKUP(B27,'[1]19'!B:F,5,0),"0")</f>
        <v>0</v>
      </c>
      <c r="EN27" s="77">
        <f>IFERROR(VLOOKUP(B27,'[1]19'!B:J,9,0),"0")</f>
        <v>0</v>
      </c>
      <c r="EO27" s="77">
        <f>IFERROR(VLOOKUP(B27,'[1]19'!B:K,10,0),"0")</f>
        <v>0</v>
      </c>
      <c r="EP27" s="77">
        <f>IFERROR(VLOOKUP(B27,'[1]19'!B:L,11,0),"0")</f>
        <v>0</v>
      </c>
      <c r="EQ27" s="75">
        <f t="shared" si="26"/>
        <v>0</v>
      </c>
      <c r="ER27" s="77">
        <f>IFERROR(VLOOKUP(B27,'[1]20'!B:D,3,0),"0")</f>
        <v>0</v>
      </c>
      <c r="ES27" s="77">
        <f>IFERROR(VLOOKUP(B27,'[1]20'!B:E,4,0),"0")</f>
        <v>0</v>
      </c>
      <c r="ET27" s="77">
        <f>IFERROR(VLOOKUP(B27,'[1]20'!B:F,5,0),"0")</f>
        <v>0</v>
      </c>
      <c r="EU27" s="77">
        <f>IFERROR(VLOOKUP(B27,'[1]20'!B:J,9,0),"0")</f>
        <v>0</v>
      </c>
      <c r="EV27" s="77">
        <f>IFERROR(VLOOKUP(B27,'[1]20'!B:K,10,0),"0")</f>
        <v>0</v>
      </c>
      <c r="EW27" s="77">
        <f>IFERROR(VLOOKUP(B27,'[1]20'!B:L,11,0),"0")</f>
        <v>0</v>
      </c>
      <c r="EX27" s="75">
        <f t="shared" si="27"/>
        <v>0</v>
      </c>
      <c r="EY27" s="77">
        <f>IFERROR(VLOOKUP(B27,'[1]21'!B:D,3,0),"0")</f>
        <v>0</v>
      </c>
      <c r="EZ27" s="77">
        <f>IFERROR(VLOOKUP(B27,'[1]21'!B:E,4,0),"0")</f>
        <v>0</v>
      </c>
      <c r="FA27" s="77">
        <f>IFERROR(VLOOKUP(B27,'[1]21'!B:F,5,0),"0")</f>
        <v>0</v>
      </c>
      <c r="FB27" s="77">
        <f>IFERROR(VLOOKUP(B27,'[1]21'!B:J,9,0),"0")</f>
        <v>0</v>
      </c>
      <c r="FC27" s="77">
        <f>IFERROR(VLOOKUP(B27,'[1]21'!B:K,10,0),"0")</f>
        <v>0</v>
      </c>
      <c r="FD27" s="77">
        <f>IFERROR(VLOOKUP(B27,'[1]21'!B:L,11,0),"0")</f>
        <v>0</v>
      </c>
      <c r="FE27" s="75">
        <f t="shared" si="28"/>
        <v>0</v>
      </c>
      <c r="FF27" s="77">
        <f>IFERROR(VLOOKUP(B27,'[1]22'!B:D,3,0),"0")</f>
        <v>0</v>
      </c>
      <c r="FG27" s="77">
        <f>IFERROR(VLOOKUP(B27,'[1]22'!B:E,4,0),"0")</f>
        <v>0</v>
      </c>
      <c r="FH27" s="77">
        <f>IFERROR(VLOOKUP(B27,'[1]22'!B:F,5,0),"0")</f>
        <v>0</v>
      </c>
      <c r="FI27" s="77">
        <f>IFERROR(VLOOKUP(B27,'[1]22'!B:J,9,0),"0")</f>
        <v>0</v>
      </c>
      <c r="FJ27" s="77">
        <f>IFERROR(VLOOKUP(B27,'[1]22'!B:K,10,0),"0")</f>
        <v>0</v>
      </c>
      <c r="FK27" s="77">
        <f>IFERROR(VLOOKUP(B27,'[1]22'!B:L,11,0),"0")</f>
        <v>0</v>
      </c>
      <c r="FL27" s="75">
        <f t="shared" si="29"/>
        <v>0</v>
      </c>
      <c r="FM27" s="77">
        <f>IFERROR(VLOOKUP(B27,'[1]23'!B:D,3,0),"0")</f>
        <v>0</v>
      </c>
      <c r="FN27" s="77">
        <f>IFERROR(VLOOKUP(B27,'[1]23'!B:E,4,0),"0")</f>
        <v>0</v>
      </c>
      <c r="FO27" s="77">
        <f>IFERROR(VLOOKUP(B27,'[1]23'!B:F,5,0),"0")</f>
        <v>0</v>
      </c>
      <c r="FP27" s="77">
        <f>IFERROR(VLOOKUP(B27,'[1]23'!B:J,9,0),"0")</f>
        <v>0</v>
      </c>
      <c r="FQ27" s="77">
        <f>IFERROR(VLOOKUP(B27,'[1]23'!B:K,10,0),"0")</f>
        <v>0</v>
      </c>
      <c r="FR27" s="77">
        <f>IFERROR(VLOOKUP(B27,'[1]23'!B:L,11,0),"0")</f>
        <v>0</v>
      </c>
      <c r="FS27" s="75">
        <f t="shared" si="30"/>
        <v>0</v>
      </c>
      <c r="FT27" s="77">
        <f>IFERROR(VLOOKUP(B27,'[1]24'!B:D,3,0),"0")</f>
        <v>0</v>
      </c>
      <c r="FU27" s="77">
        <f>IFERROR(VLOOKUP(B27,'[1]24'!B:E,4,0),"0")</f>
        <v>0</v>
      </c>
      <c r="FV27" s="77">
        <f>IFERROR(VLOOKUP(B27,'[1]24'!B:F,5,0),"0")</f>
        <v>0</v>
      </c>
      <c r="FW27" s="77">
        <f>IFERROR(VLOOKUP(B27,'[1]24'!B:J,9,0),"0")</f>
        <v>0</v>
      </c>
      <c r="FX27" s="77">
        <f>IFERROR(VLOOKUP(B27,'[1]24'!B:K,10,0),"0")</f>
        <v>0</v>
      </c>
      <c r="FY27" s="77">
        <f>IFERROR(VLOOKUP(B27,'[1]24'!B:L,11,0),"0")</f>
        <v>0</v>
      </c>
      <c r="FZ27" s="75">
        <f t="shared" si="31"/>
        <v>0</v>
      </c>
      <c r="GA27" s="77">
        <f>IFERROR(VLOOKUP(B27,'[1]25'!B:D,3,0),"0")</f>
        <v>0</v>
      </c>
      <c r="GB27" s="77">
        <f>IFERROR(VLOOKUP(B27,'[1]25'!B:E,4,0),"0")</f>
        <v>0</v>
      </c>
      <c r="GC27" s="77">
        <f>IFERROR(VLOOKUP(B27,'[1]25'!B:F,5,0),"0")</f>
        <v>0</v>
      </c>
      <c r="GD27" s="77">
        <f>IFERROR(VLOOKUP(B27,'[1]25'!B:J,9,0),"0")</f>
        <v>0</v>
      </c>
      <c r="GE27" s="77">
        <f>IFERROR(VLOOKUP(B27,'[1]25'!B:K,10,0),"0")</f>
        <v>0</v>
      </c>
      <c r="GF27" s="77">
        <f>IFERROR(VLOOKUP(B27,'[1]25'!B:L,11,0),"0")</f>
        <v>0</v>
      </c>
      <c r="GG27" s="75">
        <f t="shared" si="32"/>
        <v>0</v>
      </c>
      <c r="GH27" s="77">
        <f>IFERROR(VLOOKUP(B27,'[1]26'!B:D,3,0),"0")</f>
        <v>0</v>
      </c>
      <c r="GI27" s="77">
        <f>IFERROR(VLOOKUP(B27,'[1]26'!B:E,4,0),"0")</f>
        <v>0</v>
      </c>
      <c r="GJ27" s="77">
        <f>IFERROR(VLOOKUP(B27,'[1]26'!B:F,5,0),"0")</f>
        <v>0</v>
      </c>
      <c r="GK27" s="77">
        <f>IFERROR(VLOOKUP(B27,'[1]26'!B:J,9,0),"0")</f>
        <v>0</v>
      </c>
      <c r="GL27" s="77">
        <f>IFERROR(VLOOKUP(B27,'[1]26'!B:K,10,0),"0")</f>
        <v>0</v>
      </c>
      <c r="GM27" s="77">
        <f>IFERROR(VLOOKUP(B27,'[1]26'!B:L,11,0),"0")</f>
        <v>0</v>
      </c>
      <c r="GN27" s="75">
        <f t="shared" si="33"/>
        <v>0</v>
      </c>
      <c r="GO27" s="77">
        <f>IFERROR(VLOOKUP(B27,'[1]27'!B:D,3,0),"0")</f>
        <v>0</v>
      </c>
      <c r="GP27" s="77">
        <f>IFERROR(VLOOKUP(B27,'[1]27'!B:E,4,0),"0")</f>
        <v>0</v>
      </c>
      <c r="GQ27" s="77">
        <f>IFERROR(VLOOKUP(B27,'[1]27'!B:F,5,0),"0")</f>
        <v>0</v>
      </c>
      <c r="GR27" s="77">
        <f>IFERROR(VLOOKUP(B27,'[1]27'!B:J,9,0),"0")</f>
        <v>0</v>
      </c>
      <c r="GS27" s="77">
        <f>IFERROR(VLOOKUP(B27,'[1]27'!B:K,10,0),"0")</f>
        <v>0</v>
      </c>
      <c r="GT27" s="77">
        <f>IFERROR(VLOOKUP(B27,'[1]27'!B:L,11,0),"0")</f>
        <v>0</v>
      </c>
      <c r="GU27" s="75">
        <f t="shared" si="34"/>
        <v>0</v>
      </c>
      <c r="GV27" s="77">
        <f>IFERROR(VLOOKUP(B27,'[1]28'!B:D,3,0),"0")</f>
        <v>0</v>
      </c>
      <c r="GW27" s="77">
        <f>IFERROR(VLOOKUP(B27,'[1]28'!B:E,4,0),"0")</f>
        <v>0</v>
      </c>
      <c r="GX27" s="77">
        <f>IFERROR(VLOOKUP(B27,'[1]28'!B:F,5,0),"0")</f>
        <v>0</v>
      </c>
      <c r="GY27" s="77">
        <f>IFERROR(VLOOKUP(B27,'[1]28'!B:J,9,0),"0")</f>
        <v>0</v>
      </c>
      <c r="GZ27" s="77">
        <f>IFERROR(VLOOKUP(B27,'[1]28'!B:K,10,0),"0")</f>
        <v>0</v>
      </c>
      <c r="HA27" s="77">
        <f>IFERROR(VLOOKUP(B27,'[1]28'!B:L,11,0),"0")</f>
        <v>0</v>
      </c>
      <c r="HB27" s="75">
        <f t="shared" si="35"/>
        <v>0</v>
      </c>
      <c r="HC27" s="77" t="str">
        <f>IFERROR(VLOOKUP(B27,#REF!,3),"0")</f>
        <v>0</v>
      </c>
      <c r="HD27" s="77" t="str">
        <f>IFERROR(VLOOKUP(B27,#REF!,4,0),"0")</f>
        <v>0</v>
      </c>
      <c r="HE27" s="77" t="str">
        <f>IFERROR(VLOOKUP(B27,#REF!,5,0),"0")</f>
        <v>0</v>
      </c>
      <c r="HF27" s="77" t="str">
        <f>IFERROR(VLOOKUP(B27,#REF!,9,0),"0")</f>
        <v>0</v>
      </c>
      <c r="HG27" s="77" t="str">
        <f>IFERROR(VLOOKUP(B27,#REF!,10,0),"0")</f>
        <v>0</v>
      </c>
      <c r="HH27" s="77" t="str">
        <f>IFERROR(VLOOKUP(B27,#REF!,11,0),"0")</f>
        <v>0</v>
      </c>
      <c r="HI27" s="75">
        <f t="shared" si="36"/>
        <v>0</v>
      </c>
      <c r="HP27" s="75">
        <f t="shared" si="37"/>
        <v>0</v>
      </c>
      <c r="HW27" s="75">
        <f t="shared" si="38"/>
        <v>0</v>
      </c>
    </row>
    <row r="28" spans="1:231" x14ac:dyDescent="0.6">
      <c r="A28" s="57">
        <v>25</v>
      </c>
      <c r="B28" s="57">
        <v>1111062</v>
      </c>
      <c r="C28" s="58" t="s">
        <v>16744</v>
      </c>
      <c r="D28" s="57" t="s">
        <v>169</v>
      </c>
      <c r="E28" s="59">
        <v>4.54</v>
      </c>
      <c r="F28" s="73">
        <f t="shared" si="5"/>
        <v>45.4</v>
      </c>
      <c r="G28" s="74">
        <f t="shared" si="39"/>
        <v>10</v>
      </c>
      <c r="H28" s="74">
        <f t="shared" si="39"/>
        <v>0</v>
      </c>
      <c r="I28" s="74">
        <f t="shared" si="39"/>
        <v>0</v>
      </c>
      <c r="J28" s="74">
        <f t="shared" si="39"/>
        <v>0</v>
      </c>
      <c r="K28" s="74">
        <f t="shared" si="39"/>
        <v>0</v>
      </c>
      <c r="L28" s="74">
        <f t="shared" si="39"/>
        <v>0</v>
      </c>
      <c r="M28" s="75">
        <f t="shared" si="6"/>
        <v>10</v>
      </c>
      <c r="N28" s="76">
        <f t="shared" si="7"/>
        <v>10</v>
      </c>
      <c r="O28" s="77" t="str">
        <f>IFERROR(VLOOKUP(B28,'[1]1ไม่มียอด'!B:D,3,0),"0")</f>
        <v>0</v>
      </c>
      <c r="P28" s="77" t="str">
        <f>IFERROR(VLOOKUP(B28,'[1]1ไม่มียอด'!B:E,4,0),"0")</f>
        <v>0</v>
      </c>
      <c r="Q28" s="77" t="str">
        <f>IFERROR(VLOOKUP(B28,'[1]1ไม่มียอด'!B:F,5,0),"0")</f>
        <v>0</v>
      </c>
      <c r="R28" s="77" t="str">
        <f>IFERROR(VLOOKUP(B28,'[1]1ไม่มียอด'!B:G,6,0),"0")</f>
        <v>0</v>
      </c>
      <c r="S28" s="77" t="str">
        <f>IFERROR(VLOOKUP(B28,'[1]1ไม่มียอด'!B:J,9,0),"0")</f>
        <v>0</v>
      </c>
      <c r="T28" s="77" t="str">
        <f>IFERROR(VLOOKUP(B28,'[1]1ไม่มียอด'!B:K,10,0),"0")</f>
        <v>0</v>
      </c>
      <c r="U28" s="75">
        <f t="shared" si="8"/>
        <v>0</v>
      </c>
      <c r="V28" s="77" t="str">
        <f>IFERROR(VLOOKUP(B28,#REF!,3,0),"0")</f>
        <v>0</v>
      </c>
      <c r="W28" s="77" t="str">
        <f>IFERROR(VLOOKUP(B28,#REF!,4,0),"0")</f>
        <v>0</v>
      </c>
      <c r="X28" s="77" t="str">
        <f>IFERROR(VLOOKUP(B28,#REF!,5,0),"0")</f>
        <v>0</v>
      </c>
      <c r="Y28" s="77" t="str">
        <f>IFERROR(VLOOKUP(B28,#REF!,9,0),"0")</f>
        <v>0</v>
      </c>
      <c r="Z28" s="77" t="str">
        <f>IFERROR(VLOOKUP(B28,#REF!,10,0),"0")</f>
        <v>0</v>
      </c>
      <c r="AA28" s="77" t="str">
        <f>IFERROR(VLOOKUP(B28,#REF!,11,0),"0")</f>
        <v>0</v>
      </c>
      <c r="AB28" s="75">
        <f t="shared" si="9"/>
        <v>0</v>
      </c>
      <c r="AC28" s="77">
        <f>IFERROR(VLOOKUP(B28,'[1]3'!B:D,3,0),"0")</f>
        <v>0</v>
      </c>
      <c r="AD28" s="77">
        <f>IFERROR(VLOOKUP(B28,'[1]3'!B:E,4,0),"0")</f>
        <v>0</v>
      </c>
      <c r="AE28" s="77">
        <f>IFERROR(VLOOKUP(B28,'[1]3'!B:F,5,0),"0")</f>
        <v>0</v>
      </c>
      <c r="AF28" s="77">
        <f>IFERROR(VLOOKUP(B28,'[1]3'!B:J,9,0),"0")</f>
        <v>0</v>
      </c>
      <c r="AG28" s="77">
        <f>IFERROR(VLOOKUP(B28,'[1]3'!B:K,10,0),"0")</f>
        <v>0</v>
      </c>
      <c r="AH28" s="77">
        <f>IFERROR(VLOOKUP(B28,'[1]3'!B:L,11,0),"0")</f>
        <v>0</v>
      </c>
      <c r="AI28" s="75">
        <f t="shared" si="10"/>
        <v>0</v>
      </c>
      <c r="AJ28" s="77">
        <f>IFERROR(VLOOKUP(B28,'[1]4'!B:D,3,0),"0")</f>
        <v>0</v>
      </c>
      <c r="AK28" s="77">
        <f>IFERROR(VLOOKUP(B28,'[1]4'!B:E,4,0),"0")</f>
        <v>0</v>
      </c>
      <c r="AL28" s="77">
        <f>IFERROR(VLOOKUP(B28,'[1]4'!B:F,5,0),"0")</f>
        <v>0</v>
      </c>
      <c r="AM28" s="77">
        <f>IFERROR(VLOOKUP(B28,'[1]4'!B:J,9,0),"0")</f>
        <v>0</v>
      </c>
      <c r="AN28" s="77">
        <f>IFERROR(VLOOKUP(B28,'[1]4'!B:K,10,0),"0")</f>
        <v>0</v>
      </c>
      <c r="AO28" s="77">
        <f>IFERROR(VLOOKUP(B28,'[1]4'!B:L,11,0),"0")</f>
        <v>0</v>
      </c>
      <c r="AP28" s="75">
        <f t="shared" si="11"/>
        <v>0</v>
      </c>
      <c r="AQ28" s="77">
        <f>IFERROR(VLOOKUP(B28,'[1]5'!B:D,3,0),"0")</f>
        <v>0</v>
      </c>
      <c r="AR28" s="77">
        <f>IFERROR(VLOOKUP(B28,'[1]5'!B:E,4,0),"0")</f>
        <v>0</v>
      </c>
      <c r="AS28" s="77">
        <f>IFERROR(VLOOKUP(B28,'[1]5'!B:F,5,0),"0")</f>
        <v>0</v>
      </c>
      <c r="AT28" s="77">
        <f>IFERROR(VLOOKUP(B28,'[1]5'!B:J,9,0),"0")</f>
        <v>0</v>
      </c>
      <c r="AU28" s="77">
        <f>IFERROR(VLOOKUP(B28,'[1]5'!B:K,10,0),"0")</f>
        <v>0</v>
      </c>
      <c r="AV28" s="77">
        <f>IFERROR(VLOOKUP(B28,'[1]5'!B:L,11,0),"0")</f>
        <v>0</v>
      </c>
      <c r="AW28" s="75">
        <f t="shared" si="12"/>
        <v>0</v>
      </c>
      <c r="AX28" s="77">
        <f>IFERROR(VLOOKUP(B28,'[1]6'!B:D,3,0),"0")</f>
        <v>0</v>
      </c>
      <c r="AY28" s="77">
        <f>IFERROR(VLOOKUP(B28,'[1]6'!B:E,4,0),"0")</f>
        <v>0</v>
      </c>
      <c r="AZ28" s="77">
        <f>IFERROR(VLOOKUP(B28,'[1]6'!B:F,5,0),"0")</f>
        <v>0</v>
      </c>
      <c r="BA28" s="77">
        <f>IFERROR(VLOOKUP(B28,'[1]6'!B:J,9,0),"0")</f>
        <v>0</v>
      </c>
      <c r="BB28" s="77">
        <f>IFERROR(VLOOKUP(B28,'[1]6'!B:K,10,0),"0")</f>
        <v>0</v>
      </c>
      <c r="BC28" s="77">
        <f>IFERROR(VLOOKUP(B28,'[1]6'!B:L,11,0),"0")</f>
        <v>0</v>
      </c>
      <c r="BD28" s="75">
        <f t="shared" si="13"/>
        <v>0</v>
      </c>
      <c r="BE28" s="77">
        <f>IFERROR(VLOOKUP(B28,'[1]7'!B:D,3,0),"0")</f>
        <v>0</v>
      </c>
      <c r="BF28" s="77">
        <f>IFERROR(VLOOKUP(B28,'[1]7'!B:E,4,0),"0")</f>
        <v>0</v>
      </c>
      <c r="BG28" s="77">
        <f>IFERROR(VLOOKUP(B28,'[1]7'!B:F,5,0),"0")</f>
        <v>0</v>
      </c>
      <c r="BH28" s="77">
        <f>IFERROR(VLOOKUP(B28,'[1]7'!B:J,9,0),"0")</f>
        <v>0</v>
      </c>
      <c r="BI28" s="77">
        <f>IFERROR(VLOOKUP(B28,'[1]7'!B:K,10,0),"0")</f>
        <v>0</v>
      </c>
      <c r="BJ28" s="77">
        <f>IFERROR(VLOOKUP(B28,'[1]7'!B:L,11,0),"0")</f>
        <v>0</v>
      </c>
      <c r="BK28" s="75">
        <f t="shared" si="14"/>
        <v>0</v>
      </c>
      <c r="BL28" s="77">
        <f>IFERROR(VLOOKUP(B28,'[1]8'!B:D,3,0),"0")</f>
        <v>0</v>
      </c>
      <c r="BM28" s="77">
        <f>IFERROR(VLOOKUP(B28,'[1]8'!B:E,4,0),"0")</f>
        <v>0</v>
      </c>
      <c r="BN28" s="77">
        <f>IFERROR(VLOOKUP(B28,'[1]8'!B:F,5,0),"0")</f>
        <v>0</v>
      </c>
      <c r="BO28" s="77">
        <f>IFERROR(VLOOKUP(B28,'[1]8'!B:J,9,0),"0")</f>
        <v>0</v>
      </c>
      <c r="BP28" s="77">
        <f>IFERROR(VLOOKUP(B28,'[1]8'!B:K,10,0),"0")</f>
        <v>0</v>
      </c>
      <c r="BQ28" s="77">
        <f>IFERROR(VLOOKUP(B28,'[1]8'!B:L,11,0),"0")</f>
        <v>0</v>
      </c>
      <c r="BR28" s="75">
        <f t="shared" si="15"/>
        <v>0</v>
      </c>
      <c r="BS28" s="77">
        <f>IFERROR(VLOOKUP(B28,'[1]9'!B:D,3,0),"0")</f>
        <v>0</v>
      </c>
      <c r="BT28" s="77">
        <f>IFERROR(VLOOKUP(B28,'[1]9'!B:E,4,0),"0")</f>
        <v>0</v>
      </c>
      <c r="BU28" s="77">
        <f>IFERROR(VLOOKUP(B28,'[1]9'!B:F,5,0),"0")</f>
        <v>0</v>
      </c>
      <c r="BV28" s="77">
        <f>IFERROR(VLOOKUP(B28,'[1]9'!B:J,9,0),"0")</f>
        <v>0</v>
      </c>
      <c r="BW28" s="77">
        <f>IFERROR(VLOOKUP(B28,'[1]9'!B:K,10,0),"0")</f>
        <v>0</v>
      </c>
      <c r="BX28" s="77">
        <f>IFERROR(VLOOKUP(B28,'[1]9'!B:L,11,0),"0")</f>
        <v>0</v>
      </c>
      <c r="BY28" s="75">
        <f t="shared" si="16"/>
        <v>0</v>
      </c>
      <c r="BZ28" s="77">
        <f>IFERROR(VLOOKUP(B28,'[1]10'!B:D,3,0),"0")</f>
        <v>0</v>
      </c>
      <c r="CA28" s="77">
        <f>IFERROR(VLOOKUP(B28,'[1]10'!B:E,4,0),"0")</f>
        <v>0</v>
      </c>
      <c r="CB28" s="77">
        <f>VLOOKUP(B28,'[1]10'!B:F,5,0)</f>
        <v>0</v>
      </c>
      <c r="CC28" s="77">
        <f>IFERROR(VLOOKUP(B28,'[1]10'!B:J,9,0),"0")</f>
        <v>0</v>
      </c>
      <c r="CD28" s="77">
        <f>IFERROR(VLOOKUP(B28,'[1]10'!B:K,10,0),"0")</f>
        <v>0</v>
      </c>
      <c r="CE28" s="77">
        <f>IFERROR(VLOOKUP(B28,'[1]10'!B:L,11,0),"0")</f>
        <v>0</v>
      </c>
      <c r="CF28" s="75">
        <f t="shared" si="17"/>
        <v>0</v>
      </c>
      <c r="CG28" s="77">
        <f>IFERROR(VLOOKUP(B28,'[1]11'!B:D,3,0),"0")</f>
        <v>0</v>
      </c>
      <c r="CH28" s="77">
        <f>IFERROR(VLOOKUP(B28,'[1]11'!B:E,4,0),"0")</f>
        <v>0</v>
      </c>
      <c r="CI28" s="77">
        <f>IFERROR(VLOOKUP(B28,'[1]11'!B:F,5,0),"0")</f>
        <v>0</v>
      </c>
      <c r="CJ28" s="77">
        <f>IFERROR(VLOOKUP(B28,'[1]11'!B:J,9,0),"0")</f>
        <v>0</v>
      </c>
      <c r="CK28" s="77">
        <f>IFERROR(VLOOKUP(B28,'[1]11'!B:K,10,0),"0")</f>
        <v>0</v>
      </c>
      <c r="CL28" s="77">
        <f>IFERROR(VLOOKUP(B28,'[1]11'!B:L,11,0),"0")</f>
        <v>0</v>
      </c>
      <c r="CM28" s="75">
        <f t="shared" si="18"/>
        <v>0</v>
      </c>
      <c r="CN28" s="77">
        <f>IFERROR(VLOOKUP(B28,'[1]12'!B:D,3,0),"0")</f>
        <v>0</v>
      </c>
      <c r="CO28" s="77">
        <f>IFERROR(VLOOKUP(B28,'[1]12'!B:E,4,0),"0")</f>
        <v>0</v>
      </c>
      <c r="CP28" s="77">
        <f>IFERROR(VLOOKUP(B28,'[1]12'!B:F,5,0),"0")</f>
        <v>0</v>
      </c>
      <c r="CQ28" s="77">
        <f>IFERROR(VLOOKUP(B28,'[1]12'!B:J,9,0),"0")</f>
        <v>0</v>
      </c>
      <c r="CR28" s="77">
        <f>IFERROR(VLOOKUP(B28,'[1]12'!B:K,10,0),"0")</f>
        <v>0</v>
      </c>
      <c r="CS28" s="77">
        <f>IFERROR(VLOOKUP(B28,'[1]12'!B:L,11,0),"0")</f>
        <v>0</v>
      </c>
      <c r="CT28" s="75">
        <f t="shared" si="19"/>
        <v>0</v>
      </c>
      <c r="CU28" s="77">
        <f>IFERROR(VLOOKUP(B28,'[1]13'!B:D,3,0),"0")</f>
        <v>0</v>
      </c>
      <c r="CV28" s="77">
        <f>IFERROR(VLOOKUP(B28,'[1]13'!B:E,4,0),"0")</f>
        <v>0</v>
      </c>
      <c r="CW28" s="77">
        <f>IFERROR(VLOOKUP(B28,'[1]13'!B:F,5,0),"0")</f>
        <v>0</v>
      </c>
      <c r="CX28" s="77">
        <f>IFERROR(VLOOKUP(B28,'[1]13'!B:J,9,0),"0")</f>
        <v>0</v>
      </c>
      <c r="CY28" s="77">
        <f>IFERROR(VLOOKUP(B28,'[1]13'!B:K,10,0),"0")</f>
        <v>0</v>
      </c>
      <c r="CZ28" s="77">
        <f>IFERROR(VLOOKUP(B28,'[1]13'!B:L,11,0),"0")</f>
        <v>0</v>
      </c>
      <c r="DA28" s="75">
        <f t="shared" si="20"/>
        <v>0</v>
      </c>
      <c r="DB28" s="77">
        <f>IFERROR(VLOOKUP(B28,'[1]14'!B:D,3,0),"0")</f>
        <v>0</v>
      </c>
      <c r="DC28" s="77">
        <f>IFERROR(VLOOKUP(B28,'[1]14'!B:E,4,0),"0")</f>
        <v>0</v>
      </c>
      <c r="DD28" s="77">
        <f>IFERROR(VLOOKUP(B28,'[1]14'!B:F,5,0),"0")</f>
        <v>0</v>
      </c>
      <c r="DE28" s="77">
        <f>IFERROR(VLOOKUP(B28,'[1]14'!B:J,9,0),"0")</f>
        <v>0</v>
      </c>
      <c r="DF28" s="77">
        <f>IFERROR(VLOOKUP(B28,'[1]14'!B:K,10,0),"0")</f>
        <v>0</v>
      </c>
      <c r="DG28" s="77">
        <f>IFERROR(VLOOKUP(B28,'[1]14'!B:L,11,0),"0")</f>
        <v>0</v>
      </c>
      <c r="DH28" s="75">
        <f t="shared" si="21"/>
        <v>0</v>
      </c>
      <c r="DI28" s="77">
        <f>IFERROR(VLOOKUP(B28,'[1]15'!B:D,3,0),"0")</f>
        <v>0</v>
      </c>
      <c r="DJ28" s="77">
        <f>IFERROR(VLOOKUP(B28,'[1]15'!B:E,4,0),"0")</f>
        <v>0</v>
      </c>
      <c r="DK28" s="77">
        <f>IFERROR(VLOOKUP(B28,'[1]15'!B:F,5,0),"0")</f>
        <v>0</v>
      </c>
      <c r="DL28" s="77">
        <f>IFERROR(VLOOKUP(B28,'[1]15'!B:J,9,0),"0")</f>
        <v>0</v>
      </c>
      <c r="DM28" s="77">
        <f>IFERROR(VLOOKUP(B28,'[1]15'!B:K,10,0),"0")</f>
        <v>0</v>
      </c>
      <c r="DN28" s="77">
        <f>IFERROR(VLOOKUP(B28,'[1]15'!B:L,11,0),"0")</f>
        <v>0</v>
      </c>
      <c r="DO28" s="75">
        <f t="shared" si="22"/>
        <v>0</v>
      </c>
      <c r="DP28" s="77">
        <f>IFERROR(VLOOKUP(B28,'[1]16'!B:D,3,0),"0")</f>
        <v>0</v>
      </c>
      <c r="DQ28" s="77">
        <f>IFERROR(VLOOKUP(B28,'[1]16'!B:E,4,0),"0")</f>
        <v>0</v>
      </c>
      <c r="DR28" s="77">
        <f>IFERROR(VLOOKUP(B28,'[1]16'!B:F,5,0),"0")</f>
        <v>0</v>
      </c>
      <c r="DS28" s="77">
        <f>IFERROR(VLOOKUP(B28,'[1]16'!B:J,9,0),"0")</f>
        <v>0</v>
      </c>
      <c r="DT28" s="77">
        <f>IFERROR(VLOOKUP(B28,'[1]16'!B:K,10,0),"0")</f>
        <v>0</v>
      </c>
      <c r="DU28" s="77">
        <f>IFERROR(VLOOKUP(B28,'[1]16'!B:L,11,0),"0")</f>
        <v>0</v>
      </c>
      <c r="DV28" s="75">
        <f t="shared" si="23"/>
        <v>0</v>
      </c>
      <c r="DW28" s="77">
        <f>IFERROR(VLOOKUP(B28,'[1]17'!B:D,3,0),"0")</f>
        <v>0</v>
      </c>
      <c r="DX28" s="77">
        <f>IFERROR(VLOOKUP(B28,'[1]17'!B:E,4,0),"0")</f>
        <v>0</v>
      </c>
      <c r="DY28" s="77">
        <f>IFERROR(VLOOKUP(B28,'[1]17'!B:F,5,0),"0")</f>
        <v>0</v>
      </c>
      <c r="DZ28" s="77">
        <f>IFERROR(VLOOKUP(B28,'[1]17'!B:J,9,0),"0")</f>
        <v>0</v>
      </c>
      <c r="EA28" s="77">
        <f>IFERROR(VLOOKUP(B28,'[1]17'!B:K,10,0),"0")</f>
        <v>0</v>
      </c>
      <c r="EB28" s="77">
        <f>IFERROR(VLOOKUP(B28,'[1]17'!B:L,11,0),"0")</f>
        <v>0</v>
      </c>
      <c r="EC28" s="75">
        <f t="shared" si="24"/>
        <v>0</v>
      </c>
      <c r="ED28" s="77">
        <f>IFERROR(VLOOKUP(B28,'[1]18'!B:D,3,0),"0")</f>
        <v>10</v>
      </c>
      <c r="EE28" s="77">
        <f>IFERROR(VLOOKUP(B28,'[1]18'!B:E,4,0),"0")</f>
        <v>0</v>
      </c>
      <c r="EF28" s="77">
        <f>IFERROR(VLOOKUP(B28,'[1]18'!B:F,5,0),"0")</f>
        <v>0</v>
      </c>
      <c r="EG28" s="77">
        <f>IFERROR(VLOOKUP(B28,'[1]18'!B:J,9,0),"0")</f>
        <v>0</v>
      </c>
      <c r="EH28" s="77">
        <f>IFERROR(VLOOKUP(B28,'[1]18'!B:K,10,0),"0")</f>
        <v>0</v>
      </c>
      <c r="EI28" s="77">
        <f>IFERROR(VLOOKUP(B28,'[1]18'!B:L,11,0),"0")</f>
        <v>0</v>
      </c>
      <c r="EJ28" s="75">
        <f t="shared" si="25"/>
        <v>10</v>
      </c>
      <c r="EK28" s="77">
        <f>IFERROR(VLOOKUP(B28,'[1]19'!B:D,3,0),"0")</f>
        <v>0</v>
      </c>
      <c r="EL28" s="77">
        <f>IFERROR(VLOOKUP(B28,'[1]19'!B:E,4,0),"0")</f>
        <v>0</v>
      </c>
      <c r="EM28" s="77">
        <f>IFERROR(VLOOKUP(B28,'[1]19'!B:F,5,0),"0")</f>
        <v>0</v>
      </c>
      <c r="EN28" s="77">
        <f>IFERROR(VLOOKUP(B28,'[1]19'!B:J,9,0),"0")</f>
        <v>0</v>
      </c>
      <c r="EO28" s="77">
        <f>IFERROR(VLOOKUP(B28,'[1]19'!B:K,10,0),"0")</f>
        <v>0</v>
      </c>
      <c r="EP28" s="77">
        <f>IFERROR(VLOOKUP(B28,'[1]19'!B:L,11,0),"0")</f>
        <v>0</v>
      </c>
      <c r="EQ28" s="75">
        <f t="shared" si="26"/>
        <v>0</v>
      </c>
      <c r="ER28" s="77">
        <f>IFERROR(VLOOKUP(B28,'[1]20'!B:D,3,0),"0")</f>
        <v>0</v>
      </c>
      <c r="ES28" s="77">
        <f>IFERROR(VLOOKUP(B28,'[1]20'!B:E,4,0),"0")</f>
        <v>0</v>
      </c>
      <c r="ET28" s="77">
        <f>IFERROR(VLOOKUP(B28,'[1]20'!B:F,5,0),"0")</f>
        <v>0</v>
      </c>
      <c r="EU28" s="77">
        <f>IFERROR(VLOOKUP(B28,'[1]20'!B:J,9,0),"0")</f>
        <v>0</v>
      </c>
      <c r="EV28" s="77">
        <f>IFERROR(VLOOKUP(B28,'[1]20'!B:K,10,0),"0")</f>
        <v>0</v>
      </c>
      <c r="EW28" s="77">
        <f>IFERROR(VLOOKUP(B28,'[1]20'!B:L,11,0),"0")</f>
        <v>0</v>
      </c>
      <c r="EX28" s="75">
        <f t="shared" si="27"/>
        <v>0</v>
      </c>
      <c r="EY28" s="77">
        <f>IFERROR(VLOOKUP(B28,'[1]21'!B:D,3,0),"0")</f>
        <v>0</v>
      </c>
      <c r="EZ28" s="77">
        <f>IFERROR(VLOOKUP(B28,'[1]21'!B:E,4,0),"0")</f>
        <v>0</v>
      </c>
      <c r="FA28" s="77">
        <f>IFERROR(VLOOKUP(B28,'[1]21'!B:F,5,0),"0")</f>
        <v>0</v>
      </c>
      <c r="FB28" s="77">
        <f>IFERROR(VLOOKUP(B28,'[1]21'!B:J,9,0),"0")</f>
        <v>0</v>
      </c>
      <c r="FC28" s="77">
        <f>IFERROR(VLOOKUP(B28,'[1]21'!B:K,10,0),"0")</f>
        <v>0</v>
      </c>
      <c r="FD28" s="77">
        <f>IFERROR(VLOOKUP(B28,'[1]21'!B:L,11,0),"0")</f>
        <v>0</v>
      </c>
      <c r="FE28" s="75">
        <f t="shared" si="28"/>
        <v>0</v>
      </c>
      <c r="FF28" s="77">
        <f>IFERROR(VLOOKUP(B28,'[1]22'!B:D,3,0),"0")</f>
        <v>0</v>
      </c>
      <c r="FG28" s="77">
        <f>IFERROR(VLOOKUP(B28,'[1]22'!B:E,4,0),"0")</f>
        <v>0</v>
      </c>
      <c r="FH28" s="77">
        <f>IFERROR(VLOOKUP(B28,'[1]22'!B:F,5,0),"0")</f>
        <v>0</v>
      </c>
      <c r="FI28" s="77">
        <f>IFERROR(VLOOKUP(B28,'[1]22'!B:J,9,0),"0")</f>
        <v>0</v>
      </c>
      <c r="FJ28" s="77">
        <f>IFERROR(VLOOKUP(B28,'[1]22'!B:K,10,0),"0")</f>
        <v>0</v>
      </c>
      <c r="FK28" s="77">
        <f>IFERROR(VLOOKUP(B28,'[1]22'!B:L,11,0),"0")</f>
        <v>0</v>
      </c>
      <c r="FL28" s="75">
        <f t="shared" si="29"/>
        <v>0</v>
      </c>
      <c r="FM28" s="77">
        <f>IFERROR(VLOOKUP(B28,'[1]23'!B:D,3,0),"0")</f>
        <v>0</v>
      </c>
      <c r="FN28" s="77">
        <f>IFERROR(VLOOKUP(B28,'[1]23'!B:E,4,0),"0")</f>
        <v>0</v>
      </c>
      <c r="FO28" s="77">
        <f>IFERROR(VLOOKUP(B28,'[1]23'!B:F,5,0),"0")</f>
        <v>0</v>
      </c>
      <c r="FP28" s="77">
        <f>IFERROR(VLOOKUP(B28,'[1]23'!B:J,9,0),"0")</f>
        <v>0</v>
      </c>
      <c r="FQ28" s="77">
        <f>IFERROR(VLOOKUP(B28,'[1]23'!B:K,10,0),"0")</f>
        <v>0</v>
      </c>
      <c r="FR28" s="77">
        <f>IFERROR(VLOOKUP(B28,'[1]23'!B:L,11,0),"0")</f>
        <v>0</v>
      </c>
      <c r="FS28" s="75">
        <f t="shared" si="30"/>
        <v>0</v>
      </c>
      <c r="FT28" s="77">
        <f>IFERROR(VLOOKUP(B28,'[1]24'!B:D,3,0),"0")</f>
        <v>0</v>
      </c>
      <c r="FU28" s="77">
        <f>IFERROR(VLOOKUP(B28,'[1]24'!B:E,4,0),"0")</f>
        <v>0</v>
      </c>
      <c r="FV28" s="77">
        <f>IFERROR(VLOOKUP(B28,'[1]24'!B:F,5,0),"0")</f>
        <v>0</v>
      </c>
      <c r="FW28" s="77">
        <f>IFERROR(VLOOKUP(B28,'[1]24'!B:J,9,0),"0")</f>
        <v>0</v>
      </c>
      <c r="FX28" s="77">
        <f>IFERROR(VLOOKUP(B28,'[1]24'!B:K,10,0),"0")</f>
        <v>0</v>
      </c>
      <c r="FY28" s="77">
        <f>IFERROR(VLOOKUP(B28,'[1]24'!B:L,11,0),"0")</f>
        <v>0</v>
      </c>
      <c r="FZ28" s="75">
        <f t="shared" si="31"/>
        <v>0</v>
      </c>
      <c r="GA28" s="77">
        <f>IFERROR(VLOOKUP(B28,'[1]25'!B:D,3,0),"0")</f>
        <v>0</v>
      </c>
      <c r="GB28" s="77">
        <f>IFERROR(VLOOKUP(B28,'[1]25'!B:E,4,0),"0")</f>
        <v>0</v>
      </c>
      <c r="GC28" s="77">
        <f>IFERROR(VLOOKUP(B28,'[1]25'!B:F,5,0),"0")</f>
        <v>0</v>
      </c>
      <c r="GD28" s="77">
        <f>IFERROR(VLOOKUP(B28,'[1]25'!B:J,9,0),"0")</f>
        <v>0</v>
      </c>
      <c r="GE28" s="77">
        <f>IFERROR(VLOOKUP(B28,'[1]25'!B:K,10,0),"0")</f>
        <v>0</v>
      </c>
      <c r="GF28" s="77">
        <f>IFERROR(VLOOKUP(B28,'[1]25'!B:L,11,0),"0")</f>
        <v>0</v>
      </c>
      <c r="GG28" s="75">
        <f t="shared" si="32"/>
        <v>0</v>
      </c>
      <c r="GH28" s="77">
        <f>IFERROR(VLOOKUP(B28,'[1]26'!B:D,3,0),"0")</f>
        <v>0</v>
      </c>
      <c r="GI28" s="77">
        <f>IFERROR(VLOOKUP(B28,'[1]26'!B:E,4,0),"0")</f>
        <v>0</v>
      </c>
      <c r="GJ28" s="77">
        <f>IFERROR(VLOOKUP(B28,'[1]26'!B:F,5,0),"0")</f>
        <v>0</v>
      </c>
      <c r="GK28" s="77">
        <f>IFERROR(VLOOKUP(B28,'[1]26'!B:J,9,0),"0")</f>
        <v>0</v>
      </c>
      <c r="GL28" s="77">
        <f>IFERROR(VLOOKUP(B28,'[1]26'!B:K,10,0),"0")</f>
        <v>0</v>
      </c>
      <c r="GM28" s="77">
        <f>IFERROR(VLOOKUP(B28,'[1]26'!B:L,11,0),"0")</f>
        <v>0</v>
      </c>
      <c r="GN28" s="75">
        <f t="shared" si="33"/>
        <v>0</v>
      </c>
      <c r="GO28" s="77">
        <f>IFERROR(VLOOKUP(B28,'[1]27'!B:D,3,0),"0")</f>
        <v>0</v>
      </c>
      <c r="GP28" s="77">
        <f>IFERROR(VLOOKUP(B28,'[1]27'!B:E,4,0),"0")</f>
        <v>0</v>
      </c>
      <c r="GQ28" s="77">
        <f>IFERROR(VLOOKUP(B28,'[1]27'!B:F,5,0),"0")</f>
        <v>0</v>
      </c>
      <c r="GR28" s="77">
        <f>IFERROR(VLOOKUP(B28,'[1]27'!B:J,9,0),"0")</f>
        <v>0</v>
      </c>
      <c r="GS28" s="77">
        <f>IFERROR(VLOOKUP(B28,'[1]27'!B:K,10,0),"0")</f>
        <v>0</v>
      </c>
      <c r="GT28" s="77">
        <f>IFERROR(VLOOKUP(B28,'[1]27'!B:L,11,0),"0")</f>
        <v>0</v>
      </c>
      <c r="GU28" s="75">
        <f t="shared" si="34"/>
        <v>0</v>
      </c>
      <c r="GV28" s="77">
        <f>IFERROR(VLOOKUP(B28,'[1]28'!B:D,3,0),"0")</f>
        <v>0</v>
      </c>
      <c r="GW28" s="77">
        <f>IFERROR(VLOOKUP(B28,'[1]28'!B:E,4,0),"0")</f>
        <v>0</v>
      </c>
      <c r="GX28" s="77">
        <f>IFERROR(VLOOKUP(B28,'[1]28'!B:F,5,0),"0")</f>
        <v>0</v>
      </c>
      <c r="GY28" s="77">
        <f>IFERROR(VLOOKUP(B28,'[1]28'!B:J,9,0),"0")</f>
        <v>0</v>
      </c>
      <c r="GZ28" s="77">
        <f>IFERROR(VLOOKUP(B28,'[1]28'!B:K,10,0),"0")</f>
        <v>0</v>
      </c>
      <c r="HA28" s="77">
        <f>IFERROR(VLOOKUP(B28,'[1]28'!B:L,11,0),"0")</f>
        <v>0</v>
      </c>
      <c r="HB28" s="75">
        <f t="shared" si="35"/>
        <v>0</v>
      </c>
      <c r="HC28" s="77" t="str">
        <f>IFERROR(VLOOKUP(B28,#REF!,3),"0")</f>
        <v>0</v>
      </c>
      <c r="HD28" s="77" t="str">
        <f>IFERROR(VLOOKUP(B28,#REF!,4,0),"0")</f>
        <v>0</v>
      </c>
      <c r="HE28" s="77" t="str">
        <f>IFERROR(VLOOKUP(B28,#REF!,5,0),"0")</f>
        <v>0</v>
      </c>
      <c r="HF28" s="77" t="str">
        <f>IFERROR(VLOOKUP(B28,#REF!,9,0),"0")</f>
        <v>0</v>
      </c>
      <c r="HG28" s="77" t="str">
        <f>IFERROR(VLOOKUP(B28,#REF!,10,0),"0")</f>
        <v>0</v>
      </c>
      <c r="HH28" s="77" t="str">
        <f>IFERROR(VLOOKUP(B28,#REF!,11,0),"0")</f>
        <v>0</v>
      </c>
      <c r="HI28" s="75">
        <f t="shared" si="36"/>
        <v>0</v>
      </c>
      <c r="HP28" s="75">
        <f t="shared" si="37"/>
        <v>0</v>
      </c>
      <c r="HW28" s="75">
        <f t="shared" si="38"/>
        <v>0</v>
      </c>
    </row>
    <row r="29" spans="1:231" x14ac:dyDescent="0.6">
      <c r="A29" s="57">
        <v>26</v>
      </c>
      <c r="B29" s="57">
        <v>1111063</v>
      </c>
      <c r="C29" s="58" t="s">
        <v>16745</v>
      </c>
      <c r="D29" s="57" t="s">
        <v>169</v>
      </c>
      <c r="E29" s="59">
        <v>4.17</v>
      </c>
      <c r="F29" s="73">
        <f t="shared" si="5"/>
        <v>41.7</v>
      </c>
      <c r="G29" s="74">
        <f t="shared" si="39"/>
        <v>10</v>
      </c>
      <c r="H29" s="74">
        <f t="shared" si="39"/>
        <v>0</v>
      </c>
      <c r="I29" s="74">
        <f t="shared" si="39"/>
        <v>0</v>
      </c>
      <c r="J29" s="74">
        <f t="shared" si="39"/>
        <v>0</v>
      </c>
      <c r="K29" s="74">
        <f t="shared" si="39"/>
        <v>0</v>
      </c>
      <c r="L29" s="74">
        <f t="shared" si="39"/>
        <v>0</v>
      </c>
      <c r="M29" s="75">
        <f t="shared" si="6"/>
        <v>10</v>
      </c>
      <c r="N29" s="76">
        <f t="shared" si="7"/>
        <v>10</v>
      </c>
      <c r="O29" s="77" t="str">
        <f>IFERROR(VLOOKUP(B29,'[1]1ไม่มียอด'!B:D,3,0),"0")</f>
        <v>0</v>
      </c>
      <c r="P29" s="77" t="str">
        <f>IFERROR(VLOOKUP(B29,'[1]1ไม่มียอด'!B:E,4,0),"0")</f>
        <v>0</v>
      </c>
      <c r="Q29" s="77" t="str">
        <f>IFERROR(VLOOKUP(B29,'[1]1ไม่มียอด'!B:F,5,0),"0")</f>
        <v>0</v>
      </c>
      <c r="R29" s="77" t="str">
        <f>IFERROR(VLOOKUP(B29,'[1]1ไม่มียอด'!B:G,6,0),"0")</f>
        <v>0</v>
      </c>
      <c r="S29" s="77" t="str">
        <f>IFERROR(VLOOKUP(B29,'[1]1ไม่มียอด'!B:J,9,0),"0")</f>
        <v>0</v>
      </c>
      <c r="T29" s="77" t="str">
        <f>IFERROR(VLOOKUP(B29,'[1]1ไม่มียอด'!B:K,10,0),"0")</f>
        <v>0</v>
      </c>
      <c r="U29" s="75">
        <f t="shared" si="8"/>
        <v>0</v>
      </c>
      <c r="V29" s="77" t="str">
        <f>IFERROR(VLOOKUP(B29,#REF!,3,0),"0")</f>
        <v>0</v>
      </c>
      <c r="W29" s="77" t="str">
        <f>IFERROR(VLOOKUP(B29,#REF!,4,0),"0")</f>
        <v>0</v>
      </c>
      <c r="X29" s="77" t="str">
        <f>IFERROR(VLOOKUP(B29,#REF!,5,0),"0")</f>
        <v>0</v>
      </c>
      <c r="Y29" s="77" t="str">
        <f>IFERROR(VLOOKUP(B29,#REF!,9,0),"0")</f>
        <v>0</v>
      </c>
      <c r="Z29" s="77" t="str">
        <f>IFERROR(VLOOKUP(B29,#REF!,10,0),"0")</f>
        <v>0</v>
      </c>
      <c r="AA29" s="77" t="str">
        <f>IFERROR(VLOOKUP(B29,#REF!,11,0),"0")</f>
        <v>0</v>
      </c>
      <c r="AB29" s="75">
        <f t="shared" si="9"/>
        <v>0</v>
      </c>
      <c r="AC29" s="77">
        <f>IFERROR(VLOOKUP(B29,'[1]3'!B:D,3,0),"0")</f>
        <v>0</v>
      </c>
      <c r="AD29" s="77">
        <f>IFERROR(VLOOKUP(B29,'[1]3'!B:E,4,0),"0")</f>
        <v>0</v>
      </c>
      <c r="AE29" s="77">
        <f>IFERROR(VLOOKUP(B29,'[1]3'!B:F,5,0),"0")</f>
        <v>0</v>
      </c>
      <c r="AF29" s="77">
        <f>IFERROR(VLOOKUP(B29,'[1]3'!B:J,9,0),"0")</f>
        <v>0</v>
      </c>
      <c r="AG29" s="77">
        <f>IFERROR(VLOOKUP(B29,'[1]3'!B:K,10,0),"0")</f>
        <v>0</v>
      </c>
      <c r="AH29" s="77">
        <f>IFERROR(VLOOKUP(B29,'[1]3'!B:L,11,0),"0")</f>
        <v>0</v>
      </c>
      <c r="AI29" s="75">
        <f t="shared" si="10"/>
        <v>0</v>
      </c>
      <c r="AJ29" s="77">
        <f>IFERROR(VLOOKUP(B29,'[1]4'!B:D,3,0),"0")</f>
        <v>0</v>
      </c>
      <c r="AK29" s="77">
        <f>IFERROR(VLOOKUP(B29,'[1]4'!B:E,4,0),"0")</f>
        <v>0</v>
      </c>
      <c r="AL29" s="77">
        <f>IFERROR(VLOOKUP(B29,'[1]4'!B:F,5,0),"0")</f>
        <v>0</v>
      </c>
      <c r="AM29" s="77">
        <f>IFERROR(VLOOKUP(B29,'[1]4'!B:J,9,0),"0")</f>
        <v>0</v>
      </c>
      <c r="AN29" s="77">
        <f>IFERROR(VLOOKUP(B29,'[1]4'!B:K,10,0),"0")</f>
        <v>0</v>
      </c>
      <c r="AO29" s="77">
        <f>IFERROR(VLOOKUP(B29,'[1]4'!B:L,11,0),"0")</f>
        <v>0</v>
      </c>
      <c r="AP29" s="75">
        <f t="shared" si="11"/>
        <v>0</v>
      </c>
      <c r="AQ29" s="77">
        <f>IFERROR(VLOOKUP(B29,'[1]5'!B:D,3,0),"0")</f>
        <v>0</v>
      </c>
      <c r="AR29" s="77">
        <f>IFERROR(VLOOKUP(B29,'[1]5'!B:E,4,0),"0")</f>
        <v>0</v>
      </c>
      <c r="AS29" s="77">
        <f>IFERROR(VLOOKUP(B29,'[1]5'!B:F,5,0),"0")</f>
        <v>0</v>
      </c>
      <c r="AT29" s="77">
        <f>IFERROR(VLOOKUP(B29,'[1]5'!B:J,9,0),"0")</f>
        <v>0</v>
      </c>
      <c r="AU29" s="77">
        <f>IFERROR(VLOOKUP(B29,'[1]5'!B:K,10,0),"0")</f>
        <v>0</v>
      </c>
      <c r="AV29" s="77">
        <f>IFERROR(VLOOKUP(B29,'[1]5'!B:L,11,0),"0")</f>
        <v>0</v>
      </c>
      <c r="AW29" s="75">
        <f t="shared" si="12"/>
        <v>0</v>
      </c>
      <c r="AX29" s="77">
        <f>IFERROR(VLOOKUP(B29,'[1]6'!B:D,3,0),"0")</f>
        <v>0</v>
      </c>
      <c r="AY29" s="77">
        <f>IFERROR(VLOOKUP(B29,'[1]6'!B:E,4,0),"0")</f>
        <v>0</v>
      </c>
      <c r="AZ29" s="77">
        <f>IFERROR(VLOOKUP(B29,'[1]6'!B:F,5,0),"0")</f>
        <v>0</v>
      </c>
      <c r="BA29" s="77">
        <f>IFERROR(VLOOKUP(B29,'[1]6'!B:J,9,0),"0")</f>
        <v>0</v>
      </c>
      <c r="BB29" s="77">
        <f>IFERROR(VLOOKUP(B29,'[1]6'!B:K,10,0),"0")</f>
        <v>0</v>
      </c>
      <c r="BC29" s="77">
        <f>IFERROR(VLOOKUP(B29,'[1]6'!B:L,11,0),"0")</f>
        <v>0</v>
      </c>
      <c r="BD29" s="75">
        <f t="shared" si="13"/>
        <v>0</v>
      </c>
      <c r="BE29" s="77">
        <f>IFERROR(VLOOKUP(B29,'[1]7'!B:D,3,0),"0")</f>
        <v>0</v>
      </c>
      <c r="BF29" s="77">
        <f>IFERROR(VLOOKUP(B29,'[1]7'!B:E,4,0),"0")</f>
        <v>0</v>
      </c>
      <c r="BG29" s="77">
        <f>IFERROR(VLOOKUP(B29,'[1]7'!B:F,5,0),"0")</f>
        <v>0</v>
      </c>
      <c r="BH29" s="77">
        <f>IFERROR(VLOOKUP(B29,'[1]7'!B:J,9,0),"0")</f>
        <v>0</v>
      </c>
      <c r="BI29" s="77">
        <f>IFERROR(VLOOKUP(B29,'[1]7'!B:K,10,0),"0")</f>
        <v>0</v>
      </c>
      <c r="BJ29" s="77">
        <f>IFERROR(VLOOKUP(B29,'[1]7'!B:L,11,0),"0")</f>
        <v>0</v>
      </c>
      <c r="BK29" s="75">
        <f t="shared" si="14"/>
        <v>0</v>
      </c>
      <c r="BL29" s="77">
        <f>IFERROR(VLOOKUP(B29,'[1]8'!B:D,3,0),"0")</f>
        <v>0</v>
      </c>
      <c r="BM29" s="77">
        <f>IFERROR(VLOOKUP(B29,'[1]8'!B:E,4,0),"0")</f>
        <v>0</v>
      </c>
      <c r="BN29" s="77">
        <f>IFERROR(VLOOKUP(B29,'[1]8'!B:F,5,0),"0")</f>
        <v>0</v>
      </c>
      <c r="BO29" s="77">
        <f>IFERROR(VLOOKUP(B29,'[1]8'!B:J,9,0),"0")</f>
        <v>0</v>
      </c>
      <c r="BP29" s="77">
        <f>IFERROR(VLOOKUP(B29,'[1]8'!B:K,10,0),"0")</f>
        <v>0</v>
      </c>
      <c r="BQ29" s="77">
        <f>IFERROR(VLOOKUP(B29,'[1]8'!B:L,11,0),"0")</f>
        <v>0</v>
      </c>
      <c r="BR29" s="75">
        <f t="shared" si="15"/>
        <v>0</v>
      </c>
      <c r="BS29" s="77">
        <f>IFERROR(VLOOKUP(B29,'[1]9'!B:D,3,0),"0")</f>
        <v>0</v>
      </c>
      <c r="BT29" s="77">
        <f>IFERROR(VLOOKUP(B29,'[1]9'!B:E,4,0),"0")</f>
        <v>0</v>
      </c>
      <c r="BU29" s="77">
        <f>IFERROR(VLOOKUP(B29,'[1]9'!B:F,5,0),"0")</f>
        <v>0</v>
      </c>
      <c r="BV29" s="77">
        <f>IFERROR(VLOOKUP(B29,'[1]9'!B:J,9,0),"0")</f>
        <v>0</v>
      </c>
      <c r="BW29" s="77">
        <f>IFERROR(VLOOKUP(B29,'[1]9'!B:K,10,0),"0")</f>
        <v>0</v>
      </c>
      <c r="BX29" s="77">
        <f>IFERROR(VLOOKUP(B29,'[1]9'!B:L,11,0),"0")</f>
        <v>0</v>
      </c>
      <c r="BY29" s="75">
        <f t="shared" si="16"/>
        <v>0</v>
      </c>
      <c r="BZ29" s="77">
        <f>IFERROR(VLOOKUP(B29,'[1]10'!B:D,3,0),"0")</f>
        <v>0</v>
      </c>
      <c r="CA29" s="77">
        <f>IFERROR(VLOOKUP(B29,'[1]10'!B:E,4,0),"0")</f>
        <v>0</v>
      </c>
      <c r="CB29" s="77">
        <f>VLOOKUP(B29,'[1]10'!B:F,5,0)</f>
        <v>0</v>
      </c>
      <c r="CC29" s="77">
        <f>IFERROR(VLOOKUP(B29,'[1]10'!B:J,9,0),"0")</f>
        <v>0</v>
      </c>
      <c r="CD29" s="77">
        <f>IFERROR(VLOOKUP(B29,'[1]10'!B:K,10,0),"0")</f>
        <v>0</v>
      </c>
      <c r="CE29" s="77">
        <f>IFERROR(VLOOKUP(B29,'[1]10'!B:L,11,0),"0")</f>
        <v>0</v>
      </c>
      <c r="CF29" s="75">
        <f t="shared" si="17"/>
        <v>0</v>
      </c>
      <c r="CG29" s="77">
        <f>IFERROR(VLOOKUP(B29,'[1]11'!B:D,3,0),"0")</f>
        <v>0</v>
      </c>
      <c r="CH29" s="77">
        <f>IFERROR(VLOOKUP(B29,'[1]11'!B:E,4,0),"0")</f>
        <v>0</v>
      </c>
      <c r="CI29" s="77">
        <f>IFERROR(VLOOKUP(B29,'[1]11'!B:F,5,0),"0")</f>
        <v>0</v>
      </c>
      <c r="CJ29" s="77">
        <f>IFERROR(VLOOKUP(B29,'[1]11'!B:J,9,0),"0")</f>
        <v>0</v>
      </c>
      <c r="CK29" s="77">
        <f>IFERROR(VLOOKUP(B29,'[1]11'!B:K,10,0),"0")</f>
        <v>0</v>
      </c>
      <c r="CL29" s="77">
        <f>IFERROR(VLOOKUP(B29,'[1]11'!B:L,11,0),"0")</f>
        <v>0</v>
      </c>
      <c r="CM29" s="75">
        <f t="shared" si="18"/>
        <v>0</v>
      </c>
      <c r="CN29" s="77">
        <f>IFERROR(VLOOKUP(B29,'[1]12'!B:D,3,0),"0")</f>
        <v>0</v>
      </c>
      <c r="CO29" s="77">
        <f>IFERROR(VLOOKUP(B29,'[1]12'!B:E,4,0),"0")</f>
        <v>0</v>
      </c>
      <c r="CP29" s="77">
        <f>IFERROR(VLOOKUP(B29,'[1]12'!B:F,5,0),"0")</f>
        <v>0</v>
      </c>
      <c r="CQ29" s="77">
        <f>IFERROR(VLOOKUP(B29,'[1]12'!B:J,9,0),"0")</f>
        <v>0</v>
      </c>
      <c r="CR29" s="77">
        <f>IFERROR(VLOOKUP(B29,'[1]12'!B:K,10,0),"0")</f>
        <v>0</v>
      </c>
      <c r="CS29" s="77">
        <f>IFERROR(VLOOKUP(B29,'[1]12'!B:L,11,0),"0")</f>
        <v>0</v>
      </c>
      <c r="CT29" s="75">
        <f t="shared" si="19"/>
        <v>0</v>
      </c>
      <c r="CU29" s="77">
        <f>IFERROR(VLOOKUP(B29,'[1]13'!B:D,3,0),"0")</f>
        <v>0</v>
      </c>
      <c r="CV29" s="77">
        <f>IFERROR(VLOOKUP(B29,'[1]13'!B:E,4,0),"0")</f>
        <v>0</v>
      </c>
      <c r="CW29" s="77">
        <f>IFERROR(VLOOKUP(B29,'[1]13'!B:F,5,0),"0")</f>
        <v>0</v>
      </c>
      <c r="CX29" s="77">
        <f>IFERROR(VLOOKUP(B29,'[1]13'!B:J,9,0),"0")</f>
        <v>0</v>
      </c>
      <c r="CY29" s="77">
        <f>IFERROR(VLOOKUP(B29,'[1]13'!B:K,10,0),"0")</f>
        <v>0</v>
      </c>
      <c r="CZ29" s="77">
        <f>IFERROR(VLOOKUP(B29,'[1]13'!B:L,11,0),"0")</f>
        <v>0</v>
      </c>
      <c r="DA29" s="75">
        <f t="shared" si="20"/>
        <v>0</v>
      </c>
      <c r="DB29" s="77">
        <f>IFERROR(VLOOKUP(B29,'[1]14'!B:D,3,0),"0")</f>
        <v>0</v>
      </c>
      <c r="DC29" s="77">
        <f>IFERROR(VLOOKUP(B29,'[1]14'!B:E,4,0),"0")</f>
        <v>0</v>
      </c>
      <c r="DD29" s="77">
        <f>IFERROR(VLOOKUP(B29,'[1]14'!B:F,5,0),"0")</f>
        <v>0</v>
      </c>
      <c r="DE29" s="77">
        <f>IFERROR(VLOOKUP(B29,'[1]14'!B:J,9,0),"0")</f>
        <v>0</v>
      </c>
      <c r="DF29" s="77">
        <f>IFERROR(VLOOKUP(B29,'[1]14'!B:K,10,0),"0")</f>
        <v>0</v>
      </c>
      <c r="DG29" s="77">
        <f>IFERROR(VLOOKUP(B29,'[1]14'!B:L,11,0),"0")</f>
        <v>0</v>
      </c>
      <c r="DH29" s="75">
        <f t="shared" si="21"/>
        <v>0</v>
      </c>
      <c r="DI29" s="77">
        <f>IFERROR(VLOOKUP(B29,'[1]15'!B:D,3,0),"0")</f>
        <v>0</v>
      </c>
      <c r="DJ29" s="77">
        <f>IFERROR(VLOOKUP(B29,'[1]15'!B:E,4,0),"0")</f>
        <v>0</v>
      </c>
      <c r="DK29" s="77">
        <f>IFERROR(VLOOKUP(B29,'[1]15'!B:F,5,0),"0")</f>
        <v>0</v>
      </c>
      <c r="DL29" s="77">
        <f>IFERROR(VLOOKUP(B29,'[1]15'!B:J,9,0),"0")</f>
        <v>0</v>
      </c>
      <c r="DM29" s="77">
        <f>IFERROR(VLOOKUP(B29,'[1]15'!B:K,10,0),"0")</f>
        <v>0</v>
      </c>
      <c r="DN29" s="77">
        <f>IFERROR(VLOOKUP(B29,'[1]15'!B:L,11,0),"0")</f>
        <v>0</v>
      </c>
      <c r="DO29" s="75">
        <f t="shared" si="22"/>
        <v>0</v>
      </c>
      <c r="DP29" s="77">
        <f>IFERROR(VLOOKUP(B29,'[1]16'!B:D,3,0),"0")</f>
        <v>0</v>
      </c>
      <c r="DQ29" s="77">
        <f>IFERROR(VLOOKUP(B29,'[1]16'!B:E,4,0),"0")</f>
        <v>0</v>
      </c>
      <c r="DR29" s="77">
        <f>IFERROR(VLOOKUP(B29,'[1]16'!B:F,5,0),"0")</f>
        <v>0</v>
      </c>
      <c r="DS29" s="77">
        <f>IFERROR(VLOOKUP(B29,'[1]16'!B:J,9,0),"0")</f>
        <v>0</v>
      </c>
      <c r="DT29" s="77">
        <f>IFERROR(VLOOKUP(B29,'[1]16'!B:K,10,0),"0")</f>
        <v>0</v>
      </c>
      <c r="DU29" s="77">
        <f>IFERROR(VLOOKUP(B29,'[1]16'!B:L,11,0),"0")</f>
        <v>0</v>
      </c>
      <c r="DV29" s="75">
        <f t="shared" si="23"/>
        <v>0</v>
      </c>
      <c r="DW29" s="77">
        <f>IFERROR(VLOOKUP(B29,'[1]17'!B:D,3,0),"0")</f>
        <v>0</v>
      </c>
      <c r="DX29" s="77">
        <f>IFERROR(VLOOKUP(B29,'[1]17'!B:E,4,0),"0")</f>
        <v>0</v>
      </c>
      <c r="DY29" s="77">
        <f>IFERROR(VLOOKUP(B29,'[1]17'!B:F,5,0),"0")</f>
        <v>0</v>
      </c>
      <c r="DZ29" s="77">
        <f>IFERROR(VLOOKUP(B29,'[1]17'!B:J,9,0),"0")</f>
        <v>0</v>
      </c>
      <c r="EA29" s="77">
        <f>IFERROR(VLOOKUP(B29,'[1]17'!B:K,10,0),"0")</f>
        <v>0</v>
      </c>
      <c r="EB29" s="77">
        <f>IFERROR(VLOOKUP(B29,'[1]17'!B:L,11,0),"0")</f>
        <v>0</v>
      </c>
      <c r="EC29" s="75">
        <f t="shared" si="24"/>
        <v>0</v>
      </c>
      <c r="ED29" s="77">
        <f>IFERROR(VLOOKUP(B29,'[1]18'!B:D,3,0),"0")</f>
        <v>10</v>
      </c>
      <c r="EE29" s="77">
        <f>IFERROR(VLOOKUP(B29,'[1]18'!B:E,4,0),"0")</f>
        <v>0</v>
      </c>
      <c r="EF29" s="77">
        <f>IFERROR(VLOOKUP(B29,'[1]18'!B:F,5,0),"0")</f>
        <v>0</v>
      </c>
      <c r="EG29" s="77">
        <f>IFERROR(VLOOKUP(B29,'[1]18'!B:J,9,0),"0")</f>
        <v>0</v>
      </c>
      <c r="EH29" s="77">
        <f>IFERROR(VLOOKUP(B29,'[1]18'!B:K,10,0),"0")</f>
        <v>0</v>
      </c>
      <c r="EI29" s="77">
        <f>IFERROR(VLOOKUP(B29,'[1]18'!B:L,11,0),"0")</f>
        <v>0</v>
      </c>
      <c r="EJ29" s="75">
        <f t="shared" si="25"/>
        <v>10</v>
      </c>
      <c r="EK29" s="77">
        <f>IFERROR(VLOOKUP(B29,'[1]19'!B:D,3,0),"0")</f>
        <v>0</v>
      </c>
      <c r="EL29" s="77">
        <f>IFERROR(VLOOKUP(B29,'[1]19'!B:E,4,0),"0")</f>
        <v>0</v>
      </c>
      <c r="EM29" s="77">
        <f>IFERROR(VLOOKUP(B29,'[1]19'!B:F,5,0),"0")</f>
        <v>0</v>
      </c>
      <c r="EN29" s="77">
        <f>IFERROR(VLOOKUP(B29,'[1]19'!B:J,9,0),"0")</f>
        <v>0</v>
      </c>
      <c r="EO29" s="77">
        <f>IFERROR(VLOOKUP(B29,'[1]19'!B:K,10,0),"0")</f>
        <v>0</v>
      </c>
      <c r="EP29" s="77">
        <f>IFERROR(VLOOKUP(B29,'[1]19'!B:L,11,0),"0")</f>
        <v>0</v>
      </c>
      <c r="EQ29" s="75">
        <f t="shared" si="26"/>
        <v>0</v>
      </c>
      <c r="ER29" s="77">
        <f>IFERROR(VLOOKUP(B29,'[1]20'!B:D,3,0),"0")</f>
        <v>0</v>
      </c>
      <c r="ES29" s="77">
        <f>IFERROR(VLOOKUP(B29,'[1]20'!B:E,4,0),"0")</f>
        <v>0</v>
      </c>
      <c r="ET29" s="77">
        <f>IFERROR(VLOOKUP(B29,'[1]20'!B:F,5,0),"0")</f>
        <v>0</v>
      </c>
      <c r="EU29" s="77">
        <f>IFERROR(VLOOKUP(B29,'[1]20'!B:J,9,0),"0")</f>
        <v>0</v>
      </c>
      <c r="EV29" s="77">
        <f>IFERROR(VLOOKUP(B29,'[1]20'!B:K,10,0),"0")</f>
        <v>0</v>
      </c>
      <c r="EW29" s="77">
        <f>IFERROR(VLOOKUP(B29,'[1]20'!B:L,11,0),"0")</f>
        <v>0</v>
      </c>
      <c r="EX29" s="75">
        <f t="shared" si="27"/>
        <v>0</v>
      </c>
      <c r="EY29" s="77">
        <f>IFERROR(VLOOKUP(B29,'[1]21'!B:D,3,0),"0")</f>
        <v>0</v>
      </c>
      <c r="EZ29" s="77">
        <f>IFERROR(VLOOKUP(B29,'[1]21'!B:E,4,0),"0")</f>
        <v>0</v>
      </c>
      <c r="FA29" s="77">
        <f>IFERROR(VLOOKUP(B29,'[1]21'!B:F,5,0),"0")</f>
        <v>0</v>
      </c>
      <c r="FB29" s="77">
        <f>IFERROR(VLOOKUP(B29,'[1]21'!B:J,9,0),"0")</f>
        <v>0</v>
      </c>
      <c r="FC29" s="77">
        <f>IFERROR(VLOOKUP(B29,'[1]21'!B:K,10,0),"0")</f>
        <v>0</v>
      </c>
      <c r="FD29" s="77">
        <f>IFERROR(VLOOKUP(B29,'[1]21'!B:L,11,0),"0")</f>
        <v>0</v>
      </c>
      <c r="FE29" s="75">
        <f t="shared" si="28"/>
        <v>0</v>
      </c>
      <c r="FF29" s="77">
        <f>IFERROR(VLOOKUP(B29,'[1]22'!B:D,3,0),"0")</f>
        <v>0</v>
      </c>
      <c r="FG29" s="77">
        <f>IFERROR(VLOOKUP(B29,'[1]22'!B:E,4,0),"0")</f>
        <v>0</v>
      </c>
      <c r="FH29" s="77">
        <f>IFERROR(VLOOKUP(B29,'[1]22'!B:F,5,0),"0")</f>
        <v>0</v>
      </c>
      <c r="FI29" s="77">
        <f>IFERROR(VLOOKUP(B29,'[1]22'!B:J,9,0),"0")</f>
        <v>0</v>
      </c>
      <c r="FJ29" s="77">
        <f>IFERROR(VLOOKUP(B29,'[1]22'!B:K,10,0),"0")</f>
        <v>0</v>
      </c>
      <c r="FK29" s="77">
        <f>IFERROR(VLOOKUP(B29,'[1]22'!B:L,11,0),"0")</f>
        <v>0</v>
      </c>
      <c r="FL29" s="75">
        <f t="shared" si="29"/>
        <v>0</v>
      </c>
      <c r="FM29" s="77">
        <f>IFERROR(VLOOKUP(B29,'[1]23'!B:D,3,0),"0")</f>
        <v>0</v>
      </c>
      <c r="FN29" s="77">
        <f>IFERROR(VLOOKUP(B29,'[1]23'!B:E,4,0),"0")</f>
        <v>0</v>
      </c>
      <c r="FO29" s="77">
        <f>IFERROR(VLOOKUP(B29,'[1]23'!B:F,5,0),"0")</f>
        <v>0</v>
      </c>
      <c r="FP29" s="77">
        <f>IFERROR(VLOOKUP(B29,'[1]23'!B:J,9,0),"0")</f>
        <v>0</v>
      </c>
      <c r="FQ29" s="77">
        <f>IFERROR(VLOOKUP(B29,'[1]23'!B:K,10,0),"0")</f>
        <v>0</v>
      </c>
      <c r="FR29" s="77">
        <f>IFERROR(VLOOKUP(B29,'[1]23'!B:L,11,0),"0")</f>
        <v>0</v>
      </c>
      <c r="FS29" s="75">
        <f t="shared" si="30"/>
        <v>0</v>
      </c>
      <c r="FT29" s="77">
        <f>IFERROR(VLOOKUP(B29,'[1]24'!B:D,3,0),"0")</f>
        <v>0</v>
      </c>
      <c r="FU29" s="77">
        <f>IFERROR(VLOOKUP(B29,'[1]24'!B:E,4,0),"0")</f>
        <v>0</v>
      </c>
      <c r="FV29" s="77">
        <f>IFERROR(VLOOKUP(B29,'[1]24'!B:F,5,0),"0")</f>
        <v>0</v>
      </c>
      <c r="FW29" s="77">
        <f>IFERROR(VLOOKUP(B29,'[1]24'!B:J,9,0),"0")</f>
        <v>0</v>
      </c>
      <c r="FX29" s="77">
        <f>IFERROR(VLOOKUP(B29,'[1]24'!B:K,10,0),"0")</f>
        <v>0</v>
      </c>
      <c r="FY29" s="77">
        <f>IFERROR(VLOOKUP(B29,'[1]24'!B:L,11,0),"0")</f>
        <v>0</v>
      </c>
      <c r="FZ29" s="75">
        <f t="shared" si="31"/>
        <v>0</v>
      </c>
      <c r="GA29" s="77">
        <f>IFERROR(VLOOKUP(B29,'[1]25'!B:D,3,0),"0")</f>
        <v>0</v>
      </c>
      <c r="GB29" s="77">
        <f>IFERROR(VLOOKUP(B29,'[1]25'!B:E,4,0),"0")</f>
        <v>0</v>
      </c>
      <c r="GC29" s="77">
        <f>IFERROR(VLOOKUP(B29,'[1]25'!B:F,5,0),"0")</f>
        <v>0</v>
      </c>
      <c r="GD29" s="77">
        <f>IFERROR(VLOOKUP(B29,'[1]25'!B:J,9,0),"0")</f>
        <v>0</v>
      </c>
      <c r="GE29" s="77">
        <f>IFERROR(VLOOKUP(B29,'[1]25'!B:K,10,0),"0")</f>
        <v>0</v>
      </c>
      <c r="GF29" s="77">
        <f>IFERROR(VLOOKUP(B29,'[1]25'!B:L,11,0),"0")</f>
        <v>0</v>
      </c>
      <c r="GG29" s="75">
        <f t="shared" si="32"/>
        <v>0</v>
      </c>
      <c r="GH29" s="77">
        <f>IFERROR(VLOOKUP(B29,'[1]26'!B:D,3,0),"0")</f>
        <v>0</v>
      </c>
      <c r="GI29" s="77">
        <f>IFERROR(VLOOKUP(B29,'[1]26'!B:E,4,0),"0")</f>
        <v>0</v>
      </c>
      <c r="GJ29" s="77">
        <f>IFERROR(VLOOKUP(B29,'[1]26'!B:F,5,0),"0")</f>
        <v>0</v>
      </c>
      <c r="GK29" s="77">
        <f>IFERROR(VLOOKUP(B29,'[1]26'!B:J,9,0),"0")</f>
        <v>0</v>
      </c>
      <c r="GL29" s="77">
        <f>IFERROR(VLOOKUP(B29,'[1]26'!B:K,10,0),"0")</f>
        <v>0</v>
      </c>
      <c r="GM29" s="77">
        <f>IFERROR(VLOOKUP(B29,'[1]26'!B:L,11,0),"0")</f>
        <v>0</v>
      </c>
      <c r="GN29" s="75">
        <f t="shared" si="33"/>
        <v>0</v>
      </c>
      <c r="GO29" s="77">
        <f>IFERROR(VLOOKUP(B29,'[1]27'!B:D,3,0),"0")</f>
        <v>0</v>
      </c>
      <c r="GP29" s="77">
        <f>IFERROR(VLOOKUP(B29,'[1]27'!B:E,4,0),"0")</f>
        <v>0</v>
      </c>
      <c r="GQ29" s="77">
        <f>IFERROR(VLOOKUP(B29,'[1]27'!B:F,5,0),"0")</f>
        <v>0</v>
      </c>
      <c r="GR29" s="77">
        <f>IFERROR(VLOOKUP(B29,'[1]27'!B:J,9,0),"0")</f>
        <v>0</v>
      </c>
      <c r="GS29" s="77">
        <f>IFERROR(VLOOKUP(B29,'[1]27'!B:K,10,0),"0")</f>
        <v>0</v>
      </c>
      <c r="GT29" s="77">
        <f>IFERROR(VLOOKUP(B29,'[1]27'!B:L,11,0),"0")</f>
        <v>0</v>
      </c>
      <c r="GU29" s="75">
        <f t="shared" si="34"/>
        <v>0</v>
      </c>
      <c r="GV29" s="77">
        <f>IFERROR(VLOOKUP(B29,'[1]28'!B:D,3,0),"0")</f>
        <v>0</v>
      </c>
      <c r="GW29" s="77">
        <f>IFERROR(VLOOKUP(B29,'[1]28'!B:E,4,0),"0")</f>
        <v>0</v>
      </c>
      <c r="GX29" s="77">
        <f>IFERROR(VLOOKUP(B29,'[1]28'!B:F,5,0),"0")</f>
        <v>0</v>
      </c>
      <c r="GY29" s="77">
        <f>IFERROR(VLOOKUP(B29,'[1]28'!B:J,9,0),"0")</f>
        <v>0</v>
      </c>
      <c r="GZ29" s="77">
        <f>IFERROR(VLOOKUP(B29,'[1]28'!B:K,10,0),"0")</f>
        <v>0</v>
      </c>
      <c r="HA29" s="77">
        <f>IFERROR(VLOOKUP(B29,'[1]28'!B:L,11,0),"0")</f>
        <v>0</v>
      </c>
      <c r="HB29" s="75">
        <f t="shared" si="35"/>
        <v>0</v>
      </c>
      <c r="HC29" s="77" t="str">
        <f>IFERROR(VLOOKUP(B29,#REF!,3),"0")</f>
        <v>0</v>
      </c>
      <c r="HD29" s="77" t="str">
        <f>IFERROR(VLOOKUP(B29,#REF!,4,0),"0")</f>
        <v>0</v>
      </c>
      <c r="HE29" s="77" t="str">
        <f>IFERROR(VLOOKUP(B29,#REF!,5,0),"0")</f>
        <v>0</v>
      </c>
      <c r="HF29" s="77" t="str">
        <f>IFERROR(VLOOKUP(B29,#REF!,9,0),"0")</f>
        <v>0</v>
      </c>
      <c r="HG29" s="77" t="str">
        <f>IFERROR(VLOOKUP(B29,#REF!,10,0),"0")</f>
        <v>0</v>
      </c>
      <c r="HH29" s="77" t="str">
        <f>IFERROR(VLOOKUP(B29,#REF!,11,0),"0")</f>
        <v>0</v>
      </c>
      <c r="HI29" s="75">
        <f t="shared" si="36"/>
        <v>0</v>
      </c>
      <c r="HP29" s="75">
        <f t="shared" si="37"/>
        <v>0</v>
      </c>
      <c r="HW29" s="75">
        <f t="shared" si="38"/>
        <v>0</v>
      </c>
    </row>
    <row r="30" spans="1:231" x14ac:dyDescent="0.6">
      <c r="A30" s="57">
        <v>27</v>
      </c>
      <c r="B30" s="57">
        <v>1111064</v>
      </c>
      <c r="C30" s="58" t="s">
        <v>16746</v>
      </c>
      <c r="D30" s="57" t="s">
        <v>169</v>
      </c>
      <c r="E30" s="59">
        <v>4.3</v>
      </c>
      <c r="F30" s="73">
        <f t="shared" si="5"/>
        <v>43</v>
      </c>
      <c r="G30" s="74">
        <f t="shared" si="39"/>
        <v>10</v>
      </c>
      <c r="H30" s="74">
        <f t="shared" si="39"/>
        <v>0</v>
      </c>
      <c r="I30" s="74">
        <f t="shared" si="39"/>
        <v>0</v>
      </c>
      <c r="J30" s="74">
        <f t="shared" si="39"/>
        <v>0</v>
      </c>
      <c r="K30" s="74">
        <f t="shared" si="39"/>
        <v>0</v>
      </c>
      <c r="L30" s="74">
        <f t="shared" si="39"/>
        <v>0</v>
      </c>
      <c r="M30" s="75">
        <f t="shared" si="6"/>
        <v>10</v>
      </c>
      <c r="N30" s="76">
        <f t="shared" si="7"/>
        <v>10</v>
      </c>
      <c r="O30" s="77" t="str">
        <f>IFERROR(VLOOKUP(B30,'[1]1ไม่มียอด'!B:D,3,0),"0")</f>
        <v>0</v>
      </c>
      <c r="P30" s="77" t="str">
        <f>IFERROR(VLOOKUP(B30,'[1]1ไม่มียอด'!B:E,4,0),"0")</f>
        <v>0</v>
      </c>
      <c r="Q30" s="77" t="str">
        <f>IFERROR(VLOOKUP(B30,'[1]1ไม่มียอด'!B:F,5,0),"0")</f>
        <v>0</v>
      </c>
      <c r="R30" s="77" t="str">
        <f>IFERROR(VLOOKUP(B30,'[1]1ไม่มียอด'!B:G,6,0),"0")</f>
        <v>0</v>
      </c>
      <c r="S30" s="77" t="str">
        <f>IFERROR(VLOOKUP(B30,'[1]1ไม่มียอด'!B:J,9,0),"0")</f>
        <v>0</v>
      </c>
      <c r="T30" s="77" t="str">
        <f>IFERROR(VLOOKUP(B30,'[1]1ไม่มียอด'!B:K,10,0),"0")</f>
        <v>0</v>
      </c>
      <c r="U30" s="75">
        <f t="shared" si="8"/>
        <v>0</v>
      </c>
      <c r="V30" s="77" t="str">
        <f>IFERROR(VLOOKUP(B30,#REF!,3,0),"0")</f>
        <v>0</v>
      </c>
      <c r="W30" s="77" t="str">
        <f>IFERROR(VLOOKUP(B30,#REF!,4,0),"0")</f>
        <v>0</v>
      </c>
      <c r="X30" s="77" t="str">
        <f>IFERROR(VLOOKUP(B30,#REF!,5,0),"0")</f>
        <v>0</v>
      </c>
      <c r="Y30" s="77" t="str">
        <f>IFERROR(VLOOKUP(B30,#REF!,9,0),"0")</f>
        <v>0</v>
      </c>
      <c r="Z30" s="77" t="str">
        <f>IFERROR(VLOOKUP(B30,#REF!,10,0),"0")</f>
        <v>0</v>
      </c>
      <c r="AA30" s="77" t="str">
        <f>IFERROR(VLOOKUP(B30,#REF!,11,0),"0")</f>
        <v>0</v>
      </c>
      <c r="AB30" s="75">
        <f t="shared" si="9"/>
        <v>0</v>
      </c>
      <c r="AC30" s="77">
        <f>IFERROR(VLOOKUP(B30,'[1]3'!B:D,3,0),"0")</f>
        <v>0</v>
      </c>
      <c r="AD30" s="77">
        <f>IFERROR(VLOOKUP(B30,'[1]3'!B:E,4,0),"0")</f>
        <v>0</v>
      </c>
      <c r="AE30" s="77">
        <f>IFERROR(VLOOKUP(B30,'[1]3'!B:F,5,0),"0")</f>
        <v>0</v>
      </c>
      <c r="AF30" s="77">
        <f>IFERROR(VLOOKUP(B30,'[1]3'!B:J,9,0),"0")</f>
        <v>0</v>
      </c>
      <c r="AG30" s="77">
        <f>IFERROR(VLOOKUP(B30,'[1]3'!B:K,10,0),"0")</f>
        <v>0</v>
      </c>
      <c r="AH30" s="77">
        <f>IFERROR(VLOOKUP(B30,'[1]3'!B:L,11,0),"0")</f>
        <v>0</v>
      </c>
      <c r="AI30" s="75">
        <f t="shared" si="10"/>
        <v>0</v>
      </c>
      <c r="AJ30" s="77">
        <f>IFERROR(VLOOKUP(B30,'[1]4'!B:D,3,0),"0")</f>
        <v>0</v>
      </c>
      <c r="AK30" s="77">
        <f>IFERROR(VLOOKUP(B30,'[1]4'!B:E,4,0),"0")</f>
        <v>0</v>
      </c>
      <c r="AL30" s="77">
        <f>IFERROR(VLOOKUP(B30,'[1]4'!B:F,5,0),"0")</f>
        <v>0</v>
      </c>
      <c r="AM30" s="77">
        <f>IFERROR(VLOOKUP(B30,'[1]4'!B:J,9,0),"0")</f>
        <v>0</v>
      </c>
      <c r="AN30" s="77">
        <f>IFERROR(VLOOKUP(B30,'[1]4'!B:K,10,0),"0")</f>
        <v>0</v>
      </c>
      <c r="AO30" s="77">
        <f>IFERROR(VLOOKUP(B30,'[1]4'!B:L,11,0),"0")</f>
        <v>0</v>
      </c>
      <c r="AP30" s="75">
        <f t="shared" si="11"/>
        <v>0</v>
      </c>
      <c r="AQ30" s="77">
        <f>IFERROR(VLOOKUP(B30,'[1]5'!B:D,3,0),"0")</f>
        <v>0</v>
      </c>
      <c r="AR30" s="77">
        <f>IFERROR(VLOOKUP(B30,'[1]5'!B:E,4,0),"0")</f>
        <v>0</v>
      </c>
      <c r="AS30" s="77">
        <f>IFERROR(VLOOKUP(B30,'[1]5'!B:F,5,0),"0")</f>
        <v>0</v>
      </c>
      <c r="AT30" s="77">
        <f>IFERROR(VLOOKUP(B30,'[1]5'!B:J,9,0),"0")</f>
        <v>0</v>
      </c>
      <c r="AU30" s="77">
        <f>IFERROR(VLOOKUP(B30,'[1]5'!B:K,10,0),"0")</f>
        <v>0</v>
      </c>
      <c r="AV30" s="77">
        <f>IFERROR(VLOOKUP(B30,'[1]5'!B:L,11,0),"0")</f>
        <v>0</v>
      </c>
      <c r="AW30" s="75">
        <f t="shared" si="12"/>
        <v>0</v>
      </c>
      <c r="AX30" s="77">
        <f>IFERROR(VLOOKUP(B30,'[1]6'!B:D,3,0),"0")</f>
        <v>0</v>
      </c>
      <c r="AY30" s="77">
        <f>IFERROR(VLOOKUP(B30,'[1]6'!B:E,4,0),"0")</f>
        <v>0</v>
      </c>
      <c r="AZ30" s="77">
        <f>IFERROR(VLOOKUP(B30,'[1]6'!B:F,5,0),"0")</f>
        <v>0</v>
      </c>
      <c r="BA30" s="77">
        <f>IFERROR(VLOOKUP(B30,'[1]6'!B:J,9,0),"0")</f>
        <v>0</v>
      </c>
      <c r="BB30" s="77">
        <f>IFERROR(VLOOKUP(B30,'[1]6'!B:K,10,0),"0")</f>
        <v>0</v>
      </c>
      <c r="BC30" s="77">
        <f>IFERROR(VLOOKUP(B30,'[1]6'!B:L,11,0),"0")</f>
        <v>0</v>
      </c>
      <c r="BD30" s="75">
        <f t="shared" si="13"/>
        <v>0</v>
      </c>
      <c r="BE30" s="77">
        <f>IFERROR(VLOOKUP(B30,'[1]7'!B:D,3,0),"0")</f>
        <v>0</v>
      </c>
      <c r="BF30" s="77">
        <f>IFERROR(VLOOKUP(B30,'[1]7'!B:E,4,0),"0")</f>
        <v>0</v>
      </c>
      <c r="BG30" s="77">
        <f>IFERROR(VLOOKUP(B30,'[1]7'!B:F,5,0),"0")</f>
        <v>0</v>
      </c>
      <c r="BH30" s="77">
        <f>IFERROR(VLOOKUP(B30,'[1]7'!B:J,9,0),"0")</f>
        <v>0</v>
      </c>
      <c r="BI30" s="77">
        <f>IFERROR(VLOOKUP(B30,'[1]7'!B:K,10,0),"0")</f>
        <v>0</v>
      </c>
      <c r="BJ30" s="77">
        <f>IFERROR(VLOOKUP(B30,'[1]7'!B:L,11,0),"0")</f>
        <v>0</v>
      </c>
      <c r="BK30" s="75">
        <f t="shared" si="14"/>
        <v>0</v>
      </c>
      <c r="BL30" s="77">
        <f>IFERROR(VLOOKUP(B30,'[1]8'!B:D,3,0),"0")</f>
        <v>0</v>
      </c>
      <c r="BM30" s="77">
        <f>IFERROR(VLOOKUP(B30,'[1]8'!B:E,4,0),"0")</f>
        <v>0</v>
      </c>
      <c r="BN30" s="77">
        <f>IFERROR(VLOOKUP(B30,'[1]8'!B:F,5,0),"0")</f>
        <v>0</v>
      </c>
      <c r="BO30" s="77">
        <f>IFERROR(VLOOKUP(B30,'[1]8'!B:J,9,0),"0")</f>
        <v>0</v>
      </c>
      <c r="BP30" s="77">
        <f>IFERROR(VLOOKUP(B30,'[1]8'!B:K,10,0),"0")</f>
        <v>0</v>
      </c>
      <c r="BQ30" s="77">
        <f>IFERROR(VLOOKUP(B30,'[1]8'!B:L,11,0),"0")</f>
        <v>0</v>
      </c>
      <c r="BR30" s="75">
        <f t="shared" si="15"/>
        <v>0</v>
      </c>
      <c r="BS30" s="77">
        <f>IFERROR(VLOOKUP(B30,'[1]9'!B:D,3,0),"0")</f>
        <v>0</v>
      </c>
      <c r="BT30" s="77">
        <f>IFERROR(VLOOKUP(B30,'[1]9'!B:E,4,0),"0")</f>
        <v>0</v>
      </c>
      <c r="BU30" s="77">
        <f>IFERROR(VLOOKUP(B30,'[1]9'!B:F,5,0),"0")</f>
        <v>0</v>
      </c>
      <c r="BV30" s="77">
        <f>IFERROR(VLOOKUP(B30,'[1]9'!B:J,9,0),"0")</f>
        <v>0</v>
      </c>
      <c r="BW30" s="77">
        <f>IFERROR(VLOOKUP(B30,'[1]9'!B:K,10,0),"0")</f>
        <v>0</v>
      </c>
      <c r="BX30" s="77">
        <f>IFERROR(VLOOKUP(B30,'[1]9'!B:L,11,0),"0")</f>
        <v>0</v>
      </c>
      <c r="BY30" s="75">
        <f t="shared" si="16"/>
        <v>0</v>
      </c>
      <c r="BZ30" s="77">
        <f>IFERROR(VLOOKUP(B30,'[1]10'!B:D,3,0),"0")</f>
        <v>0</v>
      </c>
      <c r="CA30" s="77">
        <f>IFERROR(VLOOKUP(B30,'[1]10'!B:E,4,0),"0")</f>
        <v>0</v>
      </c>
      <c r="CB30" s="77">
        <f>VLOOKUP(B30,'[1]10'!B:F,5,0)</f>
        <v>0</v>
      </c>
      <c r="CC30" s="77">
        <f>IFERROR(VLOOKUP(B30,'[1]10'!B:J,9,0),"0")</f>
        <v>0</v>
      </c>
      <c r="CD30" s="77">
        <f>IFERROR(VLOOKUP(B30,'[1]10'!B:K,10,0),"0")</f>
        <v>0</v>
      </c>
      <c r="CE30" s="77">
        <f>IFERROR(VLOOKUP(B30,'[1]10'!B:L,11,0),"0")</f>
        <v>0</v>
      </c>
      <c r="CF30" s="75">
        <f t="shared" si="17"/>
        <v>0</v>
      </c>
      <c r="CG30" s="77">
        <f>IFERROR(VLOOKUP(B30,'[1]11'!B:D,3,0),"0")</f>
        <v>0</v>
      </c>
      <c r="CH30" s="77">
        <f>IFERROR(VLOOKUP(B30,'[1]11'!B:E,4,0),"0")</f>
        <v>0</v>
      </c>
      <c r="CI30" s="77">
        <f>IFERROR(VLOOKUP(B30,'[1]11'!B:F,5,0),"0")</f>
        <v>0</v>
      </c>
      <c r="CJ30" s="77">
        <f>IFERROR(VLOOKUP(B30,'[1]11'!B:J,9,0),"0")</f>
        <v>0</v>
      </c>
      <c r="CK30" s="77">
        <f>IFERROR(VLOOKUP(B30,'[1]11'!B:K,10,0),"0")</f>
        <v>0</v>
      </c>
      <c r="CL30" s="77">
        <f>IFERROR(VLOOKUP(B30,'[1]11'!B:L,11,0),"0")</f>
        <v>0</v>
      </c>
      <c r="CM30" s="75">
        <f t="shared" si="18"/>
        <v>0</v>
      </c>
      <c r="CN30" s="77">
        <f>IFERROR(VLOOKUP(B30,'[1]12'!B:D,3,0),"0")</f>
        <v>0</v>
      </c>
      <c r="CO30" s="77">
        <f>IFERROR(VLOOKUP(B30,'[1]12'!B:E,4,0),"0")</f>
        <v>0</v>
      </c>
      <c r="CP30" s="77">
        <f>IFERROR(VLOOKUP(B30,'[1]12'!B:F,5,0),"0")</f>
        <v>0</v>
      </c>
      <c r="CQ30" s="77">
        <f>IFERROR(VLOOKUP(B30,'[1]12'!B:J,9,0),"0")</f>
        <v>0</v>
      </c>
      <c r="CR30" s="77">
        <f>IFERROR(VLOOKUP(B30,'[1]12'!B:K,10,0),"0")</f>
        <v>0</v>
      </c>
      <c r="CS30" s="77">
        <f>IFERROR(VLOOKUP(B30,'[1]12'!B:L,11,0),"0")</f>
        <v>0</v>
      </c>
      <c r="CT30" s="75">
        <f t="shared" si="19"/>
        <v>0</v>
      </c>
      <c r="CU30" s="77">
        <f>IFERROR(VLOOKUP(B30,'[1]13'!B:D,3,0),"0")</f>
        <v>0</v>
      </c>
      <c r="CV30" s="77">
        <f>IFERROR(VLOOKUP(B30,'[1]13'!B:E,4,0),"0")</f>
        <v>0</v>
      </c>
      <c r="CW30" s="77">
        <f>IFERROR(VLOOKUP(B30,'[1]13'!B:F,5,0),"0")</f>
        <v>0</v>
      </c>
      <c r="CX30" s="77">
        <f>IFERROR(VLOOKUP(B30,'[1]13'!B:J,9,0),"0")</f>
        <v>0</v>
      </c>
      <c r="CY30" s="77">
        <f>IFERROR(VLOOKUP(B30,'[1]13'!B:K,10,0),"0")</f>
        <v>0</v>
      </c>
      <c r="CZ30" s="77">
        <f>IFERROR(VLOOKUP(B30,'[1]13'!B:L,11,0),"0")</f>
        <v>0</v>
      </c>
      <c r="DA30" s="75">
        <f t="shared" si="20"/>
        <v>0</v>
      </c>
      <c r="DB30" s="77">
        <f>IFERROR(VLOOKUP(B30,'[1]14'!B:D,3,0),"0")</f>
        <v>0</v>
      </c>
      <c r="DC30" s="77">
        <f>IFERROR(VLOOKUP(B30,'[1]14'!B:E,4,0),"0")</f>
        <v>0</v>
      </c>
      <c r="DD30" s="77">
        <f>IFERROR(VLOOKUP(B30,'[1]14'!B:F,5,0),"0")</f>
        <v>0</v>
      </c>
      <c r="DE30" s="77">
        <f>IFERROR(VLOOKUP(B30,'[1]14'!B:J,9,0),"0")</f>
        <v>0</v>
      </c>
      <c r="DF30" s="77">
        <f>IFERROR(VLOOKUP(B30,'[1]14'!B:K,10,0),"0")</f>
        <v>0</v>
      </c>
      <c r="DG30" s="77">
        <f>IFERROR(VLOOKUP(B30,'[1]14'!B:L,11,0),"0")</f>
        <v>0</v>
      </c>
      <c r="DH30" s="75">
        <f t="shared" si="21"/>
        <v>0</v>
      </c>
      <c r="DI30" s="77">
        <f>IFERROR(VLOOKUP(B30,'[1]15'!B:D,3,0),"0")</f>
        <v>0</v>
      </c>
      <c r="DJ30" s="77">
        <f>IFERROR(VLOOKUP(B30,'[1]15'!B:E,4,0),"0")</f>
        <v>0</v>
      </c>
      <c r="DK30" s="77">
        <f>IFERROR(VLOOKUP(B30,'[1]15'!B:F,5,0),"0")</f>
        <v>0</v>
      </c>
      <c r="DL30" s="77">
        <f>IFERROR(VLOOKUP(B30,'[1]15'!B:J,9,0),"0")</f>
        <v>0</v>
      </c>
      <c r="DM30" s="77">
        <f>IFERROR(VLOOKUP(B30,'[1]15'!B:K,10,0),"0")</f>
        <v>0</v>
      </c>
      <c r="DN30" s="77">
        <f>IFERROR(VLOOKUP(B30,'[1]15'!B:L,11,0),"0")</f>
        <v>0</v>
      </c>
      <c r="DO30" s="75">
        <f t="shared" si="22"/>
        <v>0</v>
      </c>
      <c r="DP30" s="77">
        <f>IFERROR(VLOOKUP(B30,'[1]16'!B:D,3,0),"0")</f>
        <v>0</v>
      </c>
      <c r="DQ30" s="77">
        <f>IFERROR(VLOOKUP(B30,'[1]16'!B:E,4,0),"0")</f>
        <v>0</v>
      </c>
      <c r="DR30" s="77">
        <f>IFERROR(VLOOKUP(B30,'[1]16'!B:F,5,0),"0")</f>
        <v>0</v>
      </c>
      <c r="DS30" s="77">
        <f>IFERROR(VLOOKUP(B30,'[1]16'!B:J,9,0),"0")</f>
        <v>0</v>
      </c>
      <c r="DT30" s="77">
        <f>IFERROR(VLOOKUP(B30,'[1]16'!B:K,10,0),"0")</f>
        <v>0</v>
      </c>
      <c r="DU30" s="77">
        <f>IFERROR(VLOOKUP(B30,'[1]16'!B:L,11,0),"0")</f>
        <v>0</v>
      </c>
      <c r="DV30" s="75">
        <f t="shared" si="23"/>
        <v>0</v>
      </c>
      <c r="DW30" s="77">
        <f>IFERROR(VLOOKUP(B30,'[1]17'!B:D,3,0),"0")</f>
        <v>0</v>
      </c>
      <c r="DX30" s="77">
        <f>IFERROR(VLOOKUP(B30,'[1]17'!B:E,4,0),"0")</f>
        <v>0</v>
      </c>
      <c r="DY30" s="77">
        <f>IFERROR(VLOOKUP(B30,'[1]17'!B:F,5,0),"0")</f>
        <v>0</v>
      </c>
      <c r="DZ30" s="77">
        <f>IFERROR(VLOOKUP(B30,'[1]17'!B:J,9,0),"0")</f>
        <v>0</v>
      </c>
      <c r="EA30" s="77">
        <f>IFERROR(VLOOKUP(B30,'[1]17'!B:K,10,0),"0")</f>
        <v>0</v>
      </c>
      <c r="EB30" s="77">
        <f>IFERROR(VLOOKUP(B30,'[1]17'!B:L,11,0),"0")</f>
        <v>0</v>
      </c>
      <c r="EC30" s="75">
        <f t="shared" si="24"/>
        <v>0</v>
      </c>
      <c r="ED30" s="77">
        <f>IFERROR(VLOOKUP(B30,'[1]18'!B:D,3,0),"0")</f>
        <v>10</v>
      </c>
      <c r="EE30" s="77">
        <f>IFERROR(VLOOKUP(B30,'[1]18'!B:E,4,0),"0")</f>
        <v>0</v>
      </c>
      <c r="EF30" s="77">
        <f>IFERROR(VLOOKUP(B30,'[1]18'!B:F,5,0),"0")</f>
        <v>0</v>
      </c>
      <c r="EG30" s="77">
        <f>IFERROR(VLOOKUP(B30,'[1]18'!B:J,9,0),"0")</f>
        <v>0</v>
      </c>
      <c r="EH30" s="77">
        <f>IFERROR(VLOOKUP(B30,'[1]18'!B:K,10,0),"0")</f>
        <v>0</v>
      </c>
      <c r="EI30" s="77">
        <f>IFERROR(VLOOKUP(B30,'[1]18'!B:L,11,0),"0")</f>
        <v>0</v>
      </c>
      <c r="EJ30" s="75">
        <f t="shared" si="25"/>
        <v>10</v>
      </c>
      <c r="EK30" s="77">
        <f>IFERROR(VLOOKUP(B30,'[1]19'!B:D,3,0),"0")</f>
        <v>0</v>
      </c>
      <c r="EL30" s="77">
        <f>IFERROR(VLOOKUP(B30,'[1]19'!B:E,4,0),"0")</f>
        <v>0</v>
      </c>
      <c r="EM30" s="77">
        <f>IFERROR(VLOOKUP(B30,'[1]19'!B:F,5,0),"0")</f>
        <v>0</v>
      </c>
      <c r="EN30" s="77">
        <f>IFERROR(VLOOKUP(B30,'[1]19'!B:J,9,0),"0")</f>
        <v>0</v>
      </c>
      <c r="EO30" s="77">
        <f>IFERROR(VLOOKUP(B30,'[1]19'!B:K,10,0),"0")</f>
        <v>0</v>
      </c>
      <c r="EP30" s="77">
        <f>IFERROR(VLOOKUP(B30,'[1]19'!B:L,11,0),"0")</f>
        <v>0</v>
      </c>
      <c r="EQ30" s="75">
        <f t="shared" si="26"/>
        <v>0</v>
      </c>
      <c r="ER30" s="77">
        <f>IFERROR(VLOOKUP(B30,'[1]20'!B:D,3,0),"0")</f>
        <v>0</v>
      </c>
      <c r="ES30" s="77">
        <f>IFERROR(VLOOKUP(B30,'[1]20'!B:E,4,0),"0")</f>
        <v>0</v>
      </c>
      <c r="ET30" s="77">
        <f>IFERROR(VLOOKUP(B30,'[1]20'!B:F,5,0),"0")</f>
        <v>0</v>
      </c>
      <c r="EU30" s="77">
        <f>IFERROR(VLOOKUP(B30,'[1]20'!B:J,9,0),"0")</f>
        <v>0</v>
      </c>
      <c r="EV30" s="77">
        <f>IFERROR(VLOOKUP(B30,'[1]20'!B:K,10,0),"0")</f>
        <v>0</v>
      </c>
      <c r="EW30" s="77">
        <f>IFERROR(VLOOKUP(B30,'[1]20'!B:L,11,0),"0")</f>
        <v>0</v>
      </c>
      <c r="EX30" s="75">
        <f t="shared" si="27"/>
        <v>0</v>
      </c>
      <c r="EY30" s="77">
        <f>IFERROR(VLOOKUP(B30,'[1]21'!B:D,3,0),"0")</f>
        <v>0</v>
      </c>
      <c r="EZ30" s="77">
        <f>IFERROR(VLOOKUP(B30,'[1]21'!B:E,4,0),"0")</f>
        <v>0</v>
      </c>
      <c r="FA30" s="77">
        <f>IFERROR(VLOOKUP(B30,'[1]21'!B:F,5,0),"0")</f>
        <v>0</v>
      </c>
      <c r="FB30" s="77">
        <f>IFERROR(VLOOKUP(B30,'[1]21'!B:J,9,0),"0")</f>
        <v>0</v>
      </c>
      <c r="FC30" s="77">
        <f>IFERROR(VLOOKUP(B30,'[1]21'!B:K,10,0),"0")</f>
        <v>0</v>
      </c>
      <c r="FD30" s="77">
        <f>IFERROR(VLOOKUP(B30,'[1]21'!B:L,11,0),"0")</f>
        <v>0</v>
      </c>
      <c r="FE30" s="75">
        <f t="shared" si="28"/>
        <v>0</v>
      </c>
      <c r="FF30" s="77">
        <f>IFERROR(VLOOKUP(B30,'[1]22'!B:D,3,0),"0")</f>
        <v>0</v>
      </c>
      <c r="FG30" s="77">
        <f>IFERROR(VLOOKUP(B30,'[1]22'!B:E,4,0),"0")</f>
        <v>0</v>
      </c>
      <c r="FH30" s="77">
        <f>IFERROR(VLOOKUP(B30,'[1]22'!B:F,5,0),"0")</f>
        <v>0</v>
      </c>
      <c r="FI30" s="77">
        <f>IFERROR(VLOOKUP(B30,'[1]22'!B:J,9,0),"0")</f>
        <v>0</v>
      </c>
      <c r="FJ30" s="77">
        <f>IFERROR(VLOOKUP(B30,'[1]22'!B:K,10,0),"0")</f>
        <v>0</v>
      </c>
      <c r="FK30" s="77">
        <f>IFERROR(VLOOKUP(B30,'[1]22'!B:L,11,0),"0")</f>
        <v>0</v>
      </c>
      <c r="FL30" s="75">
        <f t="shared" si="29"/>
        <v>0</v>
      </c>
      <c r="FM30" s="77">
        <f>IFERROR(VLOOKUP(B30,'[1]23'!B:D,3,0),"0")</f>
        <v>0</v>
      </c>
      <c r="FN30" s="77">
        <f>IFERROR(VLOOKUP(B30,'[1]23'!B:E,4,0),"0")</f>
        <v>0</v>
      </c>
      <c r="FO30" s="77">
        <f>IFERROR(VLOOKUP(B30,'[1]23'!B:F,5,0),"0")</f>
        <v>0</v>
      </c>
      <c r="FP30" s="77">
        <f>IFERROR(VLOOKUP(B30,'[1]23'!B:J,9,0),"0")</f>
        <v>0</v>
      </c>
      <c r="FQ30" s="77">
        <f>IFERROR(VLOOKUP(B30,'[1]23'!B:K,10,0),"0")</f>
        <v>0</v>
      </c>
      <c r="FR30" s="77">
        <f>IFERROR(VLOOKUP(B30,'[1]23'!B:L,11,0),"0")</f>
        <v>0</v>
      </c>
      <c r="FS30" s="75">
        <f t="shared" si="30"/>
        <v>0</v>
      </c>
      <c r="FT30" s="77">
        <f>IFERROR(VLOOKUP(B30,'[1]24'!B:D,3,0),"0")</f>
        <v>0</v>
      </c>
      <c r="FU30" s="77">
        <f>IFERROR(VLOOKUP(B30,'[1]24'!B:E,4,0),"0")</f>
        <v>0</v>
      </c>
      <c r="FV30" s="77">
        <f>IFERROR(VLOOKUP(B30,'[1]24'!B:F,5,0),"0")</f>
        <v>0</v>
      </c>
      <c r="FW30" s="77">
        <f>IFERROR(VLOOKUP(B30,'[1]24'!B:J,9,0),"0")</f>
        <v>0</v>
      </c>
      <c r="FX30" s="77">
        <f>IFERROR(VLOOKUP(B30,'[1]24'!B:K,10,0),"0")</f>
        <v>0</v>
      </c>
      <c r="FY30" s="77">
        <f>IFERROR(VLOOKUP(B30,'[1]24'!B:L,11,0),"0")</f>
        <v>0</v>
      </c>
      <c r="FZ30" s="75">
        <f t="shared" si="31"/>
        <v>0</v>
      </c>
      <c r="GA30" s="77">
        <f>IFERROR(VLOOKUP(B30,'[1]25'!B:D,3,0),"0")</f>
        <v>0</v>
      </c>
      <c r="GB30" s="77">
        <f>IFERROR(VLOOKUP(B30,'[1]25'!B:E,4,0),"0")</f>
        <v>0</v>
      </c>
      <c r="GC30" s="77">
        <f>IFERROR(VLOOKUP(B30,'[1]25'!B:F,5,0),"0")</f>
        <v>0</v>
      </c>
      <c r="GD30" s="77">
        <f>IFERROR(VLOOKUP(B30,'[1]25'!B:J,9,0),"0")</f>
        <v>0</v>
      </c>
      <c r="GE30" s="77">
        <f>IFERROR(VLOOKUP(B30,'[1]25'!B:K,10,0),"0")</f>
        <v>0</v>
      </c>
      <c r="GF30" s="77">
        <f>IFERROR(VLOOKUP(B30,'[1]25'!B:L,11,0),"0")</f>
        <v>0</v>
      </c>
      <c r="GG30" s="75">
        <f t="shared" si="32"/>
        <v>0</v>
      </c>
      <c r="GH30" s="77">
        <f>IFERROR(VLOOKUP(B30,'[1]26'!B:D,3,0),"0")</f>
        <v>0</v>
      </c>
      <c r="GI30" s="77">
        <f>IFERROR(VLOOKUP(B30,'[1]26'!B:E,4,0),"0")</f>
        <v>0</v>
      </c>
      <c r="GJ30" s="77">
        <f>IFERROR(VLOOKUP(B30,'[1]26'!B:F,5,0),"0")</f>
        <v>0</v>
      </c>
      <c r="GK30" s="77">
        <f>IFERROR(VLOOKUP(B30,'[1]26'!B:J,9,0),"0")</f>
        <v>0</v>
      </c>
      <c r="GL30" s="77">
        <f>IFERROR(VLOOKUP(B30,'[1]26'!B:K,10,0),"0")</f>
        <v>0</v>
      </c>
      <c r="GM30" s="77">
        <f>IFERROR(VLOOKUP(B30,'[1]26'!B:L,11,0),"0")</f>
        <v>0</v>
      </c>
      <c r="GN30" s="75">
        <f t="shared" si="33"/>
        <v>0</v>
      </c>
      <c r="GO30" s="77">
        <f>IFERROR(VLOOKUP(B30,'[1]27'!B:D,3,0),"0")</f>
        <v>0</v>
      </c>
      <c r="GP30" s="77">
        <f>IFERROR(VLOOKUP(B30,'[1]27'!B:E,4,0),"0")</f>
        <v>0</v>
      </c>
      <c r="GQ30" s="77">
        <f>IFERROR(VLOOKUP(B30,'[1]27'!B:F,5,0),"0")</f>
        <v>0</v>
      </c>
      <c r="GR30" s="77">
        <f>IFERROR(VLOOKUP(B30,'[1]27'!B:J,9,0),"0")</f>
        <v>0</v>
      </c>
      <c r="GS30" s="77">
        <f>IFERROR(VLOOKUP(B30,'[1]27'!B:K,10,0),"0")</f>
        <v>0</v>
      </c>
      <c r="GT30" s="77">
        <f>IFERROR(VLOOKUP(B30,'[1]27'!B:L,11,0),"0")</f>
        <v>0</v>
      </c>
      <c r="GU30" s="75">
        <f t="shared" si="34"/>
        <v>0</v>
      </c>
      <c r="GV30" s="77">
        <f>IFERROR(VLOOKUP(B30,'[1]28'!B:D,3,0),"0")</f>
        <v>0</v>
      </c>
      <c r="GW30" s="77">
        <f>IFERROR(VLOOKUP(B30,'[1]28'!B:E,4,0),"0")</f>
        <v>0</v>
      </c>
      <c r="GX30" s="77">
        <f>IFERROR(VLOOKUP(B30,'[1]28'!B:F,5,0),"0")</f>
        <v>0</v>
      </c>
      <c r="GY30" s="77">
        <f>IFERROR(VLOOKUP(B30,'[1]28'!B:J,9,0),"0")</f>
        <v>0</v>
      </c>
      <c r="GZ30" s="77">
        <f>IFERROR(VLOOKUP(B30,'[1]28'!B:K,10,0),"0")</f>
        <v>0</v>
      </c>
      <c r="HA30" s="77">
        <f>IFERROR(VLOOKUP(B30,'[1]28'!B:L,11,0),"0")</f>
        <v>0</v>
      </c>
      <c r="HB30" s="75">
        <f t="shared" si="35"/>
        <v>0</v>
      </c>
      <c r="HC30" s="77" t="str">
        <f>IFERROR(VLOOKUP(B30,#REF!,3),"0")</f>
        <v>0</v>
      </c>
      <c r="HD30" s="77" t="str">
        <f>IFERROR(VLOOKUP(B30,#REF!,4,0),"0")</f>
        <v>0</v>
      </c>
      <c r="HE30" s="77" t="str">
        <f>IFERROR(VLOOKUP(B30,#REF!,5,0),"0")</f>
        <v>0</v>
      </c>
      <c r="HF30" s="77" t="str">
        <f>IFERROR(VLOOKUP(B30,#REF!,9,0),"0")</f>
        <v>0</v>
      </c>
      <c r="HG30" s="77" t="str">
        <f>IFERROR(VLOOKUP(B30,#REF!,10,0),"0")</f>
        <v>0</v>
      </c>
      <c r="HH30" s="77" t="str">
        <f>IFERROR(VLOOKUP(B30,#REF!,11,0),"0")</f>
        <v>0</v>
      </c>
      <c r="HI30" s="75">
        <f t="shared" si="36"/>
        <v>0</v>
      </c>
      <c r="HP30" s="75">
        <f t="shared" si="37"/>
        <v>0</v>
      </c>
      <c r="HW30" s="75">
        <f t="shared" si="38"/>
        <v>0</v>
      </c>
    </row>
    <row r="31" spans="1:231" x14ac:dyDescent="0.6">
      <c r="A31" s="57">
        <v>28</v>
      </c>
      <c r="B31" s="57">
        <v>1111065</v>
      </c>
      <c r="C31" s="58" t="s">
        <v>16747</v>
      </c>
      <c r="D31" s="57" t="s">
        <v>169</v>
      </c>
      <c r="E31" s="59">
        <v>4.3</v>
      </c>
      <c r="F31" s="73">
        <f t="shared" si="5"/>
        <v>43</v>
      </c>
      <c r="G31" s="74">
        <f t="shared" si="39"/>
        <v>10</v>
      </c>
      <c r="H31" s="74">
        <f t="shared" si="39"/>
        <v>0</v>
      </c>
      <c r="I31" s="74">
        <f t="shared" si="39"/>
        <v>0</v>
      </c>
      <c r="J31" s="74">
        <f t="shared" si="39"/>
        <v>0</v>
      </c>
      <c r="K31" s="74">
        <f t="shared" si="39"/>
        <v>0</v>
      </c>
      <c r="L31" s="74">
        <f t="shared" si="39"/>
        <v>0</v>
      </c>
      <c r="M31" s="75">
        <f t="shared" si="6"/>
        <v>10</v>
      </c>
      <c r="N31" s="76">
        <f t="shared" si="7"/>
        <v>10</v>
      </c>
      <c r="O31" s="77" t="str">
        <f>IFERROR(VLOOKUP(B31,'[1]1ไม่มียอด'!B:D,3,0),"0")</f>
        <v>0</v>
      </c>
      <c r="P31" s="77" t="str">
        <f>IFERROR(VLOOKUP(B31,'[1]1ไม่มียอด'!B:E,4,0),"0")</f>
        <v>0</v>
      </c>
      <c r="Q31" s="77" t="str">
        <f>IFERROR(VLOOKUP(B31,'[1]1ไม่มียอด'!B:F,5,0),"0")</f>
        <v>0</v>
      </c>
      <c r="R31" s="77" t="str">
        <f>IFERROR(VLOOKUP(B31,'[1]1ไม่มียอด'!B:G,6,0),"0")</f>
        <v>0</v>
      </c>
      <c r="S31" s="77" t="str">
        <f>IFERROR(VLOOKUP(B31,'[1]1ไม่มียอด'!B:J,9,0),"0")</f>
        <v>0</v>
      </c>
      <c r="T31" s="77" t="str">
        <f>IFERROR(VLOOKUP(B31,'[1]1ไม่มียอด'!B:K,10,0),"0")</f>
        <v>0</v>
      </c>
      <c r="U31" s="75">
        <f t="shared" si="8"/>
        <v>0</v>
      </c>
      <c r="V31" s="77" t="str">
        <f>IFERROR(VLOOKUP(B31,#REF!,3,0),"0")</f>
        <v>0</v>
      </c>
      <c r="W31" s="77" t="str">
        <f>IFERROR(VLOOKUP(B31,#REF!,4,0),"0")</f>
        <v>0</v>
      </c>
      <c r="X31" s="77" t="str">
        <f>IFERROR(VLOOKUP(B31,#REF!,5,0),"0")</f>
        <v>0</v>
      </c>
      <c r="Y31" s="77" t="str">
        <f>IFERROR(VLOOKUP(B31,#REF!,9,0),"0")</f>
        <v>0</v>
      </c>
      <c r="Z31" s="77" t="str">
        <f>IFERROR(VLOOKUP(B31,#REF!,10,0),"0")</f>
        <v>0</v>
      </c>
      <c r="AA31" s="77" t="str">
        <f>IFERROR(VLOOKUP(B31,#REF!,11,0),"0")</f>
        <v>0</v>
      </c>
      <c r="AB31" s="75">
        <f t="shared" si="9"/>
        <v>0</v>
      </c>
      <c r="AC31" s="77">
        <f>IFERROR(VLOOKUP(B31,'[1]3'!B:D,3,0),"0")</f>
        <v>0</v>
      </c>
      <c r="AD31" s="77">
        <f>IFERROR(VLOOKUP(B31,'[1]3'!B:E,4,0),"0")</f>
        <v>0</v>
      </c>
      <c r="AE31" s="77">
        <f>IFERROR(VLOOKUP(B31,'[1]3'!B:F,5,0),"0")</f>
        <v>0</v>
      </c>
      <c r="AF31" s="77">
        <f>IFERROR(VLOOKUP(B31,'[1]3'!B:J,9,0),"0")</f>
        <v>0</v>
      </c>
      <c r="AG31" s="77">
        <f>IFERROR(VLOOKUP(B31,'[1]3'!B:K,10,0),"0")</f>
        <v>0</v>
      </c>
      <c r="AH31" s="77">
        <f>IFERROR(VLOOKUP(B31,'[1]3'!B:L,11,0),"0")</f>
        <v>0</v>
      </c>
      <c r="AI31" s="75">
        <f t="shared" si="10"/>
        <v>0</v>
      </c>
      <c r="AJ31" s="77">
        <f>IFERROR(VLOOKUP(B31,'[1]4'!B:D,3,0),"0")</f>
        <v>0</v>
      </c>
      <c r="AK31" s="77">
        <f>IFERROR(VLOOKUP(B31,'[1]4'!B:E,4,0),"0")</f>
        <v>0</v>
      </c>
      <c r="AL31" s="77">
        <f>IFERROR(VLOOKUP(B31,'[1]4'!B:F,5,0),"0")</f>
        <v>0</v>
      </c>
      <c r="AM31" s="77">
        <f>IFERROR(VLOOKUP(B31,'[1]4'!B:J,9,0),"0")</f>
        <v>0</v>
      </c>
      <c r="AN31" s="77">
        <f>IFERROR(VLOOKUP(B31,'[1]4'!B:K,10,0),"0")</f>
        <v>0</v>
      </c>
      <c r="AO31" s="77">
        <f>IFERROR(VLOOKUP(B31,'[1]4'!B:L,11,0),"0")</f>
        <v>0</v>
      </c>
      <c r="AP31" s="75">
        <f t="shared" si="11"/>
        <v>0</v>
      </c>
      <c r="AQ31" s="77">
        <f>IFERROR(VLOOKUP(B31,'[1]5'!B:D,3,0),"0")</f>
        <v>0</v>
      </c>
      <c r="AR31" s="77">
        <f>IFERROR(VLOOKUP(B31,'[1]5'!B:E,4,0),"0")</f>
        <v>0</v>
      </c>
      <c r="AS31" s="77">
        <f>IFERROR(VLOOKUP(B31,'[1]5'!B:F,5,0),"0")</f>
        <v>0</v>
      </c>
      <c r="AT31" s="77">
        <f>IFERROR(VLOOKUP(B31,'[1]5'!B:J,9,0),"0")</f>
        <v>0</v>
      </c>
      <c r="AU31" s="77">
        <f>IFERROR(VLOOKUP(B31,'[1]5'!B:K,10,0),"0")</f>
        <v>0</v>
      </c>
      <c r="AV31" s="77">
        <f>IFERROR(VLOOKUP(B31,'[1]5'!B:L,11,0),"0")</f>
        <v>0</v>
      </c>
      <c r="AW31" s="75">
        <f t="shared" si="12"/>
        <v>0</v>
      </c>
      <c r="AX31" s="77">
        <f>IFERROR(VLOOKUP(B31,'[1]6'!B:D,3,0),"0")</f>
        <v>0</v>
      </c>
      <c r="AY31" s="77">
        <f>IFERROR(VLOOKUP(B31,'[1]6'!B:E,4,0),"0")</f>
        <v>0</v>
      </c>
      <c r="AZ31" s="77">
        <f>IFERROR(VLOOKUP(B31,'[1]6'!B:F,5,0),"0")</f>
        <v>0</v>
      </c>
      <c r="BA31" s="77">
        <f>IFERROR(VLOOKUP(B31,'[1]6'!B:J,9,0),"0")</f>
        <v>0</v>
      </c>
      <c r="BB31" s="77">
        <f>IFERROR(VLOOKUP(B31,'[1]6'!B:K,10,0),"0")</f>
        <v>0</v>
      </c>
      <c r="BC31" s="77">
        <f>IFERROR(VLOOKUP(B31,'[1]6'!B:L,11,0),"0")</f>
        <v>0</v>
      </c>
      <c r="BD31" s="75">
        <f t="shared" si="13"/>
        <v>0</v>
      </c>
      <c r="BE31" s="77">
        <f>IFERROR(VLOOKUP(B31,'[1]7'!B:D,3,0),"0")</f>
        <v>0</v>
      </c>
      <c r="BF31" s="77">
        <f>IFERROR(VLOOKUP(B31,'[1]7'!B:E,4,0),"0")</f>
        <v>0</v>
      </c>
      <c r="BG31" s="77">
        <f>IFERROR(VLOOKUP(B31,'[1]7'!B:F,5,0),"0")</f>
        <v>0</v>
      </c>
      <c r="BH31" s="77">
        <f>IFERROR(VLOOKUP(B31,'[1]7'!B:J,9,0),"0")</f>
        <v>0</v>
      </c>
      <c r="BI31" s="77">
        <f>IFERROR(VLOOKUP(B31,'[1]7'!B:K,10,0),"0")</f>
        <v>0</v>
      </c>
      <c r="BJ31" s="77">
        <f>IFERROR(VLOOKUP(B31,'[1]7'!B:L,11,0),"0")</f>
        <v>0</v>
      </c>
      <c r="BK31" s="75">
        <f t="shared" si="14"/>
        <v>0</v>
      </c>
      <c r="BL31" s="77">
        <f>IFERROR(VLOOKUP(B31,'[1]8'!B:D,3,0),"0")</f>
        <v>0</v>
      </c>
      <c r="BM31" s="77">
        <f>IFERROR(VLOOKUP(B31,'[1]8'!B:E,4,0),"0")</f>
        <v>0</v>
      </c>
      <c r="BN31" s="77">
        <f>IFERROR(VLOOKUP(B31,'[1]8'!B:F,5,0),"0")</f>
        <v>0</v>
      </c>
      <c r="BO31" s="77">
        <f>IFERROR(VLOOKUP(B31,'[1]8'!B:J,9,0),"0")</f>
        <v>0</v>
      </c>
      <c r="BP31" s="77">
        <f>IFERROR(VLOOKUP(B31,'[1]8'!B:K,10,0),"0")</f>
        <v>0</v>
      </c>
      <c r="BQ31" s="77">
        <f>IFERROR(VLOOKUP(B31,'[1]8'!B:L,11,0),"0")</f>
        <v>0</v>
      </c>
      <c r="BR31" s="75">
        <f t="shared" si="15"/>
        <v>0</v>
      </c>
      <c r="BS31" s="77">
        <f>IFERROR(VLOOKUP(B31,'[1]9'!B:D,3,0),"0")</f>
        <v>0</v>
      </c>
      <c r="BT31" s="77">
        <f>IFERROR(VLOOKUP(B31,'[1]9'!B:E,4,0),"0")</f>
        <v>0</v>
      </c>
      <c r="BU31" s="77">
        <f>IFERROR(VLOOKUP(B31,'[1]9'!B:F,5,0),"0")</f>
        <v>0</v>
      </c>
      <c r="BV31" s="77">
        <f>IFERROR(VLOOKUP(B31,'[1]9'!B:J,9,0),"0")</f>
        <v>0</v>
      </c>
      <c r="BW31" s="77">
        <f>IFERROR(VLOOKUP(B31,'[1]9'!B:K,10,0),"0")</f>
        <v>0</v>
      </c>
      <c r="BX31" s="77">
        <f>IFERROR(VLOOKUP(B31,'[1]9'!B:L,11,0),"0")</f>
        <v>0</v>
      </c>
      <c r="BY31" s="75">
        <f t="shared" si="16"/>
        <v>0</v>
      </c>
      <c r="BZ31" s="77">
        <f>IFERROR(VLOOKUP(B31,'[1]10'!B:D,3,0),"0")</f>
        <v>0</v>
      </c>
      <c r="CA31" s="77">
        <f>IFERROR(VLOOKUP(B31,'[1]10'!B:E,4,0),"0")</f>
        <v>0</v>
      </c>
      <c r="CB31" s="77">
        <f>VLOOKUP(B31,'[1]10'!B:F,5,0)</f>
        <v>0</v>
      </c>
      <c r="CC31" s="77">
        <f>IFERROR(VLOOKUP(B31,'[1]10'!B:J,9,0),"0")</f>
        <v>0</v>
      </c>
      <c r="CD31" s="77">
        <f>IFERROR(VLOOKUP(B31,'[1]10'!B:K,10,0),"0")</f>
        <v>0</v>
      </c>
      <c r="CE31" s="77">
        <f>IFERROR(VLOOKUP(B31,'[1]10'!B:L,11,0),"0")</f>
        <v>0</v>
      </c>
      <c r="CF31" s="75">
        <f t="shared" si="17"/>
        <v>0</v>
      </c>
      <c r="CG31" s="77">
        <f>IFERROR(VLOOKUP(B31,'[1]11'!B:D,3,0),"0")</f>
        <v>0</v>
      </c>
      <c r="CH31" s="77">
        <f>IFERROR(VLOOKUP(B31,'[1]11'!B:E,4,0),"0")</f>
        <v>0</v>
      </c>
      <c r="CI31" s="77">
        <f>IFERROR(VLOOKUP(B31,'[1]11'!B:F,5,0),"0")</f>
        <v>0</v>
      </c>
      <c r="CJ31" s="77">
        <f>IFERROR(VLOOKUP(B31,'[1]11'!B:J,9,0),"0")</f>
        <v>0</v>
      </c>
      <c r="CK31" s="77">
        <f>IFERROR(VLOOKUP(B31,'[1]11'!B:K,10,0),"0")</f>
        <v>0</v>
      </c>
      <c r="CL31" s="77">
        <f>IFERROR(VLOOKUP(B31,'[1]11'!B:L,11,0),"0")</f>
        <v>0</v>
      </c>
      <c r="CM31" s="75">
        <f t="shared" si="18"/>
        <v>0</v>
      </c>
      <c r="CN31" s="77">
        <f>IFERROR(VLOOKUP(B31,'[1]12'!B:D,3,0),"0")</f>
        <v>0</v>
      </c>
      <c r="CO31" s="77">
        <f>IFERROR(VLOOKUP(B31,'[1]12'!B:E,4,0),"0")</f>
        <v>0</v>
      </c>
      <c r="CP31" s="77">
        <f>IFERROR(VLOOKUP(B31,'[1]12'!B:F,5,0),"0")</f>
        <v>0</v>
      </c>
      <c r="CQ31" s="77">
        <f>IFERROR(VLOOKUP(B31,'[1]12'!B:J,9,0),"0")</f>
        <v>0</v>
      </c>
      <c r="CR31" s="77">
        <f>IFERROR(VLOOKUP(B31,'[1]12'!B:K,10,0),"0")</f>
        <v>0</v>
      </c>
      <c r="CS31" s="77">
        <f>IFERROR(VLOOKUP(B31,'[1]12'!B:L,11,0),"0")</f>
        <v>0</v>
      </c>
      <c r="CT31" s="75">
        <f t="shared" si="19"/>
        <v>0</v>
      </c>
      <c r="CU31" s="77">
        <f>IFERROR(VLOOKUP(B31,'[1]13'!B:D,3,0),"0")</f>
        <v>0</v>
      </c>
      <c r="CV31" s="77">
        <f>IFERROR(VLOOKUP(B31,'[1]13'!B:E,4,0),"0")</f>
        <v>0</v>
      </c>
      <c r="CW31" s="77">
        <f>IFERROR(VLOOKUP(B31,'[1]13'!B:F,5,0),"0")</f>
        <v>0</v>
      </c>
      <c r="CX31" s="77">
        <f>IFERROR(VLOOKUP(B31,'[1]13'!B:J,9,0),"0")</f>
        <v>0</v>
      </c>
      <c r="CY31" s="77">
        <f>IFERROR(VLOOKUP(B31,'[1]13'!B:K,10,0),"0")</f>
        <v>0</v>
      </c>
      <c r="CZ31" s="77">
        <f>IFERROR(VLOOKUP(B31,'[1]13'!B:L,11,0),"0")</f>
        <v>0</v>
      </c>
      <c r="DA31" s="75">
        <f t="shared" si="20"/>
        <v>0</v>
      </c>
      <c r="DB31" s="77">
        <f>IFERROR(VLOOKUP(B31,'[1]14'!B:D,3,0),"0")</f>
        <v>0</v>
      </c>
      <c r="DC31" s="77">
        <f>IFERROR(VLOOKUP(B31,'[1]14'!B:E,4,0),"0")</f>
        <v>0</v>
      </c>
      <c r="DD31" s="77">
        <f>IFERROR(VLOOKUP(B31,'[1]14'!B:F,5,0),"0")</f>
        <v>0</v>
      </c>
      <c r="DE31" s="77">
        <f>IFERROR(VLOOKUP(B31,'[1]14'!B:J,9,0),"0")</f>
        <v>0</v>
      </c>
      <c r="DF31" s="77">
        <f>IFERROR(VLOOKUP(B31,'[1]14'!B:K,10,0),"0")</f>
        <v>0</v>
      </c>
      <c r="DG31" s="77">
        <f>IFERROR(VLOOKUP(B31,'[1]14'!B:L,11,0),"0")</f>
        <v>0</v>
      </c>
      <c r="DH31" s="75">
        <f t="shared" si="21"/>
        <v>0</v>
      </c>
      <c r="DI31" s="77">
        <f>IFERROR(VLOOKUP(B31,'[1]15'!B:D,3,0),"0")</f>
        <v>0</v>
      </c>
      <c r="DJ31" s="77">
        <f>IFERROR(VLOOKUP(B31,'[1]15'!B:E,4,0),"0")</f>
        <v>0</v>
      </c>
      <c r="DK31" s="77">
        <f>IFERROR(VLOOKUP(B31,'[1]15'!B:F,5,0),"0")</f>
        <v>0</v>
      </c>
      <c r="DL31" s="77">
        <f>IFERROR(VLOOKUP(B31,'[1]15'!B:J,9,0),"0")</f>
        <v>0</v>
      </c>
      <c r="DM31" s="77">
        <f>IFERROR(VLOOKUP(B31,'[1]15'!B:K,10,0),"0")</f>
        <v>0</v>
      </c>
      <c r="DN31" s="77">
        <f>IFERROR(VLOOKUP(B31,'[1]15'!B:L,11,0),"0")</f>
        <v>0</v>
      </c>
      <c r="DO31" s="75">
        <f t="shared" si="22"/>
        <v>0</v>
      </c>
      <c r="DP31" s="77">
        <f>IFERROR(VLOOKUP(B31,'[1]16'!B:D,3,0),"0")</f>
        <v>0</v>
      </c>
      <c r="DQ31" s="77">
        <f>IFERROR(VLOOKUP(B31,'[1]16'!B:E,4,0),"0")</f>
        <v>0</v>
      </c>
      <c r="DR31" s="77">
        <f>IFERROR(VLOOKUP(B31,'[1]16'!B:F,5,0),"0")</f>
        <v>0</v>
      </c>
      <c r="DS31" s="77">
        <f>IFERROR(VLOOKUP(B31,'[1]16'!B:J,9,0),"0")</f>
        <v>0</v>
      </c>
      <c r="DT31" s="77">
        <f>IFERROR(VLOOKUP(B31,'[1]16'!B:K,10,0),"0")</f>
        <v>0</v>
      </c>
      <c r="DU31" s="77">
        <f>IFERROR(VLOOKUP(B31,'[1]16'!B:L,11,0),"0")</f>
        <v>0</v>
      </c>
      <c r="DV31" s="75">
        <f t="shared" si="23"/>
        <v>0</v>
      </c>
      <c r="DW31" s="77">
        <f>IFERROR(VLOOKUP(B31,'[1]17'!B:D,3,0),"0")</f>
        <v>0</v>
      </c>
      <c r="DX31" s="77">
        <f>IFERROR(VLOOKUP(B31,'[1]17'!B:E,4,0),"0")</f>
        <v>0</v>
      </c>
      <c r="DY31" s="77">
        <f>IFERROR(VLOOKUP(B31,'[1]17'!B:F,5,0),"0")</f>
        <v>0</v>
      </c>
      <c r="DZ31" s="77">
        <f>IFERROR(VLOOKUP(B31,'[1]17'!B:J,9,0),"0")</f>
        <v>0</v>
      </c>
      <c r="EA31" s="77">
        <f>IFERROR(VLOOKUP(B31,'[1]17'!B:K,10,0),"0")</f>
        <v>0</v>
      </c>
      <c r="EB31" s="77">
        <f>IFERROR(VLOOKUP(B31,'[1]17'!B:L,11,0),"0")</f>
        <v>0</v>
      </c>
      <c r="EC31" s="75">
        <f t="shared" si="24"/>
        <v>0</v>
      </c>
      <c r="ED31" s="77">
        <f>IFERROR(VLOOKUP(B31,'[1]18'!B:D,3,0),"0")</f>
        <v>10</v>
      </c>
      <c r="EE31" s="77">
        <f>IFERROR(VLOOKUP(B31,'[1]18'!B:E,4,0),"0")</f>
        <v>0</v>
      </c>
      <c r="EF31" s="77">
        <f>IFERROR(VLOOKUP(B31,'[1]18'!B:F,5,0),"0")</f>
        <v>0</v>
      </c>
      <c r="EG31" s="77">
        <f>IFERROR(VLOOKUP(B31,'[1]18'!B:J,9,0),"0")</f>
        <v>0</v>
      </c>
      <c r="EH31" s="77">
        <f>IFERROR(VLOOKUP(B31,'[1]18'!B:K,10,0),"0")</f>
        <v>0</v>
      </c>
      <c r="EI31" s="77">
        <f>IFERROR(VLOOKUP(B31,'[1]18'!B:L,11,0),"0")</f>
        <v>0</v>
      </c>
      <c r="EJ31" s="75">
        <f t="shared" si="25"/>
        <v>10</v>
      </c>
      <c r="EK31" s="77">
        <f>IFERROR(VLOOKUP(B31,'[1]19'!B:D,3,0),"0")</f>
        <v>0</v>
      </c>
      <c r="EL31" s="77">
        <f>IFERROR(VLOOKUP(B31,'[1]19'!B:E,4,0),"0")</f>
        <v>0</v>
      </c>
      <c r="EM31" s="77">
        <f>IFERROR(VLOOKUP(B31,'[1]19'!B:F,5,0),"0")</f>
        <v>0</v>
      </c>
      <c r="EN31" s="77">
        <f>IFERROR(VLOOKUP(B31,'[1]19'!B:J,9,0),"0")</f>
        <v>0</v>
      </c>
      <c r="EO31" s="77">
        <f>IFERROR(VLOOKUP(B31,'[1]19'!B:K,10,0),"0")</f>
        <v>0</v>
      </c>
      <c r="EP31" s="77">
        <f>IFERROR(VLOOKUP(B31,'[1]19'!B:L,11,0),"0")</f>
        <v>0</v>
      </c>
      <c r="EQ31" s="75">
        <f t="shared" si="26"/>
        <v>0</v>
      </c>
      <c r="ER31" s="77">
        <f>IFERROR(VLOOKUP(B31,'[1]20'!B:D,3,0),"0")</f>
        <v>0</v>
      </c>
      <c r="ES31" s="77">
        <f>IFERROR(VLOOKUP(B31,'[1]20'!B:E,4,0),"0")</f>
        <v>0</v>
      </c>
      <c r="ET31" s="77">
        <f>IFERROR(VLOOKUP(B31,'[1]20'!B:F,5,0),"0")</f>
        <v>0</v>
      </c>
      <c r="EU31" s="77">
        <f>IFERROR(VLOOKUP(B31,'[1]20'!B:J,9,0),"0")</f>
        <v>0</v>
      </c>
      <c r="EV31" s="77">
        <f>IFERROR(VLOOKUP(B31,'[1]20'!B:K,10,0),"0")</f>
        <v>0</v>
      </c>
      <c r="EW31" s="77">
        <f>IFERROR(VLOOKUP(B31,'[1]20'!B:L,11,0),"0")</f>
        <v>0</v>
      </c>
      <c r="EX31" s="75">
        <f t="shared" si="27"/>
        <v>0</v>
      </c>
      <c r="EY31" s="77">
        <f>IFERROR(VLOOKUP(B31,'[1]21'!B:D,3,0),"0")</f>
        <v>0</v>
      </c>
      <c r="EZ31" s="77">
        <f>IFERROR(VLOOKUP(B31,'[1]21'!B:E,4,0),"0")</f>
        <v>0</v>
      </c>
      <c r="FA31" s="77">
        <f>IFERROR(VLOOKUP(B31,'[1]21'!B:F,5,0),"0")</f>
        <v>0</v>
      </c>
      <c r="FB31" s="77">
        <f>IFERROR(VLOOKUP(B31,'[1]21'!B:J,9,0),"0")</f>
        <v>0</v>
      </c>
      <c r="FC31" s="77">
        <f>IFERROR(VLOOKUP(B31,'[1]21'!B:K,10,0),"0")</f>
        <v>0</v>
      </c>
      <c r="FD31" s="77">
        <f>IFERROR(VLOOKUP(B31,'[1]21'!B:L,11,0),"0")</f>
        <v>0</v>
      </c>
      <c r="FE31" s="75">
        <f t="shared" si="28"/>
        <v>0</v>
      </c>
      <c r="FF31" s="77">
        <f>IFERROR(VLOOKUP(B31,'[1]22'!B:D,3,0),"0")</f>
        <v>0</v>
      </c>
      <c r="FG31" s="77">
        <f>IFERROR(VLOOKUP(B31,'[1]22'!B:E,4,0),"0")</f>
        <v>0</v>
      </c>
      <c r="FH31" s="77">
        <f>IFERROR(VLOOKUP(B31,'[1]22'!B:F,5,0),"0")</f>
        <v>0</v>
      </c>
      <c r="FI31" s="77">
        <f>IFERROR(VLOOKUP(B31,'[1]22'!B:J,9,0),"0")</f>
        <v>0</v>
      </c>
      <c r="FJ31" s="77">
        <f>IFERROR(VLOOKUP(B31,'[1]22'!B:K,10,0),"0")</f>
        <v>0</v>
      </c>
      <c r="FK31" s="77">
        <f>IFERROR(VLOOKUP(B31,'[1]22'!B:L,11,0),"0")</f>
        <v>0</v>
      </c>
      <c r="FL31" s="75">
        <f t="shared" si="29"/>
        <v>0</v>
      </c>
      <c r="FM31" s="77">
        <f>IFERROR(VLOOKUP(B31,'[1]23'!B:D,3,0),"0")</f>
        <v>0</v>
      </c>
      <c r="FN31" s="77">
        <f>IFERROR(VLOOKUP(B31,'[1]23'!B:E,4,0),"0")</f>
        <v>0</v>
      </c>
      <c r="FO31" s="77">
        <f>IFERROR(VLOOKUP(B31,'[1]23'!B:F,5,0),"0")</f>
        <v>0</v>
      </c>
      <c r="FP31" s="77">
        <f>IFERROR(VLOOKUP(B31,'[1]23'!B:J,9,0),"0")</f>
        <v>0</v>
      </c>
      <c r="FQ31" s="77">
        <f>IFERROR(VLOOKUP(B31,'[1]23'!B:K,10,0),"0")</f>
        <v>0</v>
      </c>
      <c r="FR31" s="77">
        <f>IFERROR(VLOOKUP(B31,'[1]23'!B:L,11,0),"0")</f>
        <v>0</v>
      </c>
      <c r="FS31" s="75">
        <f t="shared" si="30"/>
        <v>0</v>
      </c>
      <c r="FT31" s="77">
        <f>IFERROR(VLOOKUP(B31,'[1]24'!B:D,3,0),"0")</f>
        <v>0</v>
      </c>
      <c r="FU31" s="77">
        <f>IFERROR(VLOOKUP(B31,'[1]24'!B:E,4,0),"0")</f>
        <v>0</v>
      </c>
      <c r="FV31" s="77">
        <f>IFERROR(VLOOKUP(B31,'[1]24'!B:F,5,0),"0")</f>
        <v>0</v>
      </c>
      <c r="FW31" s="77">
        <f>IFERROR(VLOOKUP(B31,'[1]24'!B:J,9,0),"0")</f>
        <v>0</v>
      </c>
      <c r="FX31" s="77">
        <f>IFERROR(VLOOKUP(B31,'[1]24'!B:K,10,0),"0")</f>
        <v>0</v>
      </c>
      <c r="FY31" s="77">
        <f>IFERROR(VLOOKUP(B31,'[1]24'!B:L,11,0),"0")</f>
        <v>0</v>
      </c>
      <c r="FZ31" s="75">
        <f t="shared" si="31"/>
        <v>0</v>
      </c>
      <c r="GA31" s="77">
        <f>IFERROR(VLOOKUP(B31,'[1]25'!B:D,3,0),"0")</f>
        <v>0</v>
      </c>
      <c r="GB31" s="77">
        <f>IFERROR(VLOOKUP(B31,'[1]25'!B:E,4,0),"0")</f>
        <v>0</v>
      </c>
      <c r="GC31" s="77">
        <f>IFERROR(VLOOKUP(B31,'[1]25'!B:F,5,0),"0")</f>
        <v>0</v>
      </c>
      <c r="GD31" s="77">
        <f>IFERROR(VLOOKUP(B31,'[1]25'!B:J,9,0),"0")</f>
        <v>0</v>
      </c>
      <c r="GE31" s="77">
        <f>IFERROR(VLOOKUP(B31,'[1]25'!B:K,10,0),"0")</f>
        <v>0</v>
      </c>
      <c r="GF31" s="77">
        <f>IFERROR(VLOOKUP(B31,'[1]25'!B:L,11,0),"0")</f>
        <v>0</v>
      </c>
      <c r="GG31" s="75">
        <f t="shared" si="32"/>
        <v>0</v>
      </c>
      <c r="GH31" s="77">
        <f>IFERROR(VLOOKUP(B31,'[1]26'!B:D,3,0),"0")</f>
        <v>0</v>
      </c>
      <c r="GI31" s="77">
        <f>IFERROR(VLOOKUP(B31,'[1]26'!B:E,4,0),"0")</f>
        <v>0</v>
      </c>
      <c r="GJ31" s="77">
        <f>IFERROR(VLOOKUP(B31,'[1]26'!B:F,5,0),"0")</f>
        <v>0</v>
      </c>
      <c r="GK31" s="77">
        <f>IFERROR(VLOOKUP(B31,'[1]26'!B:J,9,0),"0")</f>
        <v>0</v>
      </c>
      <c r="GL31" s="77">
        <f>IFERROR(VLOOKUP(B31,'[1]26'!B:K,10,0),"0")</f>
        <v>0</v>
      </c>
      <c r="GM31" s="77">
        <f>IFERROR(VLOOKUP(B31,'[1]26'!B:L,11,0),"0")</f>
        <v>0</v>
      </c>
      <c r="GN31" s="75">
        <f t="shared" si="33"/>
        <v>0</v>
      </c>
      <c r="GO31" s="77">
        <f>IFERROR(VLOOKUP(B31,'[1]27'!B:D,3,0),"0")</f>
        <v>0</v>
      </c>
      <c r="GP31" s="77">
        <f>IFERROR(VLOOKUP(B31,'[1]27'!B:E,4,0),"0")</f>
        <v>0</v>
      </c>
      <c r="GQ31" s="77">
        <f>IFERROR(VLOOKUP(B31,'[1]27'!B:F,5,0),"0")</f>
        <v>0</v>
      </c>
      <c r="GR31" s="77">
        <f>IFERROR(VLOOKUP(B31,'[1]27'!B:J,9,0),"0")</f>
        <v>0</v>
      </c>
      <c r="GS31" s="77">
        <f>IFERROR(VLOOKUP(B31,'[1]27'!B:K,10,0),"0")</f>
        <v>0</v>
      </c>
      <c r="GT31" s="77">
        <f>IFERROR(VLOOKUP(B31,'[1]27'!B:L,11,0),"0")</f>
        <v>0</v>
      </c>
      <c r="GU31" s="75">
        <f t="shared" si="34"/>
        <v>0</v>
      </c>
      <c r="GV31" s="77">
        <f>IFERROR(VLOOKUP(B31,'[1]28'!B:D,3,0),"0")</f>
        <v>0</v>
      </c>
      <c r="GW31" s="77">
        <f>IFERROR(VLOOKUP(B31,'[1]28'!B:E,4,0),"0")</f>
        <v>0</v>
      </c>
      <c r="GX31" s="77">
        <f>IFERROR(VLOOKUP(B31,'[1]28'!B:F,5,0),"0")</f>
        <v>0</v>
      </c>
      <c r="GY31" s="77">
        <f>IFERROR(VLOOKUP(B31,'[1]28'!B:J,9,0),"0")</f>
        <v>0</v>
      </c>
      <c r="GZ31" s="77">
        <f>IFERROR(VLOOKUP(B31,'[1]28'!B:K,10,0),"0")</f>
        <v>0</v>
      </c>
      <c r="HA31" s="77">
        <f>IFERROR(VLOOKUP(B31,'[1]28'!B:L,11,0),"0")</f>
        <v>0</v>
      </c>
      <c r="HB31" s="75">
        <f t="shared" si="35"/>
        <v>0</v>
      </c>
      <c r="HC31" s="77" t="str">
        <f>IFERROR(VLOOKUP(B31,#REF!,3),"0")</f>
        <v>0</v>
      </c>
      <c r="HD31" s="77" t="str">
        <f>IFERROR(VLOOKUP(B31,#REF!,4,0),"0")</f>
        <v>0</v>
      </c>
      <c r="HE31" s="77" t="str">
        <f>IFERROR(VLOOKUP(B31,#REF!,5,0),"0")</f>
        <v>0</v>
      </c>
      <c r="HF31" s="77" t="str">
        <f>IFERROR(VLOOKUP(B31,#REF!,9,0),"0")</f>
        <v>0</v>
      </c>
      <c r="HG31" s="77" t="str">
        <f>IFERROR(VLOOKUP(B31,#REF!,10,0),"0")</f>
        <v>0</v>
      </c>
      <c r="HH31" s="77" t="str">
        <f>IFERROR(VLOOKUP(B31,#REF!,11,0),"0")</f>
        <v>0</v>
      </c>
      <c r="HI31" s="75">
        <f t="shared" si="36"/>
        <v>0</v>
      </c>
      <c r="HP31" s="75">
        <f t="shared" si="37"/>
        <v>0</v>
      </c>
      <c r="HW31" s="75">
        <f t="shared" si="38"/>
        <v>0</v>
      </c>
    </row>
    <row r="32" spans="1:231" x14ac:dyDescent="0.6">
      <c r="A32" s="57">
        <v>29</v>
      </c>
      <c r="B32" s="57">
        <v>1111066</v>
      </c>
      <c r="C32" s="58" t="s">
        <v>16748</v>
      </c>
      <c r="D32" s="57" t="s">
        <v>169</v>
      </c>
      <c r="E32" s="59">
        <v>4.29</v>
      </c>
      <c r="F32" s="73">
        <f t="shared" si="5"/>
        <v>42.9</v>
      </c>
      <c r="G32" s="74">
        <f t="shared" si="39"/>
        <v>10</v>
      </c>
      <c r="H32" s="74">
        <f t="shared" si="39"/>
        <v>0</v>
      </c>
      <c r="I32" s="74">
        <f t="shared" si="39"/>
        <v>0</v>
      </c>
      <c r="J32" s="74">
        <f t="shared" si="39"/>
        <v>0</v>
      </c>
      <c r="K32" s="74">
        <f t="shared" si="39"/>
        <v>0</v>
      </c>
      <c r="L32" s="74">
        <f t="shared" si="39"/>
        <v>0</v>
      </c>
      <c r="M32" s="75">
        <f t="shared" si="6"/>
        <v>10</v>
      </c>
      <c r="N32" s="76">
        <f t="shared" si="7"/>
        <v>10</v>
      </c>
      <c r="O32" s="77" t="str">
        <f>IFERROR(VLOOKUP(B32,'[1]1ไม่มียอด'!B:D,3,0),"0")</f>
        <v>0</v>
      </c>
      <c r="P32" s="77" t="str">
        <f>IFERROR(VLOOKUP(B32,'[1]1ไม่มียอด'!B:E,4,0),"0")</f>
        <v>0</v>
      </c>
      <c r="Q32" s="77" t="str">
        <f>IFERROR(VLOOKUP(B32,'[1]1ไม่มียอด'!B:F,5,0),"0")</f>
        <v>0</v>
      </c>
      <c r="R32" s="77" t="str">
        <f>IFERROR(VLOOKUP(B32,'[1]1ไม่มียอด'!B:G,6,0),"0")</f>
        <v>0</v>
      </c>
      <c r="S32" s="77" t="str">
        <f>IFERROR(VLOOKUP(B32,'[1]1ไม่มียอด'!B:J,9,0),"0")</f>
        <v>0</v>
      </c>
      <c r="T32" s="77" t="str">
        <f>IFERROR(VLOOKUP(B32,'[1]1ไม่มียอด'!B:K,10,0),"0")</f>
        <v>0</v>
      </c>
      <c r="U32" s="75">
        <f t="shared" si="8"/>
        <v>0</v>
      </c>
      <c r="V32" s="77" t="str">
        <f>IFERROR(VLOOKUP(B32,#REF!,3,0),"0")</f>
        <v>0</v>
      </c>
      <c r="W32" s="77" t="str">
        <f>IFERROR(VLOOKUP(B32,#REF!,4,0),"0")</f>
        <v>0</v>
      </c>
      <c r="X32" s="77" t="str">
        <f>IFERROR(VLOOKUP(B32,#REF!,5,0),"0")</f>
        <v>0</v>
      </c>
      <c r="Y32" s="77" t="str">
        <f>IFERROR(VLOOKUP(B32,#REF!,9,0),"0")</f>
        <v>0</v>
      </c>
      <c r="Z32" s="77" t="str">
        <f>IFERROR(VLOOKUP(B32,#REF!,10,0),"0")</f>
        <v>0</v>
      </c>
      <c r="AA32" s="77" t="str">
        <f>IFERROR(VLOOKUP(B32,#REF!,11,0),"0")</f>
        <v>0</v>
      </c>
      <c r="AB32" s="75">
        <f t="shared" si="9"/>
        <v>0</v>
      </c>
      <c r="AC32" s="77">
        <f>IFERROR(VLOOKUP(B32,'[1]3'!B:D,3,0),"0")</f>
        <v>0</v>
      </c>
      <c r="AD32" s="77">
        <f>IFERROR(VLOOKUP(B32,'[1]3'!B:E,4,0),"0")</f>
        <v>0</v>
      </c>
      <c r="AE32" s="77">
        <f>IFERROR(VLOOKUP(B32,'[1]3'!B:F,5,0),"0")</f>
        <v>0</v>
      </c>
      <c r="AF32" s="77">
        <f>IFERROR(VLOOKUP(B32,'[1]3'!B:J,9,0),"0")</f>
        <v>0</v>
      </c>
      <c r="AG32" s="77">
        <f>IFERROR(VLOOKUP(B32,'[1]3'!B:K,10,0),"0")</f>
        <v>0</v>
      </c>
      <c r="AH32" s="77">
        <f>IFERROR(VLOOKUP(B32,'[1]3'!B:L,11,0),"0")</f>
        <v>0</v>
      </c>
      <c r="AI32" s="75">
        <f t="shared" si="10"/>
        <v>0</v>
      </c>
      <c r="AJ32" s="77">
        <f>IFERROR(VLOOKUP(B32,'[1]4'!B:D,3,0),"0")</f>
        <v>0</v>
      </c>
      <c r="AK32" s="77">
        <f>IFERROR(VLOOKUP(B32,'[1]4'!B:E,4,0),"0")</f>
        <v>0</v>
      </c>
      <c r="AL32" s="77">
        <f>IFERROR(VLOOKUP(B32,'[1]4'!B:F,5,0),"0")</f>
        <v>0</v>
      </c>
      <c r="AM32" s="77">
        <f>IFERROR(VLOOKUP(B32,'[1]4'!B:J,9,0),"0")</f>
        <v>0</v>
      </c>
      <c r="AN32" s="77">
        <f>IFERROR(VLOOKUP(B32,'[1]4'!B:K,10,0),"0")</f>
        <v>0</v>
      </c>
      <c r="AO32" s="77">
        <f>IFERROR(VLOOKUP(B32,'[1]4'!B:L,11,0),"0")</f>
        <v>0</v>
      </c>
      <c r="AP32" s="75">
        <f t="shared" si="11"/>
        <v>0</v>
      </c>
      <c r="AQ32" s="77">
        <f>IFERROR(VLOOKUP(B32,'[1]5'!B:D,3,0),"0")</f>
        <v>0</v>
      </c>
      <c r="AR32" s="77">
        <f>IFERROR(VLOOKUP(B32,'[1]5'!B:E,4,0),"0")</f>
        <v>0</v>
      </c>
      <c r="AS32" s="77">
        <f>IFERROR(VLOOKUP(B32,'[1]5'!B:F,5,0),"0")</f>
        <v>0</v>
      </c>
      <c r="AT32" s="77">
        <f>IFERROR(VLOOKUP(B32,'[1]5'!B:J,9,0),"0")</f>
        <v>0</v>
      </c>
      <c r="AU32" s="77">
        <f>IFERROR(VLOOKUP(B32,'[1]5'!B:K,10,0),"0")</f>
        <v>0</v>
      </c>
      <c r="AV32" s="77">
        <f>IFERROR(VLOOKUP(B32,'[1]5'!B:L,11,0),"0")</f>
        <v>0</v>
      </c>
      <c r="AW32" s="75">
        <f t="shared" si="12"/>
        <v>0</v>
      </c>
      <c r="AX32" s="77">
        <f>IFERROR(VLOOKUP(B32,'[1]6'!B:D,3,0),"0")</f>
        <v>0</v>
      </c>
      <c r="AY32" s="77">
        <f>IFERROR(VLOOKUP(B32,'[1]6'!B:E,4,0),"0")</f>
        <v>0</v>
      </c>
      <c r="AZ32" s="77">
        <f>IFERROR(VLOOKUP(B32,'[1]6'!B:F,5,0),"0")</f>
        <v>0</v>
      </c>
      <c r="BA32" s="77">
        <f>IFERROR(VLOOKUP(B32,'[1]6'!B:J,9,0),"0")</f>
        <v>0</v>
      </c>
      <c r="BB32" s="77">
        <f>IFERROR(VLOOKUP(B32,'[1]6'!B:K,10,0),"0")</f>
        <v>0</v>
      </c>
      <c r="BC32" s="77">
        <f>IFERROR(VLOOKUP(B32,'[1]6'!B:L,11,0),"0")</f>
        <v>0</v>
      </c>
      <c r="BD32" s="75">
        <f t="shared" si="13"/>
        <v>0</v>
      </c>
      <c r="BE32" s="77">
        <f>IFERROR(VLOOKUP(B32,'[1]7'!B:D,3,0),"0")</f>
        <v>0</v>
      </c>
      <c r="BF32" s="77">
        <f>IFERROR(VLOOKUP(B32,'[1]7'!B:E,4,0),"0")</f>
        <v>0</v>
      </c>
      <c r="BG32" s="77">
        <f>IFERROR(VLOOKUP(B32,'[1]7'!B:F,5,0),"0")</f>
        <v>0</v>
      </c>
      <c r="BH32" s="77">
        <f>IFERROR(VLOOKUP(B32,'[1]7'!B:J,9,0),"0")</f>
        <v>0</v>
      </c>
      <c r="BI32" s="77">
        <f>IFERROR(VLOOKUP(B32,'[1]7'!B:K,10,0),"0")</f>
        <v>0</v>
      </c>
      <c r="BJ32" s="77">
        <f>IFERROR(VLOOKUP(B32,'[1]7'!B:L,11,0),"0")</f>
        <v>0</v>
      </c>
      <c r="BK32" s="75">
        <f t="shared" si="14"/>
        <v>0</v>
      </c>
      <c r="BL32" s="77">
        <f>IFERROR(VLOOKUP(B32,'[1]8'!B:D,3,0),"0")</f>
        <v>0</v>
      </c>
      <c r="BM32" s="77">
        <f>IFERROR(VLOOKUP(B32,'[1]8'!B:E,4,0),"0")</f>
        <v>0</v>
      </c>
      <c r="BN32" s="77">
        <f>IFERROR(VLOOKUP(B32,'[1]8'!B:F,5,0),"0")</f>
        <v>0</v>
      </c>
      <c r="BO32" s="77">
        <f>IFERROR(VLOOKUP(B32,'[1]8'!B:J,9,0),"0")</f>
        <v>0</v>
      </c>
      <c r="BP32" s="77">
        <f>IFERROR(VLOOKUP(B32,'[1]8'!B:K,10,0),"0")</f>
        <v>0</v>
      </c>
      <c r="BQ32" s="77">
        <f>IFERROR(VLOOKUP(B32,'[1]8'!B:L,11,0),"0")</f>
        <v>0</v>
      </c>
      <c r="BR32" s="75">
        <f t="shared" si="15"/>
        <v>0</v>
      </c>
      <c r="BS32" s="77">
        <f>IFERROR(VLOOKUP(B32,'[1]9'!B:D,3,0),"0")</f>
        <v>0</v>
      </c>
      <c r="BT32" s="77">
        <f>IFERROR(VLOOKUP(B32,'[1]9'!B:E,4,0),"0")</f>
        <v>0</v>
      </c>
      <c r="BU32" s="77">
        <f>IFERROR(VLOOKUP(B32,'[1]9'!B:F,5,0),"0")</f>
        <v>0</v>
      </c>
      <c r="BV32" s="77">
        <f>IFERROR(VLOOKUP(B32,'[1]9'!B:J,9,0),"0")</f>
        <v>0</v>
      </c>
      <c r="BW32" s="77">
        <f>IFERROR(VLOOKUP(B32,'[1]9'!B:K,10,0),"0")</f>
        <v>0</v>
      </c>
      <c r="BX32" s="77">
        <f>IFERROR(VLOOKUP(B32,'[1]9'!B:L,11,0),"0")</f>
        <v>0</v>
      </c>
      <c r="BY32" s="75">
        <f t="shared" si="16"/>
        <v>0</v>
      </c>
      <c r="BZ32" s="77">
        <f>IFERROR(VLOOKUP(B32,'[1]10'!B:D,3,0),"0")</f>
        <v>0</v>
      </c>
      <c r="CA32" s="77">
        <f>IFERROR(VLOOKUP(B32,'[1]10'!B:E,4,0),"0")</f>
        <v>0</v>
      </c>
      <c r="CB32" s="77">
        <f>VLOOKUP(B32,'[1]10'!B:F,5,0)</f>
        <v>0</v>
      </c>
      <c r="CC32" s="77">
        <f>IFERROR(VLOOKUP(B32,'[1]10'!B:J,9,0),"0")</f>
        <v>0</v>
      </c>
      <c r="CD32" s="77">
        <f>IFERROR(VLOOKUP(B32,'[1]10'!B:K,10,0),"0")</f>
        <v>0</v>
      </c>
      <c r="CE32" s="77">
        <f>IFERROR(VLOOKUP(B32,'[1]10'!B:L,11,0),"0")</f>
        <v>0</v>
      </c>
      <c r="CF32" s="75">
        <f t="shared" si="17"/>
        <v>0</v>
      </c>
      <c r="CG32" s="77">
        <f>IFERROR(VLOOKUP(B32,'[1]11'!B:D,3,0),"0")</f>
        <v>0</v>
      </c>
      <c r="CH32" s="77">
        <f>IFERROR(VLOOKUP(B32,'[1]11'!B:E,4,0),"0")</f>
        <v>0</v>
      </c>
      <c r="CI32" s="77">
        <f>IFERROR(VLOOKUP(B32,'[1]11'!B:F,5,0),"0")</f>
        <v>0</v>
      </c>
      <c r="CJ32" s="77">
        <f>IFERROR(VLOOKUP(B32,'[1]11'!B:J,9,0),"0")</f>
        <v>0</v>
      </c>
      <c r="CK32" s="77">
        <f>IFERROR(VLOOKUP(B32,'[1]11'!B:K,10,0),"0")</f>
        <v>0</v>
      </c>
      <c r="CL32" s="77">
        <f>IFERROR(VLOOKUP(B32,'[1]11'!B:L,11,0),"0")</f>
        <v>0</v>
      </c>
      <c r="CM32" s="75">
        <f t="shared" si="18"/>
        <v>0</v>
      </c>
      <c r="CN32" s="77">
        <f>IFERROR(VLOOKUP(B32,'[1]12'!B:D,3,0),"0")</f>
        <v>0</v>
      </c>
      <c r="CO32" s="77">
        <f>IFERROR(VLOOKUP(B32,'[1]12'!B:E,4,0),"0")</f>
        <v>0</v>
      </c>
      <c r="CP32" s="77">
        <f>IFERROR(VLOOKUP(B32,'[1]12'!B:F,5,0),"0")</f>
        <v>0</v>
      </c>
      <c r="CQ32" s="77">
        <f>IFERROR(VLOOKUP(B32,'[1]12'!B:J,9,0),"0")</f>
        <v>0</v>
      </c>
      <c r="CR32" s="77">
        <f>IFERROR(VLOOKUP(B32,'[1]12'!B:K,10,0),"0")</f>
        <v>0</v>
      </c>
      <c r="CS32" s="77">
        <f>IFERROR(VLOOKUP(B32,'[1]12'!B:L,11,0),"0")</f>
        <v>0</v>
      </c>
      <c r="CT32" s="75">
        <f t="shared" si="19"/>
        <v>0</v>
      </c>
      <c r="CU32" s="77">
        <f>IFERROR(VLOOKUP(B32,'[1]13'!B:D,3,0),"0")</f>
        <v>0</v>
      </c>
      <c r="CV32" s="77">
        <f>IFERROR(VLOOKUP(B32,'[1]13'!B:E,4,0),"0")</f>
        <v>0</v>
      </c>
      <c r="CW32" s="77">
        <f>IFERROR(VLOOKUP(B32,'[1]13'!B:F,5,0),"0")</f>
        <v>0</v>
      </c>
      <c r="CX32" s="77">
        <f>IFERROR(VLOOKUP(B32,'[1]13'!B:J,9,0),"0")</f>
        <v>0</v>
      </c>
      <c r="CY32" s="77">
        <f>IFERROR(VLOOKUP(B32,'[1]13'!B:K,10,0),"0")</f>
        <v>0</v>
      </c>
      <c r="CZ32" s="77">
        <f>IFERROR(VLOOKUP(B32,'[1]13'!B:L,11,0),"0")</f>
        <v>0</v>
      </c>
      <c r="DA32" s="75">
        <f t="shared" si="20"/>
        <v>0</v>
      </c>
      <c r="DB32" s="77">
        <f>IFERROR(VLOOKUP(B32,'[1]14'!B:D,3,0),"0")</f>
        <v>0</v>
      </c>
      <c r="DC32" s="77">
        <f>IFERROR(VLOOKUP(B32,'[1]14'!B:E,4,0),"0")</f>
        <v>0</v>
      </c>
      <c r="DD32" s="77">
        <f>IFERROR(VLOOKUP(B32,'[1]14'!B:F,5,0),"0")</f>
        <v>0</v>
      </c>
      <c r="DE32" s="77">
        <f>IFERROR(VLOOKUP(B32,'[1]14'!B:J,9,0),"0")</f>
        <v>0</v>
      </c>
      <c r="DF32" s="77">
        <f>IFERROR(VLOOKUP(B32,'[1]14'!B:K,10,0),"0")</f>
        <v>0</v>
      </c>
      <c r="DG32" s="77">
        <f>IFERROR(VLOOKUP(B32,'[1]14'!B:L,11,0),"0")</f>
        <v>0</v>
      </c>
      <c r="DH32" s="75">
        <f t="shared" si="21"/>
        <v>0</v>
      </c>
      <c r="DI32" s="77">
        <f>IFERROR(VLOOKUP(B32,'[1]15'!B:D,3,0),"0")</f>
        <v>0</v>
      </c>
      <c r="DJ32" s="77">
        <f>IFERROR(VLOOKUP(B32,'[1]15'!B:E,4,0),"0")</f>
        <v>0</v>
      </c>
      <c r="DK32" s="77">
        <f>IFERROR(VLOOKUP(B32,'[1]15'!B:F,5,0),"0")</f>
        <v>0</v>
      </c>
      <c r="DL32" s="77">
        <f>IFERROR(VLOOKUP(B32,'[1]15'!B:J,9,0),"0")</f>
        <v>0</v>
      </c>
      <c r="DM32" s="77">
        <f>IFERROR(VLOOKUP(B32,'[1]15'!B:K,10,0),"0")</f>
        <v>0</v>
      </c>
      <c r="DN32" s="77">
        <f>IFERROR(VLOOKUP(B32,'[1]15'!B:L,11,0),"0")</f>
        <v>0</v>
      </c>
      <c r="DO32" s="75">
        <f t="shared" si="22"/>
        <v>0</v>
      </c>
      <c r="DP32" s="77">
        <f>IFERROR(VLOOKUP(B32,'[1]16'!B:D,3,0),"0")</f>
        <v>0</v>
      </c>
      <c r="DQ32" s="77">
        <f>IFERROR(VLOOKUP(B32,'[1]16'!B:E,4,0),"0")</f>
        <v>0</v>
      </c>
      <c r="DR32" s="77">
        <f>IFERROR(VLOOKUP(B32,'[1]16'!B:F,5,0),"0")</f>
        <v>0</v>
      </c>
      <c r="DS32" s="77">
        <f>IFERROR(VLOOKUP(B32,'[1]16'!B:J,9,0),"0")</f>
        <v>0</v>
      </c>
      <c r="DT32" s="77">
        <f>IFERROR(VLOOKUP(B32,'[1]16'!B:K,10,0),"0")</f>
        <v>0</v>
      </c>
      <c r="DU32" s="77">
        <f>IFERROR(VLOOKUP(B32,'[1]16'!B:L,11,0),"0")</f>
        <v>0</v>
      </c>
      <c r="DV32" s="75">
        <f t="shared" si="23"/>
        <v>0</v>
      </c>
      <c r="DW32" s="77">
        <f>IFERROR(VLOOKUP(B32,'[1]17'!B:D,3,0),"0")</f>
        <v>0</v>
      </c>
      <c r="DX32" s="77">
        <f>IFERROR(VLOOKUP(B32,'[1]17'!B:E,4,0),"0")</f>
        <v>0</v>
      </c>
      <c r="DY32" s="77">
        <f>IFERROR(VLOOKUP(B32,'[1]17'!B:F,5,0),"0")</f>
        <v>0</v>
      </c>
      <c r="DZ32" s="77">
        <f>IFERROR(VLOOKUP(B32,'[1]17'!B:J,9,0),"0")</f>
        <v>0</v>
      </c>
      <c r="EA32" s="77">
        <f>IFERROR(VLOOKUP(B32,'[1]17'!B:K,10,0),"0")</f>
        <v>0</v>
      </c>
      <c r="EB32" s="77">
        <f>IFERROR(VLOOKUP(B32,'[1]17'!B:L,11,0),"0")</f>
        <v>0</v>
      </c>
      <c r="EC32" s="75">
        <f t="shared" si="24"/>
        <v>0</v>
      </c>
      <c r="ED32" s="77">
        <f>IFERROR(VLOOKUP(B32,'[1]18'!B:D,3,0),"0")</f>
        <v>10</v>
      </c>
      <c r="EE32" s="77">
        <f>IFERROR(VLOOKUP(B32,'[1]18'!B:E,4,0),"0")</f>
        <v>0</v>
      </c>
      <c r="EF32" s="77">
        <f>IFERROR(VLOOKUP(B32,'[1]18'!B:F,5,0),"0")</f>
        <v>0</v>
      </c>
      <c r="EG32" s="77">
        <f>IFERROR(VLOOKUP(B32,'[1]18'!B:J,9,0),"0")</f>
        <v>0</v>
      </c>
      <c r="EH32" s="77">
        <f>IFERROR(VLOOKUP(B32,'[1]18'!B:K,10,0),"0")</f>
        <v>0</v>
      </c>
      <c r="EI32" s="77">
        <f>IFERROR(VLOOKUP(B32,'[1]18'!B:L,11,0),"0")</f>
        <v>0</v>
      </c>
      <c r="EJ32" s="75">
        <f t="shared" si="25"/>
        <v>10</v>
      </c>
      <c r="EK32" s="77">
        <f>IFERROR(VLOOKUP(B32,'[1]19'!B:D,3,0),"0")</f>
        <v>0</v>
      </c>
      <c r="EL32" s="77">
        <f>IFERROR(VLOOKUP(B32,'[1]19'!B:E,4,0),"0")</f>
        <v>0</v>
      </c>
      <c r="EM32" s="77">
        <f>IFERROR(VLOOKUP(B32,'[1]19'!B:F,5,0),"0")</f>
        <v>0</v>
      </c>
      <c r="EN32" s="77">
        <f>IFERROR(VLOOKUP(B32,'[1]19'!B:J,9,0),"0")</f>
        <v>0</v>
      </c>
      <c r="EO32" s="77">
        <f>IFERROR(VLOOKUP(B32,'[1]19'!B:K,10,0),"0")</f>
        <v>0</v>
      </c>
      <c r="EP32" s="77">
        <f>IFERROR(VLOOKUP(B32,'[1]19'!B:L,11,0),"0")</f>
        <v>0</v>
      </c>
      <c r="EQ32" s="75">
        <f t="shared" si="26"/>
        <v>0</v>
      </c>
      <c r="ER32" s="77">
        <f>IFERROR(VLOOKUP(B32,'[1]20'!B:D,3,0),"0")</f>
        <v>0</v>
      </c>
      <c r="ES32" s="77">
        <f>IFERROR(VLOOKUP(B32,'[1]20'!B:E,4,0),"0")</f>
        <v>0</v>
      </c>
      <c r="ET32" s="77">
        <f>IFERROR(VLOOKUP(B32,'[1]20'!B:F,5,0),"0")</f>
        <v>0</v>
      </c>
      <c r="EU32" s="77">
        <f>IFERROR(VLOOKUP(B32,'[1]20'!B:J,9,0),"0")</f>
        <v>0</v>
      </c>
      <c r="EV32" s="77">
        <f>IFERROR(VLOOKUP(B32,'[1]20'!B:K,10,0),"0")</f>
        <v>0</v>
      </c>
      <c r="EW32" s="77">
        <f>IFERROR(VLOOKUP(B32,'[1]20'!B:L,11,0),"0")</f>
        <v>0</v>
      </c>
      <c r="EX32" s="75">
        <f t="shared" si="27"/>
        <v>0</v>
      </c>
      <c r="EY32" s="77">
        <f>IFERROR(VLOOKUP(B32,'[1]21'!B:D,3,0),"0")</f>
        <v>0</v>
      </c>
      <c r="EZ32" s="77">
        <f>IFERROR(VLOOKUP(B32,'[1]21'!B:E,4,0),"0")</f>
        <v>0</v>
      </c>
      <c r="FA32" s="77">
        <f>IFERROR(VLOOKUP(B32,'[1]21'!B:F,5,0),"0")</f>
        <v>0</v>
      </c>
      <c r="FB32" s="77">
        <f>IFERROR(VLOOKUP(B32,'[1]21'!B:J,9,0),"0")</f>
        <v>0</v>
      </c>
      <c r="FC32" s="77">
        <f>IFERROR(VLOOKUP(B32,'[1]21'!B:K,10,0),"0")</f>
        <v>0</v>
      </c>
      <c r="FD32" s="77">
        <f>IFERROR(VLOOKUP(B32,'[1]21'!B:L,11,0),"0")</f>
        <v>0</v>
      </c>
      <c r="FE32" s="75">
        <f t="shared" si="28"/>
        <v>0</v>
      </c>
      <c r="FF32" s="77">
        <f>IFERROR(VLOOKUP(B32,'[1]22'!B:D,3,0),"0")</f>
        <v>0</v>
      </c>
      <c r="FG32" s="77">
        <f>IFERROR(VLOOKUP(B32,'[1]22'!B:E,4,0),"0")</f>
        <v>0</v>
      </c>
      <c r="FH32" s="77">
        <f>IFERROR(VLOOKUP(B32,'[1]22'!B:F,5,0),"0")</f>
        <v>0</v>
      </c>
      <c r="FI32" s="77">
        <f>IFERROR(VLOOKUP(B32,'[1]22'!B:J,9,0),"0")</f>
        <v>0</v>
      </c>
      <c r="FJ32" s="77">
        <f>IFERROR(VLOOKUP(B32,'[1]22'!B:K,10,0),"0")</f>
        <v>0</v>
      </c>
      <c r="FK32" s="77">
        <f>IFERROR(VLOOKUP(B32,'[1]22'!B:L,11,0),"0")</f>
        <v>0</v>
      </c>
      <c r="FL32" s="75">
        <f t="shared" si="29"/>
        <v>0</v>
      </c>
      <c r="FM32" s="77">
        <f>IFERROR(VLOOKUP(B32,'[1]23'!B:D,3,0),"0")</f>
        <v>0</v>
      </c>
      <c r="FN32" s="77">
        <f>IFERROR(VLOOKUP(B32,'[1]23'!B:E,4,0),"0")</f>
        <v>0</v>
      </c>
      <c r="FO32" s="77">
        <f>IFERROR(VLOOKUP(B32,'[1]23'!B:F,5,0),"0")</f>
        <v>0</v>
      </c>
      <c r="FP32" s="77">
        <f>IFERROR(VLOOKUP(B32,'[1]23'!B:J,9,0),"0")</f>
        <v>0</v>
      </c>
      <c r="FQ32" s="77">
        <f>IFERROR(VLOOKUP(B32,'[1]23'!B:K,10,0),"0")</f>
        <v>0</v>
      </c>
      <c r="FR32" s="77">
        <f>IFERROR(VLOOKUP(B32,'[1]23'!B:L,11,0),"0")</f>
        <v>0</v>
      </c>
      <c r="FS32" s="75">
        <f t="shared" si="30"/>
        <v>0</v>
      </c>
      <c r="FT32" s="77">
        <f>IFERROR(VLOOKUP(B32,'[1]24'!B:D,3,0),"0")</f>
        <v>0</v>
      </c>
      <c r="FU32" s="77">
        <f>IFERROR(VLOOKUP(B32,'[1]24'!B:E,4,0),"0")</f>
        <v>0</v>
      </c>
      <c r="FV32" s="77">
        <f>IFERROR(VLOOKUP(B32,'[1]24'!B:F,5,0),"0")</f>
        <v>0</v>
      </c>
      <c r="FW32" s="77">
        <f>IFERROR(VLOOKUP(B32,'[1]24'!B:J,9,0),"0")</f>
        <v>0</v>
      </c>
      <c r="FX32" s="77">
        <f>IFERROR(VLOOKUP(B32,'[1]24'!B:K,10,0),"0")</f>
        <v>0</v>
      </c>
      <c r="FY32" s="77">
        <f>IFERROR(VLOOKUP(B32,'[1]24'!B:L,11,0),"0")</f>
        <v>0</v>
      </c>
      <c r="FZ32" s="75">
        <f t="shared" si="31"/>
        <v>0</v>
      </c>
      <c r="GA32" s="77">
        <f>IFERROR(VLOOKUP(B32,'[1]25'!B:D,3,0),"0")</f>
        <v>0</v>
      </c>
      <c r="GB32" s="77">
        <f>IFERROR(VLOOKUP(B32,'[1]25'!B:E,4,0),"0")</f>
        <v>0</v>
      </c>
      <c r="GC32" s="77">
        <f>IFERROR(VLOOKUP(B32,'[1]25'!B:F,5,0),"0")</f>
        <v>0</v>
      </c>
      <c r="GD32" s="77">
        <f>IFERROR(VLOOKUP(B32,'[1]25'!B:J,9,0),"0")</f>
        <v>0</v>
      </c>
      <c r="GE32" s="77">
        <f>IFERROR(VLOOKUP(B32,'[1]25'!B:K,10,0),"0")</f>
        <v>0</v>
      </c>
      <c r="GF32" s="77">
        <f>IFERROR(VLOOKUP(B32,'[1]25'!B:L,11,0),"0")</f>
        <v>0</v>
      </c>
      <c r="GG32" s="75">
        <f t="shared" si="32"/>
        <v>0</v>
      </c>
      <c r="GH32" s="77">
        <f>IFERROR(VLOOKUP(B32,'[1]26'!B:D,3,0),"0")</f>
        <v>0</v>
      </c>
      <c r="GI32" s="77">
        <f>IFERROR(VLOOKUP(B32,'[1]26'!B:E,4,0),"0")</f>
        <v>0</v>
      </c>
      <c r="GJ32" s="77">
        <f>IFERROR(VLOOKUP(B32,'[1]26'!B:F,5,0),"0")</f>
        <v>0</v>
      </c>
      <c r="GK32" s="77">
        <f>IFERROR(VLOOKUP(B32,'[1]26'!B:J,9,0),"0")</f>
        <v>0</v>
      </c>
      <c r="GL32" s="77">
        <f>IFERROR(VLOOKUP(B32,'[1]26'!B:K,10,0),"0")</f>
        <v>0</v>
      </c>
      <c r="GM32" s="77">
        <f>IFERROR(VLOOKUP(B32,'[1]26'!B:L,11,0),"0")</f>
        <v>0</v>
      </c>
      <c r="GN32" s="75">
        <f t="shared" si="33"/>
        <v>0</v>
      </c>
      <c r="GO32" s="77">
        <f>IFERROR(VLOOKUP(B32,'[1]27'!B:D,3,0),"0")</f>
        <v>0</v>
      </c>
      <c r="GP32" s="77">
        <f>IFERROR(VLOOKUP(B32,'[1]27'!B:E,4,0),"0")</f>
        <v>0</v>
      </c>
      <c r="GQ32" s="77">
        <f>IFERROR(VLOOKUP(B32,'[1]27'!B:F,5,0),"0")</f>
        <v>0</v>
      </c>
      <c r="GR32" s="77">
        <f>IFERROR(VLOOKUP(B32,'[1]27'!B:J,9,0),"0")</f>
        <v>0</v>
      </c>
      <c r="GS32" s="77">
        <f>IFERROR(VLOOKUP(B32,'[1]27'!B:K,10,0),"0")</f>
        <v>0</v>
      </c>
      <c r="GT32" s="77">
        <f>IFERROR(VLOOKUP(B32,'[1]27'!B:L,11,0),"0")</f>
        <v>0</v>
      </c>
      <c r="GU32" s="75">
        <f t="shared" si="34"/>
        <v>0</v>
      </c>
      <c r="GV32" s="77">
        <f>IFERROR(VLOOKUP(B32,'[1]28'!B:D,3,0),"0")</f>
        <v>0</v>
      </c>
      <c r="GW32" s="77">
        <f>IFERROR(VLOOKUP(B32,'[1]28'!B:E,4,0),"0")</f>
        <v>0</v>
      </c>
      <c r="GX32" s="77">
        <f>IFERROR(VLOOKUP(B32,'[1]28'!B:F,5,0),"0")</f>
        <v>0</v>
      </c>
      <c r="GY32" s="77">
        <f>IFERROR(VLOOKUP(B32,'[1]28'!B:J,9,0),"0")</f>
        <v>0</v>
      </c>
      <c r="GZ32" s="77">
        <f>IFERROR(VLOOKUP(B32,'[1]28'!B:K,10,0),"0")</f>
        <v>0</v>
      </c>
      <c r="HA32" s="77">
        <f>IFERROR(VLOOKUP(B32,'[1]28'!B:L,11,0),"0")</f>
        <v>0</v>
      </c>
      <c r="HB32" s="75">
        <f t="shared" si="35"/>
        <v>0</v>
      </c>
      <c r="HC32" s="77" t="str">
        <f>IFERROR(VLOOKUP(B32,#REF!,3),"0")</f>
        <v>0</v>
      </c>
      <c r="HD32" s="77" t="str">
        <f>IFERROR(VLOOKUP(B32,#REF!,4,0),"0")</f>
        <v>0</v>
      </c>
      <c r="HE32" s="77" t="str">
        <f>IFERROR(VLOOKUP(B32,#REF!,5,0),"0")</f>
        <v>0</v>
      </c>
      <c r="HF32" s="77" t="str">
        <f>IFERROR(VLOOKUP(B32,#REF!,9,0),"0")</f>
        <v>0</v>
      </c>
      <c r="HG32" s="77" t="str">
        <f>IFERROR(VLOOKUP(B32,#REF!,10,0),"0")</f>
        <v>0</v>
      </c>
      <c r="HH32" s="77" t="str">
        <f>IFERROR(VLOOKUP(B32,#REF!,11,0),"0")</f>
        <v>0</v>
      </c>
      <c r="HI32" s="75">
        <f t="shared" si="36"/>
        <v>0</v>
      </c>
      <c r="HP32" s="75">
        <f t="shared" si="37"/>
        <v>0</v>
      </c>
      <c r="HW32" s="75">
        <f t="shared" si="38"/>
        <v>0</v>
      </c>
    </row>
    <row r="33" spans="1:231" x14ac:dyDescent="0.6">
      <c r="A33" s="57">
        <v>30</v>
      </c>
      <c r="B33" s="57">
        <v>1111067</v>
      </c>
      <c r="C33" s="58" t="s">
        <v>16749</v>
      </c>
      <c r="D33" s="57" t="s">
        <v>169</v>
      </c>
      <c r="E33" s="59">
        <v>4.43</v>
      </c>
      <c r="F33" s="73">
        <f t="shared" si="5"/>
        <v>0</v>
      </c>
      <c r="G33" s="74">
        <f t="shared" si="39"/>
        <v>0</v>
      </c>
      <c r="H33" s="74">
        <f t="shared" si="39"/>
        <v>0</v>
      </c>
      <c r="I33" s="74">
        <f t="shared" si="39"/>
        <v>0</v>
      </c>
      <c r="J33" s="74">
        <f t="shared" si="39"/>
        <v>0</v>
      </c>
      <c r="K33" s="74">
        <f t="shared" si="39"/>
        <v>0</v>
      </c>
      <c r="L33" s="74">
        <f t="shared" si="39"/>
        <v>0</v>
      </c>
      <c r="M33" s="75">
        <f t="shared" si="6"/>
        <v>0</v>
      </c>
      <c r="N33" s="76">
        <f t="shared" si="7"/>
        <v>0</v>
      </c>
      <c r="O33" s="77" t="str">
        <f>IFERROR(VLOOKUP(B33,'[1]1ไม่มียอด'!B:D,3,0),"0")</f>
        <v>0</v>
      </c>
      <c r="P33" s="77" t="str">
        <f>IFERROR(VLOOKUP(B33,'[1]1ไม่มียอด'!B:E,4,0),"0")</f>
        <v>0</v>
      </c>
      <c r="Q33" s="77" t="str">
        <f>IFERROR(VLOOKUP(B33,'[1]1ไม่มียอด'!B:F,5,0),"0")</f>
        <v>0</v>
      </c>
      <c r="R33" s="77" t="str">
        <f>IFERROR(VLOOKUP(B33,'[1]1ไม่มียอด'!B:G,6,0),"0")</f>
        <v>0</v>
      </c>
      <c r="S33" s="77" t="str">
        <f>IFERROR(VLOOKUP(B33,'[1]1ไม่มียอด'!B:J,9,0),"0")</f>
        <v>0</v>
      </c>
      <c r="T33" s="77" t="str">
        <f>IFERROR(VLOOKUP(B33,'[1]1ไม่มียอด'!B:K,10,0),"0")</f>
        <v>0</v>
      </c>
      <c r="U33" s="75">
        <f t="shared" si="8"/>
        <v>0</v>
      </c>
      <c r="V33" s="77" t="str">
        <f>IFERROR(VLOOKUP(B33,#REF!,3,0),"0")</f>
        <v>0</v>
      </c>
      <c r="W33" s="77" t="str">
        <f>IFERROR(VLOOKUP(B33,#REF!,4,0),"0")</f>
        <v>0</v>
      </c>
      <c r="X33" s="77" t="str">
        <f>IFERROR(VLOOKUP(B33,#REF!,5,0),"0")</f>
        <v>0</v>
      </c>
      <c r="Y33" s="77" t="str">
        <f>IFERROR(VLOOKUP(B33,#REF!,9,0),"0")</f>
        <v>0</v>
      </c>
      <c r="Z33" s="77" t="str">
        <f>IFERROR(VLOOKUP(B33,#REF!,10,0),"0")</f>
        <v>0</v>
      </c>
      <c r="AA33" s="77" t="str">
        <f>IFERROR(VLOOKUP(B33,#REF!,11,0),"0")</f>
        <v>0</v>
      </c>
      <c r="AB33" s="75">
        <f t="shared" si="9"/>
        <v>0</v>
      </c>
      <c r="AC33" s="77">
        <f>IFERROR(VLOOKUP(B33,'[1]3'!B:D,3,0),"0")</f>
        <v>0</v>
      </c>
      <c r="AD33" s="77">
        <f>IFERROR(VLOOKUP(B33,'[1]3'!B:E,4,0),"0")</f>
        <v>0</v>
      </c>
      <c r="AE33" s="77">
        <f>IFERROR(VLOOKUP(B33,'[1]3'!B:F,5,0),"0")</f>
        <v>0</v>
      </c>
      <c r="AF33" s="77">
        <f>IFERROR(VLOOKUP(B33,'[1]3'!B:J,9,0),"0")</f>
        <v>0</v>
      </c>
      <c r="AG33" s="77">
        <f>IFERROR(VLOOKUP(B33,'[1]3'!B:K,10,0),"0")</f>
        <v>0</v>
      </c>
      <c r="AH33" s="77">
        <f>IFERROR(VLOOKUP(B33,'[1]3'!B:L,11,0),"0")</f>
        <v>0</v>
      </c>
      <c r="AI33" s="75">
        <f t="shared" si="10"/>
        <v>0</v>
      </c>
      <c r="AJ33" s="77">
        <f>IFERROR(VLOOKUP(B33,'[1]4'!B:D,3,0),"0")</f>
        <v>0</v>
      </c>
      <c r="AK33" s="77">
        <f>IFERROR(VLOOKUP(B33,'[1]4'!B:E,4,0),"0")</f>
        <v>0</v>
      </c>
      <c r="AL33" s="77">
        <f>IFERROR(VLOOKUP(B33,'[1]4'!B:F,5,0),"0")</f>
        <v>0</v>
      </c>
      <c r="AM33" s="77">
        <f>IFERROR(VLOOKUP(B33,'[1]4'!B:J,9,0),"0")</f>
        <v>0</v>
      </c>
      <c r="AN33" s="77">
        <f>IFERROR(VLOOKUP(B33,'[1]4'!B:K,10,0),"0")</f>
        <v>0</v>
      </c>
      <c r="AO33" s="77">
        <f>IFERROR(VLOOKUP(B33,'[1]4'!B:L,11,0),"0")</f>
        <v>0</v>
      </c>
      <c r="AP33" s="75">
        <f t="shared" si="11"/>
        <v>0</v>
      </c>
      <c r="AQ33" s="77">
        <f>IFERROR(VLOOKUP(B33,'[1]5'!B:D,3,0),"0")</f>
        <v>0</v>
      </c>
      <c r="AR33" s="77">
        <f>IFERROR(VLOOKUP(B33,'[1]5'!B:E,4,0),"0")</f>
        <v>0</v>
      </c>
      <c r="AS33" s="77">
        <f>IFERROR(VLOOKUP(B33,'[1]5'!B:F,5,0),"0")</f>
        <v>0</v>
      </c>
      <c r="AT33" s="77">
        <f>IFERROR(VLOOKUP(B33,'[1]5'!B:J,9,0),"0")</f>
        <v>0</v>
      </c>
      <c r="AU33" s="77">
        <f>IFERROR(VLOOKUP(B33,'[1]5'!B:K,10,0),"0")</f>
        <v>0</v>
      </c>
      <c r="AV33" s="77">
        <f>IFERROR(VLOOKUP(B33,'[1]5'!B:L,11,0),"0")</f>
        <v>0</v>
      </c>
      <c r="AW33" s="75">
        <f t="shared" si="12"/>
        <v>0</v>
      </c>
      <c r="AX33" s="77">
        <f>IFERROR(VLOOKUP(B33,'[1]6'!B:D,3,0),"0")</f>
        <v>0</v>
      </c>
      <c r="AY33" s="77">
        <f>IFERROR(VLOOKUP(B33,'[1]6'!B:E,4,0),"0")</f>
        <v>0</v>
      </c>
      <c r="AZ33" s="77">
        <f>IFERROR(VLOOKUP(B33,'[1]6'!B:F,5,0),"0")</f>
        <v>0</v>
      </c>
      <c r="BA33" s="77">
        <f>IFERROR(VLOOKUP(B33,'[1]6'!B:J,9,0),"0")</f>
        <v>0</v>
      </c>
      <c r="BB33" s="77">
        <f>IFERROR(VLOOKUP(B33,'[1]6'!B:K,10,0),"0")</f>
        <v>0</v>
      </c>
      <c r="BC33" s="77">
        <f>IFERROR(VLOOKUP(B33,'[1]6'!B:L,11,0),"0")</f>
        <v>0</v>
      </c>
      <c r="BD33" s="75">
        <f t="shared" si="13"/>
        <v>0</v>
      </c>
      <c r="BE33" s="77">
        <f>IFERROR(VLOOKUP(B33,'[1]7'!B:D,3,0),"0")</f>
        <v>0</v>
      </c>
      <c r="BF33" s="77">
        <f>IFERROR(VLOOKUP(B33,'[1]7'!B:E,4,0),"0")</f>
        <v>0</v>
      </c>
      <c r="BG33" s="77">
        <f>IFERROR(VLOOKUP(B33,'[1]7'!B:F,5,0),"0")</f>
        <v>0</v>
      </c>
      <c r="BH33" s="77">
        <f>IFERROR(VLOOKUP(B33,'[1]7'!B:J,9,0),"0")</f>
        <v>0</v>
      </c>
      <c r="BI33" s="77">
        <f>IFERROR(VLOOKUP(B33,'[1]7'!B:K,10,0),"0")</f>
        <v>0</v>
      </c>
      <c r="BJ33" s="77">
        <f>IFERROR(VLOOKUP(B33,'[1]7'!B:L,11,0),"0")</f>
        <v>0</v>
      </c>
      <c r="BK33" s="75">
        <f t="shared" si="14"/>
        <v>0</v>
      </c>
      <c r="BL33" s="77">
        <f>IFERROR(VLOOKUP(B33,'[1]8'!B:D,3,0),"0")</f>
        <v>0</v>
      </c>
      <c r="BM33" s="77">
        <f>IFERROR(VLOOKUP(B33,'[1]8'!B:E,4,0),"0")</f>
        <v>0</v>
      </c>
      <c r="BN33" s="77">
        <f>IFERROR(VLOOKUP(B33,'[1]8'!B:F,5,0),"0")</f>
        <v>0</v>
      </c>
      <c r="BO33" s="77">
        <f>IFERROR(VLOOKUP(B33,'[1]8'!B:J,9,0),"0")</f>
        <v>0</v>
      </c>
      <c r="BP33" s="77">
        <f>IFERROR(VLOOKUP(B33,'[1]8'!B:K,10,0),"0")</f>
        <v>0</v>
      </c>
      <c r="BQ33" s="77">
        <f>IFERROR(VLOOKUP(B33,'[1]8'!B:L,11,0),"0")</f>
        <v>0</v>
      </c>
      <c r="BR33" s="75">
        <f t="shared" si="15"/>
        <v>0</v>
      </c>
      <c r="BS33" s="77">
        <f>IFERROR(VLOOKUP(B33,'[1]9'!B:D,3,0),"0")</f>
        <v>0</v>
      </c>
      <c r="BT33" s="77">
        <f>IFERROR(VLOOKUP(B33,'[1]9'!B:E,4,0),"0")</f>
        <v>0</v>
      </c>
      <c r="BU33" s="77">
        <f>IFERROR(VLOOKUP(B33,'[1]9'!B:F,5,0),"0")</f>
        <v>0</v>
      </c>
      <c r="BV33" s="77">
        <f>IFERROR(VLOOKUP(B33,'[1]9'!B:J,9,0),"0")</f>
        <v>0</v>
      </c>
      <c r="BW33" s="77">
        <f>IFERROR(VLOOKUP(B33,'[1]9'!B:K,10,0),"0")</f>
        <v>0</v>
      </c>
      <c r="BX33" s="77">
        <f>IFERROR(VLOOKUP(B33,'[1]9'!B:L,11,0),"0")</f>
        <v>0</v>
      </c>
      <c r="BY33" s="75">
        <f t="shared" si="16"/>
        <v>0</v>
      </c>
      <c r="BZ33" s="77">
        <f>IFERROR(VLOOKUP(B33,'[1]10'!B:D,3,0),"0")</f>
        <v>0</v>
      </c>
      <c r="CA33" s="77">
        <f>IFERROR(VLOOKUP(B33,'[1]10'!B:E,4,0),"0")</f>
        <v>0</v>
      </c>
      <c r="CB33" s="77">
        <f>VLOOKUP(B33,'[1]10'!B:F,5,0)</f>
        <v>0</v>
      </c>
      <c r="CC33" s="77">
        <f>IFERROR(VLOOKUP(B33,'[1]10'!B:J,9,0),"0")</f>
        <v>0</v>
      </c>
      <c r="CD33" s="77">
        <f>IFERROR(VLOOKUP(B33,'[1]10'!B:K,10,0),"0")</f>
        <v>0</v>
      </c>
      <c r="CE33" s="77">
        <f>IFERROR(VLOOKUP(B33,'[1]10'!B:L,11,0),"0")</f>
        <v>0</v>
      </c>
      <c r="CF33" s="75">
        <f t="shared" si="17"/>
        <v>0</v>
      </c>
      <c r="CG33" s="77">
        <f>IFERROR(VLOOKUP(B33,'[1]11'!B:D,3,0),"0")</f>
        <v>0</v>
      </c>
      <c r="CH33" s="77">
        <f>IFERROR(VLOOKUP(B33,'[1]11'!B:E,4,0),"0")</f>
        <v>0</v>
      </c>
      <c r="CI33" s="77">
        <f>IFERROR(VLOOKUP(B33,'[1]11'!B:F,5,0),"0")</f>
        <v>0</v>
      </c>
      <c r="CJ33" s="77">
        <f>IFERROR(VLOOKUP(B33,'[1]11'!B:J,9,0),"0")</f>
        <v>0</v>
      </c>
      <c r="CK33" s="77">
        <f>IFERROR(VLOOKUP(B33,'[1]11'!B:K,10,0),"0")</f>
        <v>0</v>
      </c>
      <c r="CL33" s="77">
        <f>IFERROR(VLOOKUP(B33,'[1]11'!B:L,11,0),"0")</f>
        <v>0</v>
      </c>
      <c r="CM33" s="75">
        <f t="shared" si="18"/>
        <v>0</v>
      </c>
      <c r="CN33" s="77">
        <f>IFERROR(VLOOKUP(B33,'[1]12'!B:D,3,0),"0")</f>
        <v>0</v>
      </c>
      <c r="CO33" s="77">
        <f>IFERROR(VLOOKUP(B33,'[1]12'!B:E,4,0),"0")</f>
        <v>0</v>
      </c>
      <c r="CP33" s="77">
        <f>IFERROR(VLOOKUP(B33,'[1]12'!B:F,5,0),"0")</f>
        <v>0</v>
      </c>
      <c r="CQ33" s="77">
        <f>IFERROR(VLOOKUP(B33,'[1]12'!B:J,9,0),"0")</f>
        <v>0</v>
      </c>
      <c r="CR33" s="77">
        <f>IFERROR(VLOOKUP(B33,'[1]12'!B:K,10,0),"0")</f>
        <v>0</v>
      </c>
      <c r="CS33" s="77">
        <f>IFERROR(VLOOKUP(B33,'[1]12'!B:L,11,0),"0")</f>
        <v>0</v>
      </c>
      <c r="CT33" s="75">
        <f t="shared" si="19"/>
        <v>0</v>
      </c>
      <c r="CU33" s="77">
        <f>IFERROR(VLOOKUP(B33,'[1]13'!B:D,3,0),"0")</f>
        <v>0</v>
      </c>
      <c r="CV33" s="77">
        <f>IFERROR(VLOOKUP(B33,'[1]13'!B:E,4,0),"0")</f>
        <v>0</v>
      </c>
      <c r="CW33" s="77">
        <f>IFERROR(VLOOKUP(B33,'[1]13'!B:F,5,0),"0")</f>
        <v>0</v>
      </c>
      <c r="CX33" s="77">
        <f>IFERROR(VLOOKUP(B33,'[1]13'!B:J,9,0),"0")</f>
        <v>0</v>
      </c>
      <c r="CY33" s="77">
        <f>IFERROR(VLOOKUP(B33,'[1]13'!B:K,10,0),"0")</f>
        <v>0</v>
      </c>
      <c r="CZ33" s="77">
        <f>IFERROR(VLOOKUP(B33,'[1]13'!B:L,11,0),"0")</f>
        <v>0</v>
      </c>
      <c r="DA33" s="75">
        <f t="shared" si="20"/>
        <v>0</v>
      </c>
      <c r="DB33" s="77">
        <f>IFERROR(VLOOKUP(B33,'[1]14'!B:D,3,0),"0")</f>
        <v>0</v>
      </c>
      <c r="DC33" s="77">
        <f>IFERROR(VLOOKUP(B33,'[1]14'!B:E,4,0),"0")</f>
        <v>0</v>
      </c>
      <c r="DD33" s="77">
        <f>IFERROR(VLOOKUP(B33,'[1]14'!B:F,5,0),"0")</f>
        <v>0</v>
      </c>
      <c r="DE33" s="77">
        <f>IFERROR(VLOOKUP(B33,'[1]14'!B:J,9,0),"0")</f>
        <v>0</v>
      </c>
      <c r="DF33" s="77">
        <f>IFERROR(VLOOKUP(B33,'[1]14'!B:K,10,0),"0")</f>
        <v>0</v>
      </c>
      <c r="DG33" s="77">
        <f>IFERROR(VLOOKUP(B33,'[1]14'!B:L,11,0),"0")</f>
        <v>0</v>
      </c>
      <c r="DH33" s="75">
        <f t="shared" si="21"/>
        <v>0</v>
      </c>
      <c r="DI33" s="77">
        <f>IFERROR(VLOOKUP(B33,'[1]15'!B:D,3,0),"0")</f>
        <v>0</v>
      </c>
      <c r="DJ33" s="77">
        <f>IFERROR(VLOOKUP(B33,'[1]15'!B:E,4,0),"0")</f>
        <v>0</v>
      </c>
      <c r="DK33" s="77">
        <f>IFERROR(VLOOKUP(B33,'[1]15'!B:F,5,0),"0")</f>
        <v>0</v>
      </c>
      <c r="DL33" s="77">
        <f>IFERROR(VLOOKUP(B33,'[1]15'!B:J,9,0),"0")</f>
        <v>0</v>
      </c>
      <c r="DM33" s="77">
        <f>IFERROR(VLOOKUP(B33,'[1]15'!B:K,10,0),"0")</f>
        <v>0</v>
      </c>
      <c r="DN33" s="77">
        <f>IFERROR(VLOOKUP(B33,'[1]15'!B:L,11,0),"0")</f>
        <v>0</v>
      </c>
      <c r="DO33" s="75">
        <f t="shared" si="22"/>
        <v>0</v>
      </c>
      <c r="DP33" s="77">
        <f>IFERROR(VLOOKUP(B33,'[1]16'!B:D,3,0),"0")</f>
        <v>0</v>
      </c>
      <c r="DQ33" s="77">
        <f>IFERROR(VLOOKUP(B33,'[1]16'!B:E,4,0),"0")</f>
        <v>0</v>
      </c>
      <c r="DR33" s="77">
        <f>IFERROR(VLOOKUP(B33,'[1]16'!B:F,5,0),"0")</f>
        <v>0</v>
      </c>
      <c r="DS33" s="77">
        <f>IFERROR(VLOOKUP(B33,'[1]16'!B:J,9,0),"0")</f>
        <v>0</v>
      </c>
      <c r="DT33" s="77">
        <f>IFERROR(VLOOKUP(B33,'[1]16'!B:K,10,0),"0")</f>
        <v>0</v>
      </c>
      <c r="DU33" s="77">
        <f>IFERROR(VLOOKUP(B33,'[1]16'!B:L,11,0),"0")</f>
        <v>0</v>
      </c>
      <c r="DV33" s="75">
        <f t="shared" si="23"/>
        <v>0</v>
      </c>
      <c r="DW33" s="77">
        <f>IFERROR(VLOOKUP(B33,'[1]17'!B:D,3,0),"0")</f>
        <v>0</v>
      </c>
      <c r="DX33" s="77">
        <f>IFERROR(VLOOKUP(B33,'[1]17'!B:E,4,0),"0")</f>
        <v>0</v>
      </c>
      <c r="DY33" s="77">
        <f>IFERROR(VLOOKUP(B33,'[1]17'!B:F,5,0),"0")</f>
        <v>0</v>
      </c>
      <c r="DZ33" s="77">
        <f>IFERROR(VLOOKUP(B33,'[1]17'!B:J,9,0),"0")</f>
        <v>0</v>
      </c>
      <c r="EA33" s="77">
        <f>IFERROR(VLOOKUP(B33,'[1]17'!B:K,10,0),"0")</f>
        <v>0</v>
      </c>
      <c r="EB33" s="77">
        <f>IFERROR(VLOOKUP(B33,'[1]17'!B:L,11,0),"0")</f>
        <v>0</v>
      </c>
      <c r="EC33" s="75">
        <f t="shared" si="24"/>
        <v>0</v>
      </c>
      <c r="ED33" s="77">
        <f>IFERROR(VLOOKUP(B33,'[1]18'!B:D,3,0),"0")</f>
        <v>0</v>
      </c>
      <c r="EE33" s="77">
        <f>IFERROR(VLOOKUP(B33,'[1]18'!B:E,4,0),"0")</f>
        <v>0</v>
      </c>
      <c r="EF33" s="77">
        <f>IFERROR(VLOOKUP(B33,'[1]18'!B:F,5,0),"0")</f>
        <v>0</v>
      </c>
      <c r="EG33" s="77">
        <f>IFERROR(VLOOKUP(B33,'[1]18'!B:J,9,0),"0")</f>
        <v>0</v>
      </c>
      <c r="EH33" s="77">
        <f>IFERROR(VLOOKUP(B33,'[1]18'!B:K,10,0),"0")</f>
        <v>0</v>
      </c>
      <c r="EI33" s="77">
        <f>IFERROR(VLOOKUP(B33,'[1]18'!B:L,11,0),"0")</f>
        <v>0</v>
      </c>
      <c r="EJ33" s="75">
        <f t="shared" si="25"/>
        <v>0</v>
      </c>
      <c r="EK33" s="77">
        <f>IFERROR(VLOOKUP(B33,'[1]19'!B:D,3,0),"0")</f>
        <v>0</v>
      </c>
      <c r="EL33" s="77">
        <f>IFERROR(VLOOKUP(B33,'[1]19'!B:E,4,0),"0")</f>
        <v>0</v>
      </c>
      <c r="EM33" s="77">
        <f>IFERROR(VLOOKUP(B33,'[1]19'!B:F,5,0),"0")</f>
        <v>0</v>
      </c>
      <c r="EN33" s="77">
        <f>IFERROR(VLOOKUP(B33,'[1]19'!B:J,9,0),"0")</f>
        <v>0</v>
      </c>
      <c r="EO33" s="77">
        <f>IFERROR(VLOOKUP(B33,'[1]19'!B:K,10,0),"0")</f>
        <v>0</v>
      </c>
      <c r="EP33" s="77">
        <f>IFERROR(VLOOKUP(B33,'[1]19'!B:L,11,0),"0")</f>
        <v>0</v>
      </c>
      <c r="EQ33" s="75">
        <f t="shared" si="26"/>
        <v>0</v>
      </c>
      <c r="ER33" s="77">
        <f>IFERROR(VLOOKUP(B33,'[1]20'!B:D,3,0),"0")</f>
        <v>0</v>
      </c>
      <c r="ES33" s="77">
        <f>IFERROR(VLOOKUP(B33,'[1]20'!B:E,4,0),"0")</f>
        <v>0</v>
      </c>
      <c r="ET33" s="77">
        <f>IFERROR(VLOOKUP(B33,'[1]20'!B:F,5,0),"0")</f>
        <v>0</v>
      </c>
      <c r="EU33" s="77">
        <f>IFERROR(VLOOKUP(B33,'[1]20'!B:J,9,0),"0")</f>
        <v>0</v>
      </c>
      <c r="EV33" s="77">
        <f>IFERROR(VLOOKUP(B33,'[1]20'!B:K,10,0),"0")</f>
        <v>0</v>
      </c>
      <c r="EW33" s="77">
        <f>IFERROR(VLOOKUP(B33,'[1]20'!B:L,11,0),"0")</f>
        <v>0</v>
      </c>
      <c r="EX33" s="75">
        <f t="shared" si="27"/>
        <v>0</v>
      </c>
      <c r="EY33" s="77">
        <f>IFERROR(VLOOKUP(B33,'[1]21'!B:D,3,0),"0")</f>
        <v>0</v>
      </c>
      <c r="EZ33" s="77">
        <f>IFERROR(VLOOKUP(B33,'[1]21'!B:E,4,0),"0")</f>
        <v>0</v>
      </c>
      <c r="FA33" s="77">
        <f>IFERROR(VLOOKUP(B33,'[1]21'!B:F,5,0),"0")</f>
        <v>0</v>
      </c>
      <c r="FB33" s="77">
        <f>IFERROR(VLOOKUP(B33,'[1]21'!B:J,9,0),"0")</f>
        <v>0</v>
      </c>
      <c r="FC33" s="77">
        <f>IFERROR(VLOOKUP(B33,'[1]21'!B:K,10,0),"0")</f>
        <v>0</v>
      </c>
      <c r="FD33" s="77">
        <f>IFERROR(VLOOKUP(B33,'[1]21'!B:L,11,0),"0")</f>
        <v>0</v>
      </c>
      <c r="FE33" s="75">
        <f t="shared" si="28"/>
        <v>0</v>
      </c>
      <c r="FF33" s="77">
        <f>IFERROR(VLOOKUP(B33,'[1]22'!B:D,3,0),"0")</f>
        <v>0</v>
      </c>
      <c r="FG33" s="77">
        <f>IFERROR(VLOOKUP(B33,'[1]22'!B:E,4,0),"0")</f>
        <v>0</v>
      </c>
      <c r="FH33" s="77">
        <f>IFERROR(VLOOKUP(B33,'[1]22'!B:F,5,0),"0")</f>
        <v>0</v>
      </c>
      <c r="FI33" s="77">
        <f>IFERROR(VLOOKUP(B33,'[1]22'!B:J,9,0),"0")</f>
        <v>0</v>
      </c>
      <c r="FJ33" s="77">
        <f>IFERROR(VLOOKUP(B33,'[1]22'!B:K,10,0),"0")</f>
        <v>0</v>
      </c>
      <c r="FK33" s="77">
        <f>IFERROR(VLOOKUP(B33,'[1]22'!B:L,11,0),"0")</f>
        <v>0</v>
      </c>
      <c r="FL33" s="75">
        <f t="shared" si="29"/>
        <v>0</v>
      </c>
      <c r="FM33" s="77">
        <f>IFERROR(VLOOKUP(B33,'[1]23'!B:D,3,0),"0")</f>
        <v>0</v>
      </c>
      <c r="FN33" s="77">
        <f>IFERROR(VLOOKUP(B33,'[1]23'!B:E,4,0),"0")</f>
        <v>0</v>
      </c>
      <c r="FO33" s="77">
        <f>IFERROR(VLOOKUP(B33,'[1]23'!B:F,5,0),"0")</f>
        <v>0</v>
      </c>
      <c r="FP33" s="77">
        <f>IFERROR(VLOOKUP(B33,'[1]23'!B:J,9,0),"0")</f>
        <v>0</v>
      </c>
      <c r="FQ33" s="77">
        <f>IFERROR(VLOOKUP(B33,'[1]23'!B:K,10,0),"0")</f>
        <v>0</v>
      </c>
      <c r="FR33" s="77">
        <f>IFERROR(VLOOKUP(B33,'[1]23'!B:L,11,0),"0")</f>
        <v>0</v>
      </c>
      <c r="FS33" s="75">
        <f t="shared" si="30"/>
        <v>0</v>
      </c>
      <c r="FT33" s="77">
        <f>IFERROR(VLOOKUP(B33,'[1]24'!B:D,3,0),"0")</f>
        <v>0</v>
      </c>
      <c r="FU33" s="77">
        <f>IFERROR(VLOOKUP(B33,'[1]24'!B:E,4,0),"0")</f>
        <v>0</v>
      </c>
      <c r="FV33" s="77">
        <f>IFERROR(VLOOKUP(B33,'[1]24'!B:F,5,0),"0")</f>
        <v>0</v>
      </c>
      <c r="FW33" s="77">
        <f>IFERROR(VLOOKUP(B33,'[1]24'!B:J,9,0),"0")</f>
        <v>0</v>
      </c>
      <c r="FX33" s="77">
        <f>IFERROR(VLOOKUP(B33,'[1]24'!B:K,10,0),"0")</f>
        <v>0</v>
      </c>
      <c r="FY33" s="77">
        <f>IFERROR(VLOOKUP(B33,'[1]24'!B:L,11,0),"0")</f>
        <v>0</v>
      </c>
      <c r="FZ33" s="75">
        <f t="shared" si="31"/>
        <v>0</v>
      </c>
      <c r="GA33" s="77">
        <f>IFERROR(VLOOKUP(B33,'[1]25'!B:D,3,0),"0")</f>
        <v>0</v>
      </c>
      <c r="GB33" s="77">
        <f>IFERROR(VLOOKUP(B33,'[1]25'!B:E,4,0),"0")</f>
        <v>0</v>
      </c>
      <c r="GC33" s="77">
        <f>IFERROR(VLOOKUP(B33,'[1]25'!B:F,5,0),"0")</f>
        <v>0</v>
      </c>
      <c r="GD33" s="77">
        <f>IFERROR(VLOOKUP(B33,'[1]25'!B:J,9,0),"0")</f>
        <v>0</v>
      </c>
      <c r="GE33" s="77">
        <f>IFERROR(VLOOKUP(B33,'[1]25'!B:K,10,0),"0")</f>
        <v>0</v>
      </c>
      <c r="GF33" s="77">
        <f>IFERROR(VLOOKUP(B33,'[1]25'!B:L,11,0),"0")</f>
        <v>0</v>
      </c>
      <c r="GG33" s="75">
        <f t="shared" si="32"/>
        <v>0</v>
      </c>
      <c r="GH33" s="77">
        <f>IFERROR(VLOOKUP(B33,'[1]26'!B:D,3,0),"0")</f>
        <v>0</v>
      </c>
      <c r="GI33" s="77">
        <f>IFERROR(VLOOKUP(B33,'[1]26'!B:E,4,0),"0")</f>
        <v>0</v>
      </c>
      <c r="GJ33" s="77">
        <f>IFERROR(VLOOKUP(B33,'[1]26'!B:F,5,0),"0")</f>
        <v>0</v>
      </c>
      <c r="GK33" s="77">
        <f>IFERROR(VLOOKUP(B33,'[1]26'!B:J,9,0),"0")</f>
        <v>0</v>
      </c>
      <c r="GL33" s="77">
        <f>IFERROR(VLOOKUP(B33,'[1]26'!B:K,10,0),"0")</f>
        <v>0</v>
      </c>
      <c r="GM33" s="77">
        <f>IFERROR(VLOOKUP(B33,'[1]26'!B:L,11,0),"0")</f>
        <v>0</v>
      </c>
      <c r="GN33" s="75">
        <f t="shared" si="33"/>
        <v>0</v>
      </c>
      <c r="GO33" s="77">
        <f>IFERROR(VLOOKUP(B33,'[1]27'!B:D,3,0),"0")</f>
        <v>0</v>
      </c>
      <c r="GP33" s="77">
        <f>IFERROR(VLOOKUP(B33,'[1]27'!B:E,4,0),"0")</f>
        <v>0</v>
      </c>
      <c r="GQ33" s="77">
        <f>IFERROR(VLOOKUP(B33,'[1]27'!B:F,5,0),"0")</f>
        <v>0</v>
      </c>
      <c r="GR33" s="77">
        <f>IFERROR(VLOOKUP(B33,'[1]27'!B:J,9,0),"0")</f>
        <v>0</v>
      </c>
      <c r="GS33" s="77">
        <f>IFERROR(VLOOKUP(B33,'[1]27'!B:K,10,0),"0")</f>
        <v>0</v>
      </c>
      <c r="GT33" s="77">
        <f>IFERROR(VLOOKUP(B33,'[1]27'!B:L,11,0),"0")</f>
        <v>0</v>
      </c>
      <c r="GU33" s="75">
        <f t="shared" si="34"/>
        <v>0</v>
      </c>
      <c r="GV33" s="77">
        <f>IFERROR(VLOOKUP(B33,'[1]28'!B:D,3,0),"0")</f>
        <v>0</v>
      </c>
      <c r="GW33" s="77">
        <f>IFERROR(VLOOKUP(B33,'[1]28'!B:E,4,0),"0")</f>
        <v>0</v>
      </c>
      <c r="GX33" s="77">
        <f>IFERROR(VLOOKUP(B33,'[1]28'!B:F,5,0),"0")</f>
        <v>0</v>
      </c>
      <c r="GY33" s="77">
        <f>IFERROR(VLOOKUP(B33,'[1]28'!B:J,9,0),"0")</f>
        <v>0</v>
      </c>
      <c r="GZ33" s="77">
        <f>IFERROR(VLOOKUP(B33,'[1]28'!B:K,10,0),"0")</f>
        <v>0</v>
      </c>
      <c r="HA33" s="77">
        <f>IFERROR(VLOOKUP(B33,'[1]28'!B:L,11,0),"0")</f>
        <v>0</v>
      </c>
      <c r="HB33" s="75">
        <f t="shared" si="35"/>
        <v>0</v>
      </c>
      <c r="HC33" s="77" t="str">
        <f>IFERROR(VLOOKUP(B33,#REF!,3),"0")</f>
        <v>0</v>
      </c>
      <c r="HD33" s="77" t="str">
        <f>IFERROR(VLOOKUP(B33,#REF!,4,0),"0")</f>
        <v>0</v>
      </c>
      <c r="HE33" s="77" t="str">
        <f>IFERROR(VLOOKUP(B33,#REF!,5,0),"0")</f>
        <v>0</v>
      </c>
      <c r="HF33" s="77" t="str">
        <f>IFERROR(VLOOKUP(B33,#REF!,9,0),"0")</f>
        <v>0</v>
      </c>
      <c r="HG33" s="77" t="str">
        <f>IFERROR(VLOOKUP(B33,#REF!,10,0),"0")</f>
        <v>0</v>
      </c>
      <c r="HH33" s="77" t="str">
        <f>IFERROR(VLOOKUP(B33,#REF!,11,0),"0")</f>
        <v>0</v>
      </c>
      <c r="HI33" s="75">
        <f t="shared" si="36"/>
        <v>0</v>
      </c>
      <c r="HP33" s="75">
        <f t="shared" si="37"/>
        <v>0</v>
      </c>
      <c r="HW33" s="75">
        <f t="shared" si="38"/>
        <v>0</v>
      </c>
    </row>
    <row r="34" spans="1:231" x14ac:dyDescent="0.6">
      <c r="A34" s="57">
        <v>31</v>
      </c>
      <c r="B34" s="57">
        <v>1111068</v>
      </c>
      <c r="C34" s="58" t="s">
        <v>16750</v>
      </c>
      <c r="D34" s="57" t="s">
        <v>169</v>
      </c>
      <c r="E34" s="59">
        <v>4.0599999999999996</v>
      </c>
      <c r="F34" s="73">
        <f t="shared" si="5"/>
        <v>0</v>
      </c>
      <c r="G34" s="74">
        <f t="shared" si="39"/>
        <v>0</v>
      </c>
      <c r="H34" s="74">
        <f t="shared" si="39"/>
        <v>0</v>
      </c>
      <c r="I34" s="74">
        <f t="shared" si="39"/>
        <v>0</v>
      </c>
      <c r="J34" s="74">
        <f t="shared" si="39"/>
        <v>0</v>
      </c>
      <c r="K34" s="74">
        <f t="shared" si="39"/>
        <v>0</v>
      </c>
      <c r="L34" s="74">
        <f t="shared" si="39"/>
        <v>0</v>
      </c>
      <c r="M34" s="75">
        <f t="shared" si="6"/>
        <v>0</v>
      </c>
      <c r="N34" s="76">
        <f t="shared" si="7"/>
        <v>0</v>
      </c>
      <c r="O34" s="77" t="str">
        <f>IFERROR(VLOOKUP(B34,'[1]1ไม่มียอด'!B:D,3,0),"0")</f>
        <v>0</v>
      </c>
      <c r="P34" s="77" t="str">
        <f>IFERROR(VLOOKUP(B34,'[1]1ไม่มียอด'!B:E,4,0),"0")</f>
        <v>0</v>
      </c>
      <c r="Q34" s="77" t="str">
        <f>IFERROR(VLOOKUP(B34,'[1]1ไม่มียอด'!B:F,5,0),"0")</f>
        <v>0</v>
      </c>
      <c r="R34" s="77" t="str">
        <f>IFERROR(VLOOKUP(B34,'[1]1ไม่มียอด'!B:G,6,0),"0")</f>
        <v>0</v>
      </c>
      <c r="S34" s="77" t="str">
        <f>IFERROR(VLOOKUP(B34,'[1]1ไม่มียอด'!B:J,9,0),"0")</f>
        <v>0</v>
      </c>
      <c r="T34" s="77" t="str">
        <f>IFERROR(VLOOKUP(B34,'[1]1ไม่มียอด'!B:K,10,0),"0")</f>
        <v>0</v>
      </c>
      <c r="U34" s="75">
        <f t="shared" si="8"/>
        <v>0</v>
      </c>
      <c r="V34" s="77" t="str">
        <f>IFERROR(VLOOKUP(B34,#REF!,3,0),"0")</f>
        <v>0</v>
      </c>
      <c r="W34" s="77" t="str">
        <f>IFERROR(VLOOKUP(B34,#REF!,4,0),"0")</f>
        <v>0</v>
      </c>
      <c r="X34" s="77" t="str">
        <f>IFERROR(VLOOKUP(B34,#REF!,5,0),"0")</f>
        <v>0</v>
      </c>
      <c r="Y34" s="77" t="str">
        <f>IFERROR(VLOOKUP(B34,#REF!,9,0),"0")</f>
        <v>0</v>
      </c>
      <c r="Z34" s="77" t="str">
        <f>IFERROR(VLOOKUP(B34,#REF!,10,0),"0")</f>
        <v>0</v>
      </c>
      <c r="AA34" s="77" t="str">
        <f>IFERROR(VLOOKUP(B34,#REF!,11,0),"0")</f>
        <v>0</v>
      </c>
      <c r="AB34" s="75">
        <f t="shared" si="9"/>
        <v>0</v>
      </c>
      <c r="AC34" s="77">
        <f>IFERROR(VLOOKUP(B34,'[1]3'!B:D,3,0),"0")</f>
        <v>0</v>
      </c>
      <c r="AD34" s="77">
        <f>IFERROR(VLOOKUP(B34,'[1]3'!B:E,4,0),"0")</f>
        <v>0</v>
      </c>
      <c r="AE34" s="77">
        <f>IFERROR(VLOOKUP(B34,'[1]3'!B:F,5,0),"0")</f>
        <v>0</v>
      </c>
      <c r="AF34" s="77">
        <f>IFERROR(VLOOKUP(B34,'[1]3'!B:J,9,0),"0")</f>
        <v>0</v>
      </c>
      <c r="AG34" s="77">
        <f>IFERROR(VLOOKUP(B34,'[1]3'!B:K,10,0),"0")</f>
        <v>0</v>
      </c>
      <c r="AH34" s="77">
        <f>IFERROR(VLOOKUP(B34,'[1]3'!B:L,11,0),"0")</f>
        <v>0</v>
      </c>
      <c r="AI34" s="75">
        <f t="shared" si="10"/>
        <v>0</v>
      </c>
      <c r="AJ34" s="77">
        <f>IFERROR(VLOOKUP(B34,'[1]4'!B:D,3,0),"0")</f>
        <v>0</v>
      </c>
      <c r="AK34" s="77">
        <f>IFERROR(VLOOKUP(B34,'[1]4'!B:E,4,0),"0")</f>
        <v>0</v>
      </c>
      <c r="AL34" s="77">
        <f>IFERROR(VLOOKUP(B34,'[1]4'!B:F,5,0),"0")</f>
        <v>0</v>
      </c>
      <c r="AM34" s="77">
        <f>IFERROR(VLOOKUP(B34,'[1]4'!B:J,9,0),"0")</f>
        <v>0</v>
      </c>
      <c r="AN34" s="77">
        <f>IFERROR(VLOOKUP(B34,'[1]4'!B:K,10,0),"0")</f>
        <v>0</v>
      </c>
      <c r="AO34" s="77">
        <f>IFERROR(VLOOKUP(B34,'[1]4'!B:L,11,0),"0")</f>
        <v>0</v>
      </c>
      <c r="AP34" s="75">
        <f t="shared" si="11"/>
        <v>0</v>
      </c>
      <c r="AQ34" s="77">
        <f>IFERROR(VLOOKUP(B34,'[1]5'!B:D,3,0),"0")</f>
        <v>0</v>
      </c>
      <c r="AR34" s="77">
        <f>IFERROR(VLOOKUP(B34,'[1]5'!B:E,4,0),"0")</f>
        <v>0</v>
      </c>
      <c r="AS34" s="77">
        <f>IFERROR(VLOOKUP(B34,'[1]5'!B:F,5,0),"0")</f>
        <v>0</v>
      </c>
      <c r="AT34" s="77">
        <f>IFERROR(VLOOKUP(B34,'[1]5'!B:J,9,0),"0")</f>
        <v>0</v>
      </c>
      <c r="AU34" s="77">
        <f>IFERROR(VLOOKUP(B34,'[1]5'!B:K,10,0),"0")</f>
        <v>0</v>
      </c>
      <c r="AV34" s="77">
        <f>IFERROR(VLOOKUP(B34,'[1]5'!B:L,11,0),"0")</f>
        <v>0</v>
      </c>
      <c r="AW34" s="75">
        <f t="shared" si="12"/>
        <v>0</v>
      </c>
      <c r="AX34" s="77">
        <f>IFERROR(VLOOKUP(B34,'[1]6'!B:D,3,0),"0")</f>
        <v>0</v>
      </c>
      <c r="AY34" s="77">
        <f>IFERROR(VLOOKUP(B34,'[1]6'!B:E,4,0),"0")</f>
        <v>0</v>
      </c>
      <c r="AZ34" s="77">
        <f>IFERROR(VLOOKUP(B34,'[1]6'!B:F,5,0),"0")</f>
        <v>0</v>
      </c>
      <c r="BA34" s="77">
        <f>IFERROR(VLOOKUP(B34,'[1]6'!B:J,9,0),"0")</f>
        <v>0</v>
      </c>
      <c r="BB34" s="77">
        <f>IFERROR(VLOOKUP(B34,'[1]6'!B:K,10,0),"0")</f>
        <v>0</v>
      </c>
      <c r="BC34" s="77">
        <f>IFERROR(VLOOKUP(B34,'[1]6'!B:L,11,0),"0")</f>
        <v>0</v>
      </c>
      <c r="BD34" s="75">
        <f t="shared" si="13"/>
        <v>0</v>
      </c>
      <c r="BE34" s="77">
        <f>IFERROR(VLOOKUP(B34,'[1]7'!B:D,3,0),"0")</f>
        <v>0</v>
      </c>
      <c r="BF34" s="77">
        <f>IFERROR(VLOOKUP(B34,'[1]7'!B:E,4,0),"0")</f>
        <v>0</v>
      </c>
      <c r="BG34" s="77">
        <f>IFERROR(VLOOKUP(B34,'[1]7'!B:F,5,0),"0")</f>
        <v>0</v>
      </c>
      <c r="BH34" s="77">
        <f>IFERROR(VLOOKUP(B34,'[1]7'!B:J,9,0),"0")</f>
        <v>0</v>
      </c>
      <c r="BI34" s="77">
        <f>IFERROR(VLOOKUP(B34,'[1]7'!B:K,10,0),"0")</f>
        <v>0</v>
      </c>
      <c r="BJ34" s="77">
        <f>IFERROR(VLOOKUP(B34,'[1]7'!B:L,11,0),"0")</f>
        <v>0</v>
      </c>
      <c r="BK34" s="75">
        <f t="shared" si="14"/>
        <v>0</v>
      </c>
      <c r="BL34" s="77">
        <f>IFERROR(VLOOKUP(B34,'[1]8'!B:D,3,0),"0")</f>
        <v>0</v>
      </c>
      <c r="BM34" s="77">
        <f>IFERROR(VLOOKUP(B34,'[1]8'!B:E,4,0),"0")</f>
        <v>0</v>
      </c>
      <c r="BN34" s="77">
        <f>IFERROR(VLOOKUP(B34,'[1]8'!B:F,5,0),"0")</f>
        <v>0</v>
      </c>
      <c r="BO34" s="77">
        <f>IFERROR(VLOOKUP(B34,'[1]8'!B:J,9,0),"0")</f>
        <v>0</v>
      </c>
      <c r="BP34" s="77">
        <f>IFERROR(VLOOKUP(B34,'[1]8'!B:K,10,0),"0")</f>
        <v>0</v>
      </c>
      <c r="BQ34" s="77">
        <f>IFERROR(VLOOKUP(B34,'[1]8'!B:L,11,0),"0")</f>
        <v>0</v>
      </c>
      <c r="BR34" s="75">
        <f t="shared" si="15"/>
        <v>0</v>
      </c>
      <c r="BS34" s="77">
        <f>IFERROR(VLOOKUP(B34,'[1]9'!B:D,3,0),"0")</f>
        <v>0</v>
      </c>
      <c r="BT34" s="77">
        <f>IFERROR(VLOOKUP(B34,'[1]9'!B:E,4,0),"0")</f>
        <v>0</v>
      </c>
      <c r="BU34" s="77">
        <f>IFERROR(VLOOKUP(B34,'[1]9'!B:F,5,0),"0")</f>
        <v>0</v>
      </c>
      <c r="BV34" s="77">
        <f>IFERROR(VLOOKUP(B34,'[1]9'!B:J,9,0),"0")</f>
        <v>0</v>
      </c>
      <c r="BW34" s="77">
        <f>IFERROR(VLOOKUP(B34,'[1]9'!B:K,10,0),"0")</f>
        <v>0</v>
      </c>
      <c r="BX34" s="77">
        <f>IFERROR(VLOOKUP(B34,'[1]9'!B:L,11,0),"0")</f>
        <v>0</v>
      </c>
      <c r="BY34" s="75">
        <f t="shared" si="16"/>
        <v>0</v>
      </c>
      <c r="BZ34" s="77">
        <f>IFERROR(VLOOKUP(B34,'[1]10'!B:D,3,0),"0")</f>
        <v>0</v>
      </c>
      <c r="CA34" s="77">
        <f>IFERROR(VLOOKUP(B34,'[1]10'!B:E,4,0),"0")</f>
        <v>0</v>
      </c>
      <c r="CB34" s="77">
        <f>VLOOKUP(B34,'[1]10'!B:F,5,0)</f>
        <v>0</v>
      </c>
      <c r="CC34" s="77">
        <f>IFERROR(VLOOKUP(B34,'[1]10'!B:J,9,0),"0")</f>
        <v>0</v>
      </c>
      <c r="CD34" s="77">
        <f>IFERROR(VLOOKUP(B34,'[1]10'!B:K,10,0),"0")</f>
        <v>0</v>
      </c>
      <c r="CE34" s="77">
        <f>IFERROR(VLOOKUP(B34,'[1]10'!B:L,11,0),"0")</f>
        <v>0</v>
      </c>
      <c r="CF34" s="75">
        <f t="shared" si="17"/>
        <v>0</v>
      </c>
      <c r="CG34" s="77">
        <f>IFERROR(VLOOKUP(B34,'[1]11'!B:D,3,0),"0")</f>
        <v>0</v>
      </c>
      <c r="CH34" s="77">
        <f>IFERROR(VLOOKUP(B34,'[1]11'!B:E,4,0),"0")</f>
        <v>0</v>
      </c>
      <c r="CI34" s="77">
        <f>IFERROR(VLOOKUP(B34,'[1]11'!B:F,5,0),"0")</f>
        <v>0</v>
      </c>
      <c r="CJ34" s="77">
        <f>IFERROR(VLOOKUP(B34,'[1]11'!B:J,9,0),"0")</f>
        <v>0</v>
      </c>
      <c r="CK34" s="77">
        <f>IFERROR(VLOOKUP(B34,'[1]11'!B:K,10,0),"0")</f>
        <v>0</v>
      </c>
      <c r="CL34" s="77">
        <f>IFERROR(VLOOKUP(B34,'[1]11'!B:L,11,0),"0")</f>
        <v>0</v>
      </c>
      <c r="CM34" s="75">
        <f t="shared" si="18"/>
        <v>0</v>
      </c>
      <c r="CN34" s="77">
        <f>IFERROR(VLOOKUP(B34,'[1]12'!B:D,3,0),"0")</f>
        <v>0</v>
      </c>
      <c r="CO34" s="77">
        <f>IFERROR(VLOOKUP(B34,'[1]12'!B:E,4,0),"0")</f>
        <v>0</v>
      </c>
      <c r="CP34" s="77">
        <f>IFERROR(VLOOKUP(B34,'[1]12'!B:F,5,0),"0")</f>
        <v>0</v>
      </c>
      <c r="CQ34" s="77">
        <f>IFERROR(VLOOKUP(B34,'[1]12'!B:J,9,0),"0")</f>
        <v>0</v>
      </c>
      <c r="CR34" s="77">
        <f>IFERROR(VLOOKUP(B34,'[1]12'!B:K,10,0),"0")</f>
        <v>0</v>
      </c>
      <c r="CS34" s="77">
        <f>IFERROR(VLOOKUP(B34,'[1]12'!B:L,11,0),"0")</f>
        <v>0</v>
      </c>
      <c r="CT34" s="75">
        <f t="shared" si="19"/>
        <v>0</v>
      </c>
      <c r="CU34" s="77">
        <f>IFERROR(VLOOKUP(B34,'[1]13'!B:D,3,0),"0")</f>
        <v>0</v>
      </c>
      <c r="CV34" s="77">
        <f>IFERROR(VLOOKUP(B34,'[1]13'!B:E,4,0),"0")</f>
        <v>0</v>
      </c>
      <c r="CW34" s="77">
        <f>IFERROR(VLOOKUP(B34,'[1]13'!B:F,5,0),"0")</f>
        <v>0</v>
      </c>
      <c r="CX34" s="77">
        <f>IFERROR(VLOOKUP(B34,'[1]13'!B:J,9,0),"0")</f>
        <v>0</v>
      </c>
      <c r="CY34" s="77">
        <f>IFERROR(VLOOKUP(B34,'[1]13'!B:K,10,0),"0")</f>
        <v>0</v>
      </c>
      <c r="CZ34" s="77">
        <f>IFERROR(VLOOKUP(B34,'[1]13'!B:L,11,0),"0")</f>
        <v>0</v>
      </c>
      <c r="DA34" s="75">
        <f t="shared" si="20"/>
        <v>0</v>
      </c>
      <c r="DB34" s="77">
        <f>IFERROR(VLOOKUP(B34,'[1]14'!B:D,3,0),"0")</f>
        <v>0</v>
      </c>
      <c r="DC34" s="77">
        <f>IFERROR(VLOOKUP(B34,'[1]14'!B:E,4,0),"0")</f>
        <v>0</v>
      </c>
      <c r="DD34" s="77">
        <f>IFERROR(VLOOKUP(B34,'[1]14'!B:F,5,0),"0")</f>
        <v>0</v>
      </c>
      <c r="DE34" s="77">
        <f>IFERROR(VLOOKUP(B34,'[1]14'!B:J,9,0),"0")</f>
        <v>0</v>
      </c>
      <c r="DF34" s="77">
        <f>IFERROR(VLOOKUP(B34,'[1]14'!B:K,10,0),"0")</f>
        <v>0</v>
      </c>
      <c r="DG34" s="77">
        <f>IFERROR(VLOOKUP(B34,'[1]14'!B:L,11,0),"0")</f>
        <v>0</v>
      </c>
      <c r="DH34" s="75">
        <f t="shared" si="21"/>
        <v>0</v>
      </c>
      <c r="DI34" s="77">
        <f>IFERROR(VLOOKUP(B34,'[1]15'!B:D,3,0),"0")</f>
        <v>0</v>
      </c>
      <c r="DJ34" s="77">
        <f>IFERROR(VLOOKUP(B34,'[1]15'!B:E,4,0),"0")</f>
        <v>0</v>
      </c>
      <c r="DK34" s="77">
        <f>IFERROR(VLOOKUP(B34,'[1]15'!B:F,5,0),"0")</f>
        <v>0</v>
      </c>
      <c r="DL34" s="77">
        <f>IFERROR(VLOOKUP(B34,'[1]15'!B:J,9,0),"0")</f>
        <v>0</v>
      </c>
      <c r="DM34" s="77">
        <f>IFERROR(VLOOKUP(B34,'[1]15'!B:K,10,0),"0")</f>
        <v>0</v>
      </c>
      <c r="DN34" s="77">
        <f>IFERROR(VLOOKUP(B34,'[1]15'!B:L,11,0),"0")</f>
        <v>0</v>
      </c>
      <c r="DO34" s="75">
        <f t="shared" si="22"/>
        <v>0</v>
      </c>
      <c r="DP34" s="77">
        <f>IFERROR(VLOOKUP(B34,'[1]16'!B:D,3,0),"0")</f>
        <v>0</v>
      </c>
      <c r="DQ34" s="77">
        <f>IFERROR(VLOOKUP(B34,'[1]16'!B:E,4,0),"0")</f>
        <v>0</v>
      </c>
      <c r="DR34" s="77">
        <f>IFERROR(VLOOKUP(B34,'[1]16'!B:F,5,0),"0")</f>
        <v>0</v>
      </c>
      <c r="DS34" s="77">
        <f>IFERROR(VLOOKUP(B34,'[1]16'!B:J,9,0),"0")</f>
        <v>0</v>
      </c>
      <c r="DT34" s="77">
        <f>IFERROR(VLOOKUP(B34,'[1]16'!B:K,10,0),"0")</f>
        <v>0</v>
      </c>
      <c r="DU34" s="77">
        <f>IFERROR(VLOOKUP(B34,'[1]16'!B:L,11,0),"0")</f>
        <v>0</v>
      </c>
      <c r="DV34" s="75">
        <f t="shared" si="23"/>
        <v>0</v>
      </c>
      <c r="DW34" s="77">
        <f>IFERROR(VLOOKUP(B34,'[1]17'!B:D,3,0),"0")</f>
        <v>0</v>
      </c>
      <c r="DX34" s="77">
        <f>IFERROR(VLOOKUP(B34,'[1]17'!B:E,4,0),"0")</f>
        <v>0</v>
      </c>
      <c r="DY34" s="77">
        <f>IFERROR(VLOOKUP(B34,'[1]17'!B:F,5,0),"0")</f>
        <v>0</v>
      </c>
      <c r="DZ34" s="77">
        <f>IFERROR(VLOOKUP(B34,'[1]17'!B:J,9,0),"0")</f>
        <v>0</v>
      </c>
      <c r="EA34" s="77">
        <f>IFERROR(VLOOKUP(B34,'[1]17'!B:K,10,0),"0")</f>
        <v>0</v>
      </c>
      <c r="EB34" s="77">
        <f>IFERROR(VLOOKUP(B34,'[1]17'!B:L,11,0),"0")</f>
        <v>0</v>
      </c>
      <c r="EC34" s="75">
        <f t="shared" si="24"/>
        <v>0</v>
      </c>
      <c r="ED34" s="77">
        <f>IFERROR(VLOOKUP(B34,'[1]18'!B:D,3,0),"0")</f>
        <v>0</v>
      </c>
      <c r="EE34" s="77">
        <f>IFERROR(VLOOKUP(B34,'[1]18'!B:E,4,0),"0")</f>
        <v>0</v>
      </c>
      <c r="EF34" s="77">
        <f>IFERROR(VLOOKUP(B34,'[1]18'!B:F,5,0),"0")</f>
        <v>0</v>
      </c>
      <c r="EG34" s="77">
        <f>IFERROR(VLOOKUP(B34,'[1]18'!B:J,9,0),"0")</f>
        <v>0</v>
      </c>
      <c r="EH34" s="77">
        <f>IFERROR(VLOOKUP(B34,'[1]18'!B:K,10,0),"0")</f>
        <v>0</v>
      </c>
      <c r="EI34" s="77">
        <f>IFERROR(VLOOKUP(B34,'[1]18'!B:L,11,0),"0")</f>
        <v>0</v>
      </c>
      <c r="EJ34" s="75">
        <f t="shared" si="25"/>
        <v>0</v>
      </c>
      <c r="EK34" s="77">
        <f>IFERROR(VLOOKUP(B34,'[1]19'!B:D,3,0),"0")</f>
        <v>0</v>
      </c>
      <c r="EL34" s="77">
        <f>IFERROR(VLOOKUP(B34,'[1]19'!B:E,4,0),"0")</f>
        <v>0</v>
      </c>
      <c r="EM34" s="77">
        <f>IFERROR(VLOOKUP(B34,'[1]19'!B:F,5,0),"0")</f>
        <v>0</v>
      </c>
      <c r="EN34" s="77">
        <f>IFERROR(VLOOKUP(B34,'[1]19'!B:J,9,0),"0")</f>
        <v>0</v>
      </c>
      <c r="EO34" s="77">
        <f>IFERROR(VLOOKUP(B34,'[1]19'!B:K,10,0),"0")</f>
        <v>0</v>
      </c>
      <c r="EP34" s="77">
        <f>IFERROR(VLOOKUP(B34,'[1]19'!B:L,11,0),"0")</f>
        <v>0</v>
      </c>
      <c r="EQ34" s="75">
        <f t="shared" si="26"/>
        <v>0</v>
      </c>
      <c r="ER34" s="77">
        <f>IFERROR(VLOOKUP(B34,'[1]20'!B:D,3,0),"0")</f>
        <v>0</v>
      </c>
      <c r="ES34" s="77">
        <f>IFERROR(VLOOKUP(B34,'[1]20'!B:E,4,0),"0")</f>
        <v>0</v>
      </c>
      <c r="ET34" s="77">
        <f>IFERROR(VLOOKUP(B34,'[1]20'!B:F,5,0),"0")</f>
        <v>0</v>
      </c>
      <c r="EU34" s="77">
        <f>IFERROR(VLOOKUP(B34,'[1]20'!B:J,9,0),"0")</f>
        <v>0</v>
      </c>
      <c r="EV34" s="77">
        <f>IFERROR(VLOOKUP(B34,'[1]20'!B:K,10,0),"0")</f>
        <v>0</v>
      </c>
      <c r="EW34" s="77">
        <f>IFERROR(VLOOKUP(B34,'[1]20'!B:L,11,0),"0")</f>
        <v>0</v>
      </c>
      <c r="EX34" s="75">
        <f t="shared" si="27"/>
        <v>0</v>
      </c>
      <c r="EY34" s="77">
        <f>IFERROR(VLOOKUP(B34,'[1]21'!B:D,3,0),"0")</f>
        <v>0</v>
      </c>
      <c r="EZ34" s="77">
        <f>IFERROR(VLOOKUP(B34,'[1]21'!B:E,4,0),"0")</f>
        <v>0</v>
      </c>
      <c r="FA34" s="77">
        <f>IFERROR(VLOOKUP(B34,'[1]21'!B:F,5,0),"0")</f>
        <v>0</v>
      </c>
      <c r="FB34" s="77">
        <f>IFERROR(VLOOKUP(B34,'[1]21'!B:J,9,0),"0")</f>
        <v>0</v>
      </c>
      <c r="FC34" s="77">
        <f>IFERROR(VLOOKUP(B34,'[1]21'!B:K,10,0),"0")</f>
        <v>0</v>
      </c>
      <c r="FD34" s="77">
        <f>IFERROR(VLOOKUP(B34,'[1]21'!B:L,11,0),"0")</f>
        <v>0</v>
      </c>
      <c r="FE34" s="75">
        <f t="shared" si="28"/>
        <v>0</v>
      </c>
      <c r="FF34" s="77">
        <f>IFERROR(VLOOKUP(B34,'[1]22'!B:D,3,0),"0")</f>
        <v>0</v>
      </c>
      <c r="FG34" s="77">
        <f>IFERROR(VLOOKUP(B34,'[1]22'!B:E,4,0),"0")</f>
        <v>0</v>
      </c>
      <c r="FH34" s="77">
        <f>IFERROR(VLOOKUP(B34,'[1]22'!B:F,5,0),"0")</f>
        <v>0</v>
      </c>
      <c r="FI34" s="77">
        <f>IFERROR(VLOOKUP(B34,'[1]22'!B:J,9,0),"0")</f>
        <v>0</v>
      </c>
      <c r="FJ34" s="77">
        <f>IFERROR(VLOOKUP(B34,'[1]22'!B:K,10,0),"0")</f>
        <v>0</v>
      </c>
      <c r="FK34" s="77">
        <f>IFERROR(VLOOKUP(B34,'[1]22'!B:L,11,0),"0")</f>
        <v>0</v>
      </c>
      <c r="FL34" s="75">
        <f t="shared" si="29"/>
        <v>0</v>
      </c>
      <c r="FM34" s="77">
        <f>IFERROR(VLOOKUP(B34,'[1]23'!B:D,3,0),"0")</f>
        <v>0</v>
      </c>
      <c r="FN34" s="77">
        <f>IFERROR(VLOOKUP(B34,'[1]23'!B:E,4,0),"0")</f>
        <v>0</v>
      </c>
      <c r="FO34" s="77">
        <f>IFERROR(VLOOKUP(B34,'[1]23'!B:F,5,0),"0")</f>
        <v>0</v>
      </c>
      <c r="FP34" s="77">
        <f>IFERROR(VLOOKUP(B34,'[1]23'!B:J,9,0),"0")</f>
        <v>0</v>
      </c>
      <c r="FQ34" s="77">
        <f>IFERROR(VLOOKUP(B34,'[1]23'!B:K,10,0),"0")</f>
        <v>0</v>
      </c>
      <c r="FR34" s="77">
        <f>IFERROR(VLOOKUP(B34,'[1]23'!B:L,11,0),"0")</f>
        <v>0</v>
      </c>
      <c r="FS34" s="75">
        <f t="shared" si="30"/>
        <v>0</v>
      </c>
      <c r="FT34" s="77">
        <f>IFERROR(VLOOKUP(B34,'[1]24'!B:D,3,0),"0")</f>
        <v>0</v>
      </c>
      <c r="FU34" s="77">
        <f>IFERROR(VLOOKUP(B34,'[1]24'!B:E,4,0),"0")</f>
        <v>0</v>
      </c>
      <c r="FV34" s="77">
        <f>IFERROR(VLOOKUP(B34,'[1]24'!B:F,5,0),"0")</f>
        <v>0</v>
      </c>
      <c r="FW34" s="77">
        <f>IFERROR(VLOOKUP(B34,'[1]24'!B:J,9,0),"0")</f>
        <v>0</v>
      </c>
      <c r="FX34" s="77">
        <f>IFERROR(VLOOKUP(B34,'[1]24'!B:K,10,0),"0")</f>
        <v>0</v>
      </c>
      <c r="FY34" s="77">
        <f>IFERROR(VLOOKUP(B34,'[1]24'!B:L,11,0),"0")</f>
        <v>0</v>
      </c>
      <c r="FZ34" s="75">
        <f t="shared" si="31"/>
        <v>0</v>
      </c>
      <c r="GA34" s="77">
        <f>IFERROR(VLOOKUP(B34,'[1]25'!B:D,3,0),"0")</f>
        <v>0</v>
      </c>
      <c r="GB34" s="77">
        <f>IFERROR(VLOOKUP(B34,'[1]25'!B:E,4,0),"0")</f>
        <v>0</v>
      </c>
      <c r="GC34" s="77">
        <f>IFERROR(VLOOKUP(B34,'[1]25'!B:F,5,0),"0")</f>
        <v>0</v>
      </c>
      <c r="GD34" s="77">
        <f>IFERROR(VLOOKUP(B34,'[1]25'!B:J,9,0),"0")</f>
        <v>0</v>
      </c>
      <c r="GE34" s="77">
        <f>IFERROR(VLOOKUP(B34,'[1]25'!B:K,10,0),"0")</f>
        <v>0</v>
      </c>
      <c r="GF34" s="77">
        <f>IFERROR(VLOOKUP(B34,'[1]25'!B:L,11,0),"0")</f>
        <v>0</v>
      </c>
      <c r="GG34" s="75">
        <f t="shared" si="32"/>
        <v>0</v>
      </c>
      <c r="GH34" s="77">
        <f>IFERROR(VLOOKUP(B34,'[1]26'!B:D,3,0),"0")</f>
        <v>0</v>
      </c>
      <c r="GI34" s="77">
        <f>IFERROR(VLOOKUP(B34,'[1]26'!B:E,4,0),"0")</f>
        <v>0</v>
      </c>
      <c r="GJ34" s="77">
        <f>IFERROR(VLOOKUP(B34,'[1]26'!B:F,5,0),"0")</f>
        <v>0</v>
      </c>
      <c r="GK34" s="77">
        <f>IFERROR(VLOOKUP(B34,'[1]26'!B:J,9,0),"0")</f>
        <v>0</v>
      </c>
      <c r="GL34" s="77">
        <f>IFERROR(VLOOKUP(B34,'[1]26'!B:K,10,0),"0")</f>
        <v>0</v>
      </c>
      <c r="GM34" s="77">
        <f>IFERROR(VLOOKUP(B34,'[1]26'!B:L,11,0),"0")</f>
        <v>0</v>
      </c>
      <c r="GN34" s="75">
        <f t="shared" si="33"/>
        <v>0</v>
      </c>
      <c r="GO34" s="77">
        <f>IFERROR(VLOOKUP(B34,'[1]27'!B:D,3,0),"0")</f>
        <v>0</v>
      </c>
      <c r="GP34" s="77">
        <f>IFERROR(VLOOKUP(B34,'[1]27'!B:E,4,0),"0")</f>
        <v>0</v>
      </c>
      <c r="GQ34" s="77">
        <f>IFERROR(VLOOKUP(B34,'[1]27'!B:F,5,0),"0")</f>
        <v>0</v>
      </c>
      <c r="GR34" s="77">
        <f>IFERROR(VLOOKUP(B34,'[1]27'!B:J,9,0),"0")</f>
        <v>0</v>
      </c>
      <c r="GS34" s="77">
        <f>IFERROR(VLOOKUP(B34,'[1]27'!B:K,10,0),"0")</f>
        <v>0</v>
      </c>
      <c r="GT34" s="77">
        <f>IFERROR(VLOOKUP(B34,'[1]27'!B:L,11,0),"0")</f>
        <v>0</v>
      </c>
      <c r="GU34" s="75">
        <f t="shared" si="34"/>
        <v>0</v>
      </c>
      <c r="GV34" s="77">
        <f>IFERROR(VLOOKUP(B34,'[1]28'!B:D,3,0),"0")</f>
        <v>0</v>
      </c>
      <c r="GW34" s="77">
        <f>IFERROR(VLOOKUP(B34,'[1]28'!B:E,4,0),"0")</f>
        <v>0</v>
      </c>
      <c r="GX34" s="77">
        <f>IFERROR(VLOOKUP(B34,'[1]28'!B:F,5,0),"0")</f>
        <v>0</v>
      </c>
      <c r="GY34" s="77">
        <f>IFERROR(VLOOKUP(B34,'[1]28'!B:J,9,0),"0")</f>
        <v>0</v>
      </c>
      <c r="GZ34" s="77">
        <f>IFERROR(VLOOKUP(B34,'[1]28'!B:K,10,0),"0")</f>
        <v>0</v>
      </c>
      <c r="HA34" s="77">
        <f>IFERROR(VLOOKUP(B34,'[1]28'!B:L,11,0),"0")</f>
        <v>0</v>
      </c>
      <c r="HB34" s="75">
        <f t="shared" si="35"/>
        <v>0</v>
      </c>
      <c r="HC34" s="77" t="str">
        <f>IFERROR(VLOOKUP(B34,#REF!,3),"0")</f>
        <v>0</v>
      </c>
      <c r="HD34" s="77" t="str">
        <f>IFERROR(VLOOKUP(B34,#REF!,4,0),"0")</f>
        <v>0</v>
      </c>
      <c r="HE34" s="77" t="str">
        <f>IFERROR(VLOOKUP(B34,#REF!,5,0),"0")</f>
        <v>0</v>
      </c>
      <c r="HF34" s="77" t="str">
        <f>IFERROR(VLOOKUP(B34,#REF!,9,0),"0")</f>
        <v>0</v>
      </c>
      <c r="HG34" s="77" t="str">
        <f>IFERROR(VLOOKUP(B34,#REF!,10,0),"0")</f>
        <v>0</v>
      </c>
      <c r="HH34" s="77" t="str">
        <f>IFERROR(VLOOKUP(B34,#REF!,11,0),"0")</f>
        <v>0</v>
      </c>
      <c r="HI34" s="75">
        <f t="shared" si="36"/>
        <v>0</v>
      </c>
      <c r="HP34" s="75">
        <f t="shared" si="37"/>
        <v>0</v>
      </c>
      <c r="HW34" s="75">
        <f t="shared" si="38"/>
        <v>0</v>
      </c>
    </row>
    <row r="35" spans="1:231" x14ac:dyDescent="0.6">
      <c r="A35" s="57">
        <v>32</v>
      </c>
      <c r="B35" s="57">
        <v>1111069</v>
      </c>
      <c r="C35" s="58" t="s">
        <v>16751</v>
      </c>
      <c r="D35" s="57" t="s">
        <v>169</v>
      </c>
      <c r="E35" s="59">
        <v>4.3</v>
      </c>
      <c r="F35" s="73">
        <f t="shared" si="5"/>
        <v>0</v>
      </c>
      <c r="G35" s="74">
        <f t="shared" si="39"/>
        <v>0</v>
      </c>
      <c r="H35" s="74">
        <f t="shared" si="39"/>
        <v>0</v>
      </c>
      <c r="I35" s="74">
        <f t="shared" si="39"/>
        <v>0</v>
      </c>
      <c r="J35" s="74">
        <f t="shared" si="39"/>
        <v>0</v>
      </c>
      <c r="K35" s="74">
        <f t="shared" si="39"/>
        <v>0</v>
      </c>
      <c r="L35" s="74">
        <f t="shared" si="39"/>
        <v>0</v>
      </c>
      <c r="M35" s="75">
        <f t="shared" si="6"/>
        <v>0</v>
      </c>
      <c r="N35" s="76">
        <f t="shared" si="7"/>
        <v>0</v>
      </c>
      <c r="O35" s="77" t="str">
        <f>IFERROR(VLOOKUP(B35,'[1]1ไม่มียอด'!B:D,3,0),"0")</f>
        <v>0</v>
      </c>
      <c r="P35" s="77" t="str">
        <f>IFERROR(VLOOKUP(B35,'[1]1ไม่มียอด'!B:E,4,0),"0")</f>
        <v>0</v>
      </c>
      <c r="Q35" s="77" t="str">
        <f>IFERROR(VLOOKUP(B35,'[1]1ไม่มียอด'!B:F,5,0),"0")</f>
        <v>0</v>
      </c>
      <c r="R35" s="77" t="str">
        <f>IFERROR(VLOOKUP(B35,'[1]1ไม่มียอด'!B:G,6,0),"0")</f>
        <v>0</v>
      </c>
      <c r="S35" s="77" t="str">
        <f>IFERROR(VLOOKUP(B35,'[1]1ไม่มียอด'!B:J,9,0),"0")</f>
        <v>0</v>
      </c>
      <c r="T35" s="77" t="str">
        <f>IFERROR(VLOOKUP(B35,'[1]1ไม่มียอด'!B:K,10,0),"0")</f>
        <v>0</v>
      </c>
      <c r="U35" s="75">
        <f t="shared" si="8"/>
        <v>0</v>
      </c>
      <c r="V35" s="77" t="str">
        <f>IFERROR(VLOOKUP(B35,#REF!,3,0),"0")</f>
        <v>0</v>
      </c>
      <c r="W35" s="77" t="str">
        <f>IFERROR(VLOOKUP(B35,#REF!,4,0),"0")</f>
        <v>0</v>
      </c>
      <c r="X35" s="77" t="str">
        <f>IFERROR(VLOOKUP(B35,#REF!,5,0),"0")</f>
        <v>0</v>
      </c>
      <c r="Y35" s="77" t="str">
        <f>IFERROR(VLOOKUP(B35,#REF!,9,0),"0")</f>
        <v>0</v>
      </c>
      <c r="Z35" s="77" t="str">
        <f>IFERROR(VLOOKUP(B35,#REF!,10,0),"0")</f>
        <v>0</v>
      </c>
      <c r="AA35" s="77" t="str">
        <f>IFERROR(VLOOKUP(B35,#REF!,11,0),"0")</f>
        <v>0</v>
      </c>
      <c r="AB35" s="75">
        <f t="shared" si="9"/>
        <v>0</v>
      </c>
      <c r="AC35" s="77">
        <f>IFERROR(VLOOKUP(B35,'[1]3'!B:D,3,0),"0")</f>
        <v>0</v>
      </c>
      <c r="AD35" s="77">
        <f>IFERROR(VLOOKUP(B35,'[1]3'!B:E,4,0),"0")</f>
        <v>0</v>
      </c>
      <c r="AE35" s="77">
        <f>IFERROR(VLOOKUP(B35,'[1]3'!B:F,5,0),"0")</f>
        <v>0</v>
      </c>
      <c r="AF35" s="77">
        <f>IFERROR(VLOOKUP(B35,'[1]3'!B:J,9,0),"0")</f>
        <v>0</v>
      </c>
      <c r="AG35" s="77">
        <f>IFERROR(VLOOKUP(B35,'[1]3'!B:K,10,0),"0")</f>
        <v>0</v>
      </c>
      <c r="AH35" s="77">
        <f>IFERROR(VLOOKUP(B35,'[1]3'!B:L,11,0),"0")</f>
        <v>0</v>
      </c>
      <c r="AI35" s="75">
        <f t="shared" si="10"/>
        <v>0</v>
      </c>
      <c r="AJ35" s="77">
        <f>IFERROR(VLOOKUP(B35,'[1]4'!B:D,3,0),"0")</f>
        <v>0</v>
      </c>
      <c r="AK35" s="77">
        <f>IFERROR(VLOOKUP(B35,'[1]4'!B:E,4,0),"0")</f>
        <v>0</v>
      </c>
      <c r="AL35" s="77">
        <f>IFERROR(VLOOKUP(B35,'[1]4'!B:F,5,0),"0")</f>
        <v>0</v>
      </c>
      <c r="AM35" s="77">
        <f>IFERROR(VLOOKUP(B35,'[1]4'!B:J,9,0),"0")</f>
        <v>0</v>
      </c>
      <c r="AN35" s="77">
        <f>IFERROR(VLOOKUP(B35,'[1]4'!B:K,10,0),"0")</f>
        <v>0</v>
      </c>
      <c r="AO35" s="77">
        <f>IFERROR(VLOOKUP(B35,'[1]4'!B:L,11,0),"0")</f>
        <v>0</v>
      </c>
      <c r="AP35" s="75">
        <f t="shared" si="11"/>
        <v>0</v>
      </c>
      <c r="AQ35" s="77">
        <f>IFERROR(VLOOKUP(B35,'[1]5'!B:D,3,0),"0")</f>
        <v>0</v>
      </c>
      <c r="AR35" s="77">
        <f>IFERROR(VLOOKUP(B35,'[1]5'!B:E,4,0),"0")</f>
        <v>0</v>
      </c>
      <c r="AS35" s="77">
        <f>IFERROR(VLOOKUP(B35,'[1]5'!B:F,5,0),"0")</f>
        <v>0</v>
      </c>
      <c r="AT35" s="77">
        <f>IFERROR(VLOOKUP(B35,'[1]5'!B:J,9,0),"0")</f>
        <v>0</v>
      </c>
      <c r="AU35" s="77">
        <f>IFERROR(VLOOKUP(B35,'[1]5'!B:K,10,0),"0")</f>
        <v>0</v>
      </c>
      <c r="AV35" s="77">
        <f>IFERROR(VLOOKUP(B35,'[1]5'!B:L,11,0),"0")</f>
        <v>0</v>
      </c>
      <c r="AW35" s="75">
        <f t="shared" si="12"/>
        <v>0</v>
      </c>
      <c r="AX35" s="77">
        <f>IFERROR(VLOOKUP(B35,'[1]6'!B:D,3,0),"0")</f>
        <v>0</v>
      </c>
      <c r="AY35" s="77">
        <f>IFERROR(VLOOKUP(B35,'[1]6'!B:E,4,0),"0")</f>
        <v>0</v>
      </c>
      <c r="AZ35" s="77">
        <f>IFERROR(VLOOKUP(B35,'[1]6'!B:F,5,0),"0")</f>
        <v>0</v>
      </c>
      <c r="BA35" s="77">
        <f>IFERROR(VLOOKUP(B35,'[1]6'!B:J,9,0),"0")</f>
        <v>0</v>
      </c>
      <c r="BB35" s="77">
        <f>IFERROR(VLOOKUP(B35,'[1]6'!B:K,10,0),"0")</f>
        <v>0</v>
      </c>
      <c r="BC35" s="77">
        <f>IFERROR(VLOOKUP(B35,'[1]6'!B:L,11,0),"0")</f>
        <v>0</v>
      </c>
      <c r="BD35" s="75">
        <f t="shared" si="13"/>
        <v>0</v>
      </c>
      <c r="BE35" s="77">
        <f>IFERROR(VLOOKUP(B35,'[1]7'!B:D,3,0),"0")</f>
        <v>0</v>
      </c>
      <c r="BF35" s="77">
        <f>IFERROR(VLOOKUP(B35,'[1]7'!B:E,4,0),"0")</f>
        <v>0</v>
      </c>
      <c r="BG35" s="77">
        <f>IFERROR(VLOOKUP(B35,'[1]7'!B:F,5,0),"0")</f>
        <v>0</v>
      </c>
      <c r="BH35" s="77">
        <f>IFERROR(VLOOKUP(B35,'[1]7'!B:J,9,0),"0")</f>
        <v>0</v>
      </c>
      <c r="BI35" s="77">
        <f>IFERROR(VLOOKUP(B35,'[1]7'!B:K,10,0),"0")</f>
        <v>0</v>
      </c>
      <c r="BJ35" s="77">
        <f>IFERROR(VLOOKUP(B35,'[1]7'!B:L,11,0),"0")</f>
        <v>0</v>
      </c>
      <c r="BK35" s="75">
        <f t="shared" si="14"/>
        <v>0</v>
      </c>
      <c r="BL35" s="77">
        <f>IFERROR(VLOOKUP(B35,'[1]8'!B:D,3,0),"0")</f>
        <v>0</v>
      </c>
      <c r="BM35" s="77">
        <f>IFERROR(VLOOKUP(B35,'[1]8'!B:E,4,0),"0")</f>
        <v>0</v>
      </c>
      <c r="BN35" s="77">
        <f>IFERROR(VLOOKUP(B35,'[1]8'!B:F,5,0),"0")</f>
        <v>0</v>
      </c>
      <c r="BO35" s="77">
        <f>IFERROR(VLOOKUP(B35,'[1]8'!B:J,9,0),"0")</f>
        <v>0</v>
      </c>
      <c r="BP35" s="77">
        <f>IFERROR(VLOOKUP(B35,'[1]8'!B:K,10,0),"0")</f>
        <v>0</v>
      </c>
      <c r="BQ35" s="77">
        <f>IFERROR(VLOOKUP(B35,'[1]8'!B:L,11,0),"0")</f>
        <v>0</v>
      </c>
      <c r="BR35" s="75">
        <f t="shared" si="15"/>
        <v>0</v>
      </c>
      <c r="BS35" s="77">
        <f>IFERROR(VLOOKUP(B35,'[1]9'!B:D,3,0),"0")</f>
        <v>0</v>
      </c>
      <c r="BT35" s="77">
        <f>IFERROR(VLOOKUP(B35,'[1]9'!B:E,4,0),"0")</f>
        <v>0</v>
      </c>
      <c r="BU35" s="77">
        <f>IFERROR(VLOOKUP(B35,'[1]9'!B:F,5,0),"0")</f>
        <v>0</v>
      </c>
      <c r="BV35" s="77">
        <f>IFERROR(VLOOKUP(B35,'[1]9'!B:J,9,0),"0")</f>
        <v>0</v>
      </c>
      <c r="BW35" s="77">
        <f>IFERROR(VLOOKUP(B35,'[1]9'!B:K,10,0),"0")</f>
        <v>0</v>
      </c>
      <c r="BX35" s="77">
        <f>IFERROR(VLOOKUP(B35,'[1]9'!B:L,11,0),"0")</f>
        <v>0</v>
      </c>
      <c r="BY35" s="75">
        <f t="shared" si="16"/>
        <v>0</v>
      </c>
      <c r="BZ35" s="77">
        <f>IFERROR(VLOOKUP(B35,'[1]10'!B:D,3,0),"0")</f>
        <v>0</v>
      </c>
      <c r="CA35" s="77">
        <f>IFERROR(VLOOKUP(B35,'[1]10'!B:E,4,0),"0")</f>
        <v>0</v>
      </c>
      <c r="CB35" s="77">
        <f>VLOOKUP(B35,'[1]10'!B:F,5,0)</f>
        <v>0</v>
      </c>
      <c r="CC35" s="77">
        <f>IFERROR(VLOOKUP(B35,'[1]10'!B:J,9,0),"0")</f>
        <v>0</v>
      </c>
      <c r="CD35" s="77">
        <f>IFERROR(VLOOKUP(B35,'[1]10'!B:K,10,0),"0")</f>
        <v>0</v>
      </c>
      <c r="CE35" s="77">
        <f>IFERROR(VLOOKUP(B35,'[1]10'!B:L,11,0),"0")</f>
        <v>0</v>
      </c>
      <c r="CF35" s="75">
        <f t="shared" si="17"/>
        <v>0</v>
      </c>
      <c r="CG35" s="77">
        <f>IFERROR(VLOOKUP(B35,'[1]11'!B:D,3,0),"0")</f>
        <v>0</v>
      </c>
      <c r="CH35" s="77">
        <f>IFERROR(VLOOKUP(B35,'[1]11'!B:E,4,0),"0")</f>
        <v>0</v>
      </c>
      <c r="CI35" s="77">
        <f>IFERROR(VLOOKUP(B35,'[1]11'!B:F,5,0),"0")</f>
        <v>0</v>
      </c>
      <c r="CJ35" s="77">
        <f>IFERROR(VLOOKUP(B35,'[1]11'!B:J,9,0),"0")</f>
        <v>0</v>
      </c>
      <c r="CK35" s="77">
        <f>IFERROR(VLOOKUP(B35,'[1]11'!B:K,10,0),"0")</f>
        <v>0</v>
      </c>
      <c r="CL35" s="77">
        <f>IFERROR(VLOOKUP(B35,'[1]11'!B:L,11,0),"0")</f>
        <v>0</v>
      </c>
      <c r="CM35" s="75">
        <f t="shared" si="18"/>
        <v>0</v>
      </c>
      <c r="CN35" s="77">
        <f>IFERROR(VLOOKUP(B35,'[1]12'!B:D,3,0),"0")</f>
        <v>0</v>
      </c>
      <c r="CO35" s="77">
        <f>IFERROR(VLOOKUP(B35,'[1]12'!B:E,4,0),"0")</f>
        <v>0</v>
      </c>
      <c r="CP35" s="77">
        <f>IFERROR(VLOOKUP(B35,'[1]12'!B:F,5,0),"0")</f>
        <v>0</v>
      </c>
      <c r="CQ35" s="77">
        <f>IFERROR(VLOOKUP(B35,'[1]12'!B:J,9,0),"0")</f>
        <v>0</v>
      </c>
      <c r="CR35" s="77">
        <f>IFERROR(VLOOKUP(B35,'[1]12'!B:K,10,0),"0")</f>
        <v>0</v>
      </c>
      <c r="CS35" s="77">
        <f>IFERROR(VLOOKUP(B35,'[1]12'!B:L,11,0),"0")</f>
        <v>0</v>
      </c>
      <c r="CT35" s="75">
        <f t="shared" si="19"/>
        <v>0</v>
      </c>
      <c r="CU35" s="77">
        <f>IFERROR(VLOOKUP(B35,'[1]13'!B:D,3,0),"0")</f>
        <v>0</v>
      </c>
      <c r="CV35" s="77">
        <f>IFERROR(VLOOKUP(B35,'[1]13'!B:E,4,0),"0")</f>
        <v>0</v>
      </c>
      <c r="CW35" s="77">
        <f>IFERROR(VLOOKUP(B35,'[1]13'!B:F,5,0),"0")</f>
        <v>0</v>
      </c>
      <c r="CX35" s="77">
        <f>IFERROR(VLOOKUP(B35,'[1]13'!B:J,9,0),"0")</f>
        <v>0</v>
      </c>
      <c r="CY35" s="77">
        <f>IFERROR(VLOOKUP(B35,'[1]13'!B:K,10,0),"0")</f>
        <v>0</v>
      </c>
      <c r="CZ35" s="77">
        <f>IFERROR(VLOOKUP(B35,'[1]13'!B:L,11,0),"0")</f>
        <v>0</v>
      </c>
      <c r="DA35" s="75">
        <f t="shared" si="20"/>
        <v>0</v>
      </c>
      <c r="DB35" s="77">
        <f>IFERROR(VLOOKUP(B35,'[1]14'!B:D,3,0),"0")</f>
        <v>0</v>
      </c>
      <c r="DC35" s="77">
        <f>IFERROR(VLOOKUP(B35,'[1]14'!B:E,4,0),"0")</f>
        <v>0</v>
      </c>
      <c r="DD35" s="77">
        <f>IFERROR(VLOOKUP(B35,'[1]14'!B:F,5,0),"0")</f>
        <v>0</v>
      </c>
      <c r="DE35" s="77">
        <f>IFERROR(VLOOKUP(B35,'[1]14'!B:J,9,0),"0")</f>
        <v>0</v>
      </c>
      <c r="DF35" s="77">
        <f>IFERROR(VLOOKUP(B35,'[1]14'!B:K,10,0),"0")</f>
        <v>0</v>
      </c>
      <c r="DG35" s="77">
        <f>IFERROR(VLOOKUP(B35,'[1]14'!B:L,11,0),"0")</f>
        <v>0</v>
      </c>
      <c r="DH35" s="75">
        <f t="shared" si="21"/>
        <v>0</v>
      </c>
      <c r="DI35" s="77">
        <f>IFERROR(VLOOKUP(B35,'[1]15'!B:D,3,0),"0")</f>
        <v>0</v>
      </c>
      <c r="DJ35" s="77">
        <f>IFERROR(VLOOKUP(B35,'[1]15'!B:E,4,0),"0")</f>
        <v>0</v>
      </c>
      <c r="DK35" s="77">
        <f>IFERROR(VLOOKUP(B35,'[1]15'!B:F,5,0),"0")</f>
        <v>0</v>
      </c>
      <c r="DL35" s="77">
        <f>IFERROR(VLOOKUP(B35,'[1]15'!B:J,9,0),"0")</f>
        <v>0</v>
      </c>
      <c r="DM35" s="77">
        <f>IFERROR(VLOOKUP(B35,'[1]15'!B:K,10,0),"0")</f>
        <v>0</v>
      </c>
      <c r="DN35" s="77">
        <f>IFERROR(VLOOKUP(B35,'[1]15'!B:L,11,0),"0")</f>
        <v>0</v>
      </c>
      <c r="DO35" s="75">
        <f t="shared" si="22"/>
        <v>0</v>
      </c>
      <c r="DP35" s="77">
        <f>IFERROR(VLOOKUP(B35,'[1]16'!B:D,3,0),"0")</f>
        <v>0</v>
      </c>
      <c r="DQ35" s="77">
        <f>IFERROR(VLOOKUP(B35,'[1]16'!B:E,4,0),"0")</f>
        <v>0</v>
      </c>
      <c r="DR35" s="77">
        <f>IFERROR(VLOOKUP(B35,'[1]16'!B:F,5,0),"0")</f>
        <v>0</v>
      </c>
      <c r="DS35" s="77">
        <f>IFERROR(VLOOKUP(B35,'[1]16'!B:J,9,0),"0")</f>
        <v>0</v>
      </c>
      <c r="DT35" s="77">
        <f>IFERROR(VLOOKUP(B35,'[1]16'!B:K,10,0),"0")</f>
        <v>0</v>
      </c>
      <c r="DU35" s="77">
        <f>IFERROR(VLOOKUP(B35,'[1]16'!B:L,11,0),"0")</f>
        <v>0</v>
      </c>
      <c r="DV35" s="75">
        <f t="shared" si="23"/>
        <v>0</v>
      </c>
      <c r="DW35" s="77">
        <f>IFERROR(VLOOKUP(B35,'[1]17'!B:D,3,0),"0")</f>
        <v>0</v>
      </c>
      <c r="DX35" s="77">
        <f>IFERROR(VLOOKUP(B35,'[1]17'!B:E,4,0),"0")</f>
        <v>0</v>
      </c>
      <c r="DY35" s="77">
        <f>IFERROR(VLOOKUP(B35,'[1]17'!B:F,5,0),"0")</f>
        <v>0</v>
      </c>
      <c r="DZ35" s="77">
        <f>IFERROR(VLOOKUP(B35,'[1]17'!B:J,9,0),"0")</f>
        <v>0</v>
      </c>
      <c r="EA35" s="77">
        <f>IFERROR(VLOOKUP(B35,'[1]17'!B:K,10,0),"0")</f>
        <v>0</v>
      </c>
      <c r="EB35" s="77">
        <f>IFERROR(VLOOKUP(B35,'[1]17'!B:L,11,0),"0")</f>
        <v>0</v>
      </c>
      <c r="EC35" s="75">
        <f t="shared" si="24"/>
        <v>0</v>
      </c>
      <c r="ED35" s="77">
        <f>IFERROR(VLOOKUP(B35,'[1]18'!B:D,3,0),"0")</f>
        <v>0</v>
      </c>
      <c r="EE35" s="77">
        <f>IFERROR(VLOOKUP(B35,'[1]18'!B:E,4,0),"0")</f>
        <v>0</v>
      </c>
      <c r="EF35" s="77">
        <f>IFERROR(VLOOKUP(B35,'[1]18'!B:F,5,0),"0")</f>
        <v>0</v>
      </c>
      <c r="EG35" s="77">
        <f>IFERROR(VLOOKUP(B35,'[1]18'!B:J,9,0),"0")</f>
        <v>0</v>
      </c>
      <c r="EH35" s="77">
        <f>IFERROR(VLOOKUP(B35,'[1]18'!B:K,10,0),"0")</f>
        <v>0</v>
      </c>
      <c r="EI35" s="77">
        <f>IFERROR(VLOOKUP(B35,'[1]18'!B:L,11,0),"0")</f>
        <v>0</v>
      </c>
      <c r="EJ35" s="75">
        <f t="shared" si="25"/>
        <v>0</v>
      </c>
      <c r="EK35" s="77">
        <f>IFERROR(VLOOKUP(B35,'[1]19'!B:D,3,0),"0")</f>
        <v>0</v>
      </c>
      <c r="EL35" s="77">
        <f>IFERROR(VLOOKUP(B35,'[1]19'!B:E,4,0),"0")</f>
        <v>0</v>
      </c>
      <c r="EM35" s="77">
        <f>IFERROR(VLOOKUP(B35,'[1]19'!B:F,5,0),"0")</f>
        <v>0</v>
      </c>
      <c r="EN35" s="77">
        <f>IFERROR(VLOOKUP(B35,'[1]19'!B:J,9,0),"0")</f>
        <v>0</v>
      </c>
      <c r="EO35" s="77">
        <f>IFERROR(VLOOKUP(B35,'[1]19'!B:K,10,0),"0")</f>
        <v>0</v>
      </c>
      <c r="EP35" s="77">
        <f>IFERROR(VLOOKUP(B35,'[1]19'!B:L,11,0),"0")</f>
        <v>0</v>
      </c>
      <c r="EQ35" s="75">
        <f t="shared" si="26"/>
        <v>0</v>
      </c>
      <c r="ER35" s="77">
        <f>IFERROR(VLOOKUP(B35,'[1]20'!B:D,3,0),"0")</f>
        <v>0</v>
      </c>
      <c r="ES35" s="77">
        <f>IFERROR(VLOOKUP(B35,'[1]20'!B:E,4,0),"0")</f>
        <v>0</v>
      </c>
      <c r="ET35" s="77">
        <f>IFERROR(VLOOKUP(B35,'[1]20'!B:F,5,0),"0")</f>
        <v>0</v>
      </c>
      <c r="EU35" s="77">
        <f>IFERROR(VLOOKUP(B35,'[1]20'!B:J,9,0),"0")</f>
        <v>0</v>
      </c>
      <c r="EV35" s="77">
        <f>IFERROR(VLOOKUP(B35,'[1]20'!B:K,10,0),"0")</f>
        <v>0</v>
      </c>
      <c r="EW35" s="77">
        <f>IFERROR(VLOOKUP(B35,'[1]20'!B:L,11,0),"0")</f>
        <v>0</v>
      </c>
      <c r="EX35" s="75">
        <f t="shared" si="27"/>
        <v>0</v>
      </c>
      <c r="EY35" s="77">
        <f>IFERROR(VLOOKUP(B35,'[1]21'!B:D,3,0),"0")</f>
        <v>0</v>
      </c>
      <c r="EZ35" s="77">
        <f>IFERROR(VLOOKUP(B35,'[1]21'!B:E,4,0),"0")</f>
        <v>0</v>
      </c>
      <c r="FA35" s="77">
        <f>IFERROR(VLOOKUP(B35,'[1]21'!B:F,5,0),"0")</f>
        <v>0</v>
      </c>
      <c r="FB35" s="77">
        <f>IFERROR(VLOOKUP(B35,'[1]21'!B:J,9,0),"0")</f>
        <v>0</v>
      </c>
      <c r="FC35" s="77">
        <f>IFERROR(VLOOKUP(B35,'[1]21'!B:K,10,0),"0")</f>
        <v>0</v>
      </c>
      <c r="FD35" s="77">
        <f>IFERROR(VLOOKUP(B35,'[1]21'!B:L,11,0),"0")</f>
        <v>0</v>
      </c>
      <c r="FE35" s="75">
        <f t="shared" si="28"/>
        <v>0</v>
      </c>
      <c r="FF35" s="77">
        <f>IFERROR(VLOOKUP(B35,'[1]22'!B:D,3,0),"0")</f>
        <v>0</v>
      </c>
      <c r="FG35" s="77">
        <f>IFERROR(VLOOKUP(B35,'[1]22'!B:E,4,0),"0")</f>
        <v>0</v>
      </c>
      <c r="FH35" s="77">
        <f>IFERROR(VLOOKUP(B35,'[1]22'!B:F,5,0),"0")</f>
        <v>0</v>
      </c>
      <c r="FI35" s="77">
        <f>IFERROR(VLOOKUP(B35,'[1]22'!B:J,9,0),"0")</f>
        <v>0</v>
      </c>
      <c r="FJ35" s="77">
        <f>IFERROR(VLOOKUP(B35,'[1]22'!B:K,10,0),"0")</f>
        <v>0</v>
      </c>
      <c r="FK35" s="77">
        <f>IFERROR(VLOOKUP(B35,'[1]22'!B:L,11,0),"0")</f>
        <v>0</v>
      </c>
      <c r="FL35" s="75">
        <f t="shared" si="29"/>
        <v>0</v>
      </c>
      <c r="FM35" s="77">
        <f>IFERROR(VLOOKUP(B35,'[1]23'!B:D,3,0),"0")</f>
        <v>0</v>
      </c>
      <c r="FN35" s="77">
        <f>IFERROR(VLOOKUP(B35,'[1]23'!B:E,4,0),"0")</f>
        <v>0</v>
      </c>
      <c r="FO35" s="77">
        <f>IFERROR(VLOOKUP(B35,'[1]23'!B:F,5,0),"0")</f>
        <v>0</v>
      </c>
      <c r="FP35" s="77">
        <f>IFERROR(VLOOKUP(B35,'[1]23'!B:J,9,0),"0")</f>
        <v>0</v>
      </c>
      <c r="FQ35" s="77">
        <f>IFERROR(VLOOKUP(B35,'[1]23'!B:K,10,0),"0")</f>
        <v>0</v>
      </c>
      <c r="FR35" s="77">
        <f>IFERROR(VLOOKUP(B35,'[1]23'!B:L,11,0),"0")</f>
        <v>0</v>
      </c>
      <c r="FS35" s="75">
        <f t="shared" si="30"/>
        <v>0</v>
      </c>
      <c r="FT35" s="77">
        <f>IFERROR(VLOOKUP(B35,'[1]24'!B:D,3,0),"0")</f>
        <v>0</v>
      </c>
      <c r="FU35" s="77">
        <f>IFERROR(VLOOKUP(B35,'[1]24'!B:E,4,0),"0")</f>
        <v>0</v>
      </c>
      <c r="FV35" s="77">
        <f>IFERROR(VLOOKUP(B35,'[1]24'!B:F,5,0),"0")</f>
        <v>0</v>
      </c>
      <c r="FW35" s="77">
        <f>IFERROR(VLOOKUP(B35,'[1]24'!B:J,9,0),"0")</f>
        <v>0</v>
      </c>
      <c r="FX35" s="77">
        <f>IFERROR(VLOOKUP(B35,'[1]24'!B:K,10,0),"0")</f>
        <v>0</v>
      </c>
      <c r="FY35" s="77">
        <f>IFERROR(VLOOKUP(B35,'[1]24'!B:L,11,0),"0")</f>
        <v>0</v>
      </c>
      <c r="FZ35" s="75">
        <f t="shared" si="31"/>
        <v>0</v>
      </c>
      <c r="GA35" s="77">
        <f>IFERROR(VLOOKUP(B35,'[1]25'!B:D,3,0),"0")</f>
        <v>0</v>
      </c>
      <c r="GB35" s="77">
        <f>IFERROR(VLOOKUP(B35,'[1]25'!B:E,4,0),"0")</f>
        <v>0</v>
      </c>
      <c r="GC35" s="77">
        <f>IFERROR(VLOOKUP(B35,'[1]25'!B:F,5,0),"0")</f>
        <v>0</v>
      </c>
      <c r="GD35" s="77">
        <f>IFERROR(VLOOKUP(B35,'[1]25'!B:J,9,0),"0")</f>
        <v>0</v>
      </c>
      <c r="GE35" s="77">
        <f>IFERROR(VLOOKUP(B35,'[1]25'!B:K,10,0),"0")</f>
        <v>0</v>
      </c>
      <c r="GF35" s="77">
        <f>IFERROR(VLOOKUP(B35,'[1]25'!B:L,11,0),"0")</f>
        <v>0</v>
      </c>
      <c r="GG35" s="75">
        <f t="shared" si="32"/>
        <v>0</v>
      </c>
      <c r="GH35" s="77">
        <f>IFERROR(VLOOKUP(B35,'[1]26'!B:D,3,0),"0")</f>
        <v>0</v>
      </c>
      <c r="GI35" s="77">
        <f>IFERROR(VLOOKUP(B35,'[1]26'!B:E,4,0),"0")</f>
        <v>0</v>
      </c>
      <c r="GJ35" s="77">
        <f>IFERROR(VLOOKUP(B35,'[1]26'!B:F,5,0),"0")</f>
        <v>0</v>
      </c>
      <c r="GK35" s="77">
        <f>IFERROR(VLOOKUP(B35,'[1]26'!B:J,9,0),"0")</f>
        <v>0</v>
      </c>
      <c r="GL35" s="77">
        <f>IFERROR(VLOOKUP(B35,'[1]26'!B:K,10,0),"0")</f>
        <v>0</v>
      </c>
      <c r="GM35" s="77">
        <f>IFERROR(VLOOKUP(B35,'[1]26'!B:L,11,0),"0")</f>
        <v>0</v>
      </c>
      <c r="GN35" s="75">
        <f t="shared" si="33"/>
        <v>0</v>
      </c>
      <c r="GO35" s="77">
        <f>IFERROR(VLOOKUP(B35,'[1]27'!B:D,3,0),"0")</f>
        <v>0</v>
      </c>
      <c r="GP35" s="77">
        <f>IFERROR(VLOOKUP(B35,'[1]27'!B:E,4,0),"0")</f>
        <v>0</v>
      </c>
      <c r="GQ35" s="77">
        <f>IFERROR(VLOOKUP(B35,'[1]27'!B:F,5,0),"0")</f>
        <v>0</v>
      </c>
      <c r="GR35" s="77">
        <f>IFERROR(VLOOKUP(B35,'[1]27'!B:J,9,0),"0")</f>
        <v>0</v>
      </c>
      <c r="GS35" s="77">
        <f>IFERROR(VLOOKUP(B35,'[1]27'!B:K,10,0),"0")</f>
        <v>0</v>
      </c>
      <c r="GT35" s="77">
        <f>IFERROR(VLOOKUP(B35,'[1]27'!B:L,11,0),"0")</f>
        <v>0</v>
      </c>
      <c r="GU35" s="75">
        <f t="shared" si="34"/>
        <v>0</v>
      </c>
      <c r="GV35" s="77">
        <f>IFERROR(VLOOKUP(B35,'[1]28'!B:D,3,0),"0")</f>
        <v>0</v>
      </c>
      <c r="GW35" s="77">
        <f>IFERROR(VLOOKUP(B35,'[1]28'!B:E,4,0),"0")</f>
        <v>0</v>
      </c>
      <c r="GX35" s="77">
        <f>IFERROR(VLOOKUP(B35,'[1]28'!B:F,5,0),"0")</f>
        <v>0</v>
      </c>
      <c r="GY35" s="77">
        <f>IFERROR(VLOOKUP(B35,'[1]28'!B:J,9,0),"0")</f>
        <v>0</v>
      </c>
      <c r="GZ35" s="77">
        <f>IFERROR(VLOOKUP(B35,'[1]28'!B:K,10,0),"0")</f>
        <v>0</v>
      </c>
      <c r="HA35" s="77">
        <f>IFERROR(VLOOKUP(B35,'[1]28'!B:L,11,0),"0")</f>
        <v>0</v>
      </c>
      <c r="HB35" s="75">
        <f t="shared" si="35"/>
        <v>0</v>
      </c>
      <c r="HC35" s="77" t="str">
        <f>IFERROR(VLOOKUP(B35,#REF!,3),"0")</f>
        <v>0</v>
      </c>
      <c r="HD35" s="77" t="str">
        <f>IFERROR(VLOOKUP(B35,#REF!,4,0),"0")</f>
        <v>0</v>
      </c>
      <c r="HE35" s="77" t="str">
        <f>IFERROR(VLOOKUP(B35,#REF!,5,0),"0")</f>
        <v>0</v>
      </c>
      <c r="HF35" s="77" t="str">
        <f>IFERROR(VLOOKUP(B35,#REF!,9,0),"0")</f>
        <v>0</v>
      </c>
      <c r="HG35" s="77" t="str">
        <f>IFERROR(VLOOKUP(B35,#REF!,10,0),"0")</f>
        <v>0</v>
      </c>
      <c r="HH35" s="77" t="str">
        <f>IFERROR(VLOOKUP(B35,#REF!,11,0),"0")</f>
        <v>0</v>
      </c>
      <c r="HI35" s="75">
        <f t="shared" si="36"/>
        <v>0</v>
      </c>
      <c r="HP35" s="75">
        <f t="shared" si="37"/>
        <v>0</v>
      </c>
      <c r="HW35" s="75">
        <f t="shared" si="38"/>
        <v>0</v>
      </c>
    </row>
    <row r="36" spans="1:231" x14ac:dyDescent="0.6">
      <c r="A36" s="57">
        <v>33</v>
      </c>
      <c r="B36" s="57">
        <v>1111070</v>
      </c>
      <c r="C36" s="58" t="s">
        <v>16752</v>
      </c>
      <c r="D36" s="57" t="s">
        <v>169</v>
      </c>
      <c r="E36" s="59">
        <v>4.7300000000000004</v>
      </c>
      <c r="F36" s="73">
        <f t="shared" si="5"/>
        <v>0</v>
      </c>
      <c r="G36" s="74">
        <f t="shared" si="39"/>
        <v>0</v>
      </c>
      <c r="H36" s="74">
        <f t="shared" si="39"/>
        <v>0</v>
      </c>
      <c r="I36" s="74">
        <f t="shared" si="39"/>
        <v>0</v>
      </c>
      <c r="J36" s="74">
        <f t="shared" si="39"/>
        <v>0</v>
      </c>
      <c r="K36" s="74">
        <f t="shared" si="39"/>
        <v>0</v>
      </c>
      <c r="L36" s="74">
        <f t="shared" si="39"/>
        <v>0</v>
      </c>
      <c r="M36" s="75">
        <f t="shared" si="6"/>
        <v>0</v>
      </c>
      <c r="N36" s="76">
        <f t="shared" si="7"/>
        <v>0</v>
      </c>
      <c r="O36" s="77" t="str">
        <f>IFERROR(VLOOKUP(B36,'[1]1ไม่มียอด'!B:D,3,0),"0")</f>
        <v>0</v>
      </c>
      <c r="P36" s="77" t="str">
        <f>IFERROR(VLOOKUP(B36,'[1]1ไม่มียอด'!B:E,4,0),"0")</f>
        <v>0</v>
      </c>
      <c r="Q36" s="77" t="str">
        <f>IFERROR(VLOOKUP(B36,'[1]1ไม่มียอด'!B:F,5,0),"0")</f>
        <v>0</v>
      </c>
      <c r="R36" s="77" t="str">
        <f>IFERROR(VLOOKUP(B36,'[1]1ไม่มียอด'!B:G,6,0),"0")</f>
        <v>0</v>
      </c>
      <c r="S36" s="77" t="str">
        <f>IFERROR(VLOOKUP(B36,'[1]1ไม่มียอด'!B:J,9,0),"0")</f>
        <v>0</v>
      </c>
      <c r="T36" s="77" t="str">
        <f>IFERROR(VLOOKUP(B36,'[1]1ไม่มียอด'!B:K,10,0),"0")</f>
        <v>0</v>
      </c>
      <c r="U36" s="75">
        <f t="shared" si="8"/>
        <v>0</v>
      </c>
      <c r="V36" s="77" t="str">
        <f>IFERROR(VLOOKUP(B36,#REF!,3,0),"0")</f>
        <v>0</v>
      </c>
      <c r="W36" s="77" t="str">
        <f>IFERROR(VLOOKUP(B36,#REF!,4,0),"0")</f>
        <v>0</v>
      </c>
      <c r="X36" s="77" t="str">
        <f>IFERROR(VLOOKUP(B36,#REF!,5,0),"0")</f>
        <v>0</v>
      </c>
      <c r="Y36" s="77" t="str">
        <f>IFERROR(VLOOKUP(B36,#REF!,9,0),"0")</f>
        <v>0</v>
      </c>
      <c r="Z36" s="77" t="str">
        <f>IFERROR(VLOOKUP(B36,#REF!,10,0),"0")</f>
        <v>0</v>
      </c>
      <c r="AA36" s="77" t="str">
        <f>IFERROR(VLOOKUP(B36,#REF!,11,0),"0")</f>
        <v>0</v>
      </c>
      <c r="AB36" s="75">
        <f t="shared" si="9"/>
        <v>0</v>
      </c>
      <c r="AC36" s="77">
        <f>IFERROR(VLOOKUP(B36,'[1]3'!B:D,3,0),"0")</f>
        <v>0</v>
      </c>
      <c r="AD36" s="77">
        <f>IFERROR(VLOOKUP(B36,'[1]3'!B:E,4,0),"0")</f>
        <v>0</v>
      </c>
      <c r="AE36" s="77">
        <f>IFERROR(VLOOKUP(B36,'[1]3'!B:F,5,0),"0")</f>
        <v>0</v>
      </c>
      <c r="AF36" s="77">
        <f>IFERROR(VLOOKUP(B36,'[1]3'!B:J,9,0),"0")</f>
        <v>0</v>
      </c>
      <c r="AG36" s="77">
        <f>IFERROR(VLOOKUP(B36,'[1]3'!B:K,10,0),"0")</f>
        <v>0</v>
      </c>
      <c r="AH36" s="77">
        <f>IFERROR(VLOOKUP(B36,'[1]3'!B:L,11,0),"0")</f>
        <v>0</v>
      </c>
      <c r="AI36" s="75">
        <f t="shared" si="10"/>
        <v>0</v>
      </c>
      <c r="AJ36" s="77">
        <f>IFERROR(VLOOKUP(B36,'[1]4'!B:D,3,0),"0")</f>
        <v>0</v>
      </c>
      <c r="AK36" s="77">
        <f>IFERROR(VLOOKUP(B36,'[1]4'!B:E,4,0),"0")</f>
        <v>0</v>
      </c>
      <c r="AL36" s="77">
        <f>IFERROR(VLOOKUP(B36,'[1]4'!B:F,5,0),"0")</f>
        <v>0</v>
      </c>
      <c r="AM36" s="77">
        <f>IFERROR(VLOOKUP(B36,'[1]4'!B:J,9,0),"0")</f>
        <v>0</v>
      </c>
      <c r="AN36" s="77">
        <f>IFERROR(VLOOKUP(B36,'[1]4'!B:K,10,0),"0")</f>
        <v>0</v>
      </c>
      <c r="AO36" s="77">
        <f>IFERROR(VLOOKUP(B36,'[1]4'!B:L,11,0),"0")</f>
        <v>0</v>
      </c>
      <c r="AP36" s="75">
        <f t="shared" si="11"/>
        <v>0</v>
      </c>
      <c r="AQ36" s="77">
        <f>IFERROR(VLOOKUP(B36,'[1]5'!B:D,3,0),"0")</f>
        <v>0</v>
      </c>
      <c r="AR36" s="77">
        <f>IFERROR(VLOOKUP(B36,'[1]5'!B:E,4,0),"0")</f>
        <v>0</v>
      </c>
      <c r="AS36" s="77">
        <f>IFERROR(VLOOKUP(B36,'[1]5'!B:F,5,0),"0")</f>
        <v>0</v>
      </c>
      <c r="AT36" s="77">
        <f>IFERROR(VLOOKUP(B36,'[1]5'!B:J,9,0),"0")</f>
        <v>0</v>
      </c>
      <c r="AU36" s="77">
        <f>IFERROR(VLOOKUP(B36,'[1]5'!B:K,10,0),"0")</f>
        <v>0</v>
      </c>
      <c r="AV36" s="77">
        <f>IFERROR(VLOOKUP(B36,'[1]5'!B:L,11,0),"0")</f>
        <v>0</v>
      </c>
      <c r="AW36" s="75">
        <f t="shared" si="12"/>
        <v>0</v>
      </c>
      <c r="AX36" s="77">
        <f>IFERROR(VLOOKUP(B36,'[1]6'!B:D,3,0),"0")</f>
        <v>0</v>
      </c>
      <c r="AY36" s="77">
        <f>IFERROR(VLOOKUP(B36,'[1]6'!B:E,4,0),"0")</f>
        <v>0</v>
      </c>
      <c r="AZ36" s="77">
        <f>IFERROR(VLOOKUP(B36,'[1]6'!B:F,5,0),"0")</f>
        <v>0</v>
      </c>
      <c r="BA36" s="77">
        <f>IFERROR(VLOOKUP(B36,'[1]6'!B:J,9,0),"0")</f>
        <v>0</v>
      </c>
      <c r="BB36" s="77">
        <f>IFERROR(VLOOKUP(B36,'[1]6'!B:K,10,0),"0")</f>
        <v>0</v>
      </c>
      <c r="BC36" s="77">
        <f>IFERROR(VLOOKUP(B36,'[1]6'!B:L,11,0),"0")</f>
        <v>0</v>
      </c>
      <c r="BD36" s="75">
        <f t="shared" si="13"/>
        <v>0</v>
      </c>
      <c r="BE36" s="77">
        <f>IFERROR(VLOOKUP(B36,'[1]7'!B:D,3,0),"0")</f>
        <v>0</v>
      </c>
      <c r="BF36" s="77">
        <f>IFERROR(VLOOKUP(B36,'[1]7'!B:E,4,0),"0")</f>
        <v>0</v>
      </c>
      <c r="BG36" s="77">
        <f>IFERROR(VLOOKUP(B36,'[1]7'!B:F,5,0),"0")</f>
        <v>0</v>
      </c>
      <c r="BH36" s="77">
        <f>IFERROR(VLOOKUP(B36,'[1]7'!B:J,9,0),"0")</f>
        <v>0</v>
      </c>
      <c r="BI36" s="77">
        <f>IFERROR(VLOOKUP(B36,'[1]7'!B:K,10,0),"0")</f>
        <v>0</v>
      </c>
      <c r="BJ36" s="77">
        <f>IFERROR(VLOOKUP(B36,'[1]7'!B:L,11,0),"0")</f>
        <v>0</v>
      </c>
      <c r="BK36" s="75">
        <f t="shared" si="14"/>
        <v>0</v>
      </c>
      <c r="BL36" s="77">
        <f>IFERROR(VLOOKUP(B36,'[1]8'!B:D,3,0),"0")</f>
        <v>0</v>
      </c>
      <c r="BM36" s="77">
        <f>IFERROR(VLOOKUP(B36,'[1]8'!B:E,4,0),"0")</f>
        <v>0</v>
      </c>
      <c r="BN36" s="77">
        <f>IFERROR(VLOOKUP(B36,'[1]8'!B:F,5,0),"0")</f>
        <v>0</v>
      </c>
      <c r="BO36" s="77">
        <f>IFERROR(VLOOKUP(B36,'[1]8'!B:J,9,0),"0")</f>
        <v>0</v>
      </c>
      <c r="BP36" s="77">
        <f>IFERROR(VLOOKUP(B36,'[1]8'!B:K,10,0),"0")</f>
        <v>0</v>
      </c>
      <c r="BQ36" s="77">
        <f>IFERROR(VLOOKUP(B36,'[1]8'!B:L,11,0),"0")</f>
        <v>0</v>
      </c>
      <c r="BR36" s="75">
        <f t="shared" si="15"/>
        <v>0</v>
      </c>
      <c r="BS36" s="77">
        <f>IFERROR(VLOOKUP(B36,'[1]9'!B:D,3,0),"0")</f>
        <v>0</v>
      </c>
      <c r="BT36" s="77">
        <f>IFERROR(VLOOKUP(B36,'[1]9'!B:E,4,0),"0")</f>
        <v>0</v>
      </c>
      <c r="BU36" s="77">
        <f>IFERROR(VLOOKUP(B36,'[1]9'!B:F,5,0),"0")</f>
        <v>0</v>
      </c>
      <c r="BV36" s="77">
        <f>IFERROR(VLOOKUP(B36,'[1]9'!B:J,9,0),"0")</f>
        <v>0</v>
      </c>
      <c r="BW36" s="77">
        <f>IFERROR(VLOOKUP(B36,'[1]9'!B:K,10,0),"0")</f>
        <v>0</v>
      </c>
      <c r="BX36" s="77">
        <f>IFERROR(VLOOKUP(B36,'[1]9'!B:L,11,0),"0")</f>
        <v>0</v>
      </c>
      <c r="BY36" s="75">
        <f t="shared" si="16"/>
        <v>0</v>
      </c>
      <c r="BZ36" s="77">
        <f>IFERROR(VLOOKUP(B36,'[1]10'!B:D,3,0),"0")</f>
        <v>0</v>
      </c>
      <c r="CA36" s="77">
        <f>IFERROR(VLOOKUP(B36,'[1]10'!B:E,4,0),"0")</f>
        <v>0</v>
      </c>
      <c r="CB36" s="77">
        <f>VLOOKUP(B36,'[1]10'!B:F,5,0)</f>
        <v>0</v>
      </c>
      <c r="CC36" s="77">
        <f>IFERROR(VLOOKUP(B36,'[1]10'!B:J,9,0),"0")</f>
        <v>0</v>
      </c>
      <c r="CD36" s="77">
        <f>IFERROR(VLOOKUP(B36,'[1]10'!B:K,10,0),"0")</f>
        <v>0</v>
      </c>
      <c r="CE36" s="77">
        <f>IFERROR(VLOOKUP(B36,'[1]10'!B:L,11,0),"0")</f>
        <v>0</v>
      </c>
      <c r="CF36" s="75">
        <f t="shared" si="17"/>
        <v>0</v>
      </c>
      <c r="CG36" s="77">
        <f>IFERROR(VLOOKUP(B36,'[1]11'!B:D,3,0),"0")</f>
        <v>0</v>
      </c>
      <c r="CH36" s="77">
        <f>IFERROR(VLOOKUP(B36,'[1]11'!B:E,4,0),"0")</f>
        <v>0</v>
      </c>
      <c r="CI36" s="77">
        <f>IFERROR(VLOOKUP(B36,'[1]11'!B:F,5,0),"0")</f>
        <v>0</v>
      </c>
      <c r="CJ36" s="77">
        <f>IFERROR(VLOOKUP(B36,'[1]11'!B:J,9,0),"0")</f>
        <v>0</v>
      </c>
      <c r="CK36" s="77">
        <f>IFERROR(VLOOKUP(B36,'[1]11'!B:K,10,0),"0")</f>
        <v>0</v>
      </c>
      <c r="CL36" s="77">
        <f>IFERROR(VLOOKUP(B36,'[1]11'!B:L,11,0),"0")</f>
        <v>0</v>
      </c>
      <c r="CM36" s="75">
        <f t="shared" si="18"/>
        <v>0</v>
      </c>
      <c r="CN36" s="77">
        <f>IFERROR(VLOOKUP(B36,'[1]12'!B:D,3,0),"0")</f>
        <v>0</v>
      </c>
      <c r="CO36" s="77">
        <f>IFERROR(VLOOKUP(B36,'[1]12'!B:E,4,0),"0")</f>
        <v>0</v>
      </c>
      <c r="CP36" s="77">
        <f>IFERROR(VLOOKUP(B36,'[1]12'!B:F,5,0),"0")</f>
        <v>0</v>
      </c>
      <c r="CQ36" s="77">
        <f>IFERROR(VLOOKUP(B36,'[1]12'!B:J,9,0),"0")</f>
        <v>0</v>
      </c>
      <c r="CR36" s="77">
        <f>IFERROR(VLOOKUP(B36,'[1]12'!B:K,10,0),"0")</f>
        <v>0</v>
      </c>
      <c r="CS36" s="77">
        <f>IFERROR(VLOOKUP(B36,'[1]12'!B:L,11,0),"0")</f>
        <v>0</v>
      </c>
      <c r="CT36" s="75">
        <f t="shared" si="19"/>
        <v>0</v>
      </c>
      <c r="CU36" s="77">
        <f>IFERROR(VLOOKUP(B36,'[1]13'!B:D,3,0),"0")</f>
        <v>0</v>
      </c>
      <c r="CV36" s="77">
        <f>IFERROR(VLOOKUP(B36,'[1]13'!B:E,4,0),"0")</f>
        <v>0</v>
      </c>
      <c r="CW36" s="77">
        <f>IFERROR(VLOOKUP(B36,'[1]13'!B:F,5,0),"0")</f>
        <v>0</v>
      </c>
      <c r="CX36" s="77">
        <f>IFERROR(VLOOKUP(B36,'[1]13'!B:J,9,0),"0")</f>
        <v>0</v>
      </c>
      <c r="CY36" s="77">
        <f>IFERROR(VLOOKUP(B36,'[1]13'!B:K,10,0),"0")</f>
        <v>0</v>
      </c>
      <c r="CZ36" s="77">
        <f>IFERROR(VLOOKUP(B36,'[1]13'!B:L,11,0),"0")</f>
        <v>0</v>
      </c>
      <c r="DA36" s="75">
        <f t="shared" si="20"/>
        <v>0</v>
      </c>
      <c r="DB36" s="77">
        <f>IFERROR(VLOOKUP(B36,'[1]14'!B:D,3,0),"0")</f>
        <v>0</v>
      </c>
      <c r="DC36" s="77">
        <f>IFERROR(VLOOKUP(B36,'[1]14'!B:E,4,0),"0")</f>
        <v>0</v>
      </c>
      <c r="DD36" s="77">
        <f>IFERROR(VLOOKUP(B36,'[1]14'!B:F,5,0),"0")</f>
        <v>0</v>
      </c>
      <c r="DE36" s="77">
        <f>IFERROR(VLOOKUP(B36,'[1]14'!B:J,9,0),"0")</f>
        <v>0</v>
      </c>
      <c r="DF36" s="77">
        <f>IFERROR(VLOOKUP(B36,'[1]14'!B:K,10,0),"0")</f>
        <v>0</v>
      </c>
      <c r="DG36" s="77">
        <f>IFERROR(VLOOKUP(B36,'[1]14'!B:L,11,0),"0")</f>
        <v>0</v>
      </c>
      <c r="DH36" s="75">
        <f t="shared" si="21"/>
        <v>0</v>
      </c>
      <c r="DI36" s="77">
        <f>IFERROR(VLOOKUP(B36,'[1]15'!B:D,3,0),"0")</f>
        <v>0</v>
      </c>
      <c r="DJ36" s="77">
        <f>IFERROR(VLOOKUP(B36,'[1]15'!B:E,4,0),"0")</f>
        <v>0</v>
      </c>
      <c r="DK36" s="77">
        <f>IFERROR(VLOOKUP(B36,'[1]15'!B:F,5,0),"0")</f>
        <v>0</v>
      </c>
      <c r="DL36" s="77">
        <f>IFERROR(VLOOKUP(B36,'[1]15'!B:J,9,0),"0")</f>
        <v>0</v>
      </c>
      <c r="DM36" s="77">
        <f>IFERROR(VLOOKUP(B36,'[1]15'!B:K,10,0),"0")</f>
        <v>0</v>
      </c>
      <c r="DN36" s="77">
        <f>IFERROR(VLOOKUP(B36,'[1]15'!B:L,11,0),"0")</f>
        <v>0</v>
      </c>
      <c r="DO36" s="75">
        <f t="shared" si="22"/>
        <v>0</v>
      </c>
      <c r="DP36" s="77">
        <f>IFERROR(VLOOKUP(B36,'[1]16'!B:D,3,0),"0")</f>
        <v>0</v>
      </c>
      <c r="DQ36" s="77">
        <f>IFERROR(VLOOKUP(B36,'[1]16'!B:E,4,0),"0")</f>
        <v>0</v>
      </c>
      <c r="DR36" s="77">
        <f>IFERROR(VLOOKUP(B36,'[1]16'!B:F,5,0),"0")</f>
        <v>0</v>
      </c>
      <c r="DS36" s="77">
        <f>IFERROR(VLOOKUP(B36,'[1]16'!B:J,9,0),"0")</f>
        <v>0</v>
      </c>
      <c r="DT36" s="77">
        <f>IFERROR(VLOOKUP(B36,'[1]16'!B:K,10,0),"0")</f>
        <v>0</v>
      </c>
      <c r="DU36" s="77">
        <f>IFERROR(VLOOKUP(B36,'[1]16'!B:L,11,0),"0")</f>
        <v>0</v>
      </c>
      <c r="DV36" s="75">
        <f t="shared" si="23"/>
        <v>0</v>
      </c>
      <c r="DW36" s="77">
        <f>IFERROR(VLOOKUP(B36,'[1]17'!B:D,3,0),"0")</f>
        <v>0</v>
      </c>
      <c r="DX36" s="77">
        <f>IFERROR(VLOOKUP(B36,'[1]17'!B:E,4,0),"0")</f>
        <v>0</v>
      </c>
      <c r="DY36" s="77">
        <f>IFERROR(VLOOKUP(B36,'[1]17'!B:F,5,0),"0")</f>
        <v>0</v>
      </c>
      <c r="DZ36" s="77">
        <f>IFERROR(VLOOKUP(B36,'[1]17'!B:J,9,0),"0")</f>
        <v>0</v>
      </c>
      <c r="EA36" s="77">
        <f>IFERROR(VLOOKUP(B36,'[1]17'!B:K,10,0),"0")</f>
        <v>0</v>
      </c>
      <c r="EB36" s="77">
        <f>IFERROR(VLOOKUP(B36,'[1]17'!B:L,11,0),"0")</f>
        <v>0</v>
      </c>
      <c r="EC36" s="75">
        <f t="shared" si="24"/>
        <v>0</v>
      </c>
      <c r="ED36" s="77">
        <f>IFERROR(VLOOKUP(B36,'[1]18'!B:D,3,0),"0")</f>
        <v>0</v>
      </c>
      <c r="EE36" s="77">
        <f>IFERROR(VLOOKUP(B36,'[1]18'!B:E,4,0),"0")</f>
        <v>0</v>
      </c>
      <c r="EF36" s="77">
        <f>IFERROR(VLOOKUP(B36,'[1]18'!B:F,5,0),"0")</f>
        <v>0</v>
      </c>
      <c r="EG36" s="77">
        <f>IFERROR(VLOOKUP(B36,'[1]18'!B:J,9,0),"0")</f>
        <v>0</v>
      </c>
      <c r="EH36" s="77">
        <f>IFERROR(VLOOKUP(B36,'[1]18'!B:K,10,0),"0")</f>
        <v>0</v>
      </c>
      <c r="EI36" s="77">
        <f>IFERROR(VLOOKUP(B36,'[1]18'!B:L,11,0),"0")</f>
        <v>0</v>
      </c>
      <c r="EJ36" s="75">
        <f t="shared" si="25"/>
        <v>0</v>
      </c>
      <c r="EK36" s="77">
        <f>IFERROR(VLOOKUP(B36,'[1]19'!B:D,3,0),"0")</f>
        <v>0</v>
      </c>
      <c r="EL36" s="77">
        <f>IFERROR(VLOOKUP(B36,'[1]19'!B:E,4,0),"0")</f>
        <v>0</v>
      </c>
      <c r="EM36" s="77">
        <f>IFERROR(VLOOKUP(B36,'[1]19'!B:F,5,0),"0")</f>
        <v>0</v>
      </c>
      <c r="EN36" s="77">
        <f>IFERROR(VLOOKUP(B36,'[1]19'!B:J,9,0),"0")</f>
        <v>0</v>
      </c>
      <c r="EO36" s="77">
        <f>IFERROR(VLOOKUP(B36,'[1]19'!B:K,10,0),"0")</f>
        <v>0</v>
      </c>
      <c r="EP36" s="77">
        <f>IFERROR(VLOOKUP(B36,'[1]19'!B:L,11,0),"0")</f>
        <v>0</v>
      </c>
      <c r="EQ36" s="75">
        <f t="shared" si="26"/>
        <v>0</v>
      </c>
      <c r="ER36" s="77">
        <f>IFERROR(VLOOKUP(B36,'[1]20'!B:D,3,0),"0")</f>
        <v>0</v>
      </c>
      <c r="ES36" s="77">
        <f>IFERROR(VLOOKUP(B36,'[1]20'!B:E,4,0),"0")</f>
        <v>0</v>
      </c>
      <c r="ET36" s="77">
        <f>IFERROR(VLOOKUP(B36,'[1]20'!B:F,5,0),"0")</f>
        <v>0</v>
      </c>
      <c r="EU36" s="77">
        <f>IFERROR(VLOOKUP(B36,'[1]20'!B:J,9,0),"0")</f>
        <v>0</v>
      </c>
      <c r="EV36" s="77">
        <f>IFERROR(VLOOKUP(B36,'[1]20'!B:K,10,0),"0")</f>
        <v>0</v>
      </c>
      <c r="EW36" s="77">
        <f>IFERROR(VLOOKUP(B36,'[1]20'!B:L,11,0),"0")</f>
        <v>0</v>
      </c>
      <c r="EX36" s="75">
        <f t="shared" si="27"/>
        <v>0</v>
      </c>
      <c r="EY36" s="77">
        <f>IFERROR(VLOOKUP(B36,'[1]21'!B:D,3,0),"0")</f>
        <v>0</v>
      </c>
      <c r="EZ36" s="77">
        <f>IFERROR(VLOOKUP(B36,'[1]21'!B:E,4,0),"0")</f>
        <v>0</v>
      </c>
      <c r="FA36" s="77">
        <f>IFERROR(VLOOKUP(B36,'[1]21'!B:F,5,0),"0")</f>
        <v>0</v>
      </c>
      <c r="FB36" s="77">
        <f>IFERROR(VLOOKUP(B36,'[1]21'!B:J,9,0),"0")</f>
        <v>0</v>
      </c>
      <c r="FC36" s="77">
        <f>IFERROR(VLOOKUP(B36,'[1]21'!B:K,10,0),"0")</f>
        <v>0</v>
      </c>
      <c r="FD36" s="77">
        <f>IFERROR(VLOOKUP(B36,'[1]21'!B:L,11,0),"0")</f>
        <v>0</v>
      </c>
      <c r="FE36" s="75">
        <f t="shared" si="28"/>
        <v>0</v>
      </c>
      <c r="FF36" s="77">
        <f>IFERROR(VLOOKUP(B36,'[1]22'!B:D,3,0),"0")</f>
        <v>0</v>
      </c>
      <c r="FG36" s="77">
        <f>IFERROR(VLOOKUP(B36,'[1]22'!B:E,4,0),"0")</f>
        <v>0</v>
      </c>
      <c r="FH36" s="77">
        <f>IFERROR(VLOOKUP(B36,'[1]22'!B:F,5,0),"0")</f>
        <v>0</v>
      </c>
      <c r="FI36" s="77">
        <f>IFERROR(VLOOKUP(B36,'[1]22'!B:J,9,0),"0")</f>
        <v>0</v>
      </c>
      <c r="FJ36" s="77">
        <f>IFERROR(VLOOKUP(B36,'[1]22'!B:K,10,0),"0")</f>
        <v>0</v>
      </c>
      <c r="FK36" s="77">
        <f>IFERROR(VLOOKUP(B36,'[1]22'!B:L,11,0),"0")</f>
        <v>0</v>
      </c>
      <c r="FL36" s="75">
        <f t="shared" si="29"/>
        <v>0</v>
      </c>
      <c r="FM36" s="77">
        <f>IFERROR(VLOOKUP(B36,'[1]23'!B:D,3,0),"0")</f>
        <v>0</v>
      </c>
      <c r="FN36" s="77">
        <f>IFERROR(VLOOKUP(B36,'[1]23'!B:E,4,0),"0")</f>
        <v>0</v>
      </c>
      <c r="FO36" s="77">
        <f>IFERROR(VLOOKUP(B36,'[1]23'!B:F,5,0),"0")</f>
        <v>0</v>
      </c>
      <c r="FP36" s="77">
        <f>IFERROR(VLOOKUP(B36,'[1]23'!B:J,9,0),"0")</f>
        <v>0</v>
      </c>
      <c r="FQ36" s="77">
        <f>IFERROR(VLOOKUP(B36,'[1]23'!B:K,10,0),"0")</f>
        <v>0</v>
      </c>
      <c r="FR36" s="77">
        <f>IFERROR(VLOOKUP(B36,'[1]23'!B:L,11,0),"0")</f>
        <v>0</v>
      </c>
      <c r="FS36" s="75">
        <f t="shared" si="30"/>
        <v>0</v>
      </c>
      <c r="FT36" s="77">
        <f>IFERROR(VLOOKUP(B36,'[1]24'!B:D,3,0),"0")</f>
        <v>0</v>
      </c>
      <c r="FU36" s="77">
        <f>IFERROR(VLOOKUP(B36,'[1]24'!B:E,4,0),"0")</f>
        <v>0</v>
      </c>
      <c r="FV36" s="77">
        <f>IFERROR(VLOOKUP(B36,'[1]24'!B:F,5,0),"0")</f>
        <v>0</v>
      </c>
      <c r="FW36" s="77">
        <f>IFERROR(VLOOKUP(B36,'[1]24'!B:J,9,0),"0")</f>
        <v>0</v>
      </c>
      <c r="FX36" s="77">
        <f>IFERROR(VLOOKUP(B36,'[1]24'!B:K,10,0),"0")</f>
        <v>0</v>
      </c>
      <c r="FY36" s="77">
        <f>IFERROR(VLOOKUP(B36,'[1]24'!B:L,11,0),"0")</f>
        <v>0</v>
      </c>
      <c r="FZ36" s="75">
        <f t="shared" si="31"/>
        <v>0</v>
      </c>
      <c r="GA36" s="77">
        <f>IFERROR(VLOOKUP(B36,'[1]25'!B:D,3,0),"0")</f>
        <v>0</v>
      </c>
      <c r="GB36" s="77">
        <f>IFERROR(VLOOKUP(B36,'[1]25'!B:E,4,0),"0")</f>
        <v>0</v>
      </c>
      <c r="GC36" s="77">
        <f>IFERROR(VLOOKUP(B36,'[1]25'!B:F,5,0),"0")</f>
        <v>0</v>
      </c>
      <c r="GD36" s="77">
        <f>IFERROR(VLOOKUP(B36,'[1]25'!B:J,9,0),"0")</f>
        <v>0</v>
      </c>
      <c r="GE36" s="77">
        <f>IFERROR(VLOOKUP(B36,'[1]25'!B:K,10,0),"0")</f>
        <v>0</v>
      </c>
      <c r="GF36" s="77">
        <f>IFERROR(VLOOKUP(B36,'[1]25'!B:L,11,0),"0")</f>
        <v>0</v>
      </c>
      <c r="GG36" s="75">
        <f t="shared" si="32"/>
        <v>0</v>
      </c>
      <c r="GH36" s="77">
        <f>IFERROR(VLOOKUP(B36,'[1]26'!B:D,3,0),"0")</f>
        <v>0</v>
      </c>
      <c r="GI36" s="77">
        <f>IFERROR(VLOOKUP(B36,'[1]26'!B:E,4,0),"0")</f>
        <v>0</v>
      </c>
      <c r="GJ36" s="77">
        <f>IFERROR(VLOOKUP(B36,'[1]26'!B:F,5,0),"0")</f>
        <v>0</v>
      </c>
      <c r="GK36" s="77">
        <f>IFERROR(VLOOKUP(B36,'[1]26'!B:J,9,0),"0")</f>
        <v>0</v>
      </c>
      <c r="GL36" s="77">
        <f>IFERROR(VLOOKUP(B36,'[1]26'!B:K,10,0),"0")</f>
        <v>0</v>
      </c>
      <c r="GM36" s="77">
        <f>IFERROR(VLOOKUP(B36,'[1]26'!B:L,11,0),"0")</f>
        <v>0</v>
      </c>
      <c r="GN36" s="75">
        <f t="shared" si="33"/>
        <v>0</v>
      </c>
      <c r="GO36" s="77">
        <f>IFERROR(VLOOKUP(B36,'[1]27'!B:D,3,0),"0")</f>
        <v>0</v>
      </c>
      <c r="GP36" s="77">
        <f>IFERROR(VLOOKUP(B36,'[1]27'!B:E,4,0),"0")</f>
        <v>0</v>
      </c>
      <c r="GQ36" s="77">
        <f>IFERROR(VLOOKUP(B36,'[1]27'!B:F,5,0),"0")</f>
        <v>0</v>
      </c>
      <c r="GR36" s="77">
        <f>IFERROR(VLOOKUP(B36,'[1]27'!B:J,9,0),"0")</f>
        <v>0</v>
      </c>
      <c r="GS36" s="77">
        <f>IFERROR(VLOOKUP(B36,'[1]27'!B:K,10,0),"0")</f>
        <v>0</v>
      </c>
      <c r="GT36" s="77">
        <f>IFERROR(VLOOKUP(B36,'[1]27'!B:L,11,0),"0")</f>
        <v>0</v>
      </c>
      <c r="GU36" s="75">
        <f t="shared" si="34"/>
        <v>0</v>
      </c>
      <c r="GV36" s="77">
        <f>IFERROR(VLOOKUP(B36,'[1]28'!B:D,3,0),"0")</f>
        <v>0</v>
      </c>
      <c r="GW36" s="77">
        <f>IFERROR(VLOOKUP(B36,'[1]28'!B:E,4,0),"0")</f>
        <v>0</v>
      </c>
      <c r="GX36" s="77">
        <f>IFERROR(VLOOKUP(B36,'[1]28'!B:F,5,0),"0")</f>
        <v>0</v>
      </c>
      <c r="GY36" s="77">
        <f>IFERROR(VLOOKUP(B36,'[1]28'!B:J,9,0),"0")</f>
        <v>0</v>
      </c>
      <c r="GZ36" s="77">
        <f>IFERROR(VLOOKUP(B36,'[1]28'!B:K,10,0),"0")</f>
        <v>0</v>
      </c>
      <c r="HA36" s="77">
        <f>IFERROR(VLOOKUP(B36,'[1]28'!B:L,11,0),"0")</f>
        <v>0</v>
      </c>
      <c r="HB36" s="75">
        <f t="shared" si="35"/>
        <v>0</v>
      </c>
      <c r="HC36" s="77" t="str">
        <f>IFERROR(VLOOKUP(B36,#REF!,3),"0")</f>
        <v>0</v>
      </c>
      <c r="HD36" s="77" t="str">
        <f>IFERROR(VLOOKUP(B36,#REF!,4,0),"0")</f>
        <v>0</v>
      </c>
      <c r="HE36" s="77" t="str">
        <f>IFERROR(VLOOKUP(B36,#REF!,5,0),"0")</f>
        <v>0</v>
      </c>
      <c r="HF36" s="77" t="str">
        <f>IFERROR(VLOOKUP(B36,#REF!,9,0),"0")</f>
        <v>0</v>
      </c>
      <c r="HG36" s="77" t="str">
        <f>IFERROR(VLOOKUP(B36,#REF!,10,0),"0")</f>
        <v>0</v>
      </c>
      <c r="HH36" s="77" t="str">
        <f>IFERROR(VLOOKUP(B36,#REF!,11,0),"0")</f>
        <v>0</v>
      </c>
      <c r="HI36" s="75">
        <f t="shared" si="36"/>
        <v>0</v>
      </c>
      <c r="HP36" s="75">
        <f t="shared" si="37"/>
        <v>0</v>
      </c>
      <c r="HW36" s="75">
        <f t="shared" si="38"/>
        <v>0</v>
      </c>
    </row>
    <row r="37" spans="1:231" x14ac:dyDescent="0.6">
      <c r="A37" s="57">
        <v>34</v>
      </c>
      <c r="B37" s="57">
        <v>1111071</v>
      </c>
      <c r="C37" s="58" t="s">
        <v>16753</v>
      </c>
      <c r="D37" s="57" t="s">
        <v>169</v>
      </c>
      <c r="E37" s="59">
        <v>4.21</v>
      </c>
      <c r="F37" s="73">
        <f t="shared" si="5"/>
        <v>0</v>
      </c>
      <c r="G37" s="74">
        <f t="shared" si="39"/>
        <v>0</v>
      </c>
      <c r="H37" s="74">
        <f t="shared" si="39"/>
        <v>0</v>
      </c>
      <c r="I37" s="74">
        <f t="shared" si="39"/>
        <v>0</v>
      </c>
      <c r="J37" s="74">
        <f t="shared" si="39"/>
        <v>0</v>
      </c>
      <c r="K37" s="74">
        <f t="shared" si="39"/>
        <v>0</v>
      </c>
      <c r="L37" s="74">
        <f t="shared" si="39"/>
        <v>0</v>
      </c>
      <c r="M37" s="75">
        <f t="shared" si="6"/>
        <v>0</v>
      </c>
      <c r="N37" s="76">
        <f t="shared" si="7"/>
        <v>0</v>
      </c>
      <c r="O37" s="77" t="str">
        <f>IFERROR(VLOOKUP(B37,'[1]1ไม่มียอด'!B:D,3,0),"0")</f>
        <v>0</v>
      </c>
      <c r="P37" s="77" t="str">
        <f>IFERROR(VLOOKUP(B37,'[1]1ไม่มียอด'!B:E,4,0),"0")</f>
        <v>0</v>
      </c>
      <c r="Q37" s="77" t="str">
        <f>IFERROR(VLOOKUP(B37,'[1]1ไม่มียอด'!B:F,5,0),"0")</f>
        <v>0</v>
      </c>
      <c r="R37" s="77" t="str">
        <f>IFERROR(VLOOKUP(B37,'[1]1ไม่มียอด'!B:G,6,0),"0")</f>
        <v>0</v>
      </c>
      <c r="S37" s="77" t="str">
        <f>IFERROR(VLOOKUP(B37,'[1]1ไม่มียอด'!B:J,9,0),"0")</f>
        <v>0</v>
      </c>
      <c r="T37" s="77" t="str">
        <f>IFERROR(VLOOKUP(B37,'[1]1ไม่มียอด'!B:K,10,0),"0")</f>
        <v>0</v>
      </c>
      <c r="U37" s="75">
        <f t="shared" si="8"/>
        <v>0</v>
      </c>
      <c r="V37" s="77" t="str">
        <f>IFERROR(VLOOKUP(B37,#REF!,3,0),"0")</f>
        <v>0</v>
      </c>
      <c r="W37" s="77" t="str">
        <f>IFERROR(VLOOKUP(B37,#REF!,4,0),"0")</f>
        <v>0</v>
      </c>
      <c r="X37" s="77" t="str">
        <f>IFERROR(VLOOKUP(B37,#REF!,5,0),"0")</f>
        <v>0</v>
      </c>
      <c r="Y37" s="77" t="str">
        <f>IFERROR(VLOOKUP(B37,#REF!,9,0),"0")</f>
        <v>0</v>
      </c>
      <c r="Z37" s="77" t="str">
        <f>IFERROR(VLOOKUP(B37,#REF!,10,0),"0")</f>
        <v>0</v>
      </c>
      <c r="AA37" s="77" t="str">
        <f>IFERROR(VLOOKUP(B37,#REF!,11,0),"0")</f>
        <v>0</v>
      </c>
      <c r="AB37" s="75">
        <f t="shared" si="9"/>
        <v>0</v>
      </c>
      <c r="AC37" s="77">
        <f>IFERROR(VLOOKUP(B37,'[1]3'!B:D,3,0),"0")</f>
        <v>0</v>
      </c>
      <c r="AD37" s="77">
        <f>IFERROR(VLOOKUP(B37,'[1]3'!B:E,4,0),"0")</f>
        <v>0</v>
      </c>
      <c r="AE37" s="77">
        <f>IFERROR(VLOOKUP(B37,'[1]3'!B:F,5,0),"0")</f>
        <v>0</v>
      </c>
      <c r="AF37" s="77">
        <f>IFERROR(VLOOKUP(B37,'[1]3'!B:J,9,0),"0")</f>
        <v>0</v>
      </c>
      <c r="AG37" s="77">
        <f>IFERROR(VLOOKUP(B37,'[1]3'!B:K,10,0),"0")</f>
        <v>0</v>
      </c>
      <c r="AH37" s="77">
        <f>IFERROR(VLOOKUP(B37,'[1]3'!B:L,11,0),"0")</f>
        <v>0</v>
      </c>
      <c r="AI37" s="75">
        <f t="shared" si="10"/>
        <v>0</v>
      </c>
      <c r="AJ37" s="77">
        <f>IFERROR(VLOOKUP(B37,'[1]4'!B:D,3,0),"0")</f>
        <v>0</v>
      </c>
      <c r="AK37" s="77">
        <f>IFERROR(VLOOKUP(B37,'[1]4'!B:E,4,0),"0")</f>
        <v>0</v>
      </c>
      <c r="AL37" s="77">
        <f>IFERROR(VLOOKUP(B37,'[1]4'!B:F,5,0),"0")</f>
        <v>0</v>
      </c>
      <c r="AM37" s="77">
        <f>IFERROR(VLOOKUP(B37,'[1]4'!B:J,9,0),"0")</f>
        <v>0</v>
      </c>
      <c r="AN37" s="77">
        <f>IFERROR(VLOOKUP(B37,'[1]4'!B:K,10,0),"0")</f>
        <v>0</v>
      </c>
      <c r="AO37" s="77">
        <f>IFERROR(VLOOKUP(B37,'[1]4'!B:L,11,0),"0")</f>
        <v>0</v>
      </c>
      <c r="AP37" s="75">
        <f t="shared" si="11"/>
        <v>0</v>
      </c>
      <c r="AQ37" s="77">
        <f>IFERROR(VLOOKUP(B37,'[1]5'!B:D,3,0),"0")</f>
        <v>0</v>
      </c>
      <c r="AR37" s="77">
        <f>IFERROR(VLOOKUP(B37,'[1]5'!B:E,4,0),"0")</f>
        <v>0</v>
      </c>
      <c r="AS37" s="77">
        <f>IFERROR(VLOOKUP(B37,'[1]5'!B:F,5,0),"0")</f>
        <v>0</v>
      </c>
      <c r="AT37" s="77">
        <f>IFERROR(VLOOKUP(B37,'[1]5'!B:J,9,0),"0")</f>
        <v>0</v>
      </c>
      <c r="AU37" s="77">
        <f>IFERROR(VLOOKUP(B37,'[1]5'!B:K,10,0),"0")</f>
        <v>0</v>
      </c>
      <c r="AV37" s="77">
        <f>IFERROR(VLOOKUP(B37,'[1]5'!B:L,11,0),"0")</f>
        <v>0</v>
      </c>
      <c r="AW37" s="75">
        <f t="shared" si="12"/>
        <v>0</v>
      </c>
      <c r="AX37" s="77">
        <f>IFERROR(VLOOKUP(B37,'[1]6'!B:D,3,0),"0")</f>
        <v>0</v>
      </c>
      <c r="AY37" s="77">
        <f>IFERROR(VLOOKUP(B37,'[1]6'!B:E,4,0),"0")</f>
        <v>0</v>
      </c>
      <c r="AZ37" s="77">
        <f>IFERROR(VLOOKUP(B37,'[1]6'!B:F,5,0),"0")</f>
        <v>0</v>
      </c>
      <c r="BA37" s="77">
        <f>IFERROR(VLOOKUP(B37,'[1]6'!B:J,9,0),"0")</f>
        <v>0</v>
      </c>
      <c r="BB37" s="77">
        <f>IFERROR(VLOOKUP(B37,'[1]6'!B:K,10,0),"0")</f>
        <v>0</v>
      </c>
      <c r="BC37" s="77">
        <f>IFERROR(VLOOKUP(B37,'[1]6'!B:L,11,0),"0")</f>
        <v>0</v>
      </c>
      <c r="BD37" s="75">
        <f t="shared" si="13"/>
        <v>0</v>
      </c>
      <c r="BE37" s="77">
        <f>IFERROR(VLOOKUP(B37,'[1]7'!B:D,3,0),"0")</f>
        <v>0</v>
      </c>
      <c r="BF37" s="77">
        <f>IFERROR(VLOOKUP(B37,'[1]7'!B:E,4,0),"0")</f>
        <v>0</v>
      </c>
      <c r="BG37" s="77">
        <f>IFERROR(VLOOKUP(B37,'[1]7'!B:F,5,0),"0")</f>
        <v>0</v>
      </c>
      <c r="BH37" s="77">
        <f>IFERROR(VLOOKUP(B37,'[1]7'!B:J,9,0),"0")</f>
        <v>0</v>
      </c>
      <c r="BI37" s="77">
        <f>IFERROR(VLOOKUP(B37,'[1]7'!B:K,10,0),"0")</f>
        <v>0</v>
      </c>
      <c r="BJ37" s="77">
        <f>IFERROR(VLOOKUP(B37,'[1]7'!B:L,11,0),"0")</f>
        <v>0</v>
      </c>
      <c r="BK37" s="75">
        <f t="shared" si="14"/>
        <v>0</v>
      </c>
      <c r="BL37" s="77">
        <f>IFERROR(VLOOKUP(B37,'[1]8'!B:D,3,0),"0")</f>
        <v>0</v>
      </c>
      <c r="BM37" s="77">
        <f>IFERROR(VLOOKUP(B37,'[1]8'!B:E,4,0),"0")</f>
        <v>0</v>
      </c>
      <c r="BN37" s="77">
        <f>IFERROR(VLOOKUP(B37,'[1]8'!B:F,5,0),"0")</f>
        <v>0</v>
      </c>
      <c r="BO37" s="77">
        <f>IFERROR(VLOOKUP(B37,'[1]8'!B:J,9,0),"0")</f>
        <v>0</v>
      </c>
      <c r="BP37" s="77">
        <f>IFERROR(VLOOKUP(B37,'[1]8'!B:K,10,0),"0")</f>
        <v>0</v>
      </c>
      <c r="BQ37" s="77">
        <f>IFERROR(VLOOKUP(B37,'[1]8'!B:L,11,0),"0")</f>
        <v>0</v>
      </c>
      <c r="BR37" s="75">
        <f t="shared" si="15"/>
        <v>0</v>
      </c>
      <c r="BS37" s="77">
        <f>IFERROR(VLOOKUP(B37,'[1]9'!B:D,3,0),"0")</f>
        <v>0</v>
      </c>
      <c r="BT37" s="77">
        <f>IFERROR(VLOOKUP(B37,'[1]9'!B:E,4,0),"0")</f>
        <v>0</v>
      </c>
      <c r="BU37" s="77">
        <f>IFERROR(VLOOKUP(B37,'[1]9'!B:F,5,0),"0")</f>
        <v>0</v>
      </c>
      <c r="BV37" s="77">
        <f>IFERROR(VLOOKUP(B37,'[1]9'!B:J,9,0),"0")</f>
        <v>0</v>
      </c>
      <c r="BW37" s="77">
        <f>IFERROR(VLOOKUP(B37,'[1]9'!B:K,10,0),"0")</f>
        <v>0</v>
      </c>
      <c r="BX37" s="77">
        <f>IFERROR(VLOOKUP(B37,'[1]9'!B:L,11,0),"0")</f>
        <v>0</v>
      </c>
      <c r="BY37" s="75">
        <f t="shared" si="16"/>
        <v>0</v>
      </c>
      <c r="BZ37" s="77">
        <f>IFERROR(VLOOKUP(B37,'[1]10'!B:D,3,0),"0")</f>
        <v>0</v>
      </c>
      <c r="CA37" s="77">
        <f>IFERROR(VLOOKUP(B37,'[1]10'!B:E,4,0),"0")</f>
        <v>0</v>
      </c>
      <c r="CB37" s="77">
        <f>VLOOKUP(B37,'[1]10'!B:F,5,0)</f>
        <v>0</v>
      </c>
      <c r="CC37" s="77">
        <f>IFERROR(VLOOKUP(B37,'[1]10'!B:J,9,0),"0")</f>
        <v>0</v>
      </c>
      <c r="CD37" s="77">
        <f>IFERROR(VLOOKUP(B37,'[1]10'!B:K,10,0),"0")</f>
        <v>0</v>
      </c>
      <c r="CE37" s="77">
        <f>IFERROR(VLOOKUP(B37,'[1]10'!B:L,11,0),"0")</f>
        <v>0</v>
      </c>
      <c r="CF37" s="75">
        <f t="shared" si="17"/>
        <v>0</v>
      </c>
      <c r="CG37" s="77">
        <f>IFERROR(VLOOKUP(B37,'[1]11'!B:D,3,0),"0")</f>
        <v>0</v>
      </c>
      <c r="CH37" s="77">
        <f>IFERROR(VLOOKUP(B37,'[1]11'!B:E,4,0),"0")</f>
        <v>0</v>
      </c>
      <c r="CI37" s="77">
        <f>IFERROR(VLOOKUP(B37,'[1]11'!B:F,5,0),"0")</f>
        <v>0</v>
      </c>
      <c r="CJ37" s="77">
        <f>IFERROR(VLOOKUP(B37,'[1]11'!B:J,9,0),"0")</f>
        <v>0</v>
      </c>
      <c r="CK37" s="77">
        <f>IFERROR(VLOOKUP(B37,'[1]11'!B:K,10,0),"0")</f>
        <v>0</v>
      </c>
      <c r="CL37" s="77">
        <f>IFERROR(VLOOKUP(B37,'[1]11'!B:L,11,0),"0")</f>
        <v>0</v>
      </c>
      <c r="CM37" s="75">
        <f t="shared" si="18"/>
        <v>0</v>
      </c>
      <c r="CN37" s="77">
        <f>IFERROR(VLOOKUP(B37,'[1]12'!B:D,3,0),"0")</f>
        <v>0</v>
      </c>
      <c r="CO37" s="77">
        <f>IFERROR(VLOOKUP(B37,'[1]12'!B:E,4,0),"0")</f>
        <v>0</v>
      </c>
      <c r="CP37" s="77">
        <f>IFERROR(VLOOKUP(B37,'[1]12'!B:F,5,0),"0")</f>
        <v>0</v>
      </c>
      <c r="CQ37" s="77">
        <f>IFERROR(VLOOKUP(B37,'[1]12'!B:J,9,0),"0")</f>
        <v>0</v>
      </c>
      <c r="CR37" s="77">
        <f>IFERROR(VLOOKUP(B37,'[1]12'!B:K,10,0),"0")</f>
        <v>0</v>
      </c>
      <c r="CS37" s="77">
        <f>IFERROR(VLOOKUP(B37,'[1]12'!B:L,11,0),"0")</f>
        <v>0</v>
      </c>
      <c r="CT37" s="75">
        <f t="shared" si="19"/>
        <v>0</v>
      </c>
      <c r="CU37" s="77">
        <f>IFERROR(VLOOKUP(B37,'[1]13'!B:D,3,0),"0")</f>
        <v>0</v>
      </c>
      <c r="CV37" s="77">
        <f>IFERROR(VLOOKUP(B37,'[1]13'!B:E,4,0),"0")</f>
        <v>0</v>
      </c>
      <c r="CW37" s="77">
        <f>IFERROR(VLOOKUP(B37,'[1]13'!B:F,5,0),"0")</f>
        <v>0</v>
      </c>
      <c r="CX37" s="77">
        <f>IFERROR(VLOOKUP(B37,'[1]13'!B:J,9,0),"0")</f>
        <v>0</v>
      </c>
      <c r="CY37" s="77">
        <f>IFERROR(VLOOKUP(B37,'[1]13'!B:K,10,0),"0")</f>
        <v>0</v>
      </c>
      <c r="CZ37" s="77">
        <f>IFERROR(VLOOKUP(B37,'[1]13'!B:L,11,0),"0")</f>
        <v>0</v>
      </c>
      <c r="DA37" s="75">
        <f t="shared" si="20"/>
        <v>0</v>
      </c>
      <c r="DB37" s="77">
        <f>IFERROR(VLOOKUP(B37,'[1]14'!B:D,3,0),"0")</f>
        <v>0</v>
      </c>
      <c r="DC37" s="77">
        <f>IFERROR(VLOOKUP(B37,'[1]14'!B:E,4,0),"0")</f>
        <v>0</v>
      </c>
      <c r="DD37" s="77">
        <f>IFERROR(VLOOKUP(B37,'[1]14'!B:F,5,0),"0")</f>
        <v>0</v>
      </c>
      <c r="DE37" s="77">
        <f>IFERROR(VLOOKUP(B37,'[1]14'!B:J,9,0),"0")</f>
        <v>0</v>
      </c>
      <c r="DF37" s="77">
        <f>IFERROR(VLOOKUP(B37,'[1]14'!B:K,10,0),"0")</f>
        <v>0</v>
      </c>
      <c r="DG37" s="77">
        <f>IFERROR(VLOOKUP(B37,'[1]14'!B:L,11,0),"0")</f>
        <v>0</v>
      </c>
      <c r="DH37" s="75">
        <f t="shared" si="21"/>
        <v>0</v>
      </c>
      <c r="DI37" s="77">
        <f>IFERROR(VLOOKUP(B37,'[1]15'!B:D,3,0),"0")</f>
        <v>0</v>
      </c>
      <c r="DJ37" s="77">
        <f>IFERROR(VLOOKUP(B37,'[1]15'!B:E,4,0),"0")</f>
        <v>0</v>
      </c>
      <c r="DK37" s="77">
        <f>IFERROR(VLOOKUP(B37,'[1]15'!B:F,5,0),"0")</f>
        <v>0</v>
      </c>
      <c r="DL37" s="77">
        <f>IFERROR(VLOOKUP(B37,'[1]15'!B:J,9,0),"0")</f>
        <v>0</v>
      </c>
      <c r="DM37" s="77">
        <f>IFERROR(VLOOKUP(B37,'[1]15'!B:K,10,0),"0")</f>
        <v>0</v>
      </c>
      <c r="DN37" s="77">
        <f>IFERROR(VLOOKUP(B37,'[1]15'!B:L,11,0),"0")</f>
        <v>0</v>
      </c>
      <c r="DO37" s="75">
        <f t="shared" si="22"/>
        <v>0</v>
      </c>
      <c r="DP37" s="77">
        <f>IFERROR(VLOOKUP(B37,'[1]16'!B:D,3,0),"0")</f>
        <v>0</v>
      </c>
      <c r="DQ37" s="77">
        <f>IFERROR(VLOOKUP(B37,'[1]16'!B:E,4,0),"0")</f>
        <v>0</v>
      </c>
      <c r="DR37" s="77">
        <f>IFERROR(VLOOKUP(B37,'[1]16'!B:F,5,0),"0")</f>
        <v>0</v>
      </c>
      <c r="DS37" s="77">
        <f>IFERROR(VLOOKUP(B37,'[1]16'!B:J,9,0),"0")</f>
        <v>0</v>
      </c>
      <c r="DT37" s="77">
        <f>IFERROR(VLOOKUP(B37,'[1]16'!B:K,10,0),"0")</f>
        <v>0</v>
      </c>
      <c r="DU37" s="77">
        <f>IFERROR(VLOOKUP(B37,'[1]16'!B:L,11,0),"0")</f>
        <v>0</v>
      </c>
      <c r="DV37" s="75">
        <f t="shared" si="23"/>
        <v>0</v>
      </c>
      <c r="DW37" s="77">
        <f>IFERROR(VLOOKUP(B37,'[1]17'!B:D,3,0),"0")</f>
        <v>0</v>
      </c>
      <c r="DX37" s="77">
        <f>IFERROR(VLOOKUP(B37,'[1]17'!B:E,4,0),"0")</f>
        <v>0</v>
      </c>
      <c r="DY37" s="77">
        <f>IFERROR(VLOOKUP(B37,'[1]17'!B:F,5,0),"0")</f>
        <v>0</v>
      </c>
      <c r="DZ37" s="77">
        <f>IFERROR(VLOOKUP(B37,'[1]17'!B:J,9,0),"0")</f>
        <v>0</v>
      </c>
      <c r="EA37" s="77">
        <f>IFERROR(VLOOKUP(B37,'[1]17'!B:K,10,0),"0")</f>
        <v>0</v>
      </c>
      <c r="EB37" s="77">
        <f>IFERROR(VLOOKUP(B37,'[1]17'!B:L,11,0),"0")</f>
        <v>0</v>
      </c>
      <c r="EC37" s="75">
        <f t="shared" si="24"/>
        <v>0</v>
      </c>
      <c r="ED37" s="77">
        <f>IFERROR(VLOOKUP(B37,'[1]18'!B:D,3,0),"0")</f>
        <v>0</v>
      </c>
      <c r="EE37" s="77">
        <f>IFERROR(VLOOKUP(B37,'[1]18'!B:E,4,0),"0")</f>
        <v>0</v>
      </c>
      <c r="EF37" s="77">
        <f>IFERROR(VLOOKUP(B37,'[1]18'!B:F,5,0),"0")</f>
        <v>0</v>
      </c>
      <c r="EG37" s="77">
        <f>IFERROR(VLOOKUP(B37,'[1]18'!B:J,9,0),"0")</f>
        <v>0</v>
      </c>
      <c r="EH37" s="77">
        <f>IFERROR(VLOOKUP(B37,'[1]18'!B:K,10,0),"0")</f>
        <v>0</v>
      </c>
      <c r="EI37" s="77">
        <f>IFERROR(VLOOKUP(B37,'[1]18'!B:L,11,0),"0")</f>
        <v>0</v>
      </c>
      <c r="EJ37" s="75">
        <f t="shared" si="25"/>
        <v>0</v>
      </c>
      <c r="EK37" s="77">
        <f>IFERROR(VLOOKUP(B37,'[1]19'!B:D,3,0),"0")</f>
        <v>0</v>
      </c>
      <c r="EL37" s="77">
        <f>IFERROR(VLOOKUP(B37,'[1]19'!B:E,4,0),"0")</f>
        <v>0</v>
      </c>
      <c r="EM37" s="77">
        <f>IFERROR(VLOOKUP(B37,'[1]19'!B:F,5,0),"0")</f>
        <v>0</v>
      </c>
      <c r="EN37" s="77">
        <f>IFERROR(VLOOKUP(B37,'[1]19'!B:J,9,0),"0")</f>
        <v>0</v>
      </c>
      <c r="EO37" s="77">
        <f>IFERROR(VLOOKUP(B37,'[1]19'!B:K,10,0),"0")</f>
        <v>0</v>
      </c>
      <c r="EP37" s="77">
        <f>IFERROR(VLOOKUP(B37,'[1]19'!B:L,11,0),"0")</f>
        <v>0</v>
      </c>
      <c r="EQ37" s="75">
        <f t="shared" si="26"/>
        <v>0</v>
      </c>
      <c r="ER37" s="77">
        <f>IFERROR(VLOOKUP(B37,'[1]20'!B:D,3,0),"0")</f>
        <v>0</v>
      </c>
      <c r="ES37" s="77">
        <f>IFERROR(VLOOKUP(B37,'[1]20'!B:E,4,0),"0")</f>
        <v>0</v>
      </c>
      <c r="ET37" s="77">
        <f>IFERROR(VLOOKUP(B37,'[1]20'!B:F,5,0),"0")</f>
        <v>0</v>
      </c>
      <c r="EU37" s="77">
        <f>IFERROR(VLOOKUP(B37,'[1]20'!B:J,9,0),"0")</f>
        <v>0</v>
      </c>
      <c r="EV37" s="77">
        <f>IFERROR(VLOOKUP(B37,'[1]20'!B:K,10,0),"0")</f>
        <v>0</v>
      </c>
      <c r="EW37" s="77">
        <f>IFERROR(VLOOKUP(B37,'[1]20'!B:L,11,0),"0")</f>
        <v>0</v>
      </c>
      <c r="EX37" s="75">
        <f t="shared" si="27"/>
        <v>0</v>
      </c>
      <c r="EY37" s="77">
        <f>IFERROR(VLOOKUP(B37,'[1]21'!B:D,3,0),"0")</f>
        <v>0</v>
      </c>
      <c r="EZ37" s="77">
        <f>IFERROR(VLOOKUP(B37,'[1]21'!B:E,4,0),"0")</f>
        <v>0</v>
      </c>
      <c r="FA37" s="77">
        <f>IFERROR(VLOOKUP(B37,'[1]21'!B:F,5,0),"0")</f>
        <v>0</v>
      </c>
      <c r="FB37" s="77">
        <f>IFERROR(VLOOKUP(B37,'[1]21'!B:J,9,0),"0")</f>
        <v>0</v>
      </c>
      <c r="FC37" s="77">
        <f>IFERROR(VLOOKUP(B37,'[1]21'!B:K,10,0),"0")</f>
        <v>0</v>
      </c>
      <c r="FD37" s="77">
        <f>IFERROR(VLOOKUP(B37,'[1]21'!B:L,11,0),"0")</f>
        <v>0</v>
      </c>
      <c r="FE37" s="75">
        <f t="shared" si="28"/>
        <v>0</v>
      </c>
      <c r="FF37" s="77">
        <f>IFERROR(VLOOKUP(B37,'[1]22'!B:D,3,0),"0")</f>
        <v>0</v>
      </c>
      <c r="FG37" s="77">
        <f>IFERROR(VLOOKUP(B37,'[1]22'!B:E,4,0),"0")</f>
        <v>0</v>
      </c>
      <c r="FH37" s="77">
        <f>IFERROR(VLOOKUP(B37,'[1]22'!B:F,5,0),"0")</f>
        <v>0</v>
      </c>
      <c r="FI37" s="77">
        <f>IFERROR(VLOOKUP(B37,'[1]22'!B:J,9,0),"0")</f>
        <v>0</v>
      </c>
      <c r="FJ37" s="77">
        <f>IFERROR(VLOOKUP(B37,'[1]22'!B:K,10,0),"0")</f>
        <v>0</v>
      </c>
      <c r="FK37" s="77">
        <f>IFERROR(VLOOKUP(B37,'[1]22'!B:L,11,0),"0")</f>
        <v>0</v>
      </c>
      <c r="FL37" s="75">
        <f t="shared" si="29"/>
        <v>0</v>
      </c>
      <c r="FM37" s="77">
        <f>IFERROR(VLOOKUP(B37,'[1]23'!B:D,3,0),"0")</f>
        <v>0</v>
      </c>
      <c r="FN37" s="77">
        <f>IFERROR(VLOOKUP(B37,'[1]23'!B:E,4,0),"0")</f>
        <v>0</v>
      </c>
      <c r="FO37" s="77">
        <f>IFERROR(VLOOKUP(B37,'[1]23'!B:F,5,0),"0")</f>
        <v>0</v>
      </c>
      <c r="FP37" s="77">
        <f>IFERROR(VLOOKUP(B37,'[1]23'!B:J,9,0),"0")</f>
        <v>0</v>
      </c>
      <c r="FQ37" s="77">
        <f>IFERROR(VLOOKUP(B37,'[1]23'!B:K,10,0),"0")</f>
        <v>0</v>
      </c>
      <c r="FR37" s="77">
        <f>IFERROR(VLOOKUP(B37,'[1]23'!B:L,11,0),"0")</f>
        <v>0</v>
      </c>
      <c r="FS37" s="75">
        <f t="shared" si="30"/>
        <v>0</v>
      </c>
      <c r="FT37" s="77">
        <f>IFERROR(VLOOKUP(B37,'[1]24'!B:D,3,0),"0")</f>
        <v>0</v>
      </c>
      <c r="FU37" s="77">
        <f>IFERROR(VLOOKUP(B37,'[1]24'!B:E,4,0),"0")</f>
        <v>0</v>
      </c>
      <c r="FV37" s="77">
        <f>IFERROR(VLOOKUP(B37,'[1]24'!B:F,5,0),"0")</f>
        <v>0</v>
      </c>
      <c r="FW37" s="77">
        <f>IFERROR(VLOOKUP(B37,'[1]24'!B:J,9,0),"0")</f>
        <v>0</v>
      </c>
      <c r="FX37" s="77">
        <f>IFERROR(VLOOKUP(B37,'[1]24'!B:K,10,0),"0")</f>
        <v>0</v>
      </c>
      <c r="FY37" s="77">
        <f>IFERROR(VLOOKUP(B37,'[1]24'!B:L,11,0),"0")</f>
        <v>0</v>
      </c>
      <c r="FZ37" s="75">
        <f t="shared" si="31"/>
        <v>0</v>
      </c>
      <c r="GA37" s="77">
        <f>IFERROR(VLOOKUP(B37,'[1]25'!B:D,3,0),"0")</f>
        <v>0</v>
      </c>
      <c r="GB37" s="77">
        <f>IFERROR(VLOOKUP(B37,'[1]25'!B:E,4,0),"0")</f>
        <v>0</v>
      </c>
      <c r="GC37" s="77">
        <f>IFERROR(VLOOKUP(B37,'[1]25'!B:F,5,0),"0")</f>
        <v>0</v>
      </c>
      <c r="GD37" s="77">
        <f>IFERROR(VLOOKUP(B37,'[1]25'!B:J,9,0),"0")</f>
        <v>0</v>
      </c>
      <c r="GE37" s="77">
        <f>IFERROR(VLOOKUP(B37,'[1]25'!B:K,10,0),"0")</f>
        <v>0</v>
      </c>
      <c r="GF37" s="77">
        <f>IFERROR(VLOOKUP(B37,'[1]25'!B:L,11,0),"0")</f>
        <v>0</v>
      </c>
      <c r="GG37" s="75">
        <f t="shared" si="32"/>
        <v>0</v>
      </c>
      <c r="GH37" s="77">
        <f>IFERROR(VLOOKUP(B37,'[1]26'!B:D,3,0),"0")</f>
        <v>0</v>
      </c>
      <c r="GI37" s="77">
        <f>IFERROR(VLOOKUP(B37,'[1]26'!B:E,4,0),"0")</f>
        <v>0</v>
      </c>
      <c r="GJ37" s="77">
        <f>IFERROR(VLOOKUP(B37,'[1]26'!B:F,5,0),"0")</f>
        <v>0</v>
      </c>
      <c r="GK37" s="77">
        <f>IFERROR(VLOOKUP(B37,'[1]26'!B:J,9,0),"0")</f>
        <v>0</v>
      </c>
      <c r="GL37" s="77">
        <f>IFERROR(VLOOKUP(B37,'[1]26'!B:K,10,0),"0")</f>
        <v>0</v>
      </c>
      <c r="GM37" s="77">
        <f>IFERROR(VLOOKUP(B37,'[1]26'!B:L,11,0),"0")</f>
        <v>0</v>
      </c>
      <c r="GN37" s="75">
        <f t="shared" si="33"/>
        <v>0</v>
      </c>
      <c r="GO37" s="77">
        <f>IFERROR(VLOOKUP(B37,'[1]27'!B:D,3,0),"0")</f>
        <v>0</v>
      </c>
      <c r="GP37" s="77">
        <f>IFERROR(VLOOKUP(B37,'[1]27'!B:E,4,0),"0")</f>
        <v>0</v>
      </c>
      <c r="GQ37" s="77">
        <f>IFERROR(VLOOKUP(B37,'[1]27'!B:F,5,0),"0")</f>
        <v>0</v>
      </c>
      <c r="GR37" s="77">
        <f>IFERROR(VLOOKUP(B37,'[1]27'!B:J,9,0),"0")</f>
        <v>0</v>
      </c>
      <c r="GS37" s="77">
        <f>IFERROR(VLOOKUP(B37,'[1]27'!B:K,10,0),"0")</f>
        <v>0</v>
      </c>
      <c r="GT37" s="77">
        <f>IFERROR(VLOOKUP(B37,'[1]27'!B:L,11,0),"0")</f>
        <v>0</v>
      </c>
      <c r="GU37" s="75">
        <f t="shared" si="34"/>
        <v>0</v>
      </c>
      <c r="GV37" s="77">
        <f>IFERROR(VLOOKUP(B37,'[1]28'!B:D,3,0),"0")</f>
        <v>0</v>
      </c>
      <c r="GW37" s="77">
        <f>IFERROR(VLOOKUP(B37,'[1]28'!B:E,4,0),"0")</f>
        <v>0</v>
      </c>
      <c r="GX37" s="77">
        <f>IFERROR(VLOOKUP(B37,'[1]28'!B:F,5,0),"0")</f>
        <v>0</v>
      </c>
      <c r="GY37" s="77">
        <f>IFERROR(VLOOKUP(B37,'[1]28'!B:J,9,0),"0")</f>
        <v>0</v>
      </c>
      <c r="GZ37" s="77">
        <f>IFERROR(VLOOKUP(B37,'[1]28'!B:K,10,0),"0")</f>
        <v>0</v>
      </c>
      <c r="HA37" s="77">
        <f>IFERROR(VLOOKUP(B37,'[1]28'!B:L,11,0),"0")</f>
        <v>0</v>
      </c>
      <c r="HB37" s="75">
        <f t="shared" si="35"/>
        <v>0</v>
      </c>
      <c r="HC37" s="77" t="str">
        <f>IFERROR(VLOOKUP(B37,#REF!,3),"0")</f>
        <v>0</v>
      </c>
      <c r="HD37" s="77" t="str">
        <f>IFERROR(VLOOKUP(B37,#REF!,4,0),"0")</f>
        <v>0</v>
      </c>
      <c r="HE37" s="77" t="str">
        <f>IFERROR(VLOOKUP(B37,#REF!,5,0),"0")</f>
        <v>0</v>
      </c>
      <c r="HF37" s="77" t="str">
        <f>IFERROR(VLOOKUP(B37,#REF!,9,0),"0")</f>
        <v>0</v>
      </c>
      <c r="HG37" s="77" t="str">
        <f>IFERROR(VLOOKUP(B37,#REF!,10,0),"0")</f>
        <v>0</v>
      </c>
      <c r="HH37" s="77" t="str">
        <f>IFERROR(VLOOKUP(B37,#REF!,11,0),"0")</f>
        <v>0</v>
      </c>
      <c r="HI37" s="75">
        <f t="shared" si="36"/>
        <v>0</v>
      </c>
      <c r="HP37" s="75">
        <f t="shared" si="37"/>
        <v>0</v>
      </c>
      <c r="HW37" s="75">
        <f t="shared" si="38"/>
        <v>0</v>
      </c>
    </row>
    <row r="38" spans="1:231" x14ac:dyDescent="0.6">
      <c r="A38" s="57">
        <v>35</v>
      </c>
      <c r="B38" s="57">
        <v>1111001</v>
      </c>
      <c r="C38" s="58" t="s">
        <v>16754</v>
      </c>
      <c r="D38" s="57" t="s">
        <v>169</v>
      </c>
      <c r="E38" s="59">
        <v>4.34</v>
      </c>
      <c r="F38" s="73">
        <f t="shared" si="5"/>
        <v>0</v>
      </c>
      <c r="G38" s="74">
        <f t="shared" si="39"/>
        <v>0</v>
      </c>
      <c r="H38" s="74">
        <f t="shared" si="39"/>
        <v>0</v>
      </c>
      <c r="I38" s="74">
        <f t="shared" si="39"/>
        <v>0</v>
      </c>
      <c r="J38" s="74">
        <f t="shared" si="39"/>
        <v>0</v>
      </c>
      <c r="K38" s="74">
        <f t="shared" si="39"/>
        <v>0</v>
      </c>
      <c r="L38" s="74">
        <f t="shared" si="39"/>
        <v>0</v>
      </c>
      <c r="M38" s="75">
        <f t="shared" si="6"/>
        <v>0</v>
      </c>
      <c r="N38" s="76">
        <f t="shared" si="7"/>
        <v>0</v>
      </c>
      <c r="O38" s="77" t="str">
        <f>IFERROR(VLOOKUP(B38,'[1]1ไม่มียอด'!B:D,3,0),"0")</f>
        <v>0</v>
      </c>
      <c r="P38" s="77" t="str">
        <f>IFERROR(VLOOKUP(B38,'[1]1ไม่มียอด'!B:E,4,0),"0")</f>
        <v>0</v>
      </c>
      <c r="Q38" s="77" t="str">
        <f>IFERROR(VLOOKUP(B38,'[1]1ไม่มียอด'!B:F,5,0),"0")</f>
        <v>0</v>
      </c>
      <c r="R38" s="77" t="str">
        <f>IFERROR(VLOOKUP(B38,'[1]1ไม่มียอด'!B:G,6,0),"0")</f>
        <v>0</v>
      </c>
      <c r="S38" s="77" t="str">
        <f>IFERROR(VLOOKUP(B38,'[1]1ไม่มียอด'!B:J,9,0),"0")</f>
        <v>0</v>
      </c>
      <c r="T38" s="77" t="str">
        <f>IFERROR(VLOOKUP(B38,'[1]1ไม่มียอด'!B:K,10,0),"0")</f>
        <v>0</v>
      </c>
      <c r="U38" s="75">
        <f t="shared" si="8"/>
        <v>0</v>
      </c>
      <c r="V38" s="77" t="str">
        <f>IFERROR(VLOOKUP(B38,#REF!,3,0),"0")</f>
        <v>0</v>
      </c>
      <c r="W38" s="77" t="str">
        <f>IFERROR(VLOOKUP(B38,#REF!,4,0),"0")</f>
        <v>0</v>
      </c>
      <c r="X38" s="77" t="str">
        <f>IFERROR(VLOOKUP(B38,#REF!,5,0),"0")</f>
        <v>0</v>
      </c>
      <c r="Y38" s="77" t="str">
        <f>IFERROR(VLOOKUP(B38,#REF!,9,0),"0")</f>
        <v>0</v>
      </c>
      <c r="Z38" s="77" t="str">
        <f>IFERROR(VLOOKUP(B38,#REF!,10,0),"0")</f>
        <v>0</v>
      </c>
      <c r="AA38" s="77" t="str">
        <f>IFERROR(VLOOKUP(B38,#REF!,11,0),"0")</f>
        <v>0</v>
      </c>
      <c r="AB38" s="75">
        <f t="shared" si="9"/>
        <v>0</v>
      </c>
      <c r="AC38" s="77">
        <f>IFERROR(VLOOKUP(B38,'[1]3'!B:D,3,0),"0")</f>
        <v>0</v>
      </c>
      <c r="AD38" s="77">
        <f>IFERROR(VLOOKUP(B38,'[1]3'!B:E,4,0),"0")</f>
        <v>0</v>
      </c>
      <c r="AE38" s="77">
        <f>IFERROR(VLOOKUP(B38,'[1]3'!B:F,5,0),"0")</f>
        <v>0</v>
      </c>
      <c r="AF38" s="77">
        <f>IFERROR(VLOOKUP(B38,'[1]3'!B:J,9,0),"0")</f>
        <v>0</v>
      </c>
      <c r="AG38" s="77">
        <f>IFERROR(VLOOKUP(B38,'[1]3'!B:K,10,0),"0")</f>
        <v>0</v>
      </c>
      <c r="AH38" s="77">
        <f>IFERROR(VLOOKUP(B38,'[1]3'!B:L,11,0),"0")</f>
        <v>0</v>
      </c>
      <c r="AI38" s="75">
        <f t="shared" si="10"/>
        <v>0</v>
      </c>
      <c r="AJ38" s="77">
        <f>IFERROR(VLOOKUP(B38,'[1]4'!B:D,3,0),"0")</f>
        <v>0</v>
      </c>
      <c r="AK38" s="77">
        <f>IFERROR(VLOOKUP(B38,'[1]4'!B:E,4,0),"0")</f>
        <v>0</v>
      </c>
      <c r="AL38" s="77">
        <f>IFERROR(VLOOKUP(B38,'[1]4'!B:F,5,0),"0")</f>
        <v>0</v>
      </c>
      <c r="AM38" s="77">
        <f>IFERROR(VLOOKUP(B38,'[1]4'!B:J,9,0),"0")</f>
        <v>0</v>
      </c>
      <c r="AN38" s="77">
        <f>IFERROR(VLOOKUP(B38,'[1]4'!B:K,10,0),"0")</f>
        <v>0</v>
      </c>
      <c r="AO38" s="77">
        <f>IFERROR(VLOOKUP(B38,'[1]4'!B:L,11,0),"0")</f>
        <v>0</v>
      </c>
      <c r="AP38" s="75">
        <f t="shared" si="11"/>
        <v>0</v>
      </c>
      <c r="AQ38" s="77">
        <f>IFERROR(VLOOKUP(B38,'[1]5'!B:D,3,0),"0")</f>
        <v>0</v>
      </c>
      <c r="AR38" s="77">
        <f>IFERROR(VLOOKUP(B38,'[1]5'!B:E,4,0),"0")</f>
        <v>0</v>
      </c>
      <c r="AS38" s="77">
        <f>IFERROR(VLOOKUP(B38,'[1]5'!B:F,5,0),"0")</f>
        <v>0</v>
      </c>
      <c r="AT38" s="77">
        <f>IFERROR(VLOOKUP(B38,'[1]5'!B:J,9,0),"0")</f>
        <v>0</v>
      </c>
      <c r="AU38" s="77">
        <f>IFERROR(VLOOKUP(B38,'[1]5'!B:K,10,0),"0")</f>
        <v>0</v>
      </c>
      <c r="AV38" s="77">
        <f>IFERROR(VLOOKUP(B38,'[1]5'!B:L,11,0),"0")</f>
        <v>0</v>
      </c>
      <c r="AW38" s="75">
        <f t="shared" si="12"/>
        <v>0</v>
      </c>
      <c r="AX38" s="77">
        <f>IFERROR(VLOOKUP(B38,'[1]6'!B:D,3,0),"0")</f>
        <v>0</v>
      </c>
      <c r="AY38" s="77">
        <f>IFERROR(VLOOKUP(B38,'[1]6'!B:E,4,0),"0")</f>
        <v>0</v>
      </c>
      <c r="AZ38" s="77">
        <f>IFERROR(VLOOKUP(B38,'[1]6'!B:F,5,0),"0")</f>
        <v>0</v>
      </c>
      <c r="BA38" s="77">
        <f>IFERROR(VLOOKUP(B38,'[1]6'!B:J,9,0),"0")</f>
        <v>0</v>
      </c>
      <c r="BB38" s="77">
        <f>IFERROR(VLOOKUP(B38,'[1]6'!B:K,10,0),"0")</f>
        <v>0</v>
      </c>
      <c r="BC38" s="77">
        <f>IFERROR(VLOOKUP(B38,'[1]6'!B:L,11,0),"0")</f>
        <v>0</v>
      </c>
      <c r="BD38" s="75">
        <f t="shared" si="13"/>
        <v>0</v>
      </c>
      <c r="BE38" s="77">
        <f>IFERROR(VLOOKUP(B38,'[1]7'!B:D,3,0),"0")</f>
        <v>0</v>
      </c>
      <c r="BF38" s="77">
        <f>IFERROR(VLOOKUP(B38,'[1]7'!B:E,4,0),"0")</f>
        <v>0</v>
      </c>
      <c r="BG38" s="77">
        <f>IFERROR(VLOOKUP(B38,'[1]7'!B:F,5,0),"0")</f>
        <v>0</v>
      </c>
      <c r="BH38" s="77">
        <f>IFERROR(VLOOKUP(B38,'[1]7'!B:J,9,0),"0")</f>
        <v>0</v>
      </c>
      <c r="BI38" s="77">
        <f>IFERROR(VLOOKUP(B38,'[1]7'!B:K,10,0),"0")</f>
        <v>0</v>
      </c>
      <c r="BJ38" s="77">
        <f>IFERROR(VLOOKUP(B38,'[1]7'!B:L,11,0),"0")</f>
        <v>0</v>
      </c>
      <c r="BK38" s="75">
        <f t="shared" si="14"/>
        <v>0</v>
      </c>
      <c r="BL38" s="77">
        <f>IFERROR(VLOOKUP(B38,'[1]8'!B:D,3,0),"0")</f>
        <v>0</v>
      </c>
      <c r="BM38" s="77">
        <f>IFERROR(VLOOKUP(B38,'[1]8'!B:E,4,0),"0")</f>
        <v>0</v>
      </c>
      <c r="BN38" s="77">
        <f>IFERROR(VLOOKUP(B38,'[1]8'!B:F,5,0),"0")</f>
        <v>0</v>
      </c>
      <c r="BO38" s="77">
        <f>IFERROR(VLOOKUP(B38,'[1]8'!B:J,9,0),"0")</f>
        <v>0</v>
      </c>
      <c r="BP38" s="77">
        <f>IFERROR(VLOOKUP(B38,'[1]8'!B:K,10,0),"0")</f>
        <v>0</v>
      </c>
      <c r="BQ38" s="77">
        <f>IFERROR(VLOOKUP(B38,'[1]8'!B:L,11,0),"0")</f>
        <v>0</v>
      </c>
      <c r="BR38" s="75">
        <f t="shared" si="15"/>
        <v>0</v>
      </c>
      <c r="BS38" s="77">
        <f>IFERROR(VLOOKUP(B38,'[1]9'!B:D,3,0),"0")</f>
        <v>0</v>
      </c>
      <c r="BT38" s="77">
        <f>IFERROR(VLOOKUP(B38,'[1]9'!B:E,4,0),"0")</f>
        <v>0</v>
      </c>
      <c r="BU38" s="77">
        <f>IFERROR(VLOOKUP(B38,'[1]9'!B:F,5,0),"0")</f>
        <v>0</v>
      </c>
      <c r="BV38" s="77">
        <f>IFERROR(VLOOKUP(B38,'[1]9'!B:J,9,0),"0")</f>
        <v>0</v>
      </c>
      <c r="BW38" s="77">
        <f>IFERROR(VLOOKUP(B38,'[1]9'!B:K,10,0),"0")</f>
        <v>0</v>
      </c>
      <c r="BX38" s="77">
        <f>IFERROR(VLOOKUP(B38,'[1]9'!B:L,11,0),"0")</f>
        <v>0</v>
      </c>
      <c r="BY38" s="75">
        <f t="shared" si="16"/>
        <v>0</v>
      </c>
      <c r="BZ38" s="77">
        <f>IFERROR(VLOOKUP(B38,'[1]10'!B:D,3,0),"0")</f>
        <v>0</v>
      </c>
      <c r="CA38" s="77">
        <f>IFERROR(VLOOKUP(B38,'[1]10'!B:E,4,0),"0")</f>
        <v>0</v>
      </c>
      <c r="CB38" s="77">
        <f>VLOOKUP(B38,'[1]10'!B:F,5,0)</f>
        <v>0</v>
      </c>
      <c r="CC38" s="77">
        <f>IFERROR(VLOOKUP(B38,'[1]10'!B:J,9,0),"0")</f>
        <v>0</v>
      </c>
      <c r="CD38" s="77">
        <f>IFERROR(VLOOKUP(B38,'[1]10'!B:K,10,0),"0")</f>
        <v>0</v>
      </c>
      <c r="CE38" s="77">
        <f>IFERROR(VLOOKUP(B38,'[1]10'!B:L,11,0),"0")</f>
        <v>0</v>
      </c>
      <c r="CF38" s="75">
        <f t="shared" si="17"/>
        <v>0</v>
      </c>
      <c r="CG38" s="77">
        <f>IFERROR(VLOOKUP(B38,'[1]11'!B:D,3,0),"0")</f>
        <v>0</v>
      </c>
      <c r="CH38" s="77">
        <f>IFERROR(VLOOKUP(B38,'[1]11'!B:E,4,0),"0")</f>
        <v>0</v>
      </c>
      <c r="CI38" s="77">
        <f>IFERROR(VLOOKUP(B38,'[1]11'!B:F,5,0),"0")</f>
        <v>0</v>
      </c>
      <c r="CJ38" s="77">
        <f>IFERROR(VLOOKUP(B38,'[1]11'!B:J,9,0),"0")</f>
        <v>0</v>
      </c>
      <c r="CK38" s="77">
        <f>IFERROR(VLOOKUP(B38,'[1]11'!B:K,10,0),"0")</f>
        <v>0</v>
      </c>
      <c r="CL38" s="77">
        <f>IFERROR(VLOOKUP(B38,'[1]11'!B:L,11,0),"0")</f>
        <v>0</v>
      </c>
      <c r="CM38" s="75">
        <f t="shared" si="18"/>
        <v>0</v>
      </c>
      <c r="CN38" s="77">
        <f>IFERROR(VLOOKUP(B38,'[1]12'!B:D,3,0),"0")</f>
        <v>0</v>
      </c>
      <c r="CO38" s="77">
        <f>IFERROR(VLOOKUP(B38,'[1]12'!B:E,4,0),"0")</f>
        <v>0</v>
      </c>
      <c r="CP38" s="77">
        <f>IFERROR(VLOOKUP(B38,'[1]12'!B:F,5,0),"0")</f>
        <v>0</v>
      </c>
      <c r="CQ38" s="77">
        <f>IFERROR(VLOOKUP(B38,'[1]12'!B:J,9,0),"0")</f>
        <v>0</v>
      </c>
      <c r="CR38" s="77">
        <f>IFERROR(VLOOKUP(B38,'[1]12'!B:K,10,0),"0")</f>
        <v>0</v>
      </c>
      <c r="CS38" s="77">
        <f>IFERROR(VLOOKUP(B38,'[1]12'!B:L,11,0),"0")</f>
        <v>0</v>
      </c>
      <c r="CT38" s="75">
        <f t="shared" si="19"/>
        <v>0</v>
      </c>
      <c r="CU38" s="77">
        <f>IFERROR(VLOOKUP(B38,'[1]13'!B:D,3,0),"0")</f>
        <v>0</v>
      </c>
      <c r="CV38" s="77">
        <f>IFERROR(VLOOKUP(B38,'[1]13'!B:E,4,0),"0")</f>
        <v>0</v>
      </c>
      <c r="CW38" s="77">
        <f>IFERROR(VLOOKUP(B38,'[1]13'!B:F,5,0),"0")</f>
        <v>0</v>
      </c>
      <c r="CX38" s="77">
        <f>IFERROR(VLOOKUP(B38,'[1]13'!B:J,9,0),"0")</f>
        <v>0</v>
      </c>
      <c r="CY38" s="77">
        <f>IFERROR(VLOOKUP(B38,'[1]13'!B:K,10,0),"0")</f>
        <v>0</v>
      </c>
      <c r="CZ38" s="77">
        <f>IFERROR(VLOOKUP(B38,'[1]13'!B:L,11,0),"0")</f>
        <v>0</v>
      </c>
      <c r="DA38" s="75">
        <f t="shared" si="20"/>
        <v>0</v>
      </c>
      <c r="DB38" s="77">
        <f>IFERROR(VLOOKUP(B38,'[1]14'!B:D,3,0),"0")</f>
        <v>0</v>
      </c>
      <c r="DC38" s="77">
        <f>IFERROR(VLOOKUP(B38,'[1]14'!B:E,4,0),"0")</f>
        <v>0</v>
      </c>
      <c r="DD38" s="77">
        <f>IFERROR(VLOOKUP(B38,'[1]14'!B:F,5,0),"0")</f>
        <v>0</v>
      </c>
      <c r="DE38" s="77">
        <f>IFERROR(VLOOKUP(B38,'[1]14'!B:J,9,0),"0")</f>
        <v>0</v>
      </c>
      <c r="DF38" s="77">
        <f>IFERROR(VLOOKUP(B38,'[1]14'!B:K,10,0),"0")</f>
        <v>0</v>
      </c>
      <c r="DG38" s="77">
        <f>IFERROR(VLOOKUP(B38,'[1]14'!B:L,11,0),"0")</f>
        <v>0</v>
      </c>
      <c r="DH38" s="75">
        <f t="shared" si="21"/>
        <v>0</v>
      </c>
      <c r="DI38" s="77">
        <f>IFERROR(VLOOKUP(B38,'[1]15'!B:D,3,0),"0")</f>
        <v>0</v>
      </c>
      <c r="DJ38" s="77">
        <f>IFERROR(VLOOKUP(B38,'[1]15'!B:E,4,0),"0")</f>
        <v>0</v>
      </c>
      <c r="DK38" s="77">
        <f>IFERROR(VLOOKUP(B38,'[1]15'!B:F,5,0),"0")</f>
        <v>0</v>
      </c>
      <c r="DL38" s="77">
        <f>IFERROR(VLOOKUP(B38,'[1]15'!B:J,9,0),"0")</f>
        <v>0</v>
      </c>
      <c r="DM38" s="77">
        <f>IFERROR(VLOOKUP(B38,'[1]15'!B:K,10,0),"0")</f>
        <v>0</v>
      </c>
      <c r="DN38" s="77">
        <f>IFERROR(VLOOKUP(B38,'[1]15'!B:L,11,0),"0")</f>
        <v>0</v>
      </c>
      <c r="DO38" s="75">
        <f t="shared" si="22"/>
        <v>0</v>
      </c>
      <c r="DP38" s="77">
        <f>IFERROR(VLOOKUP(B38,'[1]16'!B:D,3,0),"0")</f>
        <v>0</v>
      </c>
      <c r="DQ38" s="77">
        <f>IFERROR(VLOOKUP(B38,'[1]16'!B:E,4,0),"0")</f>
        <v>0</v>
      </c>
      <c r="DR38" s="77">
        <f>IFERROR(VLOOKUP(B38,'[1]16'!B:F,5,0),"0")</f>
        <v>0</v>
      </c>
      <c r="DS38" s="77">
        <f>IFERROR(VLOOKUP(B38,'[1]16'!B:J,9,0),"0")</f>
        <v>0</v>
      </c>
      <c r="DT38" s="77">
        <f>IFERROR(VLOOKUP(B38,'[1]16'!B:K,10,0),"0")</f>
        <v>0</v>
      </c>
      <c r="DU38" s="77">
        <f>IFERROR(VLOOKUP(B38,'[1]16'!B:L,11,0),"0")</f>
        <v>0</v>
      </c>
      <c r="DV38" s="75">
        <f t="shared" si="23"/>
        <v>0</v>
      </c>
      <c r="DW38" s="77">
        <f>IFERROR(VLOOKUP(B38,'[1]17'!B:D,3,0),"0")</f>
        <v>0</v>
      </c>
      <c r="DX38" s="77">
        <f>IFERROR(VLOOKUP(B38,'[1]17'!B:E,4,0),"0")</f>
        <v>0</v>
      </c>
      <c r="DY38" s="77">
        <f>IFERROR(VLOOKUP(B38,'[1]17'!B:F,5,0),"0")</f>
        <v>0</v>
      </c>
      <c r="DZ38" s="77">
        <f>IFERROR(VLOOKUP(B38,'[1]17'!B:J,9,0),"0")</f>
        <v>0</v>
      </c>
      <c r="EA38" s="77">
        <f>IFERROR(VLOOKUP(B38,'[1]17'!B:K,10,0),"0")</f>
        <v>0</v>
      </c>
      <c r="EB38" s="77">
        <f>IFERROR(VLOOKUP(B38,'[1]17'!B:L,11,0),"0")</f>
        <v>0</v>
      </c>
      <c r="EC38" s="75">
        <f t="shared" si="24"/>
        <v>0</v>
      </c>
      <c r="ED38" s="77">
        <f>IFERROR(VLOOKUP(B38,'[1]18'!B:D,3,0),"0")</f>
        <v>0</v>
      </c>
      <c r="EE38" s="77">
        <f>IFERROR(VLOOKUP(B38,'[1]18'!B:E,4,0),"0")</f>
        <v>0</v>
      </c>
      <c r="EF38" s="77">
        <f>IFERROR(VLOOKUP(B38,'[1]18'!B:F,5,0),"0")</f>
        <v>0</v>
      </c>
      <c r="EG38" s="77">
        <f>IFERROR(VLOOKUP(B38,'[1]18'!B:J,9,0),"0")</f>
        <v>0</v>
      </c>
      <c r="EH38" s="77">
        <f>IFERROR(VLOOKUP(B38,'[1]18'!B:K,10,0),"0")</f>
        <v>0</v>
      </c>
      <c r="EI38" s="77">
        <f>IFERROR(VLOOKUP(B38,'[1]18'!B:L,11,0),"0")</f>
        <v>0</v>
      </c>
      <c r="EJ38" s="75">
        <f t="shared" si="25"/>
        <v>0</v>
      </c>
      <c r="EK38" s="77">
        <f>IFERROR(VLOOKUP(B38,'[1]19'!B:D,3,0),"0")</f>
        <v>0</v>
      </c>
      <c r="EL38" s="77">
        <f>IFERROR(VLOOKUP(B38,'[1]19'!B:E,4,0),"0")</f>
        <v>0</v>
      </c>
      <c r="EM38" s="77">
        <f>IFERROR(VLOOKUP(B38,'[1]19'!B:F,5,0),"0")</f>
        <v>0</v>
      </c>
      <c r="EN38" s="77">
        <f>IFERROR(VLOOKUP(B38,'[1]19'!B:J,9,0),"0")</f>
        <v>0</v>
      </c>
      <c r="EO38" s="77">
        <f>IFERROR(VLOOKUP(B38,'[1]19'!B:K,10,0),"0")</f>
        <v>0</v>
      </c>
      <c r="EP38" s="77">
        <f>IFERROR(VLOOKUP(B38,'[1]19'!B:L,11,0),"0")</f>
        <v>0</v>
      </c>
      <c r="EQ38" s="75">
        <f t="shared" si="26"/>
        <v>0</v>
      </c>
      <c r="ER38" s="77">
        <f>IFERROR(VLOOKUP(B38,'[1]20'!B:D,3,0),"0")</f>
        <v>0</v>
      </c>
      <c r="ES38" s="77">
        <f>IFERROR(VLOOKUP(B38,'[1]20'!B:E,4,0),"0")</f>
        <v>0</v>
      </c>
      <c r="ET38" s="77">
        <f>IFERROR(VLOOKUP(B38,'[1]20'!B:F,5,0),"0")</f>
        <v>0</v>
      </c>
      <c r="EU38" s="77">
        <f>IFERROR(VLOOKUP(B38,'[1]20'!B:J,9,0),"0")</f>
        <v>0</v>
      </c>
      <c r="EV38" s="77">
        <f>IFERROR(VLOOKUP(B38,'[1]20'!B:K,10,0),"0")</f>
        <v>0</v>
      </c>
      <c r="EW38" s="77">
        <f>IFERROR(VLOOKUP(B38,'[1]20'!B:L,11,0),"0")</f>
        <v>0</v>
      </c>
      <c r="EX38" s="75">
        <f t="shared" si="27"/>
        <v>0</v>
      </c>
      <c r="EY38" s="77">
        <f>IFERROR(VLOOKUP(B38,'[1]21'!B:D,3,0),"0")</f>
        <v>0</v>
      </c>
      <c r="EZ38" s="77">
        <f>IFERROR(VLOOKUP(B38,'[1]21'!B:E,4,0),"0")</f>
        <v>0</v>
      </c>
      <c r="FA38" s="77">
        <f>IFERROR(VLOOKUP(B38,'[1]21'!B:F,5,0),"0")</f>
        <v>0</v>
      </c>
      <c r="FB38" s="77">
        <f>IFERROR(VLOOKUP(B38,'[1]21'!B:J,9,0),"0")</f>
        <v>0</v>
      </c>
      <c r="FC38" s="77">
        <f>IFERROR(VLOOKUP(B38,'[1]21'!B:K,10,0),"0")</f>
        <v>0</v>
      </c>
      <c r="FD38" s="77">
        <f>IFERROR(VLOOKUP(B38,'[1]21'!B:L,11,0),"0")</f>
        <v>0</v>
      </c>
      <c r="FE38" s="75">
        <f t="shared" si="28"/>
        <v>0</v>
      </c>
      <c r="FF38" s="77">
        <f>IFERROR(VLOOKUP(B38,'[1]22'!B:D,3,0),"0")</f>
        <v>0</v>
      </c>
      <c r="FG38" s="77">
        <f>IFERROR(VLOOKUP(B38,'[1]22'!B:E,4,0),"0")</f>
        <v>0</v>
      </c>
      <c r="FH38" s="77">
        <f>IFERROR(VLOOKUP(B38,'[1]22'!B:F,5,0),"0")</f>
        <v>0</v>
      </c>
      <c r="FI38" s="77">
        <f>IFERROR(VLOOKUP(B38,'[1]22'!B:J,9,0),"0")</f>
        <v>0</v>
      </c>
      <c r="FJ38" s="77">
        <f>IFERROR(VLOOKUP(B38,'[1]22'!B:K,10,0),"0")</f>
        <v>0</v>
      </c>
      <c r="FK38" s="77">
        <f>IFERROR(VLOOKUP(B38,'[1]22'!B:L,11,0),"0")</f>
        <v>0</v>
      </c>
      <c r="FL38" s="75">
        <f t="shared" si="29"/>
        <v>0</v>
      </c>
      <c r="FM38" s="77">
        <f>IFERROR(VLOOKUP(B38,'[1]23'!B:D,3,0),"0")</f>
        <v>0</v>
      </c>
      <c r="FN38" s="77">
        <f>IFERROR(VLOOKUP(B38,'[1]23'!B:E,4,0),"0")</f>
        <v>0</v>
      </c>
      <c r="FO38" s="77">
        <f>IFERROR(VLOOKUP(B38,'[1]23'!B:F,5,0),"0")</f>
        <v>0</v>
      </c>
      <c r="FP38" s="77">
        <f>IFERROR(VLOOKUP(B38,'[1]23'!B:J,9,0),"0")</f>
        <v>0</v>
      </c>
      <c r="FQ38" s="77">
        <f>IFERROR(VLOOKUP(B38,'[1]23'!B:K,10,0),"0")</f>
        <v>0</v>
      </c>
      <c r="FR38" s="77">
        <f>IFERROR(VLOOKUP(B38,'[1]23'!B:L,11,0),"0")</f>
        <v>0</v>
      </c>
      <c r="FS38" s="75">
        <f t="shared" si="30"/>
        <v>0</v>
      </c>
      <c r="FT38" s="77">
        <f>IFERROR(VLOOKUP(B38,'[1]24'!B:D,3,0),"0")</f>
        <v>0</v>
      </c>
      <c r="FU38" s="77">
        <f>IFERROR(VLOOKUP(B38,'[1]24'!B:E,4,0),"0")</f>
        <v>0</v>
      </c>
      <c r="FV38" s="77">
        <f>IFERROR(VLOOKUP(B38,'[1]24'!B:F,5,0),"0")</f>
        <v>0</v>
      </c>
      <c r="FW38" s="77">
        <f>IFERROR(VLOOKUP(B38,'[1]24'!B:J,9,0),"0")</f>
        <v>0</v>
      </c>
      <c r="FX38" s="77">
        <f>IFERROR(VLOOKUP(B38,'[1]24'!B:K,10,0),"0")</f>
        <v>0</v>
      </c>
      <c r="FY38" s="77">
        <f>IFERROR(VLOOKUP(B38,'[1]24'!B:L,11,0),"0")</f>
        <v>0</v>
      </c>
      <c r="FZ38" s="75">
        <f t="shared" si="31"/>
        <v>0</v>
      </c>
      <c r="GA38" s="77">
        <f>IFERROR(VLOOKUP(B38,'[1]25'!B:D,3,0),"0")</f>
        <v>0</v>
      </c>
      <c r="GB38" s="77">
        <f>IFERROR(VLOOKUP(B38,'[1]25'!B:E,4,0),"0")</f>
        <v>0</v>
      </c>
      <c r="GC38" s="77">
        <f>IFERROR(VLOOKUP(B38,'[1]25'!B:F,5,0),"0")</f>
        <v>0</v>
      </c>
      <c r="GD38" s="77">
        <f>IFERROR(VLOOKUP(B38,'[1]25'!B:J,9,0),"0")</f>
        <v>0</v>
      </c>
      <c r="GE38" s="77">
        <f>IFERROR(VLOOKUP(B38,'[1]25'!B:K,10,0),"0")</f>
        <v>0</v>
      </c>
      <c r="GF38" s="77">
        <f>IFERROR(VLOOKUP(B38,'[1]25'!B:L,11,0),"0")</f>
        <v>0</v>
      </c>
      <c r="GG38" s="75">
        <f t="shared" si="32"/>
        <v>0</v>
      </c>
      <c r="GH38" s="77">
        <f>IFERROR(VLOOKUP(B38,'[1]26'!B:D,3,0),"0")</f>
        <v>0</v>
      </c>
      <c r="GI38" s="77">
        <f>IFERROR(VLOOKUP(B38,'[1]26'!B:E,4,0),"0")</f>
        <v>0</v>
      </c>
      <c r="GJ38" s="77">
        <f>IFERROR(VLOOKUP(B38,'[1]26'!B:F,5,0),"0")</f>
        <v>0</v>
      </c>
      <c r="GK38" s="77">
        <f>IFERROR(VLOOKUP(B38,'[1]26'!B:J,9,0),"0")</f>
        <v>0</v>
      </c>
      <c r="GL38" s="77">
        <f>IFERROR(VLOOKUP(B38,'[1]26'!B:K,10,0),"0")</f>
        <v>0</v>
      </c>
      <c r="GM38" s="77">
        <f>IFERROR(VLOOKUP(B38,'[1]26'!B:L,11,0),"0")</f>
        <v>0</v>
      </c>
      <c r="GN38" s="75">
        <f t="shared" si="33"/>
        <v>0</v>
      </c>
      <c r="GO38" s="77">
        <f>IFERROR(VLOOKUP(B38,'[1]27'!B:D,3,0),"0")</f>
        <v>0</v>
      </c>
      <c r="GP38" s="77">
        <f>IFERROR(VLOOKUP(B38,'[1]27'!B:E,4,0),"0")</f>
        <v>0</v>
      </c>
      <c r="GQ38" s="77">
        <f>IFERROR(VLOOKUP(B38,'[1]27'!B:F,5,0),"0")</f>
        <v>0</v>
      </c>
      <c r="GR38" s="77">
        <f>IFERROR(VLOOKUP(B38,'[1]27'!B:J,9,0),"0")</f>
        <v>0</v>
      </c>
      <c r="GS38" s="77">
        <f>IFERROR(VLOOKUP(B38,'[1]27'!B:K,10,0),"0")</f>
        <v>0</v>
      </c>
      <c r="GT38" s="77">
        <f>IFERROR(VLOOKUP(B38,'[1]27'!B:L,11,0),"0")</f>
        <v>0</v>
      </c>
      <c r="GU38" s="75">
        <f t="shared" si="34"/>
        <v>0</v>
      </c>
      <c r="GV38" s="77">
        <f>IFERROR(VLOOKUP(B38,'[1]28'!B:D,3,0),"0")</f>
        <v>0</v>
      </c>
      <c r="GW38" s="77">
        <f>IFERROR(VLOOKUP(B38,'[1]28'!B:E,4,0),"0")</f>
        <v>0</v>
      </c>
      <c r="GX38" s="77">
        <f>IFERROR(VLOOKUP(B38,'[1]28'!B:F,5,0),"0")</f>
        <v>0</v>
      </c>
      <c r="GY38" s="77">
        <f>IFERROR(VLOOKUP(B38,'[1]28'!B:J,9,0),"0")</f>
        <v>0</v>
      </c>
      <c r="GZ38" s="77">
        <f>IFERROR(VLOOKUP(B38,'[1]28'!B:K,10,0),"0")</f>
        <v>0</v>
      </c>
      <c r="HA38" s="77">
        <f>IFERROR(VLOOKUP(B38,'[1]28'!B:L,11,0),"0")</f>
        <v>0</v>
      </c>
      <c r="HB38" s="75">
        <f t="shared" si="35"/>
        <v>0</v>
      </c>
      <c r="HC38" s="77" t="str">
        <f>IFERROR(VLOOKUP(B38,#REF!,3),"0")</f>
        <v>0</v>
      </c>
      <c r="HD38" s="77" t="str">
        <f>IFERROR(VLOOKUP(B38,#REF!,4,0),"0")</f>
        <v>0</v>
      </c>
      <c r="HE38" s="77" t="str">
        <f>IFERROR(VLOOKUP(B38,#REF!,5,0),"0")</f>
        <v>0</v>
      </c>
      <c r="HF38" s="77" t="str">
        <f>IFERROR(VLOOKUP(B38,#REF!,9,0),"0")</f>
        <v>0</v>
      </c>
      <c r="HG38" s="77" t="str">
        <f>IFERROR(VLOOKUP(B38,#REF!,10,0),"0")</f>
        <v>0</v>
      </c>
      <c r="HH38" s="77" t="str">
        <f>IFERROR(VLOOKUP(B38,#REF!,11,0),"0")</f>
        <v>0</v>
      </c>
      <c r="HI38" s="75">
        <f t="shared" si="36"/>
        <v>0</v>
      </c>
      <c r="HP38" s="75">
        <f t="shared" si="37"/>
        <v>0</v>
      </c>
      <c r="HW38" s="75">
        <f t="shared" si="38"/>
        <v>0</v>
      </c>
    </row>
    <row r="39" spans="1:231" x14ac:dyDescent="0.6">
      <c r="A39" s="57">
        <v>36</v>
      </c>
      <c r="B39" s="57">
        <v>1111074</v>
      </c>
      <c r="C39" s="58" t="s">
        <v>16755</v>
      </c>
      <c r="D39" s="57" t="s">
        <v>169</v>
      </c>
      <c r="E39" s="59">
        <v>4.57</v>
      </c>
      <c r="F39" s="73">
        <f t="shared" si="5"/>
        <v>9.14</v>
      </c>
      <c r="G39" s="74">
        <f t="shared" si="39"/>
        <v>0</v>
      </c>
      <c r="H39" s="74">
        <f t="shared" si="39"/>
        <v>2</v>
      </c>
      <c r="I39" s="74">
        <f t="shared" si="39"/>
        <v>0</v>
      </c>
      <c r="J39" s="74">
        <f t="shared" si="39"/>
        <v>0</v>
      </c>
      <c r="K39" s="74">
        <f t="shared" si="39"/>
        <v>0</v>
      </c>
      <c r="L39" s="74">
        <f t="shared" si="39"/>
        <v>0</v>
      </c>
      <c r="M39" s="75">
        <f t="shared" si="6"/>
        <v>2</v>
      </c>
      <c r="N39" s="76">
        <f t="shared" si="7"/>
        <v>2</v>
      </c>
      <c r="O39" s="77" t="str">
        <f>IFERROR(VLOOKUP(B39,'[1]1ไม่มียอด'!B:D,3,0),"0")</f>
        <v>0</v>
      </c>
      <c r="P39" s="77" t="str">
        <f>IFERROR(VLOOKUP(B39,'[1]1ไม่มียอด'!B:E,4,0),"0")</f>
        <v>0</v>
      </c>
      <c r="Q39" s="77" t="str">
        <f>IFERROR(VLOOKUP(B39,'[1]1ไม่มียอด'!B:F,5,0),"0")</f>
        <v>0</v>
      </c>
      <c r="R39" s="77" t="str">
        <f>IFERROR(VLOOKUP(B39,'[1]1ไม่มียอด'!B:G,6,0),"0")</f>
        <v>0</v>
      </c>
      <c r="S39" s="77" t="str">
        <f>IFERROR(VLOOKUP(B39,'[1]1ไม่มียอด'!B:J,9,0),"0")</f>
        <v>0</v>
      </c>
      <c r="T39" s="77" t="str">
        <f>IFERROR(VLOOKUP(B39,'[1]1ไม่มียอด'!B:K,10,0),"0")</f>
        <v>0</v>
      </c>
      <c r="U39" s="75">
        <f t="shared" si="8"/>
        <v>0</v>
      </c>
      <c r="V39" s="77" t="str">
        <f>IFERROR(VLOOKUP(B39,#REF!,3,0),"0")</f>
        <v>0</v>
      </c>
      <c r="W39" s="77" t="str">
        <f>IFERROR(VLOOKUP(B39,#REF!,4,0),"0")</f>
        <v>0</v>
      </c>
      <c r="X39" s="77" t="str">
        <f>IFERROR(VLOOKUP(B39,#REF!,5,0),"0")</f>
        <v>0</v>
      </c>
      <c r="Y39" s="77" t="str">
        <f>IFERROR(VLOOKUP(B39,#REF!,9,0),"0")</f>
        <v>0</v>
      </c>
      <c r="Z39" s="77" t="str">
        <f>IFERROR(VLOOKUP(B39,#REF!,10,0),"0")</f>
        <v>0</v>
      </c>
      <c r="AA39" s="77" t="str">
        <f>IFERROR(VLOOKUP(B39,#REF!,11,0),"0")</f>
        <v>0</v>
      </c>
      <c r="AB39" s="75">
        <f t="shared" si="9"/>
        <v>0</v>
      </c>
      <c r="AC39" s="77">
        <f>IFERROR(VLOOKUP(B39,'[1]3'!B:D,3,0),"0")</f>
        <v>0</v>
      </c>
      <c r="AD39" s="77">
        <f>IFERROR(VLOOKUP(B39,'[1]3'!B:E,4,0),"0")</f>
        <v>0</v>
      </c>
      <c r="AE39" s="77">
        <f>IFERROR(VLOOKUP(B39,'[1]3'!B:F,5,0),"0")</f>
        <v>0</v>
      </c>
      <c r="AF39" s="77">
        <f>IFERROR(VLOOKUP(B39,'[1]3'!B:J,9,0),"0")</f>
        <v>0</v>
      </c>
      <c r="AG39" s="77">
        <f>IFERROR(VLOOKUP(B39,'[1]3'!B:K,10,0),"0")</f>
        <v>0</v>
      </c>
      <c r="AH39" s="77">
        <f>IFERROR(VLOOKUP(B39,'[1]3'!B:L,11,0),"0")</f>
        <v>0</v>
      </c>
      <c r="AI39" s="75">
        <f t="shared" si="10"/>
        <v>0</v>
      </c>
      <c r="AJ39" s="77">
        <f>IFERROR(VLOOKUP(B39,'[1]4'!B:D,3,0),"0")</f>
        <v>0</v>
      </c>
      <c r="AK39" s="77">
        <f>IFERROR(VLOOKUP(B39,'[1]4'!B:E,4,0),"0")</f>
        <v>0</v>
      </c>
      <c r="AL39" s="77">
        <f>IFERROR(VLOOKUP(B39,'[1]4'!B:F,5,0),"0")</f>
        <v>0</v>
      </c>
      <c r="AM39" s="77">
        <f>IFERROR(VLOOKUP(B39,'[1]4'!B:J,9,0),"0")</f>
        <v>0</v>
      </c>
      <c r="AN39" s="77">
        <f>IFERROR(VLOOKUP(B39,'[1]4'!B:K,10,0),"0")</f>
        <v>0</v>
      </c>
      <c r="AO39" s="77">
        <f>IFERROR(VLOOKUP(B39,'[1]4'!B:L,11,0),"0")</f>
        <v>0</v>
      </c>
      <c r="AP39" s="75">
        <f t="shared" si="11"/>
        <v>0</v>
      </c>
      <c r="AQ39" s="77">
        <f>IFERROR(VLOOKUP(B39,'[1]5'!B:D,3,0),"0")</f>
        <v>0</v>
      </c>
      <c r="AR39" s="77">
        <f>IFERROR(VLOOKUP(B39,'[1]5'!B:E,4,0),"0")</f>
        <v>0</v>
      </c>
      <c r="AS39" s="77">
        <f>IFERROR(VLOOKUP(B39,'[1]5'!B:F,5,0),"0")</f>
        <v>0</v>
      </c>
      <c r="AT39" s="77">
        <f>IFERROR(VLOOKUP(B39,'[1]5'!B:J,9,0),"0")</f>
        <v>0</v>
      </c>
      <c r="AU39" s="77">
        <f>IFERROR(VLOOKUP(B39,'[1]5'!B:K,10,0),"0")</f>
        <v>0</v>
      </c>
      <c r="AV39" s="77">
        <f>IFERROR(VLOOKUP(B39,'[1]5'!B:L,11,0),"0")</f>
        <v>0</v>
      </c>
      <c r="AW39" s="75">
        <f t="shared" si="12"/>
        <v>0</v>
      </c>
      <c r="AX39" s="77">
        <f>IFERROR(VLOOKUP(B39,'[1]6'!B:D,3,0),"0")</f>
        <v>0</v>
      </c>
      <c r="AY39" s="77">
        <f>IFERROR(VLOOKUP(B39,'[1]6'!B:E,4,0),"0")</f>
        <v>0</v>
      </c>
      <c r="AZ39" s="77">
        <f>IFERROR(VLOOKUP(B39,'[1]6'!B:F,5,0),"0")</f>
        <v>0</v>
      </c>
      <c r="BA39" s="77">
        <f>IFERROR(VLOOKUP(B39,'[1]6'!B:J,9,0),"0")</f>
        <v>0</v>
      </c>
      <c r="BB39" s="77">
        <f>IFERROR(VLOOKUP(B39,'[1]6'!B:K,10,0),"0")</f>
        <v>0</v>
      </c>
      <c r="BC39" s="77">
        <f>IFERROR(VLOOKUP(B39,'[1]6'!B:L,11,0),"0")</f>
        <v>0</v>
      </c>
      <c r="BD39" s="75">
        <f t="shared" si="13"/>
        <v>0</v>
      </c>
      <c r="BE39" s="77">
        <f>IFERROR(VLOOKUP(B39,'[1]7'!B:D,3,0),"0")</f>
        <v>0</v>
      </c>
      <c r="BF39" s="77">
        <f>IFERROR(VLOOKUP(B39,'[1]7'!B:E,4,0),"0")</f>
        <v>0</v>
      </c>
      <c r="BG39" s="77">
        <f>IFERROR(VLOOKUP(B39,'[1]7'!B:F,5,0),"0")</f>
        <v>0</v>
      </c>
      <c r="BH39" s="77">
        <f>IFERROR(VLOOKUP(B39,'[1]7'!B:J,9,0),"0")</f>
        <v>0</v>
      </c>
      <c r="BI39" s="77">
        <f>IFERROR(VLOOKUP(B39,'[1]7'!B:K,10,0),"0")</f>
        <v>0</v>
      </c>
      <c r="BJ39" s="77">
        <f>IFERROR(VLOOKUP(B39,'[1]7'!B:L,11,0),"0")</f>
        <v>0</v>
      </c>
      <c r="BK39" s="75">
        <f t="shared" si="14"/>
        <v>0</v>
      </c>
      <c r="BL39" s="77">
        <f>IFERROR(VLOOKUP(B39,'[1]8'!B:D,3,0),"0")</f>
        <v>0</v>
      </c>
      <c r="BM39" s="77">
        <f>IFERROR(VLOOKUP(B39,'[1]8'!B:E,4,0),"0")</f>
        <v>0</v>
      </c>
      <c r="BN39" s="77">
        <f>IFERROR(VLOOKUP(B39,'[1]8'!B:F,5,0),"0")</f>
        <v>0</v>
      </c>
      <c r="BO39" s="77">
        <f>IFERROR(VLOOKUP(B39,'[1]8'!B:J,9,0),"0")</f>
        <v>0</v>
      </c>
      <c r="BP39" s="77">
        <f>IFERROR(VLOOKUP(B39,'[1]8'!B:K,10,0),"0")</f>
        <v>0</v>
      </c>
      <c r="BQ39" s="77">
        <f>IFERROR(VLOOKUP(B39,'[1]8'!B:L,11,0),"0")</f>
        <v>0</v>
      </c>
      <c r="BR39" s="75">
        <f t="shared" si="15"/>
        <v>0</v>
      </c>
      <c r="BS39" s="77">
        <f>IFERROR(VLOOKUP(B39,'[1]9'!B:D,3,0),"0")</f>
        <v>0</v>
      </c>
      <c r="BT39" s="77">
        <f>IFERROR(VLOOKUP(B39,'[1]9'!B:E,4,0),"0")</f>
        <v>0</v>
      </c>
      <c r="BU39" s="77">
        <f>IFERROR(VLOOKUP(B39,'[1]9'!B:F,5,0),"0")</f>
        <v>0</v>
      </c>
      <c r="BV39" s="77">
        <f>IFERROR(VLOOKUP(B39,'[1]9'!B:J,9,0),"0")</f>
        <v>0</v>
      </c>
      <c r="BW39" s="77">
        <f>IFERROR(VLOOKUP(B39,'[1]9'!B:K,10,0),"0")</f>
        <v>0</v>
      </c>
      <c r="BX39" s="77">
        <f>IFERROR(VLOOKUP(B39,'[1]9'!B:L,11,0),"0")</f>
        <v>0</v>
      </c>
      <c r="BY39" s="75">
        <f t="shared" si="16"/>
        <v>0</v>
      </c>
      <c r="BZ39" s="77">
        <f>IFERROR(VLOOKUP(B39,'[1]10'!B:D,3,0),"0")</f>
        <v>0</v>
      </c>
      <c r="CA39" s="77">
        <f>IFERROR(VLOOKUP(B39,'[1]10'!B:E,4,0),"0")</f>
        <v>0</v>
      </c>
      <c r="CB39" s="77">
        <f>VLOOKUP(B39,'[1]10'!B:F,5,0)</f>
        <v>0</v>
      </c>
      <c r="CC39" s="77">
        <f>IFERROR(VLOOKUP(B39,'[1]10'!B:J,9,0),"0")</f>
        <v>0</v>
      </c>
      <c r="CD39" s="77">
        <f>IFERROR(VLOOKUP(B39,'[1]10'!B:K,10,0),"0")</f>
        <v>0</v>
      </c>
      <c r="CE39" s="77">
        <f>IFERROR(VLOOKUP(B39,'[1]10'!B:L,11,0),"0")</f>
        <v>0</v>
      </c>
      <c r="CF39" s="75">
        <f t="shared" si="17"/>
        <v>0</v>
      </c>
      <c r="CG39" s="77">
        <f>IFERROR(VLOOKUP(B39,'[1]11'!B:D,3,0),"0")</f>
        <v>0</v>
      </c>
      <c r="CH39" s="77">
        <f>IFERROR(VLOOKUP(B39,'[1]11'!B:E,4,0),"0")</f>
        <v>0</v>
      </c>
      <c r="CI39" s="77">
        <f>IFERROR(VLOOKUP(B39,'[1]11'!B:F,5,0),"0")</f>
        <v>0</v>
      </c>
      <c r="CJ39" s="77">
        <f>IFERROR(VLOOKUP(B39,'[1]11'!B:J,9,0),"0")</f>
        <v>0</v>
      </c>
      <c r="CK39" s="77">
        <f>IFERROR(VLOOKUP(B39,'[1]11'!B:K,10,0),"0")</f>
        <v>0</v>
      </c>
      <c r="CL39" s="77">
        <f>IFERROR(VLOOKUP(B39,'[1]11'!B:L,11,0),"0")</f>
        <v>0</v>
      </c>
      <c r="CM39" s="75">
        <f t="shared" si="18"/>
        <v>0</v>
      </c>
      <c r="CN39" s="77">
        <f>IFERROR(VLOOKUP(B39,'[1]12'!B:D,3,0),"0")</f>
        <v>0</v>
      </c>
      <c r="CO39" s="77">
        <f>IFERROR(VLOOKUP(B39,'[1]12'!B:E,4,0),"0")</f>
        <v>0</v>
      </c>
      <c r="CP39" s="77">
        <f>IFERROR(VLOOKUP(B39,'[1]12'!B:F,5,0),"0")</f>
        <v>0</v>
      </c>
      <c r="CQ39" s="77">
        <f>IFERROR(VLOOKUP(B39,'[1]12'!B:J,9,0),"0")</f>
        <v>0</v>
      </c>
      <c r="CR39" s="77">
        <f>IFERROR(VLOOKUP(B39,'[1]12'!B:K,10,0),"0")</f>
        <v>0</v>
      </c>
      <c r="CS39" s="77">
        <f>IFERROR(VLOOKUP(B39,'[1]12'!B:L,11,0),"0")</f>
        <v>0</v>
      </c>
      <c r="CT39" s="75">
        <f t="shared" si="19"/>
        <v>0</v>
      </c>
      <c r="CU39" s="77">
        <f>IFERROR(VLOOKUP(B39,'[1]13'!B:D,3,0),"0")</f>
        <v>0</v>
      </c>
      <c r="CV39" s="77">
        <f>IFERROR(VLOOKUP(B39,'[1]13'!B:E,4,0),"0")</f>
        <v>0</v>
      </c>
      <c r="CW39" s="77">
        <f>IFERROR(VLOOKUP(B39,'[1]13'!B:F,5,0),"0")</f>
        <v>0</v>
      </c>
      <c r="CX39" s="77">
        <f>IFERROR(VLOOKUP(B39,'[1]13'!B:J,9,0),"0")</f>
        <v>0</v>
      </c>
      <c r="CY39" s="77">
        <f>IFERROR(VLOOKUP(B39,'[1]13'!B:K,10,0),"0")</f>
        <v>0</v>
      </c>
      <c r="CZ39" s="77">
        <f>IFERROR(VLOOKUP(B39,'[1]13'!B:L,11,0),"0")</f>
        <v>0</v>
      </c>
      <c r="DA39" s="75">
        <f t="shared" si="20"/>
        <v>0</v>
      </c>
      <c r="DB39" s="77">
        <f>IFERROR(VLOOKUP(B39,'[1]14'!B:D,3,0),"0")</f>
        <v>0</v>
      </c>
      <c r="DC39" s="77">
        <f>IFERROR(VLOOKUP(B39,'[1]14'!B:E,4,0),"0")</f>
        <v>0</v>
      </c>
      <c r="DD39" s="77">
        <f>IFERROR(VLOOKUP(B39,'[1]14'!B:F,5,0),"0")</f>
        <v>0</v>
      </c>
      <c r="DE39" s="77">
        <f>IFERROR(VLOOKUP(B39,'[1]14'!B:J,9,0),"0")</f>
        <v>0</v>
      </c>
      <c r="DF39" s="77">
        <f>IFERROR(VLOOKUP(B39,'[1]14'!B:K,10,0),"0")</f>
        <v>0</v>
      </c>
      <c r="DG39" s="77">
        <f>IFERROR(VLOOKUP(B39,'[1]14'!B:L,11,0),"0")</f>
        <v>0</v>
      </c>
      <c r="DH39" s="75">
        <f t="shared" si="21"/>
        <v>0</v>
      </c>
      <c r="DI39" s="77">
        <f>IFERROR(VLOOKUP(B39,'[1]15'!B:D,3,0),"0")</f>
        <v>0</v>
      </c>
      <c r="DJ39" s="77">
        <f>IFERROR(VLOOKUP(B39,'[1]15'!B:E,4,0),"0")</f>
        <v>0</v>
      </c>
      <c r="DK39" s="77">
        <f>IFERROR(VLOOKUP(B39,'[1]15'!B:F,5,0),"0")</f>
        <v>0</v>
      </c>
      <c r="DL39" s="77">
        <f>IFERROR(VLOOKUP(B39,'[1]15'!B:J,9,0),"0")</f>
        <v>0</v>
      </c>
      <c r="DM39" s="77">
        <f>IFERROR(VLOOKUP(B39,'[1]15'!B:K,10,0),"0")</f>
        <v>0</v>
      </c>
      <c r="DN39" s="77">
        <f>IFERROR(VLOOKUP(B39,'[1]15'!B:L,11,0),"0")</f>
        <v>0</v>
      </c>
      <c r="DO39" s="75">
        <f t="shared" si="22"/>
        <v>0</v>
      </c>
      <c r="DP39" s="77">
        <f>IFERROR(VLOOKUP(B39,'[1]16'!B:D,3,0),"0")</f>
        <v>0</v>
      </c>
      <c r="DQ39" s="77">
        <f>IFERROR(VLOOKUP(B39,'[1]16'!B:E,4,0),"0")</f>
        <v>0</v>
      </c>
      <c r="DR39" s="77">
        <f>IFERROR(VLOOKUP(B39,'[1]16'!B:F,5,0),"0")</f>
        <v>0</v>
      </c>
      <c r="DS39" s="77">
        <f>IFERROR(VLOOKUP(B39,'[1]16'!B:J,9,0),"0")</f>
        <v>0</v>
      </c>
      <c r="DT39" s="77">
        <f>IFERROR(VLOOKUP(B39,'[1]16'!B:K,10,0),"0")</f>
        <v>0</v>
      </c>
      <c r="DU39" s="77">
        <f>IFERROR(VLOOKUP(B39,'[1]16'!B:L,11,0),"0")</f>
        <v>0</v>
      </c>
      <c r="DV39" s="75">
        <f t="shared" si="23"/>
        <v>0</v>
      </c>
      <c r="DW39" s="77">
        <f>IFERROR(VLOOKUP(B39,'[1]17'!B:D,3,0),"0")</f>
        <v>0</v>
      </c>
      <c r="DX39" s="77">
        <f>IFERROR(VLOOKUP(B39,'[1]17'!B:E,4,0),"0")</f>
        <v>0</v>
      </c>
      <c r="DY39" s="77">
        <f>IFERROR(VLOOKUP(B39,'[1]17'!B:F,5,0),"0")</f>
        <v>0</v>
      </c>
      <c r="DZ39" s="77">
        <f>IFERROR(VLOOKUP(B39,'[1]17'!B:J,9,0),"0")</f>
        <v>0</v>
      </c>
      <c r="EA39" s="77">
        <f>IFERROR(VLOOKUP(B39,'[1]17'!B:K,10,0),"0")</f>
        <v>0</v>
      </c>
      <c r="EB39" s="77">
        <f>IFERROR(VLOOKUP(B39,'[1]17'!B:L,11,0),"0")</f>
        <v>0</v>
      </c>
      <c r="EC39" s="75">
        <f t="shared" si="24"/>
        <v>0</v>
      </c>
      <c r="ED39" s="77">
        <f>IFERROR(VLOOKUP(B39,'[1]18'!B:D,3,0),"0")</f>
        <v>0</v>
      </c>
      <c r="EE39" s="77">
        <f>IFERROR(VLOOKUP(B39,'[1]18'!B:E,4,0),"0")</f>
        <v>0</v>
      </c>
      <c r="EF39" s="77">
        <f>IFERROR(VLOOKUP(B39,'[1]18'!B:F,5,0),"0")</f>
        <v>0</v>
      </c>
      <c r="EG39" s="77">
        <f>IFERROR(VLOOKUP(B39,'[1]18'!B:J,9,0),"0")</f>
        <v>0</v>
      </c>
      <c r="EH39" s="77">
        <f>IFERROR(VLOOKUP(B39,'[1]18'!B:K,10,0),"0")</f>
        <v>0</v>
      </c>
      <c r="EI39" s="77">
        <f>IFERROR(VLOOKUP(B39,'[1]18'!B:L,11,0),"0")</f>
        <v>0</v>
      </c>
      <c r="EJ39" s="75">
        <f t="shared" si="25"/>
        <v>0</v>
      </c>
      <c r="EK39" s="77">
        <f>IFERROR(VLOOKUP(B39,'[1]19'!B:D,3,0),"0")</f>
        <v>0</v>
      </c>
      <c r="EL39" s="77">
        <f>IFERROR(VLOOKUP(B39,'[1]19'!B:E,4,0),"0")</f>
        <v>0</v>
      </c>
      <c r="EM39" s="77">
        <f>IFERROR(VLOOKUP(B39,'[1]19'!B:F,5,0),"0")</f>
        <v>0</v>
      </c>
      <c r="EN39" s="77">
        <f>IFERROR(VLOOKUP(B39,'[1]19'!B:J,9,0),"0")</f>
        <v>0</v>
      </c>
      <c r="EO39" s="77">
        <f>IFERROR(VLOOKUP(B39,'[1]19'!B:K,10,0),"0")</f>
        <v>0</v>
      </c>
      <c r="EP39" s="77">
        <f>IFERROR(VLOOKUP(B39,'[1]19'!B:L,11,0),"0")</f>
        <v>0</v>
      </c>
      <c r="EQ39" s="75">
        <f t="shared" si="26"/>
        <v>0</v>
      </c>
      <c r="ER39" s="77">
        <f>IFERROR(VLOOKUP(B39,'[1]20'!B:D,3,0),"0")</f>
        <v>0</v>
      </c>
      <c r="ES39" s="77">
        <f>IFERROR(VLOOKUP(B39,'[1]20'!B:E,4,0),"0")</f>
        <v>0</v>
      </c>
      <c r="ET39" s="77">
        <f>IFERROR(VLOOKUP(B39,'[1]20'!B:F,5,0),"0")</f>
        <v>0</v>
      </c>
      <c r="EU39" s="77">
        <f>IFERROR(VLOOKUP(B39,'[1]20'!B:J,9,0),"0")</f>
        <v>0</v>
      </c>
      <c r="EV39" s="77">
        <f>IFERROR(VLOOKUP(B39,'[1]20'!B:K,10,0),"0")</f>
        <v>0</v>
      </c>
      <c r="EW39" s="77">
        <f>IFERROR(VLOOKUP(B39,'[1]20'!B:L,11,0),"0")</f>
        <v>0</v>
      </c>
      <c r="EX39" s="75">
        <f t="shared" si="27"/>
        <v>0</v>
      </c>
      <c r="EY39" s="77">
        <f>IFERROR(VLOOKUP(B39,'[1]21'!B:D,3,0),"0")</f>
        <v>0</v>
      </c>
      <c r="EZ39" s="77">
        <f>IFERROR(VLOOKUP(B39,'[1]21'!B:E,4,0),"0")</f>
        <v>0</v>
      </c>
      <c r="FA39" s="77">
        <f>IFERROR(VLOOKUP(B39,'[1]21'!B:F,5,0),"0")</f>
        <v>0</v>
      </c>
      <c r="FB39" s="77">
        <f>IFERROR(VLOOKUP(B39,'[1]21'!B:J,9,0),"0")</f>
        <v>0</v>
      </c>
      <c r="FC39" s="77">
        <f>IFERROR(VLOOKUP(B39,'[1]21'!B:K,10,0),"0")</f>
        <v>0</v>
      </c>
      <c r="FD39" s="77">
        <f>IFERROR(VLOOKUP(B39,'[1]21'!B:L,11,0),"0")</f>
        <v>0</v>
      </c>
      <c r="FE39" s="75">
        <f t="shared" si="28"/>
        <v>0</v>
      </c>
      <c r="FF39" s="77">
        <f>IFERROR(VLOOKUP(B39,'[1]22'!B:D,3,0),"0")</f>
        <v>0</v>
      </c>
      <c r="FG39" s="77">
        <f>IFERROR(VLOOKUP(B39,'[1]22'!B:E,4,0),"0")</f>
        <v>0</v>
      </c>
      <c r="FH39" s="77">
        <f>IFERROR(VLOOKUP(B39,'[1]22'!B:F,5,0),"0")</f>
        <v>0</v>
      </c>
      <c r="FI39" s="77">
        <f>IFERROR(VLOOKUP(B39,'[1]22'!B:J,9,0),"0")</f>
        <v>0</v>
      </c>
      <c r="FJ39" s="77">
        <f>IFERROR(VLOOKUP(B39,'[1]22'!B:K,10,0),"0")</f>
        <v>0</v>
      </c>
      <c r="FK39" s="77">
        <f>IFERROR(VLOOKUP(B39,'[1]22'!B:L,11,0),"0")</f>
        <v>0</v>
      </c>
      <c r="FL39" s="75">
        <f t="shared" si="29"/>
        <v>0</v>
      </c>
      <c r="FM39" s="77">
        <f>IFERROR(VLOOKUP(B39,'[1]23'!B:D,3,0),"0")</f>
        <v>0</v>
      </c>
      <c r="FN39" s="77">
        <f>IFERROR(VLOOKUP(B39,'[1]23'!B:E,4,0),"0")</f>
        <v>0</v>
      </c>
      <c r="FO39" s="77">
        <f>IFERROR(VLOOKUP(B39,'[1]23'!B:F,5,0),"0")</f>
        <v>0</v>
      </c>
      <c r="FP39" s="77">
        <f>IFERROR(VLOOKUP(B39,'[1]23'!B:J,9,0),"0")</f>
        <v>0</v>
      </c>
      <c r="FQ39" s="77">
        <f>IFERROR(VLOOKUP(B39,'[1]23'!B:K,10,0),"0")</f>
        <v>0</v>
      </c>
      <c r="FR39" s="77">
        <f>IFERROR(VLOOKUP(B39,'[1]23'!B:L,11,0),"0")</f>
        <v>0</v>
      </c>
      <c r="FS39" s="75">
        <f t="shared" si="30"/>
        <v>0</v>
      </c>
      <c r="FT39" s="77">
        <f>IFERROR(VLOOKUP(B39,'[1]24'!B:D,3,0),"0")</f>
        <v>0</v>
      </c>
      <c r="FU39" s="77">
        <f>IFERROR(VLOOKUP(B39,'[1]24'!B:E,4,0),"0")</f>
        <v>0</v>
      </c>
      <c r="FV39" s="77">
        <f>IFERROR(VLOOKUP(B39,'[1]24'!B:F,5,0),"0")</f>
        <v>0</v>
      </c>
      <c r="FW39" s="77">
        <f>IFERROR(VLOOKUP(B39,'[1]24'!B:J,9,0),"0")</f>
        <v>0</v>
      </c>
      <c r="FX39" s="77">
        <f>IFERROR(VLOOKUP(B39,'[1]24'!B:K,10,0),"0")</f>
        <v>0</v>
      </c>
      <c r="FY39" s="77">
        <f>IFERROR(VLOOKUP(B39,'[1]24'!B:L,11,0),"0")</f>
        <v>0</v>
      </c>
      <c r="FZ39" s="75">
        <f t="shared" si="31"/>
        <v>0</v>
      </c>
      <c r="GA39" s="77">
        <f>IFERROR(VLOOKUP(B39,'[1]25'!B:D,3,0),"0")</f>
        <v>0</v>
      </c>
      <c r="GB39" s="77">
        <f>IFERROR(VLOOKUP(B39,'[1]25'!B:E,4,0),"0")</f>
        <v>0</v>
      </c>
      <c r="GC39" s="77">
        <f>IFERROR(VLOOKUP(B39,'[1]25'!B:F,5,0),"0")</f>
        <v>0</v>
      </c>
      <c r="GD39" s="77">
        <f>IFERROR(VLOOKUP(B39,'[1]25'!B:J,9,0),"0")</f>
        <v>0</v>
      </c>
      <c r="GE39" s="77">
        <f>IFERROR(VLOOKUP(B39,'[1]25'!B:K,10,0),"0")</f>
        <v>0</v>
      </c>
      <c r="GF39" s="77">
        <f>IFERROR(VLOOKUP(B39,'[1]25'!B:L,11,0),"0")</f>
        <v>0</v>
      </c>
      <c r="GG39" s="75">
        <f t="shared" si="32"/>
        <v>0</v>
      </c>
      <c r="GH39" s="77">
        <f>IFERROR(VLOOKUP(B39,'[1]26'!B:D,3,0),"0")</f>
        <v>0</v>
      </c>
      <c r="GI39" s="77">
        <f>IFERROR(VLOOKUP(B39,'[1]26'!B:E,4,0),"0")</f>
        <v>0</v>
      </c>
      <c r="GJ39" s="77">
        <f>IFERROR(VLOOKUP(B39,'[1]26'!B:F,5,0),"0")</f>
        <v>0</v>
      </c>
      <c r="GK39" s="77">
        <f>IFERROR(VLOOKUP(B39,'[1]26'!B:J,9,0),"0")</f>
        <v>0</v>
      </c>
      <c r="GL39" s="77">
        <f>IFERROR(VLOOKUP(B39,'[1]26'!B:K,10,0),"0")</f>
        <v>0</v>
      </c>
      <c r="GM39" s="77">
        <f>IFERROR(VLOOKUP(B39,'[1]26'!B:L,11,0),"0")</f>
        <v>0</v>
      </c>
      <c r="GN39" s="75">
        <f t="shared" si="33"/>
        <v>0</v>
      </c>
      <c r="GO39" s="77">
        <f>IFERROR(VLOOKUP(B39,'[1]27'!B:D,3,0),"0")</f>
        <v>0</v>
      </c>
      <c r="GP39" s="77">
        <f>IFERROR(VLOOKUP(B39,'[1]27'!B:E,4,0),"0")</f>
        <v>0</v>
      </c>
      <c r="GQ39" s="77">
        <f>IFERROR(VLOOKUP(B39,'[1]27'!B:F,5,0),"0")</f>
        <v>0</v>
      </c>
      <c r="GR39" s="77">
        <f>IFERROR(VLOOKUP(B39,'[1]27'!B:J,9,0),"0")</f>
        <v>0</v>
      </c>
      <c r="GS39" s="77">
        <f>IFERROR(VLOOKUP(B39,'[1]27'!B:K,10,0),"0")</f>
        <v>0</v>
      </c>
      <c r="GT39" s="77">
        <f>IFERROR(VLOOKUP(B39,'[1]27'!B:L,11,0),"0")</f>
        <v>0</v>
      </c>
      <c r="GU39" s="75">
        <f t="shared" si="34"/>
        <v>0</v>
      </c>
      <c r="GV39" s="77">
        <f>IFERROR(VLOOKUP(B39,'[1]28'!B:D,3,0),"0")</f>
        <v>0</v>
      </c>
      <c r="GW39" s="77">
        <f>IFERROR(VLOOKUP(B39,'[1]28'!B:E,4,0),"0")</f>
        <v>2</v>
      </c>
      <c r="GX39" s="77">
        <f>IFERROR(VLOOKUP(B39,'[1]28'!B:F,5,0),"0")</f>
        <v>0</v>
      </c>
      <c r="GY39" s="77">
        <f>IFERROR(VLOOKUP(B39,'[1]28'!B:J,9,0),"0")</f>
        <v>0</v>
      </c>
      <c r="GZ39" s="77">
        <f>IFERROR(VLOOKUP(B39,'[1]28'!B:K,10,0),"0")</f>
        <v>0</v>
      </c>
      <c r="HA39" s="77">
        <f>IFERROR(VLOOKUP(B39,'[1]28'!B:L,11,0),"0")</f>
        <v>0</v>
      </c>
      <c r="HB39" s="75">
        <f t="shared" si="35"/>
        <v>2</v>
      </c>
      <c r="HC39" s="77" t="str">
        <f>IFERROR(VLOOKUP(B39,#REF!,3),"0")</f>
        <v>0</v>
      </c>
      <c r="HD39" s="77" t="str">
        <f>IFERROR(VLOOKUP(B39,#REF!,4,0),"0")</f>
        <v>0</v>
      </c>
      <c r="HE39" s="77" t="str">
        <f>IFERROR(VLOOKUP(B39,#REF!,5,0),"0")</f>
        <v>0</v>
      </c>
      <c r="HF39" s="77" t="str">
        <f>IFERROR(VLOOKUP(B39,#REF!,9,0),"0")</f>
        <v>0</v>
      </c>
      <c r="HG39" s="77" t="str">
        <f>IFERROR(VLOOKUP(B39,#REF!,10,0),"0")</f>
        <v>0</v>
      </c>
      <c r="HH39" s="77" t="str">
        <f>IFERROR(VLOOKUP(B39,#REF!,11,0),"0")</f>
        <v>0</v>
      </c>
      <c r="HI39" s="75">
        <f t="shared" si="36"/>
        <v>0</v>
      </c>
      <c r="HP39" s="75">
        <f t="shared" si="37"/>
        <v>0</v>
      </c>
      <c r="HW39" s="75">
        <f t="shared" si="38"/>
        <v>0</v>
      </c>
    </row>
    <row r="40" spans="1:231" x14ac:dyDescent="0.6">
      <c r="A40" s="57">
        <v>37</v>
      </c>
      <c r="B40" s="57">
        <v>1111075</v>
      </c>
      <c r="C40" s="58" t="s">
        <v>16756</v>
      </c>
      <c r="D40" s="57" t="s">
        <v>169</v>
      </c>
      <c r="E40" s="59">
        <v>4.45</v>
      </c>
      <c r="F40" s="73">
        <f t="shared" si="5"/>
        <v>8.9</v>
      </c>
      <c r="G40" s="74">
        <f t="shared" si="39"/>
        <v>0</v>
      </c>
      <c r="H40" s="74">
        <f t="shared" si="39"/>
        <v>2</v>
      </c>
      <c r="I40" s="74">
        <f t="shared" si="39"/>
        <v>0</v>
      </c>
      <c r="J40" s="74">
        <f t="shared" si="39"/>
        <v>0</v>
      </c>
      <c r="K40" s="74">
        <f t="shared" si="39"/>
        <v>0</v>
      </c>
      <c r="L40" s="74">
        <f t="shared" si="39"/>
        <v>0</v>
      </c>
      <c r="M40" s="75">
        <f t="shared" si="6"/>
        <v>2</v>
      </c>
      <c r="N40" s="76">
        <f t="shared" si="7"/>
        <v>2</v>
      </c>
      <c r="O40" s="77" t="str">
        <f>IFERROR(VLOOKUP(B40,'[1]1ไม่มียอด'!B:D,3,0),"0")</f>
        <v>0</v>
      </c>
      <c r="P40" s="77" t="str">
        <f>IFERROR(VLOOKUP(B40,'[1]1ไม่มียอด'!B:E,4,0),"0")</f>
        <v>0</v>
      </c>
      <c r="Q40" s="77" t="str">
        <f>IFERROR(VLOOKUP(B40,'[1]1ไม่มียอด'!B:F,5,0),"0")</f>
        <v>0</v>
      </c>
      <c r="R40" s="77" t="str">
        <f>IFERROR(VLOOKUP(B40,'[1]1ไม่มียอด'!B:G,6,0),"0")</f>
        <v>0</v>
      </c>
      <c r="S40" s="77" t="str">
        <f>IFERROR(VLOOKUP(B40,'[1]1ไม่มียอด'!B:J,9,0),"0")</f>
        <v>0</v>
      </c>
      <c r="T40" s="77" t="str">
        <f>IFERROR(VLOOKUP(B40,'[1]1ไม่มียอด'!B:K,10,0),"0")</f>
        <v>0</v>
      </c>
      <c r="U40" s="75">
        <f t="shared" si="8"/>
        <v>0</v>
      </c>
      <c r="V40" s="77" t="str">
        <f>IFERROR(VLOOKUP(B40,#REF!,3,0),"0")</f>
        <v>0</v>
      </c>
      <c r="W40" s="77" t="str">
        <f>IFERROR(VLOOKUP(B40,#REF!,4,0),"0")</f>
        <v>0</v>
      </c>
      <c r="X40" s="77" t="str">
        <f>IFERROR(VLOOKUP(B40,#REF!,5,0),"0")</f>
        <v>0</v>
      </c>
      <c r="Y40" s="77" t="str">
        <f>IFERROR(VLOOKUP(B40,#REF!,9,0),"0")</f>
        <v>0</v>
      </c>
      <c r="Z40" s="77" t="str">
        <f>IFERROR(VLOOKUP(B40,#REF!,10,0),"0")</f>
        <v>0</v>
      </c>
      <c r="AA40" s="77" t="str">
        <f>IFERROR(VLOOKUP(B40,#REF!,11,0),"0")</f>
        <v>0</v>
      </c>
      <c r="AB40" s="75">
        <f t="shared" si="9"/>
        <v>0</v>
      </c>
      <c r="AC40" s="77">
        <f>IFERROR(VLOOKUP(B40,'[1]3'!B:D,3,0),"0")</f>
        <v>0</v>
      </c>
      <c r="AD40" s="77">
        <f>IFERROR(VLOOKUP(B40,'[1]3'!B:E,4,0),"0")</f>
        <v>0</v>
      </c>
      <c r="AE40" s="77">
        <f>IFERROR(VLOOKUP(B40,'[1]3'!B:F,5,0),"0")</f>
        <v>0</v>
      </c>
      <c r="AF40" s="77">
        <f>IFERROR(VLOOKUP(B40,'[1]3'!B:J,9,0),"0")</f>
        <v>0</v>
      </c>
      <c r="AG40" s="77">
        <f>IFERROR(VLOOKUP(B40,'[1]3'!B:K,10,0),"0")</f>
        <v>0</v>
      </c>
      <c r="AH40" s="77">
        <f>IFERROR(VLOOKUP(B40,'[1]3'!B:L,11,0),"0")</f>
        <v>0</v>
      </c>
      <c r="AI40" s="75">
        <f t="shared" si="10"/>
        <v>0</v>
      </c>
      <c r="AJ40" s="77">
        <f>IFERROR(VLOOKUP(B40,'[1]4'!B:D,3,0),"0")</f>
        <v>0</v>
      </c>
      <c r="AK40" s="77">
        <f>IFERROR(VLOOKUP(B40,'[1]4'!B:E,4,0),"0")</f>
        <v>0</v>
      </c>
      <c r="AL40" s="77">
        <f>IFERROR(VLOOKUP(B40,'[1]4'!B:F,5,0),"0")</f>
        <v>0</v>
      </c>
      <c r="AM40" s="77">
        <f>IFERROR(VLOOKUP(B40,'[1]4'!B:J,9,0),"0")</f>
        <v>0</v>
      </c>
      <c r="AN40" s="77">
        <f>IFERROR(VLOOKUP(B40,'[1]4'!B:K,10,0),"0")</f>
        <v>0</v>
      </c>
      <c r="AO40" s="77">
        <f>IFERROR(VLOOKUP(B40,'[1]4'!B:L,11,0),"0")</f>
        <v>0</v>
      </c>
      <c r="AP40" s="75">
        <f t="shared" si="11"/>
        <v>0</v>
      </c>
      <c r="AQ40" s="77">
        <f>IFERROR(VLOOKUP(B40,'[1]5'!B:D,3,0),"0")</f>
        <v>0</v>
      </c>
      <c r="AR40" s="77">
        <f>IFERROR(VLOOKUP(B40,'[1]5'!B:E,4,0),"0")</f>
        <v>0</v>
      </c>
      <c r="AS40" s="77">
        <f>IFERROR(VLOOKUP(B40,'[1]5'!B:F,5,0),"0")</f>
        <v>0</v>
      </c>
      <c r="AT40" s="77">
        <f>IFERROR(VLOOKUP(B40,'[1]5'!B:J,9,0),"0")</f>
        <v>0</v>
      </c>
      <c r="AU40" s="77">
        <f>IFERROR(VLOOKUP(B40,'[1]5'!B:K,10,0),"0")</f>
        <v>0</v>
      </c>
      <c r="AV40" s="77">
        <f>IFERROR(VLOOKUP(B40,'[1]5'!B:L,11,0),"0")</f>
        <v>0</v>
      </c>
      <c r="AW40" s="75">
        <f t="shared" si="12"/>
        <v>0</v>
      </c>
      <c r="AX40" s="77">
        <f>IFERROR(VLOOKUP(B40,'[1]6'!B:D,3,0),"0")</f>
        <v>0</v>
      </c>
      <c r="AY40" s="77">
        <f>IFERROR(VLOOKUP(B40,'[1]6'!B:E,4,0),"0")</f>
        <v>0</v>
      </c>
      <c r="AZ40" s="77">
        <f>IFERROR(VLOOKUP(B40,'[1]6'!B:F,5,0),"0")</f>
        <v>0</v>
      </c>
      <c r="BA40" s="77">
        <f>IFERROR(VLOOKUP(B40,'[1]6'!B:J,9,0),"0")</f>
        <v>0</v>
      </c>
      <c r="BB40" s="77">
        <f>IFERROR(VLOOKUP(B40,'[1]6'!B:K,10,0),"0")</f>
        <v>0</v>
      </c>
      <c r="BC40" s="77">
        <f>IFERROR(VLOOKUP(B40,'[1]6'!B:L,11,0),"0")</f>
        <v>0</v>
      </c>
      <c r="BD40" s="75">
        <f t="shared" si="13"/>
        <v>0</v>
      </c>
      <c r="BE40" s="77">
        <f>IFERROR(VLOOKUP(B40,'[1]7'!B:D,3,0),"0")</f>
        <v>0</v>
      </c>
      <c r="BF40" s="77">
        <f>IFERROR(VLOOKUP(B40,'[1]7'!B:E,4,0),"0")</f>
        <v>0</v>
      </c>
      <c r="BG40" s="77">
        <f>IFERROR(VLOOKUP(B40,'[1]7'!B:F,5,0),"0")</f>
        <v>0</v>
      </c>
      <c r="BH40" s="77">
        <f>IFERROR(VLOOKUP(B40,'[1]7'!B:J,9,0),"0")</f>
        <v>0</v>
      </c>
      <c r="BI40" s="77">
        <f>IFERROR(VLOOKUP(B40,'[1]7'!B:K,10,0),"0")</f>
        <v>0</v>
      </c>
      <c r="BJ40" s="77">
        <f>IFERROR(VLOOKUP(B40,'[1]7'!B:L,11,0),"0")</f>
        <v>0</v>
      </c>
      <c r="BK40" s="75">
        <f t="shared" si="14"/>
        <v>0</v>
      </c>
      <c r="BL40" s="77">
        <f>IFERROR(VLOOKUP(B40,'[1]8'!B:D,3,0),"0")</f>
        <v>0</v>
      </c>
      <c r="BM40" s="77">
        <f>IFERROR(VLOOKUP(B40,'[1]8'!B:E,4,0),"0")</f>
        <v>0</v>
      </c>
      <c r="BN40" s="77">
        <f>IFERROR(VLOOKUP(B40,'[1]8'!B:F,5,0),"0")</f>
        <v>0</v>
      </c>
      <c r="BO40" s="77">
        <f>IFERROR(VLOOKUP(B40,'[1]8'!B:J,9,0),"0")</f>
        <v>0</v>
      </c>
      <c r="BP40" s="77">
        <f>IFERROR(VLOOKUP(B40,'[1]8'!B:K,10,0),"0")</f>
        <v>0</v>
      </c>
      <c r="BQ40" s="77">
        <f>IFERROR(VLOOKUP(B40,'[1]8'!B:L,11,0),"0")</f>
        <v>0</v>
      </c>
      <c r="BR40" s="75">
        <f t="shared" si="15"/>
        <v>0</v>
      </c>
      <c r="BS40" s="77">
        <f>IFERROR(VLOOKUP(B40,'[1]9'!B:D,3,0),"0")</f>
        <v>0</v>
      </c>
      <c r="BT40" s="77">
        <f>IFERROR(VLOOKUP(B40,'[1]9'!B:E,4,0),"0")</f>
        <v>0</v>
      </c>
      <c r="BU40" s="77">
        <f>IFERROR(VLOOKUP(B40,'[1]9'!B:F,5,0),"0")</f>
        <v>0</v>
      </c>
      <c r="BV40" s="77">
        <f>IFERROR(VLOOKUP(B40,'[1]9'!B:J,9,0),"0")</f>
        <v>0</v>
      </c>
      <c r="BW40" s="77">
        <f>IFERROR(VLOOKUP(B40,'[1]9'!B:K,10,0),"0")</f>
        <v>0</v>
      </c>
      <c r="BX40" s="77">
        <f>IFERROR(VLOOKUP(B40,'[1]9'!B:L,11,0),"0")</f>
        <v>0</v>
      </c>
      <c r="BY40" s="75">
        <f t="shared" si="16"/>
        <v>0</v>
      </c>
      <c r="BZ40" s="77">
        <f>IFERROR(VLOOKUP(B40,'[1]10'!B:D,3,0),"0")</f>
        <v>0</v>
      </c>
      <c r="CA40" s="77">
        <f>IFERROR(VLOOKUP(B40,'[1]10'!B:E,4,0),"0")</f>
        <v>0</v>
      </c>
      <c r="CB40" s="77">
        <f>VLOOKUP(B40,'[1]10'!B:F,5,0)</f>
        <v>0</v>
      </c>
      <c r="CC40" s="77">
        <f>IFERROR(VLOOKUP(B40,'[1]10'!B:J,9,0),"0")</f>
        <v>0</v>
      </c>
      <c r="CD40" s="77">
        <f>IFERROR(VLOOKUP(B40,'[1]10'!B:K,10,0),"0")</f>
        <v>0</v>
      </c>
      <c r="CE40" s="77">
        <f>IFERROR(VLOOKUP(B40,'[1]10'!B:L,11,0),"0")</f>
        <v>0</v>
      </c>
      <c r="CF40" s="75">
        <f t="shared" si="17"/>
        <v>0</v>
      </c>
      <c r="CG40" s="77">
        <f>IFERROR(VLOOKUP(B40,'[1]11'!B:D,3,0),"0")</f>
        <v>0</v>
      </c>
      <c r="CH40" s="77">
        <f>IFERROR(VLOOKUP(B40,'[1]11'!B:E,4,0),"0")</f>
        <v>0</v>
      </c>
      <c r="CI40" s="77">
        <f>IFERROR(VLOOKUP(B40,'[1]11'!B:F,5,0),"0")</f>
        <v>0</v>
      </c>
      <c r="CJ40" s="77">
        <f>IFERROR(VLOOKUP(B40,'[1]11'!B:J,9,0),"0")</f>
        <v>0</v>
      </c>
      <c r="CK40" s="77">
        <f>IFERROR(VLOOKUP(B40,'[1]11'!B:K,10,0),"0")</f>
        <v>0</v>
      </c>
      <c r="CL40" s="77">
        <f>IFERROR(VLOOKUP(B40,'[1]11'!B:L,11,0),"0")</f>
        <v>0</v>
      </c>
      <c r="CM40" s="75">
        <f t="shared" si="18"/>
        <v>0</v>
      </c>
      <c r="CN40" s="77">
        <f>IFERROR(VLOOKUP(B40,'[1]12'!B:D,3,0),"0")</f>
        <v>0</v>
      </c>
      <c r="CO40" s="77">
        <f>IFERROR(VLOOKUP(B40,'[1]12'!B:E,4,0),"0")</f>
        <v>0</v>
      </c>
      <c r="CP40" s="77">
        <f>IFERROR(VLOOKUP(B40,'[1]12'!B:F,5,0),"0")</f>
        <v>0</v>
      </c>
      <c r="CQ40" s="77">
        <f>IFERROR(VLOOKUP(B40,'[1]12'!B:J,9,0),"0")</f>
        <v>0</v>
      </c>
      <c r="CR40" s="77">
        <f>IFERROR(VLOOKUP(B40,'[1]12'!B:K,10,0),"0")</f>
        <v>0</v>
      </c>
      <c r="CS40" s="77">
        <f>IFERROR(VLOOKUP(B40,'[1]12'!B:L,11,0),"0")</f>
        <v>0</v>
      </c>
      <c r="CT40" s="75">
        <f t="shared" si="19"/>
        <v>0</v>
      </c>
      <c r="CU40" s="77">
        <f>IFERROR(VLOOKUP(B40,'[1]13'!B:D,3,0),"0")</f>
        <v>0</v>
      </c>
      <c r="CV40" s="77">
        <f>IFERROR(VLOOKUP(B40,'[1]13'!B:E,4,0),"0")</f>
        <v>0</v>
      </c>
      <c r="CW40" s="77">
        <f>IFERROR(VLOOKUP(B40,'[1]13'!B:F,5,0),"0")</f>
        <v>0</v>
      </c>
      <c r="CX40" s="77">
        <f>IFERROR(VLOOKUP(B40,'[1]13'!B:J,9,0),"0")</f>
        <v>0</v>
      </c>
      <c r="CY40" s="77">
        <f>IFERROR(VLOOKUP(B40,'[1]13'!B:K,10,0),"0")</f>
        <v>0</v>
      </c>
      <c r="CZ40" s="77">
        <f>IFERROR(VLOOKUP(B40,'[1]13'!B:L,11,0),"0")</f>
        <v>0</v>
      </c>
      <c r="DA40" s="75">
        <f t="shared" si="20"/>
        <v>0</v>
      </c>
      <c r="DB40" s="77">
        <f>IFERROR(VLOOKUP(B40,'[1]14'!B:D,3,0),"0")</f>
        <v>0</v>
      </c>
      <c r="DC40" s="77">
        <f>IFERROR(VLOOKUP(B40,'[1]14'!B:E,4,0),"0")</f>
        <v>0</v>
      </c>
      <c r="DD40" s="77">
        <f>IFERROR(VLOOKUP(B40,'[1]14'!B:F,5,0),"0")</f>
        <v>0</v>
      </c>
      <c r="DE40" s="77">
        <f>IFERROR(VLOOKUP(B40,'[1]14'!B:J,9,0),"0")</f>
        <v>0</v>
      </c>
      <c r="DF40" s="77">
        <f>IFERROR(VLOOKUP(B40,'[1]14'!B:K,10,0),"0")</f>
        <v>0</v>
      </c>
      <c r="DG40" s="77">
        <f>IFERROR(VLOOKUP(B40,'[1]14'!B:L,11,0),"0")</f>
        <v>0</v>
      </c>
      <c r="DH40" s="75">
        <f t="shared" si="21"/>
        <v>0</v>
      </c>
      <c r="DI40" s="77">
        <f>IFERROR(VLOOKUP(B40,'[1]15'!B:D,3,0),"0")</f>
        <v>0</v>
      </c>
      <c r="DJ40" s="77">
        <f>IFERROR(VLOOKUP(B40,'[1]15'!B:E,4,0),"0")</f>
        <v>0</v>
      </c>
      <c r="DK40" s="77">
        <f>IFERROR(VLOOKUP(B40,'[1]15'!B:F,5,0),"0")</f>
        <v>0</v>
      </c>
      <c r="DL40" s="77">
        <f>IFERROR(VLOOKUP(B40,'[1]15'!B:J,9,0),"0")</f>
        <v>0</v>
      </c>
      <c r="DM40" s="77">
        <f>IFERROR(VLOOKUP(B40,'[1]15'!B:K,10,0),"0")</f>
        <v>0</v>
      </c>
      <c r="DN40" s="77">
        <f>IFERROR(VLOOKUP(B40,'[1]15'!B:L,11,0),"0")</f>
        <v>0</v>
      </c>
      <c r="DO40" s="75">
        <f t="shared" si="22"/>
        <v>0</v>
      </c>
      <c r="DP40" s="77">
        <f>IFERROR(VLOOKUP(B40,'[1]16'!B:D,3,0),"0")</f>
        <v>0</v>
      </c>
      <c r="DQ40" s="77">
        <f>IFERROR(VLOOKUP(B40,'[1]16'!B:E,4,0),"0")</f>
        <v>0</v>
      </c>
      <c r="DR40" s="77">
        <f>IFERROR(VLOOKUP(B40,'[1]16'!B:F,5,0),"0")</f>
        <v>0</v>
      </c>
      <c r="DS40" s="77">
        <f>IFERROR(VLOOKUP(B40,'[1]16'!B:J,9,0),"0")</f>
        <v>0</v>
      </c>
      <c r="DT40" s="77">
        <f>IFERROR(VLOOKUP(B40,'[1]16'!B:K,10,0),"0")</f>
        <v>0</v>
      </c>
      <c r="DU40" s="77">
        <f>IFERROR(VLOOKUP(B40,'[1]16'!B:L,11,0),"0")</f>
        <v>0</v>
      </c>
      <c r="DV40" s="75">
        <f t="shared" si="23"/>
        <v>0</v>
      </c>
      <c r="DW40" s="77">
        <f>IFERROR(VLOOKUP(B40,'[1]17'!B:D,3,0),"0")</f>
        <v>0</v>
      </c>
      <c r="DX40" s="77">
        <f>IFERROR(VLOOKUP(B40,'[1]17'!B:E,4,0),"0")</f>
        <v>0</v>
      </c>
      <c r="DY40" s="77">
        <f>IFERROR(VLOOKUP(B40,'[1]17'!B:F,5,0),"0")</f>
        <v>0</v>
      </c>
      <c r="DZ40" s="77">
        <f>IFERROR(VLOOKUP(B40,'[1]17'!B:J,9,0),"0")</f>
        <v>0</v>
      </c>
      <c r="EA40" s="77">
        <f>IFERROR(VLOOKUP(B40,'[1]17'!B:K,10,0),"0")</f>
        <v>0</v>
      </c>
      <c r="EB40" s="77">
        <f>IFERROR(VLOOKUP(B40,'[1]17'!B:L,11,0),"0")</f>
        <v>0</v>
      </c>
      <c r="EC40" s="75">
        <f t="shared" si="24"/>
        <v>0</v>
      </c>
      <c r="ED40" s="77">
        <f>IFERROR(VLOOKUP(B40,'[1]18'!B:D,3,0),"0")</f>
        <v>0</v>
      </c>
      <c r="EE40" s="77">
        <f>IFERROR(VLOOKUP(B40,'[1]18'!B:E,4,0),"0")</f>
        <v>0</v>
      </c>
      <c r="EF40" s="77">
        <f>IFERROR(VLOOKUP(B40,'[1]18'!B:F,5,0),"0")</f>
        <v>0</v>
      </c>
      <c r="EG40" s="77">
        <f>IFERROR(VLOOKUP(B40,'[1]18'!B:J,9,0),"0")</f>
        <v>0</v>
      </c>
      <c r="EH40" s="77">
        <f>IFERROR(VLOOKUP(B40,'[1]18'!B:K,10,0),"0")</f>
        <v>0</v>
      </c>
      <c r="EI40" s="77">
        <f>IFERROR(VLOOKUP(B40,'[1]18'!B:L,11,0),"0")</f>
        <v>0</v>
      </c>
      <c r="EJ40" s="75">
        <f t="shared" si="25"/>
        <v>0</v>
      </c>
      <c r="EK40" s="77">
        <f>IFERROR(VLOOKUP(B40,'[1]19'!B:D,3,0),"0")</f>
        <v>0</v>
      </c>
      <c r="EL40" s="77">
        <f>IFERROR(VLOOKUP(B40,'[1]19'!B:E,4,0),"0")</f>
        <v>0</v>
      </c>
      <c r="EM40" s="77">
        <f>IFERROR(VLOOKUP(B40,'[1]19'!B:F,5,0),"0")</f>
        <v>0</v>
      </c>
      <c r="EN40" s="77">
        <f>IFERROR(VLOOKUP(B40,'[1]19'!B:J,9,0),"0")</f>
        <v>0</v>
      </c>
      <c r="EO40" s="77">
        <f>IFERROR(VLOOKUP(B40,'[1]19'!B:K,10,0),"0")</f>
        <v>0</v>
      </c>
      <c r="EP40" s="77">
        <f>IFERROR(VLOOKUP(B40,'[1]19'!B:L,11,0),"0")</f>
        <v>0</v>
      </c>
      <c r="EQ40" s="75">
        <f t="shared" si="26"/>
        <v>0</v>
      </c>
      <c r="ER40" s="77">
        <f>IFERROR(VLOOKUP(B40,'[1]20'!B:D,3,0),"0")</f>
        <v>0</v>
      </c>
      <c r="ES40" s="77">
        <f>IFERROR(VLOOKUP(B40,'[1]20'!B:E,4,0),"0")</f>
        <v>0</v>
      </c>
      <c r="ET40" s="77">
        <f>IFERROR(VLOOKUP(B40,'[1]20'!B:F,5,0),"0")</f>
        <v>0</v>
      </c>
      <c r="EU40" s="77">
        <f>IFERROR(VLOOKUP(B40,'[1]20'!B:J,9,0),"0")</f>
        <v>0</v>
      </c>
      <c r="EV40" s="77">
        <f>IFERROR(VLOOKUP(B40,'[1]20'!B:K,10,0),"0")</f>
        <v>0</v>
      </c>
      <c r="EW40" s="77">
        <f>IFERROR(VLOOKUP(B40,'[1]20'!B:L,11,0),"0")</f>
        <v>0</v>
      </c>
      <c r="EX40" s="75">
        <f t="shared" si="27"/>
        <v>0</v>
      </c>
      <c r="EY40" s="77">
        <f>IFERROR(VLOOKUP(B40,'[1]21'!B:D,3,0),"0")</f>
        <v>0</v>
      </c>
      <c r="EZ40" s="77">
        <f>IFERROR(VLOOKUP(B40,'[1]21'!B:E,4,0),"0")</f>
        <v>0</v>
      </c>
      <c r="FA40" s="77">
        <f>IFERROR(VLOOKUP(B40,'[1]21'!B:F,5,0),"0")</f>
        <v>0</v>
      </c>
      <c r="FB40" s="77">
        <f>IFERROR(VLOOKUP(B40,'[1]21'!B:J,9,0),"0")</f>
        <v>0</v>
      </c>
      <c r="FC40" s="77">
        <f>IFERROR(VLOOKUP(B40,'[1]21'!B:K,10,0),"0")</f>
        <v>0</v>
      </c>
      <c r="FD40" s="77">
        <f>IFERROR(VLOOKUP(B40,'[1]21'!B:L,11,0),"0")</f>
        <v>0</v>
      </c>
      <c r="FE40" s="75">
        <f t="shared" si="28"/>
        <v>0</v>
      </c>
      <c r="FF40" s="77">
        <f>IFERROR(VLOOKUP(B40,'[1]22'!B:D,3,0),"0")</f>
        <v>0</v>
      </c>
      <c r="FG40" s="77">
        <f>IFERROR(VLOOKUP(B40,'[1]22'!B:E,4,0),"0")</f>
        <v>0</v>
      </c>
      <c r="FH40" s="77">
        <f>IFERROR(VLOOKUP(B40,'[1]22'!B:F,5,0),"0")</f>
        <v>0</v>
      </c>
      <c r="FI40" s="77">
        <f>IFERROR(VLOOKUP(B40,'[1]22'!B:J,9,0),"0")</f>
        <v>0</v>
      </c>
      <c r="FJ40" s="77">
        <f>IFERROR(VLOOKUP(B40,'[1]22'!B:K,10,0),"0")</f>
        <v>0</v>
      </c>
      <c r="FK40" s="77">
        <f>IFERROR(VLOOKUP(B40,'[1]22'!B:L,11,0),"0")</f>
        <v>0</v>
      </c>
      <c r="FL40" s="75">
        <f t="shared" si="29"/>
        <v>0</v>
      </c>
      <c r="FM40" s="77">
        <f>IFERROR(VLOOKUP(B40,'[1]23'!B:D,3,0),"0")</f>
        <v>0</v>
      </c>
      <c r="FN40" s="77">
        <f>IFERROR(VLOOKUP(B40,'[1]23'!B:E,4,0),"0")</f>
        <v>0</v>
      </c>
      <c r="FO40" s="77">
        <f>IFERROR(VLOOKUP(B40,'[1]23'!B:F,5,0),"0")</f>
        <v>0</v>
      </c>
      <c r="FP40" s="77">
        <f>IFERROR(VLOOKUP(B40,'[1]23'!B:J,9,0),"0")</f>
        <v>0</v>
      </c>
      <c r="FQ40" s="77">
        <f>IFERROR(VLOOKUP(B40,'[1]23'!B:K,10,0),"0")</f>
        <v>0</v>
      </c>
      <c r="FR40" s="77">
        <f>IFERROR(VLOOKUP(B40,'[1]23'!B:L,11,0),"0")</f>
        <v>0</v>
      </c>
      <c r="FS40" s="75">
        <f t="shared" si="30"/>
        <v>0</v>
      </c>
      <c r="FT40" s="77">
        <f>IFERROR(VLOOKUP(B40,'[1]24'!B:D,3,0),"0")</f>
        <v>0</v>
      </c>
      <c r="FU40" s="77">
        <f>IFERROR(VLOOKUP(B40,'[1]24'!B:E,4,0),"0")</f>
        <v>0</v>
      </c>
      <c r="FV40" s="77">
        <f>IFERROR(VLOOKUP(B40,'[1]24'!B:F,5,0),"0")</f>
        <v>0</v>
      </c>
      <c r="FW40" s="77">
        <f>IFERROR(VLOOKUP(B40,'[1]24'!B:J,9,0),"0")</f>
        <v>0</v>
      </c>
      <c r="FX40" s="77">
        <f>IFERROR(VLOOKUP(B40,'[1]24'!B:K,10,0),"0")</f>
        <v>0</v>
      </c>
      <c r="FY40" s="77">
        <f>IFERROR(VLOOKUP(B40,'[1]24'!B:L,11,0),"0")</f>
        <v>0</v>
      </c>
      <c r="FZ40" s="75">
        <f t="shared" si="31"/>
        <v>0</v>
      </c>
      <c r="GA40" s="77">
        <f>IFERROR(VLOOKUP(B40,'[1]25'!B:D,3,0),"0")</f>
        <v>0</v>
      </c>
      <c r="GB40" s="77">
        <f>IFERROR(VLOOKUP(B40,'[1]25'!B:E,4,0),"0")</f>
        <v>0</v>
      </c>
      <c r="GC40" s="77">
        <f>IFERROR(VLOOKUP(B40,'[1]25'!B:F,5,0),"0")</f>
        <v>0</v>
      </c>
      <c r="GD40" s="77">
        <f>IFERROR(VLOOKUP(B40,'[1]25'!B:J,9,0),"0")</f>
        <v>0</v>
      </c>
      <c r="GE40" s="77">
        <f>IFERROR(VLOOKUP(B40,'[1]25'!B:K,10,0),"0")</f>
        <v>0</v>
      </c>
      <c r="GF40" s="77">
        <f>IFERROR(VLOOKUP(B40,'[1]25'!B:L,11,0),"0")</f>
        <v>0</v>
      </c>
      <c r="GG40" s="75">
        <f t="shared" si="32"/>
        <v>0</v>
      </c>
      <c r="GH40" s="77">
        <f>IFERROR(VLOOKUP(B40,'[1]26'!B:D,3,0),"0")</f>
        <v>0</v>
      </c>
      <c r="GI40" s="77">
        <f>IFERROR(VLOOKUP(B40,'[1]26'!B:E,4,0),"0")</f>
        <v>0</v>
      </c>
      <c r="GJ40" s="77">
        <f>IFERROR(VLOOKUP(B40,'[1]26'!B:F,5,0),"0")</f>
        <v>0</v>
      </c>
      <c r="GK40" s="77">
        <f>IFERROR(VLOOKUP(B40,'[1]26'!B:J,9,0),"0")</f>
        <v>0</v>
      </c>
      <c r="GL40" s="77">
        <f>IFERROR(VLOOKUP(B40,'[1]26'!B:K,10,0),"0")</f>
        <v>0</v>
      </c>
      <c r="GM40" s="77">
        <f>IFERROR(VLOOKUP(B40,'[1]26'!B:L,11,0),"0")</f>
        <v>0</v>
      </c>
      <c r="GN40" s="75">
        <f t="shared" si="33"/>
        <v>0</v>
      </c>
      <c r="GO40" s="77">
        <f>IFERROR(VLOOKUP(B40,'[1]27'!B:D,3,0),"0")</f>
        <v>0</v>
      </c>
      <c r="GP40" s="77">
        <f>IFERROR(VLOOKUP(B40,'[1]27'!B:E,4,0),"0")</f>
        <v>0</v>
      </c>
      <c r="GQ40" s="77">
        <f>IFERROR(VLOOKUP(B40,'[1]27'!B:F,5,0),"0")</f>
        <v>0</v>
      </c>
      <c r="GR40" s="77">
        <f>IFERROR(VLOOKUP(B40,'[1]27'!B:J,9,0),"0")</f>
        <v>0</v>
      </c>
      <c r="GS40" s="77">
        <f>IFERROR(VLOOKUP(B40,'[1]27'!B:K,10,0),"0")</f>
        <v>0</v>
      </c>
      <c r="GT40" s="77">
        <f>IFERROR(VLOOKUP(B40,'[1]27'!B:L,11,0),"0")</f>
        <v>0</v>
      </c>
      <c r="GU40" s="75">
        <f t="shared" si="34"/>
        <v>0</v>
      </c>
      <c r="GV40" s="77">
        <f>IFERROR(VLOOKUP(B40,'[1]28'!B:D,3,0),"0")</f>
        <v>0</v>
      </c>
      <c r="GW40" s="77">
        <f>IFERROR(VLOOKUP(B40,'[1]28'!B:E,4,0),"0")</f>
        <v>2</v>
      </c>
      <c r="GX40" s="77">
        <f>IFERROR(VLOOKUP(B40,'[1]28'!B:F,5,0),"0")</f>
        <v>0</v>
      </c>
      <c r="GY40" s="77">
        <f>IFERROR(VLOOKUP(B40,'[1]28'!B:J,9,0),"0")</f>
        <v>0</v>
      </c>
      <c r="GZ40" s="77">
        <f>IFERROR(VLOOKUP(B40,'[1]28'!B:K,10,0),"0")</f>
        <v>0</v>
      </c>
      <c r="HA40" s="77">
        <f>IFERROR(VLOOKUP(B40,'[1]28'!B:L,11,0),"0")</f>
        <v>0</v>
      </c>
      <c r="HB40" s="75">
        <f t="shared" si="35"/>
        <v>2</v>
      </c>
      <c r="HC40" s="77" t="str">
        <f>IFERROR(VLOOKUP(B40,#REF!,3),"0")</f>
        <v>0</v>
      </c>
      <c r="HD40" s="77" t="str">
        <f>IFERROR(VLOOKUP(B40,#REF!,4,0),"0")</f>
        <v>0</v>
      </c>
      <c r="HE40" s="77" t="str">
        <f>IFERROR(VLOOKUP(B40,#REF!,5,0),"0")</f>
        <v>0</v>
      </c>
      <c r="HF40" s="77" t="str">
        <f>IFERROR(VLOOKUP(B40,#REF!,9,0),"0")</f>
        <v>0</v>
      </c>
      <c r="HG40" s="77" t="str">
        <f>IFERROR(VLOOKUP(B40,#REF!,10,0),"0")</f>
        <v>0</v>
      </c>
      <c r="HH40" s="77" t="str">
        <f>IFERROR(VLOOKUP(B40,#REF!,11,0),"0")</f>
        <v>0</v>
      </c>
      <c r="HI40" s="75">
        <f t="shared" si="36"/>
        <v>0</v>
      </c>
      <c r="HP40" s="75">
        <f t="shared" si="37"/>
        <v>0</v>
      </c>
      <c r="HW40" s="75">
        <f t="shared" si="38"/>
        <v>0</v>
      </c>
    </row>
    <row r="41" spans="1:231" x14ac:dyDescent="0.6">
      <c r="A41" s="57">
        <v>38</v>
      </c>
      <c r="B41" s="57">
        <v>1111076</v>
      </c>
      <c r="C41" s="58" t="s">
        <v>16757</v>
      </c>
      <c r="D41" s="57" t="s">
        <v>169</v>
      </c>
      <c r="E41" s="59">
        <v>4.4800000000000004</v>
      </c>
      <c r="F41" s="73">
        <f t="shared" si="5"/>
        <v>8.9600000000000009</v>
      </c>
      <c r="G41" s="74">
        <f t="shared" si="39"/>
        <v>0</v>
      </c>
      <c r="H41" s="74">
        <f t="shared" si="39"/>
        <v>2</v>
      </c>
      <c r="I41" s="74">
        <f t="shared" si="39"/>
        <v>0</v>
      </c>
      <c r="J41" s="74">
        <f t="shared" si="39"/>
        <v>0</v>
      </c>
      <c r="K41" s="74">
        <f t="shared" si="39"/>
        <v>0</v>
      </c>
      <c r="L41" s="74">
        <f t="shared" si="39"/>
        <v>0</v>
      </c>
      <c r="M41" s="75">
        <f t="shared" si="6"/>
        <v>2</v>
      </c>
      <c r="N41" s="76">
        <f t="shared" si="7"/>
        <v>2</v>
      </c>
      <c r="O41" s="77" t="str">
        <f>IFERROR(VLOOKUP(B41,'[1]1ไม่มียอด'!B:D,3,0),"0")</f>
        <v>0</v>
      </c>
      <c r="P41" s="77" t="str">
        <f>IFERROR(VLOOKUP(B41,'[1]1ไม่มียอด'!B:E,4,0),"0")</f>
        <v>0</v>
      </c>
      <c r="Q41" s="77" t="str">
        <f>IFERROR(VLOOKUP(B41,'[1]1ไม่มียอด'!B:F,5,0),"0")</f>
        <v>0</v>
      </c>
      <c r="R41" s="77" t="str">
        <f>IFERROR(VLOOKUP(B41,'[1]1ไม่มียอด'!B:G,6,0),"0")</f>
        <v>0</v>
      </c>
      <c r="S41" s="77" t="str">
        <f>IFERROR(VLOOKUP(B41,'[1]1ไม่มียอด'!B:J,9,0),"0")</f>
        <v>0</v>
      </c>
      <c r="T41" s="77" t="str">
        <f>IFERROR(VLOOKUP(B41,'[1]1ไม่มียอด'!B:K,10,0),"0")</f>
        <v>0</v>
      </c>
      <c r="U41" s="75">
        <f t="shared" si="8"/>
        <v>0</v>
      </c>
      <c r="V41" s="77" t="str">
        <f>IFERROR(VLOOKUP(B41,#REF!,3,0),"0")</f>
        <v>0</v>
      </c>
      <c r="W41" s="77" t="str">
        <f>IFERROR(VLOOKUP(B41,#REF!,4,0),"0")</f>
        <v>0</v>
      </c>
      <c r="X41" s="77" t="str">
        <f>IFERROR(VLOOKUP(B41,#REF!,5,0),"0")</f>
        <v>0</v>
      </c>
      <c r="Y41" s="77" t="str">
        <f>IFERROR(VLOOKUP(B41,#REF!,9,0),"0")</f>
        <v>0</v>
      </c>
      <c r="Z41" s="77" t="str">
        <f>IFERROR(VLOOKUP(B41,#REF!,10,0),"0")</f>
        <v>0</v>
      </c>
      <c r="AA41" s="77" t="str">
        <f>IFERROR(VLOOKUP(B41,#REF!,11,0),"0")</f>
        <v>0</v>
      </c>
      <c r="AB41" s="75">
        <f t="shared" si="9"/>
        <v>0</v>
      </c>
      <c r="AC41" s="77">
        <f>IFERROR(VLOOKUP(B41,'[1]3'!B:D,3,0),"0")</f>
        <v>0</v>
      </c>
      <c r="AD41" s="77">
        <f>IFERROR(VLOOKUP(B41,'[1]3'!B:E,4,0),"0")</f>
        <v>0</v>
      </c>
      <c r="AE41" s="77">
        <f>IFERROR(VLOOKUP(B41,'[1]3'!B:F,5,0),"0")</f>
        <v>0</v>
      </c>
      <c r="AF41" s="77">
        <f>IFERROR(VLOOKUP(B41,'[1]3'!B:J,9,0),"0")</f>
        <v>0</v>
      </c>
      <c r="AG41" s="77">
        <f>IFERROR(VLOOKUP(B41,'[1]3'!B:K,10,0),"0")</f>
        <v>0</v>
      </c>
      <c r="AH41" s="77">
        <f>IFERROR(VLOOKUP(B41,'[1]3'!B:L,11,0),"0")</f>
        <v>0</v>
      </c>
      <c r="AI41" s="75">
        <f t="shared" si="10"/>
        <v>0</v>
      </c>
      <c r="AJ41" s="77">
        <f>IFERROR(VLOOKUP(B41,'[1]4'!B:D,3,0),"0")</f>
        <v>0</v>
      </c>
      <c r="AK41" s="77">
        <f>IFERROR(VLOOKUP(B41,'[1]4'!B:E,4,0),"0")</f>
        <v>0</v>
      </c>
      <c r="AL41" s="77">
        <f>IFERROR(VLOOKUP(B41,'[1]4'!B:F,5,0),"0")</f>
        <v>0</v>
      </c>
      <c r="AM41" s="77">
        <f>IFERROR(VLOOKUP(B41,'[1]4'!B:J,9,0),"0")</f>
        <v>0</v>
      </c>
      <c r="AN41" s="77">
        <f>IFERROR(VLOOKUP(B41,'[1]4'!B:K,10,0),"0")</f>
        <v>0</v>
      </c>
      <c r="AO41" s="77">
        <f>IFERROR(VLOOKUP(B41,'[1]4'!B:L,11,0),"0")</f>
        <v>0</v>
      </c>
      <c r="AP41" s="75">
        <f t="shared" si="11"/>
        <v>0</v>
      </c>
      <c r="AQ41" s="77">
        <f>IFERROR(VLOOKUP(B41,'[1]5'!B:D,3,0),"0")</f>
        <v>0</v>
      </c>
      <c r="AR41" s="77">
        <f>IFERROR(VLOOKUP(B41,'[1]5'!B:E,4,0),"0")</f>
        <v>0</v>
      </c>
      <c r="AS41" s="77">
        <f>IFERROR(VLOOKUP(B41,'[1]5'!B:F,5,0),"0")</f>
        <v>0</v>
      </c>
      <c r="AT41" s="77">
        <f>IFERROR(VLOOKUP(B41,'[1]5'!B:J,9,0),"0")</f>
        <v>0</v>
      </c>
      <c r="AU41" s="77">
        <f>IFERROR(VLOOKUP(B41,'[1]5'!B:K,10,0),"0")</f>
        <v>0</v>
      </c>
      <c r="AV41" s="77">
        <f>IFERROR(VLOOKUP(B41,'[1]5'!B:L,11,0),"0")</f>
        <v>0</v>
      </c>
      <c r="AW41" s="75">
        <f t="shared" si="12"/>
        <v>0</v>
      </c>
      <c r="AX41" s="77">
        <f>IFERROR(VLOOKUP(B41,'[1]6'!B:D,3,0),"0")</f>
        <v>0</v>
      </c>
      <c r="AY41" s="77">
        <f>IFERROR(VLOOKUP(B41,'[1]6'!B:E,4,0),"0")</f>
        <v>0</v>
      </c>
      <c r="AZ41" s="77">
        <f>IFERROR(VLOOKUP(B41,'[1]6'!B:F,5,0),"0")</f>
        <v>0</v>
      </c>
      <c r="BA41" s="77">
        <f>IFERROR(VLOOKUP(B41,'[1]6'!B:J,9,0),"0")</f>
        <v>0</v>
      </c>
      <c r="BB41" s="77">
        <f>IFERROR(VLOOKUP(B41,'[1]6'!B:K,10,0),"0")</f>
        <v>0</v>
      </c>
      <c r="BC41" s="77">
        <f>IFERROR(VLOOKUP(B41,'[1]6'!B:L,11,0),"0")</f>
        <v>0</v>
      </c>
      <c r="BD41" s="75">
        <f t="shared" si="13"/>
        <v>0</v>
      </c>
      <c r="BE41" s="77">
        <f>IFERROR(VLOOKUP(B41,'[1]7'!B:D,3,0),"0")</f>
        <v>0</v>
      </c>
      <c r="BF41" s="77">
        <f>IFERROR(VLOOKUP(B41,'[1]7'!B:E,4,0),"0")</f>
        <v>0</v>
      </c>
      <c r="BG41" s="77">
        <f>IFERROR(VLOOKUP(B41,'[1]7'!B:F,5,0),"0")</f>
        <v>0</v>
      </c>
      <c r="BH41" s="77">
        <f>IFERROR(VLOOKUP(B41,'[1]7'!B:J,9,0),"0")</f>
        <v>0</v>
      </c>
      <c r="BI41" s="77">
        <f>IFERROR(VLOOKUP(B41,'[1]7'!B:K,10,0),"0")</f>
        <v>0</v>
      </c>
      <c r="BJ41" s="77">
        <f>IFERROR(VLOOKUP(B41,'[1]7'!B:L,11,0),"0")</f>
        <v>0</v>
      </c>
      <c r="BK41" s="75">
        <f t="shared" si="14"/>
        <v>0</v>
      </c>
      <c r="BL41" s="77">
        <f>IFERROR(VLOOKUP(B41,'[1]8'!B:D,3,0),"0")</f>
        <v>0</v>
      </c>
      <c r="BM41" s="77">
        <f>IFERROR(VLOOKUP(B41,'[1]8'!B:E,4,0),"0")</f>
        <v>0</v>
      </c>
      <c r="BN41" s="77">
        <f>IFERROR(VLOOKUP(B41,'[1]8'!B:F,5,0),"0")</f>
        <v>0</v>
      </c>
      <c r="BO41" s="77">
        <f>IFERROR(VLOOKUP(B41,'[1]8'!B:J,9,0),"0")</f>
        <v>0</v>
      </c>
      <c r="BP41" s="77">
        <f>IFERROR(VLOOKUP(B41,'[1]8'!B:K,10,0),"0")</f>
        <v>0</v>
      </c>
      <c r="BQ41" s="77">
        <f>IFERROR(VLOOKUP(B41,'[1]8'!B:L,11,0),"0")</f>
        <v>0</v>
      </c>
      <c r="BR41" s="75">
        <f t="shared" si="15"/>
        <v>0</v>
      </c>
      <c r="BS41" s="77">
        <f>IFERROR(VLOOKUP(B41,'[1]9'!B:D,3,0),"0")</f>
        <v>0</v>
      </c>
      <c r="BT41" s="77">
        <f>IFERROR(VLOOKUP(B41,'[1]9'!B:E,4,0),"0")</f>
        <v>0</v>
      </c>
      <c r="BU41" s="77">
        <f>IFERROR(VLOOKUP(B41,'[1]9'!B:F,5,0),"0")</f>
        <v>0</v>
      </c>
      <c r="BV41" s="77">
        <f>IFERROR(VLOOKUP(B41,'[1]9'!B:J,9,0),"0")</f>
        <v>0</v>
      </c>
      <c r="BW41" s="77">
        <f>IFERROR(VLOOKUP(B41,'[1]9'!B:K,10,0),"0")</f>
        <v>0</v>
      </c>
      <c r="BX41" s="77">
        <f>IFERROR(VLOOKUP(B41,'[1]9'!B:L,11,0),"0")</f>
        <v>0</v>
      </c>
      <c r="BY41" s="75">
        <f t="shared" si="16"/>
        <v>0</v>
      </c>
      <c r="BZ41" s="77">
        <f>IFERROR(VLOOKUP(B41,'[1]10'!B:D,3,0),"0")</f>
        <v>0</v>
      </c>
      <c r="CA41" s="77">
        <f>IFERROR(VLOOKUP(B41,'[1]10'!B:E,4,0),"0")</f>
        <v>0</v>
      </c>
      <c r="CB41" s="77">
        <f>VLOOKUP(B41,'[1]10'!B:F,5,0)</f>
        <v>0</v>
      </c>
      <c r="CC41" s="77">
        <f>IFERROR(VLOOKUP(B41,'[1]10'!B:J,9,0),"0")</f>
        <v>0</v>
      </c>
      <c r="CD41" s="77">
        <f>IFERROR(VLOOKUP(B41,'[1]10'!B:K,10,0),"0")</f>
        <v>0</v>
      </c>
      <c r="CE41" s="77">
        <f>IFERROR(VLOOKUP(B41,'[1]10'!B:L,11,0),"0")</f>
        <v>0</v>
      </c>
      <c r="CF41" s="75">
        <f t="shared" si="17"/>
        <v>0</v>
      </c>
      <c r="CG41" s="77">
        <f>IFERROR(VLOOKUP(B41,'[1]11'!B:D,3,0),"0")</f>
        <v>0</v>
      </c>
      <c r="CH41" s="77">
        <f>IFERROR(VLOOKUP(B41,'[1]11'!B:E,4,0),"0")</f>
        <v>0</v>
      </c>
      <c r="CI41" s="77">
        <f>IFERROR(VLOOKUP(B41,'[1]11'!B:F,5,0),"0")</f>
        <v>0</v>
      </c>
      <c r="CJ41" s="77">
        <f>IFERROR(VLOOKUP(B41,'[1]11'!B:J,9,0),"0")</f>
        <v>0</v>
      </c>
      <c r="CK41" s="77">
        <f>IFERROR(VLOOKUP(B41,'[1]11'!B:K,10,0),"0")</f>
        <v>0</v>
      </c>
      <c r="CL41" s="77">
        <f>IFERROR(VLOOKUP(B41,'[1]11'!B:L,11,0),"0")</f>
        <v>0</v>
      </c>
      <c r="CM41" s="75">
        <f t="shared" si="18"/>
        <v>0</v>
      </c>
      <c r="CN41" s="77">
        <f>IFERROR(VLOOKUP(B41,'[1]12'!B:D,3,0),"0")</f>
        <v>0</v>
      </c>
      <c r="CO41" s="77">
        <f>IFERROR(VLOOKUP(B41,'[1]12'!B:E,4,0),"0")</f>
        <v>0</v>
      </c>
      <c r="CP41" s="77">
        <f>IFERROR(VLOOKUP(B41,'[1]12'!B:F,5,0),"0")</f>
        <v>0</v>
      </c>
      <c r="CQ41" s="77">
        <f>IFERROR(VLOOKUP(B41,'[1]12'!B:J,9,0),"0")</f>
        <v>0</v>
      </c>
      <c r="CR41" s="77">
        <f>IFERROR(VLOOKUP(B41,'[1]12'!B:K,10,0),"0")</f>
        <v>0</v>
      </c>
      <c r="CS41" s="77">
        <f>IFERROR(VLOOKUP(B41,'[1]12'!B:L,11,0),"0")</f>
        <v>0</v>
      </c>
      <c r="CT41" s="75">
        <f t="shared" si="19"/>
        <v>0</v>
      </c>
      <c r="CU41" s="77">
        <f>IFERROR(VLOOKUP(B41,'[1]13'!B:D,3,0),"0")</f>
        <v>0</v>
      </c>
      <c r="CV41" s="77">
        <f>IFERROR(VLOOKUP(B41,'[1]13'!B:E,4,0),"0")</f>
        <v>0</v>
      </c>
      <c r="CW41" s="77">
        <f>IFERROR(VLOOKUP(B41,'[1]13'!B:F,5,0),"0")</f>
        <v>0</v>
      </c>
      <c r="CX41" s="77">
        <f>IFERROR(VLOOKUP(B41,'[1]13'!B:J,9,0),"0")</f>
        <v>0</v>
      </c>
      <c r="CY41" s="77">
        <f>IFERROR(VLOOKUP(B41,'[1]13'!B:K,10,0),"0")</f>
        <v>0</v>
      </c>
      <c r="CZ41" s="77">
        <f>IFERROR(VLOOKUP(B41,'[1]13'!B:L,11,0),"0")</f>
        <v>0</v>
      </c>
      <c r="DA41" s="75">
        <f t="shared" si="20"/>
        <v>0</v>
      </c>
      <c r="DB41" s="77">
        <f>IFERROR(VLOOKUP(B41,'[1]14'!B:D,3,0),"0")</f>
        <v>0</v>
      </c>
      <c r="DC41" s="77">
        <f>IFERROR(VLOOKUP(B41,'[1]14'!B:E,4,0),"0")</f>
        <v>0</v>
      </c>
      <c r="DD41" s="77">
        <f>IFERROR(VLOOKUP(B41,'[1]14'!B:F,5,0),"0")</f>
        <v>0</v>
      </c>
      <c r="DE41" s="77">
        <f>IFERROR(VLOOKUP(B41,'[1]14'!B:J,9,0),"0")</f>
        <v>0</v>
      </c>
      <c r="DF41" s="77">
        <f>IFERROR(VLOOKUP(B41,'[1]14'!B:K,10,0),"0")</f>
        <v>0</v>
      </c>
      <c r="DG41" s="77">
        <f>IFERROR(VLOOKUP(B41,'[1]14'!B:L,11,0),"0")</f>
        <v>0</v>
      </c>
      <c r="DH41" s="75">
        <f t="shared" si="21"/>
        <v>0</v>
      </c>
      <c r="DI41" s="77">
        <f>IFERROR(VLOOKUP(B41,'[1]15'!B:D,3,0),"0")</f>
        <v>0</v>
      </c>
      <c r="DJ41" s="77">
        <f>IFERROR(VLOOKUP(B41,'[1]15'!B:E,4,0),"0")</f>
        <v>0</v>
      </c>
      <c r="DK41" s="77">
        <f>IFERROR(VLOOKUP(B41,'[1]15'!B:F,5,0),"0")</f>
        <v>0</v>
      </c>
      <c r="DL41" s="77">
        <f>IFERROR(VLOOKUP(B41,'[1]15'!B:J,9,0),"0")</f>
        <v>0</v>
      </c>
      <c r="DM41" s="77">
        <f>IFERROR(VLOOKUP(B41,'[1]15'!B:K,10,0),"0")</f>
        <v>0</v>
      </c>
      <c r="DN41" s="77">
        <f>IFERROR(VLOOKUP(B41,'[1]15'!B:L,11,0),"0")</f>
        <v>0</v>
      </c>
      <c r="DO41" s="75">
        <f t="shared" si="22"/>
        <v>0</v>
      </c>
      <c r="DP41" s="77">
        <f>IFERROR(VLOOKUP(B41,'[1]16'!B:D,3,0),"0")</f>
        <v>0</v>
      </c>
      <c r="DQ41" s="77">
        <f>IFERROR(VLOOKUP(B41,'[1]16'!B:E,4,0),"0")</f>
        <v>0</v>
      </c>
      <c r="DR41" s="77">
        <f>IFERROR(VLOOKUP(B41,'[1]16'!B:F,5,0),"0")</f>
        <v>0</v>
      </c>
      <c r="DS41" s="77">
        <f>IFERROR(VLOOKUP(B41,'[1]16'!B:J,9,0),"0")</f>
        <v>0</v>
      </c>
      <c r="DT41" s="77">
        <f>IFERROR(VLOOKUP(B41,'[1]16'!B:K,10,0),"0")</f>
        <v>0</v>
      </c>
      <c r="DU41" s="77">
        <f>IFERROR(VLOOKUP(B41,'[1]16'!B:L,11,0),"0")</f>
        <v>0</v>
      </c>
      <c r="DV41" s="75">
        <f t="shared" si="23"/>
        <v>0</v>
      </c>
      <c r="DW41" s="77">
        <f>IFERROR(VLOOKUP(B41,'[1]17'!B:D,3,0),"0")</f>
        <v>0</v>
      </c>
      <c r="DX41" s="77">
        <f>IFERROR(VLOOKUP(B41,'[1]17'!B:E,4,0),"0")</f>
        <v>0</v>
      </c>
      <c r="DY41" s="77">
        <f>IFERROR(VLOOKUP(B41,'[1]17'!B:F,5,0),"0")</f>
        <v>0</v>
      </c>
      <c r="DZ41" s="77">
        <f>IFERROR(VLOOKUP(B41,'[1]17'!B:J,9,0),"0")</f>
        <v>0</v>
      </c>
      <c r="EA41" s="77">
        <f>IFERROR(VLOOKUP(B41,'[1]17'!B:K,10,0),"0")</f>
        <v>0</v>
      </c>
      <c r="EB41" s="77">
        <f>IFERROR(VLOOKUP(B41,'[1]17'!B:L,11,0),"0")</f>
        <v>0</v>
      </c>
      <c r="EC41" s="75">
        <f t="shared" si="24"/>
        <v>0</v>
      </c>
      <c r="ED41" s="77">
        <f>IFERROR(VLOOKUP(B41,'[1]18'!B:D,3,0),"0")</f>
        <v>0</v>
      </c>
      <c r="EE41" s="77">
        <f>IFERROR(VLOOKUP(B41,'[1]18'!B:E,4,0),"0")</f>
        <v>0</v>
      </c>
      <c r="EF41" s="77">
        <f>IFERROR(VLOOKUP(B41,'[1]18'!B:F,5,0),"0")</f>
        <v>0</v>
      </c>
      <c r="EG41" s="77">
        <f>IFERROR(VLOOKUP(B41,'[1]18'!B:J,9,0),"0")</f>
        <v>0</v>
      </c>
      <c r="EH41" s="77">
        <f>IFERROR(VLOOKUP(B41,'[1]18'!B:K,10,0),"0")</f>
        <v>0</v>
      </c>
      <c r="EI41" s="77">
        <f>IFERROR(VLOOKUP(B41,'[1]18'!B:L,11,0),"0")</f>
        <v>0</v>
      </c>
      <c r="EJ41" s="75">
        <f t="shared" si="25"/>
        <v>0</v>
      </c>
      <c r="EK41" s="77">
        <f>IFERROR(VLOOKUP(B41,'[1]19'!B:D,3,0),"0")</f>
        <v>0</v>
      </c>
      <c r="EL41" s="77">
        <f>IFERROR(VLOOKUP(B41,'[1]19'!B:E,4,0),"0")</f>
        <v>0</v>
      </c>
      <c r="EM41" s="77">
        <f>IFERROR(VLOOKUP(B41,'[1]19'!B:F,5,0),"0")</f>
        <v>0</v>
      </c>
      <c r="EN41" s="77">
        <f>IFERROR(VLOOKUP(B41,'[1]19'!B:J,9,0),"0")</f>
        <v>0</v>
      </c>
      <c r="EO41" s="77">
        <f>IFERROR(VLOOKUP(B41,'[1]19'!B:K,10,0),"0")</f>
        <v>0</v>
      </c>
      <c r="EP41" s="77">
        <f>IFERROR(VLOOKUP(B41,'[1]19'!B:L,11,0),"0")</f>
        <v>0</v>
      </c>
      <c r="EQ41" s="75">
        <f t="shared" si="26"/>
        <v>0</v>
      </c>
      <c r="ER41" s="77">
        <f>IFERROR(VLOOKUP(B41,'[1]20'!B:D,3,0),"0")</f>
        <v>0</v>
      </c>
      <c r="ES41" s="77">
        <f>IFERROR(VLOOKUP(B41,'[1]20'!B:E,4,0),"0")</f>
        <v>0</v>
      </c>
      <c r="ET41" s="77">
        <f>IFERROR(VLOOKUP(B41,'[1]20'!B:F,5,0),"0")</f>
        <v>0</v>
      </c>
      <c r="EU41" s="77">
        <f>IFERROR(VLOOKUP(B41,'[1]20'!B:J,9,0),"0")</f>
        <v>0</v>
      </c>
      <c r="EV41" s="77">
        <f>IFERROR(VLOOKUP(B41,'[1]20'!B:K,10,0),"0")</f>
        <v>0</v>
      </c>
      <c r="EW41" s="77">
        <f>IFERROR(VLOOKUP(B41,'[1]20'!B:L,11,0),"0")</f>
        <v>0</v>
      </c>
      <c r="EX41" s="75">
        <f t="shared" si="27"/>
        <v>0</v>
      </c>
      <c r="EY41" s="77">
        <f>IFERROR(VLOOKUP(B41,'[1]21'!B:D,3,0),"0")</f>
        <v>0</v>
      </c>
      <c r="EZ41" s="77">
        <f>IFERROR(VLOOKUP(B41,'[1]21'!B:E,4,0),"0")</f>
        <v>0</v>
      </c>
      <c r="FA41" s="77">
        <f>IFERROR(VLOOKUP(B41,'[1]21'!B:F,5,0),"0")</f>
        <v>0</v>
      </c>
      <c r="FB41" s="77">
        <f>IFERROR(VLOOKUP(B41,'[1]21'!B:J,9,0),"0")</f>
        <v>0</v>
      </c>
      <c r="FC41" s="77">
        <f>IFERROR(VLOOKUP(B41,'[1]21'!B:K,10,0),"0")</f>
        <v>0</v>
      </c>
      <c r="FD41" s="77">
        <f>IFERROR(VLOOKUP(B41,'[1]21'!B:L,11,0),"0")</f>
        <v>0</v>
      </c>
      <c r="FE41" s="75">
        <f t="shared" si="28"/>
        <v>0</v>
      </c>
      <c r="FF41" s="77">
        <f>IFERROR(VLOOKUP(B41,'[1]22'!B:D,3,0),"0")</f>
        <v>0</v>
      </c>
      <c r="FG41" s="77">
        <f>IFERROR(VLOOKUP(B41,'[1]22'!B:E,4,0),"0")</f>
        <v>0</v>
      </c>
      <c r="FH41" s="77">
        <f>IFERROR(VLOOKUP(B41,'[1]22'!B:F,5,0),"0")</f>
        <v>0</v>
      </c>
      <c r="FI41" s="77">
        <f>IFERROR(VLOOKUP(B41,'[1]22'!B:J,9,0),"0")</f>
        <v>0</v>
      </c>
      <c r="FJ41" s="77">
        <f>IFERROR(VLOOKUP(B41,'[1]22'!B:K,10,0),"0")</f>
        <v>0</v>
      </c>
      <c r="FK41" s="77">
        <f>IFERROR(VLOOKUP(B41,'[1]22'!B:L,11,0),"0")</f>
        <v>0</v>
      </c>
      <c r="FL41" s="75">
        <f t="shared" si="29"/>
        <v>0</v>
      </c>
      <c r="FM41" s="77">
        <f>IFERROR(VLOOKUP(B41,'[1]23'!B:D,3,0),"0")</f>
        <v>0</v>
      </c>
      <c r="FN41" s="77">
        <f>IFERROR(VLOOKUP(B41,'[1]23'!B:E,4,0),"0")</f>
        <v>0</v>
      </c>
      <c r="FO41" s="77">
        <f>IFERROR(VLOOKUP(B41,'[1]23'!B:F,5,0),"0")</f>
        <v>0</v>
      </c>
      <c r="FP41" s="77">
        <f>IFERROR(VLOOKUP(B41,'[1]23'!B:J,9,0),"0")</f>
        <v>0</v>
      </c>
      <c r="FQ41" s="77">
        <f>IFERROR(VLOOKUP(B41,'[1]23'!B:K,10,0),"0")</f>
        <v>0</v>
      </c>
      <c r="FR41" s="77">
        <f>IFERROR(VLOOKUP(B41,'[1]23'!B:L,11,0),"0")</f>
        <v>0</v>
      </c>
      <c r="FS41" s="75">
        <f t="shared" si="30"/>
        <v>0</v>
      </c>
      <c r="FT41" s="77">
        <f>IFERROR(VLOOKUP(B41,'[1]24'!B:D,3,0),"0")</f>
        <v>0</v>
      </c>
      <c r="FU41" s="77">
        <f>IFERROR(VLOOKUP(B41,'[1]24'!B:E,4,0),"0")</f>
        <v>0</v>
      </c>
      <c r="FV41" s="77">
        <f>IFERROR(VLOOKUP(B41,'[1]24'!B:F,5,0),"0")</f>
        <v>0</v>
      </c>
      <c r="FW41" s="77">
        <f>IFERROR(VLOOKUP(B41,'[1]24'!B:J,9,0),"0")</f>
        <v>0</v>
      </c>
      <c r="FX41" s="77">
        <f>IFERROR(VLOOKUP(B41,'[1]24'!B:K,10,0),"0")</f>
        <v>0</v>
      </c>
      <c r="FY41" s="77">
        <f>IFERROR(VLOOKUP(B41,'[1]24'!B:L,11,0),"0")</f>
        <v>0</v>
      </c>
      <c r="FZ41" s="75">
        <f t="shared" si="31"/>
        <v>0</v>
      </c>
      <c r="GA41" s="77">
        <f>IFERROR(VLOOKUP(B41,'[1]25'!B:D,3,0),"0")</f>
        <v>0</v>
      </c>
      <c r="GB41" s="77">
        <f>IFERROR(VLOOKUP(B41,'[1]25'!B:E,4,0),"0")</f>
        <v>0</v>
      </c>
      <c r="GC41" s="77">
        <f>IFERROR(VLOOKUP(B41,'[1]25'!B:F,5,0),"0")</f>
        <v>0</v>
      </c>
      <c r="GD41" s="77">
        <f>IFERROR(VLOOKUP(B41,'[1]25'!B:J,9,0),"0")</f>
        <v>0</v>
      </c>
      <c r="GE41" s="77">
        <f>IFERROR(VLOOKUP(B41,'[1]25'!B:K,10,0),"0")</f>
        <v>0</v>
      </c>
      <c r="GF41" s="77">
        <f>IFERROR(VLOOKUP(B41,'[1]25'!B:L,11,0),"0")</f>
        <v>0</v>
      </c>
      <c r="GG41" s="75">
        <f t="shared" si="32"/>
        <v>0</v>
      </c>
      <c r="GH41" s="77">
        <f>IFERROR(VLOOKUP(B41,'[1]26'!B:D,3,0),"0")</f>
        <v>0</v>
      </c>
      <c r="GI41" s="77">
        <f>IFERROR(VLOOKUP(B41,'[1]26'!B:E,4,0),"0")</f>
        <v>0</v>
      </c>
      <c r="GJ41" s="77">
        <f>IFERROR(VLOOKUP(B41,'[1]26'!B:F,5,0),"0")</f>
        <v>0</v>
      </c>
      <c r="GK41" s="77">
        <f>IFERROR(VLOOKUP(B41,'[1]26'!B:J,9,0),"0")</f>
        <v>0</v>
      </c>
      <c r="GL41" s="77">
        <f>IFERROR(VLOOKUP(B41,'[1]26'!B:K,10,0),"0")</f>
        <v>0</v>
      </c>
      <c r="GM41" s="77">
        <f>IFERROR(VLOOKUP(B41,'[1]26'!B:L,11,0),"0")</f>
        <v>0</v>
      </c>
      <c r="GN41" s="75">
        <f t="shared" si="33"/>
        <v>0</v>
      </c>
      <c r="GO41" s="77">
        <f>IFERROR(VLOOKUP(B41,'[1]27'!B:D,3,0),"0")</f>
        <v>0</v>
      </c>
      <c r="GP41" s="77">
        <f>IFERROR(VLOOKUP(B41,'[1]27'!B:E,4,0),"0")</f>
        <v>0</v>
      </c>
      <c r="GQ41" s="77">
        <f>IFERROR(VLOOKUP(B41,'[1]27'!B:F,5,0),"0")</f>
        <v>0</v>
      </c>
      <c r="GR41" s="77">
        <f>IFERROR(VLOOKUP(B41,'[1]27'!B:J,9,0),"0")</f>
        <v>0</v>
      </c>
      <c r="GS41" s="77">
        <f>IFERROR(VLOOKUP(B41,'[1]27'!B:K,10,0),"0")</f>
        <v>0</v>
      </c>
      <c r="GT41" s="77">
        <f>IFERROR(VLOOKUP(B41,'[1]27'!B:L,11,0),"0")</f>
        <v>0</v>
      </c>
      <c r="GU41" s="75">
        <f t="shared" si="34"/>
        <v>0</v>
      </c>
      <c r="GV41" s="77">
        <f>IFERROR(VLOOKUP(B41,'[1]28'!B:D,3,0),"0")</f>
        <v>0</v>
      </c>
      <c r="GW41" s="77">
        <f>IFERROR(VLOOKUP(B41,'[1]28'!B:E,4,0),"0")</f>
        <v>2</v>
      </c>
      <c r="GX41" s="77">
        <f>IFERROR(VLOOKUP(B41,'[1]28'!B:F,5,0),"0")</f>
        <v>0</v>
      </c>
      <c r="GY41" s="77">
        <f>IFERROR(VLOOKUP(B41,'[1]28'!B:J,9,0),"0")</f>
        <v>0</v>
      </c>
      <c r="GZ41" s="77">
        <f>IFERROR(VLOOKUP(B41,'[1]28'!B:K,10,0),"0")</f>
        <v>0</v>
      </c>
      <c r="HA41" s="77">
        <f>IFERROR(VLOOKUP(B41,'[1]28'!B:L,11,0),"0")</f>
        <v>0</v>
      </c>
      <c r="HB41" s="75">
        <f t="shared" si="35"/>
        <v>2</v>
      </c>
      <c r="HC41" s="77" t="str">
        <f>IFERROR(VLOOKUP(B41,#REF!,3),"0")</f>
        <v>0</v>
      </c>
      <c r="HD41" s="77" t="str">
        <f>IFERROR(VLOOKUP(B41,#REF!,4,0),"0")</f>
        <v>0</v>
      </c>
      <c r="HE41" s="77" t="str">
        <f>IFERROR(VLOOKUP(B41,#REF!,5,0),"0")</f>
        <v>0</v>
      </c>
      <c r="HF41" s="77" t="str">
        <f>IFERROR(VLOOKUP(B41,#REF!,9,0),"0")</f>
        <v>0</v>
      </c>
      <c r="HG41" s="77" t="str">
        <f>IFERROR(VLOOKUP(B41,#REF!,10,0),"0")</f>
        <v>0</v>
      </c>
      <c r="HH41" s="77" t="str">
        <f>IFERROR(VLOOKUP(B41,#REF!,11,0),"0")</f>
        <v>0</v>
      </c>
      <c r="HI41" s="75">
        <f t="shared" si="36"/>
        <v>0</v>
      </c>
      <c r="HP41" s="75">
        <f t="shared" si="37"/>
        <v>0</v>
      </c>
      <c r="HW41" s="75">
        <f t="shared" si="38"/>
        <v>0</v>
      </c>
    </row>
    <row r="42" spans="1:231" x14ac:dyDescent="0.6">
      <c r="A42" s="57">
        <v>39</v>
      </c>
      <c r="B42" s="57">
        <v>1111077</v>
      </c>
      <c r="C42" s="58" t="s">
        <v>16758</v>
      </c>
      <c r="D42" s="57" t="s">
        <v>169</v>
      </c>
      <c r="E42" s="59">
        <v>4.43</v>
      </c>
      <c r="F42" s="73">
        <f t="shared" si="5"/>
        <v>8.86</v>
      </c>
      <c r="G42" s="74">
        <f t="shared" si="39"/>
        <v>0</v>
      </c>
      <c r="H42" s="74">
        <f t="shared" si="39"/>
        <v>2</v>
      </c>
      <c r="I42" s="74">
        <f t="shared" si="39"/>
        <v>0</v>
      </c>
      <c r="J42" s="74">
        <f t="shared" si="39"/>
        <v>0</v>
      </c>
      <c r="K42" s="74">
        <f t="shared" si="39"/>
        <v>0</v>
      </c>
      <c r="L42" s="74">
        <f t="shared" si="39"/>
        <v>0</v>
      </c>
      <c r="M42" s="75">
        <f t="shared" si="6"/>
        <v>2</v>
      </c>
      <c r="N42" s="76">
        <f t="shared" si="7"/>
        <v>2</v>
      </c>
      <c r="O42" s="77" t="str">
        <f>IFERROR(VLOOKUP(B42,'[1]1ไม่มียอด'!B:D,3,0),"0")</f>
        <v>0</v>
      </c>
      <c r="P42" s="77" t="str">
        <f>IFERROR(VLOOKUP(B42,'[1]1ไม่มียอด'!B:E,4,0),"0")</f>
        <v>0</v>
      </c>
      <c r="Q42" s="77" t="str">
        <f>IFERROR(VLOOKUP(B42,'[1]1ไม่มียอด'!B:F,5,0),"0")</f>
        <v>0</v>
      </c>
      <c r="R42" s="77" t="str">
        <f>IFERROR(VLOOKUP(B42,'[1]1ไม่มียอด'!B:G,6,0),"0")</f>
        <v>0</v>
      </c>
      <c r="S42" s="77" t="str">
        <f>IFERROR(VLOOKUP(B42,'[1]1ไม่มียอด'!B:J,9,0),"0")</f>
        <v>0</v>
      </c>
      <c r="T42" s="77" t="str">
        <f>IFERROR(VLOOKUP(B42,'[1]1ไม่มียอด'!B:K,10,0),"0")</f>
        <v>0</v>
      </c>
      <c r="U42" s="75">
        <f t="shared" si="8"/>
        <v>0</v>
      </c>
      <c r="V42" s="77" t="str">
        <f>IFERROR(VLOOKUP(B42,#REF!,3,0),"0")</f>
        <v>0</v>
      </c>
      <c r="W42" s="77" t="str">
        <f>IFERROR(VLOOKUP(B42,#REF!,4,0),"0")</f>
        <v>0</v>
      </c>
      <c r="X42" s="77" t="str">
        <f>IFERROR(VLOOKUP(B42,#REF!,5,0),"0")</f>
        <v>0</v>
      </c>
      <c r="Y42" s="77" t="str">
        <f>IFERROR(VLOOKUP(B42,#REF!,9,0),"0")</f>
        <v>0</v>
      </c>
      <c r="Z42" s="77" t="str">
        <f>IFERROR(VLOOKUP(B42,#REF!,10,0),"0")</f>
        <v>0</v>
      </c>
      <c r="AA42" s="77" t="str">
        <f>IFERROR(VLOOKUP(B42,#REF!,11,0),"0")</f>
        <v>0</v>
      </c>
      <c r="AB42" s="75">
        <f t="shared" si="9"/>
        <v>0</v>
      </c>
      <c r="AC42" s="77">
        <f>IFERROR(VLOOKUP(B42,'[1]3'!B:D,3,0),"0")</f>
        <v>0</v>
      </c>
      <c r="AD42" s="77">
        <f>IFERROR(VLOOKUP(B42,'[1]3'!B:E,4,0),"0")</f>
        <v>0</v>
      </c>
      <c r="AE42" s="77">
        <f>IFERROR(VLOOKUP(B42,'[1]3'!B:F,5,0),"0")</f>
        <v>0</v>
      </c>
      <c r="AF42" s="77">
        <f>IFERROR(VLOOKUP(B42,'[1]3'!B:J,9,0),"0")</f>
        <v>0</v>
      </c>
      <c r="AG42" s="77">
        <f>IFERROR(VLOOKUP(B42,'[1]3'!B:K,10,0),"0")</f>
        <v>0</v>
      </c>
      <c r="AH42" s="77">
        <f>IFERROR(VLOOKUP(B42,'[1]3'!B:L,11,0),"0")</f>
        <v>0</v>
      </c>
      <c r="AI42" s="75">
        <f t="shared" si="10"/>
        <v>0</v>
      </c>
      <c r="AJ42" s="77">
        <f>IFERROR(VLOOKUP(B42,'[1]4'!B:D,3,0),"0")</f>
        <v>0</v>
      </c>
      <c r="AK42" s="77">
        <f>IFERROR(VLOOKUP(B42,'[1]4'!B:E,4,0),"0")</f>
        <v>0</v>
      </c>
      <c r="AL42" s="77">
        <f>IFERROR(VLOOKUP(B42,'[1]4'!B:F,5,0),"0")</f>
        <v>0</v>
      </c>
      <c r="AM42" s="77">
        <f>IFERROR(VLOOKUP(B42,'[1]4'!B:J,9,0),"0")</f>
        <v>0</v>
      </c>
      <c r="AN42" s="77">
        <f>IFERROR(VLOOKUP(B42,'[1]4'!B:K,10,0),"0")</f>
        <v>0</v>
      </c>
      <c r="AO42" s="77">
        <f>IFERROR(VLOOKUP(B42,'[1]4'!B:L,11,0),"0")</f>
        <v>0</v>
      </c>
      <c r="AP42" s="75">
        <f t="shared" si="11"/>
        <v>0</v>
      </c>
      <c r="AQ42" s="77">
        <f>IFERROR(VLOOKUP(B42,'[1]5'!B:D,3,0),"0")</f>
        <v>0</v>
      </c>
      <c r="AR42" s="77">
        <f>IFERROR(VLOOKUP(B42,'[1]5'!B:E,4,0),"0")</f>
        <v>0</v>
      </c>
      <c r="AS42" s="77">
        <f>IFERROR(VLOOKUP(B42,'[1]5'!B:F,5,0),"0")</f>
        <v>0</v>
      </c>
      <c r="AT42" s="77">
        <f>IFERROR(VLOOKUP(B42,'[1]5'!B:J,9,0),"0")</f>
        <v>0</v>
      </c>
      <c r="AU42" s="77">
        <f>IFERROR(VLOOKUP(B42,'[1]5'!B:K,10,0),"0")</f>
        <v>0</v>
      </c>
      <c r="AV42" s="77">
        <f>IFERROR(VLOOKUP(B42,'[1]5'!B:L,11,0),"0")</f>
        <v>0</v>
      </c>
      <c r="AW42" s="75">
        <f t="shared" si="12"/>
        <v>0</v>
      </c>
      <c r="AX42" s="77">
        <f>IFERROR(VLOOKUP(B42,'[1]6'!B:D,3,0),"0")</f>
        <v>0</v>
      </c>
      <c r="AY42" s="77">
        <f>IFERROR(VLOOKUP(B42,'[1]6'!B:E,4,0),"0")</f>
        <v>0</v>
      </c>
      <c r="AZ42" s="77">
        <f>IFERROR(VLOOKUP(B42,'[1]6'!B:F,5,0),"0")</f>
        <v>0</v>
      </c>
      <c r="BA42" s="77">
        <f>IFERROR(VLOOKUP(B42,'[1]6'!B:J,9,0),"0")</f>
        <v>0</v>
      </c>
      <c r="BB42" s="77">
        <f>IFERROR(VLOOKUP(B42,'[1]6'!B:K,10,0),"0")</f>
        <v>0</v>
      </c>
      <c r="BC42" s="77">
        <f>IFERROR(VLOOKUP(B42,'[1]6'!B:L,11,0),"0")</f>
        <v>0</v>
      </c>
      <c r="BD42" s="75">
        <f t="shared" si="13"/>
        <v>0</v>
      </c>
      <c r="BE42" s="77">
        <f>IFERROR(VLOOKUP(B42,'[1]7'!B:D,3,0),"0")</f>
        <v>0</v>
      </c>
      <c r="BF42" s="77">
        <f>IFERROR(VLOOKUP(B42,'[1]7'!B:E,4,0),"0")</f>
        <v>0</v>
      </c>
      <c r="BG42" s="77">
        <f>IFERROR(VLOOKUP(B42,'[1]7'!B:F,5,0),"0")</f>
        <v>0</v>
      </c>
      <c r="BH42" s="77">
        <f>IFERROR(VLOOKUP(B42,'[1]7'!B:J,9,0),"0")</f>
        <v>0</v>
      </c>
      <c r="BI42" s="77">
        <f>IFERROR(VLOOKUP(B42,'[1]7'!B:K,10,0),"0")</f>
        <v>0</v>
      </c>
      <c r="BJ42" s="77">
        <f>IFERROR(VLOOKUP(B42,'[1]7'!B:L,11,0),"0")</f>
        <v>0</v>
      </c>
      <c r="BK42" s="75">
        <f t="shared" si="14"/>
        <v>0</v>
      </c>
      <c r="BL42" s="77">
        <f>IFERROR(VLOOKUP(B42,'[1]8'!B:D,3,0),"0")</f>
        <v>0</v>
      </c>
      <c r="BM42" s="77">
        <f>IFERROR(VLOOKUP(B42,'[1]8'!B:E,4,0),"0")</f>
        <v>0</v>
      </c>
      <c r="BN42" s="77">
        <f>IFERROR(VLOOKUP(B42,'[1]8'!B:F,5,0),"0")</f>
        <v>0</v>
      </c>
      <c r="BO42" s="77">
        <f>IFERROR(VLOOKUP(B42,'[1]8'!B:J,9,0),"0")</f>
        <v>0</v>
      </c>
      <c r="BP42" s="77">
        <f>IFERROR(VLOOKUP(B42,'[1]8'!B:K,10,0),"0")</f>
        <v>0</v>
      </c>
      <c r="BQ42" s="77">
        <f>IFERROR(VLOOKUP(B42,'[1]8'!B:L,11,0),"0")</f>
        <v>0</v>
      </c>
      <c r="BR42" s="75">
        <f t="shared" si="15"/>
        <v>0</v>
      </c>
      <c r="BS42" s="77">
        <f>IFERROR(VLOOKUP(B42,'[1]9'!B:D,3,0),"0")</f>
        <v>0</v>
      </c>
      <c r="BT42" s="77">
        <f>IFERROR(VLOOKUP(B42,'[1]9'!B:E,4,0),"0")</f>
        <v>0</v>
      </c>
      <c r="BU42" s="77">
        <f>IFERROR(VLOOKUP(B42,'[1]9'!B:F,5,0),"0")</f>
        <v>0</v>
      </c>
      <c r="BV42" s="77">
        <f>IFERROR(VLOOKUP(B42,'[1]9'!B:J,9,0),"0")</f>
        <v>0</v>
      </c>
      <c r="BW42" s="77">
        <f>IFERROR(VLOOKUP(B42,'[1]9'!B:K,10,0),"0")</f>
        <v>0</v>
      </c>
      <c r="BX42" s="77">
        <f>IFERROR(VLOOKUP(B42,'[1]9'!B:L,11,0),"0")</f>
        <v>0</v>
      </c>
      <c r="BY42" s="75">
        <f t="shared" si="16"/>
        <v>0</v>
      </c>
      <c r="BZ42" s="77">
        <f>IFERROR(VLOOKUP(B42,'[1]10'!B:D,3,0),"0")</f>
        <v>0</v>
      </c>
      <c r="CA42" s="77">
        <f>IFERROR(VLOOKUP(B42,'[1]10'!B:E,4,0),"0")</f>
        <v>0</v>
      </c>
      <c r="CB42" s="77">
        <f>VLOOKUP(B42,'[1]10'!B:F,5,0)</f>
        <v>0</v>
      </c>
      <c r="CC42" s="77">
        <f>IFERROR(VLOOKUP(B42,'[1]10'!B:J,9,0),"0")</f>
        <v>0</v>
      </c>
      <c r="CD42" s="77">
        <f>IFERROR(VLOOKUP(B42,'[1]10'!B:K,10,0),"0")</f>
        <v>0</v>
      </c>
      <c r="CE42" s="77">
        <f>IFERROR(VLOOKUP(B42,'[1]10'!B:L,11,0),"0")</f>
        <v>0</v>
      </c>
      <c r="CF42" s="75">
        <f t="shared" si="17"/>
        <v>0</v>
      </c>
      <c r="CG42" s="77">
        <f>IFERROR(VLOOKUP(B42,'[1]11'!B:D,3,0),"0")</f>
        <v>0</v>
      </c>
      <c r="CH42" s="77">
        <f>IFERROR(VLOOKUP(B42,'[1]11'!B:E,4,0),"0")</f>
        <v>0</v>
      </c>
      <c r="CI42" s="77">
        <f>IFERROR(VLOOKUP(B42,'[1]11'!B:F,5,0),"0")</f>
        <v>0</v>
      </c>
      <c r="CJ42" s="77">
        <f>IFERROR(VLOOKUP(B42,'[1]11'!B:J,9,0),"0")</f>
        <v>0</v>
      </c>
      <c r="CK42" s="77">
        <f>IFERROR(VLOOKUP(B42,'[1]11'!B:K,10,0),"0")</f>
        <v>0</v>
      </c>
      <c r="CL42" s="77">
        <f>IFERROR(VLOOKUP(B42,'[1]11'!B:L,11,0),"0")</f>
        <v>0</v>
      </c>
      <c r="CM42" s="75">
        <f t="shared" si="18"/>
        <v>0</v>
      </c>
      <c r="CN42" s="77">
        <f>IFERROR(VLOOKUP(B42,'[1]12'!B:D,3,0),"0")</f>
        <v>0</v>
      </c>
      <c r="CO42" s="77">
        <f>IFERROR(VLOOKUP(B42,'[1]12'!B:E,4,0),"0")</f>
        <v>0</v>
      </c>
      <c r="CP42" s="77">
        <f>IFERROR(VLOOKUP(B42,'[1]12'!B:F,5,0),"0")</f>
        <v>0</v>
      </c>
      <c r="CQ42" s="77">
        <f>IFERROR(VLOOKUP(B42,'[1]12'!B:J,9,0),"0")</f>
        <v>0</v>
      </c>
      <c r="CR42" s="77">
        <f>IFERROR(VLOOKUP(B42,'[1]12'!B:K,10,0),"0")</f>
        <v>0</v>
      </c>
      <c r="CS42" s="77">
        <f>IFERROR(VLOOKUP(B42,'[1]12'!B:L,11,0),"0")</f>
        <v>0</v>
      </c>
      <c r="CT42" s="75">
        <f t="shared" si="19"/>
        <v>0</v>
      </c>
      <c r="CU42" s="77">
        <f>IFERROR(VLOOKUP(B42,'[1]13'!B:D,3,0),"0")</f>
        <v>0</v>
      </c>
      <c r="CV42" s="77">
        <f>IFERROR(VLOOKUP(B42,'[1]13'!B:E,4,0),"0")</f>
        <v>0</v>
      </c>
      <c r="CW42" s="77">
        <f>IFERROR(VLOOKUP(B42,'[1]13'!B:F,5,0),"0")</f>
        <v>0</v>
      </c>
      <c r="CX42" s="77">
        <f>IFERROR(VLOOKUP(B42,'[1]13'!B:J,9,0),"0")</f>
        <v>0</v>
      </c>
      <c r="CY42" s="77">
        <f>IFERROR(VLOOKUP(B42,'[1]13'!B:K,10,0),"0")</f>
        <v>0</v>
      </c>
      <c r="CZ42" s="77">
        <f>IFERROR(VLOOKUP(B42,'[1]13'!B:L,11,0),"0")</f>
        <v>0</v>
      </c>
      <c r="DA42" s="75">
        <f t="shared" si="20"/>
        <v>0</v>
      </c>
      <c r="DB42" s="77">
        <f>IFERROR(VLOOKUP(B42,'[1]14'!B:D,3,0),"0")</f>
        <v>0</v>
      </c>
      <c r="DC42" s="77">
        <f>IFERROR(VLOOKUP(B42,'[1]14'!B:E,4,0),"0")</f>
        <v>0</v>
      </c>
      <c r="DD42" s="77">
        <f>IFERROR(VLOOKUP(B42,'[1]14'!B:F,5,0),"0")</f>
        <v>0</v>
      </c>
      <c r="DE42" s="77">
        <f>IFERROR(VLOOKUP(B42,'[1]14'!B:J,9,0),"0")</f>
        <v>0</v>
      </c>
      <c r="DF42" s="77">
        <f>IFERROR(VLOOKUP(B42,'[1]14'!B:K,10,0),"0")</f>
        <v>0</v>
      </c>
      <c r="DG42" s="77">
        <f>IFERROR(VLOOKUP(B42,'[1]14'!B:L,11,0),"0")</f>
        <v>0</v>
      </c>
      <c r="DH42" s="75">
        <f t="shared" si="21"/>
        <v>0</v>
      </c>
      <c r="DI42" s="77">
        <f>IFERROR(VLOOKUP(B42,'[1]15'!B:D,3,0),"0")</f>
        <v>0</v>
      </c>
      <c r="DJ42" s="77">
        <f>IFERROR(VLOOKUP(B42,'[1]15'!B:E,4,0),"0")</f>
        <v>0</v>
      </c>
      <c r="DK42" s="77">
        <f>IFERROR(VLOOKUP(B42,'[1]15'!B:F,5,0),"0")</f>
        <v>0</v>
      </c>
      <c r="DL42" s="77">
        <f>IFERROR(VLOOKUP(B42,'[1]15'!B:J,9,0),"0")</f>
        <v>0</v>
      </c>
      <c r="DM42" s="77">
        <f>IFERROR(VLOOKUP(B42,'[1]15'!B:K,10,0),"0")</f>
        <v>0</v>
      </c>
      <c r="DN42" s="77">
        <f>IFERROR(VLOOKUP(B42,'[1]15'!B:L,11,0),"0")</f>
        <v>0</v>
      </c>
      <c r="DO42" s="75">
        <f t="shared" si="22"/>
        <v>0</v>
      </c>
      <c r="DP42" s="77">
        <f>IFERROR(VLOOKUP(B42,'[1]16'!B:D,3,0),"0")</f>
        <v>0</v>
      </c>
      <c r="DQ42" s="77">
        <f>IFERROR(VLOOKUP(B42,'[1]16'!B:E,4,0),"0")</f>
        <v>0</v>
      </c>
      <c r="DR42" s="77">
        <f>IFERROR(VLOOKUP(B42,'[1]16'!B:F,5,0),"0")</f>
        <v>0</v>
      </c>
      <c r="DS42" s="77">
        <f>IFERROR(VLOOKUP(B42,'[1]16'!B:J,9,0),"0")</f>
        <v>0</v>
      </c>
      <c r="DT42" s="77">
        <f>IFERROR(VLOOKUP(B42,'[1]16'!B:K,10,0),"0")</f>
        <v>0</v>
      </c>
      <c r="DU42" s="77">
        <f>IFERROR(VLOOKUP(B42,'[1]16'!B:L,11,0),"0")</f>
        <v>0</v>
      </c>
      <c r="DV42" s="75">
        <f t="shared" si="23"/>
        <v>0</v>
      </c>
      <c r="DW42" s="77">
        <f>IFERROR(VLOOKUP(B42,'[1]17'!B:D,3,0),"0")</f>
        <v>0</v>
      </c>
      <c r="DX42" s="77">
        <f>IFERROR(VLOOKUP(B42,'[1]17'!B:E,4,0),"0")</f>
        <v>0</v>
      </c>
      <c r="DY42" s="77">
        <f>IFERROR(VLOOKUP(B42,'[1]17'!B:F,5,0),"0")</f>
        <v>0</v>
      </c>
      <c r="DZ42" s="77">
        <f>IFERROR(VLOOKUP(B42,'[1]17'!B:J,9,0),"0")</f>
        <v>0</v>
      </c>
      <c r="EA42" s="77">
        <f>IFERROR(VLOOKUP(B42,'[1]17'!B:K,10,0),"0")</f>
        <v>0</v>
      </c>
      <c r="EB42" s="77">
        <f>IFERROR(VLOOKUP(B42,'[1]17'!B:L,11,0),"0")</f>
        <v>0</v>
      </c>
      <c r="EC42" s="75">
        <f t="shared" si="24"/>
        <v>0</v>
      </c>
      <c r="ED42" s="77">
        <f>IFERROR(VLOOKUP(B42,'[1]18'!B:D,3,0),"0")</f>
        <v>0</v>
      </c>
      <c r="EE42" s="77">
        <f>IFERROR(VLOOKUP(B42,'[1]18'!B:E,4,0),"0")</f>
        <v>0</v>
      </c>
      <c r="EF42" s="77">
        <f>IFERROR(VLOOKUP(B42,'[1]18'!B:F,5,0),"0")</f>
        <v>0</v>
      </c>
      <c r="EG42" s="77">
        <f>IFERROR(VLOOKUP(B42,'[1]18'!B:J,9,0),"0")</f>
        <v>0</v>
      </c>
      <c r="EH42" s="77">
        <f>IFERROR(VLOOKUP(B42,'[1]18'!B:K,10,0),"0")</f>
        <v>0</v>
      </c>
      <c r="EI42" s="77">
        <f>IFERROR(VLOOKUP(B42,'[1]18'!B:L,11,0),"0")</f>
        <v>0</v>
      </c>
      <c r="EJ42" s="75">
        <f t="shared" si="25"/>
        <v>0</v>
      </c>
      <c r="EK42" s="77">
        <f>IFERROR(VLOOKUP(B42,'[1]19'!B:D,3,0),"0")</f>
        <v>0</v>
      </c>
      <c r="EL42" s="77">
        <f>IFERROR(VLOOKUP(B42,'[1]19'!B:E,4,0),"0")</f>
        <v>0</v>
      </c>
      <c r="EM42" s="77">
        <f>IFERROR(VLOOKUP(B42,'[1]19'!B:F,5,0),"0")</f>
        <v>0</v>
      </c>
      <c r="EN42" s="77">
        <f>IFERROR(VLOOKUP(B42,'[1]19'!B:J,9,0),"0")</f>
        <v>0</v>
      </c>
      <c r="EO42" s="77">
        <f>IFERROR(VLOOKUP(B42,'[1]19'!B:K,10,0),"0")</f>
        <v>0</v>
      </c>
      <c r="EP42" s="77">
        <f>IFERROR(VLOOKUP(B42,'[1]19'!B:L,11,0),"0")</f>
        <v>0</v>
      </c>
      <c r="EQ42" s="75">
        <f t="shared" si="26"/>
        <v>0</v>
      </c>
      <c r="ER42" s="77">
        <f>IFERROR(VLOOKUP(B42,'[1]20'!B:D,3,0),"0")</f>
        <v>0</v>
      </c>
      <c r="ES42" s="77">
        <f>IFERROR(VLOOKUP(B42,'[1]20'!B:E,4,0),"0")</f>
        <v>0</v>
      </c>
      <c r="ET42" s="77">
        <f>IFERROR(VLOOKUP(B42,'[1]20'!B:F,5,0),"0")</f>
        <v>0</v>
      </c>
      <c r="EU42" s="77">
        <f>IFERROR(VLOOKUP(B42,'[1]20'!B:J,9,0),"0")</f>
        <v>0</v>
      </c>
      <c r="EV42" s="77">
        <f>IFERROR(VLOOKUP(B42,'[1]20'!B:K,10,0),"0")</f>
        <v>0</v>
      </c>
      <c r="EW42" s="77">
        <f>IFERROR(VLOOKUP(B42,'[1]20'!B:L,11,0),"0")</f>
        <v>0</v>
      </c>
      <c r="EX42" s="75">
        <f t="shared" si="27"/>
        <v>0</v>
      </c>
      <c r="EY42" s="77">
        <f>IFERROR(VLOOKUP(B42,'[1]21'!B:D,3,0),"0")</f>
        <v>0</v>
      </c>
      <c r="EZ42" s="77">
        <f>IFERROR(VLOOKUP(B42,'[1]21'!B:E,4,0),"0")</f>
        <v>0</v>
      </c>
      <c r="FA42" s="77">
        <f>IFERROR(VLOOKUP(B42,'[1]21'!B:F,5,0),"0")</f>
        <v>0</v>
      </c>
      <c r="FB42" s="77">
        <f>IFERROR(VLOOKUP(B42,'[1]21'!B:J,9,0),"0")</f>
        <v>0</v>
      </c>
      <c r="FC42" s="77">
        <f>IFERROR(VLOOKUP(B42,'[1]21'!B:K,10,0),"0")</f>
        <v>0</v>
      </c>
      <c r="FD42" s="77">
        <f>IFERROR(VLOOKUP(B42,'[1]21'!B:L,11,0),"0")</f>
        <v>0</v>
      </c>
      <c r="FE42" s="75">
        <f t="shared" si="28"/>
        <v>0</v>
      </c>
      <c r="FF42" s="77">
        <f>IFERROR(VLOOKUP(B42,'[1]22'!B:D,3,0),"0")</f>
        <v>0</v>
      </c>
      <c r="FG42" s="77">
        <f>IFERROR(VLOOKUP(B42,'[1]22'!B:E,4,0),"0")</f>
        <v>0</v>
      </c>
      <c r="FH42" s="77">
        <f>IFERROR(VLOOKUP(B42,'[1]22'!B:F,5,0),"0")</f>
        <v>0</v>
      </c>
      <c r="FI42" s="77">
        <f>IFERROR(VLOOKUP(B42,'[1]22'!B:J,9,0),"0")</f>
        <v>0</v>
      </c>
      <c r="FJ42" s="77">
        <f>IFERROR(VLOOKUP(B42,'[1]22'!B:K,10,0),"0")</f>
        <v>0</v>
      </c>
      <c r="FK42" s="77">
        <f>IFERROR(VLOOKUP(B42,'[1]22'!B:L,11,0),"0")</f>
        <v>0</v>
      </c>
      <c r="FL42" s="75">
        <f t="shared" si="29"/>
        <v>0</v>
      </c>
      <c r="FM42" s="77">
        <f>IFERROR(VLOOKUP(B42,'[1]23'!B:D,3,0),"0")</f>
        <v>0</v>
      </c>
      <c r="FN42" s="77">
        <f>IFERROR(VLOOKUP(B42,'[1]23'!B:E,4,0),"0")</f>
        <v>0</v>
      </c>
      <c r="FO42" s="77">
        <f>IFERROR(VLOOKUP(B42,'[1]23'!B:F,5,0),"0")</f>
        <v>0</v>
      </c>
      <c r="FP42" s="77">
        <f>IFERROR(VLOOKUP(B42,'[1]23'!B:J,9,0),"0")</f>
        <v>0</v>
      </c>
      <c r="FQ42" s="77">
        <f>IFERROR(VLOOKUP(B42,'[1]23'!B:K,10,0),"0")</f>
        <v>0</v>
      </c>
      <c r="FR42" s="77">
        <f>IFERROR(VLOOKUP(B42,'[1]23'!B:L,11,0),"0")</f>
        <v>0</v>
      </c>
      <c r="FS42" s="75">
        <f t="shared" si="30"/>
        <v>0</v>
      </c>
      <c r="FT42" s="77">
        <f>IFERROR(VLOOKUP(B42,'[1]24'!B:D,3,0),"0")</f>
        <v>0</v>
      </c>
      <c r="FU42" s="77">
        <f>IFERROR(VLOOKUP(B42,'[1]24'!B:E,4,0),"0")</f>
        <v>0</v>
      </c>
      <c r="FV42" s="77">
        <f>IFERROR(VLOOKUP(B42,'[1]24'!B:F,5,0),"0")</f>
        <v>0</v>
      </c>
      <c r="FW42" s="77">
        <f>IFERROR(VLOOKUP(B42,'[1]24'!B:J,9,0),"0")</f>
        <v>0</v>
      </c>
      <c r="FX42" s="77">
        <f>IFERROR(VLOOKUP(B42,'[1]24'!B:K,10,0),"0")</f>
        <v>0</v>
      </c>
      <c r="FY42" s="77">
        <f>IFERROR(VLOOKUP(B42,'[1]24'!B:L,11,0),"0")</f>
        <v>0</v>
      </c>
      <c r="FZ42" s="75">
        <f t="shared" si="31"/>
        <v>0</v>
      </c>
      <c r="GA42" s="77">
        <f>IFERROR(VLOOKUP(B42,'[1]25'!B:D,3,0),"0")</f>
        <v>0</v>
      </c>
      <c r="GB42" s="77">
        <f>IFERROR(VLOOKUP(B42,'[1]25'!B:E,4,0),"0")</f>
        <v>0</v>
      </c>
      <c r="GC42" s="77">
        <f>IFERROR(VLOOKUP(B42,'[1]25'!B:F,5,0),"0")</f>
        <v>0</v>
      </c>
      <c r="GD42" s="77">
        <f>IFERROR(VLOOKUP(B42,'[1]25'!B:J,9,0),"0")</f>
        <v>0</v>
      </c>
      <c r="GE42" s="77">
        <f>IFERROR(VLOOKUP(B42,'[1]25'!B:K,10,0),"0")</f>
        <v>0</v>
      </c>
      <c r="GF42" s="77">
        <f>IFERROR(VLOOKUP(B42,'[1]25'!B:L,11,0),"0")</f>
        <v>0</v>
      </c>
      <c r="GG42" s="75">
        <f t="shared" si="32"/>
        <v>0</v>
      </c>
      <c r="GH42" s="77">
        <f>IFERROR(VLOOKUP(B42,'[1]26'!B:D,3,0),"0")</f>
        <v>0</v>
      </c>
      <c r="GI42" s="77">
        <f>IFERROR(VLOOKUP(B42,'[1]26'!B:E,4,0),"0")</f>
        <v>0</v>
      </c>
      <c r="GJ42" s="77">
        <f>IFERROR(VLOOKUP(B42,'[1]26'!B:F,5,0),"0")</f>
        <v>0</v>
      </c>
      <c r="GK42" s="77">
        <f>IFERROR(VLOOKUP(B42,'[1]26'!B:J,9,0),"0")</f>
        <v>0</v>
      </c>
      <c r="GL42" s="77">
        <f>IFERROR(VLOOKUP(B42,'[1]26'!B:K,10,0),"0")</f>
        <v>0</v>
      </c>
      <c r="GM42" s="77">
        <f>IFERROR(VLOOKUP(B42,'[1]26'!B:L,11,0),"0")</f>
        <v>0</v>
      </c>
      <c r="GN42" s="75">
        <f t="shared" si="33"/>
        <v>0</v>
      </c>
      <c r="GO42" s="77">
        <f>IFERROR(VLOOKUP(B42,'[1]27'!B:D,3,0),"0")</f>
        <v>0</v>
      </c>
      <c r="GP42" s="77">
        <f>IFERROR(VLOOKUP(B42,'[1]27'!B:E,4,0),"0")</f>
        <v>0</v>
      </c>
      <c r="GQ42" s="77">
        <f>IFERROR(VLOOKUP(B42,'[1]27'!B:F,5,0),"0")</f>
        <v>0</v>
      </c>
      <c r="GR42" s="77">
        <f>IFERROR(VLOOKUP(B42,'[1]27'!B:J,9,0),"0")</f>
        <v>0</v>
      </c>
      <c r="GS42" s="77">
        <f>IFERROR(VLOOKUP(B42,'[1]27'!B:K,10,0),"0")</f>
        <v>0</v>
      </c>
      <c r="GT42" s="77">
        <f>IFERROR(VLOOKUP(B42,'[1]27'!B:L,11,0),"0")</f>
        <v>0</v>
      </c>
      <c r="GU42" s="75">
        <f t="shared" si="34"/>
        <v>0</v>
      </c>
      <c r="GV42" s="77">
        <f>IFERROR(VLOOKUP(B42,'[1]28'!B:D,3,0),"0")</f>
        <v>0</v>
      </c>
      <c r="GW42" s="77">
        <f>IFERROR(VLOOKUP(B42,'[1]28'!B:E,4,0),"0")</f>
        <v>2</v>
      </c>
      <c r="GX42" s="77">
        <f>IFERROR(VLOOKUP(B42,'[1]28'!B:F,5,0),"0")</f>
        <v>0</v>
      </c>
      <c r="GY42" s="77">
        <f>IFERROR(VLOOKUP(B42,'[1]28'!B:J,9,0),"0")</f>
        <v>0</v>
      </c>
      <c r="GZ42" s="77">
        <f>IFERROR(VLOOKUP(B42,'[1]28'!B:K,10,0),"0")</f>
        <v>0</v>
      </c>
      <c r="HA42" s="77">
        <f>IFERROR(VLOOKUP(B42,'[1]28'!B:L,11,0),"0")</f>
        <v>0</v>
      </c>
      <c r="HB42" s="75">
        <f t="shared" si="35"/>
        <v>2</v>
      </c>
      <c r="HC42" s="77" t="str">
        <f>IFERROR(VLOOKUP(B42,#REF!,3),"0")</f>
        <v>0</v>
      </c>
      <c r="HD42" s="77" t="str">
        <f>IFERROR(VLOOKUP(B42,#REF!,4,0),"0")</f>
        <v>0</v>
      </c>
      <c r="HE42" s="77" t="str">
        <f>IFERROR(VLOOKUP(B42,#REF!,5,0),"0")</f>
        <v>0</v>
      </c>
      <c r="HF42" s="77" t="str">
        <f>IFERROR(VLOOKUP(B42,#REF!,9,0),"0")</f>
        <v>0</v>
      </c>
      <c r="HG42" s="77" t="str">
        <f>IFERROR(VLOOKUP(B42,#REF!,10,0),"0")</f>
        <v>0</v>
      </c>
      <c r="HH42" s="77" t="str">
        <f>IFERROR(VLOOKUP(B42,#REF!,11,0),"0")</f>
        <v>0</v>
      </c>
      <c r="HI42" s="75">
        <f t="shared" si="36"/>
        <v>0</v>
      </c>
      <c r="HP42" s="75">
        <f t="shared" si="37"/>
        <v>0</v>
      </c>
      <c r="HW42" s="75">
        <f t="shared" si="38"/>
        <v>0</v>
      </c>
    </row>
    <row r="43" spans="1:231" x14ac:dyDescent="0.6">
      <c r="A43" s="57">
        <v>40</v>
      </c>
      <c r="B43" s="57">
        <v>1111078</v>
      </c>
      <c r="C43" s="58" t="s">
        <v>16759</v>
      </c>
      <c r="D43" s="57" t="s">
        <v>169</v>
      </c>
      <c r="E43" s="59">
        <v>5.01</v>
      </c>
      <c r="F43" s="73">
        <f t="shared" si="5"/>
        <v>0</v>
      </c>
      <c r="G43" s="74">
        <f t="shared" si="39"/>
        <v>0</v>
      </c>
      <c r="H43" s="74">
        <f t="shared" si="39"/>
        <v>0</v>
      </c>
      <c r="I43" s="74">
        <f t="shared" si="39"/>
        <v>0</v>
      </c>
      <c r="J43" s="74">
        <f t="shared" si="39"/>
        <v>0</v>
      </c>
      <c r="K43" s="74">
        <f t="shared" si="39"/>
        <v>0</v>
      </c>
      <c r="L43" s="74">
        <f t="shared" si="39"/>
        <v>0</v>
      </c>
      <c r="M43" s="75">
        <f t="shared" si="6"/>
        <v>0</v>
      </c>
      <c r="N43" s="76">
        <f t="shared" si="7"/>
        <v>0</v>
      </c>
      <c r="O43" s="77" t="str">
        <f>IFERROR(VLOOKUP(B43,'[1]1ไม่มียอด'!B:D,3,0),"0")</f>
        <v>0</v>
      </c>
      <c r="P43" s="77" t="str">
        <f>IFERROR(VLOOKUP(B43,'[1]1ไม่มียอด'!B:E,4,0),"0")</f>
        <v>0</v>
      </c>
      <c r="Q43" s="77" t="str">
        <f>IFERROR(VLOOKUP(B43,'[1]1ไม่มียอด'!B:F,5,0),"0")</f>
        <v>0</v>
      </c>
      <c r="R43" s="77" t="str">
        <f>IFERROR(VLOOKUP(B43,'[1]1ไม่มียอด'!B:G,6,0),"0")</f>
        <v>0</v>
      </c>
      <c r="S43" s="77" t="str">
        <f>IFERROR(VLOOKUP(B43,'[1]1ไม่มียอด'!B:J,9,0),"0")</f>
        <v>0</v>
      </c>
      <c r="T43" s="77" t="str">
        <f>IFERROR(VLOOKUP(B43,'[1]1ไม่มียอด'!B:K,10,0),"0")</f>
        <v>0</v>
      </c>
      <c r="U43" s="75">
        <f t="shared" si="8"/>
        <v>0</v>
      </c>
      <c r="V43" s="77" t="str">
        <f>IFERROR(VLOOKUP(B43,#REF!,3,0),"0")</f>
        <v>0</v>
      </c>
      <c r="W43" s="77" t="str">
        <f>IFERROR(VLOOKUP(B43,#REF!,4,0),"0")</f>
        <v>0</v>
      </c>
      <c r="X43" s="77" t="str">
        <f>IFERROR(VLOOKUP(B43,#REF!,5,0),"0")</f>
        <v>0</v>
      </c>
      <c r="Y43" s="77" t="str">
        <f>IFERROR(VLOOKUP(B43,#REF!,9,0),"0")</f>
        <v>0</v>
      </c>
      <c r="Z43" s="77" t="str">
        <f>IFERROR(VLOOKUP(B43,#REF!,10,0),"0")</f>
        <v>0</v>
      </c>
      <c r="AA43" s="77" t="str">
        <f>IFERROR(VLOOKUP(B43,#REF!,11,0),"0")</f>
        <v>0</v>
      </c>
      <c r="AB43" s="75">
        <f t="shared" si="9"/>
        <v>0</v>
      </c>
      <c r="AC43" s="77">
        <f>IFERROR(VLOOKUP(B43,'[1]3'!B:D,3,0),"0")</f>
        <v>0</v>
      </c>
      <c r="AD43" s="77">
        <f>IFERROR(VLOOKUP(B43,'[1]3'!B:E,4,0),"0")</f>
        <v>0</v>
      </c>
      <c r="AE43" s="77">
        <f>IFERROR(VLOOKUP(B43,'[1]3'!B:F,5,0),"0")</f>
        <v>0</v>
      </c>
      <c r="AF43" s="77">
        <f>IFERROR(VLOOKUP(B43,'[1]3'!B:J,9,0),"0")</f>
        <v>0</v>
      </c>
      <c r="AG43" s="77">
        <f>IFERROR(VLOOKUP(B43,'[1]3'!B:K,10,0),"0")</f>
        <v>0</v>
      </c>
      <c r="AH43" s="77">
        <f>IFERROR(VLOOKUP(B43,'[1]3'!B:L,11,0),"0")</f>
        <v>0</v>
      </c>
      <c r="AI43" s="75">
        <f t="shared" si="10"/>
        <v>0</v>
      </c>
      <c r="AJ43" s="77">
        <f>IFERROR(VLOOKUP(B43,'[1]4'!B:D,3,0),"0")</f>
        <v>0</v>
      </c>
      <c r="AK43" s="77">
        <f>IFERROR(VLOOKUP(B43,'[1]4'!B:E,4,0),"0")</f>
        <v>0</v>
      </c>
      <c r="AL43" s="77">
        <f>IFERROR(VLOOKUP(B43,'[1]4'!B:F,5,0),"0")</f>
        <v>0</v>
      </c>
      <c r="AM43" s="77">
        <f>IFERROR(VLOOKUP(B43,'[1]4'!B:J,9,0),"0")</f>
        <v>0</v>
      </c>
      <c r="AN43" s="77">
        <f>IFERROR(VLOOKUP(B43,'[1]4'!B:K,10,0),"0")</f>
        <v>0</v>
      </c>
      <c r="AO43" s="77">
        <f>IFERROR(VLOOKUP(B43,'[1]4'!B:L,11,0),"0")</f>
        <v>0</v>
      </c>
      <c r="AP43" s="75">
        <f t="shared" si="11"/>
        <v>0</v>
      </c>
      <c r="AQ43" s="77">
        <f>IFERROR(VLOOKUP(B43,'[1]5'!B:D,3,0),"0")</f>
        <v>0</v>
      </c>
      <c r="AR43" s="77">
        <f>IFERROR(VLOOKUP(B43,'[1]5'!B:E,4,0),"0")</f>
        <v>0</v>
      </c>
      <c r="AS43" s="77">
        <f>IFERROR(VLOOKUP(B43,'[1]5'!B:F,5,0),"0")</f>
        <v>0</v>
      </c>
      <c r="AT43" s="77">
        <f>IFERROR(VLOOKUP(B43,'[1]5'!B:J,9,0),"0")</f>
        <v>0</v>
      </c>
      <c r="AU43" s="77">
        <f>IFERROR(VLOOKUP(B43,'[1]5'!B:K,10,0),"0")</f>
        <v>0</v>
      </c>
      <c r="AV43" s="77">
        <f>IFERROR(VLOOKUP(B43,'[1]5'!B:L,11,0),"0")</f>
        <v>0</v>
      </c>
      <c r="AW43" s="75">
        <f t="shared" si="12"/>
        <v>0</v>
      </c>
      <c r="AX43" s="77">
        <f>IFERROR(VLOOKUP(B43,'[1]6'!B:D,3,0),"0")</f>
        <v>0</v>
      </c>
      <c r="AY43" s="77">
        <f>IFERROR(VLOOKUP(B43,'[1]6'!B:E,4,0),"0")</f>
        <v>0</v>
      </c>
      <c r="AZ43" s="77">
        <f>IFERROR(VLOOKUP(B43,'[1]6'!B:F,5,0),"0")</f>
        <v>0</v>
      </c>
      <c r="BA43" s="77">
        <f>IFERROR(VLOOKUP(B43,'[1]6'!B:J,9,0),"0")</f>
        <v>0</v>
      </c>
      <c r="BB43" s="77">
        <f>IFERROR(VLOOKUP(B43,'[1]6'!B:K,10,0),"0")</f>
        <v>0</v>
      </c>
      <c r="BC43" s="77">
        <f>IFERROR(VLOOKUP(B43,'[1]6'!B:L,11,0),"0")</f>
        <v>0</v>
      </c>
      <c r="BD43" s="75">
        <f t="shared" si="13"/>
        <v>0</v>
      </c>
      <c r="BE43" s="77">
        <f>IFERROR(VLOOKUP(B43,'[1]7'!B:D,3,0),"0")</f>
        <v>0</v>
      </c>
      <c r="BF43" s="77">
        <f>IFERROR(VLOOKUP(B43,'[1]7'!B:E,4,0),"0")</f>
        <v>0</v>
      </c>
      <c r="BG43" s="77">
        <f>IFERROR(VLOOKUP(B43,'[1]7'!B:F,5,0),"0")</f>
        <v>0</v>
      </c>
      <c r="BH43" s="77">
        <f>IFERROR(VLOOKUP(B43,'[1]7'!B:J,9,0),"0")</f>
        <v>0</v>
      </c>
      <c r="BI43" s="77">
        <f>IFERROR(VLOOKUP(B43,'[1]7'!B:K,10,0),"0")</f>
        <v>0</v>
      </c>
      <c r="BJ43" s="77">
        <f>IFERROR(VLOOKUP(B43,'[1]7'!B:L,11,0),"0")</f>
        <v>0</v>
      </c>
      <c r="BK43" s="75">
        <f t="shared" si="14"/>
        <v>0</v>
      </c>
      <c r="BL43" s="77">
        <f>IFERROR(VLOOKUP(B43,'[1]8'!B:D,3,0),"0")</f>
        <v>0</v>
      </c>
      <c r="BM43" s="77">
        <f>IFERROR(VLOOKUP(B43,'[1]8'!B:E,4,0),"0")</f>
        <v>0</v>
      </c>
      <c r="BN43" s="77">
        <f>IFERROR(VLOOKUP(B43,'[1]8'!B:F,5,0),"0")</f>
        <v>0</v>
      </c>
      <c r="BO43" s="77">
        <f>IFERROR(VLOOKUP(B43,'[1]8'!B:J,9,0),"0")</f>
        <v>0</v>
      </c>
      <c r="BP43" s="77">
        <f>IFERROR(VLOOKUP(B43,'[1]8'!B:K,10,0),"0")</f>
        <v>0</v>
      </c>
      <c r="BQ43" s="77">
        <f>IFERROR(VLOOKUP(B43,'[1]8'!B:L,11,0),"0")</f>
        <v>0</v>
      </c>
      <c r="BR43" s="75">
        <f t="shared" si="15"/>
        <v>0</v>
      </c>
      <c r="BS43" s="77">
        <f>IFERROR(VLOOKUP(B43,'[1]9'!B:D,3,0),"0")</f>
        <v>0</v>
      </c>
      <c r="BT43" s="77">
        <f>IFERROR(VLOOKUP(B43,'[1]9'!B:E,4,0),"0")</f>
        <v>0</v>
      </c>
      <c r="BU43" s="77">
        <f>IFERROR(VLOOKUP(B43,'[1]9'!B:F,5,0),"0")</f>
        <v>0</v>
      </c>
      <c r="BV43" s="77">
        <f>IFERROR(VLOOKUP(B43,'[1]9'!B:J,9,0),"0")</f>
        <v>0</v>
      </c>
      <c r="BW43" s="77">
        <f>IFERROR(VLOOKUP(B43,'[1]9'!B:K,10,0),"0")</f>
        <v>0</v>
      </c>
      <c r="BX43" s="77">
        <f>IFERROR(VLOOKUP(B43,'[1]9'!B:L,11,0),"0")</f>
        <v>0</v>
      </c>
      <c r="BY43" s="75">
        <f t="shared" si="16"/>
        <v>0</v>
      </c>
      <c r="BZ43" s="77">
        <f>IFERROR(VLOOKUP(B43,'[1]10'!B:D,3,0),"0")</f>
        <v>0</v>
      </c>
      <c r="CA43" s="77">
        <f>IFERROR(VLOOKUP(B43,'[1]10'!B:E,4,0),"0")</f>
        <v>0</v>
      </c>
      <c r="CB43" s="77">
        <f>VLOOKUP(B43,'[1]10'!B:F,5,0)</f>
        <v>0</v>
      </c>
      <c r="CC43" s="77">
        <f>IFERROR(VLOOKUP(B43,'[1]10'!B:J,9,0),"0")</f>
        <v>0</v>
      </c>
      <c r="CD43" s="77">
        <f>IFERROR(VLOOKUP(B43,'[1]10'!B:K,10,0),"0")</f>
        <v>0</v>
      </c>
      <c r="CE43" s="77">
        <f>IFERROR(VLOOKUP(B43,'[1]10'!B:L,11,0),"0")</f>
        <v>0</v>
      </c>
      <c r="CF43" s="75">
        <f t="shared" si="17"/>
        <v>0</v>
      </c>
      <c r="CG43" s="77">
        <f>IFERROR(VLOOKUP(B43,'[1]11'!B:D,3,0),"0")</f>
        <v>0</v>
      </c>
      <c r="CH43" s="77">
        <f>IFERROR(VLOOKUP(B43,'[1]11'!B:E,4,0),"0")</f>
        <v>0</v>
      </c>
      <c r="CI43" s="77">
        <f>IFERROR(VLOOKUP(B43,'[1]11'!B:F,5,0),"0")</f>
        <v>0</v>
      </c>
      <c r="CJ43" s="77">
        <f>IFERROR(VLOOKUP(B43,'[1]11'!B:J,9,0),"0")</f>
        <v>0</v>
      </c>
      <c r="CK43" s="77">
        <f>IFERROR(VLOOKUP(B43,'[1]11'!B:K,10,0),"0")</f>
        <v>0</v>
      </c>
      <c r="CL43" s="77">
        <f>IFERROR(VLOOKUP(B43,'[1]11'!B:L,11,0),"0")</f>
        <v>0</v>
      </c>
      <c r="CM43" s="75">
        <f t="shared" si="18"/>
        <v>0</v>
      </c>
      <c r="CN43" s="77">
        <f>IFERROR(VLOOKUP(B43,'[1]12'!B:D,3,0),"0")</f>
        <v>0</v>
      </c>
      <c r="CO43" s="77">
        <f>IFERROR(VLOOKUP(B43,'[1]12'!B:E,4,0),"0")</f>
        <v>0</v>
      </c>
      <c r="CP43" s="77">
        <f>IFERROR(VLOOKUP(B43,'[1]12'!B:F,5,0),"0")</f>
        <v>0</v>
      </c>
      <c r="CQ43" s="77">
        <f>IFERROR(VLOOKUP(B43,'[1]12'!B:J,9,0),"0")</f>
        <v>0</v>
      </c>
      <c r="CR43" s="77">
        <f>IFERROR(VLOOKUP(B43,'[1]12'!B:K,10,0),"0")</f>
        <v>0</v>
      </c>
      <c r="CS43" s="77">
        <f>IFERROR(VLOOKUP(B43,'[1]12'!B:L,11,0),"0")</f>
        <v>0</v>
      </c>
      <c r="CT43" s="75">
        <f t="shared" si="19"/>
        <v>0</v>
      </c>
      <c r="CU43" s="77">
        <f>IFERROR(VLOOKUP(B43,'[1]13'!B:D,3,0),"0")</f>
        <v>0</v>
      </c>
      <c r="CV43" s="77">
        <f>IFERROR(VLOOKUP(B43,'[1]13'!B:E,4,0),"0")</f>
        <v>0</v>
      </c>
      <c r="CW43" s="77">
        <f>IFERROR(VLOOKUP(B43,'[1]13'!B:F,5,0),"0")</f>
        <v>0</v>
      </c>
      <c r="CX43" s="77">
        <f>IFERROR(VLOOKUP(B43,'[1]13'!B:J,9,0),"0")</f>
        <v>0</v>
      </c>
      <c r="CY43" s="77">
        <f>IFERROR(VLOOKUP(B43,'[1]13'!B:K,10,0),"0")</f>
        <v>0</v>
      </c>
      <c r="CZ43" s="77">
        <f>IFERROR(VLOOKUP(B43,'[1]13'!B:L,11,0),"0")</f>
        <v>0</v>
      </c>
      <c r="DA43" s="75">
        <f t="shared" si="20"/>
        <v>0</v>
      </c>
      <c r="DB43" s="77">
        <f>IFERROR(VLOOKUP(B43,'[1]14'!B:D,3,0),"0")</f>
        <v>0</v>
      </c>
      <c r="DC43" s="77">
        <f>IFERROR(VLOOKUP(B43,'[1]14'!B:E,4,0),"0")</f>
        <v>0</v>
      </c>
      <c r="DD43" s="77">
        <f>IFERROR(VLOOKUP(B43,'[1]14'!B:F,5,0),"0")</f>
        <v>0</v>
      </c>
      <c r="DE43" s="77">
        <f>IFERROR(VLOOKUP(B43,'[1]14'!B:J,9,0),"0")</f>
        <v>0</v>
      </c>
      <c r="DF43" s="77">
        <f>IFERROR(VLOOKUP(B43,'[1]14'!B:K,10,0),"0")</f>
        <v>0</v>
      </c>
      <c r="DG43" s="77">
        <f>IFERROR(VLOOKUP(B43,'[1]14'!B:L,11,0),"0")</f>
        <v>0</v>
      </c>
      <c r="DH43" s="75">
        <f t="shared" si="21"/>
        <v>0</v>
      </c>
      <c r="DI43" s="77">
        <f>IFERROR(VLOOKUP(B43,'[1]15'!B:D,3,0),"0")</f>
        <v>0</v>
      </c>
      <c r="DJ43" s="77">
        <f>IFERROR(VLOOKUP(B43,'[1]15'!B:E,4,0),"0")</f>
        <v>0</v>
      </c>
      <c r="DK43" s="77">
        <f>IFERROR(VLOOKUP(B43,'[1]15'!B:F,5,0),"0")</f>
        <v>0</v>
      </c>
      <c r="DL43" s="77">
        <f>IFERROR(VLOOKUP(B43,'[1]15'!B:J,9,0),"0")</f>
        <v>0</v>
      </c>
      <c r="DM43" s="77">
        <f>IFERROR(VLOOKUP(B43,'[1]15'!B:K,10,0),"0")</f>
        <v>0</v>
      </c>
      <c r="DN43" s="77">
        <f>IFERROR(VLOOKUP(B43,'[1]15'!B:L,11,0),"0")</f>
        <v>0</v>
      </c>
      <c r="DO43" s="75">
        <f t="shared" si="22"/>
        <v>0</v>
      </c>
      <c r="DP43" s="77">
        <f>IFERROR(VLOOKUP(B43,'[1]16'!B:D,3,0),"0")</f>
        <v>0</v>
      </c>
      <c r="DQ43" s="77">
        <f>IFERROR(VLOOKUP(B43,'[1]16'!B:E,4,0),"0")</f>
        <v>0</v>
      </c>
      <c r="DR43" s="77">
        <f>IFERROR(VLOOKUP(B43,'[1]16'!B:F,5,0),"0")</f>
        <v>0</v>
      </c>
      <c r="DS43" s="77">
        <f>IFERROR(VLOOKUP(B43,'[1]16'!B:J,9,0),"0")</f>
        <v>0</v>
      </c>
      <c r="DT43" s="77">
        <f>IFERROR(VLOOKUP(B43,'[1]16'!B:K,10,0),"0")</f>
        <v>0</v>
      </c>
      <c r="DU43" s="77">
        <f>IFERROR(VLOOKUP(B43,'[1]16'!B:L,11,0),"0")</f>
        <v>0</v>
      </c>
      <c r="DV43" s="75">
        <f t="shared" si="23"/>
        <v>0</v>
      </c>
      <c r="DW43" s="77">
        <f>IFERROR(VLOOKUP(B43,'[1]17'!B:D,3,0),"0")</f>
        <v>0</v>
      </c>
      <c r="DX43" s="77">
        <f>IFERROR(VLOOKUP(B43,'[1]17'!B:E,4,0),"0")</f>
        <v>0</v>
      </c>
      <c r="DY43" s="77">
        <f>IFERROR(VLOOKUP(B43,'[1]17'!B:F,5,0),"0")</f>
        <v>0</v>
      </c>
      <c r="DZ43" s="77">
        <f>IFERROR(VLOOKUP(B43,'[1]17'!B:J,9,0),"0")</f>
        <v>0</v>
      </c>
      <c r="EA43" s="77">
        <f>IFERROR(VLOOKUP(B43,'[1]17'!B:K,10,0),"0")</f>
        <v>0</v>
      </c>
      <c r="EB43" s="77">
        <f>IFERROR(VLOOKUP(B43,'[1]17'!B:L,11,0),"0")</f>
        <v>0</v>
      </c>
      <c r="EC43" s="75">
        <f t="shared" si="24"/>
        <v>0</v>
      </c>
      <c r="ED43" s="77">
        <f>IFERROR(VLOOKUP(B43,'[1]18'!B:D,3,0),"0")</f>
        <v>0</v>
      </c>
      <c r="EE43" s="77">
        <f>IFERROR(VLOOKUP(B43,'[1]18'!B:E,4,0),"0")</f>
        <v>0</v>
      </c>
      <c r="EF43" s="77">
        <f>IFERROR(VLOOKUP(B43,'[1]18'!B:F,5,0),"0")</f>
        <v>0</v>
      </c>
      <c r="EG43" s="77">
        <f>IFERROR(VLOOKUP(B43,'[1]18'!B:J,9,0),"0")</f>
        <v>0</v>
      </c>
      <c r="EH43" s="77">
        <f>IFERROR(VLOOKUP(B43,'[1]18'!B:K,10,0),"0")</f>
        <v>0</v>
      </c>
      <c r="EI43" s="77">
        <f>IFERROR(VLOOKUP(B43,'[1]18'!B:L,11,0),"0")</f>
        <v>0</v>
      </c>
      <c r="EJ43" s="75">
        <f t="shared" si="25"/>
        <v>0</v>
      </c>
      <c r="EK43" s="77">
        <f>IFERROR(VLOOKUP(B43,'[1]19'!B:D,3,0),"0")</f>
        <v>0</v>
      </c>
      <c r="EL43" s="77">
        <f>IFERROR(VLOOKUP(B43,'[1]19'!B:E,4,0),"0")</f>
        <v>0</v>
      </c>
      <c r="EM43" s="77">
        <f>IFERROR(VLOOKUP(B43,'[1]19'!B:F,5,0),"0")</f>
        <v>0</v>
      </c>
      <c r="EN43" s="77">
        <f>IFERROR(VLOOKUP(B43,'[1]19'!B:J,9,0),"0")</f>
        <v>0</v>
      </c>
      <c r="EO43" s="77">
        <f>IFERROR(VLOOKUP(B43,'[1]19'!B:K,10,0),"0")</f>
        <v>0</v>
      </c>
      <c r="EP43" s="77">
        <f>IFERROR(VLOOKUP(B43,'[1]19'!B:L,11,0),"0")</f>
        <v>0</v>
      </c>
      <c r="EQ43" s="75">
        <f t="shared" si="26"/>
        <v>0</v>
      </c>
      <c r="ER43" s="77">
        <f>IFERROR(VLOOKUP(B43,'[1]20'!B:D,3,0),"0")</f>
        <v>0</v>
      </c>
      <c r="ES43" s="77">
        <f>IFERROR(VLOOKUP(B43,'[1]20'!B:E,4,0),"0")</f>
        <v>0</v>
      </c>
      <c r="ET43" s="77">
        <f>IFERROR(VLOOKUP(B43,'[1]20'!B:F,5,0),"0")</f>
        <v>0</v>
      </c>
      <c r="EU43" s="77">
        <f>IFERROR(VLOOKUP(B43,'[1]20'!B:J,9,0),"0")</f>
        <v>0</v>
      </c>
      <c r="EV43" s="77">
        <f>IFERROR(VLOOKUP(B43,'[1]20'!B:K,10,0),"0")</f>
        <v>0</v>
      </c>
      <c r="EW43" s="77">
        <f>IFERROR(VLOOKUP(B43,'[1]20'!B:L,11,0),"0")</f>
        <v>0</v>
      </c>
      <c r="EX43" s="75">
        <f t="shared" si="27"/>
        <v>0</v>
      </c>
      <c r="EY43" s="77">
        <f>IFERROR(VLOOKUP(B43,'[1]21'!B:D,3,0),"0")</f>
        <v>0</v>
      </c>
      <c r="EZ43" s="77">
        <f>IFERROR(VLOOKUP(B43,'[1]21'!B:E,4,0),"0")</f>
        <v>0</v>
      </c>
      <c r="FA43" s="77">
        <f>IFERROR(VLOOKUP(B43,'[1]21'!B:F,5,0),"0")</f>
        <v>0</v>
      </c>
      <c r="FB43" s="77">
        <f>IFERROR(VLOOKUP(B43,'[1]21'!B:J,9,0),"0")</f>
        <v>0</v>
      </c>
      <c r="FC43" s="77">
        <f>IFERROR(VLOOKUP(B43,'[1]21'!B:K,10,0),"0")</f>
        <v>0</v>
      </c>
      <c r="FD43" s="77">
        <f>IFERROR(VLOOKUP(B43,'[1]21'!B:L,11,0),"0")</f>
        <v>0</v>
      </c>
      <c r="FE43" s="75">
        <f t="shared" si="28"/>
        <v>0</v>
      </c>
      <c r="FF43" s="77">
        <f>IFERROR(VLOOKUP(B43,'[1]22'!B:D,3,0),"0")</f>
        <v>0</v>
      </c>
      <c r="FG43" s="77">
        <f>IFERROR(VLOOKUP(B43,'[1]22'!B:E,4,0),"0")</f>
        <v>0</v>
      </c>
      <c r="FH43" s="77">
        <f>IFERROR(VLOOKUP(B43,'[1]22'!B:F,5,0),"0")</f>
        <v>0</v>
      </c>
      <c r="FI43" s="77">
        <f>IFERROR(VLOOKUP(B43,'[1]22'!B:J,9,0),"0")</f>
        <v>0</v>
      </c>
      <c r="FJ43" s="77">
        <f>IFERROR(VLOOKUP(B43,'[1]22'!B:K,10,0),"0")</f>
        <v>0</v>
      </c>
      <c r="FK43" s="77">
        <f>IFERROR(VLOOKUP(B43,'[1]22'!B:L,11,0),"0")</f>
        <v>0</v>
      </c>
      <c r="FL43" s="75">
        <f t="shared" si="29"/>
        <v>0</v>
      </c>
      <c r="FM43" s="77">
        <f>IFERROR(VLOOKUP(B43,'[1]23'!B:D,3,0),"0")</f>
        <v>0</v>
      </c>
      <c r="FN43" s="77">
        <f>IFERROR(VLOOKUP(B43,'[1]23'!B:E,4,0),"0")</f>
        <v>0</v>
      </c>
      <c r="FO43" s="77">
        <f>IFERROR(VLOOKUP(B43,'[1]23'!B:F,5,0),"0")</f>
        <v>0</v>
      </c>
      <c r="FP43" s="77">
        <f>IFERROR(VLOOKUP(B43,'[1]23'!B:J,9,0),"0")</f>
        <v>0</v>
      </c>
      <c r="FQ43" s="77">
        <f>IFERROR(VLOOKUP(B43,'[1]23'!B:K,10,0),"0")</f>
        <v>0</v>
      </c>
      <c r="FR43" s="77">
        <f>IFERROR(VLOOKUP(B43,'[1]23'!B:L,11,0),"0")</f>
        <v>0</v>
      </c>
      <c r="FS43" s="75">
        <f t="shared" si="30"/>
        <v>0</v>
      </c>
      <c r="FT43" s="77">
        <f>IFERROR(VLOOKUP(B43,'[1]24'!B:D,3,0),"0")</f>
        <v>0</v>
      </c>
      <c r="FU43" s="77">
        <f>IFERROR(VLOOKUP(B43,'[1]24'!B:E,4,0),"0")</f>
        <v>0</v>
      </c>
      <c r="FV43" s="77">
        <f>IFERROR(VLOOKUP(B43,'[1]24'!B:F,5,0),"0")</f>
        <v>0</v>
      </c>
      <c r="FW43" s="77">
        <f>IFERROR(VLOOKUP(B43,'[1]24'!B:J,9,0),"0")</f>
        <v>0</v>
      </c>
      <c r="FX43" s="77">
        <f>IFERROR(VLOOKUP(B43,'[1]24'!B:K,10,0),"0")</f>
        <v>0</v>
      </c>
      <c r="FY43" s="77">
        <f>IFERROR(VLOOKUP(B43,'[1]24'!B:L,11,0),"0")</f>
        <v>0</v>
      </c>
      <c r="FZ43" s="75">
        <f t="shared" si="31"/>
        <v>0</v>
      </c>
      <c r="GA43" s="77">
        <f>IFERROR(VLOOKUP(B43,'[1]25'!B:D,3,0),"0")</f>
        <v>0</v>
      </c>
      <c r="GB43" s="77">
        <f>IFERROR(VLOOKUP(B43,'[1]25'!B:E,4,0),"0")</f>
        <v>0</v>
      </c>
      <c r="GC43" s="77">
        <f>IFERROR(VLOOKUP(B43,'[1]25'!B:F,5,0),"0")</f>
        <v>0</v>
      </c>
      <c r="GD43" s="77">
        <f>IFERROR(VLOOKUP(B43,'[1]25'!B:J,9,0),"0")</f>
        <v>0</v>
      </c>
      <c r="GE43" s="77">
        <f>IFERROR(VLOOKUP(B43,'[1]25'!B:K,10,0),"0")</f>
        <v>0</v>
      </c>
      <c r="GF43" s="77">
        <f>IFERROR(VLOOKUP(B43,'[1]25'!B:L,11,0),"0")</f>
        <v>0</v>
      </c>
      <c r="GG43" s="75">
        <f t="shared" si="32"/>
        <v>0</v>
      </c>
      <c r="GH43" s="77">
        <f>IFERROR(VLOOKUP(B43,'[1]26'!B:D,3,0),"0")</f>
        <v>0</v>
      </c>
      <c r="GI43" s="77">
        <f>IFERROR(VLOOKUP(B43,'[1]26'!B:E,4,0),"0")</f>
        <v>0</v>
      </c>
      <c r="GJ43" s="77">
        <f>IFERROR(VLOOKUP(B43,'[1]26'!B:F,5,0),"0")</f>
        <v>0</v>
      </c>
      <c r="GK43" s="77">
        <f>IFERROR(VLOOKUP(B43,'[1]26'!B:J,9,0),"0")</f>
        <v>0</v>
      </c>
      <c r="GL43" s="77">
        <f>IFERROR(VLOOKUP(B43,'[1]26'!B:K,10,0),"0")</f>
        <v>0</v>
      </c>
      <c r="GM43" s="77">
        <f>IFERROR(VLOOKUP(B43,'[1]26'!B:L,11,0),"0")</f>
        <v>0</v>
      </c>
      <c r="GN43" s="75">
        <f t="shared" si="33"/>
        <v>0</v>
      </c>
      <c r="GO43" s="77">
        <f>IFERROR(VLOOKUP(B43,'[1]27'!B:D,3,0),"0")</f>
        <v>0</v>
      </c>
      <c r="GP43" s="77">
        <f>IFERROR(VLOOKUP(B43,'[1]27'!B:E,4,0),"0")</f>
        <v>0</v>
      </c>
      <c r="GQ43" s="77">
        <f>IFERROR(VLOOKUP(B43,'[1]27'!B:F,5,0),"0")</f>
        <v>0</v>
      </c>
      <c r="GR43" s="77">
        <f>IFERROR(VLOOKUP(B43,'[1]27'!B:J,9,0),"0")</f>
        <v>0</v>
      </c>
      <c r="GS43" s="77">
        <f>IFERROR(VLOOKUP(B43,'[1]27'!B:K,10,0),"0")</f>
        <v>0</v>
      </c>
      <c r="GT43" s="77">
        <f>IFERROR(VLOOKUP(B43,'[1]27'!B:L,11,0),"0")</f>
        <v>0</v>
      </c>
      <c r="GU43" s="75">
        <f t="shared" si="34"/>
        <v>0</v>
      </c>
      <c r="GV43" s="77">
        <f>IFERROR(VLOOKUP(B43,'[1]28'!B:D,3,0),"0")</f>
        <v>0</v>
      </c>
      <c r="GW43" s="77">
        <f>IFERROR(VLOOKUP(B43,'[1]28'!B:E,4,0),"0")</f>
        <v>0</v>
      </c>
      <c r="GX43" s="77">
        <f>IFERROR(VLOOKUP(B43,'[1]28'!B:F,5,0),"0")</f>
        <v>0</v>
      </c>
      <c r="GY43" s="77">
        <f>IFERROR(VLOOKUP(B43,'[1]28'!B:J,9,0),"0")</f>
        <v>0</v>
      </c>
      <c r="GZ43" s="77">
        <f>IFERROR(VLOOKUP(B43,'[1]28'!B:K,10,0),"0")</f>
        <v>0</v>
      </c>
      <c r="HA43" s="77">
        <f>IFERROR(VLOOKUP(B43,'[1]28'!B:L,11,0),"0")</f>
        <v>0</v>
      </c>
      <c r="HB43" s="75">
        <f t="shared" si="35"/>
        <v>0</v>
      </c>
      <c r="HC43" s="77" t="str">
        <f>IFERROR(VLOOKUP(B43,#REF!,3),"0")</f>
        <v>0</v>
      </c>
      <c r="HD43" s="77" t="str">
        <f>IFERROR(VLOOKUP(B43,#REF!,4,0),"0")</f>
        <v>0</v>
      </c>
      <c r="HE43" s="77" t="str">
        <f>IFERROR(VLOOKUP(B43,#REF!,5,0),"0")</f>
        <v>0</v>
      </c>
      <c r="HF43" s="77" t="str">
        <f>IFERROR(VLOOKUP(B43,#REF!,9,0),"0")</f>
        <v>0</v>
      </c>
      <c r="HG43" s="77" t="str">
        <f>IFERROR(VLOOKUP(B43,#REF!,10,0),"0")</f>
        <v>0</v>
      </c>
      <c r="HH43" s="77" t="str">
        <f>IFERROR(VLOOKUP(B43,#REF!,11,0),"0")</f>
        <v>0</v>
      </c>
      <c r="HI43" s="75">
        <f t="shared" si="36"/>
        <v>0</v>
      </c>
      <c r="HP43" s="75">
        <f t="shared" si="37"/>
        <v>0</v>
      </c>
      <c r="HW43" s="75">
        <f t="shared" si="38"/>
        <v>0</v>
      </c>
    </row>
    <row r="44" spans="1:231" x14ac:dyDescent="0.6">
      <c r="A44" s="57">
        <v>41</v>
      </c>
      <c r="B44" s="57">
        <v>1111079</v>
      </c>
      <c r="C44" s="58" t="s">
        <v>16760</v>
      </c>
      <c r="D44" s="57" t="s">
        <v>169</v>
      </c>
      <c r="E44" s="59">
        <v>6.46</v>
      </c>
      <c r="F44" s="73">
        <f t="shared" si="5"/>
        <v>0</v>
      </c>
      <c r="G44" s="74">
        <f t="shared" si="39"/>
        <v>0</v>
      </c>
      <c r="H44" s="74">
        <f t="shared" si="39"/>
        <v>0</v>
      </c>
      <c r="I44" s="74">
        <f t="shared" si="39"/>
        <v>0</v>
      </c>
      <c r="J44" s="74">
        <f t="shared" si="39"/>
        <v>0</v>
      </c>
      <c r="K44" s="74">
        <f t="shared" si="39"/>
        <v>0</v>
      </c>
      <c r="L44" s="74">
        <f t="shared" si="39"/>
        <v>0</v>
      </c>
      <c r="M44" s="75">
        <f t="shared" si="6"/>
        <v>0</v>
      </c>
      <c r="N44" s="76">
        <f t="shared" si="7"/>
        <v>0</v>
      </c>
      <c r="O44" s="77" t="str">
        <f>IFERROR(VLOOKUP(B44,'[1]1ไม่มียอด'!B:D,3,0),"0")</f>
        <v>0</v>
      </c>
      <c r="P44" s="77" t="str">
        <f>IFERROR(VLOOKUP(B44,'[1]1ไม่มียอด'!B:E,4,0),"0")</f>
        <v>0</v>
      </c>
      <c r="Q44" s="77" t="str">
        <f>IFERROR(VLOOKUP(B44,'[1]1ไม่มียอด'!B:F,5,0),"0")</f>
        <v>0</v>
      </c>
      <c r="R44" s="77" t="str">
        <f>IFERROR(VLOOKUP(B44,'[1]1ไม่มียอด'!B:G,6,0),"0")</f>
        <v>0</v>
      </c>
      <c r="S44" s="77" t="str">
        <f>IFERROR(VLOOKUP(B44,'[1]1ไม่มียอด'!B:J,9,0),"0")</f>
        <v>0</v>
      </c>
      <c r="T44" s="77" t="str">
        <f>IFERROR(VLOOKUP(B44,'[1]1ไม่มียอด'!B:K,10,0),"0")</f>
        <v>0</v>
      </c>
      <c r="U44" s="75">
        <f t="shared" si="8"/>
        <v>0</v>
      </c>
      <c r="V44" s="77" t="str">
        <f>IFERROR(VLOOKUP(B44,#REF!,3,0),"0")</f>
        <v>0</v>
      </c>
      <c r="W44" s="77" t="str">
        <f>IFERROR(VLOOKUP(B44,#REF!,4,0),"0")</f>
        <v>0</v>
      </c>
      <c r="X44" s="77" t="str">
        <f>IFERROR(VLOOKUP(B44,#REF!,5,0),"0")</f>
        <v>0</v>
      </c>
      <c r="Y44" s="77" t="str">
        <f>IFERROR(VLOOKUP(B44,#REF!,9,0),"0")</f>
        <v>0</v>
      </c>
      <c r="Z44" s="77" t="str">
        <f>IFERROR(VLOOKUP(B44,#REF!,10,0),"0")</f>
        <v>0</v>
      </c>
      <c r="AA44" s="77" t="str">
        <f>IFERROR(VLOOKUP(B44,#REF!,11,0),"0")</f>
        <v>0</v>
      </c>
      <c r="AB44" s="75">
        <f t="shared" si="9"/>
        <v>0</v>
      </c>
      <c r="AC44" s="77">
        <f>IFERROR(VLOOKUP(B44,'[1]3'!B:D,3,0),"0")</f>
        <v>0</v>
      </c>
      <c r="AD44" s="77">
        <f>IFERROR(VLOOKUP(B44,'[1]3'!B:E,4,0),"0")</f>
        <v>0</v>
      </c>
      <c r="AE44" s="77">
        <f>IFERROR(VLOOKUP(B44,'[1]3'!B:F,5,0),"0")</f>
        <v>0</v>
      </c>
      <c r="AF44" s="77">
        <f>IFERROR(VLOOKUP(B44,'[1]3'!B:J,9,0),"0")</f>
        <v>0</v>
      </c>
      <c r="AG44" s="77">
        <f>IFERROR(VLOOKUP(B44,'[1]3'!B:K,10,0),"0")</f>
        <v>0</v>
      </c>
      <c r="AH44" s="77">
        <f>IFERROR(VLOOKUP(B44,'[1]3'!B:L,11,0),"0")</f>
        <v>0</v>
      </c>
      <c r="AI44" s="75">
        <f t="shared" si="10"/>
        <v>0</v>
      </c>
      <c r="AJ44" s="77">
        <f>IFERROR(VLOOKUP(B44,'[1]4'!B:D,3,0),"0")</f>
        <v>0</v>
      </c>
      <c r="AK44" s="77">
        <f>IFERROR(VLOOKUP(B44,'[1]4'!B:E,4,0),"0")</f>
        <v>0</v>
      </c>
      <c r="AL44" s="77">
        <f>IFERROR(VLOOKUP(B44,'[1]4'!B:F,5,0),"0")</f>
        <v>0</v>
      </c>
      <c r="AM44" s="77">
        <f>IFERROR(VLOOKUP(B44,'[1]4'!B:J,9,0),"0")</f>
        <v>0</v>
      </c>
      <c r="AN44" s="77">
        <f>IFERROR(VLOOKUP(B44,'[1]4'!B:K,10,0),"0")</f>
        <v>0</v>
      </c>
      <c r="AO44" s="77">
        <f>IFERROR(VLOOKUP(B44,'[1]4'!B:L,11,0),"0")</f>
        <v>0</v>
      </c>
      <c r="AP44" s="75">
        <f t="shared" si="11"/>
        <v>0</v>
      </c>
      <c r="AQ44" s="77">
        <f>IFERROR(VLOOKUP(B44,'[1]5'!B:D,3,0),"0")</f>
        <v>0</v>
      </c>
      <c r="AR44" s="77">
        <f>IFERROR(VLOOKUP(B44,'[1]5'!B:E,4,0),"0")</f>
        <v>0</v>
      </c>
      <c r="AS44" s="77">
        <f>IFERROR(VLOOKUP(B44,'[1]5'!B:F,5,0),"0")</f>
        <v>0</v>
      </c>
      <c r="AT44" s="77">
        <f>IFERROR(VLOOKUP(B44,'[1]5'!B:J,9,0),"0")</f>
        <v>0</v>
      </c>
      <c r="AU44" s="77">
        <f>IFERROR(VLOOKUP(B44,'[1]5'!B:K,10,0),"0")</f>
        <v>0</v>
      </c>
      <c r="AV44" s="77">
        <f>IFERROR(VLOOKUP(B44,'[1]5'!B:L,11,0),"0")</f>
        <v>0</v>
      </c>
      <c r="AW44" s="75">
        <f t="shared" si="12"/>
        <v>0</v>
      </c>
      <c r="AX44" s="77">
        <f>IFERROR(VLOOKUP(B44,'[1]6'!B:D,3,0),"0")</f>
        <v>0</v>
      </c>
      <c r="AY44" s="77">
        <f>IFERROR(VLOOKUP(B44,'[1]6'!B:E,4,0),"0")</f>
        <v>0</v>
      </c>
      <c r="AZ44" s="77">
        <f>IFERROR(VLOOKUP(B44,'[1]6'!B:F,5,0),"0")</f>
        <v>0</v>
      </c>
      <c r="BA44" s="77">
        <f>IFERROR(VLOOKUP(B44,'[1]6'!B:J,9,0),"0")</f>
        <v>0</v>
      </c>
      <c r="BB44" s="77">
        <f>IFERROR(VLOOKUP(B44,'[1]6'!B:K,10,0),"0")</f>
        <v>0</v>
      </c>
      <c r="BC44" s="77">
        <f>IFERROR(VLOOKUP(B44,'[1]6'!B:L,11,0),"0")</f>
        <v>0</v>
      </c>
      <c r="BD44" s="75">
        <f t="shared" si="13"/>
        <v>0</v>
      </c>
      <c r="BE44" s="77">
        <f>IFERROR(VLOOKUP(B44,'[1]7'!B:D,3,0),"0")</f>
        <v>0</v>
      </c>
      <c r="BF44" s="77">
        <f>IFERROR(VLOOKUP(B44,'[1]7'!B:E,4,0),"0")</f>
        <v>0</v>
      </c>
      <c r="BG44" s="77">
        <f>IFERROR(VLOOKUP(B44,'[1]7'!B:F,5,0),"0")</f>
        <v>0</v>
      </c>
      <c r="BH44" s="77">
        <f>IFERROR(VLOOKUP(B44,'[1]7'!B:J,9,0),"0")</f>
        <v>0</v>
      </c>
      <c r="BI44" s="77">
        <f>IFERROR(VLOOKUP(B44,'[1]7'!B:K,10,0),"0")</f>
        <v>0</v>
      </c>
      <c r="BJ44" s="77">
        <f>IFERROR(VLOOKUP(B44,'[1]7'!B:L,11,0),"0")</f>
        <v>0</v>
      </c>
      <c r="BK44" s="75">
        <f t="shared" si="14"/>
        <v>0</v>
      </c>
      <c r="BL44" s="77">
        <f>IFERROR(VLOOKUP(B44,'[1]8'!B:D,3,0),"0")</f>
        <v>0</v>
      </c>
      <c r="BM44" s="77">
        <f>IFERROR(VLOOKUP(B44,'[1]8'!B:E,4,0),"0")</f>
        <v>0</v>
      </c>
      <c r="BN44" s="77">
        <f>IFERROR(VLOOKUP(B44,'[1]8'!B:F,5,0),"0")</f>
        <v>0</v>
      </c>
      <c r="BO44" s="77">
        <f>IFERROR(VLOOKUP(B44,'[1]8'!B:J,9,0),"0")</f>
        <v>0</v>
      </c>
      <c r="BP44" s="77">
        <f>IFERROR(VLOOKUP(B44,'[1]8'!B:K,10,0),"0")</f>
        <v>0</v>
      </c>
      <c r="BQ44" s="77">
        <f>IFERROR(VLOOKUP(B44,'[1]8'!B:L,11,0),"0")</f>
        <v>0</v>
      </c>
      <c r="BR44" s="75">
        <f t="shared" si="15"/>
        <v>0</v>
      </c>
      <c r="BS44" s="77">
        <f>IFERROR(VLOOKUP(B44,'[1]9'!B:D,3,0),"0")</f>
        <v>0</v>
      </c>
      <c r="BT44" s="77">
        <f>IFERROR(VLOOKUP(B44,'[1]9'!B:E,4,0),"0")</f>
        <v>0</v>
      </c>
      <c r="BU44" s="77">
        <f>IFERROR(VLOOKUP(B44,'[1]9'!B:F,5,0),"0")</f>
        <v>0</v>
      </c>
      <c r="BV44" s="77">
        <f>IFERROR(VLOOKUP(B44,'[1]9'!B:J,9,0),"0")</f>
        <v>0</v>
      </c>
      <c r="BW44" s="77">
        <f>IFERROR(VLOOKUP(B44,'[1]9'!B:K,10,0),"0")</f>
        <v>0</v>
      </c>
      <c r="BX44" s="77">
        <f>IFERROR(VLOOKUP(B44,'[1]9'!B:L,11,0),"0")</f>
        <v>0</v>
      </c>
      <c r="BY44" s="75">
        <f t="shared" si="16"/>
        <v>0</v>
      </c>
      <c r="BZ44" s="77">
        <f>IFERROR(VLOOKUP(B44,'[1]10'!B:D,3,0),"0")</f>
        <v>0</v>
      </c>
      <c r="CA44" s="77">
        <f>IFERROR(VLOOKUP(B44,'[1]10'!B:E,4,0),"0")</f>
        <v>0</v>
      </c>
      <c r="CB44" s="77">
        <f>VLOOKUP(B44,'[1]10'!B:F,5,0)</f>
        <v>0</v>
      </c>
      <c r="CC44" s="77">
        <f>IFERROR(VLOOKUP(B44,'[1]10'!B:J,9,0),"0")</f>
        <v>0</v>
      </c>
      <c r="CD44" s="77">
        <f>IFERROR(VLOOKUP(B44,'[1]10'!B:K,10,0),"0")</f>
        <v>0</v>
      </c>
      <c r="CE44" s="77">
        <f>IFERROR(VLOOKUP(B44,'[1]10'!B:L,11,0),"0")</f>
        <v>0</v>
      </c>
      <c r="CF44" s="75">
        <f t="shared" si="17"/>
        <v>0</v>
      </c>
      <c r="CG44" s="77">
        <f>IFERROR(VLOOKUP(B44,'[1]11'!B:D,3,0),"0")</f>
        <v>0</v>
      </c>
      <c r="CH44" s="77">
        <f>IFERROR(VLOOKUP(B44,'[1]11'!B:E,4,0),"0")</f>
        <v>0</v>
      </c>
      <c r="CI44" s="77">
        <f>IFERROR(VLOOKUP(B44,'[1]11'!B:F,5,0),"0")</f>
        <v>0</v>
      </c>
      <c r="CJ44" s="77">
        <f>IFERROR(VLOOKUP(B44,'[1]11'!B:J,9,0),"0")</f>
        <v>0</v>
      </c>
      <c r="CK44" s="77">
        <f>IFERROR(VLOOKUP(B44,'[1]11'!B:K,10,0),"0")</f>
        <v>0</v>
      </c>
      <c r="CL44" s="77">
        <f>IFERROR(VLOOKUP(B44,'[1]11'!B:L,11,0),"0")</f>
        <v>0</v>
      </c>
      <c r="CM44" s="75">
        <f t="shared" si="18"/>
        <v>0</v>
      </c>
      <c r="CN44" s="77">
        <f>IFERROR(VLOOKUP(B44,'[1]12'!B:D,3,0),"0")</f>
        <v>0</v>
      </c>
      <c r="CO44" s="77">
        <f>IFERROR(VLOOKUP(B44,'[1]12'!B:E,4,0),"0")</f>
        <v>0</v>
      </c>
      <c r="CP44" s="77">
        <f>IFERROR(VLOOKUP(B44,'[1]12'!B:F,5,0),"0")</f>
        <v>0</v>
      </c>
      <c r="CQ44" s="77">
        <f>IFERROR(VLOOKUP(B44,'[1]12'!B:J,9,0),"0")</f>
        <v>0</v>
      </c>
      <c r="CR44" s="77">
        <f>IFERROR(VLOOKUP(B44,'[1]12'!B:K,10,0),"0")</f>
        <v>0</v>
      </c>
      <c r="CS44" s="77">
        <f>IFERROR(VLOOKUP(B44,'[1]12'!B:L,11,0),"0")</f>
        <v>0</v>
      </c>
      <c r="CT44" s="75">
        <f t="shared" si="19"/>
        <v>0</v>
      </c>
      <c r="CU44" s="77">
        <f>IFERROR(VLOOKUP(B44,'[1]13'!B:D,3,0),"0")</f>
        <v>0</v>
      </c>
      <c r="CV44" s="77">
        <f>IFERROR(VLOOKUP(B44,'[1]13'!B:E,4,0),"0")</f>
        <v>0</v>
      </c>
      <c r="CW44" s="77">
        <f>IFERROR(VLOOKUP(B44,'[1]13'!B:F,5,0),"0")</f>
        <v>0</v>
      </c>
      <c r="CX44" s="77">
        <f>IFERROR(VLOOKUP(B44,'[1]13'!B:J,9,0),"0")</f>
        <v>0</v>
      </c>
      <c r="CY44" s="77">
        <f>IFERROR(VLOOKUP(B44,'[1]13'!B:K,10,0),"0")</f>
        <v>0</v>
      </c>
      <c r="CZ44" s="77">
        <f>IFERROR(VLOOKUP(B44,'[1]13'!B:L,11,0),"0")</f>
        <v>0</v>
      </c>
      <c r="DA44" s="75">
        <f t="shared" si="20"/>
        <v>0</v>
      </c>
      <c r="DB44" s="77">
        <f>IFERROR(VLOOKUP(B44,'[1]14'!B:D,3,0),"0")</f>
        <v>0</v>
      </c>
      <c r="DC44" s="77">
        <f>IFERROR(VLOOKUP(B44,'[1]14'!B:E,4,0),"0")</f>
        <v>0</v>
      </c>
      <c r="DD44" s="77">
        <f>IFERROR(VLOOKUP(B44,'[1]14'!B:F,5,0),"0")</f>
        <v>0</v>
      </c>
      <c r="DE44" s="77">
        <f>IFERROR(VLOOKUP(B44,'[1]14'!B:J,9,0),"0")</f>
        <v>0</v>
      </c>
      <c r="DF44" s="77">
        <f>IFERROR(VLOOKUP(B44,'[1]14'!B:K,10,0),"0")</f>
        <v>0</v>
      </c>
      <c r="DG44" s="77">
        <f>IFERROR(VLOOKUP(B44,'[1]14'!B:L,11,0),"0")</f>
        <v>0</v>
      </c>
      <c r="DH44" s="75">
        <f t="shared" si="21"/>
        <v>0</v>
      </c>
      <c r="DI44" s="77">
        <f>IFERROR(VLOOKUP(B44,'[1]15'!B:D,3,0),"0")</f>
        <v>0</v>
      </c>
      <c r="DJ44" s="77">
        <f>IFERROR(VLOOKUP(B44,'[1]15'!B:E,4,0),"0")</f>
        <v>0</v>
      </c>
      <c r="DK44" s="77">
        <f>IFERROR(VLOOKUP(B44,'[1]15'!B:F,5,0),"0")</f>
        <v>0</v>
      </c>
      <c r="DL44" s="77">
        <f>IFERROR(VLOOKUP(B44,'[1]15'!B:J,9,0),"0")</f>
        <v>0</v>
      </c>
      <c r="DM44" s="77">
        <f>IFERROR(VLOOKUP(B44,'[1]15'!B:K,10,0),"0")</f>
        <v>0</v>
      </c>
      <c r="DN44" s="77">
        <f>IFERROR(VLOOKUP(B44,'[1]15'!B:L,11,0),"0")</f>
        <v>0</v>
      </c>
      <c r="DO44" s="75">
        <f t="shared" si="22"/>
        <v>0</v>
      </c>
      <c r="DP44" s="77">
        <f>IFERROR(VLOOKUP(B44,'[1]16'!B:D,3,0),"0")</f>
        <v>0</v>
      </c>
      <c r="DQ44" s="77">
        <f>IFERROR(VLOOKUP(B44,'[1]16'!B:E,4,0),"0")</f>
        <v>0</v>
      </c>
      <c r="DR44" s="77">
        <f>IFERROR(VLOOKUP(B44,'[1]16'!B:F,5,0),"0")</f>
        <v>0</v>
      </c>
      <c r="DS44" s="77">
        <f>IFERROR(VLOOKUP(B44,'[1]16'!B:J,9,0),"0")</f>
        <v>0</v>
      </c>
      <c r="DT44" s="77">
        <f>IFERROR(VLOOKUP(B44,'[1]16'!B:K,10,0),"0")</f>
        <v>0</v>
      </c>
      <c r="DU44" s="77">
        <f>IFERROR(VLOOKUP(B44,'[1]16'!B:L,11,0),"0")</f>
        <v>0</v>
      </c>
      <c r="DV44" s="75">
        <f t="shared" si="23"/>
        <v>0</v>
      </c>
      <c r="DW44" s="77">
        <f>IFERROR(VLOOKUP(B44,'[1]17'!B:D,3,0),"0")</f>
        <v>0</v>
      </c>
      <c r="DX44" s="77">
        <f>IFERROR(VLOOKUP(B44,'[1]17'!B:E,4,0),"0")</f>
        <v>0</v>
      </c>
      <c r="DY44" s="77">
        <f>IFERROR(VLOOKUP(B44,'[1]17'!B:F,5,0),"0")</f>
        <v>0</v>
      </c>
      <c r="DZ44" s="77">
        <f>IFERROR(VLOOKUP(B44,'[1]17'!B:J,9,0),"0")</f>
        <v>0</v>
      </c>
      <c r="EA44" s="77">
        <f>IFERROR(VLOOKUP(B44,'[1]17'!B:K,10,0),"0")</f>
        <v>0</v>
      </c>
      <c r="EB44" s="77">
        <f>IFERROR(VLOOKUP(B44,'[1]17'!B:L,11,0),"0")</f>
        <v>0</v>
      </c>
      <c r="EC44" s="75">
        <f t="shared" si="24"/>
        <v>0</v>
      </c>
      <c r="ED44" s="77">
        <f>IFERROR(VLOOKUP(B44,'[1]18'!B:D,3,0),"0")</f>
        <v>0</v>
      </c>
      <c r="EE44" s="77">
        <f>IFERROR(VLOOKUP(B44,'[1]18'!B:E,4,0),"0")</f>
        <v>0</v>
      </c>
      <c r="EF44" s="77">
        <f>IFERROR(VLOOKUP(B44,'[1]18'!B:F,5,0),"0")</f>
        <v>0</v>
      </c>
      <c r="EG44" s="77">
        <f>IFERROR(VLOOKUP(B44,'[1]18'!B:J,9,0),"0")</f>
        <v>0</v>
      </c>
      <c r="EH44" s="77">
        <f>IFERROR(VLOOKUP(B44,'[1]18'!B:K,10,0),"0")</f>
        <v>0</v>
      </c>
      <c r="EI44" s="77">
        <f>IFERROR(VLOOKUP(B44,'[1]18'!B:L,11,0),"0")</f>
        <v>0</v>
      </c>
      <c r="EJ44" s="75">
        <f t="shared" si="25"/>
        <v>0</v>
      </c>
      <c r="EK44" s="77">
        <f>IFERROR(VLOOKUP(B44,'[1]19'!B:D,3,0),"0")</f>
        <v>0</v>
      </c>
      <c r="EL44" s="77">
        <f>IFERROR(VLOOKUP(B44,'[1]19'!B:E,4,0),"0")</f>
        <v>0</v>
      </c>
      <c r="EM44" s="77">
        <f>IFERROR(VLOOKUP(B44,'[1]19'!B:F,5,0),"0")</f>
        <v>0</v>
      </c>
      <c r="EN44" s="77">
        <f>IFERROR(VLOOKUP(B44,'[1]19'!B:J,9,0),"0")</f>
        <v>0</v>
      </c>
      <c r="EO44" s="77">
        <f>IFERROR(VLOOKUP(B44,'[1]19'!B:K,10,0),"0")</f>
        <v>0</v>
      </c>
      <c r="EP44" s="77">
        <f>IFERROR(VLOOKUP(B44,'[1]19'!B:L,11,0),"0")</f>
        <v>0</v>
      </c>
      <c r="EQ44" s="75">
        <f t="shared" si="26"/>
        <v>0</v>
      </c>
      <c r="ER44" s="77">
        <f>IFERROR(VLOOKUP(B44,'[1]20'!B:D,3,0),"0")</f>
        <v>0</v>
      </c>
      <c r="ES44" s="77">
        <f>IFERROR(VLOOKUP(B44,'[1]20'!B:E,4,0),"0")</f>
        <v>0</v>
      </c>
      <c r="ET44" s="77">
        <f>IFERROR(VLOOKUP(B44,'[1]20'!B:F,5,0),"0")</f>
        <v>0</v>
      </c>
      <c r="EU44" s="77">
        <f>IFERROR(VLOOKUP(B44,'[1]20'!B:J,9,0),"0")</f>
        <v>0</v>
      </c>
      <c r="EV44" s="77">
        <f>IFERROR(VLOOKUP(B44,'[1]20'!B:K,10,0),"0")</f>
        <v>0</v>
      </c>
      <c r="EW44" s="77">
        <f>IFERROR(VLOOKUP(B44,'[1]20'!B:L,11,0),"0")</f>
        <v>0</v>
      </c>
      <c r="EX44" s="75">
        <f t="shared" si="27"/>
        <v>0</v>
      </c>
      <c r="EY44" s="77">
        <f>IFERROR(VLOOKUP(B44,'[1]21'!B:D,3,0),"0")</f>
        <v>0</v>
      </c>
      <c r="EZ44" s="77">
        <f>IFERROR(VLOOKUP(B44,'[1]21'!B:E,4,0),"0")</f>
        <v>0</v>
      </c>
      <c r="FA44" s="77">
        <f>IFERROR(VLOOKUP(B44,'[1]21'!B:F,5,0),"0")</f>
        <v>0</v>
      </c>
      <c r="FB44" s="77">
        <f>IFERROR(VLOOKUP(B44,'[1]21'!B:J,9,0),"0")</f>
        <v>0</v>
      </c>
      <c r="FC44" s="77">
        <f>IFERROR(VLOOKUP(B44,'[1]21'!B:K,10,0),"0")</f>
        <v>0</v>
      </c>
      <c r="FD44" s="77">
        <f>IFERROR(VLOOKUP(B44,'[1]21'!B:L,11,0),"0")</f>
        <v>0</v>
      </c>
      <c r="FE44" s="75">
        <f t="shared" si="28"/>
        <v>0</v>
      </c>
      <c r="FF44" s="77">
        <f>IFERROR(VLOOKUP(B44,'[1]22'!B:D,3,0),"0")</f>
        <v>0</v>
      </c>
      <c r="FG44" s="77">
        <f>IFERROR(VLOOKUP(B44,'[1]22'!B:E,4,0),"0")</f>
        <v>0</v>
      </c>
      <c r="FH44" s="77">
        <f>IFERROR(VLOOKUP(B44,'[1]22'!B:F,5,0),"0")</f>
        <v>0</v>
      </c>
      <c r="FI44" s="77">
        <f>IFERROR(VLOOKUP(B44,'[1]22'!B:J,9,0),"0")</f>
        <v>0</v>
      </c>
      <c r="FJ44" s="77">
        <f>IFERROR(VLOOKUP(B44,'[1]22'!B:K,10,0),"0")</f>
        <v>0</v>
      </c>
      <c r="FK44" s="77">
        <f>IFERROR(VLOOKUP(B44,'[1]22'!B:L,11,0),"0")</f>
        <v>0</v>
      </c>
      <c r="FL44" s="75">
        <f t="shared" si="29"/>
        <v>0</v>
      </c>
      <c r="FM44" s="77">
        <f>IFERROR(VLOOKUP(B44,'[1]23'!B:D,3,0),"0")</f>
        <v>0</v>
      </c>
      <c r="FN44" s="77">
        <f>IFERROR(VLOOKUP(B44,'[1]23'!B:E,4,0),"0")</f>
        <v>0</v>
      </c>
      <c r="FO44" s="77">
        <f>IFERROR(VLOOKUP(B44,'[1]23'!B:F,5,0),"0")</f>
        <v>0</v>
      </c>
      <c r="FP44" s="77">
        <f>IFERROR(VLOOKUP(B44,'[1]23'!B:J,9,0),"0")</f>
        <v>0</v>
      </c>
      <c r="FQ44" s="77">
        <f>IFERROR(VLOOKUP(B44,'[1]23'!B:K,10,0),"0")</f>
        <v>0</v>
      </c>
      <c r="FR44" s="77">
        <f>IFERROR(VLOOKUP(B44,'[1]23'!B:L,11,0),"0")</f>
        <v>0</v>
      </c>
      <c r="FS44" s="75">
        <f t="shared" si="30"/>
        <v>0</v>
      </c>
      <c r="FT44" s="77">
        <f>IFERROR(VLOOKUP(B44,'[1]24'!B:D,3,0),"0")</f>
        <v>0</v>
      </c>
      <c r="FU44" s="77">
        <f>IFERROR(VLOOKUP(B44,'[1]24'!B:E,4,0),"0")</f>
        <v>0</v>
      </c>
      <c r="FV44" s="77">
        <f>IFERROR(VLOOKUP(B44,'[1]24'!B:F,5,0),"0")</f>
        <v>0</v>
      </c>
      <c r="FW44" s="77">
        <f>IFERROR(VLOOKUP(B44,'[1]24'!B:J,9,0),"0")</f>
        <v>0</v>
      </c>
      <c r="FX44" s="77">
        <f>IFERROR(VLOOKUP(B44,'[1]24'!B:K,10,0),"0")</f>
        <v>0</v>
      </c>
      <c r="FY44" s="77">
        <f>IFERROR(VLOOKUP(B44,'[1]24'!B:L,11,0),"0")</f>
        <v>0</v>
      </c>
      <c r="FZ44" s="75">
        <f t="shared" si="31"/>
        <v>0</v>
      </c>
      <c r="GA44" s="77">
        <f>IFERROR(VLOOKUP(B44,'[1]25'!B:D,3,0),"0")</f>
        <v>0</v>
      </c>
      <c r="GB44" s="77">
        <f>IFERROR(VLOOKUP(B44,'[1]25'!B:E,4,0),"0")</f>
        <v>0</v>
      </c>
      <c r="GC44" s="77">
        <f>IFERROR(VLOOKUP(B44,'[1]25'!B:F,5,0),"0")</f>
        <v>0</v>
      </c>
      <c r="GD44" s="77">
        <f>IFERROR(VLOOKUP(B44,'[1]25'!B:J,9,0),"0")</f>
        <v>0</v>
      </c>
      <c r="GE44" s="77">
        <f>IFERROR(VLOOKUP(B44,'[1]25'!B:K,10,0),"0")</f>
        <v>0</v>
      </c>
      <c r="GF44" s="77">
        <f>IFERROR(VLOOKUP(B44,'[1]25'!B:L,11,0),"0")</f>
        <v>0</v>
      </c>
      <c r="GG44" s="75">
        <f t="shared" si="32"/>
        <v>0</v>
      </c>
      <c r="GH44" s="77">
        <f>IFERROR(VLOOKUP(B44,'[1]26'!B:D,3,0),"0")</f>
        <v>0</v>
      </c>
      <c r="GI44" s="77">
        <f>IFERROR(VLOOKUP(B44,'[1]26'!B:E,4,0),"0")</f>
        <v>0</v>
      </c>
      <c r="GJ44" s="77">
        <f>IFERROR(VLOOKUP(B44,'[1]26'!B:F,5,0),"0")</f>
        <v>0</v>
      </c>
      <c r="GK44" s="77">
        <f>IFERROR(VLOOKUP(B44,'[1]26'!B:J,9,0),"0")</f>
        <v>0</v>
      </c>
      <c r="GL44" s="77">
        <f>IFERROR(VLOOKUP(B44,'[1]26'!B:K,10,0),"0")</f>
        <v>0</v>
      </c>
      <c r="GM44" s="77">
        <f>IFERROR(VLOOKUP(B44,'[1]26'!B:L,11,0),"0")</f>
        <v>0</v>
      </c>
      <c r="GN44" s="75">
        <f t="shared" si="33"/>
        <v>0</v>
      </c>
      <c r="GO44" s="77">
        <f>IFERROR(VLOOKUP(B44,'[1]27'!B:D,3,0),"0")</f>
        <v>0</v>
      </c>
      <c r="GP44" s="77">
        <f>IFERROR(VLOOKUP(B44,'[1]27'!B:E,4,0),"0")</f>
        <v>0</v>
      </c>
      <c r="GQ44" s="77">
        <f>IFERROR(VLOOKUP(B44,'[1]27'!B:F,5,0),"0")</f>
        <v>0</v>
      </c>
      <c r="GR44" s="77">
        <f>IFERROR(VLOOKUP(B44,'[1]27'!B:J,9,0),"0")</f>
        <v>0</v>
      </c>
      <c r="GS44" s="77">
        <f>IFERROR(VLOOKUP(B44,'[1]27'!B:K,10,0),"0")</f>
        <v>0</v>
      </c>
      <c r="GT44" s="77">
        <f>IFERROR(VLOOKUP(B44,'[1]27'!B:L,11,0),"0")</f>
        <v>0</v>
      </c>
      <c r="GU44" s="75">
        <f t="shared" si="34"/>
        <v>0</v>
      </c>
      <c r="GV44" s="77">
        <f>IFERROR(VLOOKUP(B44,'[1]28'!B:D,3,0),"0")</f>
        <v>0</v>
      </c>
      <c r="GW44" s="77">
        <f>IFERROR(VLOOKUP(B44,'[1]28'!B:E,4,0),"0")</f>
        <v>0</v>
      </c>
      <c r="GX44" s="77">
        <f>IFERROR(VLOOKUP(B44,'[1]28'!B:F,5,0),"0")</f>
        <v>0</v>
      </c>
      <c r="GY44" s="77">
        <f>IFERROR(VLOOKUP(B44,'[1]28'!B:J,9,0),"0")</f>
        <v>0</v>
      </c>
      <c r="GZ44" s="77">
        <f>IFERROR(VLOOKUP(B44,'[1]28'!B:K,10,0),"0")</f>
        <v>0</v>
      </c>
      <c r="HA44" s="77">
        <f>IFERROR(VLOOKUP(B44,'[1]28'!B:L,11,0),"0")</f>
        <v>0</v>
      </c>
      <c r="HB44" s="75">
        <f t="shared" si="35"/>
        <v>0</v>
      </c>
      <c r="HC44" s="77" t="str">
        <f>IFERROR(VLOOKUP(B44,#REF!,3),"0")</f>
        <v>0</v>
      </c>
      <c r="HD44" s="77" t="str">
        <f>IFERROR(VLOOKUP(B44,#REF!,4,0),"0")</f>
        <v>0</v>
      </c>
      <c r="HE44" s="77" t="str">
        <f>IFERROR(VLOOKUP(B44,#REF!,5,0),"0")</f>
        <v>0</v>
      </c>
      <c r="HF44" s="77" t="str">
        <f>IFERROR(VLOOKUP(B44,#REF!,9,0),"0")</f>
        <v>0</v>
      </c>
      <c r="HG44" s="77" t="str">
        <f>IFERROR(VLOOKUP(B44,#REF!,10,0),"0")</f>
        <v>0</v>
      </c>
      <c r="HH44" s="77" t="str">
        <f>IFERROR(VLOOKUP(B44,#REF!,11,0),"0")</f>
        <v>0</v>
      </c>
      <c r="HI44" s="75">
        <f t="shared" si="36"/>
        <v>0</v>
      </c>
      <c r="HP44" s="75">
        <f t="shared" si="37"/>
        <v>0</v>
      </c>
      <c r="HW44" s="75">
        <f t="shared" si="38"/>
        <v>0</v>
      </c>
    </row>
    <row r="45" spans="1:231" x14ac:dyDescent="0.6">
      <c r="A45" s="57">
        <v>42</v>
      </c>
      <c r="B45" s="57">
        <v>1111080</v>
      </c>
      <c r="C45" s="58" t="s">
        <v>16761</v>
      </c>
      <c r="D45" s="57" t="s">
        <v>169</v>
      </c>
      <c r="E45" s="59">
        <v>8.2799999999999994</v>
      </c>
      <c r="F45" s="73">
        <f t="shared" si="5"/>
        <v>16.559999999999999</v>
      </c>
      <c r="G45" s="74">
        <f t="shared" si="39"/>
        <v>0</v>
      </c>
      <c r="H45" s="74">
        <f t="shared" si="39"/>
        <v>2</v>
      </c>
      <c r="I45" s="74">
        <f t="shared" si="39"/>
        <v>0</v>
      </c>
      <c r="J45" s="74">
        <f t="shared" si="39"/>
        <v>0</v>
      </c>
      <c r="K45" s="74">
        <f t="shared" si="39"/>
        <v>0</v>
      </c>
      <c r="L45" s="74">
        <f t="shared" si="39"/>
        <v>0</v>
      </c>
      <c r="M45" s="75">
        <f t="shared" si="6"/>
        <v>2</v>
      </c>
      <c r="N45" s="76">
        <f t="shared" si="7"/>
        <v>2</v>
      </c>
      <c r="O45" s="77" t="str">
        <f>IFERROR(VLOOKUP(B45,'[1]1ไม่มียอด'!B:D,3,0),"0")</f>
        <v>0</v>
      </c>
      <c r="P45" s="77" t="str">
        <f>IFERROR(VLOOKUP(B45,'[1]1ไม่มียอด'!B:E,4,0),"0")</f>
        <v>0</v>
      </c>
      <c r="Q45" s="77" t="str">
        <f>IFERROR(VLOOKUP(B45,'[1]1ไม่มียอด'!B:F,5,0),"0")</f>
        <v>0</v>
      </c>
      <c r="R45" s="77" t="str">
        <f>IFERROR(VLOOKUP(B45,'[1]1ไม่มียอด'!B:G,6,0),"0")</f>
        <v>0</v>
      </c>
      <c r="S45" s="77" t="str">
        <f>IFERROR(VLOOKUP(B45,'[1]1ไม่มียอด'!B:J,9,0),"0")</f>
        <v>0</v>
      </c>
      <c r="T45" s="77" t="str">
        <f>IFERROR(VLOOKUP(B45,'[1]1ไม่มียอด'!B:K,10,0),"0")</f>
        <v>0</v>
      </c>
      <c r="U45" s="75">
        <f t="shared" si="8"/>
        <v>0</v>
      </c>
      <c r="V45" s="77" t="str">
        <f>IFERROR(VLOOKUP(B45,#REF!,3,0),"0")</f>
        <v>0</v>
      </c>
      <c r="W45" s="77" t="str">
        <f>IFERROR(VLOOKUP(B45,#REF!,4,0),"0")</f>
        <v>0</v>
      </c>
      <c r="X45" s="77" t="str">
        <f>IFERROR(VLOOKUP(B45,#REF!,5,0),"0")</f>
        <v>0</v>
      </c>
      <c r="Y45" s="77" t="str">
        <f>IFERROR(VLOOKUP(B45,#REF!,9,0),"0")</f>
        <v>0</v>
      </c>
      <c r="Z45" s="77" t="str">
        <f>IFERROR(VLOOKUP(B45,#REF!,10,0),"0")</f>
        <v>0</v>
      </c>
      <c r="AA45" s="77" t="str">
        <f>IFERROR(VLOOKUP(B45,#REF!,11,0),"0")</f>
        <v>0</v>
      </c>
      <c r="AB45" s="75">
        <f t="shared" si="9"/>
        <v>0</v>
      </c>
      <c r="AC45" s="77">
        <f>IFERROR(VLOOKUP(B45,'[1]3'!B:D,3,0),"0")</f>
        <v>0</v>
      </c>
      <c r="AD45" s="77">
        <f>IFERROR(VLOOKUP(B45,'[1]3'!B:E,4,0),"0")</f>
        <v>0</v>
      </c>
      <c r="AE45" s="77">
        <f>IFERROR(VLOOKUP(B45,'[1]3'!B:F,5,0),"0")</f>
        <v>0</v>
      </c>
      <c r="AF45" s="77">
        <f>IFERROR(VLOOKUP(B45,'[1]3'!B:J,9,0),"0")</f>
        <v>0</v>
      </c>
      <c r="AG45" s="77">
        <f>IFERROR(VLOOKUP(B45,'[1]3'!B:K,10,0),"0")</f>
        <v>0</v>
      </c>
      <c r="AH45" s="77">
        <f>IFERROR(VLOOKUP(B45,'[1]3'!B:L,11,0),"0")</f>
        <v>0</v>
      </c>
      <c r="AI45" s="75">
        <f t="shared" si="10"/>
        <v>0</v>
      </c>
      <c r="AJ45" s="77">
        <f>IFERROR(VLOOKUP(B45,'[1]4'!B:D,3,0),"0")</f>
        <v>0</v>
      </c>
      <c r="AK45" s="77">
        <f>IFERROR(VLOOKUP(B45,'[1]4'!B:E,4,0),"0")</f>
        <v>0</v>
      </c>
      <c r="AL45" s="77">
        <f>IFERROR(VLOOKUP(B45,'[1]4'!B:F,5,0),"0")</f>
        <v>0</v>
      </c>
      <c r="AM45" s="77">
        <f>IFERROR(VLOOKUP(B45,'[1]4'!B:J,9,0),"0")</f>
        <v>0</v>
      </c>
      <c r="AN45" s="77">
        <f>IFERROR(VLOOKUP(B45,'[1]4'!B:K,10,0),"0")</f>
        <v>0</v>
      </c>
      <c r="AO45" s="77">
        <f>IFERROR(VLOOKUP(B45,'[1]4'!B:L,11,0),"0")</f>
        <v>0</v>
      </c>
      <c r="AP45" s="75">
        <f t="shared" si="11"/>
        <v>0</v>
      </c>
      <c r="AQ45" s="77">
        <f>IFERROR(VLOOKUP(B45,'[1]5'!B:D,3,0),"0")</f>
        <v>0</v>
      </c>
      <c r="AR45" s="77">
        <f>IFERROR(VLOOKUP(B45,'[1]5'!B:E,4,0),"0")</f>
        <v>0</v>
      </c>
      <c r="AS45" s="77">
        <f>IFERROR(VLOOKUP(B45,'[1]5'!B:F,5,0),"0")</f>
        <v>0</v>
      </c>
      <c r="AT45" s="77">
        <f>IFERROR(VLOOKUP(B45,'[1]5'!B:J,9,0),"0")</f>
        <v>0</v>
      </c>
      <c r="AU45" s="77">
        <f>IFERROR(VLOOKUP(B45,'[1]5'!B:K,10,0),"0")</f>
        <v>0</v>
      </c>
      <c r="AV45" s="77">
        <f>IFERROR(VLOOKUP(B45,'[1]5'!B:L,11,0),"0")</f>
        <v>0</v>
      </c>
      <c r="AW45" s="75">
        <f t="shared" si="12"/>
        <v>0</v>
      </c>
      <c r="AX45" s="77">
        <f>IFERROR(VLOOKUP(B45,'[1]6'!B:D,3,0),"0")</f>
        <v>0</v>
      </c>
      <c r="AY45" s="77">
        <f>IFERROR(VLOOKUP(B45,'[1]6'!B:E,4,0),"0")</f>
        <v>0</v>
      </c>
      <c r="AZ45" s="77">
        <f>IFERROR(VLOOKUP(B45,'[1]6'!B:F,5,0),"0")</f>
        <v>0</v>
      </c>
      <c r="BA45" s="77">
        <f>IFERROR(VLOOKUP(B45,'[1]6'!B:J,9,0),"0")</f>
        <v>0</v>
      </c>
      <c r="BB45" s="77">
        <f>IFERROR(VLOOKUP(B45,'[1]6'!B:K,10,0),"0")</f>
        <v>0</v>
      </c>
      <c r="BC45" s="77">
        <f>IFERROR(VLOOKUP(B45,'[1]6'!B:L,11,0),"0")</f>
        <v>0</v>
      </c>
      <c r="BD45" s="75">
        <f t="shared" si="13"/>
        <v>0</v>
      </c>
      <c r="BE45" s="77">
        <f>IFERROR(VLOOKUP(B45,'[1]7'!B:D,3,0),"0")</f>
        <v>0</v>
      </c>
      <c r="BF45" s="77">
        <f>IFERROR(VLOOKUP(B45,'[1]7'!B:E,4,0),"0")</f>
        <v>0</v>
      </c>
      <c r="BG45" s="77">
        <f>IFERROR(VLOOKUP(B45,'[1]7'!B:F,5,0),"0")</f>
        <v>0</v>
      </c>
      <c r="BH45" s="77">
        <f>IFERROR(VLOOKUP(B45,'[1]7'!B:J,9,0),"0")</f>
        <v>0</v>
      </c>
      <c r="BI45" s="77">
        <f>IFERROR(VLOOKUP(B45,'[1]7'!B:K,10,0),"0")</f>
        <v>0</v>
      </c>
      <c r="BJ45" s="77">
        <f>IFERROR(VLOOKUP(B45,'[1]7'!B:L,11,0),"0")</f>
        <v>0</v>
      </c>
      <c r="BK45" s="75">
        <f t="shared" si="14"/>
        <v>0</v>
      </c>
      <c r="BL45" s="77">
        <f>IFERROR(VLOOKUP(B45,'[1]8'!B:D,3,0),"0")</f>
        <v>0</v>
      </c>
      <c r="BM45" s="77">
        <f>IFERROR(VLOOKUP(B45,'[1]8'!B:E,4,0),"0")</f>
        <v>0</v>
      </c>
      <c r="BN45" s="77">
        <f>IFERROR(VLOOKUP(B45,'[1]8'!B:F,5,0),"0")</f>
        <v>0</v>
      </c>
      <c r="BO45" s="77">
        <f>IFERROR(VLOOKUP(B45,'[1]8'!B:J,9,0),"0")</f>
        <v>0</v>
      </c>
      <c r="BP45" s="77">
        <f>IFERROR(VLOOKUP(B45,'[1]8'!B:K,10,0),"0")</f>
        <v>0</v>
      </c>
      <c r="BQ45" s="77">
        <f>IFERROR(VLOOKUP(B45,'[1]8'!B:L,11,0),"0")</f>
        <v>0</v>
      </c>
      <c r="BR45" s="75">
        <f t="shared" si="15"/>
        <v>0</v>
      </c>
      <c r="BS45" s="77">
        <f>IFERROR(VLOOKUP(B45,'[1]9'!B:D,3,0),"0")</f>
        <v>0</v>
      </c>
      <c r="BT45" s="77">
        <f>IFERROR(VLOOKUP(B45,'[1]9'!B:E,4,0),"0")</f>
        <v>0</v>
      </c>
      <c r="BU45" s="77">
        <f>IFERROR(VLOOKUP(B45,'[1]9'!B:F,5,0),"0")</f>
        <v>0</v>
      </c>
      <c r="BV45" s="77">
        <f>IFERROR(VLOOKUP(B45,'[1]9'!B:J,9,0),"0")</f>
        <v>0</v>
      </c>
      <c r="BW45" s="77">
        <f>IFERROR(VLOOKUP(B45,'[1]9'!B:K,10,0),"0")</f>
        <v>0</v>
      </c>
      <c r="BX45" s="77">
        <f>IFERROR(VLOOKUP(B45,'[1]9'!B:L,11,0),"0")</f>
        <v>0</v>
      </c>
      <c r="BY45" s="75">
        <f t="shared" si="16"/>
        <v>0</v>
      </c>
      <c r="BZ45" s="77">
        <f>IFERROR(VLOOKUP(B45,'[1]10'!B:D,3,0),"0")</f>
        <v>0</v>
      </c>
      <c r="CA45" s="77">
        <f>IFERROR(VLOOKUP(B45,'[1]10'!B:E,4,0),"0")</f>
        <v>0</v>
      </c>
      <c r="CB45" s="77">
        <f>VLOOKUP(B45,'[1]10'!B:F,5,0)</f>
        <v>0</v>
      </c>
      <c r="CC45" s="77">
        <f>IFERROR(VLOOKUP(B45,'[1]10'!B:J,9,0),"0")</f>
        <v>0</v>
      </c>
      <c r="CD45" s="77">
        <f>IFERROR(VLOOKUP(B45,'[1]10'!B:K,10,0),"0")</f>
        <v>0</v>
      </c>
      <c r="CE45" s="77">
        <f>IFERROR(VLOOKUP(B45,'[1]10'!B:L,11,0),"0")</f>
        <v>0</v>
      </c>
      <c r="CF45" s="75">
        <f t="shared" si="17"/>
        <v>0</v>
      </c>
      <c r="CG45" s="77">
        <f>IFERROR(VLOOKUP(B45,'[1]11'!B:D,3,0),"0")</f>
        <v>0</v>
      </c>
      <c r="CH45" s="77">
        <f>IFERROR(VLOOKUP(B45,'[1]11'!B:E,4,0),"0")</f>
        <v>0</v>
      </c>
      <c r="CI45" s="77">
        <f>IFERROR(VLOOKUP(B45,'[1]11'!B:F,5,0),"0")</f>
        <v>0</v>
      </c>
      <c r="CJ45" s="77">
        <f>IFERROR(VLOOKUP(B45,'[1]11'!B:J,9,0),"0")</f>
        <v>0</v>
      </c>
      <c r="CK45" s="77">
        <f>IFERROR(VLOOKUP(B45,'[1]11'!B:K,10,0),"0")</f>
        <v>0</v>
      </c>
      <c r="CL45" s="77">
        <f>IFERROR(VLOOKUP(B45,'[1]11'!B:L,11,0),"0")</f>
        <v>0</v>
      </c>
      <c r="CM45" s="75">
        <f t="shared" si="18"/>
        <v>0</v>
      </c>
      <c r="CN45" s="77">
        <f>IFERROR(VLOOKUP(B45,'[1]12'!B:D,3,0),"0")</f>
        <v>0</v>
      </c>
      <c r="CO45" s="77">
        <f>IFERROR(VLOOKUP(B45,'[1]12'!B:E,4,0),"0")</f>
        <v>0</v>
      </c>
      <c r="CP45" s="77">
        <f>IFERROR(VLOOKUP(B45,'[1]12'!B:F,5,0),"0")</f>
        <v>0</v>
      </c>
      <c r="CQ45" s="77">
        <f>IFERROR(VLOOKUP(B45,'[1]12'!B:J,9,0),"0")</f>
        <v>0</v>
      </c>
      <c r="CR45" s="77">
        <f>IFERROR(VLOOKUP(B45,'[1]12'!B:K,10,0),"0")</f>
        <v>0</v>
      </c>
      <c r="CS45" s="77">
        <f>IFERROR(VLOOKUP(B45,'[1]12'!B:L,11,0),"0")</f>
        <v>0</v>
      </c>
      <c r="CT45" s="75">
        <f t="shared" si="19"/>
        <v>0</v>
      </c>
      <c r="CU45" s="77">
        <f>IFERROR(VLOOKUP(B45,'[1]13'!B:D,3,0),"0")</f>
        <v>0</v>
      </c>
      <c r="CV45" s="77">
        <f>IFERROR(VLOOKUP(B45,'[1]13'!B:E,4,0),"0")</f>
        <v>0</v>
      </c>
      <c r="CW45" s="77">
        <f>IFERROR(VLOOKUP(B45,'[1]13'!B:F,5,0),"0")</f>
        <v>0</v>
      </c>
      <c r="CX45" s="77">
        <f>IFERROR(VLOOKUP(B45,'[1]13'!B:J,9,0),"0")</f>
        <v>0</v>
      </c>
      <c r="CY45" s="77">
        <f>IFERROR(VLOOKUP(B45,'[1]13'!B:K,10,0),"0")</f>
        <v>0</v>
      </c>
      <c r="CZ45" s="77">
        <f>IFERROR(VLOOKUP(B45,'[1]13'!B:L,11,0),"0")</f>
        <v>0</v>
      </c>
      <c r="DA45" s="75">
        <f t="shared" si="20"/>
        <v>0</v>
      </c>
      <c r="DB45" s="77">
        <f>IFERROR(VLOOKUP(B45,'[1]14'!B:D,3,0),"0")</f>
        <v>0</v>
      </c>
      <c r="DC45" s="77">
        <f>IFERROR(VLOOKUP(B45,'[1]14'!B:E,4,0),"0")</f>
        <v>0</v>
      </c>
      <c r="DD45" s="77">
        <f>IFERROR(VLOOKUP(B45,'[1]14'!B:F,5,0),"0")</f>
        <v>0</v>
      </c>
      <c r="DE45" s="77">
        <f>IFERROR(VLOOKUP(B45,'[1]14'!B:J,9,0),"0")</f>
        <v>0</v>
      </c>
      <c r="DF45" s="77">
        <f>IFERROR(VLOOKUP(B45,'[1]14'!B:K,10,0),"0")</f>
        <v>0</v>
      </c>
      <c r="DG45" s="77">
        <f>IFERROR(VLOOKUP(B45,'[1]14'!B:L,11,0),"0")</f>
        <v>0</v>
      </c>
      <c r="DH45" s="75">
        <f t="shared" si="21"/>
        <v>0</v>
      </c>
      <c r="DI45" s="77">
        <f>IFERROR(VLOOKUP(B45,'[1]15'!B:D,3,0),"0")</f>
        <v>0</v>
      </c>
      <c r="DJ45" s="77">
        <f>IFERROR(VLOOKUP(B45,'[1]15'!B:E,4,0),"0")</f>
        <v>0</v>
      </c>
      <c r="DK45" s="77">
        <f>IFERROR(VLOOKUP(B45,'[1]15'!B:F,5,0),"0")</f>
        <v>0</v>
      </c>
      <c r="DL45" s="77">
        <f>IFERROR(VLOOKUP(B45,'[1]15'!B:J,9,0),"0")</f>
        <v>0</v>
      </c>
      <c r="DM45" s="77">
        <f>IFERROR(VLOOKUP(B45,'[1]15'!B:K,10,0),"0")</f>
        <v>0</v>
      </c>
      <c r="DN45" s="77">
        <f>IFERROR(VLOOKUP(B45,'[1]15'!B:L,11,0),"0")</f>
        <v>0</v>
      </c>
      <c r="DO45" s="75">
        <f t="shared" si="22"/>
        <v>0</v>
      </c>
      <c r="DP45" s="77">
        <f>IFERROR(VLOOKUP(B45,'[1]16'!B:D,3,0),"0")</f>
        <v>0</v>
      </c>
      <c r="DQ45" s="77">
        <f>IFERROR(VLOOKUP(B45,'[1]16'!B:E,4,0),"0")</f>
        <v>0</v>
      </c>
      <c r="DR45" s="77">
        <f>IFERROR(VLOOKUP(B45,'[1]16'!B:F,5,0),"0")</f>
        <v>0</v>
      </c>
      <c r="DS45" s="77">
        <f>IFERROR(VLOOKUP(B45,'[1]16'!B:J,9,0),"0")</f>
        <v>0</v>
      </c>
      <c r="DT45" s="77">
        <f>IFERROR(VLOOKUP(B45,'[1]16'!B:K,10,0),"0")</f>
        <v>0</v>
      </c>
      <c r="DU45" s="77">
        <f>IFERROR(VLOOKUP(B45,'[1]16'!B:L,11,0),"0")</f>
        <v>0</v>
      </c>
      <c r="DV45" s="75">
        <f t="shared" si="23"/>
        <v>0</v>
      </c>
      <c r="DW45" s="77">
        <f>IFERROR(VLOOKUP(B45,'[1]17'!B:D,3,0),"0")</f>
        <v>0</v>
      </c>
      <c r="DX45" s="77">
        <f>IFERROR(VLOOKUP(B45,'[1]17'!B:E,4,0),"0")</f>
        <v>0</v>
      </c>
      <c r="DY45" s="77">
        <f>IFERROR(VLOOKUP(B45,'[1]17'!B:F,5,0),"0")</f>
        <v>0</v>
      </c>
      <c r="DZ45" s="77">
        <f>IFERROR(VLOOKUP(B45,'[1]17'!B:J,9,0),"0")</f>
        <v>0</v>
      </c>
      <c r="EA45" s="77">
        <f>IFERROR(VLOOKUP(B45,'[1]17'!B:K,10,0),"0")</f>
        <v>0</v>
      </c>
      <c r="EB45" s="77">
        <f>IFERROR(VLOOKUP(B45,'[1]17'!B:L,11,0),"0")</f>
        <v>0</v>
      </c>
      <c r="EC45" s="75">
        <f t="shared" si="24"/>
        <v>0</v>
      </c>
      <c r="ED45" s="77">
        <f>IFERROR(VLOOKUP(B45,'[1]18'!B:D,3,0),"0")</f>
        <v>0</v>
      </c>
      <c r="EE45" s="77">
        <f>IFERROR(VLOOKUP(B45,'[1]18'!B:E,4,0),"0")</f>
        <v>0</v>
      </c>
      <c r="EF45" s="77">
        <f>IFERROR(VLOOKUP(B45,'[1]18'!B:F,5,0),"0")</f>
        <v>0</v>
      </c>
      <c r="EG45" s="77">
        <f>IFERROR(VLOOKUP(B45,'[1]18'!B:J,9,0),"0")</f>
        <v>0</v>
      </c>
      <c r="EH45" s="77">
        <f>IFERROR(VLOOKUP(B45,'[1]18'!B:K,10,0),"0")</f>
        <v>0</v>
      </c>
      <c r="EI45" s="77">
        <f>IFERROR(VLOOKUP(B45,'[1]18'!B:L,11,0),"0")</f>
        <v>0</v>
      </c>
      <c r="EJ45" s="75">
        <f t="shared" si="25"/>
        <v>0</v>
      </c>
      <c r="EK45" s="77">
        <f>IFERROR(VLOOKUP(B45,'[1]19'!B:D,3,0),"0")</f>
        <v>0</v>
      </c>
      <c r="EL45" s="77">
        <f>IFERROR(VLOOKUP(B45,'[1]19'!B:E,4,0),"0")</f>
        <v>0</v>
      </c>
      <c r="EM45" s="77">
        <f>IFERROR(VLOOKUP(B45,'[1]19'!B:F,5,0),"0")</f>
        <v>0</v>
      </c>
      <c r="EN45" s="77">
        <f>IFERROR(VLOOKUP(B45,'[1]19'!B:J,9,0),"0")</f>
        <v>0</v>
      </c>
      <c r="EO45" s="77">
        <f>IFERROR(VLOOKUP(B45,'[1]19'!B:K,10,0),"0")</f>
        <v>0</v>
      </c>
      <c r="EP45" s="77">
        <f>IFERROR(VLOOKUP(B45,'[1]19'!B:L,11,0),"0")</f>
        <v>0</v>
      </c>
      <c r="EQ45" s="75">
        <f t="shared" si="26"/>
        <v>0</v>
      </c>
      <c r="ER45" s="77">
        <f>IFERROR(VLOOKUP(B45,'[1]20'!B:D,3,0),"0")</f>
        <v>0</v>
      </c>
      <c r="ES45" s="77">
        <f>IFERROR(VLOOKUP(B45,'[1]20'!B:E,4,0),"0")</f>
        <v>0</v>
      </c>
      <c r="ET45" s="77">
        <f>IFERROR(VLOOKUP(B45,'[1]20'!B:F,5,0),"0")</f>
        <v>0</v>
      </c>
      <c r="EU45" s="77">
        <f>IFERROR(VLOOKUP(B45,'[1]20'!B:J,9,0),"0")</f>
        <v>0</v>
      </c>
      <c r="EV45" s="77">
        <f>IFERROR(VLOOKUP(B45,'[1]20'!B:K,10,0),"0")</f>
        <v>0</v>
      </c>
      <c r="EW45" s="77">
        <f>IFERROR(VLOOKUP(B45,'[1]20'!B:L,11,0),"0")</f>
        <v>0</v>
      </c>
      <c r="EX45" s="75">
        <f t="shared" si="27"/>
        <v>0</v>
      </c>
      <c r="EY45" s="77">
        <f>IFERROR(VLOOKUP(B45,'[1]21'!B:D,3,0),"0")</f>
        <v>0</v>
      </c>
      <c r="EZ45" s="77">
        <f>IFERROR(VLOOKUP(B45,'[1]21'!B:E,4,0),"0")</f>
        <v>0</v>
      </c>
      <c r="FA45" s="77">
        <f>IFERROR(VLOOKUP(B45,'[1]21'!B:F,5,0),"0")</f>
        <v>0</v>
      </c>
      <c r="FB45" s="77">
        <f>IFERROR(VLOOKUP(B45,'[1]21'!B:J,9,0),"0")</f>
        <v>0</v>
      </c>
      <c r="FC45" s="77">
        <f>IFERROR(VLOOKUP(B45,'[1]21'!B:K,10,0),"0")</f>
        <v>0</v>
      </c>
      <c r="FD45" s="77">
        <f>IFERROR(VLOOKUP(B45,'[1]21'!B:L,11,0),"0")</f>
        <v>0</v>
      </c>
      <c r="FE45" s="75">
        <f t="shared" si="28"/>
        <v>0</v>
      </c>
      <c r="FF45" s="77">
        <f>IFERROR(VLOOKUP(B45,'[1]22'!B:D,3,0),"0")</f>
        <v>0</v>
      </c>
      <c r="FG45" s="77">
        <f>IFERROR(VLOOKUP(B45,'[1]22'!B:E,4,0),"0")</f>
        <v>0</v>
      </c>
      <c r="FH45" s="77">
        <f>IFERROR(VLOOKUP(B45,'[1]22'!B:F,5,0),"0")</f>
        <v>0</v>
      </c>
      <c r="FI45" s="77">
        <f>IFERROR(VLOOKUP(B45,'[1]22'!B:J,9,0),"0")</f>
        <v>0</v>
      </c>
      <c r="FJ45" s="77">
        <f>IFERROR(VLOOKUP(B45,'[1]22'!B:K,10,0),"0")</f>
        <v>0</v>
      </c>
      <c r="FK45" s="77">
        <f>IFERROR(VLOOKUP(B45,'[1]22'!B:L,11,0),"0")</f>
        <v>0</v>
      </c>
      <c r="FL45" s="75">
        <f t="shared" si="29"/>
        <v>0</v>
      </c>
      <c r="FM45" s="77">
        <f>IFERROR(VLOOKUP(B45,'[1]23'!B:D,3,0),"0")</f>
        <v>0</v>
      </c>
      <c r="FN45" s="77">
        <f>IFERROR(VLOOKUP(B45,'[1]23'!B:E,4,0),"0")</f>
        <v>0</v>
      </c>
      <c r="FO45" s="77">
        <f>IFERROR(VLOOKUP(B45,'[1]23'!B:F,5,0),"0")</f>
        <v>0</v>
      </c>
      <c r="FP45" s="77">
        <f>IFERROR(VLOOKUP(B45,'[1]23'!B:J,9,0),"0")</f>
        <v>0</v>
      </c>
      <c r="FQ45" s="77">
        <f>IFERROR(VLOOKUP(B45,'[1]23'!B:K,10,0),"0")</f>
        <v>0</v>
      </c>
      <c r="FR45" s="77">
        <f>IFERROR(VLOOKUP(B45,'[1]23'!B:L,11,0),"0")</f>
        <v>0</v>
      </c>
      <c r="FS45" s="75">
        <f t="shared" si="30"/>
        <v>0</v>
      </c>
      <c r="FT45" s="77">
        <f>IFERROR(VLOOKUP(B45,'[1]24'!B:D,3,0),"0")</f>
        <v>0</v>
      </c>
      <c r="FU45" s="77">
        <f>IFERROR(VLOOKUP(B45,'[1]24'!B:E,4,0),"0")</f>
        <v>0</v>
      </c>
      <c r="FV45" s="77">
        <f>IFERROR(VLOOKUP(B45,'[1]24'!B:F,5,0),"0")</f>
        <v>0</v>
      </c>
      <c r="FW45" s="77">
        <f>IFERROR(VLOOKUP(B45,'[1]24'!B:J,9,0),"0")</f>
        <v>0</v>
      </c>
      <c r="FX45" s="77">
        <f>IFERROR(VLOOKUP(B45,'[1]24'!B:K,10,0),"0")</f>
        <v>0</v>
      </c>
      <c r="FY45" s="77">
        <f>IFERROR(VLOOKUP(B45,'[1]24'!B:L,11,0),"0")</f>
        <v>0</v>
      </c>
      <c r="FZ45" s="75">
        <f t="shared" si="31"/>
        <v>0</v>
      </c>
      <c r="GA45" s="77">
        <f>IFERROR(VLOOKUP(B45,'[1]25'!B:D,3,0),"0")</f>
        <v>0</v>
      </c>
      <c r="GB45" s="77">
        <f>IFERROR(VLOOKUP(B45,'[1]25'!B:E,4,0),"0")</f>
        <v>0</v>
      </c>
      <c r="GC45" s="77">
        <f>IFERROR(VLOOKUP(B45,'[1]25'!B:F,5,0),"0")</f>
        <v>0</v>
      </c>
      <c r="GD45" s="77">
        <f>IFERROR(VLOOKUP(B45,'[1]25'!B:J,9,0),"0")</f>
        <v>0</v>
      </c>
      <c r="GE45" s="77">
        <f>IFERROR(VLOOKUP(B45,'[1]25'!B:K,10,0),"0")</f>
        <v>0</v>
      </c>
      <c r="GF45" s="77">
        <f>IFERROR(VLOOKUP(B45,'[1]25'!B:L,11,0),"0")</f>
        <v>0</v>
      </c>
      <c r="GG45" s="75">
        <f t="shared" si="32"/>
        <v>0</v>
      </c>
      <c r="GH45" s="77">
        <f>IFERROR(VLOOKUP(B45,'[1]26'!B:D,3,0),"0")</f>
        <v>0</v>
      </c>
      <c r="GI45" s="77">
        <f>IFERROR(VLOOKUP(B45,'[1]26'!B:E,4,0),"0")</f>
        <v>0</v>
      </c>
      <c r="GJ45" s="77">
        <f>IFERROR(VLOOKUP(B45,'[1]26'!B:F,5,0),"0")</f>
        <v>0</v>
      </c>
      <c r="GK45" s="77">
        <f>IFERROR(VLOOKUP(B45,'[1]26'!B:J,9,0),"0")</f>
        <v>0</v>
      </c>
      <c r="GL45" s="77">
        <f>IFERROR(VLOOKUP(B45,'[1]26'!B:K,10,0),"0")</f>
        <v>0</v>
      </c>
      <c r="GM45" s="77">
        <f>IFERROR(VLOOKUP(B45,'[1]26'!B:L,11,0),"0")</f>
        <v>0</v>
      </c>
      <c r="GN45" s="75">
        <f t="shared" si="33"/>
        <v>0</v>
      </c>
      <c r="GO45" s="77">
        <f>IFERROR(VLOOKUP(B45,'[1]27'!B:D,3,0),"0")</f>
        <v>0</v>
      </c>
      <c r="GP45" s="77">
        <f>IFERROR(VLOOKUP(B45,'[1]27'!B:E,4,0),"0")</f>
        <v>0</v>
      </c>
      <c r="GQ45" s="77">
        <f>IFERROR(VLOOKUP(B45,'[1]27'!B:F,5,0),"0")</f>
        <v>0</v>
      </c>
      <c r="GR45" s="77">
        <f>IFERROR(VLOOKUP(B45,'[1]27'!B:J,9,0),"0")</f>
        <v>0</v>
      </c>
      <c r="GS45" s="77">
        <f>IFERROR(VLOOKUP(B45,'[1]27'!B:K,10,0),"0")</f>
        <v>0</v>
      </c>
      <c r="GT45" s="77">
        <f>IFERROR(VLOOKUP(B45,'[1]27'!B:L,11,0),"0")</f>
        <v>0</v>
      </c>
      <c r="GU45" s="75">
        <f t="shared" si="34"/>
        <v>0</v>
      </c>
      <c r="GV45" s="77">
        <f>IFERROR(VLOOKUP(B45,'[1]28'!B:D,3,0),"0")</f>
        <v>0</v>
      </c>
      <c r="GW45" s="77">
        <f>IFERROR(VLOOKUP(B45,'[1]28'!B:E,4,0),"0")</f>
        <v>2</v>
      </c>
      <c r="GX45" s="77">
        <f>IFERROR(VLOOKUP(B45,'[1]28'!B:F,5,0),"0")</f>
        <v>0</v>
      </c>
      <c r="GY45" s="77">
        <f>IFERROR(VLOOKUP(B45,'[1]28'!B:J,9,0),"0")</f>
        <v>0</v>
      </c>
      <c r="GZ45" s="77">
        <f>IFERROR(VLOOKUP(B45,'[1]28'!B:K,10,0),"0")</f>
        <v>0</v>
      </c>
      <c r="HA45" s="77">
        <f>IFERROR(VLOOKUP(B45,'[1]28'!B:L,11,0),"0")</f>
        <v>0</v>
      </c>
      <c r="HB45" s="75">
        <f t="shared" si="35"/>
        <v>2</v>
      </c>
      <c r="HC45" s="77" t="str">
        <f>IFERROR(VLOOKUP(B45,#REF!,3),"0")</f>
        <v>0</v>
      </c>
      <c r="HD45" s="77" t="str">
        <f>IFERROR(VLOOKUP(B45,#REF!,4,0),"0")</f>
        <v>0</v>
      </c>
      <c r="HE45" s="77" t="str">
        <f>IFERROR(VLOOKUP(B45,#REF!,5,0),"0")</f>
        <v>0</v>
      </c>
      <c r="HF45" s="77" t="str">
        <f>IFERROR(VLOOKUP(B45,#REF!,9,0),"0")</f>
        <v>0</v>
      </c>
      <c r="HG45" s="77" t="str">
        <f>IFERROR(VLOOKUP(B45,#REF!,10,0),"0")</f>
        <v>0</v>
      </c>
      <c r="HH45" s="77" t="str">
        <f>IFERROR(VLOOKUP(B45,#REF!,11,0),"0")</f>
        <v>0</v>
      </c>
      <c r="HI45" s="75">
        <f t="shared" si="36"/>
        <v>0</v>
      </c>
      <c r="HP45" s="75">
        <f t="shared" si="37"/>
        <v>0</v>
      </c>
      <c r="HW45" s="75">
        <f t="shared" si="38"/>
        <v>0</v>
      </c>
    </row>
    <row r="46" spans="1:231" x14ac:dyDescent="0.6">
      <c r="A46" s="57">
        <v>43</v>
      </c>
      <c r="B46" s="57">
        <v>1111081</v>
      </c>
      <c r="C46" s="58" t="s">
        <v>16762</v>
      </c>
      <c r="D46" s="57" t="s">
        <v>169</v>
      </c>
      <c r="E46" s="59">
        <v>4.43</v>
      </c>
      <c r="F46" s="73">
        <f t="shared" si="5"/>
        <v>0</v>
      </c>
      <c r="G46" s="74">
        <f t="shared" si="39"/>
        <v>0</v>
      </c>
      <c r="H46" s="74">
        <f t="shared" si="39"/>
        <v>0</v>
      </c>
      <c r="I46" s="74">
        <f t="shared" si="39"/>
        <v>0</v>
      </c>
      <c r="J46" s="74">
        <f t="shared" si="39"/>
        <v>0</v>
      </c>
      <c r="K46" s="74">
        <f t="shared" si="39"/>
        <v>0</v>
      </c>
      <c r="L46" s="74">
        <f t="shared" si="39"/>
        <v>0</v>
      </c>
      <c r="M46" s="75">
        <f t="shared" si="6"/>
        <v>0</v>
      </c>
      <c r="N46" s="76">
        <f t="shared" si="7"/>
        <v>0</v>
      </c>
      <c r="O46" s="77" t="str">
        <f>IFERROR(VLOOKUP(B46,'[1]1ไม่มียอด'!B:D,3,0),"0")</f>
        <v>0</v>
      </c>
      <c r="P46" s="77" t="str">
        <f>IFERROR(VLOOKUP(B46,'[1]1ไม่มียอด'!B:E,4,0),"0")</f>
        <v>0</v>
      </c>
      <c r="Q46" s="77" t="str">
        <f>IFERROR(VLOOKUP(B46,'[1]1ไม่มียอด'!B:F,5,0),"0")</f>
        <v>0</v>
      </c>
      <c r="R46" s="77" t="str">
        <f>IFERROR(VLOOKUP(B46,'[1]1ไม่มียอด'!B:G,6,0),"0")</f>
        <v>0</v>
      </c>
      <c r="S46" s="77" t="str">
        <f>IFERROR(VLOOKUP(B46,'[1]1ไม่มียอด'!B:J,9,0),"0")</f>
        <v>0</v>
      </c>
      <c r="T46" s="77" t="str">
        <f>IFERROR(VLOOKUP(B46,'[1]1ไม่มียอด'!B:K,10,0),"0")</f>
        <v>0</v>
      </c>
      <c r="U46" s="75">
        <f t="shared" si="8"/>
        <v>0</v>
      </c>
      <c r="V46" s="77" t="str">
        <f>IFERROR(VLOOKUP(B46,#REF!,3,0),"0")</f>
        <v>0</v>
      </c>
      <c r="W46" s="77" t="str">
        <f>IFERROR(VLOOKUP(B46,#REF!,4,0),"0")</f>
        <v>0</v>
      </c>
      <c r="X46" s="77" t="str">
        <f>IFERROR(VLOOKUP(B46,#REF!,5,0),"0")</f>
        <v>0</v>
      </c>
      <c r="Y46" s="77" t="str">
        <f>IFERROR(VLOOKUP(B46,#REF!,9,0),"0")</f>
        <v>0</v>
      </c>
      <c r="Z46" s="77" t="str">
        <f>IFERROR(VLOOKUP(B46,#REF!,10,0),"0")</f>
        <v>0</v>
      </c>
      <c r="AA46" s="77" t="str">
        <f>IFERROR(VLOOKUP(B46,#REF!,11,0),"0")</f>
        <v>0</v>
      </c>
      <c r="AB46" s="75">
        <f t="shared" si="9"/>
        <v>0</v>
      </c>
      <c r="AC46" s="77">
        <f>IFERROR(VLOOKUP(B46,'[1]3'!B:D,3,0),"0")</f>
        <v>0</v>
      </c>
      <c r="AD46" s="77">
        <f>IFERROR(VLOOKUP(B46,'[1]3'!B:E,4,0),"0")</f>
        <v>0</v>
      </c>
      <c r="AE46" s="77">
        <f>IFERROR(VLOOKUP(B46,'[1]3'!B:F,5,0),"0")</f>
        <v>0</v>
      </c>
      <c r="AF46" s="77">
        <f>IFERROR(VLOOKUP(B46,'[1]3'!B:J,9,0),"0")</f>
        <v>0</v>
      </c>
      <c r="AG46" s="77">
        <f>IFERROR(VLOOKUP(B46,'[1]3'!B:K,10,0),"0")</f>
        <v>0</v>
      </c>
      <c r="AH46" s="77">
        <f>IFERROR(VLOOKUP(B46,'[1]3'!B:L,11,0),"0")</f>
        <v>0</v>
      </c>
      <c r="AI46" s="75">
        <f t="shared" si="10"/>
        <v>0</v>
      </c>
      <c r="AJ46" s="77">
        <f>IFERROR(VLOOKUP(B46,'[1]4'!B:D,3,0),"0")</f>
        <v>0</v>
      </c>
      <c r="AK46" s="77">
        <f>IFERROR(VLOOKUP(B46,'[1]4'!B:E,4,0),"0")</f>
        <v>0</v>
      </c>
      <c r="AL46" s="77">
        <f>IFERROR(VLOOKUP(B46,'[1]4'!B:F,5,0),"0")</f>
        <v>0</v>
      </c>
      <c r="AM46" s="77">
        <f>IFERROR(VLOOKUP(B46,'[1]4'!B:J,9,0),"0")</f>
        <v>0</v>
      </c>
      <c r="AN46" s="77">
        <f>IFERROR(VLOOKUP(B46,'[1]4'!B:K,10,0),"0")</f>
        <v>0</v>
      </c>
      <c r="AO46" s="77">
        <f>IFERROR(VLOOKUP(B46,'[1]4'!B:L,11,0),"0")</f>
        <v>0</v>
      </c>
      <c r="AP46" s="75">
        <f t="shared" si="11"/>
        <v>0</v>
      </c>
      <c r="AQ46" s="77">
        <f>IFERROR(VLOOKUP(B46,'[1]5'!B:D,3,0),"0")</f>
        <v>0</v>
      </c>
      <c r="AR46" s="77">
        <f>IFERROR(VLOOKUP(B46,'[1]5'!B:E,4,0),"0")</f>
        <v>0</v>
      </c>
      <c r="AS46" s="77">
        <f>IFERROR(VLOOKUP(B46,'[1]5'!B:F,5,0),"0")</f>
        <v>0</v>
      </c>
      <c r="AT46" s="77">
        <f>IFERROR(VLOOKUP(B46,'[1]5'!B:J,9,0),"0")</f>
        <v>0</v>
      </c>
      <c r="AU46" s="77">
        <f>IFERROR(VLOOKUP(B46,'[1]5'!B:K,10,0),"0")</f>
        <v>0</v>
      </c>
      <c r="AV46" s="77">
        <f>IFERROR(VLOOKUP(B46,'[1]5'!B:L,11,0),"0")</f>
        <v>0</v>
      </c>
      <c r="AW46" s="75">
        <f t="shared" si="12"/>
        <v>0</v>
      </c>
      <c r="AX46" s="77">
        <f>IFERROR(VLOOKUP(B46,'[1]6'!B:D,3,0),"0")</f>
        <v>0</v>
      </c>
      <c r="AY46" s="77">
        <f>IFERROR(VLOOKUP(B46,'[1]6'!B:E,4,0),"0")</f>
        <v>0</v>
      </c>
      <c r="AZ46" s="77">
        <f>IFERROR(VLOOKUP(B46,'[1]6'!B:F,5,0),"0")</f>
        <v>0</v>
      </c>
      <c r="BA46" s="77">
        <f>IFERROR(VLOOKUP(B46,'[1]6'!B:J,9,0),"0")</f>
        <v>0</v>
      </c>
      <c r="BB46" s="77">
        <f>IFERROR(VLOOKUP(B46,'[1]6'!B:K,10,0),"0")</f>
        <v>0</v>
      </c>
      <c r="BC46" s="77">
        <f>IFERROR(VLOOKUP(B46,'[1]6'!B:L,11,0),"0")</f>
        <v>0</v>
      </c>
      <c r="BD46" s="75">
        <f t="shared" si="13"/>
        <v>0</v>
      </c>
      <c r="BE46" s="77">
        <f>IFERROR(VLOOKUP(B46,'[1]7'!B:D,3,0),"0")</f>
        <v>0</v>
      </c>
      <c r="BF46" s="77">
        <f>IFERROR(VLOOKUP(B46,'[1]7'!B:E,4,0),"0")</f>
        <v>0</v>
      </c>
      <c r="BG46" s="77">
        <f>IFERROR(VLOOKUP(B46,'[1]7'!B:F,5,0),"0")</f>
        <v>0</v>
      </c>
      <c r="BH46" s="77">
        <f>IFERROR(VLOOKUP(B46,'[1]7'!B:J,9,0),"0")</f>
        <v>0</v>
      </c>
      <c r="BI46" s="77">
        <f>IFERROR(VLOOKUP(B46,'[1]7'!B:K,10,0),"0")</f>
        <v>0</v>
      </c>
      <c r="BJ46" s="77">
        <f>IFERROR(VLOOKUP(B46,'[1]7'!B:L,11,0),"0")</f>
        <v>0</v>
      </c>
      <c r="BK46" s="75">
        <f t="shared" si="14"/>
        <v>0</v>
      </c>
      <c r="BL46" s="77">
        <f>IFERROR(VLOOKUP(B46,'[1]8'!B:D,3,0),"0")</f>
        <v>0</v>
      </c>
      <c r="BM46" s="77">
        <f>IFERROR(VLOOKUP(B46,'[1]8'!B:E,4,0),"0")</f>
        <v>0</v>
      </c>
      <c r="BN46" s="77">
        <f>IFERROR(VLOOKUP(B46,'[1]8'!B:F,5,0),"0")</f>
        <v>0</v>
      </c>
      <c r="BO46" s="77">
        <f>IFERROR(VLOOKUP(B46,'[1]8'!B:J,9,0),"0")</f>
        <v>0</v>
      </c>
      <c r="BP46" s="77">
        <f>IFERROR(VLOOKUP(B46,'[1]8'!B:K,10,0),"0")</f>
        <v>0</v>
      </c>
      <c r="BQ46" s="77">
        <f>IFERROR(VLOOKUP(B46,'[1]8'!B:L,11,0),"0")</f>
        <v>0</v>
      </c>
      <c r="BR46" s="75">
        <f t="shared" si="15"/>
        <v>0</v>
      </c>
      <c r="BS46" s="77">
        <f>IFERROR(VLOOKUP(B46,'[1]9'!B:D,3,0),"0")</f>
        <v>0</v>
      </c>
      <c r="BT46" s="77">
        <f>IFERROR(VLOOKUP(B46,'[1]9'!B:E,4,0),"0")</f>
        <v>0</v>
      </c>
      <c r="BU46" s="77">
        <f>IFERROR(VLOOKUP(B46,'[1]9'!B:F,5,0),"0")</f>
        <v>0</v>
      </c>
      <c r="BV46" s="77">
        <f>IFERROR(VLOOKUP(B46,'[1]9'!B:J,9,0),"0")</f>
        <v>0</v>
      </c>
      <c r="BW46" s="77">
        <f>IFERROR(VLOOKUP(B46,'[1]9'!B:K,10,0),"0")</f>
        <v>0</v>
      </c>
      <c r="BX46" s="77">
        <f>IFERROR(VLOOKUP(B46,'[1]9'!B:L,11,0),"0")</f>
        <v>0</v>
      </c>
      <c r="BY46" s="75">
        <f t="shared" si="16"/>
        <v>0</v>
      </c>
      <c r="BZ46" s="77">
        <f>IFERROR(VLOOKUP(B46,'[1]10'!B:D,3,0),"0")</f>
        <v>0</v>
      </c>
      <c r="CA46" s="77">
        <f>IFERROR(VLOOKUP(B46,'[1]10'!B:E,4,0),"0")</f>
        <v>0</v>
      </c>
      <c r="CB46" s="77">
        <f>VLOOKUP(B46,'[1]10'!B:F,5,0)</f>
        <v>0</v>
      </c>
      <c r="CC46" s="77">
        <f>IFERROR(VLOOKUP(B46,'[1]10'!B:J,9,0),"0")</f>
        <v>0</v>
      </c>
      <c r="CD46" s="77">
        <f>IFERROR(VLOOKUP(B46,'[1]10'!B:K,10,0),"0")</f>
        <v>0</v>
      </c>
      <c r="CE46" s="77">
        <f>IFERROR(VLOOKUP(B46,'[1]10'!B:L,11,0),"0")</f>
        <v>0</v>
      </c>
      <c r="CF46" s="75">
        <f t="shared" si="17"/>
        <v>0</v>
      </c>
      <c r="CG46" s="77">
        <f>IFERROR(VLOOKUP(B46,'[1]11'!B:D,3,0),"0")</f>
        <v>0</v>
      </c>
      <c r="CH46" s="77">
        <f>IFERROR(VLOOKUP(B46,'[1]11'!B:E,4,0),"0")</f>
        <v>0</v>
      </c>
      <c r="CI46" s="77">
        <f>IFERROR(VLOOKUP(B46,'[1]11'!B:F,5,0),"0")</f>
        <v>0</v>
      </c>
      <c r="CJ46" s="77">
        <f>IFERROR(VLOOKUP(B46,'[1]11'!B:J,9,0),"0")</f>
        <v>0</v>
      </c>
      <c r="CK46" s="77">
        <f>IFERROR(VLOOKUP(B46,'[1]11'!B:K,10,0),"0")</f>
        <v>0</v>
      </c>
      <c r="CL46" s="77">
        <f>IFERROR(VLOOKUP(B46,'[1]11'!B:L,11,0),"0")</f>
        <v>0</v>
      </c>
      <c r="CM46" s="75">
        <f t="shared" si="18"/>
        <v>0</v>
      </c>
      <c r="CN46" s="77">
        <f>IFERROR(VLOOKUP(B46,'[1]12'!B:D,3,0),"0")</f>
        <v>0</v>
      </c>
      <c r="CO46" s="77">
        <f>IFERROR(VLOOKUP(B46,'[1]12'!B:E,4,0),"0")</f>
        <v>0</v>
      </c>
      <c r="CP46" s="77">
        <f>IFERROR(VLOOKUP(B46,'[1]12'!B:F,5,0),"0")</f>
        <v>0</v>
      </c>
      <c r="CQ46" s="77">
        <f>IFERROR(VLOOKUP(B46,'[1]12'!B:J,9,0),"0")</f>
        <v>0</v>
      </c>
      <c r="CR46" s="77">
        <f>IFERROR(VLOOKUP(B46,'[1]12'!B:K,10,0),"0")</f>
        <v>0</v>
      </c>
      <c r="CS46" s="77">
        <f>IFERROR(VLOOKUP(B46,'[1]12'!B:L,11,0),"0")</f>
        <v>0</v>
      </c>
      <c r="CT46" s="75">
        <f t="shared" si="19"/>
        <v>0</v>
      </c>
      <c r="CU46" s="77">
        <f>IFERROR(VLOOKUP(B46,'[1]13'!B:D,3,0),"0")</f>
        <v>0</v>
      </c>
      <c r="CV46" s="77">
        <f>IFERROR(VLOOKUP(B46,'[1]13'!B:E,4,0),"0")</f>
        <v>0</v>
      </c>
      <c r="CW46" s="77">
        <f>IFERROR(VLOOKUP(B46,'[1]13'!B:F,5,0),"0")</f>
        <v>0</v>
      </c>
      <c r="CX46" s="77">
        <f>IFERROR(VLOOKUP(B46,'[1]13'!B:J,9,0),"0")</f>
        <v>0</v>
      </c>
      <c r="CY46" s="77">
        <f>IFERROR(VLOOKUP(B46,'[1]13'!B:K,10,0),"0")</f>
        <v>0</v>
      </c>
      <c r="CZ46" s="77">
        <f>IFERROR(VLOOKUP(B46,'[1]13'!B:L,11,0),"0")</f>
        <v>0</v>
      </c>
      <c r="DA46" s="75">
        <f t="shared" si="20"/>
        <v>0</v>
      </c>
      <c r="DB46" s="77">
        <f>IFERROR(VLOOKUP(B46,'[1]14'!B:D,3,0),"0")</f>
        <v>0</v>
      </c>
      <c r="DC46" s="77">
        <f>IFERROR(VLOOKUP(B46,'[1]14'!B:E,4,0),"0")</f>
        <v>0</v>
      </c>
      <c r="DD46" s="77">
        <f>IFERROR(VLOOKUP(B46,'[1]14'!B:F,5,0),"0")</f>
        <v>0</v>
      </c>
      <c r="DE46" s="77">
        <f>IFERROR(VLOOKUP(B46,'[1]14'!B:J,9,0),"0")</f>
        <v>0</v>
      </c>
      <c r="DF46" s="77">
        <f>IFERROR(VLOOKUP(B46,'[1]14'!B:K,10,0),"0")</f>
        <v>0</v>
      </c>
      <c r="DG46" s="77">
        <f>IFERROR(VLOOKUP(B46,'[1]14'!B:L,11,0),"0")</f>
        <v>0</v>
      </c>
      <c r="DH46" s="75">
        <f t="shared" si="21"/>
        <v>0</v>
      </c>
      <c r="DI46" s="77">
        <f>IFERROR(VLOOKUP(B46,'[1]15'!B:D,3,0),"0")</f>
        <v>0</v>
      </c>
      <c r="DJ46" s="77">
        <f>IFERROR(VLOOKUP(B46,'[1]15'!B:E,4,0),"0")</f>
        <v>0</v>
      </c>
      <c r="DK46" s="77">
        <f>IFERROR(VLOOKUP(B46,'[1]15'!B:F,5,0),"0")</f>
        <v>0</v>
      </c>
      <c r="DL46" s="77">
        <f>IFERROR(VLOOKUP(B46,'[1]15'!B:J,9,0),"0")</f>
        <v>0</v>
      </c>
      <c r="DM46" s="77">
        <f>IFERROR(VLOOKUP(B46,'[1]15'!B:K,10,0),"0")</f>
        <v>0</v>
      </c>
      <c r="DN46" s="77">
        <f>IFERROR(VLOOKUP(B46,'[1]15'!B:L,11,0),"0")</f>
        <v>0</v>
      </c>
      <c r="DO46" s="75">
        <f t="shared" si="22"/>
        <v>0</v>
      </c>
      <c r="DP46" s="77">
        <f>IFERROR(VLOOKUP(B46,'[1]16'!B:D,3,0),"0")</f>
        <v>0</v>
      </c>
      <c r="DQ46" s="77">
        <f>IFERROR(VLOOKUP(B46,'[1]16'!B:E,4,0),"0")</f>
        <v>0</v>
      </c>
      <c r="DR46" s="77">
        <f>IFERROR(VLOOKUP(B46,'[1]16'!B:F,5,0),"0")</f>
        <v>0</v>
      </c>
      <c r="DS46" s="77">
        <f>IFERROR(VLOOKUP(B46,'[1]16'!B:J,9,0),"0")</f>
        <v>0</v>
      </c>
      <c r="DT46" s="77">
        <f>IFERROR(VLOOKUP(B46,'[1]16'!B:K,10,0),"0")</f>
        <v>0</v>
      </c>
      <c r="DU46" s="77">
        <f>IFERROR(VLOOKUP(B46,'[1]16'!B:L,11,0),"0")</f>
        <v>0</v>
      </c>
      <c r="DV46" s="75">
        <f t="shared" si="23"/>
        <v>0</v>
      </c>
      <c r="DW46" s="77">
        <f>IFERROR(VLOOKUP(B46,'[1]17'!B:D,3,0),"0")</f>
        <v>0</v>
      </c>
      <c r="DX46" s="77">
        <f>IFERROR(VLOOKUP(B46,'[1]17'!B:E,4,0),"0")</f>
        <v>0</v>
      </c>
      <c r="DY46" s="77">
        <f>IFERROR(VLOOKUP(B46,'[1]17'!B:F,5,0),"0")</f>
        <v>0</v>
      </c>
      <c r="DZ46" s="77">
        <f>IFERROR(VLOOKUP(B46,'[1]17'!B:J,9,0),"0")</f>
        <v>0</v>
      </c>
      <c r="EA46" s="77">
        <f>IFERROR(VLOOKUP(B46,'[1]17'!B:K,10,0),"0")</f>
        <v>0</v>
      </c>
      <c r="EB46" s="77">
        <f>IFERROR(VLOOKUP(B46,'[1]17'!B:L,11,0),"0")</f>
        <v>0</v>
      </c>
      <c r="EC46" s="75">
        <f t="shared" si="24"/>
        <v>0</v>
      </c>
      <c r="ED46" s="77">
        <f>IFERROR(VLOOKUP(B46,'[1]18'!B:D,3,0),"0")</f>
        <v>0</v>
      </c>
      <c r="EE46" s="77">
        <f>IFERROR(VLOOKUP(B46,'[1]18'!B:E,4,0),"0")</f>
        <v>0</v>
      </c>
      <c r="EF46" s="77">
        <f>IFERROR(VLOOKUP(B46,'[1]18'!B:F,5,0),"0")</f>
        <v>0</v>
      </c>
      <c r="EG46" s="77">
        <f>IFERROR(VLOOKUP(B46,'[1]18'!B:J,9,0),"0")</f>
        <v>0</v>
      </c>
      <c r="EH46" s="77">
        <f>IFERROR(VLOOKUP(B46,'[1]18'!B:K,10,0),"0")</f>
        <v>0</v>
      </c>
      <c r="EI46" s="77">
        <f>IFERROR(VLOOKUP(B46,'[1]18'!B:L,11,0),"0")</f>
        <v>0</v>
      </c>
      <c r="EJ46" s="75">
        <f t="shared" si="25"/>
        <v>0</v>
      </c>
      <c r="EK46" s="77">
        <f>IFERROR(VLOOKUP(B46,'[1]19'!B:D,3,0),"0")</f>
        <v>0</v>
      </c>
      <c r="EL46" s="77">
        <f>IFERROR(VLOOKUP(B46,'[1]19'!B:E,4,0),"0")</f>
        <v>0</v>
      </c>
      <c r="EM46" s="77">
        <f>IFERROR(VLOOKUP(B46,'[1]19'!B:F,5,0),"0")</f>
        <v>0</v>
      </c>
      <c r="EN46" s="77">
        <f>IFERROR(VLOOKUP(B46,'[1]19'!B:J,9,0),"0")</f>
        <v>0</v>
      </c>
      <c r="EO46" s="77">
        <f>IFERROR(VLOOKUP(B46,'[1]19'!B:K,10,0),"0")</f>
        <v>0</v>
      </c>
      <c r="EP46" s="77">
        <f>IFERROR(VLOOKUP(B46,'[1]19'!B:L,11,0),"0")</f>
        <v>0</v>
      </c>
      <c r="EQ46" s="75">
        <f t="shared" si="26"/>
        <v>0</v>
      </c>
      <c r="ER46" s="77">
        <f>IFERROR(VLOOKUP(B46,'[1]20'!B:D,3,0),"0")</f>
        <v>0</v>
      </c>
      <c r="ES46" s="77">
        <f>IFERROR(VLOOKUP(B46,'[1]20'!B:E,4,0),"0")</f>
        <v>0</v>
      </c>
      <c r="ET46" s="77">
        <f>IFERROR(VLOOKUP(B46,'[1]20'!B:F,5,0),"0")</f>
        <v>0</v>
      </c>
      <c r="EU46" s="77">
        <f>IFERROR(VLOOKUP(B46,'[1]20'!B:J,9,0),"0")</f>
        <v>0</v>
      </c>
      <c r="EV46" s="77">
        <f>IFERROR(VLOOKUP(B46,'[1]20'!B:K,10,0),"0")</f>
        <v>0</v>
      </c>
      <c r="EW46" s="77">
        <f>IFERROR(VLOOKUP(B46,'[1]20'!B:L,11,0),"0")</f>
        <v>0</v>
      </c>
      <c r="EX46" s="75">
        <f t="shared" si="27"/>
        <v>0</v>
      </c>
      <c r="EY46" s="77">
        <f>IFERROR(VLOOKUP(B46,'[1]21'!B:D,3,0),"0")</f>
        <v>0</v>
      </c>
      <c r="EZ46" s="77">
        <f>IFERROR(VLOOKUP(B46,'[1]21'!B:E,4,0),"0")</f>
        <v>0</v>
      </c>
      <c r="FA46" s="77">
        <f>IFERROR(VLOOKUP(B46,'[1]21'!B:F,5,0),"0")</f>
        <v>0</v>
      </c>
      <c r="FB46" s="77">
        <f>IFERROR(VLOOKUP(B46,'[1]21'!B:J,9,0),"0")</f>
        <v>0</v>
      </c>
      <c r="FC46" s="77">
        <f>IFERROR(VLOOKUP(B46,'[1]21'!B:K,10,0),"0")</f>
        <v>0</v>
      </c>
      <c r="FD46" s="77">
        <f>IFERROR(VLOOKUP(B46,'[1]21'!B:L,11,0),"0")</f>
        <v>0</v>
      </c>
      <c r="FE46" s="75">
        <f t="shared" si="28"/>
        <v>0</v>
      </c>
      <c r="FF46" s="77">
        <f>IFERROR(VLOOKUP(B46,'[1]22'!B:D,3,0),"0")</f>
        <v>0</v>
      </c>
      <c r="FG46" s="77">
        <f>IFERROR(VLOOKUP(B46,'[1]22'!B:E,4,0),"0")</f>
        <v>0</v>
      </c>
      <c r="FH46" s="77">
        <f>IFERROR(VLOOKUP(B46,'[1]22'!B:F,5,0),"0")</f>
        <v>0</v>
      </c>
      <c r="FI46" s="77">
        <f>IFERROR(VLOOKUP(B46,'[1]22'!B:J,9,0),"0")</f>
        <v>0</v>
      </c>
      <c r="FJ46" s="77">
        <f>IFERROR(VLOOKUP(B46,'[1]22'!B:K,10,0),"0")</f>
        <v>0</v>
      </c>
      <c r="FK46" s="77">
        <f>IFERROR(VLOOKUP(B46,'[1]22'!B:L,11,0),"0")</f>
        <v>0</v>
      </c>
      <c r="FL46" s="75">
        <f t="shared" si="29"/>
        <v>0</v>
      </c>
      <c r="FM46" s="77">
        <f>IFERROR(VLOOKUP(B46,'[1]23'!B:D,3,0),"0")</f>
        <v>0</v>
      </c>
      <c r="FN46" s="77">
        <f>IFERROR(VLOOKUP(B46,'[1]23'!B:E,4,0),"0")</f>
        <v>0</v>
      </c>
      <c r="FO46" s="77">
        <f>IFERROR(VLOOKUP(B46,'[1]23'!B:F,5,0),"0")</f>
        <v>0</v>
      </c>
      <c r="FP46" s="77">
        <f>IFERROR(VLOOKUP(B46,'[1]23'!B:J,9,0),"0")</f>
        <v>0</v>
      </c>
      <c r="FQ46" s="77">
        <f>IFERROR(VLOOKUP(B46,'[1]23'!B:K,10,0),"0")</f>
        <v>0</v>
      </c>
      <c r="FR46" s="77">
        <f>IFERROR(VLOOKUP(B46,'[1]23'!B:L,11,0),"0")</f>
        <v>0</v>
      </c>
      <c r="FS46" s="75">
        <f t="shared" si="30"/>
        <v>0</v>
      </c>
      <c r="FT46" s="77">
        <f>IFERROR(VLOOKUP(B46,'[1]24'!B:D,3,0),"0")</f>
        <v>0</v>
      </c>
      <c r="FU46" s="77">
        <f>IFERROR(VLOOKUP(B46,'[1]24'!B:E,4,0),"0")</f>
        <v>0</v>
      </c>
      <c r="FV46" s="77">
        <f>IFERROR(VLOOKUP(B46,'[1]24'!B:F,5,0),"0")</f>
        <v>0</v>
      </c>
      <c r="FW46" s="77">
        <f>IFERROR(VLOOKUP(B46,'[1]24'!B:J,9,0),"0")</f>
        <v>0</v>
      </c>
      <c r="FX46" s="77">
        <f>IFERROR(VLOOKUP(B46,'[1]24'!B:K,10,0),"0")</f>
        <v>0</v>
      </c>
      <c r="FY46" s="77">
        <f>IFERROR(VLOOKUP(B46,'[1]24'!B:L,11,0),"0")</f>
        <v>0</v>
      </c>
      <c r="FZ46" s="75">
        <f t="shared" si="31"/>
        <v>0</v>
      </c>
      <c r="GA46" s="77">
        <f>IFERROR(VLOOKUP(B46,'[1]25'!B:D,3,0),"0")</f>
        <v>0</v>
      </c>
      <c r="GB46" s="77">
        <f>IFERROR(VLOOKUP(B46,'[1]25'!B:E,4,0),"0")</f>
        <v>0</v>
      </c>
      <c r="GC46" s="77">
        <f>IFERROR(VLOOKUP(B46,'[1]25'!B:F,5,0),"0")</f>
        <v>0</v>
      </c>
      <c r="GD46" s="77">
        <f>IFERROR(VLOOKUP(B46,'[1]25'!B:J,9,0),"0")</f>
        <v>0</v>
      </c>
      <c r="GE46" s="77">
        <f>IFERROR(VLOOKUP(B46,'[1]25'!B:K,10,0),"0")</f>
        <v>0</v>
      </c>
      <c r="GF46" s="77">
        <f>IFERROR(VLOOKUP(B46,'[1]25'!B:L,11,0),"0")</f>
        <v>0</v>
      </c>
      <c r="GG46" s="75">
        <f t="shared" si="32"/>
        <v>0</v>
      </c>
      <c r="GH46" s="77">
        <f>IFERROR(VLOOKUP(B46,'[1]26'!B:D,3,0),"0")</f>
        <v>0</v>
      </c>
      <c r="GI46" s="77">
        <f>IFERROR(VLOOKUP(B46,'[1]26'!B:E,4,0),"0")</f>
        <v>0</v>
      </c>
      <c r="GJ46" s="77">
        <f>IFERROR(VLOOKUP(B46,'[1]26'!B:F,5,0),"0")</f>
        <v>0</v>
      </c>
      <c r="GK46" s="77">
        <f>IFERROR(VLOOKUP(B46,'[1]26'!B:J,9,0),"0")</f>
        <v>0</v>
      </c>
      <c r="GL46" s="77">
        <f>IFERROR(VLOOKUP(B46,'[1]26'!B:K,10,0),"0")</f>
        <v>0</v>
      </c>
      <c r="GM46" s="77">
        <f>IFERROR(VLOOKUP(B46,'[1]26'!B:L,11,0),"0")</f>
        <v>0</v>
      </c>
      <c r="GN46" s="75">
        <f t="shared" si="33"/>
        <v>0</v>
      </c>
      <c r="GO46" s="77">
        <f>IFERROR(VLOOKUP(B46,'[1]27'!B:D,3,0),"0")</f>
        <v>0</v>
      </c>
      <c r="GP46" s="77">
        <f>IFERROR(VLOOKUP(B46,'[1]27'!B:E,4,0),"0")</f>
        <v>0</v>
      </c>
      <c r="GQ46" s="77">
        <f>IFERROR(VLOOKUP(B46,'[1]27'!B:F,5,0),"0")</f>
        <v>0</v>
      </c>
      <c r="GR46" s="77">
        <f>IFERROR(VLOOKUP(B46,'[1]27'!B:J,9,0),"0")</f>
        <v>0</v>
      </c>
      <c r="GS46" s="77">
        <f>IFERROR(VLOOKUP(B46,'[1]27'!B:K,10,0),"0")</f>
        <v>0</v>
      </c>
      <c r="GT46" s="77">
        <f>IFERROR(VLOOKUP(B46,'[1]27'!B:L,11,0),"0")</f>
        <v>0</v>
      </c>
      <c r="GU46" s="75">
        <f t="shared" si="34"/>
        <v>0</v>
      </c>
      <c r="GV46" s="77">
        <f>IFERROR(VLOOKUP(B46,'[1]28'!B:D,3,0),"0")</f>
        <v>0</v>
      </c>
      <c r="GW46" s="77">
        <f>IFERROR(VLOOKUP(B46,'[1]28'!B:E,4,0),"0")</f>
        <v>0</v>
      </c>
      <c r="GX46" s="77">
        <f>IFERROR(VLOOKUP(B46,'[1]28'!B:F,5,0),"0")</f>
        <v>0</v>
      </c>
      <c r="GY46" s="77">
        <f>IFERROR(VLOOKUP(B46,'[1]28'!B:J,9,0),"0")</f>
        <v>0</v>
      </c>
      <c r="GZ46" s="77">
        <f>IFERROR(VLOOKUP(B46,'[1]28'!B:K,10,0),"0")</f>
        <v>0</v>
      </c>
      <c r="HA46" s="77">
        <f>IFERROR(VLOOKUP(B46,'[1]28'!B:L,11,0),"0")</f>
        <v>0</v>
      </c>
      <c r="HB46" s="75">
        <f t="shared" si="35"/>
        <v>0</v>
      </c>
      <c r="HC46" s="77" t="str">
        <f>IFERROR(VLOOKUP(B46,#REF!,3),"0")</f>
        <v>0</v>
      </c>
      <c r="HD46" s="77" t="str">
        <f>IFERROR(VLOOKUP(B46,#REF!,4,0),"0")</f>
        <v>0</v>
      </c>
      <c r="HE46" s="77" t="str">
        <f>IFERROR(VLOOKUP(B46,#REF!,5,0),"0")</f>
        <v>0</v>
      </c>
      <c r="HF46" s="77" t="str">
        <f>IFERROR(VLOOKUP(B46,#REF!,9,0),"0")</f>
        <v>0</v>
      </c>
      <c r="HG46" s="77" t="str">
        <f>IFERROR(VLOOKUP(B46,#REF!,10,0),"0")</f>
        <v>0</v>
      </c>
      <c r="HH46" s="77" t="str">
        <f>IFERROR(VLOOKUP(B46,#REF!,11,0),"0")</f>
        <v>0</v>
      </c>
      <c r="HI46" s="75">
        <f t="shared" si="36"/>
        <v>0</v>
      </c>
      <c r="HP46" s="75">
        <f t="shared" si="37"/>
        <v>0</v>
      </c>
      <c r="HW46" s="75">
        <f t="shared" si="38"/>
        <v>0</v>
      </c>
    </row>
    <row r="47" spans="1:231" x14ac:dyDescent="0.6">
      <c r="A47" s="57">
        <v>44</v>
      </c>
      <c r="B47" s="57">
        <v>1111082</v>
      </c>
      <c r="C47" s="58" t="s">
        <v>16763</v>
      </c>
      <c r="D47" s="57" t="s">
        <v>169</v>
      </c>
      <c r="E47" s="59">
        <v>4.59</v>
      </c>
      <c r="F47" s="73">
        <f t="shared" si="5"/>
        <v>0</v>
      </c>
      <c r="G47" s="74">
        <f t="shared" si="39"/>
        <v>0</v>
      </c>
      <c r="H47" s="74">
        <f t="shared" si="39"/>
        <v>0</v>
      </c>
      <c r="I47" s="74">
        <f t="shared" si="39"/>
        <v>0</v>
      </c>
      <c r="J47" s="74">
        <f t="shared" si="39"/>
        <v>0</v>
      </c>
      <c r="K47" s="74">
        <f t="shared" si="39"/>
        <v>0</v>
      </c>
      <c r="L47" s="74">
        <f t="shared" si="39"/>
        <v>0</v>
      </c>
      <c r="M47" s="75">
        <f t="shared" si="6"/>
        <v>0</v>
      </c>
      <c r="N47" s="76">
        <f t="shared" si="7"/>
        <v>0</v>
      </c>
      <c r="O47" s="77" t="str">
        <f>IFERROR(VLOOKUP(B47,'[1]1ไม่มียอด'!B:D,3,0),"0")</f>
        <v>0</v>
      </c>
      <c r="P47" s="77" t="str">
        <f>IFERROR(VLOOKUP(B47,'[1]1ไม่มียอด'!B:E,4,0),"0")</f>
        <v>0</v>
      </c>
      <c r="Q47" s="77" t="str">
        <f>IFERROR(VLOOKUP(B47,'[1]1ไม่มียอด'!B:F,5,0),"0")</f>
        <v>0</v>
      </c>
      <c r="R47" s="77" t="str">
        <f>IFERROR(VLOOKUP(B47,'[1]1ไม่มียอด'!B:G,6,0),"0")</f>
        <v>0</v>
      </c>
      <c r="S47" s="77" t="str">
        <f>IFERROR(VLOOKUP(B47,'[1]1ไม่มียอด'!B:J,9,0),"0")</f>
        <v>0</v>
      </c>
      <c r="T47" s="77" t="str">
        <f>IFERROR(VLOOKUP(B47,'[1]1ไม่มียอด'!B:K,10,0),"0")</f>
        <v>0</v>
      </c>
      <c r="U47" s="75">
        <f t="shared" si="8"/>
        <v>0</v>
      </c>
      <c r="V47" s="77" t="str">
        <f>IFERROR(VLOOKUP(B47,#REF!,3,0),"0")</f>
        <v>0</v>
      </c>
      <c r="W47" s="77" t="str">
        <f>IFERROR(VLOOKUP(B47,#REF!,4,0),"0")</f>
        <v>0</v>
      </c>
      <c r="X47" s="77" t="str">
        <f>IFERROR(VLOOKUP(B47,#REF!,5,0),"0")</f>
        <v>0</v>
      </c>
      <c r="Y47" s="77" t="str">
        <f>IFERROR(VLOOKUP(B47,#REF!,9,0),"0")</f>
        <v>0</v>
      </c>
      <c r="Z47" s="77" t="str">
        <f>IFERROR(VLOOKUP(B47,#REF!,10,0),"0")</f>
        <v>0</v>
      </c>
      <c r="AA47" s="77" t="str">
        <f>IFERROR(VLOOKUP(B47,#REF!,11,0),"0")</f>
        <v>0</v>
      </c>
      <c r="AB47" s="75">
        <f t="shared" si="9"/>
        <v>0</v>
      </c>
      <c r="AC47" s="77">
        <f>IFERROR(VLOOKUP(B47,'[1]3'!B:D,3,0),"0")</f>
        <v>0</v>
      </c>
      <c r="AD47" s="77">
        <f>IFERROR(VLOOKUP(B47,'[1]3'!B:E,4,0),"0")</f>
        <v>0</v>
      </c>
      <c r="AE47" s="77">
        <f>IFERROR(VLOOKUP(B47,'[1]3'!B:F,5,0),"0")</f>
        <v>0</v>
      </c>
      <c r="AF47" s="77">
        <f>IFERROR(VLOOKUP(B47,'[1]3'!B:J,9,0),"0")</f>
        <v>0</v>
      </c>
      <c r="AG47" s="77">
        <f>IFERROR(VLOOKUP(B47,'[1]3'!B:K,10,0),"0")</f>
        <v>0</v>
      </c>
      <c r="AH47" s="77">
        <f>IFERROR(VLOOKUP(B47,'[1]3'!B:L,11,0),"0")</f>
        <v>0</v>
      </c>
      <c r="AI47" s="75">
        <f t="shared" si="10"/>
        <v>0</v>
      </c>
      <c r="AJ47" s="77">
        <f>IFERROR(VLOOKUP(B47,'[1]4'!B:D,3,0),"0")</f>
        <v>0</v>
      </c>
      <c r="AK47" s="77">
        <f>IFERROR(VLOOKUP(B47,'[1]4'!B:E,4,0),"0")</f>
        <v>0</v>
      </c>
      <c r="AL47" s="77">
        <f>IFERROR(VLOOKUP(B47,'[1]4'!B:F,5,0),"0")</f>
        <v>0</v>
      </c>
      <c r="AM47" s="77">
        <f>IFERROR(VLOOKUP(B47,'[1]4'!B:J,9,0),"0")</f>
        <v>0</v>
      </c>
      <c r="AN47" s="77">
        <f>IFERROR(VLOOKUP(B47,'[1]4'!B:K,10,0),"0")</f>
        <v>0</v>
      </c>
      <c r="AO47" s="77">
        <f>IFERROR(VLOOKUP(B47,'[1]4'!B:L,11,0),"0")</f>
        <v>0</v>
      </c>
      <c r="AP47" s="75">
        <f t="shared" si="11"/>
        <v>0</v>
      </c>
      <c r="AQ47" s="77">
        <f>IFERROR(VLOOKUP(B47,'[1]5'!B:D,3,0),"0")</f>
        <v>0</v>
      </c>
      <c r="AR47" s="77">
        <f>IFERROR(VLOOKUP(B47,'[1]5'!B:E,4,0),"0")</f>
        <v>0</v>
      </c>
      <c r="AS47" s="77">
        <f>IFERROR(VLOOKUP(B47,'[1]5'!B:F,5,0),"0")</f>
        <v>0</v>
      </c>
      <c r="AT47" s="77">
        <f>IFERROR(VLOOKUP(B47,'[1]5'!B:J,9,0),"0")</f>
        <v>0</v>
      </c>
      <c r="AU47" s="77">
        <f>IFERROR(VLOOKUP(B47,'[1]5'!B:K,10,0),"0")</f>
        <v>0</v>
      </c>
      <c r="AV47" s="77">
        <f>IFERROR(VLOOKUP(B47,'[1]5'!B:L,11,0),"0")</f>
        <v>0</v>
      </c>
      <c r="AW47" s="75">
        <f t="shared" si="12"/>
        <v>0</v>
      </c>
      <c r="AX47" s="77">
        <f>IFERROR(VLOOKUP(B47,'[1]6'!B:D,3,0),"0")</f>
        <v>0</v>
      </c>
      <c r="AY47" s="77">
        <f>IFERROR(VLOOKUP(B47,'[1]6'!B:E,4,0),"0")</f>
        <v>0</v>
      </c>
      <c r="AZ47" s="77">
        <f>IFERROR(VLOOKUP(B47,'[1]6'!B:F,5,0),"0")</f>
        <v>0</v>
      </c>
      <c r="BA47" s="77">
        <f>IFERROR(VLOOKUP(B47,'[1]6'!B:J,9,0),"0")</f>
        <v>0</v>
      </c>
      <c r="BB47" s="77">
        <f>IFERROR(VLOOKUP(B47,'[1]6'!B:K,10,0),"0")</f>
        <v>0</v>
      </c>
      <c r="BC47" s="77">
        <f>IFERROR(VLOOKUP(B47,'[1]6'!B:L,11,0),"0")</f>
        <v>0</v>
      </c>
      <c r="BD47" s="75">
        <f t="shared" si="13"/>
        <v>0</v>
      </c>
      <c r="BE47" s="77">
        <f>IFERROR(VLOOKUP(B47,'[1]7'!B:D,3,0),"0")</f>
        <v>0</v>
      </c>
      <c r="BF47" s="77">
        <f>IFERROR(VLOOKUP(B47,'[1]7'!B:E,4,0),"0")</f>
        <v>0</v>
      </c>
      <c r="BG47" s="77">
        <f>IFERROR(VLOOKUP(B47,'[1]7'!B:F,5,0),"0")</f>
        <v>0</v>
      </c>
      <c r="BH47" s="77">
        <f>IFERROR(VLOOKUP(B47,'[1]7'!B:J,9,0),"0")</f>
        <v>0</v>
      </c>
      <c r="BI47" s="77">
        <f>IFERROR(VLOOKUP(B47,'[1]7'!B:K,10,0),"0")</f>
        <v>0</v>
      </c>
      <c r="BJ47" s="77">
        <f>IFERROR(VLOOKUP(B47,'[1]7'!B:L,11,0),"0")</f>
        <v>0</v>
      </c>
      <c r="BK47" s="75">
        <f t="shared" si="14"/>
        <v>0</v>
      </c>
      <c r="BL47" s="77">
        <f>IFERROR(VLOOKUP(B47,'[1]8'!B:D,3,0),"0")</f>
        <v>0</v>
      </c>
      <c r="BM47" s="77">
        <f>IFERROR(VLOOKUP(B47,'[1]8'!B:E,4,0),"0")</f>
        <v>0</v>
      </c>
      <c r="BN47" s="77">
        <f>IFERROR(VLOOKUP(B47,'[1]8'!B:F,5,0),"0")</f>
        <v>0</v>
      </c>
      <c r="BO47" s="77">
        <f>IFERROR(VLOOKUP(B47,'[1]8'!B:J,9,0),"0")</f>
        <v>0</v>
      </c>
      <c r="BP47" s="77">
        <f>IFERROR(VLOOKUP(B47,'[1]8'!B:K,10,0),"0")</f>
        <v>0</v>
      </c>
      <c r="BQ47" s="77">
        <f>IFERROR(VLOOKUP(B47,'[1]8'!B:L,11,0),"0")</f>
        <v>0</v>
      </c>
      <c r="BR47" s="75">
        <f t="shared" si="15"/>
        <v>0</v>
      </c>
      <c r="BS47" s="77">
        <f>IFERROR(VLOOKUP(B47,'[1]9'!B:D,3,0),"0")</f>
        <v>0</v>
      </c>
      <c r="BT47" s="77">
        <f>IFERROR(VLOOKUP(B47,'[1]9'!B:E,4,0),"0")</f>
        <v>0</v>
      </c>
      <c r="BU47" s="77">
        <f>IFERROR(VLOOKUP(B47,'[1]9'!B:F,5,0),"0")</f>
        <v>0</v>
      </c>
      <c r="BV47" s="77">
        <f>IFERROR(VLOOKUP(B47,'[1]9'!B:J,9,0),"0")</f>
        <v>0</v>
      </c>
      <c r="BW47" s="77">
        <f>IFERROR(VLOOKUP(B47,'[1]9'!B:K,10,0),"0")</f>
        <v>0</v>
      </c>
      <c r="BX47" s="77">
        <f>IFERROR(VLOOKUP(B47,'[1]9'!B:L,11,0),"0")</f>
        <v>0</v>
      </c>
      <c r="BY47" s="75">
        <f t="shared" si="16"/>
        <v>0</v>
      </c>
      <c r="BZ47" s="77">
        <f>IFERROR(VLOOKUP(B47,'[1]10'!B:D,3,0),"0")</f>
        <v>0</v>
      </c>
      <c r="CA47" s="77">
        <f>IFERROR(VLOOKUP(B47,'[1]10'!B:E,4,0),"0")</f>
        <v>0</v>
      </c>
      <c r="CB47" s="77">
        <f>VLOOKUP(B47,'[1]10'!B:F,5,0)</f>
        <v>0</v>
      </c>
      <c r="CC47" s="77">
        <f>IFERROR(VLOOKUP(B47,'[1]10'!B:J,9,0),"0")</f>
        <v>0</v>
      </c>
      <c r="CD47" s="77">
        <f>IFERROR(VLOOKUP(B47,'[1]10'!B:K,10,0),"0")</f>
        <v>0</v>
      </c>
      <c r="CE47" s="77">
        <f>IFERROR(VLOOKUP(B47,'[1]10'!B:L,11,0),"0")</f>
        <v>0</v>
      </c>
      <c r="CF47" s="75">
        <f t="shared" si="17"/>
        <v>0</v>
      </c>
      <c r="CG47" s="77">
        <f>IFERROR(VLOOKUP(B47,'[1]11'!B:D,3,0),"0")</f>
        <v>0</v>
      </c>
      <c r="CH47" s="77">
        <f>IFERROR(VLOOKUP(B47,'[1]11'!B:E,4,0),"0")</f>
        <v>0</v>
      </c>
      <c r="CI47" s="77">
        <f>IFERROR(VLOOKUP(B47,'[1]11'!B:F,5,0),"0")</f>
        <v>0</v>
      </c>
      <c r="CJ47" s="77">
        <f>IFERROR(VLOOKUP(B47,'[1]11'!B:J,9,0),"0")</f>
        <v>0</v>
      </c>
      <c r="CK47" s="77">
        <f>IFERROR(VLOOKUP(B47,'[1]11'!B:K,10,0),"0")</f>
        <v>0</v>
      </c>
      <c r="CL47" s="77">
        <f>IFERROR(VLOOKUP(B47,'[1]11'!B:L,11,0),"0")</f>
        <v>0</v>
      </c>
      <c r="CM47" s="75">
        <f t="shared" si="18"/>
        <v>0</v>
      </c>
      <c r="CN47" s="77">
        <f>IFERROR(VLOOKUP(B47,'[1]12'!B:D,3,0),"0")</f>
        <v>0</v>
      </c>
      <c r="CO47" s="77">
        <f>IFERROR(VLOOKUP(B47,'[1]12'!B:E,4,0),"0")</f>
        <v>0</v>
      </c>
      <c r="CP47" s="77">
        <f>IFERROR(VLOOKUP(B47,'[1]12'!B:F,5,0),"0")</f>
        <v>0</v>
      </c>
      <c r="CQ47" s="77">
        <f>IFERROR(VLOOKUP(B47,'[1]12'!B:J,9,0),"0")</f>
        <v>0</v>
      </c>
      <c r="CR47" s="77">
        <f>IFERROR(VLOOKUP(B47,'[1]12'!B:K,10,0),"0")</f>
        <v>0</v>
      </c>
      <c r="CS47" s="77">
        <f>IFERROR(VLOOKUP(B47,'[1]12'!B:L,11,0),"0")</f>
        <v>0</v>
      </c>
      <c r="CT47" s="75">
        <f t="shared" si="19"/>
        <v>0</v>
      </c>
      <c r="CU47" s="77">
        <f>IFERROR(VLOOKUP(B47,'[1]13'!B:D,3,0),"0")</f>
        <v>0</v>
      </c>
      <c r="CV47" s="77">
        <f>IFERROR(VLOOKUP(B47,'[1]13'!B:E,4,0),"0")</f>
        <v>0</v>
      </c>
      <c r="CW47" s="77">
        <f>IFERROR(VLOOKUP(B47,'[1]13'!B:F,5,0),"0")</f>
        <v>0</v>
      </c>
      <c r="CX47" s="77">
        <f>IFERROR(VLOOKUP(B47,'[1]13'!B:J,9,0),"0")</f>
        <v>0</v>
      </c>
      <c r="CY47" s="77">
        <f>IFERROR(VLOOKUP(B47,'[1]13'!B:K,10,0),"0")</f>
        <v>0</v>
      </c>
      <c r="CZ47" s="77">
        <f>IFERROR(VLOOKUP(B47,'[1]13'!B:L,11,0),"0")</f>
        <v>0</v>
      </c>
      <c r="DA47" s="75">
        <f t="shared" si="20"/>
        <v>0</v>
      </c>
      <c r="DB47" s="77">
        <f>IFERROR(VLOOKUP(B47,'[1]14'!B:D,3,0),"0")</f>
        <v>0</v>
      </c>
      <c r="DC47" s="77">
        <f>IFERROR(VLOOKUP(B47,'[1]14'!B:E,4,0),"0")</f>
        <v>0</v>
      </c>
      <c r="DD47" s="77">
        <f>IFERROR(VLOOKUP(B47,'[1]14'!B:F,5,0),"0")</f>
        <v>0</v>
      </c>
      <c r="DE47" s="77">
        <f>IFERROR(VLOOKUP(B47,'[1]14'!B:J,9,0),"0")</f>
        <v>0</v>
      </c>
      <c r="DF47" s="77">
        <f>IFERROR(VLOOKUP(B47,'[1]14'!B:K,10,0),"0")</f>
        <v>0</v>
      </c>
      <c r="DG47" s="77">
        <f>IFERROR(VLOOKUP(B47,'[1]14'!B:L,11,0),"0")</f>
        <v>0</v>
      </c>
      <c r="DH47" s="75">
        <f t="shared" si="21"/>
        <v>0</v>
      </c>
      <c r="DI47" s="77">
        <f>IFERROR(VLOOKUP(B47,'[1]15'!B:D,3,0),"0")</f>
        <v>0</v>
      </c>
      <c r="DJ47" s="77">
        <f>IFERROR(VLOOKUP(B47,'[1]15'!B:E,4,0),"0")</f>
        <v>0</v>
      </c>
      <c r="DK47" s="77">
        <f>IFERROR(VLOOKUP(B47,'[1]15'!B:F,5,0),"0")</f>
        <v>0</v>
      </c>
      <c r="DL47" s="77">
        <f>IFERROR(VLOOKUP(B47,'[1]15'!B:J,9,0),"0")</f>
        <v>0</v>
      </c>
      <c r="DM47" s="77">
        <f>IFERROR(VLOOKUP(B47,'[1]15'!B:K,10,0),"0")</f>
        <v>0</v>
      </c>
      <c r="DN47" s="77">
        <f>IFERROR(VLOOKUP(B47,'[1]15'!B:L,11,0),"0")</f>
        <v>0</v>
      </c>
      <c r="DO47" s="75">
        <f t="shared" si="22"/>
        <v>0</v>
      </c>
      <c r="DP47" s="77">
        <f>IFERROR(VLOOKUP(B47,'[1]16'!B:D,3,0),"0")</f>
        <v>0</v>
      </c>
      <c r="DQ47" s="77">
        <f>IFERROR(VLOOKUP(B47,'[1]16'!B:E,4,0),"0")</f>
        <v>0</v>
      </c>
      <c r="DR47" s="77">
        <f>IFERROR(VLOOKUP(B47,'[1]16'!B:F,5,0),"0")</f>
        <v>0</v>
      </c>
      <c r="DS47" s="77">
        <f>IFERROR(VLOOKUP(B47,'[1]16'!B:J,9,0),"0")</f>
        <v>0</v>
      </c>
      <c r="DT47" s="77">
        <f>IFERROR(VLOOKUP(B47,'[1]16'!B:K,10,0),"0")</f>
        <v>0</v>
      </c>
      <c r="DU47" s="77">
        <f>IFERROR(VLOOKUP(B47,'[1]16'!B:L,11,0),"0")</f>
        <v>0</v>
      </c>
      <c r="DV47" s="75">
        <f t="shared" si="23"/>
        <v>0</v>
      </c>
      <c r="DW47" s="77">
        <f>IFERROR(VLOOKUP(B47,'[1]17'!B:D,3,0),"0")</f>
        <v>0</v>
      </c>
      <c r="DX47" s="77">
        <f>IFERROR(VLOOKUP(B47,'[1]17'!B:E,4,0),"0")</f>
        <v>0</v>
      </c>
      <c r="DY47" s="77">
        <f>IFERROR(VLOOKUP(B47,'[1]17'!B:F,5,0),"0")</f>
        <v>0</v>
      </c>
      <c r="DZ47" s="77">
        <f>IFERROR(VLOOKUP(B47,'[1]17'!B:J,9,0),"0")</f>
        <v>0</v>
      </c>
      <c r="EA47" s="77">
        <f>IFERROR(VLOOKUP(B47,'[1]17'!B:K,10,0),"0")</f>
        <v>0</v>
      </c>
      <c r="EB47" s="77">
        <f>IFERROR(VLOOKUP(B47,'[1]17'!B:L,11,0),"0")</f>
        <v>0</v>
      </c>
      <c r="EC47" s="75">
        <f t="shared" si="24"/>
        <v>0</v>
      </c>
      <c r="ED47" s="77">
        <f>IFERROR(VLOOKUP(B47,'[1]18'!B:D,3,0),"0")</f>
        <v>0</v>
      </c>
      <c r="EE47" s="77">
        <f>IFERROR(VLOOKUP(B47,'[1]18'!B:E,4,0),"0")</f>
        <v>0</v>
      </c>
      <c r="EF47" s="77">
        <f>IFERROR(VLOOKUP(B47,'[1]18'!B:F,5,0),"0")</f>
        <v>0</v>
      </c>
      <c r="EG47" s="77">
        <f>IFERROR(VLOOKUP(B47,'[1]18'!B:J,9,0),"0")</f>
        <v>0</v>
      </c>
      <c r="EH47" s="77">
        <f>IFERROR(VLOOKUP(B47,'[1]18'!B:K,10,0),"0")</f>
        <v>0</v>
      </c>
      <c r="EI47" s="77">
        <f>IFERROR(VLOOKUP(B47,'[1]18'!B:L,11,0),"0")</f>
        <v>0</v>
      </c>
      <c r="EJ47" s="75">
        <f t="shared" si="25"/>
        <v>0</v>
      </c>
      <c r="EK47" s="77">
        <f>IFERROR(VLOOKUP(B47,'[1]19'!B:D,3,0),"0")</f>
        <v>0</v>
      </c>
      <c r="EL47" s="77">
        <f>IFERROR(VLOOKUP(B47,'[1]19'!B:E,4,0),"0")</f>
        <v>0</v>
      </c>
      <c r="EM47" s="77">
        <f>IFERROR(VLOOKUP(B47,'[1]19'!B:F,5,0),"0")</f>
        <v>0</v>
      </c>
      <c r="EN47" s="77">
        <f>IFERROR(VLOOKUP(B47,'[1]19'!B:J,9,0),"0")</f>
        <v>0</v>
      </c>
      <c r="EO47" s="77">
        <f>IFERROR(VLOOKUP(B47,'[1]19'!B:K,10,0),"0")</f>
        <v>0</v>
      </c>
      <c r="EP47" s="77">
        <f>IFERROR(VLOOKUP(B47,'[1]19'!B:L,11,0),"0")</f>
        <v>0</v>
      </c>
      <c r="EQ47" s="75">
        <f t="shared" si="26"/>
        <v>0</v>
      </c>
      <c r="ER47" s="77">
        <f>IFERROR(VLOOKUP(B47,'[1]20'!B:D,3,0),"0")</f>
        <v>0</v>
      </c>
      <c r="ES47" s="77">
        <f>IFERROR(VLOOKUP(B47,'[1]20'!B:E,4,0),"0")</f>
        <v>0</v>
      </c>
      <c r="ET47" s="77">
        <f>IFERROR(VLOOKUP(B47,'[1]20'!B:F,5,0),"0")</f>
        <v>0</v>
      </c>
      <c r="EU47" s="77">
        <f>IFERROR(VLOOKUP(B47,'[1]20'!B:J,9,0),"0")</f>
        <v>0</v>
      </c>
      <c r="EV47" s="77">
        <f>IFERROR(VLOOKUP(B47,'[1]20'!B:K,10,0),"0")</f>
        <v>0</v>
      </c>
      <c r="EW47" s="77">
        <f>IFERROR(VLOOKUP(B47,'[1]20'!B:L,11,0),"0")</f>
        <v>0</v>
      </c>
      <c r="EX47" s="75">
        <f t="shared" si="27"/>
        <v>0</v>
      </c>
      <c r="EY47" s="77">
        <f>IFERROR(VLOOKUP(B47,'[1]21'!B:D,3,0),"0")</f>
        <v>0</v>
      </c>
      <c r="EZ47" s="77">
        <f>IFERROR(VLOOKUP(B47,'[1]21'!B:E,4,0),"0")</f>
        <v>0</v>
      </c>
      <c r="FA47" s="77">
        <f>IFERROR(VLOOKUP(B47,'[1]21'!B:F,5,0),"0")</f>
        <v>0</v>
      </c>
      <c r="FB47" s="77">
        <f>IFERROR(VLOOKUP(B47,'[1]21'!B:J,9,0),"0")</f>
        <v>0</v>
      </c>
      <c r="FC47" s="77">
        <f>IFERROR(VLOOKUP(B47,'[1]21'!B:K,10,0),"0")</f>
        <v>0</v>
      </c>
      <c r="FD47" s="77">
        <f>IFERROR(VLOOKUP(B47,'[1]21'!B:L,11,0),"0")</f>
        <v>0</v>
      </c>
      <c r="FE47" s="75">
        <f t="shared" si="28"/>
        <v>0</v>
      </c>
      <c r="FF47" s="77">
        <f>IFERROR(VLOOKUP(B47,'[1]22'!B:D,3,0),"0")</f>
        <v>0</v>
      </c>
      <c r="FG47" s="77">
        <f>IFERROR(VLOOKUP(B47,'[1]22'!B:E,4,0),"0")</f>
        <v>0</v>
      </c>
      <c r="FH47" s="77">
        <f>IFERROR(VLOOKUP(B47,'[1]22'!B:F,5,0),"0")</f>
        <v>0</v>
      </c>
      <c r="FI47" s="77">
        <f>IFERROR(VLOOKUP(B47,'[1]22'!B:J,9,0),"0")</f>
        <v>0</v>
      </c>
      <c r="FJ47" s="77">
        <f>IFERROR(VLOOKUP(B47,'[1]22'!B:K,10,0),"0")</f>
        <v>0</v>
      </c>
      <c r="FK47" s="77">
        <f>IFERROR(VLOOKUP(B47,'[1]22'!B:L,11,0),"0")</f>
        <v>0</v>
      </c>
      <c r="FL47" s="75">
        <f t="shared" si="29"/>
        <v>0</v>
      </c>
      <c r="FM47" s="77">
        <f>IFERROR(VLOOKUP(B47,'[1]23'!B:D,3,0),"0")</f>
        <v>0</v>
      </c>
      <c r="FN47" s="77">
        <f>IFERROR(VLOOKUP(B47,'[1]23'!B:E,4,0),"0")</f>
        <v>0</v>
      </c>
      <c r="FO47" s="77">
        <f>IFERROR(VLOOKUP(B47,'[1]23'!B:F,5,0),"0")</f>
        <v>0</v>
      </c>
      <c r="FP47" s="77">
        <f>IFERROR(VLOOKUP(B47,'[1]23'!B:J,9,0),"0")</f>
        <v>0</v>
      </c>
      <c r="FQ47" s="77">
        <f>IFERROR(VLOOKUP(B47,'[1]23'!B:K,10,0),"0")</f>
        <v>0</v>
      </c>
      <c r="FR47" s="77">
        <f>IFERROR(VLOOKUP(B47,'[1]23'!B:L,11,0),"0")</f>
        <v>0</v>
      </c>
      <c r="FS47" s="75">
        <f t="shared" si="30"/>
        <v>0</v>
      </c>
      <c r="FT47" s="77">
        <f>IFERROR(VLOOKUP(B47,'[1]24'!B:D,3,0),"0")</f>
        <v>0</v>
      </c>
      <c r="FU47" s="77">
        <f>IFERROR(VLOOKUP(B47,'[1]24'!B:E,4,0),"0")</f>
        <v>0</v>
      </c>
      <c r="FV47" s="77">
        <f>IFERROR(VLOOKUP(B47,'[1]24'!B:F,5,0),"0")</f>
        <v>0</v>
      </c>
      <c r="FW47" s="77">
        <f>IFERROR(VLOOKUP(B47,'[1]24'!B:J,9,0),"0")</f>
        <v>0</v>
      </c>
      <c r="FX47" s="77">
        <f>IFERROR(VLOOKUP(B47,'[1]24'!B:K,10,0),"0")</f>
        <v>0</v>
      </c>
      <c r="FY47" s="77">
        <f>IFERROR(VLOOKUP(B47,'[1]24'!B:L,11,0),"0")</f>
        <v>0</v>
      </c>
      <c r="FZ47" s="75">
        <f t="shared" si="31"/>
        <v>0</v>
      </c>
      <c r="GA47" s="77">
        <f>IFERROR(VLOOKUP(B47,'[1]25'!B:D,3,0),"0")</f>
        <v>0</v>
      </c>
      <c r="GB47" s="77">
        <f>IFERROR(VLOOKUP(B47,'[1]25'!B:E,4,0),"0")</f>
        <v>0</v>
      </c>
      <c r="GC47" s="77">
        <f>IFERROR(VLOOKUP(B47,'[1]25'!B:F,5,0),"0")</f>
        <v>0</v>
      </c>
      <c r="GD47" s="77">
        <f>IFERROR(VLOOKUP(B47,'[1]25'!B:J,9,0),"0")</f>
        <v>0</v>
      </c>
      <c r="GE47" s="77">
        <f>IFERROR(VLOOKUP(B47,'[1]25'!B:K,10,0),"0")</f>
        <v>0</v>
      </c>
      <c r="GF47" s="77">
        <f>IFERROR(VLOOKUP(B47,'[1]25'!B:L,11,0),"0")</f>
        <v>0</v>
      </c>
      <c r="GG47" s="75">
        <f t="shared" si="32"/>
        <v>0</v>
      </c>
      <c r="GH47" s="77">
        <f>IFERROR(VLOOKUP(B47,'[1]26'!B:D,3,0),"0")</f>
        <v>0</v>
      </c>
      <c r="GI47" s="77">
        <f>IFERROR(VLOOKUP(B47,'[1]26'!B:E,4,0),"0")</f>
        <v>0</v>
      </c>
      <c r="GJ47" s="77">
        <f>IFERROR(VLOOKUP(B47,'[1]26'!B:F,5,0),"0")</f>
        <v>0</v>
      </c>
      <c r="GK47" s="77">
        <f>IFERROR(VLOOKUP(B47,'[1]26'!B:J,9,0),"0")</f>
        <v>0</v>
      </c>
      <c r="GL47" s="77">
        <f>IFERROR(VLOOKUP(B47,'[1]26'!B:K,10,0),"0")</f>
        <v>0</v>
      </c>
      <c r="GM47" s="77">
        <f>IFERROR(VLOOKUP(B47,'[1]26'!B:L,11,0),"0")</f>
        <v>0</v>
      </c>
      <c r="GN47" s="75">
        <f t="shared" si="33"/>
        <v>0</v>
      </c>
      <c r="GO47" s="77">
        <f>IFERROR(VLOOKUP(B47,'[1]27'!B:D,3,0),"0")</f>
        <v>0</v>
      </c>
      <c r="GP47" s="77">
        <f>IFERROR(VLOOKUP(B47,'[1]27'!B:E,4,0),"0")</f>
        <v>0</v>
      </c>
      <c r="GQ47" s="77">
        <f>IFERROR(VLOOKUP(B47,'[1]27'!B:F,5,0),"0")</f>
        <v>0</v>
      </c>
      <c r="GR47" s="77">
        <f>IFERROR(VLOOKUP(B47,'[1]27'!B:J,9,0),"0")</f>
        <v>0</v>
      </c>
      <c r="GS47" s="77">
        <f>IFERROR(VLOOKUP(B47,'[1]27'!B:K,10,0),"0")</f>
        <v>0</v>
      </c>
      <c r="GT47" s="77">
        <f>IFERROR(VLOOKUP(B47,'[1]27'!B:L,11,0),"0")</f>
        <v>0</v>
      </c>
      <c r="GU47" s="75">
        <f t="shared" si="34"/>
        <v>0</v>
      </c>
      <c r="GV47" s="77">
        <f>IFERROR(VLOOKUP(B47,'[1]28'!B:D,3,0),"0")</f>
        <v>0</v>
      </c>
      <c r="GW47" s="77">
        <f>IFERROR(VLOOKUP(B47,'[1]28'!B:E,4,0),"0")</f>
        <v>0</v>
      </c>
      <c r="GX47" s="77">
        <f>IFERROR(VLOOKUP(B47,'[1]28'!B:F,5,0),"0")</f>
        <v>0</v>
      </c>
      <c r="GY47" s="77">
        <f>IFERROR(VLOOKUP(B47,'[1]28'!B:J,9,0),"0")</f>
        <v>0</v>
      </c>
      <c r="GZ47" s="77">
        <f>IFERROR(VLOOKUP(B47,'[1]28'!B:K,10,0),"0")</f>
        <v>0</v>
      </c>
      <c r="HA47" s="77">
        <f>IFERROR(VLOOKUP(B47,'[1]28'!B:L,11,0),"0")</f>
        <v>0</v>
      </c>
      <c r="HB47" s="75">
        <f t="shared" si="35"/>
        <v>0</v>
      </c>
      <c r="HC47" s="77" t="str">
        <f>IFERROR(VLOOKUP(B47,#REF!,3),"0")</f>
        <v>0</v>
      </c>
      <c r="HD47" s="77" t="str">
        <f>IFERROR(VLOOKUP(B47,#REF!,4,0),"0")</f>
        <v>0</v>
      </c>
      <c r="HE47" s="77" t="str">
        <f>IFERROR(VLOOKUP(B47,#REF!,5,0),"0")</f>
        <v>0</v>
      </c>
      <c r="HF47" s="77" t="str">
        <f>IFERROR(VLOOKUP(B47,#REF!,9,0),"0")</f>
        <v>0</v>
      </c>
      <c r="HG47" s="77" t="str">
        <f>IFERROR(VLOOKUP(B47,#REF!,10,0),"0")</f>
        <v>0</v>
      </c>
      <c r="HH47" s="77" t="str">
        <f>IFERROR(VLOOKUP(B47,#REF!,11,0),"0")</f>
        <v>0</v>
      </c>
      <c r="HI47" s="75">
        <f t="shared" si="36"/>
        <v>0</v>
      </c>
      <c r="HP47" s="75">
        <f t="shared" si="37"/>
        <v>0</v>
      </c>
      <c r="HW47" s="75">
        <f t="shared" si="38"/>
        <v>0</v>
      </c>
    </row>
    <row r="48" spans="1:231" x14ac:dyDescent="0.6">
      <c r="A48" s="57">
        <v>45</v>
      </c>
      <c r="B48" s="57">
        <v>1111083</v>
      </c>
      <c r="C48" s="58" t="s">
        <v>16764</v>
      </c>
      <c r="D48" s="57" t="s">
        <v>169</v>
      </c>
      <c r="E48" s="59">
        <v>4.76</v>
      </c>
      <c r="F48" s="73">
        <f t="shared" si="5"/>
        <v>0</v>
      </c>
      <c r="G48" s="74">
        <f t="shared" si="39"/>
        <v>0</v>
      </c>
      <c r="H48" s="74">
        <f t="shared" si="39"/>
        <v>0</v>
      </c>
      <c r="I48" s="74">
        <f t="shared" si="39"/>
        <v>0</v>
      </c>
      <c r="J48" s="74">
        <f t="shared" si="39"/>
        <v>0</v>
      </c>
      <c r="K48" s="74">
        <f t="shared" si="39"/>
        <v>0</v>
      </c>
      <c r="L48" s="74">
        <f t="shared" si="39"/>
        <v>0</v>
      </c>
      <c r="M48" s="75">
        <f t="shared" si="6"/>
        <v>0</v>
      </c>
      <c r="N48" s="76">
        <f t="shared" si="7"/>
        <v>0</v>
      </c>
      <c r="O48" s="77" t="str">
        <f>IFERROR(VLOOKUP(B48,'[1]1ไม่มียอด'!B:D,3,0),"0")</f>
        <v>0</v>
      </c>
      <c r="P48" s="77" t="str">
        <f>IFERROR(VLOOKUP(B48,'[1]1ไม่มียอด'!B:E,4,0),"0")</f>
        <v>0</v>
      </c>
      <c r="Q48" s="77" t="str">
        <f>IFERROR(VLOOKUP(B48,'[1]1ไม่มียอด'!B:F,5,0),"0")</f>
        <v>0</v>
      </c>
      <c r="R48" s="77" t="str">
        <f>IFERROR(VLOOKUP(B48,'[1]1ไม่มียอด'!B:G,6,0),"0")</f>
        <v>0</v>
      </c>
      <c r="S48" s="77" t="str">
        <f>IFERROR(VLOOKUP(B48,'[1]1ไม่มียอด'!B:J,9,0),"0")</f>
        <v>0</v>
      </c>
      <c r="T48" s="77" t="str">
        <f>IFERROR(VLOOKUP(B48,'[1]1ไม่มียอด'!B:K,10,0),"0")</f>
        <v>0</v>
      </c>
      <c r="U48" s="75">
        <f t="shared" si="8"/>
        <v>0</v>
      </c>
      <c r="V48" s="77" t="str">
        <f>IFERROR(VLOOKUP(B48,#REF!,3,0),"0")</f>
        <v>0</v>
      </c>
      <c r="W48" s="77" t="str">
        <f>IFERROR(VLOOKUP(B48,#REF!,4,0),"0")</f>
        <v>0</v>
      </c>
      <c r="X48" s="77" t="str">
        <f>IFERROR(VLOOKUP(B48,#REF!,5,0),"0")</f>
        <v>0</v>
      </c>
      <c r="Y48" s="77" t="str">
        <f>IFERROR(VLOOKUP(B48,#REF!,9,0),"0")</f>
        <v>0</v>
      </c>
      <c r="Z48" s="77" t="str">
        <f>IFERROR(VLOOKUP(B48,#REF!,10,0),"0")</f>
        <v>0</v>
      </c>
      <c r="AA48" s="77" t="str">
        <f>IFERROR(VLOOKUP(B48,#REF!,11,0),"0")</f>
        <v>0</v>
      </c>
      <c r="AB48" s="75">
        <f t="shared" si="9"/>
        <v>0</v>
      </c>
      <c r="AC48" s="77">
        <f>IFERROR(VLOOKUP(B48,'[1]3'!B:D,3,0),"0")</f>
        <v>0</v>
      </c>
      <c r="AD48" s="77">
        <f>IFERROR(VLOOKUP(B48,'[1]3'!B:E,4,0),"0")</f>
        <v>0</v>
      </c>
      <c r="AE48" s="77">
        <f>IFERROR(VLOOKUP(B48,'[1]3'!B:F,5,0),"0")</f>
        <v>0</v>
      </c>
      <c r="AF48" s="77">
        <f>IFERROR(VLOOKUP(B48,'[1]3'!B:J,9,0),"0")</f>
        <v>0</v>
      </c>
      <c r="AG48" s="77">
        <f>IFERROR(VLOOKUP(B48,'[1]3'!B:K,10,0),"0")</f>
        <v>0</v>
      </c>
      <c r="AH48" s="77">
        <f>IFERROR(VLOOKUP(B48,'[1]3'!B:L,11,0),"0")</f>
        <v>0</v>
      </c>
      <c r="AI48" s="75">
        <f t="shared" si="10"/>
        <v>0</v>
      </c>
      <c r="AJ48" s="77">
        <f>IFERROR(VLOOKUP(B48,'[1]4'!B:D,3,0),"0")</f>
        <v>0</v>
      </c>
      <c r="AK48" s="77">
        <f>IFERROR(VLOOKUP(B48,'[1]4'!B:E,4,0),"0")</f>
        <v>0</v>
      </c>
      <c r="AL48" s="77">
        <f>IFERROR(VLOOKUP(B48,'[1]4'!B:F,5,0),"0")</f>
        <v>0</v>
      </c>
      <c r="AM48" s="77">
        <f>IFERROR(VLOOKUP(B48,'[1]4'!B:J,9,0),"0")</f>
        <v>0</v>
      </c>
      <c r="AN48" s="77">
        <f>IFERROR(VLOOKUP(B48,'[1]4'!B:K,10,0),"0")</f>
        <v>0</v>
      </c>
      <c r="AO48" s="77">
        <f>IFERROR(VLOOKUP(B48,'[1]4'!B:L,11,0),"0")</f>
        <v>0</v>
      </c>
      <c r="AP48" s="75">
        <f t="shared" si="11"/>
        <v>0</v>
      </c>
      <c r="AQ48" s="77">
        <f>IFERROR(VLOOKUP(B48,'[1]5'!B:D,3,0),"0")</f>
        <v>0</v>
      </c>
      <c r="AR48" s="77">
        <f>IFERROR(VLOOKUP(B48,'[1]5'!B:E,4,0),"0")</f>
        <v>0</v>
      </c>
      <c r="AS48" s="77">
        <f>IFERROR(VLOOKUP(B48,'[1]5'!B:F,5,0),"0")</f>
        <v>0</v>
      </c>
      <c r="AT48" s="77">
        <f>IFERROR(VLOOKUP(B48,'[1]5'!B:J,9,0),"0")</f>
        <v>0</v>
      </c>
      <c r="AU48" s="77">
        <f>IFERROR(VLOOKUP(B48,'[1]5'!B:K,10,0),"0")</f>
        <v>0</v>
      </c>
      <c r="AV48" s="77">
        <f>IFERROR(VLOOKUP(B48,'[1]5'!B:L,11,0),"0")</f>
        <v>0</v>
      </c>
      <c r="AW48" s="75">
        <f t="shared" si="12"/>
        <v>0</v>
      </c>
      <c r="AX48" s="77">
        <f>IFERROR(VLOOKUP(B48,'[1]6'!B:D,3,0),"0")</f>
        <v>0</v>
      </c>
      <c r="AY48" s="77">
        <f>IFERROR(VLOOKUP(B48,'[1]6'!B:E,4,0),"0")</f>
        <v>0</v>
      </c>
      <c r="AZ48" s="77">
        <f>IFERROR(VLOOKUP(B48,'[1]6'!B:F,5,0),"0")</f>
        <v>0</v>
      </c>
      <c r="BA48" s="77">
        <f>IFERROR(VLOOKUP(B48,'[1]6'!B:J,9,0),"0")</f>
        <v>0</v>
      </c>
      <c r="BB48" s="77">
        <f>IFERROR(VLOOKUP(B48,'[1]6'!B:K,10,0),"0")</f>
        <v>0</v>
      </c>
      <c r="BC48" s="77">
        <f>IFERROR(VLOOKUP(B48,'[1]6'!B:L,11,0),"0")</f>
        <v>0</v>
      </c>
      <c r="BD48" s="75">
        <f t="shared" si="13"/>
        <v>0</v>
      </c>
      <c r="BE48" s="77">
        <f>IFERROR(VLOOKUP(B48,'[1]7'!B:D,3,0),"0")</f>
        <v>0</v>
      </c>
      <c r="BF48" s="77">
        <f>IFERROR(VLOOKUP(B48,'[1]7'!B:E,4,0),"0")</f>
        <v>0</v>
      </c>
      <c r="BG48" s="77">
        <f>IFERROR(VLOOKUP(B48,'[1]7'!B:F,5,0),"0")</f>
        <v>0</v>
      </c>
      <c r="BH48" s="77">
        <f>IFERROR(VLOOKUP(B48,'[1]7'!B:J,9,0),"0")</f>
        <v>0</v>
      </c>
      <c r="BI48" s="77">
        <f>IFERROR(VLOOKUP(B48,'[1]7'!B:K,10,0),"0")</f>
        <v>0</v>
      </c>
      <c r="BJ48" s="77">
        <f>IFERROR(VLOOKUP(B48,'[1]7'!B:L,11,0),"0")</f>
        <v>0</v>
      </c>
      <c r="BK48" s="75">
        <f t="shared" si="14"/>
        <v>0</v>
      </c>
      <c r="BL48" s="77">
        <f>IFERROR(VLOOKUP(B48,'[1]8'!B:D,3,0),"0")</f>
        <v>0</v>
      </c>
      <c r="BM48" s="77">
        <f>IFERROR(VLOOKUP(B48,'[1]8'!B:E,4,0),"0")</f>
        <v>0</v>
      </c>
      <c r="BN48" s="77">
        <f>IFERROR(VLOOKUP(B48,'[1]8'!B:F,5,0),"0")</f>
        <v>0</v>
      </c>
      <c r="BO48" s="77">
        <f>IFERROR(VLOOKUP(B48,'[1]8'!B:J,9,0),"0")</f>
        <v>0</v>
      </c>
      <c r="BP48" s="77">
        <f>IFERROR(VLOOKUP(B48,'[1]8'!B:K,10,0),"0")</f>
        <v>0</v>
      </c>
      <c r="BQ48" s="77">
        <f>IFERROR(VLOOKUP(B48,'[1]8'!B:L,11,0),"0")</f>
        <v>0</v>
      </c>
      <c r="BR48" s="75">
        <f t="shared" si="15"/>
        <v>0</v>
      </c>
      <c r="BS48" s="77">
        <f>IFERROR(VLOOKUP(B48,'[1]9'!B:D,3,0),"0")</f>
        <v>0</v>
      </c>
      <c r="BT48" s="77">
        <f>IFERROR(VLOOKUP(B48,'[1]9'!B:E,4,0),"0")</f>
        <v>0</v>
      </c>
      <c r="BU48" s="77">
        <f>IFERROR(VLOOKUP(B48,'[1]9'!B:F,5,0),"0")</f>
        <v>0</v>
      </c>
      <c r="BV48" s="77">
        <f>IFERROR(VLOOKUP(B48,'[1]9'!B:J,9,0),"0")</f>
        <v>0</v>
      </c>
      <c r="BW48" s="77">
        <f>IFERROR(VLOOKUP(B48,'[1]9'!B:K,10,0),"0")</f>
        <v>0</v>
      </c>
      <c r="BX48" s="77">
        <f>IFERROR(VLOOKUP(B48,'[1]9'!B:L,11,0),"0")</f>
        <v>0</v>
      </c>
      <c r="BY48" s="75">
        <f t="shared" si="16"/>
        <v>0</v>
      </c>
      <c r="BZ48" s="77">
        <f>IFERROR(VLOOKUP(B48,'[1]10'!B:D,3,0),"0")</f>
        <v>0</v>
      </c>
      <c r="CA48" s="77">
        <f>IFERROR(VLOOKUP(B48,'[1]10'!B:E,4,0),"0")</f>
        <v>0</v>
      </c>
      <c r="CB48" s="77">
        <f>VLOOKUP(B48,'[1]10'!B:F,5,0)</f>
        <v>0</v>
      </c>
      <c r="CC48" s="77">
        <f>IFERROR(VLOOKUP(B48,'[1]10'!B:J,9,0),"0")</f>
        <v>0</v>
      </c>
      <c r="CD48" s="77">
        <f>IFERROR(VLOOKUP(B48,'[1]10'!B:K,10,0),"0")</f>
        <v>0</v>
      </c>
      <c r="CE48" s="77">
        <f>IFERROR(VLOOKUP(B48,'[1]10'!B:L,11,0),"0")</f>
        <v>0</v>
      </c>
      <c r="CF48" s="75">
        <f t="shared" si="17"/>
        <v>0</v>
      </c>
      <c r="CG48" s="77">
        <f>IFERROR(VLOOKUP(B48,'[1]11'!B:D,3,0),"0")</f>
        <v>0</v>
      </c>
      <c r="CH48" s="77">
        <f>IFERROR(VLOOKUP(B48,'[1]11'!B:E,4,0),"0")</f>
        <v>0</v>
      </c>
      <c r="CI48" s="77">
        <f>IFERROR(VLOOKUP(B48,'[1]11'!B:F,5,0),"0")</f>
        <v>0</v>
      </c>
      <c r="CJ48" s="77">
        <f>IFERROR(VLOOKUP(B48,'[1]11'!B:J,9,0),"0")</f>
        <v>0</v>
      </c>
      <c r="CK48" s="77">
        <f>IFERROR(VLOOKUP(B48,'[1]11'!B:K,10,0),"0")</f>
        <v>0</v>
      </c>
      <c r="CL48" s="77">
        <f>IFERROR(VLOOKUP(B48,'[1]11'!B:L,11,0),"0")</f>
        <v>0</v>
      </c>
      <c r="CM48" s="75">
        <f t="shared" si="18"/>
        <v>0</v>
      </c>
      <c r="CN48" s="77">
        <f>IFERROR(VLOOKUP(B48,'[1]12'!B:D,3,0),"0")</f>
        <v>0</v>
      </c>
      <c r="CO48" s="77">
        <f>IFERROR(VLOOKUP(B48,'[1]12'!B:E,4,0),"0")</f>
        <v>0</v>
      </c>
      <c r="CP48" s="77">
        <f>IFERROR(VLOOKUP(B48,'[1]12'!B:F,5,0),"0")</f>
        <v>0</v>
      </c>
      <c r="CQ48" s="77">
        <f>IFERROR(VLOOKUP(B48,'[1]12'!B:J,9,0),"0")</f>
        <v>0</v>
      </c>
      <c r="CR48" s="77">
        <f>IFERROR(VLOOKUP(B48,'[1]12'!B:K,10,0),"0")</f>
        <v>0</v>
      </c>
      <c r="CS48" s="77">
        <f>IFERROR(VLOOKUP(B48,'[1]12'!B:L,11,0),"0")</f>
        <v>0</v>
      </c>
      <c r="CT48" s="75">
        <f t="shared" si="19"/>
        <v>0</v>
      </c>
      <c r="CU48" s="77">
        <f>IFERROR(VLOOKUP(B48,'[1]13'!B:D,3,0),"0")</f>
        <v>0</v>
      </c>
      <c r="CV48" s="77">
        <f>IFERROR(VLOOKUP(B48,'[1]13'!B:E,4,0),"0")</f>
        <v>0</v>
      </c>
      <c r="CW48" s="77">
        <f>IFERROR(VLOOKUP(B48,'[1]13'!B:F,5,0),"0")</f>
        <v>0</v>
      </c>
      <c r="CX48" s="77">
        <f>IFERROR(VLOOKUP(B48,'[1]13'!B:J,9,0),"0")</f>
        <v>0</v>
      </c>
      <c r="CY48" s="77">
        <f>IFERROR(VLOOKUP(B48,'[1]13'!B:K,10,0),"0")</f>
        <v>0</v>
      </c>
      <c r="CZ48" s="77">
        <f>IFERROR(VLOOKUP(B48,'[1]13'!B:L,11,0),"0")</f>
        <v>0</v>
      </c>
      <c r="DA48" s="75">
        <f t="shared" si="20"/>
        <v>0</v>
      </c>
      <c r="DB48" s="77">
        <f>IFERROR(VLOOKUP(B48,'[1]14'!B:D,3,0),"0")</f>
        <v>0</v>
      </c>
      <c r="DC48" s="77">
        <f>IFERROR(VLOOKUP(B48,'[1]14'!B:E,4,0),"0")</f>
        <v>0</v>
      </c>
      <c r="DD48" s="77">
        <f>IFERROR(VLOOKUP(B48,'[1]14'!B:F,5,0),"0")</f>
        <v>0</v>
      </c>
      <c r="DE48" s="77">
        <f>IFERROR(VLOOKUP(B48,'[1]14'!B:J,9,0),"0")</f>
        <v>0</v>
      </c>
      <c r="DF48" s="77">
        <f>IFERROR(VLOOKUP(B48,'[1]14'!B:K,10,0),"0")</f>
        <v>0</v>
      </c>
      <c r="DG48" s="77">
        <f>IFERROR(VLOOKUP(B48,'[1]14'!B:L,11,0),"0")</f>
        <v>0</v>
      </c>
      <c r="DH48" s="75">
        <f t="shared" si="21"/>
        <v>0</v>
      </c>
      <c r="DI48" s="77">
        <f>IFERROR(VLOOKUP(B48,'[1]15'!B:D,3,0),"0")</f>
        <v>0</v>
      </c>
      <c r="DJ48" s="77">
        <f>IFERROR(VLOOKUP(B48,'[1]15'!B:E,4,0),"0")</f>
        <v>0</v>
      </c>
      <c r="DK48" s="77">
        <f>IFERROR(VLOOKUP(B48,'[1]15'!B:F,5,0),"0")</f>
        <v>0</v>
      </c>
      <c r="DL48" s="77">
        <f>IFERROR(VLOOKUP(B48,'[1]15'!B:J,9,0),"0")</f>
        <v>0</v>
      </c>
      <c r="DM48" s="77">
        <f>IFERROR(VLOOKUP(B48,'[1]15'!B:K,10,0),"0")</f>
        <v>0</v>
      </c>
      <c r="DN48" s="77">
        <f>IFERROR(VLOOKUP(B48,'[1]15'!B:L,11,0),"0")</f>
        <v>0</v>
      </c>
      <c r="DO48" s="75">
        <f t="shared" si="22"/>
        <v>0</v>
      </c>
      <c r="DP48" s="77">
        <f>IFERROR(VLOOKUP(B48,'[1]16'!B:D,3,0),"0")</f>
        <v>0</v>
      </c>
      <c r="DQ48" s="77">
        <f>IFERROR(VLOOKUP(B48,'[1]16'!B:E,4,0),"0")</f>
        <v>0</v>
      </c>
      <c r="DR48" s="77">
        <f>IFERROR(VLOOKUP(B48,'[1]16'!B:F,5,0),"0")</f>
        <v>0</v>
      </c>
      <c r="DS48" s="77">
        <f>IFERROR(VLOOKUP(B48,'[1]16'!B:J,9,0),"0")</f>
        <v>0</v>
      </c>
      <c r="DT48" s="77">
        <f>IFERROR(VLOOKUP(B48,'[1]16'!B:K,10,0),"0")</f>
        <v>0</v>
      </c>
      <c r="DU48" s="77">
        <f>IFERROR(VLOOKUP(B48,'[1]16'!B:L,11,0),"0")</f>
        <v>0</v>
      </c>
      <c r="DV48" s="75">
        <f t="shared" si="23"/>
        <v>0</v>
      </c>
      <c r="DW48" s="77">
        <f>IFERROR(VLOOKUP(B48,'[1]17'!B:D,3,0),"0")</f>
        <v>0</v>
      </c>
      <c r="DX48" s="77">
        <f>IFERROR(VLOOKUP(B48,'[1]17'!B:E,4,0),"0")</f>
        <v>0</v>
      </c>
      <c r="DY48" s="77">
        <f>IFERROR(VLOOKUP(B48,'[1]17'!B:F,5,0),"0")</f>
        <v>0</v>
      </c>
      <c r="DZ48" s="77">
        <f>IFERROR(VLOOKUP(B48,'[1]17'!B:J,9,0),"0")</f>
        <v>0</v>
      </c>
      <c r="EA48" s="77">
        <f>IFERROR(VLOOKUP(B48,'[1]17'!B:K,10,0),"0")</f>
        <v>0</v>
      </c>
      <c r="EB48" s="77">
        <f>IFERROR(VLOOKUP(B48,'[1]17'!B:L,11,0),"0")</f>
        <v>0</v>
      </c>
      <c r="EC48" s="75">
        <f t="shared" si="24"/>
        <v>0</v>
      </c>
      <c r="ED48" s="77">
        <f>IFERROR(VLOOKUP(B48,'[1]18'!B:D,3,0),"0")</f>
        <v>0</v>
      </c>
      <c r="EE48" s="77">
        <f>IFERROR(VLOOKUP(B48,'[1]18'!B:E,4,0),"0")</f>
        <v>0</v>
      </c>
      <c r="EF48" s="77">
        <f>IFERROR(VLOOKUP(B48,'[1]18'!B:F,5,0),"0")</f>
        <v>0</v>
      </c>
      <c r="EG48" s="77">
        <f>IFERROR(VLOOKUP(B48,'[1]18'!B:J,9,0),"0")</f>
        <v>0</v>
      </c>
      <c r="EH48" s="77">
        <f>IFERROR(VLOOKUP(B48,'[1]18'!B:K,10,0),"0")</f>
        <v>0</v>
      </c>
      <c r="EI48" s="77">
        <f>IFERROR(VLOOKUP(B48,'[1]18'!B:L,11,0),"0")</f>
        <v>0</v>
      </c>
      <c r="EJ48" s="75">
        <f t="shared" si="25"/>
        <v>0</v>
      </c>
      <c r="EK48" s="77">
        <f>IFERROR(VLOOKUP(B48,'[1]19'!B:D,3,0),"0")</f>
        <v>0</v>
      </c>
      <c r="EL48" s="77">
        <f>IFERROR(VLOOKUP(B48,'[1]19'!B:E,4,0),"0")</f>
        <v>0</v>
      </c>
      <c r="EM48" s="77">
        <f>IFERROR(VLOOKUP(B48,'[1]19'!B:F,5,0),"0")</f>
        <v>0</v>
      </c>
      <c r="EN48" s="77">
        <f>IFERROR(VLOOKUP(B48,'[1]19'!B:J,9,0),"0")</f>
        <v>0</v>
      </c>
      <c r="EO48" s="77">
        <f>IFERROR(VLOOKUP(B48,'[1]19'!B:K,10,0),"0")</f>
        <v>0</v>
      </c>
      <c r="EP48" s="77">
        <f>IFERROR(VLOOKUP(B48,'[1]19'!B:L,11,0),"0")</f>
        <v>0</v>
      </c>
      <c r="EQ48" s="75">
        <f t="shared" si="26"/>
        <v>0</v>
      </c>
      <c r="ER48" s="77">
        <f>IFERROR(VLOOKUP(B48,'[1]20'!B:D,3,0),"0")</f>
        <v>0</v>
      </c>
      <c r="ES48" s="77">
        <f>IFERROR(VLOOKUP(B48,'[1]20'!B:E,4,0),"0")</f>
        <v>0</v>
      </c>
      <c r="ET48" s="77">
        <f>IFERROR(VLOOKUP(B48,'[1]20'!B:F,5,0),"0")</f>
        <v>0</v>
      </c>
      <c r="EU48" s="77">
        <f>IFERROR(VLOOKUP(B48,'[1]20'!B:J,9,0),"0")</f>
        <v>0</v>
      </c>
      <c r="EV48" s="77">
        <f>IFERROR(VLOOKUP(B48,'[1]20'!B:K,10,0),"0")</f>
        <v>0</v>
      </c>
      <c r="EW48" s="77">
        <f>IFERROR(VLOOKUP(B48,'[1]20'!B:L,11,0),"0")</f>
        <v>0</v>
      </c>
      <c r="EX48" s="75">
        <f t="shared" si="27"/>
        <v>0</v>
      </c>
      <c r="EY48" s="77">
        <f>IFERROR(VLOOKUP(B48,'[1]21'!B:D,3,0),"0")</f>
        <v>0</v>
      </c>
      <c r="EZ48" s="77">
        <f>IFERROR(VLOOKUP(B48,'[1]21'!B:E,4,0),"0")</f>
        <v>0</v>
      </c>
      <c r="FA48" s="77">
        <f>IFERROR(VLOOKUP(B48,'[1]21'!B:F,5,0),"0")</f>
        <v>0</v>
      </c>
      <c r="FB48" s="77">
        <f>IFERROR(VLOOKUP(B48,'[1]21'!B:J,9,0),"0")</f>
        <v>0</v>
      </c>
      <c r="FC48" s="77">
        <f>IFERROR(VLOOKUP(B48,'[1]21'!B:K,10,0),"0")</f>
        <v>0</v>
      </c>
      <c r="FD48" s="77">
        <f>IFERROR(VLOOKUP(B48,'[1]21'!B:L,11,0),"0")</f>
        <v>0</v>
      </c>
      <c r="FE48" s="75">
        <f t="shared" si="28"/>
        <v>0</v>
      </c>
      <c r="FF48" s="77">
        <f>IFERROR(VLOOKUP(B48,'[1]22'!B:D,3,0),"0")</f>
        <v>0</v>
      </c>
      <c r="FG48" s="77">
        <f>IFERROR(VLOOKUP(B48,'[1]22'!B:E,4,0),"0")</f>
        <v>0</v>
      </c>
      <c r="FH48" s="77">
        <f>IFERROR(VLOOKUP(B48,'[1]22'!B:F,5,0),"0")</f>
        <v>0</v>
      </c>
      <c r="FI48" s="77">
        <f>IFERROR(VLOOKUP(B48,'[1]22'!B:J,9,0),"0")</f>
        <v>0</v>
      </c>
      <c r="FJ48" s="77">
        <f>IFERROR(VLOOKUP(B48,'[1]22'!B:K,10,0),"0")</f>
        <v>0</v>
      </c>
      <c r="FK48" s="77">
        <f>IFERROR(VLOOKUP(B48,'[1]22'!B:L,11,0),"0")</f>
        <v>0</v>
      </c>
      <c r="FL48" s="75">
        <f t="shared" si="29"/>
        <v>0</v>
      </c>
      <c r="FM48" s="77">
        <f>IFERROR(VLOOKUP(B48,'[1]23'!B:D,3,0),"0")</f>
        <v>0</v>
      </c>
      <c r="FN48" s="77">
        <f>IFERROR(VLOOKUP(B48,'[1]23'!B:E,4,0),"0")</f>
        <v>0</v>
      </c>
      <c r="FO48" s="77">
        <f>IFERROR(VLOOKUP(B48,'[1]23'!B:F,5,0),"0")</f>
        <v>0</v>
      </c>
      <c r="FP48" s="77">
        <f>IFERROR(VLOOKUP(B48,'[1]23'!B:J,9,0),"0")</f>
        <v>0</v>
      </c>
      <c r="FQ48" s="77">
        <f>IFERROR(VLOOKUP(B48,'[1]23'!B:K,10,0),"0")</f>
        <v>0</v>
      </c>
      <c r="FR48" s="77">
        <f>IFERROR(VLOOKUP(B48,'[1]23'!B:L,11,0),"0")</f>
        <v>0</v>
      </c>
      <c r="FS48" s="75">
        <f t="shared" si="30"/>
        <v>0</v>
      </c>
      <c r="FT48" s="77">
        <f>IFERROR(VLOOKUP(B48,'[1]24'!B:D,3,0),"0")</f>
        <v>0</v>
      </c>
      <c r="FU48" s="77">
        <f>IFERROR(VLOOKUP(B48,'[1]24'!B:E,4,0),"0")</f>
        <v>0</v>
      </c>
      <c r="FV48" s="77">
        <f>IFERROR(VLOOKUP(B48,'[1]24'!B:F,5,0),"0")</f>
        <v>0</v>
      </c>
      <c r="FW48" s="77">
        <f>IFERROR(VLOOKUP(B48,'[1]24'!B:J,9,0),"0")</f>
        <v>0</v>
      </c>
      <c r="FX48" s="77">
        <f>IFERROR(VLOOKUP(B48,'[1]24'!B:K,10,0),"0")</f>
        <v>0</v>
      </c>
      <c r="FY48" s="77">
        <f>IFERROR(VLOOKUP(B48,'[1]24'!B:L,11,0),"0")</f>
        <v>0</v>
      </c>
      <c r="FZ48" s="75">
        <f t="shared" si="31"/>
        <v>0</v>
      </c>
      <c r="GA48" s="77">
        <f>IFERROR(VLOOKUP(B48,'[1]25'!B:D,3,0),"0")</f>
        <v>0</v>
      </c>
      <c r="GB48" s="77">
        <f>IFERROR(VLOOKUP(B48,'[1]25'!B:E,4,0),"0")</f>
        <v>0</v>
      </c>
      <c r="GC48" s="77">
        <f>IFERROR(VLOOKUP(B48,'[1]25'!B:F,5,0),"0")</f>
        <v>0</v>
      </c>
      <c r="GD48" s="77">
        <f>IFERROR(VLOOKUP(B48,'[1]25'!B:J,9,0),"0")</f>
        <v>0</v>
      </c>
      <c r="GE48" s="77">
        <f>IFERROR(VLOOKUP(B48,'[1]25'!B:K,10,0),"0")</f>
        <v>0</v>
      </c>
      <c r="GF48" s="77">
        <f>IFERROR(VLOOKUP(B48,'[1]25'!B:L,11,0),"0")</f>
        <v>0</v>
      </c>
      <c r="GG48" s="75">
        <f t="shared" si="32"/>
        <v>0</v>
      </c>
      <c r="GH48" s="77">
        <f>IFERROR(VLOOKUP(B48,'[1]26'!B:D,3,0),"0")</f>
        <v>0</v>
      </c>
      <c r="GI48" s="77">
        <f>IFERROR(VLOOKUP(B48,'[1]26'!B:E,4,0),"0")</f>
        <v>0</v>
      </c>
      <c r="GJ48" s="77">
        <f>IFERROR(VLOOKUP(B48,'[1]26'!B:F,5,0),"0")</f>
        <v>0</v>
      </c>
      <c r="GK48" s="77">
        <f>IFERROR(VLOOKUP(B48,'[1]26'!B:J,9,0),"0")</f>
        <v>0</v>
      </c>
      <c r="GL48" s="77">
        <f>IFERROR(VLOOKUP(B48,'[1]26'!B:K,10,0),"0")</f>
        <v>0</v>
      </c>
      <c r="GM48" s="77">
        <f>IFERROR(VLOOKUP(B48,'[1]26'!B:L,11,0),"0")</f>
        <v>0</v>
      </c>
      <c r="GN48" s="75">
        <f t="shared" si="33"/>
        <v>0</v>
      </c>
      <c r="GO48" s="77">
        <f>IFERROR(VLOOKUP(B48,'[1]27'!B:D,3,0),"0")</f>
        <v>0</v>
      </c>
      <c r="GP48" s="77">
        <f>IFERROR(VLOOKUP(B48,'[1]27'!B:E,4,0),"0")</f>
        <v>0</v>
      </c>
      <c r="GQ48" s="77">
        <f>IFERROR(VLOOKUP(B48,'[1]27'!B:F,5,0),"0")</f>
        <v>0</v>
      </c>
      <c r="GR48" s="77">
        <f>IFERROR(VLOOKUP(B48,'[1]27'!B:J,9,0),"0")</f>
        <v>0</v>
      </c>
      <c r="GS48" s="77">
        <f>IFERROR(VLOOKUP(B48,'[1]27'!B:K,10,0),"0")</f>
        <v>0</v>
      </c>
      <c r="GT48" s="77">
        <f>IFERROR(VLOOKUP(B48,'[1]27'!B:L,11,0),"0")</f>
        <v>0</v>
      </c>
      <c r="GU48" s="75">
        <f t="shared" si="34"/>
        <v>0</v>
      </c>
      <c r="GV48" s="77">
        <f>IFERROR(VLOOKUP(B48,'[1]28'!B:D,3,0),"0")</f>
        <v>0</v>
      </c>
      <c r="GW48" s="77">
        <f>IFERROR(VLOOKUP(B48,'[1]28'!B:E,4,0),"0")</f>
        <v>0</v>
      </c>
      <c r="GX48" s="77">
        <f>IFERROR(VLOOKUP(B48,'[1]28'!B:F,5,0),"0")</f>
        <v>0</v>
      </c>
      <c r="GY48" s="77">
        <f>IFERROR(VLOOKUP(B48,'[1]28'!B:J,9,0),"0")</f>
        <v>0</v>
      </c>
      <c r="GZ48" s="77">
        <f>IFERROR(VLOOKUP(B48,'[1]28'!B:K,10,0),"0")</f>
        <v>0</v>
      </c>
      <c r="HA48" s="77">
        <f>IFERROR(VLOOKUP(B48,'[1]28'!B:L,11,0),"0")</f>
        <v>0</v>
      </c>
      <c r="HB48" s="75">
        <f t="shared" si="35"/>
        <v>0</v>
      </c>
      <c r="HC48" s="77" t="str">
        <f>IFERROR(VLOOKUP(B48,#REF!,3),"0")</f>
        <v>0</v>
      </c>
      <c r="HD48" s="77" t="str">
        <f>IFERROR(VLOOKUP(B48,#REF!,4,0),"0")</f>
        <v>0</v>
      </c>
      <c r="HE48" s="77" t="str">
        <f>IFERROR(VLOOKUP(B48,#REF!,5,0),"0")</f>
        <v>0</v>
      </c>
      <c r="HF48" s="77" t="str">
        <f>IFERROR(VLOOKUP(B48,#REF!,9,0),"0")</f>
        <v>0</v>
      </c>
      <c r="HG48" s="77" t="str">
        <f>IFERROR(VLOOKUP(B48,#REF!,10,0),"0")</f>
        <v>0</v>
      </c>
      <c r="HH48" s="77" t="str">
        <f>IFERROR(VLOOKUP(B48,#REF!,11,0),"0")</f>
        <v>0</v>
      </c>
      <c r="HI48" s="75">
        <f t="shared" si="36"/>
        <v>0</v>
      </c>
      <c r="HP48" s="75">
        <f t="shared" si="37"/>
        <v>0</v>
      </c>
      <c r="HW48" s="75">
        <f t="shared" si="38"/>
        <v>0</v>
      </c>
    </row>
    <row r="49" spans="1:231" x14ac:dyDescent="0.6">
      <c r="A49" s="57">
        <v>46</v>
      </c>
      <c r="B49" s="57">
        <v>1111010</v>
      </c>
      <c r="C49" s="58" t="s">
        <v>16765</v>
      </c>
      <c r="D49" s="57" t="s">
        <v>169</v>
      </c>
      <c r="E49" s="59">
        <v>5.1459999999999999</v>
      </c>
      <c r="F49" s="73">
        <f t="shared" si="5"/>
        <v>0</v>
      </c>
      <c r="G49" s="74">
        <f t="shared" si="39"/>
        <v>0</v>
      </c>
      <c r="H49" s="74">
        <f t="shared" si="39"/>
        <v>0</v>
      </c>
      <c r="I49" s="74">
        <f t="shared" si="39"/>
        <v>0</v>
      </c>
      <c r="J49" s="74">
        <f t="shared" si="39"/>
        <v>0</v>
      </c>
      <c r="K49" s="74">
        <f t="shared" si="39"/>
        <v>0</v>
      </c>
      <c r="L49" s="74">
        <f t="shared" si="39"/>
        <v>0</v>
      </c>
      <c r="M49" s="75">
        <f t="shared" si="6"/>
        <v>0</v>
      </c>
      <c r="N49" s="76">
        <f t="shared" si="7"/>
        <v>0</v>
      </c>
      <c r="O49" s="77" t="str">
        <f>IFERROR(VLOOKUP(B49,'[1]1ไม่มียอด'!B:D,3,0),"0")</f>
        <v>0</v>
      </c>
      <c r="P49" s="77" t="str">
        <f>IFERROR(VLOOKUP(B49,'[1]1ไม่มียอด'!B:E,4,0),"0")</f>
        <v>0</v>
      </c>
      <c r="Q49" s="77" t="str">
        <f>IFERROR(VLOOKUP(B49,'[1]1ไม่มียอด'!B:F,5,0),"0")</f>
        <v>0</v>
      </c>
      <c r="R49" s="77" t="str">
        <f>IFERROR(VLOOKUP(B49,'[1]1ไม่มียอด'!B:G,6,0),"0")</f>
        <v>0</v>
      </c>
      <c r="S49" s="77" t="str">
        <f>IFERROR(VLOOKUP(B49,'[1]1ไม่มียอด'!B:J,9,0),"0")</f>
        <v>0</v>
      </c>
      <c r="T49" s="77" t="str">
        <f>IFERROR(VLOOKUP(B49,'[1]1ไม่มียอด'!B:K,10,0),"0")</f>
        <v>0</v>
      </c>
      <c r="U49" s="75">
        <f t="shared" si="8"/>
        <v>0</v>
      </c>
      <c r="V49" s="77" t="str">
        <f>IFERROR(VLOOKUP(B49,#REF!,3,0),"0")</f>
        <v>0</v>
      </c>
      <c r="W49" s="77" t="str">
        <f>IFERROR(VLOOKUP(B49,#REF!,4,0),"0")</f>
        <v>0</v>
      </c>
      <c r="X49" s="77" t="str">
        <f>IFERROR(VLOOKUP(B49,#REF!,5,0),"0")</f>
        <v>0</v>
      </c>
      <c r="Y49" s="77" t="str">
        <f>IFERROR(VLOOKUP(B49,#REF!,9,0),"0")</f>
        <v>0</v>
      </c>
      <c r="Z49" s="77" t="str">
        <f>IFERROR(VLOOKUP(B49,#REF!,10,0),"0")</f>
        <v>0</v>
      </c>
      <c r="AA49" s="77" t="str">
        <f>IFERROR(VLOOKUP(B49,#REF!,11,0),"0")</f>
        <v>0</v>
      </c>
      <c r="AB49" s="75">
        <f t="shared" si="9"/>
        <v>0</v>
      </c>
      <c r="AC49" s="77">
        <f>IFERROR(VLOOKUP(B49,'[1]3'!B:D,3,0),"0")</f>
        <v>0</v>
      </c>
      <c r="AD49" s="77">
        <f>IFERROR(VLOOKUP(B49,'[1]3'!B:E,4,0),"0")</f>
        <v>0</v>
      </c>
      <c r="AE49" s="77">
        <f>IFERROR(VLOOKUP(B49,'[1]3'!B:F,5,0),"0")</f>
        <v>0</v>
      </c>
      <c r="AF49" s="77">
        <f>IFERROR(VLOOKUP(B49,'[1]3'!B:J,9,0),"0")</f>
        <v>0</v>
      </c>
      <c r="AG49" s="77">
        <f>IFERROR(VLOOKUP(B49,'[1]3'!B:K,10,0),"0")</f>
        <v>0</v>
      </c>
      <c r="AH49" s="77">
        <f>IFERROR(VLOOKUP(B49,'[1]3'!B:L,11,0),"0")</f>
        <v>0</v>
      </c>
      <c r="AI49" s="75">
        <f t="shared" si="10"/>
        <v>0</v>
      </c>
      <c r="AJ49" s="77">
        <f>IFERROR(VLOOKUP(B49,'[1]4'!B:D,3,0),"0")</f>
        <v>0</v>
      </c>
      <c r="AK49" s="77">
        <f>IFERROR(VLOOKUP(B49,'[1]4'!B:E,4,0),"0")</f>
        <v>0</v>
      </c>
      <c r="AL49" s="77">
        <f>IFERROR(VLOOKUP(B49,'[1]4'!B:F,5,0),"0")</f>
        <v>0</v>
      </c>
      <c r="AM49" s="77">
        <f>IFERROR(VLOOKUP(B49,'[1]4'!B:J,9,0),"0")</f>
        <v>0</v>
      </c>
      <c r="AN49" s="77">
        <f>IFERROR(VLOOKUP(B49,'[1]4'!B:K,10,0),"0")</f>
        <v>0</v>
      </c>
      <c r="AO49" s="77">
        <f>IFERROR(VLOOKUP(B49,'[1]4'!B:L,11,0),"0")</f>
        <v>0</v>
      </c>
      <c r="AP49" s="75">
        <f t="shared" si="11"/>
        <v>0</v>
      </c>
      <c r="AQ49" s="77">
        <f>IFERROR(VLOOKUP(B49,'[1]5'!B:D,3,0),"0")</f>
        <v>0</v>
      </c>
      <c r="AR49" s="77">
        <f>IFERROR(VLOOKUP(B49,'[1]5'!B:E,4,0),"0")</f>
        <v>0</v>
      </c>
      <c r="AS49" s="77">
        <f>IFERROR(VLOOKUP(B49,'[1]5'!B:F,5,0),"0")</f>
        <v>0</v>
      </c>
      <c r="AT49" s="77">
        <f>IFERROR(VLOOKUP(B49,'[1]5'!B:J,9,0),"0")</f>
        <v>0</v>
      </c>
      <c r="AU49" s="77">
        <f>IFERROR(VLOOKUP(B49,'[1]5'!B:K,10,0),"0")</f>
        <v>0</v>
      </c>
      <c r="AV49" s="77">
        <f>IFERROR(VLOOKUP(B49,'[1]5'!B:L,11,0),"0")</f>
        <v>0</v>
      </c>
      <c r="AW49" s="75">
        <f t="shared" si="12"/>
        <v>0</v>
      </c>
      <c r="AX49" s="77">
        <f>IFERROR(VLOOKUP(B49,'[1]6'!B:D,3,0),"0")</f>
        <v>0</v>
      </c>
      <c r="AY49" s="77">
        <f>IFERROR(VLOOKUP(B49,'[1]6'!B:E,4,0),"0")</f>
        <v>0</v>
      </c>
      <c r="AZ49" s="77">
        <f>IFERROR(VLOOKUP(B49,'[1]6'!B:F,5,0),"0")</f>
        <v>0</v>
      </c>
      <c r="BA49" s="77">
        <f>IFERROR(VLOOKUP(B49,'[1]6'!B:J,9,0),"0")</f>
        <v>0</v>
      </c>
      <c r="BB49" s="77">
        <f>IFERROR(VLOOKUP(B49,'[1]6'!B:K,10,0),"0")</f>
        <v>0</v>
      </c>
      <c r="BC49" s="77">
        <f>IFERROR(VLOOKUP(B49,'[1]6'!B:L,11,0),"0")</f>
        <v>0</v>
      </c>
      <c r="BD49" s="75">
        <f t="shared" si="13"/>
        <v>0</v>
      </c>
      <c r="BE49" s="77">
        <f>IFERROR(VLOOKUP(B49,'[1]7'!B:D,3,0),"0")</f>
        <v>0</v>
      </c>
      <c r="BF49" s="77">
        <f>IFERROR(VLOOKUP(B49,'[1]7'!B:E,4,0),"0")</f>
        <v>0</v>
      </c>
      <c r="BG49" s="77">
        <f>IFERROR(VLOOKUP(B49,'[1]7'!B:F,5,0),"0")</f>
        <v>0</v>
      </c>
      <c r="BH49" s="77">
        <f>IFERROR(VLOOKUP(B49,'[1]7'!B:J,9,0),"0")</f>
        <v>0</v>
      </c>
      <c r="BI49" s="77">
        <f>IFERROR(VLOOKUP(B49,'[1]7'!B:K,10,0),"0")</f>
        <v>0</v>
      </c>
      <c r="BJ49" s="77">
        <f>IFERROR(VLOOKUP(B49,'[1]7'!B:L,11,0),"0")</f>
        <v>0</v>
      </c>
      <c r="BK49" s="75">
        <f t="shared" si="14"/>
        <v>0</v>
      </c>
      <c r="BL49" s="77">
        <f>IFERROR(VLOOKUP(B49,'[1]8'!B:D,3,0),"0")</f>
        <v>0</v>
      </c>
      <c r="BM49" s="77">
        <f>IFERROR(VLOOKUP(B49,'[1]8'!B:E,4,0),"0")</f>
        <v>0</v>
      </c>
      <c r="BN49" s="77">
        <f>IFERROR(VLOOKUP(B49,'[1]8'!B:F,5,0),"0")</f>
        <v>0</v>
      </c>
      <c r="BO49" s="77">
        <f>IFERROR(VLOOKUP(B49,'[1]8'!B:J,9,0),"0")</f>
        <v>0</v>
      </c>
      <c r="BP49" s="77">
        <f>IFERROR(VLOOKUP(B49,'[1]8'!B:K,10,0),"0")</f>
        <v>0</v>
      </c>
      <c r="BQ49" s="77">
        <f>IFERROR(VLOOKUP(B49,'[1]8'!B:L,11,0),"0")</f>
        <v>0</v>
      </c>
      <c r="BR49" s="75">
        <f t="shared" si="15"/>
        <v>0</v>
      </c>
      <c r="BS49" s="77">
        <f>IFERROR(VLOOKUP(B49,'[1]9'!B:D,3,0),"0")</f>
        <v>0</v>
      </c>
      <c r="BT49" s="77">
        <f>IFERROR(VLOOKUP(B49,'[1]9'!B:E,4,0),"0")</f>
        <v>0</v>
      </c>
      <c r="BU49" s="77">
        <f>IFERROR(VLOOKUP(B49,'[1]9'!B:F,5,0),"0")</f>
        <v>0</v>
      </c>
      <c r="BV49" s="77">
        <f>IFERROR(VLOOKUP(B49,'[1]9'!B:J,9,0),"0")</f>
        <v>0</v>
      </c>
      <c r="BW49" s="77">
        <f>IFERROR(VLOOKUP(B49,'[1]9'!B:K,10,0),"0")</f>
        <v>0</v>
      </c>
      <c r="BX49" s="77">
        <f>IFERROR(VLOOKUP(B49,'[1]9'!B:L,11,0),"0")</f>
        <v>0</v>
      </c>
      <c r="BY49" s="75">
        <f t="shared" si="16"/>
        <v>0</v>
      </c>
      <c r="BZ49" s="77">
        <f>IFERROR(VLOOKUP(B49,'[1]10'!B:D,3,0),"0")</f>
        <v>0</v>
      </c>
      <c r="CA49" s="77">
        <f>IFERROR(VLOOKUP(B49,'[1]10'!B:E,4,0),"0")</f>
        <v>0</v>
      </c>
      <c r="CB49" s="77">
        <f>VLOOKUP(B49,'[1]10'!B:F,5,0)</f>
        <v>0</v>
      </c>
      <c r="CC49" s="77">
        <f>IFERROR(VLOOKUP(B49,'[1]10'!B:J,9,0),"0")</f>
        <v>0</v>
      </c>
      <c r="CD49" s="77">
        <f>IFERROR(VLOOKUP(B49,'[1]10'!B:K,10,0),"0")</f>
        <v>0</v>
      </c>
      <c r="CE49" s="77">
        <f>IFERROR(VLOOKUP(B49,'[1]10'!B:L,11,0),"0")</f>
        <v>0</v>
      </c>
      <c r="CF49" s="75">
        <f t="shared" si="17"/>
        <v>0</v>
      </c>
      <c r="CG49" s="77">
        <f>IFERROR(VLOOKUP(B49,'[1]11'!B:D,3,0),"0")</f>
        <v>0</v>
      </c>
      <c r="CH49" s="77">
        <f>IFERROR(VLOOKUP(B49,'[1]11'!B:E,4,0),"0")</f>
        <v>0</v>
      </c>
      <c r="CI49" s="77">
        <f>IFERROR(VLOOKUP(B49,'[1]11'!B:F,5,0),"0")</f>
        <v>0</v>
      </c>
      <c r="CJ49" s="77">
        <f>IFERROR(VLOOKUP(B49,'[1]11'!B:J,9,0),"0")</f>
        <v>0</v>
      </c>
      <c r="CK49" s="77">
        <f>IFERROR(VLOOKUP(B49,'[1]11'!B:K,10,0),"0")</f>
        <v>0</v>
      </c>
      <c r="CL49" s="77">
        <f>IFERROR(VLOOKUP(B49,'[1]11'!B:L,11,0),"0")</f>
        <v>0</v>
      </c>
      <c r="CM49" s="75">
        <f t="shared" si="18"/>
        <v>0</v>
      </c>
      <c r="CN49" s="77">
        <f>IFERROR(VLOOKUP(B49,'[1]12'!B:D,3,0),"0")</f>
        <v>0</v>
      </c>
      <c r="CO49" s="77">
        <f>IFERROR(VLOOKUP(B49,'[1]12'!B:E,4,0),"0")</f>
        <v>0</v>
      </c>
      <c r="CP49" s="77">
        <f>IFERROR(VLOOKUP(B49,'[1]12'!B:F,5,0),"0")</f>
        <v>0</v>
      </c>
      <c r="CQ49" s="77">
        <f>IFERROR(VLOOKUP(B49,'[1]12'!B:J,9,0),"0")</f>
        <v>0</v>
      </c>
      <c r="CR49" s="77">
        <f>IFERROR(VLOOKUP(B49,'[1]12'!B:K,10,0),"0")</f>
        <v>0</v>
      </c>
      <c r="CS49" s="77">
        <f>IFERROR(VLOOKUP(B49,'[1]12'!B:L,11,0),"0")</f>
        <v>0</v>
      </c>
      <c r="CT49" s="75">
        <f t="shared" si="19"/>
        <v>0</v>
      </c>
      <c r="CU49" s="77">
        <f>IFERROR(VLOOKUP(B49,'[1]13'!B:D,3,0),"0")</f>
        <v>0</v>
      </c>
      <c r="CV49" s="77">
        <f>IFERROR(VLOOKUP(B49,'[1]13'!B:E,4,0),"0")</f>
        <v>0</v>
      </c>
      <c r="CW49" s="77">
        <f>IFERROR(VLOOKUP(B49,'[1]13'!B:F,5,0),"0")</f>
        <v>0</v>
      </c>
      <c r="CX49" s="77">
        <f>IFERROR(VLOOKUP(B49,'[1]13'!B:J,9,0),"0")</f>
        <v>0</v>
      </c>
      <c r="CY49" s="77">
        <f>IFERROR(VLOOKUP(B49,'[1]13'!B:K,10,0),"0")</f>
        <v>0</v>
      </c>
      <c r="CZ49" s="77">
        <f>IFERROR(VLOOKUP(B49,'[1]13'!B:L,11,0),"0")</f>
        <v>0</v>
      </c>
      <c r="DA49" s="75">
        <f t="shared" si="20"/>
        <v>0</v>
      </c>
      <c r="DB49" s="77">
        <f>IFERROR(VLOOKUP(B49,'[1]14'!B:D,3,0),"0")</f>
        <v>0</v>
      </c>
      <c r="DC49" s="77">
        <f>IFERROR(VLOOKUP(B49,'[1]14'!B:E,4,0),"0")</f>
        <v>0</v>
      </c>
      <c r="DD49" s="77">
        <f>IFERROR(VLOOKUP(B49,'[1]14'!B:F,5,0),"0")</f>
        <v>0</v>
      </c>
      <c r="DE49" s="77">
        <f>IFERROR(VLOOKUP(B49,'[1]14'!B:J,9,0),"0")</f>
        <v>0</v>
      </c>
      <c r="DF49" s="77">
        <f>IFERROR(VLOOKUP(B49,'[1]14'!B:K,10,0),"0")</f>
        <v>0</v>
      </c>
      <c r="DG49" s="77">
        <f>IFERROR(VLOOKUP(B49,'[1]14'!B:L,11,0),"0")</f>
        <v>0</v>
      </c>
      <c r="DH49" s="75">
        <f t="shared" si="21"/>
        <v>0</v>
      </c>
      <c r="DI49" s="77">
        <f>IFERROR(VLOOKUP(B49,'[1]15'!B:D,3,0),"0")</f>
        <v>0</v>
      </c>
      <c r="DJ49" s="77">
        <f>IFERROR(VLOOKUP(B49,'[1]15'!B:E,4,0),"0")</f>
        <v>0</v>
      </c>
      <c r="DK49" s="77">
        <f>IFERROR(VLOOKUP(B49,'[1]15'!B:F,5,0),"0")</f>
        <v>0</v>
      </c>
      <c r="DL49" s="77">
        <f>IFERROR(VLOOKUP(B49,'[1]15'!B:J,9,0),"0")</f>
        <v>0</v>
      </c>
      <c r="DM49" s="77">
        <f>IFERROR(VLOOKUP(B49,'[1]15'!B:K,10,0),"0")</f>
        <v>0</v>
      </c>
      <c r="DN49" s="77">
        <f>IFERROR(VLOOKUP(B49,'[1]15'!B:L,11,0),"0")</f>
        <v>0</v>
      </c>
      <c r="DO49" s="75">
        <f t="shared" si="22"/>
        <v>0</v>
      </c>
      <c r="DP49" s="77">
        <f>IFERROR(VLOOKUP(B49,'[1]16'!B:D,3,0),"0")</f>
        <v>0</v>
      </c>
      <c r="DQ49" s="77">
        <f>IFERROR(VLOOKUP(B49,'[1]16'!B:E,4,0),"0")</f>
        <v>0</v>
      </c>
      <c r="DR49" s="77">
        <f>IFERROR(VLOOKUP(B49,'[1]16'!B:F,5,0),"0")</f>
        <v>0</v>
      </c>
      <c r="DS49" s="77">
        <f>IFERROR(VLOOKUP(B49,'[1]16'!B:J,9,0),"0")</f>
        <v>0</v>
      </c>
      <c r="DT49" s="77">
        <f>IFERROR(VLOOKUP(B49,'[1]16'!B:K,10,0),"0")</f>
        <v>0</v>
      </c>
      <c r="DU49" s="77">
        <f>IFERROR(VLOOKUP(B49,'[1]16'!B:L,11,0),"0")</f>
        <v>0</v>
      </c>
      <c r="DV49" s="75">
        <f t="shared" si="23"/>
        <v>0</v>
      </c>
      <c r="DW49" s="77">
        <f>IFERROR(VLOOKUP(B49,'[1]17'!B:D,3,0),"0")</f>
        <v>0</v>
      </c>
      <c r="DX49" s="77">
        <f>IFERROR(VLOOKUP(B49,'[1]17'!B:E,4,0),"0")</f>
        <v>0</v>
      </c>
      <c r="DY49" s="77">
        <f>IFERROR(VLOOKUP(B49,'[1]17'!B:F,5,0),"0")</f>
        <v>0</v>
      </c>
      <c r="DZ49" s="77">
        <f>IFERROR(VLOOKUP(B49,'[1]17'!B:J,9,0),"0")</f>
        <v>0</v>
      </c>
      <c r="EA49" s="77">
        <f>IFERROR(VLOOKUP(B49,'[1]17'!B:K,10,0),"0")</f>
        <v>0</v>
      </c>
      <c r="EB49" s="77">
        <f>IFERROR(VLOOKUP(B49,'[1]17'!B:L,11,0),"0")</f>
        <v>0</v>
      </c>
      <c r="EC49" s="75">
        <f t="shared" si="24"/>
        <v>0</v>
      </c>
      <c r="ED49" s="77">
        <f>IFERROR(VLOOKUP(B49,'[1]18'!B:D,3,0),"0")</f>
        <v>0</v>
      </c>
      <c r="EE49" s="77">
        <f>IFERROR(VLOOKUP(B49,'[1]18'!B:E,4,0),"0")</f>
        <v>0</v>
      </c>
      <c r="EF49" s="77">
        <f>IFERROR(VLOOKUP(B49,'[1]18'!B:F,5,0),"0")</f>
        <v>0</v>
      </c>
      <c r="EG49" s="77">
        <f>IFERROR(VLOOKUP(B49,'[1]18'!B:J,9,0),"0")</f>
        <v>0</v>
      </c>
      <c r="EH49" s="77">
        <f>IFERROR(VLOOKUP(B49,'[1]18'!B:K,10,0),"0")</f>
        <v>0</v>
      </c>
      <c r="EI49" s="77">
        <f>IFERROR(VLOOKUP(B49,'[1]18'!B:L,11,0),"0")</f>
        <v>0</v>
      </c>
      <c r="EJ49" s="75">
        <f t="shared" si="25"/>
        <v>0</v>
      </c>
      <c r="EK49" s="77">
        <f>IFERROR(VLOOKUP(B49,'[1]19'!B:D,3,0),"0")</f>
        <v>0</v>
      </c>
      <c r="EL49" s="77">
        <f>IFERROR(VLOOKUP(B49,'[1]19'!B:E,4,0),"0")</f>
        <v>0</v>
      </c>
      <c r="EM49" s="77">
        <f>IFERROR(VLOOKUP(B49,'[1]19'!B:F,5,0),"0")</f>
        <v>0</v>
      </c>
      <c r="EN49" s="77">
        <f>IFERROR(VLOOKUP(B49,'[1]19'!B:J,9,0),"0")</f>
        <v>0</v>
      </c>
      <c r="EO49" s="77">
        <f>IFERROR(VLOOKUP(B49,'[1]19'!B:K,10,0),"0")</f>
        <v>0</v>
      </c>
      <c r="EP49" s="77">
        <f>IFERROR(VLOOKUP(B49,'[1]19'!B:L,11,0),"0")</f>
        <v>0</v>
      </c>
      <c r="EQ49" s="75">
        <f t="shared" si="26"/>
        <v>0</v>
      </c>
      <c r="ER49" s="77">
        <f>IFERROR(VLOOKUP(B49,'[1]20'!B:D,3,0),"0")</f>
        <v>0</v>
      </c>
      <c r="ES49" s="77">
        <f>IFERROR(VLOOKUP(B49,'[1]20'!B:E,4,0),"0")</f>
        <v>0</v>
      </c>
      <c r="ET49" s="77">
        <f>IFERROR(VLOOKUP(B49,'[1]20'!B:F,5,0),"0")</f>
        <v>0</v>
      </c>
      <c r="EU49" s="77">
        <f>IFERROR(VLOOKUP(B49,'[1]20'!B:J,9,0),"0")</f>
        <v>0</v>
      </c>
      <c r="EV49" s="77">
        <f>IFERROR(VLOOKUP(B49,'[1]20'!B:K,10,0),"0")</f>
        <v>0</v>
      </c>
      <c r="EW49" s="77">
        <f>IFERROR(VLOOKUP(B49,'[1]20'!B:L,11,0),"0")</f>
        <v>0</v>
      </c>
      <c r="EX49" s="75">
        <f t="shared" si="27"/>
        <v>0</v>
      </c>
      <c r="EY49" s="77">
        <f>IFERROR(VLOOKUP(B49,'[1]21'!B:D,3,0),"0")</f>
        <v>0</v>
      </c>
      <c r="EZ49" s="77">
        <f>IFERROR(VLOOKUP(B49,'[1]21'!B:E,4,0),"0")</f>
        <v>0</v>
      </c>
      <c r="FA49" s="77">
        <f>IFERROR(VLOOKUP(B49,'[1]21'!B:F,5,0),"0")</f>
        <v>0</v>
      </c>
      <c r="FB49" s="77">
        <f>IFERROR(VLOOKUP(B49,'[1]21'!B:J,9,0),"0")</f>
        <v>0</v>
      </c>
      <c r="FC49" s="77">
        <f>IFERROR(VLOOKUP(B49,'[1]21'!B:K,10,0),"0")</f>
        <v>0</v>
      </c>
      <c r="FD49" s="77">
        <f>IFERROR(VLOOKUP(B49,'[1]21'!B:L,11,0),"0")</f>
        <v>0</v>
      </c>
      <c r="FE49" s="75">
        <f t="shared" si="28"/>
        <v>0</v>
      </c>
      <c r="FF49" s="77">
        <f>IFERROR(VLOOKUP(B49,'[1]22'!B:D,3,0),"0")</f>
        <v>0</v>
      </c>
      <c r="FG49" s="77">
        <f>IFERROR(VLOOKUP(B49,'[1]22'!B:E,4,0),"0")</f>
        <v>0</v>
      </c>
      <c r="FH49" s="77">
        <f>IFERROR(VLOOKUP(B49,'[1]22'!B:F,5,0),"0")</f>
        <v>0</v>
      </c>
      <c r="FI49" s="77">
        <f>IFERROR(VLOOKUP(B49,'[1]22'!B:J,9,0),"0")</f>
        <v>0</v>
      </c>
      <c r="FJ49" s="77">
        <f>IFERROR(VLOOKUP(B49,'[1]22'!B:K,10,0),"0")</f>
        <v>0</v>
      </c>
      <c r="FK49" s="77">
        <f>IFERROR(VLOOKUP(B49,'[1]22'!B:L,11,0),"0")</f>
        <v>0</v>
      </c>
      <c r="FL49" s="75">
        <f t="shared" si="29"/>
        <v>0</v>
      </c>
      <c r="FM49" s="77">
        <f>IFERROR(VLOOKUP(B49,'[1]23'!B:D,3,0),"0")</f>
        <v>0</v>
      </c>
      <c r="FN49" s="77">
        <f>IFERROR(VLOOKUP(B49,'[1]23'!B:E,4,0),"0")</f>
        <v>0</v>
      </c>
      <c r="FO49" s="77">
        <f>IFERROR(VLOOKUP(B49,'[1]23'!B:F,5,0),"0")</f>
        <v>0</v>
      </c>
      <c r="FP49" s="77">
        <f>IFERROR(VLOOKUP(B49,'[1]23'!B:J,9,0),"0")</f>
        <v>0</v>
      </c>
      <c r="FQ49" s="77">
        <f>IFERROR(VLOOKUP(B49,'[1]23'!B:K,10,0),"0")</f>
        <v>0</v>
      </c>
      <c r="FR49" s="77">
        <f>IFERROR(VLOOKUP(B49,'[1]23'!B:L,11,0),"0")</f>
        <v>0</v>
      </c>
      <c r="FS49" s="75">
        <f t="shared" si="30"/>
        <v>0</v>
      </c>
      <c r="FT49" s="77">
        <f>IFERROR(VLOOKUP(B49,'[1]24'!B:D,3,0),"0")</f>
        <v>0</v>
      </c>
      <c r="FU49" s="77">
        <f>IFERROR(VLOOKUP(B49,'[1]24'!B:E,4,0),"0")</f>
        <v>0</v>
      </c>
      <c r="FV49" s="77">
        <f>IFERROR(VLOOKUP(B49,'[1]24'!B:F,5,0),"0")</f>
        <v>0</v>
      </c>
      <c r="FW49" s="77">
        <f>IFERROR(VLOOKUP(B49,'[1]24'!B:J,9,0),"0")</f>
        <v>0</v>
      </c>
      <c r="FX49" s="77">
        <f>IFERROR(VLOOKUP(B49,'[1]24'!B:K,10,0),"0")</f>
        <v>0</v>
      </c>
      <c r="FY49" s="77">
        <f>IFERROR(VLOOKUP(B49,'[1]24'!B:L,11,0),"0")</f>
        <v>0</v>
      </c>
      <c r="FZ49" s="75">
        <f t="shared" si="31"/>
        <v>0</v>
      </c>
      <c r="GA49" s="77">
        <f>IFERROR(VLOOKUP(B49,'[1]25'!B:D,3,0),"0")</f>
        <v>0</v>
      </c>
      <c r="GB49" s="77">
        <f>IFERROR(VLOOKUP(B49,'[1]25'!B:E,4,0),"0")</f>
        <v>0</v>
      </c>
      <c r="GC49" s="77">
        <f>IFERROR(VLOOKUP(B49,'[1]25'!B:F,5,0),"0")</f>
        <v>0</v>
      </c>
      <c r="GD49" s="77">
        <f>IFERROR(VLOOKUP(B49,'[1]25'!B:J,9,0),"0")</f>
        <v>0</v>
      </c>
      <c r="GE49" s="77">
        <f>IFERROR(VLOOKUP(B49,'[1]25'!B:K,10,0),"0")</f>
        <v>0</v>
      </c>
      <c r="GF49" s="77">
        <f>IFERROR(VLOOKUP(B49,'[1]25'!B:L,11,0),"0")</f>
        <v>0</v>
      </c>
      <c r="GG49" s="75">
        <f t="shared" si="32"/>
        <v>0</v>
      </c>
      <c r="GH49" s="77">
        <f>IFERROR(VLOOKUP(B49,'[1]26'!B:D,3,0),"0")</f>
        <v>0</v>
      </c>
      <c r="GI49" s="77">
        <f>IFERROR(VLOOKUP(B49,'[1]26'!B:E,4,0),"0")</f>
        <v>0</v>
      </c>
      <c r="GJ49" s="77">
        <f>IFERROR(VLOOKUP(B49,'[1]26'!B:F,5,0),"0")</f>
        <v>0</v>
      </c>
      <c r="GK49" s="77">
        <f>IFERROR(VLOOKUP(B49,'[1]26'!B:J,9,0),"0")</f>
        <v>0</v>
      </c>
      <c r="GL49" s="77">
        <f>IFERROR(VLOOKUP(B49,'[1]26'!B:K,10,0),"0")</f>
        <v>0</v>
      </c>
      <c r="GM49" s="77">
        <f>IFERROR(VLOOKUP(B49,'[1]26'!B:L,11,0),"0")</f>
        <v>0</v>
      </c>
      <c r="GN49" s="75">
        <f t="shared" si="33"/>
        <v>0</v>
      </c>
      <c r="GO49" s="77">
        <f>IFERROR(VLOOKUP(B49,'[1]27'!B:D,3,0),"0")</f>
        <v>0</v>
      </c>
      <c r="GP49" s="77">
        <f>IFERROR(VLOOKUP(B49,'[1]27'!B:E,4,0),"0")</f>
        <v>0</v>
      </c>
      <c r="GQ49" s="77">
        <f>IFERROR(VLOOKUP(B49,'[1]27'!B:F,5,0),"0")</f>
        <v>0</v>
      </c>
      <c r="GR49" s="77">
        <f>IFERROR(VLOOKUP(B49,'[1]27'!B:J,9,0),"0")</f>
        <v>0</v>
      </c>
      <c r="GS49" s="77">
        <f>IFERROR(VLOOKUP(B49,'[1]27'!B:K,10,0),"0")</f>
        <v>0</v>
      </c>
      <c r="GT49" s="77">
        <f>IFERROR(VLOOKUP(B49,'[1]27'!B:L,11,0),"0")</f>
        <v>0</v>
      </c>
      <c r="GU49" s="75">
        <f t="shared" si="34"/>
        <v>0</v>
      </c>
      <c r="GV49" s="77">
        <f>IFERROR(VLOOKUP(B49,'[1]28'!B:D,3,0),"0")</f>
        <v>0</v>
      </c>
      <c r="GW49" s="77">
        <f>IFERROR(VLOOKUP(B49,'[1]28'!B:E,4,0),"0")</f>
        <v>0</v>
      </c>
      <c r="GX49" s="77">
        <f>IFERROR(VLOOKUP(B49,'[1]28'!B:F,5,0),"0")</f>
        <v>0</v>
      </c>
      <c r="GY49" s="77">
        <f>IFERROR(VLOOKUP(B49,'[1]28'!B:J,9,0),"0")</f>
        <v>0</v>
      </c>
      <c r="GZ49" s="77">
        <f>IFERROR(VLOOKUP(B49,'[1]28'!B:K,10,0),"0")</f>
        <v>0</v>
      </c>
      <c r="HA49" s="77">
        <f>IFERROR(VLOOKUP(B49,'[1]28'!B:L,11,0),"0")</f>
        <v>0</v>
      </c>
      <c r="HB49" s="75">
        <f t="shared" si="35"/>
        <v>0</v>
      </c>
      <c r="HC49" s="77" t="str">
        <f>IFERROR(VLOOKUP(B49,#REF!,3),"0")</f>
        <v>0</v>
      </c>
      <c r="HD49" s="77" t="str">
        <f>IFERROR(VLOOKUP(B49,#REF!,4,0),"0")</f>
        <v>0</v>
      </c>
      <c r="HE49" s="77" t="str">
        <f>IFERROR(VLOOKUP(B49,#REF!,5,0),"0")</f>
        <v>0</v>
      </c>
      <c r="HF49" s="77" t="str">
        <f>IFERROR(VLOOKUP(B49,#REF!,9,0),"0")</f>
        <v>0</v>
      </c>
      <c r="HG49" s="77" t="str">
        <f>IFERROR(VLOOKUP(B49,#REF!,10,0),"0")</f>
        <v>0</v>
      </c>
      <c r="HH49" s="77" t="str">
        <f>IFERROR(VLOOKUP(B49,#REF!,11,0),"0")</f>
        <v>0</v>
      </c>
      <c r="HI49" s="75">
        <f t="shared" si="36"/>
        <v>0</v>
      </c>
      <c r="HP49" s="75">
        <f t="shared" si="37"/>
        <v>0</v>
      </c>
      <c r="HW49" s="75">
        <f t="shared" si="38"/>
        <v>0</v>
      </c>
    </row>
    <row r="50" spans="1:231" x14ac:dyDescent="0.6">
      <c r="A50" s="57">
        <v>47</v>
      </c>
      <c r="B50" s="57">
        <v>1111009</v>
      </c>
      <c r="C50" s="58" t="s">
        <v>16766</v>
      </c>
      <c r="D50" s="57" t="s">
        <v>168</v>
      </c>
      <c r="E50" s="59">
        <v>25.78</v>
      </c>
      <c r="F50" s="73">
        <f t="shared" si="5"/>
        <v>22944.2</v>
      </c>
      <c r="G50" s="74">
        <f t="shared" si="39"/>
        <v>172</v>
      </c>
      <c r="H50" s="74">
        <f t="shared" si="39"/>
        <v>123</v>
      </c>
      <c r="I50" s="74">
        <f t="shared" si="39"/>
        <v>240</v>
      </c>
      <c r="J50" s="74">
        <f t="shared" si="39"/>
        <v>270</v>
      </c>
      <c r="K50" s="74">
        <f t="shared" si="39"/>
        <v>0</v>
      </c>
      <c r="L50" s="74">
        <f t="shared" si="39"/>
        <v>85</v>
      </c>
      <c r="M50" s="75">
        <f t="shared" si="6"/>
        <v>890</v>
      </c>
      <c r="N50" s="76">
        <f t="shared" si="7"/>
        <v>805</v>
      </c>
      <c r="O50" s="77" t="str">
        <f>IFERROR(VLOOKUP(B50,'[1]1ไม่มียอด'!B:D,3,0),"0")</f>
        <v>0</v>
      </c>
      <c r="P50" s="77" t="str">
        <f>IFERROR(VLOOKUP(B50,'[1]1ไม่มียอด'!B:E,4,0),"0")</f>
        <v>0</v>
      </c>
      <c r="Q50" s="77" t="str">
        <f>IFERROR(VLOOKUP(B50,'[1]1ไม่มียอด'!B:F,5,0),"0")</f>
        <v>0</v>
      </c>
      <c r="R50" s="77" t="str">
        <f>IFERROR(VLOOKUP(B50,'[1]1ไม่มียอด'!B:G,6,0),"0")</f>
        <v>0</v>
      </c>
      <c r="S50" s="77" t="str">
        <f>IFERROR(VLOOKUP(B50,'[1]1ไม่มียอด'!B:J,9,0),"0")</f>
        <v>0</v>
      </c>
      <c r="T50" s="77" t="str">
        <f>IFERROR(VLOOKUP(B50,'[1]1ไม่มียอด'!B:K,10,0),"0")</f>
        <v>0</v>
      </c>
      <c r="U50" s="75">
        <f t="shared" si="8"/>
        <v>0</v>
      </c>
      <c r="V50" s="77" t="str">
        <f>IFERROR(VLOOKUP(B50,#REF!,3,0),"0")</f>
        <v>0</v>
      </c>
      <c r="W50" s="77" t="str">
        <f>IFERROR(VLOOKUP(B50,#REF!,4,0),"0")</f>
        <v>0</v>
      </c>
      <c r="X50" s="77" t="str">
        <f>IFERROR(VLOOKUP(B50,#REF!,5,0),"0")</f>
        <v>0</v>
      </c>
      <c r="Y50" s="77" t="str">
        <f>IFERROR(VLOOKUP(B50,#REF!,9,0),"0")</f>
        <v>0</v>
      </c>
      <c r="Z50" s="77" t="str">
        <f>IFERROR(VLOOKUP(B50,#REF!,10,0),"0")</f>
        <v>0</v>
      </c>
      <c r="AA50" s="77" t="str">
        <f>IFERROR(VLOOKUP(B50,#REF!,11,0),"0")</f>
        <v>0</v>
      </c>
      <c r="AB50" s="75">
        <f t="shared" si="9"/>
        <v>0</v>
      </c>
      <c r="AC50" s="77">
        <f>IFERROR(VLOOKUP(B50,'[1]3'!B:D,3,0),"0")</f>
        <v>6</v>
      </c>
      <c r="AD50" s="77">
        <f>IFERROR(VLOOKUP(B50,'[1]3'!B:E,4,0),"0")</f>
        <v>3</v>
      </c>
      <c r="AE50" s="77">
        <f>IFERROR(VLOOKUP(B50,'[1]3'!B:F,5,0),"0")</f>
        <v>1</v>
      </c>
      <c r="AF50" s="77">
        <f>IFERROR(VLOOKUP(B50,'[1]3'!B:J,9,0),"0")</f>
        <v>26</v>
      </c>
      <c r="AG50" s="77">
        <f>IFERROR(VLOOKUP(B50,'[1]3'!B:K,10,0),"0")</f>
        <v>0</v>
      </c>
      <c r="AH50" s="77">
        <f>IFERROR(VLOOKUP(B50,'[1]3'!B:L,11,0),"0")</f>
        <v>0</v>
      </c>
      <c r="AI50" s="75">
        <f t="shared" si="10"/>
        <v>36</v>
      </c>
      <c r="AJ50" s="77">
        <f>IFERROR(VLOOKUP(B50,'[1]4'!B:D,3,0),"0")</f>
        <v>8</v>
      </c>
      <c r="AK50" s="77">
        <f>IFERROR(VLOOKUP(B50,'[1]4'!B:E,4,0),"0")</f>
        <v>1</v>
      </c>
      <c r="AL50" s="77">
        <f>IFERROR(VLOOKUP(B50,'[1]4'!B:F,5,0),"0")</f>
        <v>9</v>
      </c>
      <c r="AM50" s="77">
        <f>IFERROR(VLOOKUP(B50,'[1]4'!B:J,9,0),"0")</f>
        <v>7</v>
      </c>
      <c r="AN50" s="77">
        <f>IFERROR(VLOOKUP(B50,'[1]4'!B:K,10,0),"0")</f>
        <v>0</v>
      </c>
      <c r="AO50" s="77">
        <f>IFERROR(VLOOKUP(B50,'[1]4'!B:L,11,0),"0")</f>
        <v>0</v>
      </c>
      <c r="AP50" s="75">
        <f t="shared" si="11"/>
        <v>25</v>
      </c>
      <c r="AQ50" s="77">
        <f>IFERROR(VLOOKUP(B50,'[1]5'!B:D,3,0),"0")</f>
        <v>5</v>
      </c>
      <c r="AR50" s="77">
        <f>IFERROR(VLOOKUP(B50,'[1]5'!B:E,4,0),"0")</f>
        <v>5</v>
      </c>
      <c r="AS50" s="77">
        <f>IFERROR(VLOOKUP(B50,'[1]5'!B:F,5,0),"0")</f>
        <v>1</v>
      </c>
      <c r="AT50" s="77">
        <f>IFERROR(VLOOKUP(B50,'[1]5'!B:J,9,0),"0")</f>
        <v>8</v>
      </c>
      <c r="AU50" s="77">
        <f>IFERROR(VLOOKUP(B50,'[1]5'!B:K,10,0),"0")</f>
        <v>0</v>
      </c>
      <c r="AV50" s="77">
        <f>IFERROR(VLOOKUP(B50,'[1]5'!B:L,11,0),"0")</f>
        <v>0</v>
      </c>
      <c r="AW50" s="75">
        <f t="shared" si="12"/>
        <v>19</v>
      </c>
      <c r="AX50" s="77">
        <f>IFERROR(VLOOKUP(B50,'[1]6'!B:D,3,0),"0")</f>
        <v>19</v>
      </c>
      <c r="AY50" s="77">
        <f>IFERROR(VLOOKUP(B50,'[1]6'!B:E,4,0),"0")</f>
        <v>3</v>
      </c>
      <c r="AZ50" s="77">
        <f>IFERROR(VLOOKUP(B50,'[1]6'!B:F,5,0),"0")</f>
        <v>2</v>
      </c>
      <c r="BA50" s="77">
        <f>IFERROR(VLOOKUP(B50,'[1]6'!B:J,9,0),"0")</f>
        <v>2</v>
      </c>
      <c r="BB50" s="77">
        <f>IFERROR(VLOOKUP(B50,'[1]6'!B:K,10,0),"0")</f>
        <v>0</v>
      </c>
      <c r="BC50" s="77">
        <f>IFERROR(VLOOKUP(B50,'[1]6'!B:L,11,0),"0")</f>
        <v>10</v>
      </c>
      <c r="BD50" s="75">
        <f t="shared" si="13"/>
        <v>36</v>
      </c>
      <c r="BE50" s="77">
        <f>IFERROR(VLOOKUP(B50,'[1]7'!B:D,3,0),"0")</f>
        <v>8</v>
      </c>
      <c r="BF50" s="77">
        <f>IFERROR(VLOOKUP(B50,'[1]7'!B:E,4,0),"0")</f>
        <v>14</v>
      </c>
      <c r="BG50" s="77">
        <f>IFERROR(VLOOKUP(B50,'[1]7'!B:F,5,0),"0")</f>
        <v>7</v>
      </c>
      <c r="BH50" s="77">
        <f>IFERROR(VLOOKUP(B50,'[1]7'!B:J,9,0),"0")</f>
        <v>13</v>
      </c>
      <c r="BI50" s="77">
        <f>IFERROR(VLOOKUP(B50,'[1]7'!B:K,10,0),"0")</f>
        <v>0</v>
      </c>
      <c r="BJ50" s="77">
        <f>IFERROR(VLOOKUP(B50,'[1]7'!B:L,11,0),"0")</f>
        <v>0</v>
      </c>
      <c r="BK50" s="75">
        <f t="shared" si="14"/>
        <v>42</v>
      </c>
      <c r="BL50" s="77">
        <f>IFERROR(VLOOKUP(B50,'[1]8'!B:D,3,0),"0")</f>
        <v>9</v>
      </c>
      <c r="BM50" s="77">
        <f>IFERROR(VLOOKUP(B50,'[1]8'!B:E,4,0),"0")</f>
        <v>8</v>
      </c>
      <c r="BN50" s="77">
        <f>IFERROR(VLOOKUP(B50,'[1]8'!B:F,5,0),"0")</f>
        <v>3</v>
      </c>
      <c r="BO50" s="77">
        <f>IFERROR(VLOOKUP(B50,'[1]8'!B:J,9,0),"0")</f>
        <v>44</v>
      </c>
      <c r="BP50" s="77">
        <f>IFERROR(VLOOKUP(B50,'[1]8'!B:K,10,0),"0")</f>
        <v>0</v>
      </c>
      <c r="BQ50" s="77">
        <f>IFERROR(VLOOKUP(B50,'[1]8'!B:L,11,0),"0")</f>
        <v>0</v>
      </c>
      <c r="BR50" s="75">
        <f t="shared" si="15"/>
        <v>64</v>
      </c>
      <c r="BS50" s="77">
        <f>IFERROR(VLOOKUP(B50,'[1]9'!B:D,3,0),"0")</f>
        <v>6</v>
      </c>
      <c r="BT50" s="77">
        <f>IFERROR(VLOOKUP(B50,'[1]9'!B:E,4,0),"0")</f>
        <v>5</v>
      </c>
      <c r="BU50" s="77">
        <f>IFERROR(VLOOKUP(B50,'[1]9'!B:F,5,0),"0")</f>
        <v>1</v>
      </c>
      <c r="BV50" s="77">
        <f>IFERROR(VLOOKUP(B50,'[1]9'!B:J,9,0),"0")</f>
        <v>20</v>
      </c>
      <c r="BW50" s="77">
        <f>IFERROR(VLOOKUP(B50,'[1]9'!B:K,10,0),"0")</f>
        <v>0</v>
      </c>
      <c r="BX50" s="77">
        <f>IFERROR(VLOOKUP(B50,'[1]9'!B:L,11,0),"0")</f>
        <v>0</v>
      </c>
      <c r="BY50" s="75">
        <f t="shared" si="16"/>
        <v>32</v>
      </c>
      <c r="BZ50" s="77">
        <f>IFERROR(VLOOKUP(B50,'[1]10'!B:D,3,0),"0")</f>
        <v>7</v>
      </c>
      <c r="CA50" s="77">
        <f>IFERROR(VLOOKUP(B50,'[1]10'!B:E,4,0),"0")</f>
        <v>18</v>
      </c>
      <c r="CB50" s="77">
        <f>VLOOKUP(B50,'[1]10'!B:F,5,0)</f>
        <v>3</v>
      </c>
      <c r="CC50" s="77">
        <f>IFERROR(VLOOKUP(B50,'[1]10'!B:J,9,0),"0")</f>
        <v>10</v>
      </c>
      <c r="CD50" s="77">
        <f>IFERROR(VLOOKUP(B50,'[1]10'!B:K,10,0),"0")</f>
        <v>0</v>
      </c>
      <c r="CE50" s="77">
        <f>IFERROR(VLOOKUP(B50,'[1]10'!B:L,11,0),"0")</f>
        <v>8</v>
      </c>
      <c r="CF50" s="75">
        <f t="shared" si="17"/>
        <v>38</v>
      </c>
      <c r="CG50" s="77">
        <f>IFERROR(VLOOKUP(B50,'[1]11'!B:D,3,0),"0")</f>
        <v>31</v>
      </c>
      <c r="CH50" s="77">
        <f>IFERROR(VLOOKUP(B50,'[1]11'!B:E,4,0),"0")</f>
        <v>2</v>
      </c>
      <c r="CI50" s="77">
        <f>IFERROR(VLOOKUP(B50,'[1]11'!B:F,5,0),"0")</f>
        <v>3</v>
      </c>
      <c r="CJ50" s="77">
        <f>IFERROR(VLOOKUP(B50,'[1]11'!B:J,9,0),"0")</f>
        <v>20</v>
      </c>
      <c r="CK50" s="77">
        <f>IFERROR(VLOOKUP(B50,'[1]11'!B:K,10,0),"0")</f>
        <v>0</v>
      </c>
      <c r="CL50" s="77">
        <f>IFERROR(VLOOKUP(B50,'[1]11'!B:L,11,0),"0")</f>
        <v>0</v>
      </c>
      <c r="CM50" s="75">
        <f t="shared" si="18"/>
        <v>56</v>
      </c>
      <c r="CN50" s="77">
        <f>IFERROR(VLOOKUP(B50,'[1]12'!B:D,3,0),"0")</f>
        <v>5</v>
      </c>
      <c r="CO50" s="77">
        <f>IFERROR(VLOOKUP(B50,'[1]12'!B:E,4,0),"0")</f>
        <v>3</v>
      </c>
      <c r="CP50" s="77">
        <f>IFERROR(VLOOKUP(B50,'[1]12'!B:F,5,0),"0")</f>
        <v>9</v>
      </c>
      <c r="CQ50" s="77">
        <f>IFERROR(VLOOKUP(B50,'[1]12'!B:J,9,0),"0")</f>
        <v>10</v>
      </c>
      <c r="CR50" s="77">
        <f>IFERROR(VLOOKUP(B50,'[1]12'!B:K,10,0),"0")</f>
        <v>0</v>
      </c>
      <c r="CS50" s="77">
        <f>IFERROR(VLOOKUP(B50,'[1]12'!B:L,11,0),"0")</f>
        <v>3</v>
      </c>
      <c r="CT50" s="75">
        <f t="shared" si="19"/>
        <v>27</v>
      </c>
      <c r="CU50" s="77">
        <f>IFERROR(VLOOKUP(B50,'[1]13'!B:D,3,0),"0")</f>
        <v>7</v>
      </c>
      <c r="CV50" s="77">
        <f>IFERROR(VLOOKUP(B50,'[1]13'!B:E,4,0),"0")</f>
        <v>18</v>
      </c>
      <c r="CW50" s="77">
        <f>IFERROR(VLOOKUP(B50,'[1]13'!B:F,5,0),"0")</f>
        <v>3</v>
      </c>
      <c r="CX50" s="77">
        <f>IFERROR(VLOOKUP(B50,'[1]13'!B:J,9,0),"0")</f>
        <v>10</v>
      </c>
      <c r="CY50" s="77">
        <f>IFERROR(VLOOKUP(B50,'[1]13'!B:K,10,0),"0")</f>
        <v>0</v>
      </c>
      <c r="CZ50" s="77">
        <f>IFERROR(VLOOKUP(B50,'[1]13'!B:L,11,0),"0")</f>
        <v>8</v>
      </c>
      <c r="DA50" s="75">
        <f t="shared" si="20"/>
        <v>38</v>
      </c>
      <c r="DB50" s="77">
        <f>IFERROR(VLOOKUP(B50,'[1]14'!B:D,3,0),"0")</f>
        <v>9</v>
      </c>
      <c r="DC50" s="77">
        <f>IFERROR(VLOOKUP(B50,'[1]14'!B:E,4,0),"0")</f>
        <v>6</v>
      </c>
      <c r="DD50" s="77">
        <f>IFERROR(VLOOKUP(B50,'[1]14'!B:F,5,0),"0")</f>
        <v>0</v>
      </c>
      <c r="DE50" s="77">
        <f>IFERROR(VLOOKUP(B50,'[1]14'!B:J,9,0),"0")</f>
        <v>26</v>
      </c>
      <c r="DF50" s="77">
        <f>IFERROR(VLOOKUP(B50,'[1]14'!B:K,10,0),"0")</f>
        <v>0</v>
      </c>
      <c r="DG50" s="77">
        <f>IFERROR(VLOOKUP(B50,'[1]14'!B:L,11,0),"0")</f>
        <v>0</v>
      </c>
      <c r="DH50" s="75">
        <f t="shared" si="21"/>
        <v>41</v>
      </c>
      <c r="DI50" s="77">
        <f>IFERROR(VLOOKUP(B50,'[1]15'!B:D,3,0),"0")</f>
        <v>8</v>
      </c>
      <c r="DJ50" s="77">
        <f>IFERROR(VLOOKUP(B50,'[1]15'!B:E,4,0),"0")</f>
        <v>6</v>
      </c>
      <c r="DK50" s="77">
        <f>IFERROR(VLOOKUP(B50,'[1]15'!B:F,5,0),"0")</f>
        <v>6</v>
      </c>
      <c r="DL50" s="77">
        <f>IFERROR(VLOOKUP(B50,'[1]15'!B:J,9,0),"0")</f>
        <v>17</v>
      </c>
      <c r="DM50" s="77">
        <f>IFERROR(VLOOKUP(B50,'[1]15'!B:K,10,0),"0")</f>
        <v>0</v>
      </c>
      <c r="DN50" s="77">
        <f>IFERROR(VLOOKUP(B50,'[1]15'!B:L,11,0),"0")</f>
        <v>0</v>
      </c>
      <c r="DO50" s="75">
        <f t="shared" si="22"/>
        <v>37</v>
      </c>
      <c r="DP50" s="77">
        <f>IFERROR(VLOOKUP(B50,'[1]16'!B:D,3,0),"0")</f>
        <v>17</v>
      </c>
      <c r="DQ50" s="77">
        <f>IFERROR(VLOOKUP(B50,'[1]16'!B:E,4,0),"0")</f>
        <v>2</v>
      </c>
      <c r="DR50" s="77">
        <f>IFERROR(VLOOKUP(B50,'[1]16'!B:F,5,0),"0")</f>
        <v>52</v>
      </c>
      <c r="DS50" s="77">
        <f>IFERROR(VLOOKUP(B50,'[1]16'!B:J,9,0),"0")</f>
        <v>4</v>
      </c>
      <c r="DT50" s="77">
        <f>IFERROR(VLOOKUP(B50,'[1]16'!B:K,10,0),"0")</f>
        <v>0</v>
      </c>
      <c r="DU50" s="77">
        <f>IFERROR(VLOOKUP(B50,'[1]16'!B:L,11,0),"0")</f>
        <v>0</v>
      </c>
      <c r="DV50" s="75">
        <f t="shared" si="23"/>
        <v>75</v>
      </c>
      <c r="DW50" s="77">
        <f>IFERROR(VLOOKUP(B50,'[1]17'!B:D,3,0),"0")</f>
        <v>1</v>
      </c>
      <c r="DX50" s="77">
        <f>IFERROR(VLOOKUP(B50,'[1]17'!B:E,4,0),"0")</f>
        <v>1</v>
      </c>
      <c r="DY50" s="77">
        <f>IFERROR(VLOOKUP(B50,'[1]17'!B:F,5,0),"0")</f>
        <v>21</v>
      </c>
      <c r="DZ50" s="77">
        <f>IFERROR(VLOOKUP(B50,'[1]17'!B:J,9,0),"0")</f>
        <v>4</v>
      </c>
      <c r="EA50" s="77">
        <f>IFERROR(VLOOKUP(B50,'[1]17'!B:K,10,0),"0")</f>
        <v>0</v>
      </c>
      <c r="EB50" s="77">
        <f>IFERROR(VLOOKUP(B50,'[1]17'!B:L,11,0),"0")</f>
        <v>0</v>
      </c>
      <c r="EC50" s="75">
        <f t="shared" si="24"/>
        <v>27</v>
      </c>
      <c r="ED50" s="77">
        <f>IFERROR(VLOOKUP(B50,'[1]18'!B:D,3,0),"0")</f>
        <v>0</v>
      </c>
      <c r="EE50" s="77">
        <f>IFERROR(VLOOKUP(B50,'[1]18'!B:E,4,0),"0")</f>
        <v>2</v>
      </c>
      <c r="EF50" s="77">
        <f>IFERROR(VLOOKUP(B50,'[1]18'!B:F,5,0),"0")</f>
        <v>13</v>
      </c>
      <c r="EG50" s="77">
        <f>IFERROR(VLOOKUP(B50,'[1]18'!B:J,9,0),"0")</f>
        <v>1</v>
      </c>
      <c r="EH50" s="77">
        <f>IFERROR(VLOOKUP(B50,'[1]18'!B:K,10,0),"0")</f>
        <v>0</v>
      </c>
      <c r="EI50" s="77">
        <f>IFERROR(VLOOKUP(B50,'[1]18'!B:L,11,0),"0")</f>
        <v>0</v>
      </c>
      <c r="EJ50" s="75">
        <f t="shared" si="25"/>
        <v>16</v>
      </c>
      <c r="EK50" s="77">
        <f>IFERROR(VLOOKUP(B50,'[1]19'!B:D,3,0),"0")</f>
        <v>0</v>
      </c>
      <c r="EL50" s="77">
        <f>IFERROR(VLOOKUP(B50,'[1]19'!B:E,4,0),"0")</f>
        <v>2</v>
      </c>
      <c r="EM50" s="77">
        <f>IFERROR(VLOOKUP(B50,'[1]19'!B:F,5,0),"0")</f>
        <v>10</v>
      </c>
      <c r="EN50" s="77">
        <f>IFERROR(VLOOKUP(B50,'[1]19'!B:J,9,0),"0")</f>
        <v>9</v>
      </c>
      <c r="EO50" s="77">
        <f>IFERROR(VLOOKUP(B50,'[1]19'!B:K,10,0),"0")</f>
        <v>0</v>
      </c>
      <c r="EP50" s="77">
        <f>IFERROR(VLOOKUP(B50,'[1]19'!B:L,11,0),"0")</f>
        <v>0</v>
      </c>
      <c r="EQ50" s="75">
        <f t="shared" si="26"/>
        <v>21</v>
      </c>
      <c r="ER50" s="77">
        <f>IFERROR(VLOOKUP(B50,'[1]20'!B:D,3,0),"0")</f>
        <v>9</v>
      </c>
      <c r="ES50" s="77">
        <f>IFERROR(VLOOKUP(B50,'[1]20'!B:E,4,0),"0")</f>
        <v>0</v>
      </c>
      <c r="ET50" s="77">
        <f>IFERROR(VLOOKUP(B50,'[1]20'!B:F,5,0),"0")</f>
        <v>17</v>
      </c>
      <c r="EU50" s="77">
        <f>IFERROR(VLOOKUP(B50,'[1]20'!B:J,9,0),"0")</f>
        <v>5</v>
      </c>
      <c r="EV50" s="77">
        <f>IFERROR(VLOOKUP(B50,'[1]20'!B:K,10,0),"0")</f>
        <v>0</v>
      </c>
      <c r="EW50" s="77">
        <f>IFERROR(VLOOKUP(B50,'[1]20'!B:L,11,0),"0")</f>
        <v>10</v>
      </c>
      <c r="EX50" s="75">
        <f t="shared" si="27"/>
        <v>41</v>
      </c>
      <c r="EY50" s="77">
        <f>IFERROR(VLOOKUP(B50,'[1]21'!B:D,3,0),"0")</f>
        <v>0</v>
      </c>
      <c r="EZ50" s="77">
        <f>IFERROR(VLOOKUP(B50,'[1]21'!B:E,4,0),"0")</f>
        <v>3</v>
      </c>
      <c r="FA50" s="77">
        <f>IFERROR(VLOOKUP(B50,'[1]21'!B:F,5,0),"0")</f>
        <v>23</v>
      </c>
      <c r="FB50" s="77">
        <f>IFERROR(VLOOKUP(B50,'[1]21'!B:J,9,0),"0")</f>
        <v>1</v>
      </c>
      <c r="FC50" s="77">
        <f>IFERROR(VLOOKUP(B50,'[1]21'!B:K,10,0),"0")</f>
        <v>0</v>
      </c>
      <c r="FD50" s="77">
        <f>IFERROR(VLOOKUP(B50,'[1]21'!B:L,11,0),"0")</f>
        <v>0</v>
      </c>
      <c r="FE50" s="75">
        <f t="shared" si="28"/>
        <v>27</v>
      </c>
      <c r="FF50" s="77">
        <f>IFERROR(VLOOKUP(B50,'[1]22'!B:D,3,0),"0")</f>
        <v>0</v>
      </c>
      <c r="FG50" s="77">
        <f>IFERROR(VLOOKUP(B50,'[1]22'!B:E,4,0),"0")</f>
        <v>3</v>
      </c>
      <c r="FH50" s="77">
        <f>IFERROR(VLOOKUP(B50,'[1]22'!B:F,5,0),"0")</f>
        <v>14</v>
      </c>
      <c r="FI50" s="77">
        <f>IFERROR(VLOOKUP(B50,'[1]22'!B:J,9,0),"0")</f>
        <v>3</v>
      </c>
      <c r="FJ50" s="77">
        <f>IFERROR(VLOOKUP(B50,'[1]22'!B:K,10,0),"0")</f>
        <v>0</v>
      </c>
      <c r="FK50" s="77">
        <f>IFERROR(VLOOKUP(B50,'[1]22'!B:L,11,0),"0")</f>
        <v>0</v>
      </c>
      <c r="FL50" s="75">
        <f t="shared" si="29"/>
        <v>20</v>
      </c>
      <c r="FM50" s="77">
        <f>IFERROR(VLOOKUP(B50,'[1]23'!B:D,3,0),"0")</f>
        <v>3</v>
      </c>
      <c r="FN50" s="77">
        <f>IFERROR(VLOOKUP(B50,'[1]23'!B:E,4,0),"0")</f>
        <v>3</v>
      </c>
      <c r="FO50" s="77">
        <f>IFERROR(VLOOKUP(B50,'[1]23'!B:F,5,0),"0")</f>
        <v>18</v>
      </c>
      <c r="FP50" s="77">
        <f>IFERROR(VLOOKUP(B50,'[1]23'!B:J,9,0),"0")</f>
        <v>8</v>
      </c>
      <c r="FQ50" s="77">
        <f>IFERROR(VLOOKUP(B50,'[1]23'!B:K,10,0),"0")</f>
        <v>0</v>
      </c>
      <c r="FR50" s="77">
        <f>IFERROR(VLOOKUP(B50,'[1]23'!B:L,11,0),"0")</f>
        <v>30</v>
      </c>
      <c r="FS50" s="75">
        <f t="shared" si="30"/>
        <v>62</v>
      </c>
      <c r="FT50" s="77">
        <f>IFERROR(VLOOKUP(B50,'[1]24'!B:D,3,0),"0")</f>
        <v>0</v>
      </c>
      <c r="FU50" s="77">
        <f>IFERROR(VLOOKUP(B50,'[1]24'!B:E,4,0),"0")</f>
        <v>3</v>
      </c>
      <c r="FV50" s="77">
        <f>IFERROR(VLOOKUP(B50,'[1]24'!B:F,5,0),"0")</f>
        <v>4</v>
      </c>
      <c r="FW50" s="77">
        <f>IFERROR(VLOOKUP(B50,'[1]24'!B:J,9,0),"0")</f>
        <v>6</v>
      </c>
      <c r="FX50" s="77">
        <f>IFERROR(VLOOKUP(B50,'[1]24'!B:K,10,0),"0")</f>
        <v>0</v>
      </c>
      <c r="FY50" s="77">
        <f>IFERROR(VLOOKUP(B50,'[1]24'!B:L,11,0),"0")</f>
        <v>0</v>
      </c>
      <c r="FZ50" s="75">
        <f t="shared" si="31"/>
        <v>13</v>
      </c>
      <c r="GA50" s="77">
        <f>IFERROR(VLOOKUP(B50,'[1]25'!B:D,3,0),"0")</f>
        <v>0</v>
      </c>
      <c r="GB50" s="77">
        <f>IFERROR(VLOOKUP(B50,'[1]25'!B:E,4,0),"0")</f>
        <v>2</v>
      </c>
      <c r="GC50" s="77">
        <f>IFERROR(VLOOKUP(B50,'[1]25'!B:F,5,0),"0")</f>
        <v>12</v>
      </c>
      <c r="GD50" s="77">
        <f>IFERROR(VLOOKUP(B50,'[1]25'!B:J,9,0),"0")</f>
        <v>3</v>
      </c>
      <c r="GE50" s="77">
        <f>IFERROR(VLOOKUP(B50,'[1]25'!B:K,10,0),"0")</f>
        <v>0</v>
      </c>
      <c r="GF50" s="77">
        <f>IFERROR(VLOOKUP(B50,'[1]25'!B:L,11,0),"0")</f>
        <v>0</v>
      </c>
      <c r="GG50" s="75">
        <f t="shared" si="32"/>
        <v>17</v>
      </c>
      <c r="GH50" s="77">
        <f>IFERROR(VLOOKUP(B50,'[1]26'!B:D,3,0),"0")</f>
        <v>12</v>
      </c>
      <c r="GI50" s="77">
        <f>IFERROR(VLOOKUP(B50,'[1]26'!B:E,4,0),"0")</f>
        <v>8</v>
      </c>
      <c r="GJ50" s="77">
        <f>IFERROR(VLOOKUP(B50,'[1]26'!B:F,5,0),"0")</f>
        <v>8</v>
      </c>
      <c r="GK50" s="77">
        <f>IFERROR(VLOOKUP(B50,'[1]26'!B:J,9,0),"0")</f>
        <v>9</v>
      </c>
      <c r="GL50" s="77">
        <f>IFERROR(VLOOKUP(B50,'[1]26'!B:K,10,0),"0")</f>
        <v>0</v>
      </c>
      <c r="GM50" s="77">
        <f>IFERROR(VLOOKUP(B50,'[1]26'!B:L,11,0),"0")</f>
        <v>4</v>
      </c>
      <c r="GN50" s="75">
        <f t="shared" si="33"/>
        <v>37</v>
      </c>
      <c r="GO50" s="77">
        <f>IFERROR(VLOOKUP(B50,'[1]27'!B:D,3,0),"0")</f>
        <v>2</v>
      </c>
      <c r="GP50" s="77">
        <f>IFERROR(VLOOKUP(B50,'[1]27'!B:E,4,0),"0")</f>
        <v>1</v>
      </c>
      <c r="GQ50" s="77">
        <f>IFERROR(VLOOKUP(B50,'[1]27'!B:F,5,0),"0")</f>
        <v>0</v>
      </c>
      <c r="GR50" s="77">
        <f>IFERROR(VLOOKUP(B50,'[1]27'!B:J,9,0),"0")</f>
        <v>1</v>
      </c>
      <c r="GS50" s="77">
        <f>IFERROR(VLOOKUP(B50,'[1]27'!B:K,10,0),"0")</f>
        <v>0</v>
      </c>
      <c r="GT50" s="77">
        <f>IFERROR(VLOOKUP(B50,'[1]27'!B:L,11,0),"0")</f>
        <v>12</v>
      </c>
      <c r="GU50" s="75">
        <f t="shared" si="34"/>
        <v>16</v>
      </c>
      <c r="GV50" s="77">
        <f>IFERROR(VLOOKUP(B50,'[1]28'!B:D,3,0),"0")</f>
        <v>0</v>
      </c>
      <c r="GW50" s="77">
        <f>IFERROR(VLOOKUP(B50,'[1]28'!B:E,4,0),"0")</f>
        <v>1</v>
      </c>
      <c r="GX50" s="77">
        <f>IFERROR(VLOOKUP(B50,'[1]28'!B:F,5,0),"0")</f>
        <v>0</v>
      </c>
      <c r="GY50" s="77">
        <f>IFERROR(VLOOKUP(B50,'[1]28'!B:J,9,0),"0")</f>
        <v>3</v>
      </c>
      <c r="GZ50" s="77">
        <f>IFERROR(VLOOKUP(B50,'[1]28'!B:K,10,0),"0")</f>
        <v>0</v>
      </c>
      <c r="HA50" s="77">
        <f>IFERROR(VLOOKUP(B50,'[1]28'!B:L,11,0),"0")</f>
        <v>0</v>
      </c>
      <c r="HB50" s="75">
        <f t="shared" si="35"/>
        <v>4</v>
      </c>
      <c r="HC50" s="77" t="str">
        <f>IFERROR(VLOOKUP(B50,#REF!,3),"0")</f>
        <v>0</v>
      </c>
      <c r="HD50" s="77" t="str">
        <f>IFERROR(VLOOKUP(B50,#REF!,4,0),"0")</f>
        <v>0</v>
      </c>
      <c r="HE50" s="77" t="str">
        <f>IFERROR(VLOOKUP(B50,#REF!,5,0),"0")</f>
        <v>0</v>
      </c>
      <c r="HF50" s="77" t="str">
        <f>IFERROR(VLOOKUP(B50,#REF!,9,0),"0")</f>
        <v>0</v>
      </c>
      <c r="HG50" s="77" t="str">
        <f>IFERROR(VLOOKUP(B50,#REF!,10,0),"0")</f>
        <v>0</v>
      </c>
      <c r="HH50" s="77" t="str">
        <f>IFERROR(VLOOKUP(B50,#REF!,11,0),"0")</f>
        <v>0</v>
      </c>
      <c r="HI50" s="75">
        <f t="shared" si="36"/>
        <v>0</v>
      </c>
      <c r="HP50" s="75">
        <f t="shared" si="37"/>
        <v>0</v>
      </c>
      <c r="HW50" s="75">
        <f t="shared" si="38"/>
        <v>0</v>
      </c>
    </row>
    <row r="51" spans="1:231" x14ac:dyDescent="0.6">
      <c r="A51" s="57">
        <v>48</v>
      </c>
      <c r="B51" s="57">
        <v>1111023</v>
      </c>
      <c r="C51" s="58" t="s">
        <v>16767</v>
      </c>
      <c r="D51" s="57" t="s">
        <v>168</v>
      </c>
      <c r="E51" s="59">
        <v>22.25</v>
      </c>
      <c r="F51" s="73">
        <f t="shared" si="5"/>
        <v>222.5</v>
      </c>
      <c r="G51" s="74">
        <f t="shared" si="39"/>
        <v>0</v>
      </c>
      <c r="H51" s="74">
        <f t="shared" si="39"/>
        <v>0</v>
      </c>
      <c r="I51" s="74">
        <f t="shared" si="39"/>
        <v>0</v>
      </c>
      <c r="J51" s="74">
        <f t="shared" si="39"/>
        <v>0</v>
      </c>
      <c r="K51" s="74">
        <f t="shared" si="39"/>
        <v>0</v>
      </c>
      <c r="L51" s="74">
        <f t="shared" si="39"/>
        <v>10</v>
      </c>
      <c r="M51" s="75">
        <f t="shared" si="6"/>
        <v>10</v>
      </c>
      <c r="N51" s="76">
        <f t="shared" si="7"/>
        <v>0</v>
      </c>
      <c r="O51" s="77" t="str">
        <f>IFERROR(VLOOKUP(B51,'[1]1ไม่มียอด'!B:D,3,0),"0")</f>
        <v>0</v>
      </c>
      <c r="P51" s="77" t="str">
        <f>IFERROR(VLOOKUP(B51,'[1]1ไม่มียอด'!B:E,4,0),"0")</f>
        <v>0</v>
      </c>
      <c r="Q51" s="77" t="str">
        <f>IFERROR(VLOOKUP(B51,'[1]1ไม่มียอด'!B:F,5,0),"0")</f>
        <v>0</v>
      </c>
      <c r="R51" s="77" t="str">
        <f>IFERROR(VLOOKUP(B51,'[1]1ไม่มียอด'!B:G,6,0),"0")</f>
        <v>0</v>
      </c>
      <c r="S51" s="77" t="str">
        <f>IFERROR(VLOOKUP(B51,'[1]1ไม่มียอด'!B:J,9,0),"0")</f>
        <v>0</v>
      </c>
      <c r="T51" s="77" t="str">
        <f>IFERROR(VLOOKUP(B51,'[1]1ไม่มียอด'!B:K,10,0),"0")</f>
        <v>0</v>
      </c>
      <c r="U51" s="75">
        <f t="shared" si="8"/>
        <v>0</v>
      </c>
      <c r="V51" s="77" t="str">
        <f>IFERROR(VLOOKUP(B51,#REF!,3,0),"0")</f>
        <v>0</v>
      </c>
      <c r="W51" s="77" t="str">
        <f>IFERROR(VLOOKUP(B51,#REF!,4,0),"0")</f>
        <v>0</v>
      </c>
      <c r="X51" s="77" t="str">
        <f>IFERROR(VLOOKUP(B51,#REF!,5,0),"0")</f>
        <v>0</v>
      </c>
      <c r="Y51" s="77" t="str">
        <f>IFERROR(VLOOKUP(B51,#REF!,9,0),"0")</f>
        <v>0</v>
      </c>
      <c r="Z51" s="77" t="str">
        <f>IFERROR(VLOOKUP(B51,#REF!,10,0),"0")</f>
        <v>0</v>
      </c>
      <c r="AA51" s="77" t="str">
        <f>IFERROR(VLOOKUP(B51,#REF!,11,0),"0")</f>
        <v>0</v>
      </c>
      <c r="AB51" s="75">
        <f t="shared" si="9"/>
        <v>0</v>
      </c>
      <c r="AC51" s="77">
        <f>IFERROR(VLOOKUP(B51,'[1]3'!B:D,3,0),"0")</f>
        <v>0</v>
      </c>
      <c r="AD51" s="77">
        <f>IFERROR(VLOOKUP(B51,'[1]3'!B:E,4,0),"0")</f>
        <v>0</v>
      </c>
      <c r="AE51" s="77">
        <f>IFERROR(VLOOKUP(B51,'[1]3'!B:F,5,0),"0")</f>
        <v>0</v>
      </c>
      <c r="AF51" s="77">
        <f>IFERROR(VLOOKUP(B51,'[1]3'!B:J,9,0),"0")</f>
        <v>0</v>
      </c>
      <c r="AG51" s="77">
        <f>IFERROR(VLOOKUP(B51,'[1]3'!B:K,10,0),"0")</f>
        <v>0</v>
      </c>
      <c r="AH51" s="77">
        <f>IFERROR(VLOOKUP(B51,'[1]3'!B:L,11,0),"0")</f>
        <v>0</v>
      </c>
      <c r="AI51" s="75">
        <f t="shared" si="10"/>
        <v>0</v>
      </c>
      <c r="AJ51" s="77">
        <f>IFERROR(VLOOKUP(B51,'[1]4'!B:D,3,0),"0")</f>
        <v>0</v>
      </c>
      <c r="AK51" s="77">
        <f>IFERROR(VLOOKUP(B51,'[1]4'!B:E,4,0),"0")</f>
        <v>0</v>
      </c>
      <c r="AL51" s="77">
        <f>IFERROR(VLOOKUP(B51,'[1]4'!B:F,5,0),"0")</f>
        <v>0</v>
      </c>
      <c r="AM51" s="77">
        <f>IFERROR(VLOOKUP(B51,'[1]4'!B:J,9,0),"0")</f>
        <v>0</v>
      </c>
      <c r="AN51" s="77">
        <f>IFERROR(VLOOKUP(B51,'[1]4'!B:K,10,0),"0")</f>
        <v>0</v>
      </c>
      <c r="AO51" s="77">
        <f>IFERROR(VLOOKUP(B51,'[1]4'!B:L,11,0),"0")</f>
        <v>0</v>
      </c>
      <c r="AP51" s="75">
        <f t="shared" si="11"/>
        <v>0</v>
      </c>
      <c r="AQ51" s="77">
        <f>IFERROR(VLOOKUP(B51,'[1]5'!B:D,3,0),"0")</f>
        <v>0</v>
      </c>
      <c r="AR51" s="77">
        <f>IFERROR(VLOOKUP(B51,'[1]5'!B:E,4,0),"0")</f>
        <v>0</v>
      </c>
      <c r="AS51" s="77">
        <f>IFERROR(VLOOKUP(B51,'[1]5'!B:F,5,0),"0")</f>
        <v>0</v>
      </c>
      <c r="AT51" s="77">
        <f>IFERROR(VLOOKUP(B51,'[1]5'!B:J,9,0),"0")</f>
        <v>0</v>
      </c>
      <c r="AU51" s="77">
        <f>IFERROR(VLOOKUP(B51,'[1]5'!B:K,10,0),"0")</f>
        <v>0</v>
      </c>
      <c r="AV51" s="77">
        <f>IFERROR(VLOOKUP(B51,'[1]5'!B:L,11,0),"0")</f>
        <v>0</v>
      </c>
      <c r="AW51" s="75">
        <f t="shared" si="12"/>
        <v>0</v>
      </c>
      <c r="AX51" s="77">
        <f>IFERROR(VLOOKUP(B51,'[1]6'!B:D,3,0),"0")</f>
        <v>0</v>
      </c>
      <c r="AY51" s="77">
        <f>IFERROR(VLOOKUP(B51,'[1]6'!B:E,4,0),"0")</f>
        <v>0</v>
      </c>
      <c r="AZ51" s="77">
        <f>IFERROR(VLOOKUP(B51,'[1]6'!B:F,5,0),"0")</f>
        <v>0</v>
      </c>
      <c r="BA51" s="77">
        <f>IFERROR(VLOOKUP(B51,'[1]6'!B:J,9,0),"0")</f>
        <v>0</v>
      </c>
      <c r="BB51" s="77">
        <f>IFERROR(VLOOKUP(B51,'[1]6'!B:K,10,0),"0")</f>
        <v>0</v>
      </c>
      <c r="BC51" s="77">
        <f>IFERROR(VLOOKUP(B51,'[1]6'!B:L,11,0),"0")</f>
        <v>0</v>
      </c>
      <c r="BD51" s="75">
        <f t="shared" si="13"/>
        <v>0</v>
      </c>
      <c r="BE51" s="77">
        <f>IFERROR(VLOOKUP(B51,'[1]7'!B:D,3,0),"0")</f>
        <v>0</v>
      </c>
      <c r="BF51" s="77">
        <f>IFERROR(VLOOKUP(B51,'[1]7'!B:E,4,0),"0")</f>
        <v>0</v>
      </c>
      <c r="BG51" s="77">
        <f>IFERROR(VLOOKUP(B51,'[1]7'!B:F,5,0),"0")</f>
        <v>0</v>
      </c>
      <c r="BH51" s="77">
        <f>IFERROR(VLOOKUP(B51,'[1]7'!B:J,9,0),"0")</f>
        <v>0</v>
      </c>
      <c r="BI51" s="77">
        <f>IFERROR(VLOOKUP(B51,'[1]7'!B:K,10,0),"0")</f>
        <v>0</v>
      </c>
      <c r="BJ51" s="77">
        <f>IFERROR(VLOOKUP(B51,'[1]7'!B:L,11,0),"0")</f>
        <v>0</v>
      </c>
      <c r="BK51" s="75">
        <f t="shared" si="14"/>
        <v>0</v>
      </c>
      <c r="BL51" s="77">
        <f>IFERROR(VLOOKUP(B51,'[1]8'!B:D,3,0),"0")</f>
        <v>0</v>
      </c>
      <c r="BM51" s="77">
        <f>IFERROR(VLOOKUP(B51,'[1]8'!B:E,4,0),"0")</f>
        <v>0</v>
      </c>
      <c r="BN51" s="77">
        <f>IFERROR(VLOOKUP(B51,'[1]8'!B:F,5,0),"0")</f>
        <v>0</v>
      </c>
      <c r="BO51" s="77">
        <f>IFERROR(VLOOKUP(B51,'[1]8'!B:J,9,0),"0")</f>
        <v>0</v>
      </c>
      <c r="BP51" s="77">
        <f>IFERROR(VLOOKUP(B51,'[1]8'!B:K,10,0),"0")</f>
        <v>0</v>
      </c>
      <c r="BQ51" s="77">
        <f>IFERROR(VLOOKUP(B51,'[1]8'!B:L,11,0),"0")</f>
        <v>0</v>
      </c>
      <c r="BR51" s="75">
        <f t="shared" si="15"/>
        <v>0</v>
      </c>
      <c r="BS51" s="77">
        <f>IFERROR(VLOOKUP(B51,'[1]9'!B:D,3,0),"0")</f>
        <v>0</v>
      </c>
      <c r="BT51" s="77">
        <f>IFERROR(VLOOKUP(B51,'[1]9'!B:E,4,0),"0")</f>
        <v>0</v>
      </c>
      <c r="BU51" s="77">
        <f>IFERROR(VLOOKUP(B51,'[1]9'!B:F,5,0),"0")</f>
        <v>0</v>
      </c>
      <c r="BV51" s="77">
        <f>IFERROR(VLOOKUP(B51,'[1]9'!B:J,9,0),"0")</f>
        <v>0</v>
      </c>
      <c r="BW51" s="77">
        <f>IFERROR(VLOOKUP(B51,'[1]9'!B:K,10,0),"0")</f>
        <v>0</v>
      </c>
      <c r="BX51" s="77">
        <f>IFERROR(VLOOKUP(B51,'[1]9'!B:L,11,0),"0")</f>
        <v>0</v>
      </c>
      <c r="BY51" s="75">
        <f t="shared" si="16"/>
        <v>0</v>
      </c>
      <c r="BZ51" s="77">
        <f>IFERROR(VLOOKUP(B51,'[1]10'!B:D,3,0),"0")</f>
        <v>0</v>
      </c>
      <c r="CA51" s="77">
        <f>IFERROR(VLOOKUP(B51,'[1]10'!B:E,4,0),"0")</f>
        <v>0</v>
      </c>
      <c r="CB51" s="77">
        <f>VLOOKUP(B51,'[1]10'!B:F,5,0)</f>
        <v>0</v>
      </c>
      <c r="CC51" s="77">
        <f>IFERROR(VLOOKUP(B51,'[1]10'!B:J,9,0),"0")</f>
        <v>0</v>
      </c>
      <c r="CD51" s="77">
        <f>IFERROR(VLOOKUP(B51,'[1]10'!B:K,10,0),"0")</f>
        <v>0</v>
      </c>
      <c r="CE51" s="77">
        <f>IFERROR(VLOOKUP(B51,'[1]10'!B:L,11,0),"0")</f>
        <v>0</v>
      </c>
      <c r="CF51" s="75">
        <f t="shared" si="17"/>
        <v>0</v>
      </c>
      <c r="CG51" s="77">
        <f>IFERROR(VLOOKUP(B51,'[1]11'!B:D,3,0),"0")</f>
        <v>0</v>
      </c>
      <c r="CH51" s="77">
        <f>IFERROR(VLOOKUP(B51,'[1]11'!B:E,4,0),"0")</f>
        <v>0</v>
      </c>
      <c r="CI51" s="77">
        <f>IFERROR(VLOOKUP(B51,'[1]11'!B:F,5,0),"0")</f>
        <v>0</v>
      </c>
      <c r="CJ51" s="77">
        <f>IFERROR(VLOOKUP(B51,'[1]11'!B:J,9,0),"0")</f>
        <v>0</v>
      </c>
      <c r="CK51" s="77">
        <f>IFERROR(VLOOKUP(B51,'[1]11'!B:K,10,0),"0")</f>
        <v>0</v>
      </c>
      <c r="CL51" s="77">
        <f>IFERROR(VLOOKUP(B51,'[1]11'!B:L,11,0),"0")</f>
        <v>0</v>
      </c>
      <c r="CM51" s="75">
        <f t="shared" si="18"/>
        <v>0</v>
      </c>
      <c r="CN51" s="77">
        <f>IFERROR(VLOOKUP(B51,'[1]12'!B:D,3,0),"0")</f>
        <v>0</v>
      </c>
      <c r="CO51" s="77">
        <f>IFERROR(VLOOKUP(B51,'[1]12'!B:E,4,0),"0")</f>
        <v>0</v>
      </c>
      <c r="CP51" s="77">
        <f>IFERROR(VLOOKUP(B51,'[1]12'!B:F,5,0),"0")</f>
        <v>0</v>
      </c>
      <c r="CQ51" s="77">
        <f>IFERROR(VLOOKUP(B51,'[1]12'!B:J,9,0),"0")</f>
        <v>0</v>
      </c>
      <c r="CR51" s="77">
        <f>IFERROR(VLOOKUP(B51,'[1]12'!B:K,10,0),"0")</f>
        <v>0</v>
      </c>
      <c r="CS51" s="77">
        <f>IFERROR(VLOOKUP(B51,'[1]12'!B:L,11,0),"0")</f>
        <v>0</v>
      </c>
      <c r="CT51" s="75">
        <f t="shared" si="19"/>
        <v>0</v>
      </c>
      <c r="CU51" s="77">
        <f>IFERROR(VLOOKUP(B51,'[1]13'!B:D,3,0),"0")</f>
        <v>0</v>
      </c>
      <c r="CV51" s="77">
        <f>IFERROR(VLOOKUP(B51,'[1]13'!B:E,4,0),"0")</f>
        <v>0</v>
      </c>
      <c r="CW51" s="77">
        <f>IFERROR(VLOOKUP(B51,'[1]13'!B:F,5,0),"0")</f>
        <v>0</v>
      </c>
      <c r="CX51" s="77">
        <f>IFERROR(VLOOKUP(B51,'[1]13'!B:J,9,0),"0")</f>
        <v>0</v>
      </c>
      <c r="CY51" s="77">
        <f>IFERROR(VLOOKUP(B51,'[1]13'!B:K,10,0),"0")</f>
        <v>0</v>
      </c>
      <c r="CZ51" s="77">
        <f>IFERROR(VLOOKUP(B51,'[1]13'!B:L,11,0),"0")</f>
        <v>0</v>
      </c>
      <c r="DA51" s="75">
        <f t="shared" si="20"/>
        <v>0</v>
      </c>
      <c r="DB51" s="77">
        <f>IFERROR(VLOOKUP(B51,'[1]14'!B:D,3,0),"0")</f>
        <v>0</v>
      </c>
      <c r="DC51" s="77">
        <f>IFERROR(VLOOKUP(B51,'[1]14'!B:E,4,0),"0")</f>
        <v>0</v>
      </c>
      <c r="DD51" s="77">
        <f>IFERROR(VLOOKUP(B51,'[1]14'!B:F,5,0),"0")</f>
        <v>0</v>
      </c>
      <c r="DE51" s="77">
        <f>IFERROR(VLOOKUP(B51,'[1]14'!B:J,9,0),"0")</f>
        <v>0</v>
      </c>
      <c r="DF51" s="77">
        <f>IFERROR(VLOOKUP(B51,'[1]14'!B:K,10,0),"0")</f>
        <v>0</v>
      </c>
      <c r="DG51" s="77">
        <f>IFERROR(VLOOKUP(B51,'[1]14'!B:L,11,0),"0")</f>
        <v>0</v>
      </c>
      <c r="DH51" s="75">
        <f t="shared" si="21"/>
        <v>0</v>
      </c>
      <c r="DI51" s="77">
        <f>IFERROR(VLOOKUP(B51,'[1]15'!B:D,3,0),"0")</f>
        <v>0</v>
      </c>
      <c r="DJ51" s="77">
        <f>IFERROR(VLOOKUP(B51,'[1]15'!B:E,4,0),"0")</f>
        <v>0</v>
      </c>
      <c r="DK51" s="77">
        <f>IFERROR(VLOOKUP(B51,'[1]15'!B:F,5,0),"0")</f>
        <v>0</v>
      </c>
      <c r="DL51" s="77">
        <f>IFERROR(VLOOKUP(B51,'[1]15'!B:J,9,0),"0")</f>
        <v>0</v>
      </c>
      <c r="DM51" s="77">
        <f>IFERROR(VLOOKUP(B51,'[1]15'!B:K,10,0),"0")</f>
        <v>0</v>
      </c>
      <c r="DN51" s="77">
        <f>IFERROR(VLOOKUP(B51,'[1]15'!B:L,11,0),"0")</f>
        <v>0</v>
      </c>
      <c r="DO51" s="75">
        <f t="shared" si="22"/>
        <v>0</v>
      </c>
      <c r="DP51" s="77">
        <f>IFERROR(VLOOKUP(B51,'[1]16'!B:D,3,0),"0")</f>
        <v>0</v>
      </c>
      <c r="DQ51" s="77">
        <f>IFERROR(VLOOKUP(B51,'[1]16'!B:E,4,0),"0")</f>
        <v>0</v>
      </c>
      <c r="DR51" s="77">
        <f>IFERROR(VLOOKUP(B51,'[1]16'!B:F,5,0),"0")</f>
        <v>0</v>
      </c>
      <c r="DS51" s="77">
        <f>IFERROR(VLOOKUP(B51,'[1]16'!B:J,9,0),"0")</f>
        <v>0</v>
      </c>
      <c r="DT51" s="77">
        <f>IFERROR(VLOOKUP(B51,'[1]16'!B:K,10,0),"0")</f>
        <v>0</v>
      </c>
      <c r="DU51" s="77">
        <f>IFERROR(VLOOKUP(B51,'[1]16'!B:L,11,0),"0")</f>
        <v>0</v>
      </c>
      <c r="DV51" s="75">
        <f t="shared" si="23"/>
        <v>0</v>
      </c>
      <c r="DW51" s="77">
        <f>IFERROR(VLOOKUP(B51,'[1]17'!B:D,3,0),"0")</f>
        <v>0</v>
      </c>
      <c r="DX51" s="77">
        <f>IFERROR(VLOOKUP(B51,'[1]17'!B:E,4,0),"0")</f>
        <v>0</v>
      </c>
      <c r="DY51" s="77">
        <f>IFERROR(VLOOKUP(B51,'[1]17'!B:F,5,0),"0")</f>
        <v>0</v>
      </c>
      <c r="DZ51" s="77">
        <f>IFERROR(VLOOKUP(B51,'[1]17'!B:J,9,0),"0")</f>
        <v>0</v>
      </c>
      <c r="EA51" s="77">
        <f>IFERROR(VLOOKUP(B51,'[1]17'!B:K,10,0),"0")</f>
        <v>0</v>
      </c>
      <c r="EB51" s="77">
        <f>IFERROR(VLOOKUP(B51,'[1]17'!B:L,11,0),"0")</f>
        <v>0</v>
      </c>
      <c r="EC51" s="75">
        <f t="shared" si="24"/>
        <v>0</v>
      </c>
      <c r="ED51" s="77">
        <f>IFERROR(VLOOKUP(B51,'[1]18'!B:D,3,0),"0")</f>
        <v>0</v>
      </c>
      <c r="EE51" s="77">
        <f>IFERROR(VLOOKUP(B51,'[1]18'!B:E,4,0),"0")</f>
        <v>0</v>
      </c>
      <c r="EF51" s="77">
        <f>IFERROR(VLOOKUP(B51,'[1]18'!B:F,5,0),"0")</f>
        <v>0</v>
      </c>
      <c r="EG51" s="77">
        <f>IFERROR(VLOOKUP(B51,'[1]18'!B:J,9,0),"0")</f>
        <v>0</v>
      </c>
      <c r="EH51" s="77">
        <f>IFERROR(VLOOKUP(B51,'[1]18'!B:K,10,0),"0")</f>
        <v>0</v>
      </c>
      <c r="EI51" s="77">
        <f>IFERROR(VLOOKUP(B51,'[1]18'!B:L,11,0),"0")</f>
        <v>0</v>
      </c>
      <c r="EJ51" s="75">
        <f t="shared" si="25"/>
        <v>0</v>
      </c>
      <c r="EK51" s="77">
        <f>IFERROR(VLOOKUP(B51,'[1]19'!B:D,3,0),"0")</f>
        <v>0</v>
      </c>
      <c r="EL51" s="77">
        <f>IFERROR(VLOOKUP(B51,'[1]19'!B:E,4,0),"0")</f>
        <v>0</v>
      </c>
      <c r="EM51" s="77">
        <f>IFERROR(VLOOKUP(B51,'[1]19'!B:F,5,0),"0")</f>
        <v>0</v>
      </c>
      <c r="EN51" s="77">
        <f>IFERROR(VLOOKUP(B51,'[1]19'!B:J,9,0),"0")</f>
        <v>0</v>
      </c>
      <c r="EO51" s="77">
        <f>IFERROR(VLOOKUP(B51,'[1]19'!B:K,10,0),"0")</f>
        <v>0</v>
      </c>
      <c r="EP51" s="77">
        <f>IFERROR(VLOOKUP(B51,'[1]19'!B:L,11,0),"0")</f>
        <v>0</v>
      </c>
      <c r="EQ51" s="75">
        <f t="shared" si="26"/>
        <v>0</v>
      </c>
      <c r="ER51" s="77">
        <f>IFERROR(VLOOKUP(B51,'[1]20'!B:D,3,0),"0")</f>
        <v>0</v>
      </c>
      <c r="ES51" s="77">
        <f>IFERROR(VLOOKUP(B51,'[1]20'!B:E,4,0),"0")</f>
        <v>0</v>
      </c>
      <c r="ET51" s="77">
        <f>IFERROR(VLOOKUP(B51,'[1]20'!B:F,5,0),"0")</f>
        <v>0</v>
      </c>
      <c r="EU51" s="77">
        <f>IFERROR(VLOOKUP(B51,'[1]20'!B:J,9,0),"0")</f>
        <v>0</v>
      </c>
      <c r="EV51" s="77">
        <f>IFERROR(VLOOKUP(B51,'[1]20'!B:K,10,0),"0")</f>
        <v>0</v>
      </c>
      <c r="EW51" s="77">
        <f>IFERROR(VLOOKUP(B51,'[1]20'!B:L,11,0),"0")</f>
        <v>0</v>
      </c>
      <c r="EX51" s="75">
        <f t="shared" si="27"/>
        <v>0</v>
      </c>
      <c r="EY51" s="77">
        <f>IFERROR(VLOOKUP(B51,'[1]21'!B:D,3,0),"0")</f>
        <v>0</v>
      </c>
      <c r="EZ51" s="77">
        <f>IFERROR(VLOOKUP(B51,'[1]21'!B:E,4,0),"0")</f>
        <v>0</v>
      </c>
      <c r="FA51" s="77">
        <f>IFERROR(VLOOKUP(B51,'[1]21'!B:F,5,0),"0")</f>
        <v>0</v>
      </c>
      <c r="FB51" s="77">
        <f>IFERROR(VLOOKUP(B51,'[1]21'!B:J,9,0),"0")</f>
        <v>0</v>
      </c>
      <c r="FC51" s="77">
        <f>IFERROR(VLOOKUP(B51,'[1]21'!B:K,10,0),"0")</f>
        <v>0</v>
      </c>
      <c r="FD51" s="77">
        <f>IFERROR(VLOOKUP(B51,'[1]21'!B:L,11,0),"0")</f>
        <v>0</v>
      </c>
      <c r="FE51" s="75">
        <f t="shared" si="28"/>
        <v>0</v>
      </c>
      <c r="FF51" s="77">
        <f>IFERROR(VLOOKUP(B51,'[1]22'!B:D,3,0),"0")</f>
        <v>0</v>
      </c>
      <c r="FG51" s="77">
        <f>IFERROR(VLOOKUP(B51,'[1]22'!B:E,4,0),"0")</f>
        <v>0</v>
      </c>
      <c r="FH51" s="77">
        <f>IFERROR(VLOOKUP(B51,'[1]22'!B:F,5,0),"0")</f>
        <v>0</v>
      </c>
      <c r="FI51" s="77">
        <f>IFERROR(VLOOKUP(B51,'[1]22'!B:J,9,0),"0")</f>
        <v>0</v>
      </c>
      <c r="FJ51" s="77">
        <f>IFERROR(VLOOKUP(B51,'[1]22'!B:K,10,0),"0")</f>
        <v>0</v>
      </c>
      <c r="FK51" s="77">
        <f>IFERROR(VLOOKUP(B51,'[1]22'!B:L,11,0),"0")</f>
        <v>0</v>
      </c>
      <c r="FL51" s="75">
        <f t="shared" si="29"/>
        <v>0</v>
      </c>
      <c r="FM51" s="77">
        <f>IFERROR(VLOOKUP(B51,'[1]23'!B:D,3,0),"0")</f>
        <v>0</v>
      </c>
      <c r="FN51" s="77">
        <f>IFERROR(VLOOKUP(B51,'[1]23'!B:E,4,0),"0")</f>
        <v>0</v>
      </c>
      <c r="FO51" s="77">
        <f>IFERROR(VLOOKUP(B51,'[1]23'!B:F,5,0),"0")</f>
        <v>0</v>
      </c>
      <c r="FP51" s="77">
        <f>IFERROR(VLOOKUP(B51,'[1]23'!B:J,9,0),"0")</f>
        <v>0</v>
      </c>
      <c r="FQ51" s="77">
        <f>IFERROR(VLOOKUP(B51,'[1]23'!B:K,10,0),"0")</f>
        <v>0</v>
      </c>
      <c r="FR51" s="77">
        <f>IFERROR(VLOOKUP(B51,'[1]23'!B:L,11,0),"0")</f>
        <v>0</v>
      </c>
      <c r="FS51" s="75">
        <f t="shared" si="30"/>
        <v>0</v>
      </c>
      <c r="FT51" s="77">
        <f>IFERROR(VLOOKUP(B51,'[1]24'!B:D,3,0),"0")</f>
        <v>0</v>
      </c>
      <c r="FU51" s="77">
        <f>IFERROR(VLOOKUP(B51,'[1]24'!B:E,4,0),"0")</f>
        <v>0</v>
      </c>
      <c r="FV51" s="77">
        <f>IFERROR(VLOOKUP(B51,'[1]24'!B:F,5,0),"0")</f>
        <v>0</v>
      </c>
      <c r="FW51" s="77">
        <f>IFERROR(VLOOKUP(B51,'[1]24'!B:J,9,0),"0")</f>
        <v>0</v>
      </c>
      <c r="FX51" s="77">
        <f>IFERROR(VLOOKUP(B51,'[1]24'!B:K,10,0),"0")</f>
        <v>0</v>
      </c>
      <c r="FY51" s="77">
        <f>IFERROR(VLOOKUP(B51,'[1]24'!B:L,11,0),"0")</f>
        <v>0</v>
      </c>
      <c r="FZ51" s="75">
        <f t="shared" si="31"/>
        <v>0</v>
      </c>
      <c r="GA51" s="77">
        <f>IFERROR(VLOOKUP(B51,'[1]25'!B:D,3,0),"0")</f>
        <v>0</v>
      </c>
      <c r="GB51" s="77">
        <f>IFERROR(VLOOKUP(B51,'[1]25'!B:E,4,0),"0")</f>
        <v>0</v>
      </c>
      <c r="GC51" s="77">
        <f>IFERROR(VLOOKUP(B51,'[1]25'!B:F,5,0),"0")</f>
        <v>0</v>
      </c>
      <c r="GD51" s="77">
        <f>IFERROR(VLOOKUP(B51,'[1]25'!B:J,9,0),"0")</f>
        <v>0</v>
      </c>
      <c r="GE51" s="77">
        <f>IFERROR(VLOOKUP(B51,'[1]25'!B:K,10,0),"0")</f>
        <v>0</v>
      </c>
      <c r="GF51" s="77">
        <f>IFERROR(VLOOKUP(B51,'[1]25'!B:L,11,0),"0")</f>
        <v>0</v>
      </c>
      <c r="GG51" s="75">
        <f t="shared" si="32"/>
        <v>0</v>
      </c>
      <c r="GH51" s="77">
        <f>IFERROR(VLOOKUP(B51,'[1]26'!B:D,3,0),"0")</f>
        <v>0</v>
      </c>
      <c r="GI51" s="77">
        <f>IFERROR(VLOOKUP(B51,'[1]26'!B:E,4,0),"0")</f>
        <v>0</v>
      </c>
      <c r="GJ51" s="77">
        <f>IFERROR(VLOOKUP(B51,'[1]26'!B:F,5,0),"0")</f>
        <v>0</v>
      </c>
      <c r="GK51" s="77">
        <f>IFERROR(VLOOKUP(B51,'[1]26'!B:J,9,0),"0")</f>
        <v>0</v>
      </c>
      <c r="GL51" s="77">
        <f>IFERROR(VLOOKUP(B51,'[1]26'!B:K,10,0),"0")</f>
        <v>0</v>
      </c>
      <c r="GM51" s="77">
        <f>IFERROR(VLOOKUP(B51,'[1]26'!B:L,11,0),"0")</f>
        <v>0</v>
      </c>
      <c r="GN51" s="75">
        <f t="shared" si="33"/>
        <v>0</v>
      </c>
      <c r="GO51" s="77">
        <f>IFERROR(VLOOKUP(B51,'[1]27'!B:D,3,0),"0")</f>
        <v>0</v>
      </c>
      <c r="GP51" s="77">
        <f>IFERROR(VLOOKUP(B51,'[1]27'!B:E,4,0),"0")</f>
        <v>0</v>
      </c>
      <c r="GQ51" s="77">
        <f>IFERROR(VLOOKUP(B51,'[1]27'!B:F,5,0),"0")</f>
        <v>0</v>
      </c>
      <c r="GR51" s="77">
        <f>IFERROR(VLOOKUP(B51,'[1]27'!B:J,9,0),"0")</f>
        <v>0</v>
      </c>
      <c r="GS51" s="77">
        <f>IFERROR(VLOOKUP(B51,'[1]27'!B:K,10,0),"0")</f>
        <v>0</v>
      </c>
      <c r="GT51" s="77">
        <f>IFERROR(VLOOKUP(B51,'[1]27'!B:L,11,0),"0")</f>
        <v>10</v>
      </c>
      <c r="GU51" s="75">
        <f t="shared" si="34"/>
        <v>10</v>
      </c>
      <c r="GV51" s="77">
        <f>IFERROR(VLOOKUP(B51,'[1]28'!B:D,3,0),"0")</f>
        <v>0</v>
      </c>
      <c r="GW51" s="77">
        <f>IFERROR(VLOOKUP(B51,'[1]28'!B:E,4,0),"0")</f>
        <v>0</v>
      </c>
      <c r="GX51" s="77">
        <f>IFERROR(VLOOKUP(B51,'[1]28'!B:F,5,0),"0")</f>
        <v>0</v>
      </c>
      <c r="GY51" s="77">
        <f>IFERROR(VLOOKUP(B51,'[1]28'!B:J,9,0),"0")</f>
        <v>0</v>
      </c>
      <c r="GZ51" s="77">
        <f>IFERROR(VLOOKUP(B51,'[1]28'!B:K,10,0),"0")</f>
        <v>0</v>
      </c>
      <c r="HA51" s="77">
        <f>IFERROR(VLOOKUP(B51,'[1]28'!B:L,11,0),"0")</f>
        <v>0</v>
      </c>
      <c r="HB51" s="75">
        <f t="shared" si="35"/>
        <v>0</v>
      </c>
      <c r="HC51" s="77" t="str">
        <f>IFERROR(VLOOKUP(B51,#REF!,3),"0")</f>
        <v>0</v>
      </c>
      <c r="HD51" s="77" t="str">
        <f>IFERROR(VLOOKUP(B51,#REF!,4,0),"0")</f>
        <v>0</v>
      </c>
      <c r="HE51" s="77" t="str">
        <f>IFERROR(VLOOKUP(B51,#REF!,5,0),"0")</f>
        <v>0</v>
      </c>
      <c r="HF51" s="77" t="str">
        <f>IFERROR(VLOOKUP(B51,#REF!,9,0),"0")</f>
        <v>0</v>
      </c>
      <c r="HG51" s="77" t="str">
        <f>IFERROR(VLOOKUP(B51,#REF!,10,0),"0")</f>
        <v>0</v>
      </c>
      <c r="HH51" s="77" t="str">
        <f>IFERROR(VLOOKUP(B51,#REF!,11,0),"0")</f>
        <v>0</v>
      </c>
      <c r="HI51" s="75">
        <f t="shared" si="36"/>
        <v>0</v>
      </c>
      <c r="HP51" s="75">
        <f t="shared" si="37"/>
        <v>0</v>
      </c>
      <c r="HW51" s="75">
        <f t="shared" si="38"/>
        <v>0</v>
      </c>
    </row>
    <row r="52" spans="1:231" x14ac:dyDescent="0.6">
      <c r="A52" s="57">
        <v>49</v>
      </c>
      <c r="B52" s="57">
        <v>1111016</v>
      </c>
      <c r="C52" s="58" t="s">
        <v>16768</v>
      </c>
      <c r="D52" s="57" t="s">
        <v>168</v>
      </c>
      <c r="E52" s="59">
        <v>31.16</v>
      </c>
      <c r="F52" s="73">
        <f t="shared" si="5"/>
        <v>623.20000000000005</v>
      </c>
      <c r="G52" s="74">
        <f t="shared" si="39"/>
        <v>0</v>
      </c>
      <c r="H52" s="74">
        <f t="shared" si="39"/>
        <v>0</v>
      </c>
      <c r="I52" s="74">
        <f t="shared" si="39"/>
        <v>0</v>
      </c>
      <c r="J52" s="74">
        <f t="shared" si="39"/>
        <v>0</v>
      </c>
      <c r="K52" s="74">
        <f t="shared" si="39"/>
        <v>0</v>
      </c>
      <c r="L52" s="74">
        <f t="shared" si="39"/>
        <v>20</v>
      </c>
      <c r="M52" s="75">
        <f t="shared" si="6"/>
        <v>20</v>
      </c>
      <c r="N52" s="76">
        <f t="shared" si="7"/>
        <v>0</v>
      </c>
      <c r="O52" s="77" t="str">
        <f>IFERROR(VLOOKUP(B52,'[1]1ไม่มียอด'!B:D,3,0),"0")</f>
        <v>0</v>
      </c>
      <c r="P52" s="77" t="str">
        <f>IFERROR(VLOOKUP(B52,'[1]1ไม่มียอด'!B:E,4,0),"0")</f>
        <v>0</v>
      </c>
      <c r="Q52" s="77" t="str">
        <f>IFERROR(VLOOKUP(B52,'[1]1ไม่มียอด'!B:F,5,0),"0")</f>
        <v>0</v>
      </c>
      <c r="R52" s="77" t="str">
        <f>IFERROR(VLOOKUP(B52,'[1]1ไม่มียอด'!B:G,6,0),"0")</f>
        <v>0</v>
      </c>
      <c r="S52" s="77" t="str">
        <f>IFERROR(VLOOKUP(B52,'[1]1ไม่มียอด'!B:J,9,0),"0")</f>
        <v>0</v>
      </c>
      <c r="T52" s="77" t="str">
        <f>IFERROR(VLOOKUP(B52,'[1]1ไม่มียอด'!B:K,10,0),"0")</f>
        <v>0</v>
      </c>
      <c r="U52" s="75">
        <f t="shared" si="8"/>
        <v>0</v>
      </c>
      <c r="V52" s="77" t="str">
        <f>IFERROR(VLOOKUP(B52,#REF!,3,0),"0")</f>
        <v>0</v>
      </c>
      <c r="W52" s="77" t="str">
        <f>IFERROR(VLOOKUP(B52,#REF!,4,0),"0")</f>
        <v>0</v>
      </c>
      <c r="X52" s="77" t="str">
        <f>IFERROR(VLOOKUP(B52,#REF!,5,0),"0")</f>
        <v>0</v>
      </c>
      <c r="Y52" s="77" t="str">
        <f>IFERROR(VLOOKUP(B52,#REF!,9,0),"0")</f>
        <v>0</v>
      </c>
      <c r="Z52" s="77" t="str">
        <f>IFERROR(VLOOKUP(B52,#REF!,10,0),"0")</f>
        <v>0</v>
      </c>
      <c r="AA52" s="77" t="str">
        <f>IFERROR(VLOOKUP(B52,#REF!,11,0),"0")</f>
        <v>0</v>
      </c>
      <c r="AB52" s="75">
        <f t="shared" si="9"/>
        <v>0</v>
      </c>
      <c r="AC52" s="77">
        <f>IFERROR(VLOOKUP(B52,'[1]3'!B:D,3,0),"0")</f>
        <v>0</v>
      </c>
      <c r="AD52" s="77">
        <f>IFERROR(VLOOKUP(B52,'[1]3'!B:E,4,0),"0")</f>
        <v>0</v>
      </c>
      <c r="AE52" s="77">
        <f>IFERROR(VLOOKUP(B52,'[1]3'!B:F,5,0),"0")</f>
        <v>0</v>
      </c>
      <c r="AF52" s="77">
        <f>IFERROR(VLOOKUP(B52,'[1]3'!B:J,9,0),"0")</f>
        <v>0</v>
      </c>
      <c r="AG52" s="77">
        <f>IFERROR(VLOOKUP(B52,'[1]3'!B:K,10,0),"0")</f>
        <v>0</v>
      </c>
      <c r="AH52" s="77">
        <f>IFERROR(VLOOKUP(B52,'[1]3'!B:L,11,0),"0")</f>
        <v>0</v>
      </c>
      <c r="AI52" s="75">
        <f t="shared" si="10"/>
        <v>0</v>
      </c>
      <c r="AJ52" s="77">
        <f>IFERROR(VLOOKUP(B52,'[1]4'!B:D,3,0),"0")</f>
        <v>0</v>
      </c>
      <c r="AK52" s="77">
        <f>IFERROR(VLOOKUP(B52,'[1]4'!B:E,4,0),"0")</f>
        <v>0</v>
      </c>
      <c r="AL52" s="77">
        <f>IFERROR(VLOOKUP(B52,'[1]4'!B:F,5,0),"0")</f>
        <v>0</v>
      </c>
      <c r="AM52" s="77">
        <f>IFERROR(VLOOKUP(B52,'[1]4'!B:J,9,0),"0")</f>
        <v>0</v>
      </c>
      <c r="AN52" s="77">
        <f>IFERROR(VLOOKUP(B52,'[1]4'!B:K,10,0),"0")</f>
        <v>0</v>
      </c>
      <c r="AO52" s="77">
        <f>IFERROR(VLOOKUP(B52,'[1]4'!B:L,11,0),"0")</f>
        <v>0</v>
      </c>
      <c r="AP52" s="75">
        <f t="shared" si="11"/>
        <v>0</v>
      </c>
      <c r="AQ52" s="77">
        <f>IFERROR(VLOOKUP(B52,'[1]5'!B:D,3,0),"0")</f>
        <v>0</v>
      </c>
      <c r="AR52" s="77">
        <f>IFERROR(VLOOKUP(B52,'[1]5'!B:E,4,0),"0")</f>
        <v>0</v>
      </c>
      <c r="AS52" s="77">
        <f>IFERROR(VLOOKUP(B52,'[1]5'!B:F,5,0),"0")</f>
        <v>0</v>
      </c>
      <c r="AT52" s="77">
        <f>IFERROR(VLOOKUP(B52,'[1]5'!B:J,9,0),"0")</f>
        <v>0</v>
      </c>
      <c r="AU52" s="77">
        <f>IFERROR(VLOOKUP(B52,'[1]5'!B:K,10,0),"0")</f>
        <v>0</v>
      </c>
      <c r="AV52" s="77">
        <f>IFERROR(VLOOKUP(B52,'[1]5'!B:L,11,0),"0")</f>
        <v>0</v>
      </c>
      <c r="AW52" s="75">
        <f t="shared" si="12"/>
        <v>0</v>
      </c>
      <c r="AX52" s="77">
        <f>IFERROR(VLOOKUP(B52,'[1]6'!B:D,3,0),"0")</f>
        <v>0</v>
      </c>
      <c r="AY52" s="77">
        <f>IFERROR(VLOOKUP(B52,'[1]6'!B:E,4,0),"0")</f>
        <v>0</v>
      </c>
      <c r="AZ52" s="77">
        <f>IFERROR(VLOOKUP(B52,'[1]6'!B:F,5,0),"0")</f>
        <v>0</v>
      </c>
      <c r="BA52" s="77">
        <f>IFERROR(VLOOKUP(B52,'[1]6'!B:J,9,0),"0")</f>
        <v>0</v>
      </c>
      <c r="BB52" s="77">
        <f>IFERROR(VLOOKUP(B52,'[1]6'!B:K,10,0),"0")</f>
        <v>0</v>
      </c>
      <c r="BC52" s="77">
        <f>IFERROR(VLOOKUP(B52,'[1]6'!B:L,11,0),"0")</f>
        <v>0</v>
      </c>
      <c r="BD52" s="75">
        <f t="shared" si="13"/>
        <v>0</v>
      </c>
      <c r="BE52" s="77">
        <f>IFERROR(VLOOKUP(B52,'[1]7'!B:D,3,0),"0")</f>
        <v>0</v>
      </c>
      <c r="BF52" s="77">
        <f>IFERROR(VLOOKUP(B52,'[1]7'!B:E,4,0),"0")</f>
        <v>0</v>
      </c>
      <c r="BG52" s="77">
        <f>IFERROR(VLOOKUP(B52,'[1]7'!B:F,5,0),"0")</f>
        <v>0</v>
      </c>
      <c r="BH52" s="77">
        <f>IFERROR(VLOOKUP(B52,'[1]7'!B:J,9,0),"0")</f>
        <v>0</v>
      </c>
      <c r="BI52" s="77">
        <f>IFERROR(VLOOKUP(B52,'[1]7'!B:K,10,0),"0")</f>
        <v>0</v>
      </c>
      <c r="BJ52" s="77">
        <f>IFERROR(VLOOKUP(B52,'[1]7'!B:L,11,0),"0")</f>
        <v>0</v>
      </c>
      <c r="BK52" s="75">
        <f t="shared" si="14"/>
        <v>0</v>
      </c>
      <c r="BL52" s="77">
        <f>IFERROR(VLOOKUP(B52,'[1]8'!B:D,3,0),"0")</f>
        <v>0</v>
      </c>
      <c r="BM52" s="77">
        <f>IFERROR(VLOOKUP(B52,'[1]8'!B:E,4,0),"0")</f>
        <v>0</v>
      </c>
      <c r="BN52" s="77">
        <f>IFERROR(VLOOKUP(B52,'[1]8'!B:F,5,0),"0")</f>
        <v>0</v>
      </c>
      <c r="BO52" s="77">
        <f>IFERROR(VLOOKUP(B52,'[1]8'!B:J,9,0),"0")</f>
        <v>0</v>
      </c>
      <c r="BP52" s="77">
        <f>IFERROR(VLOOKUP(B52,'[1]8'!B:K,10,0),"0")</f>
        <v>0</v>
      </c>
      <c r="BQ52" s="77">
        <f>IFERROR(VLOOKUP(B52,'[1]8'!B:L,11,0),"0")</f>
        <v>0</v>
      </c>
      <c r="BR52" s="75">
        <f t="shared" si="15"/>
        <v>0</v>
      </c>
      <c r="BS52" s="77">
        <f>IFERROR(VLOOKUP(B52,'[1]9'!B:D,3,0),"0")</f>
        <v>0</v>
      </c>
      <c r="BT52" s="77">
        <f>IFERROR(VLOOKUP(B52,'[1]9'!B:E,4,0),"0")</f>
        <v>0</v>
      </c>
      <c r="BU52" s="77">
        <f>IFERROR(VLOOKUP(B52,'[1]9'!B:F,5,0),"0")</f>
        <v>0</v>
      </c>
      <c r="BV52" s="77">
        <f>IFERROR(VLOOKUP(B52,'[1]9'!B:J,9,0),"0")</f>
        <v>0</v>
      </c>
      <c r="BW52" s="77">
        <f>IFERROR(VLOOKUP(B52,'[1]9'!B:K,10,0),"0")</f>
        <v>0</v>
      </c>
      <c r="BX52" s="77">
        <f>IFERROR(VLOOKUP(B52,'[1]9'!B:L,11,0),"0")</f>
        <v>0</v>
      </c>
      <c r="BY52" s="75">
        <f t="shared" si="16"/>
        <v>0</v>
      </c>
      <c r="BZ52" s="77">
        <f>IFERROR(VLOOKUP(B52,'[1]10'!B:D,3,0),"0")</f>
        <v>0</v>
      </c>
      <c r="CA52" s="77">
        <f>IFERROR(VLOOKUP(B52,'[1]10'!B:E,4,0),"0")</f>
        <v>0</v>
      </c>
      <c r="CB52" s="77">
        <f>VLOOKUP(B52,'[1]10'!B:F,5,0)</f>
        <v>0</v>
      </c>
      <c r="CC52" s="77">
        <f>IFERROR(VLOOKUP(B52,'[1]10'!B:J,9,0),"0")</f>
        <v>0</v>
      </c>
      <c r="CD52" s="77">
        <f>IFERROR(VLOOKUP(B52,'[1]10'!B:K,10,0),"0")</f>
        <v>0</v>
      </c>
      <c r="CE52" s="77">
        <f>IFERROR(VLOOKUP(B52,'[1]10'!B:L,11,0),"0")</f>
        <v>0</v>
      </c>
      <c r="CF52" s="75">
        <f t="shared" si="17"/>
        <v>0</v>
      </c>
      <c r="CG52" s="77">
        <f>IFERROR(VLOOKUP(B52,'[1]11'!B:D,3,0),"0")</f>
        <v>0</v>
      </c>
      <c r="CH52" s="77">
        <f>IFERROR(VLOOKUP(B52,'[1]11'!B:E,4,0),"0")</f>
        <v>0</v>
      </c>
      <c r="CI52" s="77">
        <f>IFERROR(VLOOKUP(B52,'[1]11'!B:F,5,0),"0")</f>
        <v>0</v>
      </c>
      <c r="CJ52" s="77">
        <f>IFERROR(VLOOKUP(B52,'[1]11'!B:J,9,0),"0")</f>
        <v>0</v>
      </c>
      <c r="CK52" s="77">
        <f>IFERROR(VLOOKUP(B52,'[1]11'!B:K,10,0),"0")</f>
        <v>0</v>
      </c>
      <c r="CL52" s="77">
        <f>IFERROR(VLOOKUP(B52,'[1]11'!B:L,11,0),"0")</f>
        <v>0</v>
      </c>
      <c r="CM52" s="75">
        <f t="shared" si="18"/>
        <v>0</v>
      </c>
      <c r="CN52" s="77">
        <f>IFERROR(VLOOKUP(B52,'[1]12'!B:D,3,0),"0")</f>
        <v>0</v>
      </c>
      <c r="CO52" s="77">
        <f>IFERROR(VLOOKUP(B52,'[1]12'!B:E,4,0),"0")</f>
        <v>0</v>
      </c>
      <c r="CP52" s="77">
        <f>IFERROR(VLOOKUP(B52,'[1]12'!B:F,5,0),"0")</f>
        <v>0</v>
      </c>
      <c r="CQ52" s="77">
        <f>IFERROR(VLOOKUP(B52,'[1]12'!B:J,9,0),"0")</f>
        <v>0</v>
      </c>
      <c r="CR52" s="77">
        <f>IFERROR(VLOOKUP(B52,'[1]12'!B:K,10,0),"0")</f>
        <v>0</v>
      </c>
      <c r="CS52" s="77">
        <f>IFERROR(VLOOKUP(B52,'[1]12'!B:L,11,0),"0")</f>
        <v>0</v>
      </c>
      <c r="CT52" s="75">
        <f t="shared" si="19"/>
        <v>0</v>
      </c>
      <c r="CU52" s="77">
        <f>IFERROR(VLOOKUP(B52,'[1]13'!B:D,3,0),"0")</f>
        <v>0</v>
      </c>
      <c r="CV52" s="77">
        <f>IFERROR(VLOOKUP(B52,'[1]13'!B:E,4,0),"0")</f>
        <v>0</v>
      </c>
      <c r="CW52" s="77">
        <f>IFERROR(VLOOKUP(B52,'[1]13'!B:F,5,0),"0")</f>
        <v>0</v>
      </c>
      <c r="CX52" s="77">
        <f>IFERROR(VLOOKUP(B52,'[1]13'!B:J,9,0),"0")</f>
        <v>0</v>
      </c>
      <c r="CY52" s="77">
        <f>IFERROR(VLOOKUP(B52,'[1]13'!B:K,10,0),"0")</f>
        <v>0</v>
      </c>
      <c r="CZ52" s="77">
        <f>IFERROR(VLOOKUP(B52,'[1]13'!B:L,11,0),"0")</f>
        <v>0</v>
      </c>
      <c r="DA52" s="75">
        <f t="shared" si="20"/>
        <v>0</v>
      </c>
      <c r="DB52" s="77">
        <f>IFERROR(VLOOKUP(B52,'[1]14'!B:D,3,0),"0")</f>
        <v>0</v>
      </c>
      <c r="DC52" s="77">
        <f>IFERROR(VLOOKUP(B52,'[1]14'!B:E,4,0),"0")</f>
        <v>0</v>
      </c>
      <c r="DD52" s="77">
        <f>IFERROR(VLOOKUP(B52,'[1]14'!B:F,5,0),"0")</f>
        <v>0</v>
      </c>
      <c r="DE52" s="77">
        <f>IFERROR(VLOOKUP(B52,'[1]14'!B:J,9,0),"0")</f>
        <v>0</v>
      </c>
      <c r="DF52" s="77">
        <f>IFERROR(VLOOKUP(B52,'[1]14'!B:K,10,0),"0")</f>
        <v>0</v>
      </c>
      <c r="DG52" s="77">
        <f>IFERROR(VLOOKUP(B52,'[1]14'!B:L,11,0),"0")</f>
        <v>0</v>
      </c>
      <c r="DH52" s="75">
        <f t="shared" si="21"/>
        <v>0</v>
      </c>
      <c r="DI52" s="77">
        <f>IFERROR(VLOOKUP(B52,'[1]15'!B:D,3,0),"0")</f>
        <v>0</v>
      </c>
      <c r="DJ52" s="77">
        <f>IFERROR(VLOOKUP(B52,'[1]15'!B:E,4,0),"0")</f>
        <v>0</v>
      </c>
      <c r="DK52" s="77">
        <f>IFERROR(VLOOKUP(B52,'[1]15'!B:F,5,0),"0")</f>
        <v>0</v>
      </c>
      <c r="DL52" s="77">
        <f>IFERROR(VLOOKUP(B52,'[1]15'!B:J,9,0),"0")</f>
        <v>0</v>
      </c>
      <c r="DM52" s="77">
        <f>IFERROR(VLOOKUP(B52,'[1]15'!B:K,10,0),"0")</f>
        <v>0</v>
      </c>
      <c r="DN52" s="77">
        <f>IFERROR(VLOOKUP(B52,'[1]15'!B:L,11,0),"0")</f>
        <v>0</v>
      </c>
      <c r="DO52" s="75">
        <f t="shared" si="22"/>
        <v>0</v>
      </c>
      <c r="DP52" s="77">
        <f>IFERROR(VLOOKUP(B52,'[1]16'!B:D,3,0),"0")</f>
        <v>0</v>
      </c>
      <c r="DQ52" s="77">
        <f>IFERROR(VLOOKUP(B52,'[1]16'!B:E,4,0),"0")</f>
        <v>0</v>
      </c>
      <c r="DR52" s="77">
        <f>IFERROR(VLOOKUP(B52,'[1]16'!B:F,5,0),"0")</f>
        <v>0</v>
      </c>
      <c r="DS52" s="77">
        <f>IFERROR(VLOOKUP(B52,'[1]16'!B:J,9,0),"0")</f>
        <v>0</v>
      </c>
      <c r="DT52" s="77">
        <f>IFERROR(VLOOKUP(B52,'[1]16'!B:K,10,0),"0")</f>
        <v>0</v>
      </c>
      <c r="DU52" s="77">
        <f>IFERROR(VLOOKUP(B52,'[1]16'!B:L,11,0),"0")</f>
        <v>0</v>
      </c>
      <c r="DV52" s="75">
        <f t="shared" si="23"/>
        <v>0</v>
      </c>
      <c r="DW52" s="77">
        <f>IFERROR(VLOOKUP(B52,'[1]17'!B:D,3,0),"0")</f>
        <v>0</v>
      </c>
      <c r="DX52" s="77">
        <f>IFERROR(VLOOKUP(B52,'[1]17'!B:E,4,0),"0")</f>
        <v>0</v>
      </c>
      <c r="DY52" s="77">
        <f>IFERROR(VLOOKUP(B52,'[1]17'!B:F,5,0),"0")</f>
        <v>0</v>
      </c>
      <c r="DZ52" s="77">
        <f>IFERROR(VLOOKUP(B52,'[1]17'!B:J,9,0),"0")</f>
        <v>0</v>
      </c>
      <c r="EA52" s="77">
        <f>IFERROR(VLOOKUP(B52,'[1]17'!B:K,10,0),"0")</f>
        <v>0</v>
      </c>
      <c r="EB52" s="77">
        <f>IFERROR(VLOOKUP(B52,'[1]17'!B:L,11,0),"0")</f>
        <v>0</v>
      </c>
      <c r="EC52" s="75">
        <f t="shared" si="24"/>
        <v>0</v>
      </c>
      <c r="ED52" s="77">
        <f>IFERROR(VLOOKUP(B52,'[1]18'!B:D,3,0),"0")</f>
        <v>0</v>
      </c>
      <c r="EE52" s="77">
        <f>IFERROR(VLOOKUP(B52,'[1]18'!B:E,4,0),"0")</f>
        <v>0</v>
      </c>
      <c r="EF52" s="77">
        <f>IFERROR(VLOOKUP(B52,'[1]18'!B:F,5,0),"0")</f>
        <v>0</v>
      </c>
      <c r="EG52" s="77">
        <f>IFERROR(VLOOKUP(B52,'[1]18'!B:J,9,0),"0")</f>
        <v>0</v>
      </c>
      <c r="EH52" s="77">
        <f>IFERROR(VLOOKUP(B52,'[1]18'!B:K,10,0),"0")</f>
        <v>0</v>
      </c>
      <c r="EI52" s="77">
        <f>IFERROR(VLOOKUP(B52,'[1]18'!B:L,11,0),"0")</f>
        <v>0</v>
      </c>
      <c r="EJ52" s="75">
        <f t="shared" si="25"/>
        <v>0</v>
      </c>
      <c r="EK52" s="77">
        <f>IFERROR(VLOOKUP(B52,'[1]19'!B:D,3,0),"0")</f>
        <v>0</v>
      </c>
      <c r="EL52" s="77">
        <f>IFERROR(VLOOKUP(B52,'[1]19'!B:E,4,0),"0")</f>
        <v>0</v>
      </c>
      <c r="EM52" s="77">
        <f>IFERROR(VLOOKUP(B52,'[1]19'!B:F,5,0),"0")</f>
        <v>0</v>
      </c>
      <c r="EN52" s="77">
        <f>IFERROR(VLOOKUP(B52,'[1]19'!B:J,9,0),"0")</f>
        <v>0</v>
      </c>
      <c r="EO52" s="77">
        <f>IFERROR(VLOOKUP(B52,'[1]19'!B:K,10,0),"0")</f>
        <v>0</v>
      </c>
      <c r="EP52" s="77">
        <f>IFERROR(VLOOKUP(B52,'[1]19'!B:L,11,0),"0")</f>
        <v>0</v>
      </c>
      <c r="EQ52" s="75">
        <f t="shared" si="26"/>
        <v>0</v>
      </c>
      <c r="ER52" s="77">
        <f>IFERROR(VLOOKUP(B52,'[1]20'!B:D,3,0),"0")</f>
        <v>0</v>
      </c>
      <c r="ES52" s="77">
        <f>IFERROR(VLOOKUP(B52,'[1]20'!B:E,4,0),"0")</f>
        <v>0</v>
      </c>
      <c r="ET52" s="77">
        <f>IFERROR(VLOOKUP(B52,'[1]20'!B:F,5,0),"0")</f>
        <v>0</v>
      </c>
      <c r="EU52" s="77">
        <f>IFERROR(VLOOKUP(B52,'[1]20'!B:J,9,0),"0")</f>
        <v>0</v>
      </c>
      <c r="EV52" s="77">
        <f>IFERROR(VLOOKUP(B52,'[1]20'!B:K,10,0),"0")</f>
        <v>0</v>
      </c>
      <c r="EW52" s="77">
        <f>IFERROR(VLOOKUP(B52,'[1]20'!B:L,11,0),"0")</f>
        <v>0</v>
      </c>
      <c r="EX52" s="75">
        <f t="shared" si="27"/>
        <v>0</v>
      </c>
      <c r="EY52" s="77">
        <f>IFERROR(VLOOKUP(B52,'[1]21'!B:D,3,0),"0")</f>
        <v>0</v>
      </c>
      <c r="EZ52" s="77">
        <f>IFERROR(VLOOKUP(B52,'[1]21'!B:E,4,0),"0")</f>
        <v>0</v>
      </c>
      <c r="FA52" s="77">
        <f>IFERROR(VLOOKUP(B52,'[1]21'!B:F,5,0),"0")</f>
        <v>0</v>
      </c>
      <c r="FB52" s="77">
        <f>IFERROR(VLOOKUP(B52,'[1]21'!B:J,9,0),"0")</f>
        <v>0</v>
      </c>
      <c r="FC52" s="77">
        <f>IFERROR(VLOOKUP(B52,'[1]21'!B:K,10,0),"0")</f>
        <v>0</v>
      </c>
      <c r="FD52" s="77">
        <f>IFERROR(VLOOKUP(B52,'[1]21'!B:L,11,0),"0")</f>
        <v>0</v>
      </c>
      <c r="FE52" s="75">
        <f t="shared" si="28"/>
        <v>0</v>
      </c>
      <c r="FF52" s="77">
        <f>IFERROR(VLOOKUP(B52,'[1]22'!B:D,3,0),"0")</f>
        <v>0</v>
      </c>
      <c r="FG52" s="77">
        <f>IFERROR(VLOOKUP(B52,'[1]22'!B:E,4,0),"0")</f>
        <v>0</v>
      </c>
      <c r="FH52" s="77">
        <f>IFERROR(VLOOKUP(B52,'[1]22'!B:F,5,0),"0")</f>
        <v>0</v>
      </c>
      <c r="FI52" s="77">
        <f>IFERROR(VLOOKUP(B52,'[1]22'!B:J,9,0),"0")</f>
        <v>0</v>
      </c>
      <c r="FJ52" s="77">
        <f>IFERROR(VLOOKUP(B52,'[1]22'!B:K,10,0),"0")</f>
        <v>0</v>
      </c>
      <c r="FK52" s="77">
        <f>IFERROR(VLOOKUP(B52,'[1]22'!B:L,11,0),"0")</f>
        <v>0</v>
      </c>
      <c r="FL52" s="75">
        <f t="shared" si="29"/>
        <v>0</v>
      </c>
      <c r="FM52" s="77">
        <f>IFERROR(VLOOKUP(B52,'[1]23'!B:D,3,0),"0")</f>
        <v>0</v>
      </c>
      <c r="FN52" s="77">
        <f>IFERROR(VLOOKUP(B52,'[1]23'!B:E,4,0),"0")</f>
        <v>0</v>
      </c>
      <c r="FO52" s="77">
        <f>IFERROR(VLOOKUP(B52,'[1]23'!B:F,5,0),"0")</f>
        <v>0</v>
      </c>
      <c r="FP52" s="77">
        <f>IFERROR(VLOOKUP(B52,'[1]23'!B:J,9,0),"0")</f>
        <v>0</v>
      </c>
      <c r="FQ52" s="77">
        <f>IFERROR(VLOOKUP(B52,'[1]23'!B:K,10,0),"0")</f>
        <v>0</v>
      </c>
      <c r="FR52" s="77">
        <f>IFERROR(VLOOKUP(B52,'[1]23'!B:L,11,0),"0")</f>
        <v>0</v>
      </c>
      <c r="FS52" s="75">
        <f t="shared" si="30"/>
        <v>0</v>
      </c>
      <c r="FT52" s="77">
        <f>IFERROR(VLOOKUP(B52,'[1]24'!B:D,3,0),"0")</f>
        <v>0</v>
      </c>
      <c r="FU52" s="77">
        <f>IFERROR(VLOOKUP(B52,'[1]24'!B:E,4,0),"0")</f>
        <v>0</v>
      </c>
      <c r="FV52" s="77">
        <f>IFERROR(VLOOKUP(B52,'[1]24'!B:F,5,0),"0")</f>
        <v>0</v>
      </c>
      <c r="FW52" s="77">
        <f>IFERROR(VLOOKUP(B52,'[1]24'!B:J,9,0),"0")</f>
        <v>0</v>
      </c>
      <c r="FX52" s="77">
        <f>IFERROR(VLOOKUP(B52,'[1]24'!B:K,10,0),"0")</f>
        <v>0</v>
      </c>
      <c r="FY52" s="77">
        <f>IFERROR(VLOOKUP(B52,'[1]24'!B:L,11,0),"0")</f>
        <v>0</v>
      </c>
      <c r="FZ52" s="75">
        <f t="shared" si="31"/>
        <v>0</v>
      </c>
      <c r="GA52" s="77">
        <f>IFERROR(VLOOKUP(B52,'[1]25'!B:D,3,0),"0")</f>
        <v>0</v>
      </c>
      <c r="GB52" s="77">
        <f>IFERROR(VLOOKUP(B52,'[1]25'!B:E,4,0),"0")</f>
        <v>0</v>
      </c>
      <c r="GC52" s="77">
        <f>IFERROR(VLOOKUP(B52,'[1]25'!B:F,5,0),"0")</f>
        <v>0</v>
      </c>
      <c r="GD52" s="77">
        <f>IFERROR(VLOOKUP(B52,'[1]25'!B:J,9,0),"0")</f>
        <v>0</v>
      </c>
      <c r="GE52" s="77">
        <f>IFERROR(VLOOKUP(B52,'[1]25'!B:K,10,0),"0")</f>
        <v>0</v>
      </c>
      <c r="GF52" s="77">
        <f>IFERROR(VLOOKUP(B52,'[1]25'!B:L,11,0),"0")</f>
        <v>10</v>
      </c>
      <c r="GG52" s="75">
        <f t="shared" si="32"/>
        <v>0</v>
      </c>
      <c r="GH52" s="77">
        <f>IFERROR(VLOOKUP(B52,'[1]26'!B:D,3,0),"0")</f>
        <v>0</v>
      </c>
      <c r="GI52" s="77">
        <f>IFERROR(VLOOKUP(B52,'[1]26'!B:E,4,0),"0")</f>
        <v>0</v>
      </c>
      <c r="GJ52" s="77">
        <f>IFERROR(VLOOKUP(B52,'[1]26'!B:F,5,0),"0")</f>
        <v>0</v>
      </c>
      <c r="GK52" s="77">
        <f>IFERROR(VLOOKUP(B52,'[1]26'!B:J,9,0),"0")</f>
        <v>0</v>
      </c>
      <c r="GL52" s="77">
        <f>IFERROR(VLOOKUP(B52,'[1]26'!B:K,10,0),"0")</f>
        <v>0</v>
      </c>
      <c r="GM52" s="77">
        <f>IFERROR(VLOOKUP(B52,'[1]26'!B:L,11,0),"0")</f>
        <v>0</v>
      </c>
      <c r="GN52" s="75">
        <f t="shared" si="33"/>
        <v>0</v>
      </c>
      <c r="GO52" s="77">
        <f>IFERROR(VLOOKUP(B52,'[1]27'!B:D,3,0),"0")</f>
        <v>0</v>
      </c>
      <c r="GP52" s="77">
        <f>IFERROR(VLOOKUP(B52,'[1]27'!B:E,4,0),"0")</f>
        <v>0</v>
      </c>
      <c r="GQ52" s="77">
        <f>IFERROR(VLOOKUP(B52,'[1]27'!B:F,5,0),"0")</f>
        <v>0</v>
      </c>
      <c r="GR52" s="77">
        <f>IFERROR(VLOOKUP(B52,'[1]27'!B:J,9,0),"0")</f>
        <v>0</v>
      </c>
      <c r="GS52" s="77">
        <f>IFERROR(VLOOKUP(B52,'[1]27'!B:K,10,0),"0")</f>
        <v>0</v>
      </c>
      <c r="GT52" s="77">
        <f>IFERROR(VLOOKUP(B52,'[1]27'!B:L,11,0),"0")</f>
        <v>10</v>
      </c>
      <c r="GU52" s="75">
        <f t="shared" si="34"/>
        <v>10</v>
      </c>
      <c r="GV52" s="77">
        <f>IFERROR(VLOOKUP(B52,'[1]28'!B:D,3,0),"0")</f>
        <v>0</v>
      </c>
      <c r="GW52" s="77">
        <f>IFERROR(VLOOKUP(B52,'[1]28'!B:E,4,0),"0")</f>
        <v>0</v>
      </c>
      <c r="GX52" s="77">
        <f>IFERROR(VLOOKUP(B52,'[1]28'!B:F,5,0),"0")</f>
        <v>0</v>
      </c>
      <c r="GY52" s="77">
        <f>IFERROR(VLOOKUP(B52,'[1]28'!B:J,9,0),"0")</f>
        <v>0</v>
      </c>
      <c r="GZ52" s="77">
        <f>IFERROR(VLOOKUP(B52,'[1]28'!B:K,10,0),"0")</f>
        <v>0</v>
      </c>
      <c r="HA52" s="77">
        <f>IFERROR(VLOOKUP(B52,'[1]28'!B:L,11,0),"0")</f>
        <v>0</v>
      </c>
      <c r="HB52" s="75">
        <f t="shared" si="35"/>
        <v>0</v>
      </c>
      <c r="HC52" s="77" t="str">
        <f>IFERROR(VLOOKUP(B52,#REF!,3),"0")</f>
        <v>0</v>
      </c>
      <c r="HD52" s="77" t="str">
        <f>IFERROR(VLOOKUP(B52,#REF!,4,0),"0")</f>
        <v>0</v>
      </c>
      <c r="HE52" s="77" t="str">
        <f>IFERROR(VLOOKUP(B52,#REF!,5,0),"0")</f>
        <v>0</v>
      </c>
      <c r="HF52" s="77" t="str">
        <f>IFERROR(VLOOKUP(B52,#REF!,9,0),"0")</f>
        <v>0</v>
      </c>
      <c r="HG52" s="77" t="str">
        <f>IFERROR(VLOOKUP(B52,#REF!,10,0),"0")</f>
        <v>0</v>
      </c>
      <c r="HH52" s="77" t="str">
        <f>IFERROR(VLOOKUP(B52,#REF!,11,0),"0")</f>
        <v>0</v>
      </c>
      <c r="HI52" s="75">
        <f t="shared" si="36"/>
        <v>0</v>
      </c>
      <c r="HP52" s="75">
        <f t="shared" si="37"/>
        <v>0</v>
      </c>
      <c r="HW52" s="75">
        <f t="shared" si="38"/>
        <v>0</v>
      </c>
    </row>
    <row r="53" spans="1:231" x14ac:dyDescent="0.6">
      <c r="A53" s="57">
        <v>50</v>
      </c>
      <c r="B53" s="57">
        <v>1111014</v>
      </c>
      <c r="C53" s="58" t="s">
        <v>16769</v>
      </c>
      <c r="D53" s="57" t="s">
        <v>168</v>
      </c>
      <c r="E53" s="59">
        <v>34.94</v>
      </c>
      <c r="F53" s="73">
        <f t="shared" si="5"/>
        <v>349.4</v>
      </c>
      <c r="G53" s="74">
        <f t="shared" si="39"/>
        <v>0</v>
      </c>
      <c r="H53" s="74">
        <f t="shared" si="39"/>
        <v>0</v>
      </c>
      <c r="I53" s="74">
        <f t="shared" si="39"/>
        <v>0</v>
      </c>
      <c r="J53" s="74">
        <f t="shared" si="39"/>
        <v>0</v>
      </c>
      <c r="K53" s="74">
        <f t="shared" si="39"/>
        <v>0</v>
      </c>
      <c r="L53" s="74">
        <f t="shared" si="39"/>
        <v>10</v>
      </c>
      <c r="M53" s="75">
        <f t="shared" si="6"/>
        <v>10</v>
      </c>
      <c r="N53" s="76">
        <f t="shared" si="7"/>
        <v>0</v>
      </c>
      <c r="O53" s="77" t="str">
        <f>IFERROR(VLOOKUP(B53,'[1]1ไม่มียอด'!B:D,3,0),"0")</f>
        <v>0</v>
      </c>
      <c r="P53" s="77" t="str">
        <f>IFERROR(VLOOKUP(B53,'[1]1ไม่มียอด'!B:E,4,0),"0")</f>
        <v>0</v>
      </c>
      <c r="Q53" s="77" t="str">
        <f>IFERROR(VLOOKUP(B53,'[1]1ไม่มียอด'!B:F,5,0),"0")</f>
        <v>0</v>
      </c>
      <c r="R53" s="77" t="str">
        <f>IFERROR(VLOOKUP(B53,'[1]1ไม่มียอด'!B:G,6,0),"0")</f>
        <v>0</v>
      </c>
      <c r="S53" s="77" t="str">
        <f>IFERROR(VLOOKUP(B53,'[1]1ไม่มียอด'!B:J,9,0),"0")</f>
        <v>0</v>
      </c>
      <c r="T53" s="77" t="str">
        <f>IFERROR(VLOOKUP(B53,'[1]1ไม่มียอด'!B:K,10,0),"0")</f>
        <v>0</v>
      </c>
      <c r="U53" s="75">
        <f t="shared" si="8"/>
        <v>0</v>
      </c>
      <c r="V53" s="77" t="str">
        <f>IFERROR(VLOOKUP(B53,#REF!,3,0),"0")</f>
        <v>0</v>
      </c>
      <c r="W53" s="77" t="str">
        <f>IFERROR(VLOOKUP(B53,#REF!,4,0),"0")</f>
        <v>0</v>
      </c>
      <c r="X53" s="77" t="str">
        <f>IFERROR(VLOOKUP(B53,#REF!,5,0),"0")</f>
        <v>0</v>
      </c>
      <c r="Y53" s="77" t="str">
        <f>IFERROR(VLOOKUP(B53,#REF!,9,0),"0")</f>
        <v>0</v>
      </c>
      <c r="Z53" s="77" t="str">
        <f>IFERROR(VLOOKUP(B53,#REF!,10,0),"0")</f>
        <v>0</v>
      </c>
      <c r="AA53" s="77" t="str">
        <f>IFERROR(VLOOKUP(B53,#REF!,11,0),"0")</f>
        <v>0</v>
      </c>
      <c r="AB53" s="75">
        <f t="shared" si="9"/>
        <v>0</v>
      </c>
      <c r="AC53" s="77">
        <f>IFERROR(VLOOKUP(B53,'[1]3'!B:D,3,0),"0")</f>
        <v>0</v>
      </c>
      <c r="AD53" s="77">
        <f>IFERROR(VLOOKUP(B53,'[1]3'!B:E,4,0),"0")</f>
        <v>0</v>
      </c>
      <c r="AE53" s="77">
        <f>IFERROR(VLOOKUP(B53,'[1]3'!B:F,5,0),"0")</f>
        <v>0</v>
      </c>
      <c r="AF53" s="77">
        <f>IFERROR(VLOOKUP(B53,'[1]3'!B:J,9,0),"0")</f>
        <v>0</v>
      </c>
      <c r="AG53" s="77">
        <f>IFERROR(VLOOKUP(B53,'[1]3'!B:K,10,0),"0")</f>
        <v>0</v>
      </c>
      <c r="AH53" s="77">
        <f>IFERROR(VLOOKUP(B53,'[1]3'!B:L,11,0),"0")</f>
        <v>0</v>
      </c>
      <c r="AI53" s="75">
        <f t="shared" si="10"/>
        <v>0</v>
      </c>
      <c r="AJ53" s="77">
        <f>IFERROR(VLOOKUP(B53,'[1]4'!B:D,3,0),"0")</f>
        <v>0</v>
      </c>
      <c r="AK53" s="77">
        <f>IFERROR(VLOOKUP(B53,'[1]4'!B:E,4,0),"0")</f>
        <v>0</v>
      </c>
      <c r="AL53" s="77">
        <f>IFERROR(VLOOKUP(B53,'[1]4'!B:F,5,0),"0")</f>
        <v>0</v>
      </c>
      <c r="AM53" s="77">
        <f>IFERROR(VLOOKUP(B53,'[1]4'!B:J,9,0),"0")</f>
        <v>0</v>
      </c>
      <c r="AN53" s="77">
        <f>IFERROR(VLOOKUP(B53,'[1]4'!B:K,10,0),"0")</f>
        <v>0</v>
      </c>
      <c r="AO53" s="77">
        <f>IFERROR(VLOOKUP(B53,'[1]4'!B:L,11,0),"0")</f>
        <v>0</v>
      </c>
      <c r="AP53" s="75">
        <f t="shared" si="11"/>
        <v>0</v>
      </c>
      <c r="AQ53" s="77">
        <f>IFERROR(VLOOKUP(B53,'[1]5'!B:D,3,0),"0")</f>
        <v>0</v>
      </c>
      <c r="AR53" s="77">
        <f>IFERROR(VLOOKUP(B53,'[1]5'!B:E,4,0),"0")</f>
        <v>0</v>
      </c>
      <c r="AS53" s="77">
        <f>IFERROR(VLOOKUP(B53,'[1]5'!B:F,5,0),"0")</f>
        <v>0</v>
      </c>
      <c r="AT53" s="77">
        <f>IFERROR(VLOOKUP(B53,'[1]5'!B:J,9,0),"0")</f>
        <v>0</v>
      </c>
      <c r="AU53" s="77">
        <f>IFERROR(VLOOKUP(B53,'[1]5'!B:K,10,0),"0")</f>
        <v>0</v>
      </c>
      <c r="AV53" s="77">
        <f>IFERROR(VLOOKUP(B53,'[1]5'!B:L,11,0),"0")</f>
        <v>0</v>
      </c>
      <c r="AW53" s="75">
        <f t="shared" si="12"/>
        <v>0</v>
      </c>
      <c r="AX53" s="77">
        <f>IFERROR(VLOOKUP(B53,'[1]6'!B:D,3,0),"0")</f>
        <v>0</v>
      </c>
      <c r="AY53" s="77">
        <f>IFERROR(VLOOKUP(B53,'[1]6'!B:E,4,0),"0")</f>
        <v>0</v>
      </c>
      <c r="AZ53" s="77">
        <f>IFERROR(VLOOKUP(B53,'[1]6'!B:F,5,0),"0")</f>
        <v>0</v>
      </c>
      <c r="BA53" s="77">
        <f>IFERROR(VLOOKUP(B53,'[1]6'!B:J,9,0),"0")</f>
        <v>0</v>
      </c>
      <c r="BB53" s="77">
        <f>IFERROR(VLOOKUP(B53,'[1]6'!B:K,10,0),"0")</f>
        <v>0</v>
      </c>
      <c r="BC53" s="77">
        <f>IFERROR(VLOOKUP(B53,'[1]6'!B:L,11,0),"0")</f>
        <v>0</v>
      </c>
      <c r="BD53" s="75">
        <f t="shared" si="13"/>
        <v>0</v>
      </c>
      <c r="BE53" s="77">
        <f>IFERROR(VLOOKUP(B53,'[1]7'!B:D,3,0),"0")</f>
        <v>0</v>
      </c>
      <c r="BF53" s="77">
        <f>IFERROR(VLOOKUP(B53,'[1]7'!B:E,4,0),"0")</f>
        <v>0</v>
      </c>
      <c r="BG53" s="77">
        <f>IFERROR(VLOOKUP(B53,'[1]7'!B:F,5,0),"0")</f>
        <v>0</v>
      </c>
      <c r="BH53" s="77">
        <f>IFERROR(VLOOKUP(B53,'[1]7'!B:J,9,0),"0")</f>
        <v>0</v>
      </c>
      <c r="BI53" s="77">
        <f>IFERROR(VLOOKUP(B53,'[1]7'!B:K,10,0),"0")</f>
        <v>0</v>
      </c>
      <c r="BJ53" s="77">
        <f>IFERROR(VLOOKUP(B53,'[1]7'!B:L,11,0),"0")</f>
        <v>0</v>
      </c>
      <c r="BK53" s="75">
        <f t="shared" si="14"/>
        <v>0</v>
      </c>
      <c r="BL53" s="77">
        <f>IFERROR(VLOOKUP(B53,'[1]8'!B:D,3,0),"0")</f>
        <v>0</v>
      </c>
      <c r="BM53" s="77">
        <f>IFERROR(VLOOKUP(B53,'[1]8'!B:E,4,0),"0")</f>
        <v>0</v>
      </c>
      <c r="BN53" s="77">
        <f>IFERROR(VLOOKUP(B53,'[1]8'!B:F,5,0),"0")</f>
        <v>0</v>
      </c>
      <c r="BO53" s="77">
        <f>IFERROR(VLOOKUP(B53,'[1]8'!B:J,9,0),"0")</f>
        <v>0</v>
      </c>
      <c r="BP53" s="77">
        <f>IFERROR(VLOOKUP(B53,'[1]8'!B:K,10,0),"0")</f>
        <v>0</v>
      </c>
      <c r="BQ53" s="77">
        <f>IFERROR(VLOOKUP(B53,'[1]8'!B:L,11,0),"0")</f>
        <v>0</v>
      </c>
      <c r="BR53" s="75">
        <f t="shared" si="15"/>
        <v>0</v>
      </c>
      <c r="BS53" s="77">
        <f>IFERROR(VLOOKUP(B53,'[1]9'!B:D,3,0),"0")</f>
        <v>0</v>
      </c>
      <c r="BT53" s="77">
        <f>IFERROR(VLOOKUP(B53,'[1]9'!B:E,4,0),"0")</f>
        <v>0</v>
      </c>
      <c r="BU53" s="77">
        <f>IFERROR(VLOOKUP(B53,'[1]9'!B:F,5,0),"0")</f>
        <v>0</v>
      </c>
      <c r="BV53" s="77">
        <f>IFERROR(VLOOKUP(B53,'[1]9'!B:J,9,0),"0")</f>
        <v>0</v>
      </c>
      <c r="BW53" s="77">
        <f>IFERROR(VLOOKUP(B53,'[1]9'!B:K,10,0),"0")</f>
        <v>0</v>
      </c>
      <c r="BX53" s="77">
        <f>IFERROR(VLOOKUP(B53,'[1]9'!B:L,11,0),"0")</f>
        <v>0</v>
      </c>
      <c r="BY53" s="75">
        <f t="shared" si="16"/>
        <v>0</v>
      </c>
      <c r="BZ53" s="77">
        <f>IFERROR(VLOOKUP(B53,'[1]10'!B:D,3,0),"0")</f>
        <v>0</v>
      </c>
      <c r="CA53" s="77">
        <f>IFERROR(VLOOKUP(B53,'[1]10'!B:E,4,0),"0")</f>
        <v>0</v>
      </c>
      <c r="CB53" s="77">
        <f>VLOOKUP(B53,'[1]10'!B:F,5,0)</f>
        <v>0</v>
      </c>
      <c r="CC53" s="77">
        <f>IFERROR(VLOOKUP(B53,'[1]10'!B:J,9,0),"0")</f>
        <v>0</v>
      </c>
      <c r="CD53" s="77">
        <f>IFERROR(VLOOKUP(B53,'[1]10'!B:K,10,0),"0")</f>
        <v>0</v>
      </c>
      <c r="CE53" s="77">
        <f>IFERROR(VLOOKUP(B53,'[1]10'!B:L,11,0),"0")</f>
        <v>0</v>
      </c>
      <c r="CF53" s="75">
        <f t="shared" si="17"/>
        <v>0</v>
      </c>
      <c r="CG53" s="77">
        <f>IFERROR(VLOOKUP(B53,'[1]11'!B:D,3,0),"0")</f>
        <v>0</v>
      </c>
      <c r="CH53" s="77">
        <f>IFERROR(VLOOKUP(B53,'[1]11'!B:E,4,0),"0")</f>
        <v>0</v>
      </c>
      <c r="CI53" s="77">
        <f>IFERROR(VLOOKUP(B53,'[1]11'!B:F,5,0),"0")</f>
        <v>0</v>
      </c>
      <c r="CJ53" s="77">
        <f>IFERROR(VLOOKUP(B53,'[1]11'!B:J,9,0),"0")</f>
        <v>0</v>
      </c>
      <c r="CK53" s="77">
        <f>IFERROR(VLOOKUP(B53,'[1]11'!B:K,10,0),"0")</f>
        <v>0</v>
      </c>
      <c r="CL53" s="77">
        <f>IFERROR(VLOOKUP(B53,'[1]11'!B:L,11,0),"0")</f>
        <v>0</v>
      </c>
      <c r="CM53" s="75">
        <f t="shared" si="18"/>
        <v>0</v>
      </c>
      <c r="CN53" s="77">
        <f>IFERROR(VLOOKUP(B53,'[1]12'!B:D,3,0),"0")</f>
        <v>0</v>
      </c>
      <c r="CO53" s="77">
        <f>IFERROR(VLOOKUP(B53,'[1]12'!B:E,4,0),"0")</f>
        <v>0</v>
      </c>
      <c r="CP53" s="77">
        <f>IFERROR(VLOOKUP(B53,'[1]12'!B:F,5,0),"0")</f>
        <v>0</v>
      </c>
      <c r="CQ53" s="77">
        <f>IFERROR(VLOOKUP(B53,'[1]12'!B:J,9,0),"0")</f>
        <v>0</v>
      </c>
      <c r="CR53" s="77">
        <f>IFERROR(VLOOKUP(B53,'[1]12'!B:K,10,0),"0")</f>
        <v>0</v>
      </c>
      <c r="CS53" s="77">
        <f>IFERROR(VLOOKUP(B53,'[1]12'!B:L,11,0),"0")</f>
        <v>0</v>
      </c>
      <c r="CT53" s="75">
        <f t="shared" si="19"/>
        <v>0</v>
      </c>
      <c r="CU53" s="77">
        <f>IFERROR(VLOOKUP(B53,'[1]13'!B:D,3,0),"0")</f>
        <v>0</v>
      </c>
      <c r="CV53" s="77">
        <f>IFERROR(VLOOKUP(B53,'[1]13'!B:E,4,0),"0")</f>
        <v>0</v>
      </c>
      <c r="CW53" s="77">
        <f>IFERROR(VLOOKUP(B53,'[1]13'!B:F,5,0),"0")</f>
        <v>0</v>
      </c>
      <c r="CX53" s="77">
        <f>IFERROR(VLOOKUP(B53,'[1]13'!B:J,9,0),"0")</f>
        <v>0</v>
      </c>
      <c r="CY53" s="77">
        <f>IFERROR(VLOOKUP(B53,'[1]13'!B:K,10,0),"0")</f>
        <v>0</v>
      </c>
      <c r="CZ53" s="77">
        <f>IFERROR(VLOOKUP(B53,'[1]13'!B:L,11,0),"0")</f>
        <v>0</v>
      </c>
      <c r="DA53" s="75">
        <f t="shared" si="20"/>
        <v>0</v>
      </c>
      <c r="DB53" s="77">
        <f>IFERROR(VLOOKUP(B53,'[1]14'!B:D,3,0),"0")</f>
        <v>0</v>
      </c>
      <c r="DC53" s="77">
        <f>IFERROR(VLOOKUP(B53,'[1]14'!B:E,4,0),"0")</f>
        <v>0</v>
      </c>
      <c r="DD53" s="77">
        <f>IFERROR(VLOOKUP(B53,'[1]14'!B:F,5,0),"0")</f>
        <v>0</v>
      </c>
      <c r="DE53" s="77">
        <f>IFERROR(VLOOKUP(B53,'[1]14'!B:J,9,0),"0")</f>
        <v>0</v>
      </c>
      <c r="DF53" s="77">
        <f>IFERROR(VLOOKUP(B53,'[1]14'!B:K,10,0),"0")</f>
        <v>0</v>
      </c>
      <c r="DG53" s="77">
        <f>IFERROR(VLOOKUP(B53,'[1]14'!B:L,11,0),"0")</f>
        <v>0</v>
      </c>
      <c r="DH53" s="75">
        <f t="shared" si="21"/>
        <v>0</v>
      </c>
      <c r="DI53" s="77">
        <f>IFERROR(VLOOKUP(B53,'[1]15'!B:D,3,0),"0")</f>
        <v>0</v>
      </c>
      <c r="DJ53" s="77">
        <f>IFERROR(VLOOKUP(B53,'[1]15'!B:E,4,0),"0")</f>
        <v>0</v>
      </c>
      <c r="DK53" s="77">
        <f>IFERROR(VLOOKUP(B53,'[1]15'!B:F,5,0),"0")</f>
        <v>0</v>
      </c>
      <c r="DL53" s="77">
        <f>IFERROR(VLOOKUP(B53,'[1]15'!B:J,9,0),"0")</f>
        <v>0</v>
      </c>
      <c r="DM53" s="77">
        <f>IFERROR(VLOOKUP(B53,'[1]15'!B:K,10,0),"0")</f>
        <v>0</v>
      </c>
      <c r="DN53" s="77">
        <f>IFERROR(VLOOKUP(B53,'[1]15'!B:L,11,0),"0")</f>
        <v>0</v>
      </c>
      <c r="DO53" s="75">
        <f t="shared" si="22"/>
        <v>0</v>
      </c>
      <c r="DP53" s="77">
        <f>IFERROR(VLOOKUP(B53,'[1]16'!B:D,3,0),"0")</f>
        <v>0</v>
      </c>
      <c r="DQ53" s="77">
        <f>IFERROR(VLOOKUP(B53,'[1]16'!B:E,4,0),"0")</f>
        <v>0</v>
      </c>
      <c r="DR53" s="77">
        <f>IFERROR(VLOOKUP(B53,'[1]16'!B:F,5,0),"0")</f>
        <v>0</v>
      </c>
      <c r="DS53" s="77">
        <f>IFERROR(VLOOKUP(B53,'[1]16'!B:J,9,0),"0")</f>
        <v>0</v>
      </c>
      <c r="DT53" s="77">
        <f>IFERROR(VLOOKUP(B53,'[1]16'!B:K,10,0),"0")</f>
        <v>0</v>
      </c>
      <c r="DU53" s="77">
        <f>IFERROR(VLOOKUP(B53,'[1]16'!B:L,11,0),"0")</f>
        <v>0</v>
      </c>
      <c r="DV53" s="75">
        <f t="shared" si="23"/>
        <v>0</v>
      </c>
      <c r="DW53" s="77">
        <f>IFERROR(VLOOKUP(B53,'[1]17'!B:D,3,0),"0")</f>
        <v>0</v>
      </c>
      <c r="DX53" s="77">
        <f>IFERROR(VLOOKUP(B53,'[1]17'!B:E,4,0),"0")</f>
        <v>0</v>
      </c>
      <c r="DY53" s="77">
        <f>IFERROR(VLOOKUP(B53,'[1]17'!B:F,5,0),"0")</f>
        <v>0</v>
      </c>
      <c r="DZ53" s="77">
        <f>IFERROR(VLOOKUP(B53,'[1]17'!B:J,9,0),"0")</f>
        <v>0</v>
      </c>
      <c r="EA53" s="77">
        <f>IFERROR(VLOOKUP(B53,'[1]17'!B:K,10,0),"0")</f>
        <v>0</v>
      </c>
      <c r="EB53" s="77">
        <f>IFERROR(VLOOKUP(B53,'[1]17'!B:L,11,0),"0")</f>
        <v>0</v>
      </c>
      <c r="EC53" s="75">
        <f t="shared" si="24"/>
        <v>0</v>
      </c>
      <c r="ED53" s="77">
        <f>IFERROR(VLOOKUP(B53,'[1]18'!B:D,3,0),"0")</f>
        <v>0</v>
      </c>
      <c r="EE53" s="77">
        <f>IFERROR(VLOOKUP(B53,'[1]18'!B:E,4,0),"0")</f>
        <v>0</v>
      </c>
      <c r="EF53" s="77">
        <f>IFERROR(VLOOKUP(B53,'[1]18'!B:F,5,0),"0")</f>
        <v>0</v>
      </c>
      <c r="EG53" s="77">
        <f>IFERROR(VLOOKUP(B53,'[1]18'!B:J,9,0),"0")</f>
        <v>0</v>
      </c>
      <c r="EH53" s="77">
        <f>IFERROR(VLOOKUP(B53,'[1]18'!B:K,10,0),"0")</f>
        <v>0</v>
      </c>
      <c r="EI53" s="77">
        <f>IFERROR(VLOOKUP(B53,'[1]18'!B:L,11,0),"0")</f>
        <v>0</v>
      </c>
      <c r="EJ53" s="75">
        <f t="shared" si="25"/>
        <v>0</v>
      </c>
      <c r="EK53" s="77">
        <f>IFERROR(VLOOKUP(B53,'[1]19'!B:D,3,0),"0")</f>
        <v>0</v>
      </c>
      <c r="EL53" s="77">
        <f>IFERROR(VLOOKUP(B53,'[1]19'!B:E,4,0),"0")</f>
        <v>0</v>
      </c>
      <c r="EM53" s="77">
        <f>IFERROR(VLOOKUP(B53,'[1]19'!B:F,5,0),"0")</f>
        <v>0</v>
      </c>
      <c r="EN53" s="77">
        <f>IFERROR(VLOOKUP(B53,'[1]19'!B:J,9,0),"0")</f>
        <v>0</v>
      </c>
      <c r="EO53" s="77">
        <f>IFERROR(VLOOKUP(B53,'[1]19'!B:K,10,0),"0")</f>
        <v>0</v>
      </c>
      <c r="EP53" s="77">
        <f>IFERROR(VLOOKUP(B53,'[1]19'!B:L,11,0),"0")</f>
        <v>0</v>
      </c>
      <c r="EQ53" s="75">
        <f t="shared" si="26"/>
        <v>0</v>
      </c>
      <c r="ER53" s="77">
        <f>IFERROR(VLOOKUP(B53,'[1]20'!B:D,3,0),"0")</f>
        <v>0</v>
      </c>
      <c r="ES53" s="77">
        <f>IFERROR(VLOOKUP(B53,'[1]20'!B:E,4,0),"0")</f>
        <v>0</v>
      </c>
      <c r="ET53" s="77">
        <f>IFERROR(VLOOKUP(B53,'[1]20'!B:F,5,0),"0")</f>
        <v>0</v>
      </c>
      <c r="EU53" s="77">
        <f>IFERROR(VLOOKUP(B53,'[1]20'!B:J,9,0),"0")</f>
        <v>0</v>
      </c>
      <c r="EV53" s="77">
        <f>IFERROR(VLOOKUP(B53,'[1]20'!B:K,10,0),"0")</f>
        <v>0</v>
      </c>
      <c r="EW53" s="77">
        <f>IFERROR(VLOOKUP(B53,'[1]20'!B:L,11,0),"0")</f>
        <v>0</v>
      </c>
      <c r="EX53" s="75">
        <f t="shared" si="27"/>
        <v>0</v>
      </c>
      <c r="EY53" s="77">
        <f>IFERROR(VLOOKUP(B53,'[1]21'!B:D,3,0),"0")</f>
        <v>0</v>
      </c>
      <c r="EZ53" s="77">
        <f>IFERROR(VLOOKUP(B53,'[1]21'!B:E,4,0),"0")</f>
        <v>0</v>
      </c>
      <c r="FA53" s="77">
        <f>IFERROR(VLOOKUP(B53,'[1]21'!B:F,5,0),"0")</f>
        <v>0</v>
      </c>
      <c r="FB53" s="77">
        <f>IFERROR(VLOOKUP(B53,'[1]21'!B:J,9,0),"0")</f>
        <v>0</v>
      </c>
      <c r="FC53" s="77">
        <f>IFERROR(VLOOKUP(B53,'[1]21'!B:K,10,0),"0")</f>
        <v>0</v>
      </c>
      <c r="FD53" s="77">
        <f>IFERROR(VLOOKUP(B53,'[1]21'!B:L,11,0),"0")</f>
        <v>0</v>
      </c>
      <c r="FE53" s="75">
        <f t="shared" si="28"/>
        <v>0</v>
      </c>
      <c r="FF53" s="77">
        <f>IFERROR(VLOOKUP(B53,'[1]22'!B:D,3,0),"0")</f>
        <v>0</v>
      </c>
      <c r="FG53" s="77">
        <f>IFERROR(VLOOKUP(B53,'[1]22'!B:E,4,0),"0")</f>
        <v>0</v>
      </c>
      <c r="FH53" s="77">
        <f>IFERROR(VLOOKUP(B53,'[1]22'!B:F,5,0),"0")</f>
        <v>0</v>
      </c>
      <c r="FI53" s="77">
        <f>IFERROR(VLOOKUP(B53,'[1]22'!B:J,9,0),"0")</f>
        <v>0</v>
      </c>
      <c r="FJ53" s="77">
        <f>IFERROR(VLOOKUP(B53,'[1]22'!B:K,10,0),"0")</f>
        <v>0</v>
      </c>
      <c r="FK53" s="77">
        <f>IFERROR(VLOOKUP(B53,'[1]22'!B:L,11,0),"0")</f>
        <v>0</v>
      </c>
      <c r="FL53" s="75">
        <f t="shared" si="29"/>
        <v>0</v>
      </c>
      <c r="FM53" s="77">
        <f>IFERROR(VLOOKUP(B53,'[1]23'!B:D,3,0),"0")</f>
        <v>0</v>
      </c>
      <c r="FN53" s="77">
        <f>IFERROR(VLOOKUP(B53,'[1]23'!B:E,4,0),"0")</f>
        <v>0</v>
      </c>
      <c r="FO53" s="77">
        <f>IFERROR(VLOOKUP(B53,'[1]23'!B:F,5,0),"0")</f>
        <v>0</v>
      </c>
      <c r="FP53" s="77">
        <f>IFERROR(VLOOKUP(B53,'[1]23'!B:J,9,0),"0")</f>
        <v>0</v>
      </c>
      <c r="FQ53" s="77">
        <f>IFERROR(VLOOKUP(B53,'[1]23'!B:K,10,0),"0")</f>
        <v>0</v>
      </c>
      <c r="FR53" s="77">
        <f>IFERROR(VLOOKUP(B53,'[1]23'!B:L,11,0),"0")</f>
        <v>0</v>
      </c>
      <c r="FS53" s="75">
        <f t="shared" si="30"/>
        <v>0</v>
      </c>
      <c r="FT53" s="77">
        <f>IFERROR(VLOOKUP(B53,'[1]24'!B:D,3,0),"0")</f>
        <v>0</v>
      </c>
      <c r="FU53" s="77">
        <f>IFERROR(VLOOKUP(B53,'[1]24'!B:E,4,0),"0")</f>
        <v>0</v>
      </c>
      <c r="FV53" s="77">
        <f>IFERROR(VLOOKUP(B53,'[1]24'!B:F,5,0),"0")</f>
        <v>0</v>
      </c>
      <c r="FW53" s="77">
        <f>IFERROR(VLOOKUP(B53,'[1]24'!B:J,9,0),"0")</f>
        <v>0</v>
      </c>
      <c r="FX53" s="77">
        <f>IFERROR(VLOOKUP(B53,'[1]24'!B:K,10,0),"0")</f>
        <v>0</v>
      </c>
      <c r="FY53" s="77">
        <f>IFERROR(VLOOKUP(B53,'[1]24'!B:L,11,0),"0")</f>
        <v>0</v>
      </c>
      <c r="FZ53" s="75">
        <f t="shared" si="31"/>
        <v>0</v>
      </c>
      <c r="GA53" s="77">
        <f>IFERROR(VLOOKUP(B53,'[1]25'!B:D,3,0),"0")</f>
        <v>0</v>
      </c>
      <c r="GB53" s="77">
        <f>IFERROR(VLOOKUP(B53,'[1]25'!B:E,4,0),"0")</f>
        <v>0</v>
      </c>
      <c r="GC53" s="77">
        <f>IFERROR(VLOOKUP(B53,'[1]25'!B:F,5,0),"0")</f>
        <v>0</v>
      </c>
      <c r="GD53" s="77">
        <f>IFERROR(VLOOKUP(B53,'[1]25'!B:J,9,0),"0")</f>
        <v>0</v>
      </c>
      <c r="GE53" s="77">
        <f>IFERROR(VLOOKUP(B53,'[1]25'!B:K,10,0),"0")</f>
        <v>0</v>
      </c>
      <c r="GF53" s="77">
        <f>IFERROR(VLOOKUP(B53,'[1]25'!B:L,11,0),"0")</f>
        <v>0</v>
      </c>
      <c r="GG53" s="75">
        <f t="shared" si="32"/>
        <v>0</v>
      </c>
      <c r="GH53" s="77">
        <f>IFERROR(VLOOKUP(B53,'[1]26'!B:D,3,0),"0")</f>
        <v>0</v>
      </c>
      <c r="GI53" s="77">
        <f>IFERROR(VLOOKUP(B53,'[1]26'!B:E,4,0),"0")</f>
        <v>0</v>
      </c>
      <c r="GJ53" s="77">
        <f>IFERROR(VLOOKUP(B53,'[1]26'!B:F,5,0),"0")</f>
        <v>0</v>
      </c>
      <c r="GK53" s="77">
        <f>IFERROR(VLOOKUP(B53,'[1]26'!B:J,9,0),"0")</f>
        <v>0</v>
      </c>
      <c r="GL53" s="77">
        <f>IFERROR(VLOOKUP(B53,'[1]26'!B:K,10,0),"0")</f>
        <v>0</v>
      </c>
      <c r="GM53" s="77">
        <f>IFERROR(VLOOKUP(B53,'[1]26'!B:L,11,0),"0")</f>
        <v>0</v>
      </c>
      <c r="GN53" s="75">
        <f t="shared" si="33"/>
        <v>0</v>
      </c>
      <c r="GO53" s="77">
        <f>IFERROR(VLOOKUP(B53,'[1]27'!B:D,3,0),"0")</f>
        <v>0</v>
      </c>
      <c r="GP53" s="77">
        <f>IFERROR(VLOOKUP(B53,'[1]27'!B:E,4,0),"0")</f>
        <v>0</v>
      </c>
      <c r="GQ53" s="77">
        <f>IFERROR(VLOOKUP(B53,'[1]27'!B:F,5,0),"0")</f>
        <v>0</v>
      </c>
      <c r="GR53" s="77">
        <f>IFERROR(VLOOKUP(B53,'[1]27'!B:J,9,0),"0")</f>
        <v>0</v>
      </c>
      <c r="GS53" s="77">
        <f>IFERROR(VLOOKUP(B53,'[1]27'!B:K,10,0),"0")</f>
        <v>0</v>
      </c>
      <c r="GT53" s="77">
        <f>IFERROR(VLOOKUP(B53,'[1]27'!B:L,11,0),"0")</f>
        <v>10</v>
      </c>
      <c r="GU53" s="75">
        <f t="shared" si="34"/>
        <v>10</v>
      </c>
      <c r="GV53" s="77">
        <f>IFERROR(VLOOKUP(B53,'[1]28'!B:D,3,0),"0")</f>
        <v>0</v>
      </c>
      <c r="GW53" s="77">
        <f>IFERROR(VLOOKUP(B53,'[1]28'!B:E,4,0),"0")</f>
        <v>0</v>
      </c>
      <c r="GX53" s="77">
        <f>IFERROR(VLOOKUP(B53,'[1]28'!B:F,5,0),"0")</f>
        <v>0</v>
      </c>
      <c r="GY53" s="77">
        <f>IFERROR(VLOOKUP(B53,'[1]28'!B:J,9,0),"0")</f>
        <v>0</v>
      </c>
      <c r="GZ53" s="77">
        <f>IFERROR(VLOOKUP(B53,'[1]28'!B:K,10,0),"0")</f>
        <v>0</v>
      </c>
      <c r="HA53" s="77">
        <f>IFERROR(VLOOKUP(B53,'[1]28'!B:L,11,0),"0")</f>
        <v>0</v>
      </c>
      <c r="HB53" s="75">
        <f t="shared" si="35"/>
        <v>0</v>
      </c>
      <c r="HC53" s="77" t="str">
        <f>IFERROR(VLOOKUP(B53,#REF!,3),"0")</f>
        <v>0</v>
      </c>
      <c r="HD53" s="77" t="str">
        <f>IFERROR(VLOOKUP(B53,#REF!,4,0),"0")</f>
        <v>0</v>
      </c>
      <c r="HE53" s="77" t="str">
        <f>IFERROR(VLOOKUP(B53,#REF!,5,0),"0")</f>
        <v>0</v>
      </c>
      <c r="HF53" s="77" t="str">
        <f>IFERROR(VLOOKUP(B53,#REF!,9,0),"0")</f>
        <v>0</v>
      </c>
      <c r="HG53" s="77" t="str">
        <f>IFERROR(VLOOKUP(B53,#REF!,10,0),"0")</f>
        <v>0</v>
      </c>
      <c r="HH53" s="77" t="str">
        <f>IFERROR(VLOOKUP(B53,#REF!,11,0),"0")</f>
        <v>0</v>
      </c>
      <c r="HI53" s="75">
        <f t="shared" si="36"/>
        <v>0</v>
      </c>
      <c r="HP53" s="75">
        <f t="shared" si="37"/>
        <v>0</v>
      </c>
      <c r="HW53" s="75">
        <f t="shared" si="38"/>
        <v>0</v>
      </c>
    </row>
    <row r="54" spans="1:231" x14ac:dyDescent="0.6">
      <c r="A54" s="57">
        <v>51</v>
      </c>
      <c r="B54" s="57">
        <v>1111025</v>
      </c>
      <c r="C54" s="58" t="s">
        <v>16770</v>
      </c>
      <c r="D54" s="57" t="s">
        <v>168</v>
      </c>
      <c r="E54" s="59">
        <v>25.06</v>
      </c>
      <c r="F54" s="73">
        <f t="shared" si="5"/>
        <v>250.6</v>
      </c>
      <c r="G54" s="74">
        <f t="shared" ref="G54:L85" si="40">+O54+V54+AC54+AJ54+AQ54+AX54+BE54+BL54+BS54+BZ54+CG54+CN54+CU54+DB54+DI54+DP54+DW54+ED54+EK54+ER54+EY54+FF54+FM54+FT54+GA54+GH54+GO54+GV54+HC54+HJ54+HQ54</f>
        <v>0</v>
      </c>
      <c r="H54" s="74">
        <f t="shared" si="40"/>
        <v>0</v>
      </c>
      <c r="I54" s="74">
        <f t="shared" si="40"/>
        <v>0</v>
      </c>
      <c r="J54" s="74">
        <f t="shared" si="40"/>
        <v>0</v>
      </c>
      <c r="K54" s="74">
        <f t="shared" si="40"/>
        <v>0</v>
      </c>
      <c r="L54" s="74">
        <f t="shared" si="40"/>
        <v>10</v>
      </c>
      <c r="M54" s="75">
        <f t="shared" si="6"/>
        <v>10</v>
      </c>
      <c r="N54" s="76">
        <f t="shared" si="7"/>
        <v>0</v>
      </c>
      <c r="O54" s="77" t="str">
        <f>IFERROR(VLOOKUP(B54,'[1]1ไม่มียอด'!B:D,3,0),"0")</f>
        <v>0</v>
      </c>
      <c r="P54" s="77" t="str">
        <f>IFERROR(VLOOKUP(B54,'[1]1ไม่มียอด'!B:E,4,0),"0")</f>
        <v>0</v>
      </c>
      <c r="Q54" s="77" t="str">
        <f>IFERROR(VLOOKUP(B54,'[1]1ไม่มียอด'!B:F,5,0),"0")</f>
        <v>0</v>
      </c>
      <c r="R54" s="77" t="str">
        <f>IFERROR(VLOOKUP(B54,'[1]1ไม่มียอด'!B:G,6,0),"0")</f>
        <v>0</v>
      </c>
      <c r="S54" s="77" t="str">
        <f>IFERROR(VLOOKUP(B54,'[1]1ไม่มียอด'!B:J,9,0),"0")</f>
        <v>0</v>
      </c>
      <c r="T54" s="77" t="str">
        <f>IFERROR(VLOOKUP(B54,'[1]1ไม่มียอด'!B:K,10,0),"0")</f>
        <v>0</v>
      </c>
      <c r="U54" s="75">
        <f t="shared" si="8"/>
        <v>0</v>
      </c>
      <c r="V54" s="77" t="str">
        <f>IFERROR(VLOOKUP(B54,#REF!,3,0),"0")</f>
        <v>0</v>
      </c>
      <c r="W54" s="77" t="str">
        <f>IFERROR(VLOOKUP(B54,#REF!,4,0),"0")</f>
        <v>0</v>
      </c>
      <c r="X54" s="77" t="str">
        <f>IFERROR(VLOOKUP(B54,#REF!,5,0),"0")</f>
        <v>0</v>
      </c>
      <c r="Y54" s="77" t="str">
        <f>IFERROR(VLOOKUP(B54,#REF!,9,0),"0")</f>
        <v>0</v>
      </c>
      <c r="Z54" s="77" t="str">
        <f>IFERROR(VLOOKUP(B54,#REF!,10,0),"0")</f>
        <v>0</v>
      </c>
      <c r="AA54" s="77" t="str">
        <f>IFERROR(VLOOKUP(B54,#REF!,11,0),"0")</f>
        <v>0</v>
      </c>
      <c r="AB54" s="75">
        <f t="shared" si="9"/>
        <v>0</v>
      </c>
      <c r="AC54" s="77">
        <f>IFERROR(VLOOKUP(B54,'[1]3'!B:D,3,0),"0")</f>
        <v>0</v>
      </c>
      <c r="AD54" s="77">
        <f>IFERROR(VLOOKUP(B54,'[1]3'!B:E,4,0),"0")</f>
        <v>0</v>
      </c>
      <c r="AE54" s="77">
        <f>IFERROR(VLOOKUP(B54,'[1]3'!B:F,5,0),"0")</f>
        <v>0</v>
      </c>
      <c r="AF54" s="77">
        <f>IFERROR(VLOOKUP(B54,'[1]3'!B:J,9,0),"0")</f>
        <v>0</v>
      </c>
      <c r="AG54" s="77">
        <f>IFERROR(VLOOKUP(B54,'[1]3'!B:K,10,0),"0")</f>
        <v>0</v>
      </c>
      <c r="AH54" s="77">
        <f>IFERROR(VLOOKUP(B54,'[1]3'!B:L,11,0),"0")</f>
        <v>0</v>
      </c>
      <c r="AI54" s="75">
        <f t="shared" si="10"/>
        <v>0</v>
      </c>
      <c r="AJ54" s="77">
        <f>IFERROR(VLOOKUP(B54,'[1]4'!B:D,3,0),"0")</f>
        <v>0</v>
      </c>
      <c r="AK54" s="77">
        <f>IFERROR(VLOOKUP(B54,'[1]4'!B:E,4,0),"0")</f>
        <v>0</v>
      </c>
      <c r="AL54" s="77">
        <f>IFERROR(VLOOKUP(B54,'[1]4'!B:F,5,0),"0")</f>
        <v>0</v>
      </c>
      <c r="AM54" s="77">
        <f>IFERROR(VLOOKUP(B54,'[1]4'!B:J,9,0),"0")</f>
        <v>0</v>
      </c>
      <c r="AN54" s="77">
        <f>IFERROR(VLOOKUP(B54,'[1]4'!B:K,10,0),"0")</f>
        <v>0</v>
      </c>
      <c r="AO54" s="77">
        <f>IFERROR(VLOOKUP(B54,'[1]4'!B:L,11,0),"0")</f>
        <v>0</v>
      </c>
      <c r="AP54" s="75">
        <f t="shared" si="11"/>
        <v>0</v>
      </c>
      <c r="AQ54" s="77">
        <f>IFERROR(VLOOKUP(B54,'[1]5'!B:D,3,0),"0")</f>
        <v>0</v>
      </c>
      <c r="AR54" s="77">
        <f>IFERROR(VLOOKUP(B54,'[1]5'!B:E,4,0),"0")</f>
        <v>0</v>
      </c>
      <c r="AS54" s="77">
        <f>IFERROR(VLOOKUP(B54,'[1]5'!B:F,5,0),"0")</f>
        <v>0</v>
      </c>
      <c r="AT54" s="77">
        <f>IFERROR(VLOOKUP(B54,'[1]5'!B:J,9,0),"0")</f>
        <v>0</v>
      </c>
      <c r="AU54" s="77">
        <f>IFERROR(VLOOKUP(B54,'[1]5'!B:K,10,0),"0")</f>
        <v>0</v>
      </c>
      <c r="AV54" s="77">
        <f>IFERROR(VLOOKUP(B54,'[1]5'!B:L,11,0),"0")</f>
        <v>0</v>
      </c>
      <c r="AW54" s="75">
        <f t="shared" si="12"/>
        <v>0</v>
      </c>
      <c r="AX54" s="77">
        <f>IFERROR(VLOOKUP(B54,'[1]6'!B:D,3,0),"0")</f>
        <v>0</v>
      </c>
      <c r="AY54" s="77">
        <f>IFERROR(VLOOKUP(B54,'[1]6'!B:E,4,0),"0")</f>
        <v>0</v>
      </c>
      <c r="AZ54" s="77">
        <f>IFERROR(VLOOKUP(B54,'[1]6'!B:F,5,0),"0")</f>
        <v>0</v>
      </c>
      <c r="BA54" s="77">
        <f>IFERROR(VLOOKUP(B54,'[1]6'!B:J,9,0),"0")</f>
        <v>0</v>
      </c>
      <c r="BB54" s="77">
        <f>IFERROR(VLOOKUP(B54,'[1]6'!B:K,10,0),"0")</f>
        <v>0</v>
      </c>
      <c r="BC54" s="77">
        <f>IFERROR(VLOOKUP(B54,'[1]6'!B:L,11,0),"0")</f>
        <v>0</v>
      </c>
      <c r="BD54" s="75">
        <f t="shared" si="13"/>
        <v>0</v>
      </c>
      <c r="BE54" s="77">
        <f>IFERROR(VLOOKUP(B54,'[1]7'!B:D,3,0),"0")</f>
        <v>0</v>
      </c>
      <c r="BF54" s="77">
        <f>IFERROR(VLOOKUP(B54,'[1]7'!B:E,4,0),"0")</f>
        <v>0</v>
      </c>
      <c r="BG54" s="77">
        <f>IFERROR(VLOOKUP(B54,'[1]7'!B:F,5,0),"0")</f>
        <v>0</v>
      </c>
      <c r="BH54" s="77">
        <f>IFERROR(VLOOKUP(B54,'[1]7'!B:J,9,0),"0")</f>
        <v>0</v>
      </c>
      <c r="BI54" s="77">
        <f>IFERROR(VLOOKUP(B54,'[1]7'!B:K,10,0),"0")</f>
        <v>0</v>
      </c>
      <c r="BJ54" s="77">
        <f>IFERROR(VLOOKUP(B54,'[1]7'!B:L,11,0),"0")</f>
        <v>0</v>
      </c>
      <c r="BK54" s="75">
        <f t="shared" si="14"/>
        <v>0</v>
      </c>
      <c r="BL54" s="77">
        <f>IFERROR(VLOOKUP(B54,'[1]8'!B:D,3,0),"0")</f>
        <v>0</v>
      </c>
      <c r="BM54" s="77">
        <f>IFERROR(VLOOKUP(B54,'[1]8'!B:E,4,0),"0")</f>
        <v>0</v>
      </c>
      <c r="BN54" s="77">
        <f>IFERROR(VLOOKUP(B54,'[1]8'!B:F,5,0),"0")</f>
        <v>0</v>
      </c>
      <c r="BO54" s="77">
        <f>IFERROR(VLOOKUP(B54,'[1]8'!B:J,9,0),"0")</f>
        <v>0</v>
      </c>
      <c r="BP54" s="77">
        <f>IFERROR(VLOOKUP(B54,'[1]8'!B:K,10,0),"0")</f>
        <v>0</v>
      </c>
      <c r="BQ54" s="77">
        <f>IFERROR(VLOOKUP(B54,'[1]8'!B:L,11,0),"0")</f>
        <v>0</v>
      </c>
      <c r="BR54" s="75">
        <f t="shared" si="15"/>
        <v>0</v>
      </c>
      <c r="BS54" s="77">
        <f>IFERROR(VLOOKUP(B54,'[1]9'!B:D,3,0),"0")</f>
        <v>0</v>
      </c>
      <c r="BT54" s="77">
        <f>IFERROR(VLOOKUP(B54,'[1]9'!B:E,4,0),"0")</f>
        <v>0</v>
      </c>
      <c r="BU54" s="77">
        <f>IFERROR(VLOOKUP(B54,'[1]9'!B:F,5,0),"0")</f>
        <v>0</v>
      </c>
      <c r="BV54" s="77">
        <f>IFERROR(VLOOKUP(B54,'[1]9'!B:J,9,0),"0")</f>
        <v>0</v>
      </c>
      <c r="BW54" s="77">
        <f>IFERROR(VLOOKUP(B54,'[1]9'!B:K,10,0),"0")</f>
        <v>0</v>
      </c>
      <c r="BX54" s="77">
        <f>IFERROR(VLOOKUP(B54,'[1]9'!B:L,11,0),"0")</f>
        <v>0</v>
      </c>
      <c r="BY54" s="75">
        <f t="shared" si="16"/>
        <v>0</v>
      </c>
      <c r="BZ54" s="77">
        <f>IFERROR(VLOOKUP(B54,'[1]10'!B:D,3,0),"0")</f>
        <v>0</v>
      </c>
      <c r="CA54" s="77">
        <f>IFERROR(VLOOKUP(B54,'[1]10'!B:E,4,0),"0")</f>
        <v>0</v>
      </c>
      <c r="CB54" s="77">
        <f>VLOOKUP(B54,'[1]10'!B:F,5,0)</f>
        <v>0</v>
      </c>
      <c r="CC54" s="77">
        <f>IFERROR(VLOOKUP(B54,'[1]10'!B:J,9,0),"0")</f>
        <v>0</v>
      </c>
      <c r="CD54" s="77">
        <f>IFERROR(VLOOKUP(B54,'[1]10'!B:K,10,0),"0")</f>
        <v>0</v>
      </c>
      <c r="CE54" s="77">
        <f>IFERROR(VLOOKUP(B54,'[1]10'!B:L,11,0),"0")</f>
        <v>0</v>
      </c>
      <c r="CF54" s="75">
        <f t="shared" si="17"/>
        <v>0</v>
      </c>
      <c r="CG54" s="77">
        <f>IFERROR(VLOOKUP(B54,'[1]11'!B:D,3,0),"0")</f>
        <v>0</v>
      </c>
      <c r="CH54" s="77">
        <f>IFERROR(VLOOKUP(B54,'[1]11'!B:E,4,0),"0")</f>
        <v>0</v>
      </c>
      <c r="CI54" s="77">
        <f>IFERROR(VLOOKUP(B54,'[1]11'!B:F,5,0),"0")</f>
        <v>0</v>
      </c>
      <c r="CJ54" s="77">
        <f>IFERROR(VLOOKUP(B54,'[1]11'!B:J,9,0),"0")</f>
        <v>0</v>
      </c>
      <c r="CK54" s="77">
        <f>IFERROR(VLOOKUP(B54,'[1]11'!B:K,10,0),"0")</f>
        <v>0</v>
      </c>
      <c r="CL54" s="77">
        <f>IFERROR(VLOOKUP(B54,'[1]11'!B:L,11,0),"0")</f>
        <v>0</v>
      </c>
      <c r="CM54" s="75">
        <f t="shared" si="18"/>
        <v>0</v>
      </c>
      <c r="CN54" s="77">
        <f>IFERROR(VLOOKUP(B54,'[1]12'!B:D,3,0),"0")</f>
        <v>0</v>
      </c>
      <c r="CO54" s="77">
        <f>IFERROR(VLOOKUP(B54,'[1]12'!B:E,4,0),"0")</f>
        <v>0</v>
      </c>
      <c r="CP54" s="77">
        <f>IFERROR(VLOOKUP(B54,'[1]12'!B:F,5,0),"0")</f>
        <v>0</v>
      </c>
      <c r="CQ54" s="77">
        <f>IFERROR(VLOOKUP(B54,'[1]12'!B:J,9,0),"0")</f>
        <v>0</v>
      </c>
      <c r="CR54" s="77">
        <f>IFERROR(VLOOKUP(B54,'[1]12'!B:K,10,0),"0")</f>
        <v>0</v>
      </c>
      <c r="CS54" s="77">
        <f>IFERROR(VLOOKUP(B54,'[1]12'!B:L,11,0),"0")</f>
        <v>0</v>
      </c>
      <c r="CT54" s="75">
        <f t="shared" si="19"/>
        <v>0</v>
      </c>
      <c r="CU54" s="77">
        <f>IFERROR(VLOOKUP(B54,'[1]13'!B:D,3,0),"0")</f>
        <v>0</v>
      </c>
      <c r="CV54" s="77">
        <f>IFERROR(VLOOKUP(B54,'[1]13'!B:E,4,0),"0")</f>
        <v>0</v>
      </c>
      <c r="CW54" s="77">
        <f>IFERROR(VLOOKUP(B54,'[1]13'!B:F,5,0),"0")</f>
        <v>0</v>
      </c>
      <c r="CX54" s="77">
        <f>IFERROR(VLOOKUP(B54,'[1]13'!B:J,9,0),"0")</f>
        <v>0</v>
      </c>
      <c r="CY54" s="77">
        <f>IFERROR(VLOOKUP(B54,'[1]13'!B:K,10,0),"0")</f>
        <v>0</v>
      </c>
      <c r="CZ54" s="77">
        <f>IFERROR(VLOOKUP(B54,'[1]13'!B:L,11,0),"0")</f>
        <v>0</v>
      </c>
      <c r="DA54" s="75">
        <f t="shared" si="20"/>
        <v>0</v>
      </c>
      <c r="DB54" s="77">
        <f>IFERROR(VLOOKUP(B54,'[1]14'!B:D,3,0),"0")</f>
        <v>0</v>
      </c>
      <c r="DC54" s="77">
        <f>IFERROR(VLOOKUP(B54,'[1]14'!B:E,4,0),"0")</f>
        <v>0</v>
      </c>
      <c r="DD54" s="77">
        <f>IFERROR(VLOOKUP(B54,'[1]14'!B:F,5,0),"0")</f>
        <v>0</v>
      </c>
      <c r="DE54" s="77">
        <f>IFERROR(VLOOKUP(B54,'[1]14'!B:J,9,0),"0")</f>
        <v>0</v>
      </c>
      <c r="DF54" s="77">
        <f>IFERROR(VLOOKUP(B54,'[1]14'!B:K,10,0),"0")</f>
        <v>0</v>
      </c>
      <c r="DG54" s="77">
        <f>IFERROR(VLOOKUP(B54,'[1]14'!B:L,11,0),"0")</f>
        <v>0</v>
      </c>
      <c r="DH54" s="75">
        <f t="shared" si="21"/>
        <v>0</v>
      </c>
      <c r="DI54" s="77">
        <f>IFERROR(VLOOKUP(B54,'[1]15'!B:D,3,0),"0")</f>
        <v>0</v>
      </c>
      <c r="DJ54" s="77">
        <f>IFERROR(VLOOKUP(B54,'[1]15'!B:E,4,0),"0")</f>
        <v>0</v>
      </c>
      <c r="DK54" s="77">
        <f>IFERROR(VLOOKUP(B54,'[1]15'!B:F,5,0),"0")</f>
        <v>0</v>
      </c>
      <c r="DL54" s="77">
        <f>IFERROR(VLOOKUP(B54,'[1]15'!B:J,9,0),"0")</f>
        <v>0</v>
      </c>
      <c r="DM54" s="77">
        <f>IFERROR(VLOOKUP(B54,'[1]15'!B:K,10,0),"0")</f>
        <v>0</v>
      </c>
      <c r="DN54" s="77">
        <f>IFERROR(VLOOKUP(B54,'[1]15'!B:L,11,0),"0")</f>
        <v>0</v>
      </c>
      <c r="DO54" s="75">
        <f t="shared" si="22"/>
        <v>0</v>
      </c>
      <c r="DP54" s="77">
        <f>IFERROR(VLOOKUP(B54,'[1]16'!B:D,3,0),"0")</f>
        <v>0</v>
      </c>
      <c r="DQ54" s="77">
        <f>IFERROR(VLOOKUP(B54,'[1]16'!B:E,4,0),"0")</f>
        <v>0</v>
      </c>
      <c r="DR54" s="77">
        <f>IFERROR(VLOOKUP(B54,'[1]16'!B:F,5,0),"0")</f>
        <v>0</v>
      </c>
      <c r="DS54" s="77">
        <f>IFERROR(VLOOKUP(B54,'[1]16'!B:J,9,0),"0")</f>
        <v>0</v>
      </c>
      <c r="DT54" s="77">
        <f>IFERROR(VLOOKUP(B54,'[1]16'!B:K,10,0),"0")</f>
        <v>0</v>
      </c>
      <c r="DU54" s="77">
        <f>IFERROR(VLOOKUP(B54,'[1]16'!B:L,11,0),"0")</f>
        <v>0</v>
      </c>
      <c r="DV54" s="75">
        <f t="shared" si="23"/>
        <v>0</v>
      </c>
      <c r="DW54" s="77">
        <f>IFERROR(VLOOKUP(B54,'[1]17'!B:D,3,0),"0")</f>
        <v>0</v>
      </c>
      <c r="DX54" s="77">
        <f>IFERROR(VLOOKUP(B54,'[1]17'!B:E,4,0),"0")</f>
        <v>0</v>
      </c>
      <c r="DY54" s="77">
        <f>IFERROR(VLOOKUP(B54,'[1]17'!B:F,5,0),"0")</f>
        <v>0</v>
      </c>
      <c r="DZ54" s="77">
        <f>IFERROR(VLOOKUP(B54,'[1]17'!B:J,9,0),"0")</f>
        <v>0</v>
      </c>
      <c r="EA54" s="77">
        <f>IFERROR(VLOOKUP(B54,'[1]17'!B:K,10,0),"0")</f>
        <v>0</v>
      </c>
      <c r="EB54" s="77">
        <f>IFERROR(VLOOKUP(B54,'[1]17'!B:L,11,0),"0")</f>
        <v>0</v>
      </c>
      <c r="EC54" s="75">
        <f t="shared" si="24"/>
        <v>0</v>
      </c>
      <c r="ED54" s="77">
        <f>IFERROR(VLOOKUP(B54,'[1]18'!B:D,3,0),"0")</f>
        <v>0</v>
      </c>
      <c r="EE54" s="77">
        <f>IFERROR(VLOOKUP(B54,'[1]18'!B:E,4,0),"0")</f>
        <v>0</v>
      </c>
      <c r="EF54" s="77">
        <f>IFERROR(VLOOKUP(B54,'[1]18'!B:F,5,0),"0")</f>
        <v>0</v>
      </c>
      <c r="EG54" s="77">
        <f>IFERROR(VLOOKUP(B54,'[1]18'!B:J,9,0),"0")</f>
        <v>0</v>
      </c>
      <c r="EH54" s="77">
        <f>IFERROR(VLOOKUP(B54,'[1]18'!B:K,10,0),"0")</f>
        <v>0</v>
      </c>
      <c r="EI54" s="77">
        <f>IFERROR(VLOOKUP(B54,'[1]18'!B:L,11,0),"0")</f>
        <v>0</v>
      </c>
      <c r="EJ54" s="75">
        <f t="shared" si="25"/>
        <v>0</v>
      </c>
      <c r="EK54" s="77">
        <f>IFERROR(VLOOKUP(B54,'[1]19'!B:D,3,0),"0")</f>
        <v>0</v>
      </c>
      <c r="EL54" s="77">
        <f>IFERROR(VLOOKUP(B54,'[1]19'!B:E,4,0),"0")</f>
        <v>0</v>
      </c>
      <c r="EM54" s="77">
        <f>IFERROR(VLOOKUP(B54,'[1]19'!B:F,5,0),"0")</f>
        <v>0</v>
      </c>
      <c r="EN54" s="77">
        <f>IFERROR(VLOOKUP(B54,'[1]19'!B:J,9,0),"0")</f>
        <v>0</v>
      </c>
      <c r="EO54" s="77">
        <f>IFERROR(VLOOKUP(B54,'[1]19'!B:K,10,0),"0")</f>
        <v>0</v>
      </c>
      <c r="EP54" s="77">
        <f>IFERROR(VLOOKUP(B54,'[1]19'!B:L,11,0),"0")</f>
        <v>0</v>
      </c>
      <c r="EQ54" s="75">
        <f t="shared" si="26"/>
        <v>0</v>
      </c>
      <c r="ER54" s="77">
        <f>IFERROR(VLOOKUP(B54,'[1]20'!B:D,3,0),"0")</f>
        <v>0</v>
      </c>
      <c r="ES54" s="77">
        <f>IFERROR(VLOOKUP(B54,'[1]20'!B:E,4,0),"0")</f>
        <v>0</v>
      </c>
      <c r="ET54" s="77">
        <f>IFERROR(VLOOKUP(B54,'[1]20'!B:F,5,0),"0")</f>
        <v>0</v>
      </c>
      <c r="EU54" s="77">
        <f>IFERROR(VLOOKUP(B54,'[1]20'!B:J,9,0),"0")</f>
        <v>0</v>
      </c>
      <c r="EV54" s="77">
        <f>IFERROR(VLOOKUP(B54,'[1]20'!B:K,10,0),"0")</f>
        <v>0</v>
      </c>
      <c r="EW54" s="77">
        <f>IFERROR(VLOOKUP(B54,'[1]20'!B:L,11,0),"0")</f>
        <v>0</v>
      </c>
      <c r="EX54" s="75">
        <f t="shared" si="27"/>
        <v>0</v>
      </c>
      <c r="EY54" s="77">
        <f>IFERROR(VLOOKUP(B54,'[1]21'!B:D,3,0),"0")</f>
        <v>0</v>
      </c>
      <c r="EZ54" s="77">
        <f>IFERROR(VLOOKUP(B54,'[1]21'!B:E,4,0),"0")</f>
        <v>0</v>
      </c>
      <c r="FA54" s="77">
        <f>IFERROR(VLOOKUP(B54,'[1]21'!B:F,5,0),"0")</f>
        <v>0</v>
      </c>
      <c r="FB54" s="77">
        <f>IFERROR(VLOOKUP(B54,'[1]21'!B:J,9,0),"0")</f>
        <v>0</v>
      </c>
      <c r="FC54" s="77">
        <f>IFERROR(VLOOKUP(B54,'[1]21'!B:K,10,0),"0")</f>
        <v>0</v>
      </c>
      <c r="FD54" s="77">
        <f>IFERROR(VLOOKUP(B54,'[1]21'!B:L,11,0),"0")</f>
        <v>0</v>
      </c>
      <c r="FE54" s="75">
        <f t="shared" si="28"/>
        <v>0</v>
      </c>
      <c r="FF54" s="77">
        <f>IFERROR(VLOOKUP(B54,'[1]22'!B:D,3,0),"0")</f>
        <v>0</v>
      </c>
      <c r="FG54" s="77">
        <f>IFERROR(VLOOKUP(B54,'[1]22'!B:E,4,0),"0")</f>
        <v>0</v>
      </c>
      <c r="FH54" s="77">
        <f>IFERROR(VLOOKUP(B54,'[1]22'!B:F,5,0),"0")</f>
        <v>0</v>
      </c>
      <c r="FI54" s="77">
        <f>IFERROR(VLOOKUP(B54,'[1]22'!B:J,9,0),"0")</f>
        <v>0</v>
      </c>
      <c r="FJ54" s="77">
        <f>IFERROR(VLOOKUP(B54,'[1]22'!B:K,10,0),"0")</f>
        <v>0</v>
      </c>
      <c r="FK54" s="77">
        <f>IFERROR(VLOOKUP(B54,'[1]22'!B:L,11,0),"0")</f>
        <v>0</v>
      </c>
      <c r="FL54" s="75">
        <f t="shared" si="29"/>
        <v>0</v>
      </c>
      <c r="FM54" s="77">
        <f>IFERROR(VLOOKUP(B54,'[1]23'!B:D,3,0),"0")</f>
        <v>0</v>
      </c>
      <c r="FN54" s="77">
        <f>IFERROR(VLOOKUP(B54,'[1]23'!B:E,4,0),"0")</f>
        <v>0</v>
      </c>
      <c r="FO54" s="77">
        <f>IFERROR(VLOOKUP(B54,'[1]23'!B:F,5,0),"0")</f>
        <v>0</v>
      </c>
      <c r="FP54" s="77">
        <f>IFERROR(VLOOKUP(B54,'[1]23'!B:J,9,0),"0")</f>
        <v>0</v>
      </c>
      <c r="FQ54" s="77">
        <f>IFERROR(VLOOKUP(B54,'[1]23'!B:K,10,0),"0")</f>
        <v>0</v>
      </c>
      <c r="FR54" s="77">
        <f>IFERROR(VLOOKUP(B54,'[1]23'!B:L,11,0),"0")</f>
        <v>0</v>
      </c>
      <c r="FS54" s="75">
        <f t="shared" si="30"/>
        <v>0</v>
      </c>
      <c r="FT54" s="77">
        <f>IFERROR(VLOOKUP(B54,'[1]24'!B:D,3,0),"0")</f>
        <v>0</v>
      </c>
      <c r="FU54" s="77">
        <f>IFERROR(VLOOKUP(B54,'[1]24'!B:E,4,0),"0")</f>
        <v>0</v>
      </c>
      <c r="FV54" s="77">
        <f>IFERROR(VLOOKUP(B54,'[1]24'!B:F,5,0),"0")</f>
        <v>0</v>
      </c>
      <c r="FW54" s="77">
        <f>IFERROR(VLOOKUP(B54,'[1]24'!B:J,9,0),"0")</f>
        <v>0</v>
      </c>
      <c r="FX54" s="77">
        <f>IFERROR(VLOOKUP(B54,'[1]24'!B:K,10,0),"0")</f>
        <v>0</v>
      </c>
      <c r="FY54" s="77">
        <f>IFERROR(VLOOKUP(B54,'[1]24'!B:L,11,0),"0")</f>
        <v>0</v>
      </c>
      <c r="FZ54" s="75">
        <f t="shared" si="31"/>
        <v>0</v>
      </c>
      <c r="GA54" s="77">
        <f>IFERROR(VLOOKUP(B54,'[1]25'!B:D,3,0),"0")</f>
        <v>0</v>
      </c>
      <c r="GB54" s="77">
        <f>IFERROR(VLOOKUP(B54,'[1]25'!B:E,4,0),"0")</f>
        <v>0</v>
      </c>
      <c r="GC54" s="77">
        <f>IFERROR(VLOOKUP(B54,'[1]25'!B:F,5,0),"0")</f>
        <v>0</v>
      </c>
      <c r="GD54" s="77">
        <f>IFERROR(VLOOKUP(B54,'[1]25'!B:J,9,0),"0")</f>
        <v>0</v>
      </c>
      <c r="GE54" s="77">
        <f>IFERROR(VLOOKUP(B54,'[1]25'!B:K,10,0),"0")</f>
        <v>0</v>
      </c>
      <c r="GF54" s="77">
        <f>IFERROR(VLOOKUP(B54,'[1]25'!B:L,11,0),"0")</f>
        <v>0</v>
      </c>
      <c r="GG54" s="75">
        <f t="shared" si="32"/>
        <v>0</v>
      </c>
      <c r="GH54" s="77">
        <f>IFERROR(VLOOKUP(B54,'[1]26'!B:D,3,0),"0")</f>
        <v>0</v>
      </c>
      <c r="GI54" s="77">
        <f>IFERROR(VLOOKUP(B54,'[1]26'!B:E,4,0),"0")</f>
        <v>0</v>
      </c>
      <c r="GJ54" s="77">
        <f>IFERROR(VLOOKUP(B54,'[1]26'!B:F,5,0),"0")</f>
        <v>0</v>
      </c>
      <c r="GK54" s="77">
        <f>IFERROR(VLOOKUP(B54,'[1]26'!B:J,9,0),"0")</f>
        <v>0</v>
      </c>
      <c r="GL54" s="77">
        <f>IFERROR(VLOOKUP(B54,'[1]26'!B:K,10,0),"0")</f>
        <v>0</v>
      </c>
      <c r="GM54" s="77">
        <f>IFERROR(VLOOKUP(B54,'[1]26'!B:L,11,0),"0")</f>
        <v>0</v>
      </c>
      <c r="GN54" s="75">
        <f t="shared" si="33"/>
        <v>0</v>
      </c>
      <c r="GO54" s="77">
        <f>IFERROR(VLOOKUP(B54,'[1]27'!B:D,3,0),"0")</f>
        <v>0</v>
      </c>
      <c r="GP54" s="77">
        <f>IFERROR(VLOOKUP(B54,'[1]27'!B:E,4,0),"0")</f>
        <v>0</v>
      </c>
      <c r="GQ54" s="77">
        <f>IFERROR(VLOOKUP(B54,'[1]27'!B:F,5,0),"0")</f>
        <v>0</v>
      </c>
      <c r="GR54" s="77">
        <f>IFERROR(VLOOKUP(B54,'[1]27'!B:J,9,0),"0")</f>
        <v>0</v>
      </c>
      <c r="GS54" s="77">
        <f>IFERROR(VLOOKUP(B54,'[1]27'!B:K,10,0),"0")</f>
        <v>0</v>
      </c>
      <c r="GT54" s="77">
        <f>IFERROR(VLOOKUP(B54,'[1]27'!B:L,11,0),"0")</f>
        <v>10</v>
      </c>
      <c r="GU54" s="75">
        <f t="shared" si="34"/>
        <v>10</v>
      </c>
      <c r="GV54" s="77">
        <f>IFERROR(VLOOKUP(B54,'[1]28'!B:D,3,0),"0")</f>
        <v>0</v>
      </c>
      <c r="GW54" s="77">
        <f>IFERROR(VLOOKUP(B54,'[1]28'!B:E,4,0),"0")</f>
        <v>0</v>
      </c>
      <c r="GX54" s="77">
        <f>IFERROR(VLOOKUP(B54,'[1]28'!B:F,5,0),"0")</f>
        <v>0</v>
      </c>
      <c r="GY54" s="77">
        <f>IFERROR(VLOOKUP(B54,'[1]28'!B:J,9,0),"0")</f>
        <v>0</v>
      </c>
      <c r="GZ54" s="77">
        <f>IFERROR(VLOOKUP(B54,'[1]28'!B:K,10,0),"0")</f>
        <v>0</v>
      </c>
      <c r="HA54" s="77">
        <f>IFERROR(VLOOKUP(B54,'[1]28'!B:L,11,0),"0")</f>
        <v>0</v>
      </c>
      <c r="HB54" s="75">
        <f t="shared" si="35"/>
        <v>0</v>
      </c>
      <c r="HC54" s="77" t="str">
        <f>IFERROR(VLOOKUP(B54,#REF!,3),"0")</f>
        <v>0</v>
      </c>
      <c r="HD54" s="77" t="str">
        <f>IFERROR(VLOOKUP(B54,#REF!,4,0),"0")</f>
        <v>0</v>
      </c>
      <c r="HE54" s="77" t="str">
        <f>IFERROR(VLOOKUP(B54,#REF!,5,0),"0")</f>
        <v>0</v>
      </c>
      <c r="HF54" s="77" t="str">
        <f>IFERROR(VLOOKUP(B54,#REF!,9,0),"0")</f>
        <v>0</v>
      </c>
      <c r="HG54" s="77" t="str">
        <f>IFERROR(VLOOKUP(B54,#REF!,10,0),"0")</f>
        <v>0</v>
      </c>
      <c r="HH54" s="77" t="str">
        <f>IFERROR(VLOOKUP(B54,#REF!,11,0),"0")</f>
        <v>0</v>
      </c>
      <c r="HI54" s="75">
        <f t="shared" si="36"/>
        <v>0</v>
      </c>
      <c r="HP54" s="75">
        <f t="shared" si="37"/>
        <v>0</v>
      </c>
      <c r="HW54" s="75">
        <f t="shared" si="38"/>
        <v>0</v>
      </c>
    </row>
    <row r="55" spans="1:231" x14ac:dyDescent="0.6">
      <c r="A55" s="57">
        <v>52</v>
      </c>
      <c r="B55" s="57">
        <v>1111018</v>
      </c>
      <c r="C55" s="58" t="s">
        <v>16771</v>
      </c>
      <c r="D55" s="57" t="s">
        <v>168</v>
      </c>
      <c r="E55" s="59">
        <v>32.61</v>
      </c>
      <c r="F55" s="73">
        <f t="shared" si="5"/>
        <v>326.10000000000002</v>
      </c>
      <c r="G55" s="74">
        <f t="shared" si="40"/>
        <v>0</v>
      </c>
      <c r="H55" s="74">
        <f t="shared" si="40"/>
        <v>0</v>
      </c>
      <c r="I55" s="74">
        <f t="shared" si="40"/>
        <v>0</v>
      </c>
      <c r="J55" s="74">
        <f t="shared" si="40"/>
        <v>0</v>
      </c>
      <c r="K55" s="74">
        <f t="shared" si="40"/>
        <v>0</v>
      </c>
      <c r="L55" s="74">
        <f t="shared" si="40"/>
        <v>10</v>
      </c>
      <c r="M55" s="75">
        <f t="shared" si="6"/>
        <v>10</v>
      </c>
      <c r="N55" s="76">
        <f>+G55+H55+I55+J55+K55</f>
        <v>0</v>
      </c>
      <c r="O55" s="77" t="str">
        <f>IFERROR(VLOOKUP(B55,'[1]1ไม่มียอด'!B:D,3,0),"0")</f>
        <v>0</v>
      </c>
      <c r="P55" s="77" t="str">
        <f>IFERROR(VLOOKUP(B55,'[1]1ไม่มียอด'!B:E,4,0),"0")</f>
        <v>0</v>
      </c>
      <c r="Q55" s="77" t="str">
        <f>IFERROR(VLOOKUP(B55,'[1]1ไม่มียอด'!B:F,5,0),"0")</f>
        <v>0</v>
      </c>
      <c r="R55" s="77" t="str">
        <f>IFERROR(VLOOKUP(B55,'[1]1ไม่มียอด'!B:G,6,0),"0")</f>
        <v>0</v>
      </c>
      <c r="S55" s="77" t="str">
        <f>IFERROR(VLOOKUP(B55,'[1]1ไม่มียอด'!B:J,9,0),"0")</f>
        <v>0</v>
      </c>
      <c r="T55" s="77" t="str">
        <f>IFERROR(VLOOKUP(B55,'[1]1ไม่มียอด'!B:K,10,0),"0")</f>
        <v>0</v>
      </c>
      <c r="U55" s="75">
        <f t="shared" si="8"/>
        <v>0</v>
      </c>
      <c r="V55" s="77" t="str">
        <f>IFERROR(VLOOKUP(B55,#REF!,3,0),"0")</f>
        <v>0</v>
      </c>
      <c r="W55" s="77" t="str">
        <f>IFERROR(VLOOKUP(B55,#REF!,4,0),"0")</f>
        <v>0</v>
      </c>
      <c r="X55" s="77" t="str">
        <f>IFERROR(VLOOKUP(B55,#REF!,5,0),"0")</f>
        <v>0</v>
      </c>
      <c r="Y55" s="77" t="str">
        <f>IFERROR(VLOOKUP(B55,#REF!,9,0),"0")</f>
        <v>0</v>
      </c>
      <c r="Z55" s="77" t="str">
        <f>IFERROR(VLOOKUP(B55,#REF!,10,0),"0")</f>
        <v>0</v>
      </c>
      <c r="AA55" s="77" t="str">
        <f>IFERROR(VLOOKUP(B55,#REF!,11,0),"0")</f>
        <v>0</v>
      </c>
      <c r="AB55" s="75">
        <f t="shared" si="9"/>
        <v>0</v>
      </c>
      <c r="AC55" s="77">
        <f>IFERROR(VLOOKUP(B55,'[1]3'!B:D,3,0),"0")</f>
        <v>0</v>
      </c>
      <c r="AD55" s="77">
        <f>IFERROR(VLOOKUP(B55,'[1]3'!B:E,4,0),"0")</f>
        <v>0</v>
      </c>
      <c r="AE55" s="77">
        <f>IFERROR(VLOOKUP(B55,'[1]3'!B:F,5,0),"0")</f>
        <v>0</v>
      </c>
      <c r="AF55" s="77">
        <f>IFERROR(VLOOKUP(B55,'[1]3'!B:J,9,0),"0")</f>
        <v>0</v>
      </c>
      <c r="AG55" s="77">
        <f>IFERROR(VLOOKUP(B55,'[1]3'!B:K,10,0),"0")</f>
        <v>0</v>
      </c>
      <c r="AH55" s="77">
        <f>IFERROR(VLOOKUP(B55,'[1]3'!B:L,11,0),"0")</f>
        <v>0</v>
      </c>
      <c r="AI55" s="75">
        <f t="shared" si="10"/>
        <v>0</v>
      </c>
      <c r="AJ55" s="77">
        <f>IFERROR(VLOOKUP(B55,'[1]4'!B:D,3,0),"0")</f>
        <v>0</v>
      </c>
      <c r="AK55" s="77">
        <f>IFERROR(VLOOKUP(B55,'[1]4'!B:E,4,0),"0")</f>
        <v>0</v>
      </c>
      <c r="AL55" s="77">
        <f>IFERROR(VLOOKUP(B55,'[1]4'!B:F,5,0),"0")</f>
        <v>0</v>
      </c>
      <c r="AM55" s="77">
        <f>IFERROR(VLOOKUP(B55,'[1]4'!B:J,9,0),"0")</f>
        <v>0</v>
      </c>
      <c r="AN55" s="77">
        <f>IFERROR(VLOOKUP(B55,'[1]4'!B:K,10,0),"0")</f>
        <v>0</v>
      </c>
      <c r="AO55" s="77">
        <f>IFERROR(VLOOKUP(B55,'[1]4'!B:L,11,0),"0")</f>
        <v>0</v>
      </c>
      <c r="AP55" s="75">
        <f t="shared" si="11"/>
        <v>0</v>
      </c>
      <c r="AQ55" s="77">
        <f>IFERROR(VLOOKUP(B55,'[1]5'!B:D,3,0),"0")</f>
        <v>0</v>
      </c>
      <c r="AR55" s="77">
        <f>IFERROR(VLOOKUP(B55,'[1]5'!B:E,4,0),"0")</f>
        <v>0</v>
      </c>
      <c r="AS55" s="77">
        <f>IFERROR(VLOOKUP(B55,'[1]5'!B:F,5,0),"0")</f>
        <v>0</v>
      </c>
      <c r="AT55" s="77">
        <f>IFERROR(VLOOKUP(B55,'[1]5'!B:J,9,0),"0")</f>
        <v>0</v>
      </c>
      <c r="AU55" s="77">
        <f>IFERROR(VLOOKUP(B55,'[1]5'!B:K,10,0),"0")</f>
        <v>0</v>
      </c>
      <c r="AV55" s="77">
        <f>IFERROR(VLOOKUP(B55,'[1]5'!B:L,11,0),"0")</f>
        <v>0</v>
      </c>
      <c r="AW55" s="75">
        <f t="shared" si="12"/>
        <v>0</v>
      </c>
      <c r="AX55" s="77">
        <f>IFERROR(VLOOKUP(B55,'[1]6'!B:D,3,0),"0")</f>
        <v>0</v>
      </c>
      <c r="AY55" s="77">
        <f>IFERROR(VLOOKUP(B55,'[1]6'!B:E,4,0),"0")</f>
        <v>0</v>
      </c>
      <c r="AZ55" s="77">
        <f>IFERROR(VLOOKUP(B55,'[1]6'!B:F,5,0),"0")</f>
        <v>0</v>
      </c>
      <c r="BA55" s="77">
        <f>IFERROR(VLOOKUP(B55,'[1]6'!B:J,9,0),"0")</f>
        <v>0</v>
      </c>
      <c r="BB55" s="77">
        <f>IFERROR(VLOOKUP(B55,'[1]6'!B:K,10,0),"0")</f>
        <v>0</v>
      </c>
      <c r="BC55" s="77">
        <f>IFERROR(VLOOKUP(B55,'[1]6'!B:L,11,0),"0")</f>
        <v>0</v>
      </c>
      <c r="BD55" s="75">
        <f t="shared" si="13"/>
        <v>0</v>
      </c>
      <c r="BE55" s="77">
        <f>IFERROR(VLOOKUP(B55,'[1]7'!B:D,3,0),"0")</f>
        <v>0</v>
      </c>
      <c r="BF55" s="77">
        <f>IFERROR(VLOOKUP(B55,'[1]7'!B:E,4,0),"0")</f>
        <v>0</v>
      </c>
      <c r="BG55" s="77">
        <f>IFERROR(VLOOKUP(B55,'[1]7'!B:F,5,0),"0")</f>
        <v>0</v>
      </c>
      <c r="BH55" s="77">
        <f>IFERROR(VLOOKUP(B55,'[1]7'!B:J,9,0),"0")</f>
        <v>0</v>
      </c>
      <c r="BI55" s="77">
        <f>IFERROR(VLOOKUP(B55,'[1]7'!B:K,10,0),"0")</f>
        <v>0</v>
      </c>
      <c r="BJ55" s="77">
        <f>IFERROR(VLOOKUP(B55,'[1]7'!B:L,11,0),"0")</f>
        <v>0</v>
      </c>
      <c r="BK55" s="75">
        <f t="shared" si="14"/>
        <v>0</v>
      </c>
      <c r="BL55" s="77">
        <f>IFERROR(VLOOKUP(B55,'[1]8'!B:D,3,0),"0")</f>
        <v>0</v>
      </c>
      <c r="BM55" s="77">
        <f>IFERROR(VLOOKUP(B55,'[1]8'!B:E,4,0),"0")</f>
        <v>0</v>
      </c>
      <c r="BN55" s="77">
        <f>IFERROR(VLOOKUP(B55,'[1]8'!B:F,5,0),"0")</f>
        <v>0</v>
      </c>
      <c r="BO55" s="77">
        <f>IFERROR(VLOOKUP(B55,'[1]8'!B:J,9,0),"0")</f>
        <v>0</v>
      </c>
      <c r="BP55" s="77">
        <f>IFERROR(VLOOKUP(B55,'[1]8'!B:K,10,0),"0")</f>
        <v>0</v>
      </c>
      <c r="BQ55" s="77">
        <f>IFERROR(VLOOKUP(B55,'[1]8'!B:L,11,0),"0")</f>
        <v>0</v>
      </c>
      <c r="BR55" s="75">
        <f t="shared" si="15"/>
        <v>0</v>
      </c>
      <c r="BS55" s="77">
        <f>IFERROR(VLOOKUP(B55,'[1]9'!B:D,3,0),"0")</f>
        <v>0</v>
      </c>
      <c r="BT55" s="77">
        <f>IFERROR(VLOOKUP(B55,'[1]9'!B:E,4,0),"0")</f>
        <v>0</v>
      </c>
      <c r="BU55" s="77">
        <f>IFERROR(VLOOKUP(B55,'[1]9'!B:F,5,0),"0")</f>
        <v>0</v>
      </c>
      <c r="BV55" s="77">
        <f>IFERROR(VLOOKUP(B55,'[1]9'!B:J,9,0),"0")</f>
        <v>0</v>
      </c>
      <c r="BW55" s="77">
        <f>IFERROR(VLOOKUP(B55,'[1]9'!B:K,10,0),"0")</f>
        <v>0</v>
      </c>
      <c r="BX55" s="77">
        <f>IFERROR(VLOOKUP(B55,'[1]9'!B:L,11,0),"0")</f>
        <v>0</v>
      </c>
      <c r="BY55" s="75">
        <f t="shared" si="16"/>
        <v>0</v>
      </c>
      <c r="BZ55" s="77">
        <f>IFERROR(VLOOKUP(B55,'[1]10'!B:D,3,0),"0")</f>
        <v>0</v>
      </c>
      <c r="CA55" s="77">
        <f>IFERROR(VLOOKUP(B55,'[1]10'!B:E,4,0),"0")</f>
        <v>0</v>
      </c>
      <c r="CB55" s="77">
        <f>VLOOKUP(B55,'[1]10'!B:F,5,0)</f>
        <v>0</v>
      </c>
      <c r="CC55" s="77">
        <f>IFERROR(VLOOKUP(B55,'[1]10'!B:J,9,0),"0")</f>
        <v>0</v>
      </c>
      <c r="CD55" s="77">
        <f>IFERROR(VLOOKUP(B55,'[1]10'!B:K,10,0),"0")</f>
        <v>0</v>
      </c>
      <c r="CE55" s="77">
        <f>IFERROR(VLOOKUP(B55,'[1]10'!B:L,11,0),"0")</f>
        <v>0</v>
      </c>
      <c r="CF55" s="75">
        <f t="shared" si="17"/>
        <v>0</v>
      </c>
      <c r="CG55" s="77">
        <f>IFERROR(VLOOKUP(B55,'[1]11'!B:D,3,0),"0")</f>
        <v>0</v>
      </c>
      <c r="CH55" s="77">
        <f>IFERROR(VLOOKUP(B55,'[1]11'!B:E,4,0),"0")</f>
        <v>0</v>
      </c>
      <c r="CI55" s="77">
        <f>IFERROR(VLOOKUP(B55,'[1]11'!B:F,5,0),"0")</f>
        <v>0</v>
      </c>
      <c r="CJ55" s="77">
        <f>IFERROR(VLOOKUP(B55,'[1]11'!B:J,9,0),"0")</f>
        <v>0</v>
      </c>
      <c r="CK55" s="77">
        <f>IFERROR(VLOOKUP(B55,'[1]11'!B:K,10,0),"0")</f>
        <v>0</v>
      </c>
      <c r="CL55" s="77">
        <f>IFERROR(VLOOKUP(B55,'[1]11'!B:L,11,0),"0")</f>
        <v>0</v>
      </c>
      <c r="CM55" s="75">
        <f t="shared" si="18"/>
        <v>0</v>
      </c>
      <c r="CN55" s="77">
        <f>IFERROR(VLOOKUP(B55,'[1]12'!B:D,3,0),"0")</f>
        <v>0</v>
      </c>
      <c r="CO55" s="77">
        <f>IFERROR(VLOOKUP(B55,'[1]12'!B:E,4,0),"0")</f>
        <v>0</v>
      </c>
      <c r="CP55" s="77">
        <f>IFERROR(VLOOKUP(B55,'[1]12'!B:F,5,0),"0")</f>
        <v>0</v>
      </c>
      <c r="CQ55" s="77">
        <f>IFERROR(VLOOKUP(B55,'[1]12'!B:J,9,0),"0")</f>
        <v>0</v>
      </c>
      <c r="CR55" s="77">
        <f>IFERROR(VLOOKUP(B55,'[1]12'!B:K,10,0),"0")</f>
        <v>0</v>
      </c>
      <c r="CS55" s="77">
        <f>IFERROR(VLOOKUP(B55,'[1]12'!B:L,11,0),"0")</f>
        <v>0</v>
      </c>
      <c r="CT55" s="75">
        <f t="shared" si="19"/>
        <v>0</v>
      </c>
      <c r="CU55" s="77">
        <f>IFERROR(VLOOKUP(B55,'[1]13'!B:D,3,0),"0")</f>
        <v>0</v>
      </c>
      <c r="CV55" s="77">
        <f>IFERROR(VLOOKUP(B55,'[1]13'!B:E,4,0),"0")</f>
        <v>0</v>
      </c>
      <c r="CW55" s="77">
        <f>IFERROR(VLOOKUP(B55,'[1]13'!B:F,5,0),"0")</f>
        <v>0</v>
      </c>
      <c r="CX55" s="77">
        <f>IFERROR(VLOOKUP(B55,'[1]13'!B:J,9,0),"0")</f>
        <v>0</v>
      </c>
      <c r="CY55" s="77">
        <f>IFERROR(VLOOKUP(B55,'[1]13'!B:K,10,0),"0")</f>
        <v>0</v>
      </c>
      <c r="CZ55" s="77">
        <f>IFERROR(VLOOKUP(B55,'[1]13'!B:L,11,0),"0")</f>
        <v>0</v>
      </c>
      <c r="DA55" s="75">
        <f t="shared" si="20"/>
        <v>0</v>
      </c>
      <c r="DB55" s="77">
        <f>IFERROR(VLOOKUP(B55,'[1]14'!B:D,3,0),"0")</f>
        <v>0</v>
      </c>
      <c r="DC55" s="77">
        <f>IFERROR(VLOOKUP(B55,'[1]14'!B:E,4,0),"0")</f>
        <v>0</v>
      </c>
      <c r="DD55" s="77">
        <f>IFERROR(VLOOKUP(B55,'[1]14'!B:F,5,0),"0")</f>
        <v>0</v>
      </c>
      <c r="DE55" s="77">
        <f>IFERROR(VLOOKUP(B55,'[1]14'!B:J,9,0),"0")</f>
        <v>0</v>
      </c>
      <c r="DF55" s="77">
        <f>IFERROR(VLOOKUP(B55,'[1]14'!B:K,10,0),"0")</f>
        <v>0</v>
      </c>
      <c r="DG55" s="77">
        <f>IFERROR(VLOOKUP(B55,'[1]14'!B:L,11,0),"0")</f>
        <v>0</v>
      </c>
      <c r="DH55" s="75">
        <f t="shared" si="21"/>
        <v>0</v>
      </c>
      <c r="DI55" s="77">
        <f>IFERROR(VLOOKUP(B55,'[1]15'!B:D,3,0),"0")</f>
        <v>0</v>
      </c>
      <c r="DJ55" s="77">
        <f>IFERROR(VLOOKUP(B55,'[1]15'!B:E,4,0),"0")</f>
        <v>0</v>
      </c>
      <c r="DK55" s="77">
        <f>IFERROR(VLOOKUP(B55,'[1]15'!B:F,5,0),"0")</f>
        <v>0</v>
      </c>
      <c r="DL55" s="77">
        <f>IFERROR(VLOOKUP(B55,'[1]15'!B:J,9,0),"0")</f>
        <v>0</v>
      </c>
      <c r="DM55" s="77">
        <f>IFERROR(VLOOKUP(B55,'[1]15'!B:K,10,0),"0")</f>
        <v>0</v>
      </c>
      <c r="DN55" s="77">
        <f>IFERROR(VLOOKUP(B55,'[1]15'!B:L,11,0),"0")</f>
        <v>0</v>
      </c>
      <c r="DO55" s="75">
        <f t="shared" si="22"/>
        <v>0</v>
      </c>
      <c r="DP55" s="77">
        <f>IFERROR(VLOOKUP(B55,'[1]16'!B:D,3,0),"0")</f>
        <v>0</v>
      </c>
      <c r="DQ55" s="77">
        <f>IFERROR(VLOOKUP(B55,'[1]16'!B:E,4,0),"0")</f>
        <v>0</v>
      </c>
      <c r="DR55" s="77">
        <f>IFERROR(VLOOKUP(B55,'[1]16'!B:F,5,0),"0")</f>
        <v>0</v>
      </c>
      <c r="DS55" s="77">
        <f>IFERROR(VLOOKUP(B55,'[1]16'!B:J,9,0),"0")</f>
        <v>0</v>
      </c>
      <c r="DT55" s="77">
        <f>IFERROR(VLOOKUP(B55,'[1]16'!B:K,10,0),"0")</f>
        <v>0</v>
      </c>
      <c r="DU55" s="77">
        <f>IFERROR(VLOOKUP(B55,'[1]16'!B:L,11,0),"0")</f>
        <v>0</v>
      </c>
      <c r="DV55" s="75">
        <f t="shared" si="23"/>
        <v>0</v>
      </c>
      <c r="DW55" s="77">
        <f>IFERROR(VLOOKUP(B55,'[1]17'!B:D,3,0),"0")</f>
        <v>0</v>
      </c>
      <c r="DX55" s="77">
        <f>IFERROR(VLOOKUP(B55,'[1]17'!B:E,4,0),"0")</f>
        <v>0</v>
      </c>
      <c r="DY55" s="77">
        <f>IFERROR(VLOOKUP(B55,'[1]17'!B:F,5,0),"0")</f>
        <v>0</v>
      </c>
      <c r="DZ55" s="77">
        <f>IFERROR(VLOOKUP(B55,'[1]17'!B:J,9,0),"0")</f>
        <v>0</v>
      </c>
      <c r="EA55" s="77">
        <f>IFERROR(VLOOKUP(B55,'[1]17'!B:K,10,0),"0")</f>
        <v>0</v>
      </c>
      <c r="EB55" s="77">
        <f>IFERROR(VLOOKUP(B55,'[1]17'!B:L,11,0),"0")</f>
        <v>0</v>
      </c>
      <c r="EC55" s="75">
        <f t="shared" si="24"/>
        <v>0</v>
      </c>
      <c r="ED55" s="77">
        <f>IFERROR(VLOOKUP(B55,'[1]18'!B:D,3,0),"0")</f>
        <v>0</v>
      </c>
      <c r="EE55" s="77">
        <f>IFERROR(VLOOKUP(B55,'[1]18'!B:E,4,0),"0")</f>
        <v>0</v>
      </c>
      <c r="EF55" s="77">
        <f>IFERROR(VLOOKUP(B55,'[1]18'!B:F,5,0),"0")</f>
        <v>0</v>
      </c>
      <c r="EG55" s="77">
        <f>IFERROR(VLOOKUP(B55,'[1]18'!B:J,9,0),"0")</f>
        <v>0</v>
      </c>
      <c r="EH55" s="77">
        <f>IFERROR(VLOOKUP(B55,'[1]18'!B:K,10,0),"0")</f>
        <v>0</v>
      </c>
      <c r="EI55" s="77">
        <f>IFERROR(VLOOKUP(B55,'[1]18'!B:L,11,0),"0")</f>
        <v>0</v>
      </c>
      <c r="EJ55" s="75">
        <f t="shared" si="25"/>
        <v>0</v>
      </c>
      <c r="EK55" s="77">
        <f>IFERROR(VLOOKUP(B55,'[1]19'!B:D,3,0),"0")</f>
        <v>0</v>
      </c>
      <c r="EL55" s="77">
        <f>IFERROR(VLOOKUP(B55,'[1]19'!B:E,4,0),"0")</f>
        <v>0</v>
      </c>
      <c r="EM55" s="77">
        <f>IFERROR(VLOOKUP(B55,'[1]19'!B:F,5,0),"0")</f>
        <v>0</v>
      </c>
      <c r="EN55" s="77">
        <f>IFERROR(VLOOKUP(B55,'[1]19'!B:J,9,0),"0")</f>
        <v>0</v>
      </c>
      <c r="EO55" s="77">
        <f>IFERROR(VLOOKUP(B55,'[1]19'!B:K,10,0),"0")</f>
        <v>0</v>
      </c>
      <c r="EP55" s="77">
        <f>IFERROR(VLOOKUP(B55,'[1]19'!B:L,11,0),"0")</f>
        <v>0</v>
      </c>
      <c r="EQ55" s="75">
        <f t="shared" si="26"/>
        <v>0</v>
      </c>
      <c r="ER55" s="77">
        <f>IFERROR(VLOOKUP(B55,'[1]20'!B:D,3,0),"0")</f>
        <v>0</v>
      </c>
      <c r="ES55" s="77">
        <f>IFERROR(VLOOKUP(B55,'[1]20'!B:E,4,0),"0")</f>
        <v>0</v>
      </c>
      <c r="ET55" s="77">
        <f>IFERROR(VLOOKUP(B55,'[1]20'!B:F,5,0),"0")</f>
        <v>0</v>
      </c>
      <c r="EU55" s="77">
        <f>IFERROR(VLOOKUP(B55,'[1]20'!B:J,9,0),"0")</f>
        <v>0</v>
      </c>
      <c r="EV55" s="77">
        <f>IFERROR(VLOOKUP(B55,'[1]20'!B:K,10,0),"0")</f>
        <v>0</v>
      </c>
      <c r="EW55" s="77">
        <f>IFERROR(VLOOKUP(B55,'[1]20'!B:L,11,0),"0")</f>
        <v>0</v>
      </c>
      <c r="EX55" s="75">
        <f t="shared" si="27"/>
        <v>0</v>
      </c>
      <c r="EY55" s="77">
        <f>IFERROR(VLOOKUP(B55,'[1]21'!B:D,3,0),"0")</f>
        <v>0</v>
      </c>
      <c r="EZ55" s="77">
        <f>IFERROR(VLOOKUP(B55,'[1]21'!B:E,4,0),"0")</f>
        <v>0</v>
      </c>
      <c r="FA55" s="77">
        <f>IFERROR(VLOOKUP(B55,'[1]21'!B:F,5,0),"0")</f>
        <v>0</v>
      </c>
      <c r="FB55" s="77">
        <f>IFERROR(VLOOKUP(B55,'[1]21'!B:J,9,0),"0")</f>
        <v>0</v>
      </c>
      <c r="FC55" s="77">
        <f>IFERROR(VLOOKUP(B55,'[1]21'!B:K,10,0),"0")</f>
        <v>0</v>
      </c>
      <c r="FD55" s="77">
        <f>IFERROR(VLOOKUP(B55,'[1]21'!B:L,11,0),"0")</f>
        <v>0</v>
      </c>
      <c r="FE55" s="75">
        <f t="shared" si="28"/>
        <v>0</v>
      </c>
      <c r="FF55" s="77">
        <f>IFERROR(VLOOKUP(B55,'[1]22'!B:D,3,0),"0")</f>
        <v>0</v>
      </c>
      <c r="FG55" s="77">
        <f>IFERROR(VLOOKUP(B55,'[1]22'!B:E,4,0),"0")</f>
        <v>0</v>
      </c>
      <c r="FH55" s="77">
        <f>IFERROR(VLOOKUP(B55,'[1]22'!B:F,5,0),"0")</f>
        <v>0</v>
      </c>
      <c r="FI55" s="77">
        <f>IFERROR(VLOOKUP(B55,'[1]22'!B:J,9,0),"0")</f>
        <v>0</v>
      </c>
      <c r="FJ55" s="77">
        <f>IFERROR(VLOOKUP(B55,'[1]22'!B:K,10,0),"0")</f>
        <v>0</v>
      </c>
      <c r="FK55" s="77">
        <f>IFERROR(VLOOKUP(B55,'[1]22'!B:L,11,0),"0")</f>
        <v>0</v>
      </c>
      <c r="FL55" s="75">
        <f t="shared" si="29"/>
        <v>0</v>
      </c>
      <c r="FM55" s="77">
        <f>IFERROR(VLOOKUP(B55,'[1]23'!B:D,3,0),"0")</f>
        <v>0</v>
      </c>
      <c r="FN55" s="77">
        <f>IFERROR(VLOOKUP(B55,'[1]23'!B:E,4,0),"0")</f>
        <v>0</v>
      </c>
      <c r="FO55" s="77">
        <f>IFERROR(VLOOKUP(B55,'[1]23'!B:F,5,0),"0")</f>
        <v>0</v>
      </c>
      <c r="FP55" s="77">
        <f>IFERROR(VLOOKUP(B55,'[1]23'!B:J,9,0),"0")</f>
        <v>0</v>
      </c>
      <c r="FQ55" s="77">
        <f>IFERROR(VLOOKUP(B55,'[1]23'!B:K,10,0),"0")</f>
        <v>0</v>
      </c>
      <c r="FR55" s="77">
        <f>IFERROR(VLOOKUP(B55,'[1]23'!B:L,11,0),"0")</f>
        <v>0</v>
      </c>
      <c r="FS55" s="75">
        <f t="shared" si="30"/>
        <v>0</v>
      </c>
      <c r="FT55" s="77">
        <f>IFERROR(VLOOKUP(B55,'[1]24'!B:D,3,0),"0")</f>
        <v>0</v>
      </c>
      <c r="FU55" s="77">
        <f>IFERROR(VLOOKUP(B55,'[1]24'!B:E,4,0),"0")</f>
        <v>0</v>
      </c>
      <c r="FV55" s="77">
        <f>IFERROR(VLOOKUP(B55,'[1]24'!B:F,5,0),"0")</f>
        <v>0</v>
      </c>
      <c r="FW55" s="77">
        <f>IFERROR(VLOOKUP(B55,'[1]24'!B:J,9,0),"0")</f>
        <v>0</v>
      </c>
      <c r="FX55" s="77">
        <f>IFERROR(VLOOKUP(B55,'[1]24'!B:K,10,0),"0")</f>
        <v>0</v>
      </c>
      <c r="FY55" s="77">
        <f>IFERROR(VLOOKUP(B55,'[1]24'!B:L,11,0),"0")</f>
        <v>0</v>
      </c>
      <c r="FZ55" s="75">
        <f t="shared" si="31"/>
        <v>0</v>
      </c>
      <c r="GA55" s="77">
        <f>IFERROR(VLOOKUP(B55,'[1]25'!B:D,3,0),"0")</f>
        <v>0</v>
      </c>
      <c r="GB55" s="77">
        <f>IFERROR(VLOOKUP(B55,'[1]25'!B:E,4,0),"0")</f>
        <v>0</v>
      </c>
      <c r="GC55" s="77">
        <f>IFERROR(VLOOKUP(B55,'[1]25'!B:F,5,0),"0")</f>
        <v>0</v>
      </c>
      <c r="GD55" s="77">
        <f>IFERROR(VLOOKUP(B55,'[1]25'!B:J,9,0),"0")</f>
        <v>0</v>
      </c>
      <c r="GE55" s="77">
        <f>IFERROR(VLOOKUP(B55,'[1]25'!B:K,10,0),"0")</f>
        <v>0</v>
      </c>
      <c r="GF55" s="77">
        <f>IFERROR(VLOOKUP(B55,'[1]25'!B:L,11,0),"0")</f>
        <v>0</v>
      </c>
      <c r="GG55" s="75">
        <f t="shared" si="32"/>
        <v>0</v>
      </c>
      <c r="GH55" s="77">
        <f>IFERROR(VLOOKUP(B55,'[1]26'!B:D,3,0),"0")</f>
        <v>0</v>
      </c>
      <c r="GI55" s="77">
        <f>IFERROR(VLOOKUP(B55,'[1]26'!B:E,4,0),"0")</f>
        <v>0</v>
      </c>
      <c r="GJ55" s="77">
        <f>IFERROR(VLOOKUP(B55,'[1]26'!B:F,5,0),"0")</f>
        <v>0</v>
      </c>
      <c r="GK55" s="77">
        <f>IFERROR(VLOOKUP(B55,'[1]26'!B:J,9,0),"0")</f>
        <v>0</v>
      </c>
      <c r="GL55" s="77">
        <f>IFERROR(VLOOKUP(B55,'[1]26'!B:K,10,0),"0")</f>
        <v>0</v>
      </c>
      <c r="GM55" s="77">
        <f>IFERROR(VLOOKUP(B55,'[1]26'!B:L,11,0),"0")</f>
        <v>0</v>
      </c>
      <c r="GN55" s="75">
        <f t="shared" si="33"/>
        <v>0</v>
      </c>
      <c r="GO55" s="77">
        <f>IFERROR(VLOOKUP(B55,'[1]27'!B:D,3,0),"0")</f>
        <v>0</v>
      </c>
      <c r="GP55" s="77">
        <f>IFERROR(VLOOKUP(B55,'[1]27'!B:E,4,0),"0")</f>
        <v>0</v>
      </c>
      <c r="GQ55" s="77">
        <f>IFERROR(VLOOKUP(B55,'[1]27'!B:F,5,0),"0")</f>
        <v>0</v>
      </c>
      <c r="GR55" s="77">
        <f>IFERROR(VLOOKUP(B55,'[1]27'!B:J,9,0),"0")</f>
        <v>0</v>
      </c>
      <c r="GS55" s="77">
        <f>IFERROR(VLOOKUP(B55,'[1]27'!B:K,10,0),"0")</f>
        <v>0</v>
      </c>
      <c r="GT55" s="77">
        <f>IFERROR(VLOOKUP(B55,'[1]27'!B:L,11,0),"0")</f>
        <v>10</v>
      </c>
      <c r="GU55" s="75">
        <f t="shared" si="34"/>
        <v>10</v>
      </c>
      <c r="GV55" s="77">
        <f>IFERROR(VLOOKUP(B55,'[1]28'!B:D,3,0),"0")</f>
        <v>0</v>
      </c>
      <c r="GW55" s="77">
        <f>IFERROR(VLOOKUP(B55,'[1]28'!B:E,4,0),"0")</f>
        <v>0</v>
      </c>
      <c r="GX55" s="77">
        <f>IFERROR(VLOOKUP(B55,'[1]28'!B:F,5,0),"0")</f>
        <v>0</v>
      </c>
      <c r="GY55" s="77">
        <f>IFERROR(VLOOKUP(B55,'[1]28'!B:J,9,0),"0")</f>
        <v>0</v>
      </c>
      <c r="GZ55" s="77">
        <f>IFERROR(VLOOKUP(B55,'[1]28'!B:K,10,0),"0")</f>
        <v>0</v>
      </c>
      <c r="HA55" s="77">
        <f>IFERROR(VLOOKUP(B55,'[1]28'!B:L,11,0),"0")</f>
        <v>0</v>
      </c>
      <c r="HB55" s="75">
        <f t="shared" si="35"/>
        <v>0</v>
      </c>
      <c r="HC55" s="77" t="str">
        <f>IFERROR(VLOOKUP(B55,#REF!,3),"0")</f>
        <v>0</v>
      </c>
      <c r="HD55" s="77" t="str">
        <f>IFERROR(VLOOKUP(B55,#REF!,4,0),"0")</f>
        <v>0</v>
      </c>
      <c r="HE55" s="77" t="str">
        <f>IFERROR(VLOOKUP(B55,#REF!,5,0),"0")</f>
        <v>0</v>
      </c>
      <c r="HF55" s="77" t="str">
        <f>IFERROR(VLOOKUP(B55,#REF!,9,0),"0")</f>
        <v>0</v>
      </c>
      <c r="HG55" s="77" t="str">
        <f>IFERROR(VLOOKUP(B55,#REF!,10,0),"0")</f>
        <v>0</v>
      </c>
      <c r="HH55" s="77" t="str">
        <f>IFERROR(VLOOKUP(B55,#REF!,11,0),"0")</f>
        <v>0</v>
      </c>
      <c r="HI55" s="75">
        <f t="shared" si="36"/>
        <v>0</v>
      </c>
      <c r="HP55" s="75">
        <f t="shared" si="37"/>
        <v>0</v>
      </c>
      <c r="HW55" s="75">
        <f t="shared" si="38"/>
        <v>0</v>
      </c>
    </row>
    <row r="56" spans="1:231" x14ac:dyDescent="0.6">
      <c r="A56" s="57">
        <v>53</v>
      </c>
      <c r="B56" s="57">
        <v>1111012</v>
      </c>
      <c r="C56" s="58" t="s">
        <v>16772</v>
      </c>
      <c r="D56" s="57" t="s">
        <v>168</v>
      </c>
      <c r="E56" s="59">
        <v>34.58</v>
      </c>
      <c r="F56" s="73">
        <f t="shared" si="5"/>
        <v>0</v>
      </c>
      <c r="G56" s="74">
        <f t="shared" si="40"/>
        <v>0</v>
      </c>
      <c r="H56" s="74">
        <f t="shared" si="40"/>
        <v>0</v>
      </c>
      <c r="I56" s="74">
        <f t="shared" si="40"/>
        <v>0</v>
      </c>
      <c r="J56" s="74">
        <f t="shared" si="40"/>
        <v>0</v>
      </c>
      <c r="K56" s="74">
        <f t="shared" si="40"/>
        <v>0</v>
      </c>
      <c r="L56" s="74">
        <f t="shared" si="40"/>
        <v>0</v>
      </c>
      <c r="M56" s="75">
        <f t="shared" ref="M56:M109" si="41">SUM(G56:L56)</f>
        <v>0</v>
      </c>
      <c r="N56" s="76">
        <f t="shared" ref="N56:N113" si="42">+G56+H56+I56+J56+K56</f>
        <v>0</v>
      </c>
      <c r="O56" s="77" t="str">
        <f>IFERROR(VLOOKUP(B56,'[1]1ไม่มียอด'!B:D,3,0),"0")</f>
        <v>0</v>
      </c>
      <c r="P56" s="77" t="str">
        <f>IFERROR(VLOOKUP(B56,'[1]1ไม่มียอด'!B:E,4,0),"0")</f>
        <v>0</v>
      </c>
      <c r="Q56" s="77" t="str">
        <f>IFERROR(VLOOKUP(B56,'[1]1ไม่มียอด'!B:F,5,0),"0")</f>
        <v>0</v>
      </c>
      <c r="R56" s="77" t="str">
        <f>IFERROR(VLOOKUP(B56,'[1]1ไม่มียอด'!B:G,6,0),"0")</f>
        <v>0</v>
      </c>
      <c r="S56" s="77" t="str">
        <f>IFERROR(VLOOKUP(B56,'[1]1ไม่มียอด'!B:J,9,0),"0")</f>
        <v>0</v>
      </c>
      <c r="T56" s="77" t="str">
        <f>IFERROR(VLOOKUP(B56,'[1]1ไม่มียอด'!B:K,10,0),"0")</f>
        <v>0</v>
      </c>
      <c r="U56" s="75">
        <f t="shared" si="8"/>
        <v>0</v>
      </c>
      <c r="V56" s="77" t="str">
        <f>IFERROR(VLOOKUP(B56,#REF!,3,0),"0")</f>
        <v>0</v>
      </c>
      <c r="W56" s="77" t="str">
        <f>IFERROR(VLOOKUP(B56,#REF!,4,0),"0")</f>
        <v>0</v>
      </c>
      <c r="X56" s="77" t="str">
        <f>IFERROR(VLOOKUP(B56,#REF!,5,0),"0")</f>
        <v>0</v>
      </c>
      <c r="Y56" s="77" t="str">
        <f>IFERROR(VLOOKUP(B56,#REF!,9,0),"0")</f>
        <v>0</v>
      </c>
      <c r="Z56" s="77" t="str">
        <f>IFERROR(VLOOKUP(B56,#REF!,10,0),"0")</f>
        <v>0</v>
      </c>
      <c r="AA56" s="77" t="str">
        <f>IFERROR(VLOOKUP(B56,#REF!,11,0),"0")</f>
        <v>0</v>
      </c>
      <c r="AB56" s="75">
        <f t="shared" si="9"/>
        <v>0</v>
      </c>
      <c r="AC56" s="77">
        <f>IFERROR(VLOOKUP(B56,'[1]3'!B:D,3,0),"0")</f>
        <v>0</v>
      </c>
      <c r="AD56" s="77">
        <f>IFERROR(VLOOKUP(B56,'[1]3'!B:E,4,0),"0")</f>
        <v>0</v>
      </c>
      <c r="AE56" s="77">
        <f>IFERROR(VLOOKUP(B56,'[1]3'!B:F,5,0),"0")</f>
        <v>0</v>
      </c>
      <c r="AF56" s="77">
        <f>IFERROR(VLOOKUP(B56,'[1]3'!B:J,9,0),"0")</f>
        <v>0</v>
      </c>
      <c r="AG56" s="77">
        <f>IFERROR(VLOOKUP(B56,'[1]3'!B:K,10,0),"0")</f>
        <v>0</v>
      </c>
      <c r="AH56" s="77">
        <f>IFERROR(VLOOKUP(B56,'[1]3'!B:L,11,0),"0")</f>
        <v>0</v>
      </c>
      <c r="AI56" s="75">
        <f t="shared" si="10"/>
        <v>0</v>
      </c>
      <c r="AJ56" s="77">
        <f>IFERROR(VLOOKUP(B56,'[1]4'!B:D,3,0),"0")</f>
        <v>0</v>
      </c>
      <c r="AK56" s="77">
        <f>IFERROR(VLOOKUP(B56,'[1]4'!B:E,4,0),"0")</f>
        <v>0</v>
      </c>
      <c r="AL56" s="77">
        <f>IFERROR(VLOOKUP(B56,'[1]4'!B:F,5,0),"0")</f>
        <v>0</v>
      </c>
      <c r="AM56" s="77">
        <f>IFERROR(VLOOKUP(B56,'[1]4'!B:J,9,0),"0")</f>
        <v>0</v>
      </c>
      <c r="AN56" s="77">
        <f>IFERROR(VLOOKUP(B56,'[1]4'!B:K,10,0),"0")</f>
        <v>0</v>
      </c>
      <c r="AO56" s="77">
        <f>IFERROR(VLOOKUP(B56,'[1]4'!B:L,11,0),"0")</f>
        <v>0</v>
      </c>
      <c r="AP56" s="75">
        <f t="shared" si="11"/>
        <v>0</v>
      </c>
      <c r="AQ56" s="77">
        <f>IFERROR(VLOOKUP(B56,'[1]5'!B:D,3,0),"0")</f>
        <v>0</v>
      </c>
      <c r="AR56" s="77">
        <f>IFERROR(VLOOKUP(B56,'[1]5'!B:E,4,0),"0")</f>
        <v>0</v>
      </c>
      <c r="AS56" s="77">
        <f>IFERROR(VLOOKUP(B56,'[1]5'!B:F,5,0),"0")</f>
        <v>0</v>
      </c>
      <c r="AT56" s="77">
        <f>IFERROR(VLOOKUP(B56,'[1]5'!B:J,9,0),"0")</f>
        <v>0</v>
      </c>
      <c r="AU56" s="77">
        <f>IFERROR(VLOOKUP(B56,'[1]5'!B:K,10,0),"0")</f>
        <v>0</v>
      </c>
      <c r="AV56" s="77">
        <f>IFERROR(VLOOKUP(B56,'[1]5'!B:L,11,0),"0")</f>
        <v>0</v>
      </c>
      <c r="AW56" s="75">
        <f t="shared" si="12"/>
        <v>0</v>
      </c>
      <c r="AX56" s="77">
        <f>IFERROR(VLOOKUP(B56,'[1]6'!B:D,3,0),"0")</f>
        <v>0</v>
      </c>
      <c r="AY56" s="77">
        <f>IFERROR(VLOOKUP(B56,'[1]6'!B:E,4,0),"0")</f>
        <v>0</v>
      </c>
      <c r="AZ56" s="77">
        <f>IFERROR(VLOOKUP(B56,'[1]6'!B:F,5,0),"0")</f>
        <v>0</v>
      </c>
      <c r="BA56" s="77">
        <f>IFERROR(VLOOKUP(B56,'[1]6'!B:J,9,0),"0")</f>
        <v>0</v>
      </c>
      <c r="BB56" s="77">
        <f>IFERROR(VLOOKUP(B56,'[1]6'!B:K,10,0),"0")</f>
        <v>0</v>
      </c>
      <c r="BC56" s="77">
        <f>IFERROR(VLOOKUP(B56,'[1]6'!B:L,11,0),"0")</f>
        <v>0</v>
      </c>
      <c r="BD56" s="75">
        <f t="shared" si="13"/>
        <v>0</v>
      </c>
      <c r="BE56" s="77">
        <f>IFERROR(VLOOKUP(B56,'[1]7'!B:D,3,0),"0")</f>
        <v>0</v>
      </c>
      <c r="BF56" s="77">
        <f>IFERROR(VLOOKUP(B56,'[1]7'!B:E,4,0),"0")</f>
        <v>0</v>
      </c>
      <c r="BG56" s="77">
        <f>IFERROR(VLOOKUP(B56,'[1]7'!B:F,5,0),"0")</f>
        <v>0</v>
      </c>
      <c r="BH56" s="77">
        <f>IFERROR(VLOOKUP(B56,'[1]7'!B:J,9,0),"0")</f>
        <v>0</v>
      </c>
      <c r="BI56" s="77">
        <f>IFERROR(VLOOKUP(B56,'[1]7'!B:K,10,0),"0")</f>
        <v>0</v>
      </c>
      <c r="BJ56" s="77">
        <f>IFERROR(VLOOKUP(B56,'[1]7'!B:L,11,0),"0")</f>
        <v>0</v>
      </c>
      <c r="BK56" s="75">
        <f t="shared" si="14"/>
        <v>0</v>
      </c>
      <c r="BL56" s="77">
        <f>IFERROR(VLOOKUP(B56,'[1]8'!B:D,3,0),"0")</f>
        <v>0</v>
      </c>
      <c r="BM56" s="77">
        <f>IFERROR(VLOOKUP(B56,'[1]8'!B:E,4,0),"0")</f>
        <v>0</v>
      </c>
      <c r="BN56" s="77">
        <f>IFERROR(VLOOKUP(B56,'[1]8'!B:F,5,0),"0")</f>
        <v>0</v>
      </c>
      <c r="BO56" s="77">
        <f>IFERROR(VLOOKUP(B56,'[1]8'!B:J,9,0),"0")</f>
        <v>0</v>
      </c>
      <c r="BP56" s="77">
        <f>IFERROR(VLOOKUP(B56,'[1]8'!B:K,10,0),"0")</f>
        <v>0</v>
      </c>
      <c r="BQ56" s="77">
        <f>IFERROR(VLOOKUP(B56,'[1]8'!B:L,11,0),"0")</f>
        <v>0</v>
      </c>
      <c r="BR56" s="75">
        <f t="shared" si="15"/>
        <v>0</v>
      </c>
      <c r="BS56" s="77">
        <f>IFERROR(VLOOKUP(B56,'[1]9'!B:D,3,0),"0")</f>
        <v>0</v>
      </c>
      <c r="BT56" s="77">
        <f>IFERROR(VLOOKUP(B56,'[1]9'!B:E,4,0),"0")</f>
        <v>0</v>
      </c>
      <c r="BU56" s="77">
        <f>IFERROR(VLOOKUP(B56,'[1]9'!B:F,5,0),"0")</f>
        <v>0</v>
      </c>
      <c r="BV56" s="77">
        <f>IFERROR(VLOOKUP(B56,'[1]9'!B:J,9,0),"0")</f>
        <v>0</v>
      </c>
      <c r="BW56" s="77">
        <f>IFERROR(VLOOKUP(B56,'[1]9'!B:K,10,0),"0")</f>
        <v>0</v>
      </c>
      <c r="BX56" s="77">
        <f>IFERROR(VLOOKUP(B56,'[1]9'!B:L,11,0),"0")</f>
        <v>0</v>
      </c>
      <c r="BY56" s="75">
        <f t="shared" si="16"/>
        <v>0</v>
      </c>
      <c r="BZ56" s="77">
        <f>IFERROR(VLOOKUP(B56,'[1]10'!B:D,3,0),"0")</f>
        <v>0</v>
      </c>
      <c r="CA56" s="77">
        <f>IFERROR(VLOOKUP(B56,'[1]10'!B:E,4,0),"0")</f>
        <v>0</v>
      </c>
      <c r="CB56" s="77">
        <f>VLOOKUP(B56,'[1]10'!B:F,5,0)</f>
        <v>0</v>
      </c>
      <c r="CC56" s="77">
        <f>IFERROR(VLOOKUP(B56,'[1]10'!B:J,9,0),"0")</f>
        <v>0</v>
      </c>
      <c r="CD56" s="77">
        <f>IFERROR(VLOOKUP(B56,'[1]10'!B:K,10,0),"0")</f>
        <v>0</v>
      </c>
      <c r="CE56" s="77">
        <f>IFERROR(VLOOKUP(B56,'[1]10'!B:L,11,0),"0")</f>
        <v>0</v>
      </c>
      <c r="CF56" s="75">
        <f t="shared" si="17"/>
        <v>0</v>
      </c>
      <c r="CG56" s="77">
        <f>IFERROR(VLOOKUP(B56,'[1]11'!B:D,3,0),"0")</f>
        <v>0</v>
      </c>
      <c r="CH56" s="77">
        <f>IFERROR(VLOOKUP(B56,'[1]11'!B:E,4,0),"0")</f>
        <v>0</v>
      </c>
      <c r="CI56" s="77">
        <f>IFERROR(VLOOKUP(B56,'[1]11'!B:F,5,0),"0")</f>
        <v>0</v>
      </c>
      <c r="CJ56" s="77">
        <f>IFERROR(VLOOKUP(B56,'[1]11'!B:J,9,0),"0")</f>
        <v>0</v>
      </c>
      <c r="CK56" s="77">
        <f>IFERROR(VLOOKUP(B56,'[1]11'!B:K,10,0),"0")</f>
        <v>0</v>
      </c>
      <c r="CL56" s="77">
        <f>IFERROR(VLOOKUP(B56,'[1]11'!B:L,11,0),"0")</f>
        <v>0</v>
      </c>
      <c r="CM56" s="75">
        <f t="shared" si="18"/>
        <v>0</v>
      </c>
      <c r="CN56" s="77">
        <f>IFERROR(VLOOKUP(B56,'[1]12'!B:D,3,0),"0")</f>
        <v>0</v>
      </c>
      <c r="CO56" s="77">
        <f>IFERROR(VLOOKUP(B56,'[1]12'!B:E,4,0),"0")</f>
        <v>0</v>
      </c>
      <c r="CP56" s="77">
        <f>IFERROR(VLOOKUP(B56,'[1]12'!B:F,5,0),"0")</f>
        <v>0</v>
      </c>
      <c r="CQ56" s="77">
        <f>IFERROR(VLOOKUP(B56,'[1]12'!B:J,9,0),"0")</f>
        <v>0</v>
      </c>
      <c r="CR56" s="77">
        <f>IFERROR(VLOOKUP(B56,'[1]12'!B:K,10,0),"0")</f>
        <v>0</v>
      </c>
      <c r="CS56" s="77">
        <f>IFERROR(VLOOKUP(B56,'[1]12'!B:L,11,0),"0")</f>
        <v>0</v>
      </c>
      <c r="CT56" s="75">
        <f t="shared" si="19"/>
        <v>0</v>
      </c>
      <c r="CU56" s="77">
        <f>IFERROR(VLOOKUP(B56,'[1]13'!B:D,3,0),"0")</f>
        <v>0</v>
      </c>
      <c r="CV56" s="77">
        <f>IFERROR(VLOOKUP(B56,'[1]13'!B:E,4,0),"0")</f>
        <v>0</v>
      </c>
      <c r="CW56" s="77">
        <f>IFERROR(VLOOKUP(B56,'[1]13'!B:F,5,0),"0")</f>
        <v>0</v>
      </c>
      <c r="CX56" s="77">
        <f>IFERROR(VLOOKUP(B56,'[1]13'!B:J,9,0),"0")</f>
        <v>0</v>
      </c>
      <c r="CY56" s="77">
        <f>IFERROR(VLOOKUP(B56,'[1]13'!B:K,10,0),"0")</f>
        <v>0</v>
      </c>
      <c r="CZ56" s="77">
        <f>IFERROR(VLOOKUP(B56,'[1]13'!B:L,11,0),"0")</f>
        <v>0</v>
      </c>
      <c r="DA56" s="75">
        <f t="shared" si="20"/>
        <v>0</v>
      </c>
      <c r="DB56" s="77">
        <f>IFERROR(VLOOKUP(B56,'[1]14'!B:D,3,0),"0")</f>
        <v>0</v>
      </c>
      <c r="DC56" s="77">
        <f>IFERROR(VLOOKUP(B56,'[1]14'!B:E,4,0),"0")</f>
        <v>0</v>
      </c>
      <c r="DD56" s="77">
        <f>IFERROR(VLOOKUP(B56,'[1]14'!B:F,5,0),"0")</f>
        <v>0</v>
      </c>
      <c r="DE56" s="77">
        <f>IFERROR(VLOOKUP(B56,'[1]14'!B:J,9,0),"0")</f>
        <v>0</v>
      </c>
      <c r="DF56" s="77">
        <f>IFERROR(VLOOKUP(B56,'[1]14'!B:K,10,0),"0")</f>
        <v>0</v>
      </c>
      <c r="DG56" s="77">
        <f>IFERROR(VLOOKUP(B56,'[1]14'!B:L,11,0),"0")</f>
        <v>0</v>
      </c>
      <c r="DH56" s="75">
        <f t="shared" si="21"/>
        <v>0</v>
      </c>
      <c r="DI56" s="77">
        <f>IFERROR(VLOOKUP(B56,'[1]15'!B:D,3,0),"0")</f>
        <v>0</v>
      </c>
      <c r="DJ56" s="77">
        <f>IFERROR(VLOOKUP(B56,'[1]15'!B:E,4,0),"0")</f>
        <v>0</v>
      </c>
      <c r="DK56" s="77">
        <f>IFERROR(VLOOKUP(B56,'[1]15'!B:F,5,0),"0")</f>
        <v>0</v>
      </c>
      <c r="DL56" s="77">
        <f>IFERROR(VLOOKUP(B56,'[1]15'!B:J,9,0),"0")</f>
        <v>0</v>
      </c>
      <c r="DM56" s="77">
        <f>IFERROR(VLOOKUP(B56,'[1]15'!B:K,10,0),"0")</f>
        <v>0</v>
      </c>
      <c r="DN56" s="77">
        <f>IFERROR(VLOOKUP(B56,'[1]15'!B:L,11,0),"0")</f>
        <v>0</v>
      </c>
      <c r="DO56" s="75">
        <f t="shared" si="22"/>
        <v>0</v>
      </c>
      <c r="DP56" s="77">
        <f>IFERROR(VLOOKUP(B56,'[1]16'!B:D,3,0),"0")</f>
        <v>0</v>
      </c>
      <c r="DQ56" s="77">
        <f>IFERROR(VLOOKUP(B56,'[1]16'!B:E,4,0),"0")</f>
        <v>0</v>
      </c>
      <c r="DR56" s="77">
        <f>IFERROR(VLOOKUP(B56,'[1]16'!B:F,5,0),"0")</f>
        <v>0</v>
      </c>
      <c r="DS56" s="77">
        <f>IFERROR(VLOOKUP(B56,'[1]16'!B:J,9,0),"0")</f>
        <v>0</v>
      </c>
      <c r="DT56" s="77">
        <f>IFERROR(VLOOKUP(B56,'[1]16'!B:K,10,0),"0")</f>
        <v>0</v>
      </c>
      <c r="DU56" s="77">
        <f>IFERROR(VLOOKUP(B56,'[1]16'!B:L,11,0),"0")</f>
        <v>0</v>
      </c>
      <c r="DV56" s="75">
        <f t="shared" si="23"/>
        <v>0</v>
      </c>
      <c r="DW56" s="77">
        <f>IFERROR(VLOOKUP(B56,'[1]17'!B:D,3,0),"0")</f>
        <v>0</v>
      </c>
      <c r="DX56" s="77">
        <f>IFERROR(VLOOKUP(B56,'[1]17'!B:E,4,0),"0")</f>
        <v>0</v>
      </c>
      <c r="DY56" s="77">
        <f>IFERROR(VLOOKUP(B56,'[1]17'!B:F,5,0),"0")</f>
        <v>0</v>
      </c>
      <c r="DZ56" s="77">
        <f>IFERROR(VLOOKUP(B56,'[1]17'!B:J,9,0),"0")</f>
        <v>0</v>
      </c>
      <c r="EA56" s="77">
        <f>IFERROR(VLOOKUP(B56,'[1]17'!B:K,10,0),"0")</f>
        <v>0</v>
      </c>
      <c r="EB56" s="77">
        <f>IFERROR(VLOOKUP(B56,'[1]17'!B:L,11,0),"0")</f>
        <v>0</v>
      </c>
      <c r="EC56" s="75">
        <f t="shared" si="24"/>
        <v>0</v>
      </c>
      <c r="ED56" s="77">
        <f>IFERROR(VLOOKUP(B56,'[1]18'!B:D,3,0),"0")</f>
        <v>0</v>
      </c>
      <c r="EE56" s="77">
        <f>IFERROR(VLOOKUP(B56,'[1]18'!B:E,4,0),"0")</f>
        <v>0</v>
      </c>
      <c r="EF56" s="77">
        <f>IFERROR(VLOOKUP(B56,'[1]18'!B:F,5,0),"0")</f>
        <v>0</v>
      </c>
      <c r="EG56" s="77">
        <f>IFERROR(VLOOKUP(B56,'[1]18'!B:J,9,0),"0")</f>
        <v>0</v>
      </c>
      <c r="EH56" s="77">
        <f>IFERROR(VLOOKUP(B56,'[1]18'!B:K,10,0),"0")</f>
        <v>0</v>
      </c>
      <c r="EI56" s="77">
        <f>IFERROR(VLOOKUP(B56,'[1]18'!B:L,11,0),"0")</f>
        <v>0</v>
      </c>
      <c r="EJ56" s="75">
        <f t="shared" si="25"/>
        <v>0</v>
      </c>
      <c r="EK56" s="77">
        <f>IFERROR(VLOOKUP(B56,'[1]19'!B:D,3,0),"0")</f>
        <v>0</v>
      </c>
      <c r="EL56" s="77">
        <f>IFERROR(VLOOKUP(B56,'[1]19'!B:E,4,0),"0")</f>
        <v>0</v>
      </c>
      <c r="EM56" s="77">
        <f>IFERROR(VLOOKUP(B56,'[1]19'!B:F,5,0),"0")</f>
        <v>0</v>
      </c>
      <c r="EN56" s="77">
        <f>IFERROR(VLOOKUP(B56,'[1]19'!B:J,9,0),"0")</f>
        <v>0</v>
      </c>
      <c r="EO56" s="77">
        <f>IFERROR(VLOOKUP(B56,'[1]19'!B:K,10,0),"0")</f>
        <v>0</v>
      </c>
      <c r="EP56" s="77">
        <f>IFERROR(VLOOKUP(B56,'[1]19'!B:L,11,0),"0")</f>
        <v>0</v>
      </c>
      <c r="EQ56" s="75">
        <f t="shared" si="26"/>
        <v>0</v>
      </c>
      <c r="ER56" s="77">
        <f>IFERROR(VLOOKUP(B56,'[1]20'!B:D,3,0),"0")</f>
        <v>0</v>
      </c>
      <c r="ES56" s="77">
        <f>IFERROR(VLOOKUP(B56,'[1]20'!B:E,4,0),"0")</f>
        <v>0</v>
      </c>
      <c r="ET56" s="77">
        <f>IFERROR(VLOOKUP(B56,'[1]20'!B:F,5,0),"0")</f>
        <v>0</v>
      </c>
      <c r="EU56" s="77">
        <f>IFERROR(VLOOKUP(B56,'[1]20'!B:J,9,0),"0")</f>
        <v>0</v>
      </c>
      <c r="EV56" s="77">
        <f>IFERROR(VLOOKUP(B56,'[1]20'!B:K,10,0),"0")</f>
        <v>0</v>
      </c>
      <c r="EW56" s="77">
        <f>IFERROR(VLOOKUP(B56,'[1]20'!B:L,11,0),"0")</f>
        <v>0</v>
      </c>
      <c r="EX56" s="75">
        <f t="shared" si="27"/>
        <v>0</v>
      </c>
      <c r="EY56" s="77">
        <f>IFERROR(VLOOKUP(B56,'[1]21'!B:D,3,0),"0")</f>
        <v>0</v>
      </c>
      <c r="EZ56" s="77">
        <f>IFERROR(VLOOKUP(B56,'[1]21'!B:E,4,0),"0")</f>
        <v>0</v>
      </c>
      <c r="FA56" s="77">
        <f>IFERROR(VLOOKUP(B56,'[1]21'!B:F,5,0),"0")</f>
        <v>0</v>
      </c>
      <c r="FB56" s="77">
        <f>IFERROR(VLOOKUP(B56,'[1]21'!B:J,9,0),"0")</f>
        <v>0</v>
      </c>
      <c r="FC56" s="77">
        <f>IFERROR(VLOOKUP(B56,'[1]21'!B:K,10,0),"0")</f>
        <v>0</v>
      </c>
      <c r="FD56" s="77">
        <f>IFERROR(VLOOKUP(B56,'[1]21'!B:L,11,0),"0")</f>
        <v>0</v>
      </c>
      <c r="FE56" s="75">
        <f t="shared" si="28"/>
        <v>0</v>
      </c>
      <c r="FF56" s="77">
        <f>IFERROR(VLOOKUP(B56,'[1]22'!B:D,3,0),"0")</f>
        <v>0</v>
      </c>
      <c r="FG56" s="77">
        <f>IFERROR(VLOOKUP(B56,'[1]22'!B:E,4,0),"0")</f>
        <v>0</v>
      </c>
      <c r="FH56" s="77">
        <f>IFERROR(VLOOKUP(B56,'[1]22'!B:F,5,0),"0")</f>
        <v>0</v>
      </c>
      <c r="FI56" s="77">
        <f>IFERROR(VLOOKUP(B56,'[1]22'!B:J,9,0),"0")</f>
        <v>0</v>
      </c>
      <c r="FJ56" s="77">
        <f>IFERROR(VLOOKUP(B56,'[1]22'!B:K,10,0),"0")</f>
        <v>0</v>
      </c>
      <c r="FK56" s="77">
        <f>IFERROR(VLOOKUP(B56,'[1]22'!B:L,11,0),"0")</f>
        <v>0</v>
      </c>
      <c r="FL56" s="75">
        <f t="shared" si="29"/>
        <v>0</v>
      </c>
      <c r="FM56" s="77">
        <f>IFERROR(VLOOKUP(B56,'[1]23'!B:D,3,0),"0")</f>
        <v>0</v>
      </c>
      <c r="FN56" s="77">
        <f>IFERROR(VLOOKUP(B56,'[1]23'!B:E,4,0),"0")</f>
        <v>0</v>
      </c>
      <c r="FO56" s="77">
        <f>IFERROR(VLOOKUP(B56,'[1]23'!B:F,5,0),"0")</f>
        <v>0</v>
      </c>
      <c r="FP56" s="77">
        <f>IFERROR(VLOOKUP(B56,'[1]23'!B:J,9,0),"0")</f>
        <v>0</v>
      </c>
      <c r="FQ56" s="77">
        <f>IFERROR(VLOOKUP(B56,'[1]23'!B:K,10,0),"0")</f>
        <v>0</v>
      </c>
      <c r="FR56" s="77">
        <f>IFERROR(VLOOKUP(B56,'[1]23'!B:L,11,0),"0")</f>
        <v>0</v>
      </c>
      <c r="FS56" s="75">
        <f t="shared" si="30"/>
        <v>0</v>
      </c>
      <c r="FT56" s="77">
        <f>IFERROR(VLOOKUP(B56,'[1]24'!B:D,3,0),"0")</f>
        <v>0</v>
      </c>
      <c r="FU56" s="77">
        <f>IFERROR(VLOOKUP(B56,'[1]24'!B:E,4,0),"0")</f>
        <v>0</v>
      </c>
      <c r="FV56" s="77">
        <f>IFERROR(VLOOKUP(B56,'[1]24'!B:F,5,0),"0")</f>
        <v>0</v>
      </c>
      <c r="FW56" s="77">
        <f>IFERROR(VLOOKUP(B56,'[1]24'!B:J,9,0),"0")</f>
        <v>0</v>
      </c>
      <c r="FX56" s="77">
        <f>IFERROR(VLOOKUP(B56,'[1]24'!B:K,10,0),"0")</f>
        <v>0</v>
      </c>
      <c r="FY56" s="77">
        <f>IFERROR(VLOOKUP(B56,'[1]24'!B:L,11,0),"0")</f>
        <v>0</v>
      </c>
      <c r="FZ56" s="75">
        <f t="shared" si="31"/>
        <v>0</v>
      </c>
      <c r="GA56" s="77">
        <f>IFERROR(VLOOKUP(B56,'[1]25'!B:D,3,0),"0")</f>
        <v>0</v>
      </c>
      <c r="GB56" s="77">
        <f>IFERROR(VLOOKUP(B56,'[1]25'!B:E,4,0),"0")</f>
        <v>0</v>
      </c>
      <c r="GC56" s="77">
        <f>IFERROR(VLOOKUP(B56,'[1]25'!B:F,5,0),"0")</f>
        <v>0</v>
      </c>
      <c r="GD56" s="77">
        <f>IFERROR(VLOOKUP(B56,'[1]25'!B:J,9,0),"0")</f>
        <v>0</v>
      </c>
      <c r="GE56" s="77">
        <f>IFERROR(VLOOKUP(B56,'[1]25'!B:K,10,0),"0")</f>
        <v>0</v>
      </c>
      <c r="GF56" s="77">
        <f>IFERROR(VLOOKUP(B56,'[1]25'!B:L,11,0),"0")</f>
        <v>0</v>
      </c>
      <c r="GG56" s="75">
        <f t="shared" si="32"/>
        <v>0</v>
      </c>
      <c r="GH56" s="77">
        <f>IFERROR(VLOOKUP(B56,'[1]26'!B:D,3,0),"0")</f>
        <v>0</v>
      </c>
      <c r="GI56" s="77">
        <f>IFERROR(VLOOKUP(B56,'[1]26'!B:E,4,0),"0")</f>
        <v>0</v>
      </c>
      <c r="GJ56" s="77">
        <f>IFERROR(VLOOKUP(B56,'[1]26'!B:F,5,0),"0")</f>
        <v>0</v>
      </c>
      <c r="GK56" s="77">
        <f>IFERROR(VLOOKUP(B56,'[1]26'!B:J,9,0),"0")</f>
        <v>0</v>
      </c>
      <c r="GL56" s="77">
        <f>IFERROR(VLOOKUP(B56,'[1]26'!B:K,10,0),"0")</f>
        <v>0</v>
      </c>
      <c r="GM56" s="77">
        <f>IFERROR(VLOOKUP(B56,'[1]26'!B:L,11,0),"0")</f>
        <v>0</v>
      </c>
      <c r="GN56" s="75">
        <f t="shared" si="33"/>
        <v>0</v>
      </c>
      <c r="GO56" s="77">
        <f>IFERROR(VLOOKUP(B56,'[1]27'!B:D,3,0),"0")</f>
        <v>0</v>
      </c>
      <c r="GP56" s="77">
        <f>IFERROR(VLOOKUP(B56,'[1]27'!B:E,4,0),"0")</f>
        <v>0</v>
      </c>
      <c r="GQ56" s="77">
        <f>IFERROR(VLOOKUP(B56,'[1]27'!B:F,5,0),"0")</f>
        <v>0</v>
      </c>
      <c r="GR56" s="77">
        <f>IFERROR(VLOOKUP(B56,'[1]27'!B:J,9,0),"0")</f>
        <v>0</v>
      </c>
      <c r="GS56" s="77">
        <f>IFERROR(VLOOKUP(B56,'[1]27'!B:K,10,0),"0")</f>
        <v>0</v>
      </c>
      <c r="GT56" s="77">
        <f>IFERROR(VLOOKUP(B56,'[1]27'!B:L,11,0),"0")</f>
        <v>0</v>
      </c>
      <c r="GU56" s="75">
        <f t="shared" si="34"/>
        <v>0</v>
      </c>
      <c r="GV56" s="77">
        <f>IFERROR(VLOOKUP(B56,'[1]28'!B:D,3,0),"0")</f>
        <v>0</v>
      </c>
      <c r="GW56" s="77">
        <f>IFERROR(VLOOKUP(B56,'[1]28'!B:E,4,0),"0")</f>
        <v>0</v>
      </c>
      <c r="GX56" s="77">
        <f>IFERROR(VLOOKUP(B56,'[1]28'!B:F,5,0),"0")</f>
        <v>0</v>
      </c>
      <c r="GY56" s="77">
        <f>IFERROR(VLOOKUP(B56,'[1]28'!B:J,9,0),"0")</f>
        <v>0</v>
      </c>
      <c r="GZ56" s="77">
        <f>IFERROR(VLOOKUP(B56,'[1]28'!B:K,10,0),"0")</f>
        <v>0</v>
      </c>
      <c r="HA56" s="77">
        <f>IFERROR(VLOOKUP(B56,'[1]28'!B:L,11,0),"0")</f>
        <v>0</v>
      </c>
      <c r="HB56" s="75">
        <f t="shared" si="35"/>
        <v>0</v>
      </c>
      <c r="HC56" s="77" t="str">
        <f>IFERROR(VLOOKUP(B56,#REF!,3),"0")</f>
        <v>0</v>
      </c>
      <c r="HD56" s="77" t="str">
        <f>IFERROR(VLOOKUP(B56,#REF!,4,0),"0")</f>
        <v>0</v>
      </c>
      <c r="HE56" s="77" t="str">
        <f>IFERROR(VLOOKUP(B56,#REF!,5,0),"0")</f>
        <v>0</v>
      </c>
      <c r="HF56" s="77" t="str">
        <f>IFERROR(VLOOKUP(B56,#REF!,9,0),"0")</f>
        <v>0</v>
      </c>
      <c r="HG56" s="77" t="str">
        <f>IFERROR(VLOOKUP(B56,#REF!,10,0),"0")</f>
        <v>0</v>
      </c>
      <c r="HH56" s="77" t="str">
        <f>IFERROR(VLOOKUP(B56,#REF!,11,0),"0")</f>
        <v>0</v>
      </c>
      <c r="HI56" s="75">
        <f t="shared" si="36"/>
        <v>0</v>
      </c>
      <c r="HP56" s="75">
        <f t="shared" si="37"/>
        <v>0</v>
      </c>
      <c r="HW56" s="75">
        <f t="shared" si="38"/>
        <v>0</v>
      </c>
    </row>
    <row r="57" spans="1:231" x14ac:dyDescent="0.6">
      <c r="A57" s="57">
        <v>54</v>
      </c>
      <c r="B57" s="57">
        <v>1111020</v>
      </c>
      <c r="C57" s="58" t="s">
        <v>16773</v>
      </c>
      <c r="D57" s="57" t="s">
        <v>168</v>
      </c>
      <c r="E57" s="59">
        <v>38.58</v>
      </c>
      <c r="F57" s="73">
        <f t="shared" si="5"/>
        <v>0</v>
      </c>
      <c r="G57" s="74">
        <f t="shared" si="40"/>
        <v>0</v>
      </c>
      <c r="H57" s="74">
        <f t="shared" si="40"/>
        <v>0</v>
      </c>
      <c r="I57" s="74">
        <f t="shared" si="40"/>
        <v>0</v>
      </c>
      <c r="J57" s="74">
        <f t="shared" si="40"/>
        <v>0</v>
      </c>
      <c r="K57" s="74">
        <f t="shared" si="40"/>
        <v>0</v>
      </c>
      <c r="L57" s="74">
        <f t="shared" si="40"/>
        <v>0</v>
      </c>
      <c r="M57" s="75">
        <f t="shared" si="41"/>
        <v>0</v>
      </c>
      <c r="N57" s="76">
        <f t="shared" si="42"/>
        <v>0</v>
      </c>
      <c r="O57" s="77" t="str">
        <f>IFERROR(VLOOKUP(B57,'[1]1ไม่มียอด'!B:D,3,0),"0")</f>
        <v>0</v>
      </c>
      <c r="P57" s="77" t="str">
        <f>IFERROR(VLOOKUP(B57,'[1]1ไม่มียอด'!B:E,4,0),"0")</f>
        <v>0</v>
      </c>
      <c r="Q57" s="77" t="str">
        <f>IFERROR(VLOOKUP(B57,'[1]1ไม่มียอด'!B:F,5,0),"0")</f>
        <v>0</v>
      </c>
      <c r="R57" s="77" t="str">
        <f>IFERROR(VLOOKUP(B57,'[1]1ไม่มียอด'!B:G,6,0),"0")</f>
        <v>0</v>
      </c>
      <c r="S57" s="77" t="str">
        <f>IFERROR(VLOOKUP(B57,'[1]1ไม่มียอด'!B:J,9,0),"0")</f>
        <v>0</v>
      </c>
      <c r="T57" s="77" t="str">
        <f>IFERROR(VLOOKUP(B57,'[1]1ไม่มียอด'!B:K,10,0),"0")</f>
        <v>0</v>
      </c>
      <c r="U57" s="75">
        <f t="shared" si="8"/>
        <v>0</v>
      </c>
      <c r="V57" s="77" t="str">
        <f>IFERROR(VLOOKUP(B57,#REF!,3,0),"0")</f>
        <v>0</v>
      </c>
      <c r="W57" s="77" t="str">
        <f>IFERROR(VLOOKUP(B57,#REF!,4,0),"0")</f>
        <v>0</v>
      </c>
      <c r="X57" s="77" t="str">
        <f>IFERROR(VLOOKUP(B57,#REF!,5,0),"0")</f>
        <v>0</v>
      </c>
      <c r="Y57" s="77" t="str">
        <f>IFERROR(VLOOKUP(B57,#REF!,9,0),"0")</f>
        <v>0</v>
      </c>
      <c r="Z57" s="77" t="str">
        <f>IFERROR(VLOOKUP(B57,#REF!,10,0),"0")</f>
        <v>0</v>
      </c>
      <c r="AA57" s="77" t="str">
        <f>IFERROR(VLOOKUP(B57,#REF!,11,0),"0")</f>
        <v>0</v>
      </c>
      <c r="AB57" s="75">
        <f t="shared" si="9"/>
        <v>0</v>
      </c>
      <c r="AC57" s="77">
        <f>IFERROR(VLOOKUP(B57,'[1]3'!B:D,3,0),"0")</f>
        <v>0</v>
      </c>
      <c r="AD57" s="77">
        <f>IFERROR(VLOOKUP(B57,'[1]3'!B:E,4,0),"0")</f>
        <v>0</v>
      </c>
      <c r="AE57" s="77">
        <f>IFERROR(VLOOKUP(B57,'[1]3'!B:F,5,0),"0")</f>
        <v>0</v>
      </c>
      <c r="AF57" s="77">
        <f>IFERROR(VLOOKUP(B57,'[1]3'!B:J,9,0),"0")</f>
        <v>0</v>
      </c>
      <c r="AG57" s="77">
        <f>IFERROR(VLOOKUP(B57,'[1]3'!B:K,10,0),"0")</f>
        <v>0</v>
      </c>
      <c r="AH57" s="77">
        <f>IFERROR(VLOOKUP(B57,'[1]3'!B:L,11,0),"0")</f>
        <v>0</v>
      </c>
      <c r="AI57" s="75">
        <f t="shared" si="10"/>
        <v>0</v>
      </c>
      <c r="AJ57" s="77">
        <f>IFERROR(VLOOKUP(B57,'[1]4'!B:D,3,0),"0")</f>
        <v>0</v>
      </c>
      <c r="AK57" s="77">
        <f>IFERROR(VLOOKUP(B57,'[1]4'!B:E,4,0),"0")</f>
        <v>0</v>
      </c>
      <c r="AL57" s="77">
        <f>IFERROR(VLOOKUP(B57,'[1]4'!B:F,5,0),"0")</f>
        <v>0</v>
      </c>
      <c r="AM57" s="77">
        <f>IFERROR(VLOOKUP(B57,'[1]4'!B:J,9,0),"0")</f>
        <v>0</v>
      </c>
      <c r="AN57" s="77">
        <f>IFERROR(VLOOKUP(B57,'[1]4'!B:K,10,0),"0")</f>
        <v>0</v>
      </c>
      <c r="AO57" s="77">
        <f>IFERROR(VLOOKUP(B57,'[1]4'!B:L,11,0),"0")</f>
        <v>0</v>
      </c>
      <c r="AP57" s="75">
        <f t="shared" si="11"/>
        <v>0</v>
      </c>
      <c r="AQ57" s="77">
        <f>IFERROR(VLOOKUP(B57,'[1]5'!B:D,3,0),"0")</f>
        <v>0</v>
      </c>
      <c r="AR57" s="77">
        <f>IFERROR(VLOOKUP(B57,'[1]5'!B:E,4,0),"0")</f>
        <v>0</v>
      </c>
      <c r="AS57" s="77">
        <f>IFERROR(VLOOKUP(B57,'[1]5'!B:F,5,0),"0")</f>
        <v>0</v>
      </c>
      <c r="AT57" s="77">
        <f>IFERROR(VLOOKUP(B57,'[1]5'!B:J,9,0),"0")</f>
        <v>0</v>
      </c>
      <c r="AU57" s="77">
        <f>IFERROR(VLOOKUP(B57,'[1]5'!B:K,10,0),"0")</f>
        <v>0</v>
      </c>
      <c r="AV57" s="77">
        <f>IFERROR(VLOOKUP(B57,'[1]5'!B:L,11,0),"0")</f>
        <v>0</v>
      </c>
      <c r="AW57" s="75">
        <f t="shared" si="12"/>
        <v>0</v>
      </c>
      <c r="AX57" s="77">
        <f>IFERROR(VLOOKUP(B57,'[1]6'!B:D,3,0),"0")</f>
        <v>0</v>
      </c>
      <c r="AY57" s="77">
        <f>IFERROR(VLOOKUP(B57,'[1]6'!B:E,4,0),"0")</f>
        <v>0</v>
      </c>
      <c r="AZ57" s="77">
        <f>IFERROR(VLOOKUP(B57,'[1]6'!B:F,5,0),"0")</f>
        <v>0</v>
      </c>
      <c r="BA57" s="77">
        <f>IFERROR(VLOOKUP(B57,'[1]6'!B:J,9,0),"0")</f>
        <v>0</v>
      </c>
      <c r="BB57" s="77">
        <f>IFERROR(VLOOKUP(B57,'[1]6'!B:K,10,0),"0")</f>
        <v>0</v>
      </c>
      <c r="BC57" s="77">
        <f>IFERROR(VLOOKUP(B57,'[1]6'!B:L,11,0),"0")</f>
        <v>0</v>
      </c>
      <c r="BD57" s="75">
        <f t="shared" si="13"/>
        <v>0</v>
      </c>
      <c r="BE57" s="77">
        <f>IFERROR(VLOOKUP(B57,'[1]7'!B:D,3,0),"0")</f>
        <v>0</v>
      </c>
      <c r="BF57" s="77">
        <f>IFERROR(VLOOKUP(B57,'[1]7'!B:E,4,0),"0")</f>
        <v>0</v>
      </c>
      <c r="BG57" s="77">
        <f>IFERROR(VLOOKUP(B57,'[1]7'!B:F,5,0),"0")</f>
        <v>0</v>
      </c>
      <c r="BH57" s="77">
        <f>IFERROR(VLOOKUP(B57,'[1]7'!B:J,9,0),"0")</f>
        <v>0</v>
      </c>
      <c r="BI57" s="77">
        <f>IFERROR(VLOOKUP(B57,'[1]7'!B:K,10,0),"0")</f>
        <v>0</v>
      </c>
      <c r="BJ57" s="77">
        <f>IFERROR(VLOOKUP(B57,'[1]7'!B:L,11,0),"0")</f>
        <v>0</v>
      </c>
      <c r="BK57" s="75">
        <f t="shared" si="14"/>
        <v>0</v>
      </c>
      <c r="BL57" s="77">
        <f>IFERROR(VLOOKUP(B57,'[1]8'!B:D,3,0),"0")</f>
        <v>0</v>
      </c>
      <c r="BM57" s="77">
        <f>IFERROR(VLOOKUP(B57,'[1]8'!B:E,4,0),"0")</f>
        <v>0</v>
      </c>
      <c r="BN57" s="77">
        <f>IFERROR(VLOOKUP(B57,'[1]8'!B:F,5,0),"0")</f>
        <v>0</v>
      </c>
      <c r="BO57" s="77">
        <f>IFERROR(VLOOKUP(B57,'[1]8'!B:J,9,0),"0")</f>
        <v>0</v>
      </c>
      <c r="BP57" s="77">
        <f>IFERROR(VLOOKUP(B57,'[1]8'!B:K,10,0),"0")</f>
        <v>0</v>
      </c>
      <c r="BQ57" s="77">
        <f>IFERROR(VLOOKUP(B57,'[1]8'!B:L,11,0),"0")</f>
        <v>0</v>
      </c>
      <c r="BR57" s="75">
        <f t="shared" si="15"/>
        <v>0</v>
      </c>
      <c r="BS57" s="77">
        <f>IFERROR(VLOOKUP(B57,'[1]9'!B:D,3,0),"0")</f>
        <v>0</v>
      </c>
      <c r="BT57" s="77">
        <f>IFERROR(VLOOKUP(B57,'[1]9'!B:E,4,0),"0")</f>
        <v>0</v>
      </c>
      <c r="BU57" s="77">
        <f>IFERROR(VLOOKUP(B57,'[1]9'!B:F,5,0),"0")</f>
        <v>0</v>
      </c>
      <c r="BV57" s="77">
        <f>IFERROR(VLOOKUP(B57,'[1]9'!B:J,9,0),"0")</f>
        <v>0</v>
      </c>
      <c r="BW57" s="77">
        <f>IFERROR(VLOOKUP(B57,'[1]9'!B:K,10,0),"0")</f>
        <v>0</v>
      </c>
      <c r="BX57" s="77">
        <f>IFERROR(VLOOKUP(B57,'[1]9'!B:L,11,0),"0")</f>
        <v>0</v>
      </c>
      <c r="BY57" s="75">
        <f t="shared" si="16"/>
        <v>0</v>
      </c>
      <c r="BZ57" s="77">
        <f>IFERROR(VLOOKUP(B57,'[1]10'!B:D,3,0),"0")</f>
        <v>0</v>
      </c>
      <c r="CA57" s="77">
        <f>IFERROR(VLOOKUP(B57,'[1]10'!B:E,4,0),"0")</f>
        <v>0</v>
      </c>
      <c r="CB57" s="77">
        <f>VLOOKUP(B57,'[1]10'!B:F,5,0)</f>
        <v>0</v>
      </c>
      <c r="CC57" s="77">
        <f>IFERROR(VLOOKUP(B57,'[1]10'!B:J,9,0),"0")</f>
        <v>0</v>
      </c>
      <c r="CD57" s="77">
        <f>IFERROR(VLOOKUP(B57,'[1]10'!B:K,10,0),"0")</f>
        <v>0</v>
      </c>
      <c r="CE57" s="77">
        <f>IFERROR(VLOOKUP(B57,'[1]10'!B:L,11,0),"0")</f>
        <v>0</v>
      </c>
      <c r="CF57" s="75">
        <f t="shared" si="17"/>
        <v>0</v>
      </c>
      <c r="CG57" s="77">
        <f>IFERROR(VLOOKUP(B57,'[1]11'!B:D,3,0),"0")</f>
        <v>0</v>
      </c>
      <c r="CH57" s="77">
        <f>IFERROR(VLOOKUP(B57,'[1]11'!B:E,4,0),"0")</f>
        <v>0</v>
      </c>
      <c r="CI57" s="77">
        <f>IFERROR(VLOOKUP(B57,'[1]11'!B:F,5,0),"0")</f>
        <v>0</v>
      </c>
      <c r="CJ57" s="77">
        <f>IFERROR(VLOOKUP(B57,'[1]11'!B:J,9,0),"0")</f>
        <v>0</v>
      </c>
      <c r="CK57" s="77">
        <f>IFERROR(VLOOKUP(B57,'[1]11'!B:K,10,0),"0")</f>
        <v>0</v>
      </c>
      <c r="CL57" s="77">
        <f>IFERROR(VLOOKUP(B57,'[1]11'!B:L,11,0),"0")</f>
        <v>0</v>
      </c>
      <c r="CM57" s="75">
        <f t="shared" si="18"/>
        <v>0</v>
      </c>
      <c r="CN57" s="77">
        <f>IFERROR(VLOOKUP(B57,'[1]12'!B:D,3,0),"0")</f>
        <v>0</v>
      </c>
      <c r="CO57" s="77">
        <f>IFERROR(VLOOKUP(B57,'[1]12'!B:E,4,0),"0")</f>
        <v>0</v>
      </c>
      <c r="CP57" s="77">
        <f>IFERROR(VLOOKUP(B57,'[1]12'!B:F,5,0),"0")</f>
        <v>0</v>
      </c>
      <c r="CQ57" s="77">
        <f>IFERROR(VLOOKUP(B57,'[1]12'!B:J,9,0),"0")</f>
        <v>0</v>
      </c>
      <c r="CR57" s="77">
        <f>IFERROR(VLOOKUP(B57,'[1]12'!B:K,10,0),"0")</f>
        <v>0</v>
      </c>
      <c r="CS57" s="77">
        <f>IFERROR(VLOOKUP(B57,'[1]12'!B:L,11,0),"0")</f>
        <v>0</v>
      </c>
      <c r="CT57" s="75">
        <f t="shared" si="19"/>
        <v>0</v>
      </c>
      <c r="CU57" s="77">
        <f>IFERROR(VLOOKUP(B57,'[1]13'!B:D,3,0),"0")</f>
        <v>0</v>
      </c>
      <c r="CV57" s="77">
        <f>IFERROR(VLOOKUP(B57,'[1]13'!B:E,4,0),"0")</f>
        <v>0</v>
      </c>
      <c r="CW57" s="77">
        <f>IFERROR(VLOOKUP(B57,'[1]13'!B:F,5,0),"0")</f>
        <v>0</v>
      </c>
      <c r="CX57" s="77">
        <f>IFERROR(VLOOKUP(B57,'[1]13'!B:J,9,0),"0")</f>
        <v>0</v>
      </c>
      <c r="CY57" s="77">
        <f>IFERROR(VLOOKUP(B57,'[1]13'!B:K,10,0),"0")</f>
        <v>0</v>
      </c>
      <c r="CZ57" s="77">
        <f>IFERROR(VLOOKUP(B57,'[1]13'!B:L,11,0),"0")</f>
        <v>0</v>
      </c>
      <c r="DA57" s="75">
        <f t="shared" si="20"/>
        <v>0</v>
      </c>
      <c r="DB57" s="77">
        <f>IFERROR(VLOOKUP(B57,'[1]14'!B:D,3,0),"0")</f>
        <v>0</v>
      </c>
      <c r="DC57" s="77">
        <f>IFERROR(VLOOKUP(B57,'[1]14'!B:E,4,0),"0")</f>
        <v>0</v>
      </c>
      <c r="DD57" s="77">
        <f>IFERROR(VLOOKUP(B57,'[1]14'!B:F,5,0),"0")</f>
        <v>0</v>
      </c>
      <c r="DE57" s="77">
        <f>IFERROR(VLOOKUP(B57,'[1]14'!B:J,9,0),"0")</f>
        <v>0</v>
      </c>
      <c r="DF57" s="77">
        <f>IFERROR(VLOOKUP(B57,'[1]14'!B:K,10,0),"0")</f>
        <v>0</v>
      </c>
      <c r="DG57" s="77">
        <f>IFERROR(VLOOKUP(B57,'[1]14'!B:L,11,0),"0")</f>
        <v>0</v>
      </c>
      <c r="DH57" s="75">
        <f t="shared" si="21"/>
        <v>0</v>
      </c>
      <c r="DI57" s="77">
        <f>IFERROR(VLOOKUP(B57,'[1]15'!B:D,3,0),"0")</f>
        <v>0</v>
      </c>
      <c r="DJ57" s="77">
        <f>IFERROR(VLOOKUP(B57,'[1]15'!B:E,4,0),"0")</f>
        <v>0</v>
      </c>
      <c r="DK57" s="77">
        <f>IFERROR(VLOOKUP(B57,'[1]15'!B:F,5,0),"0")</f>
        <v>0</v>
      </c>
      <c r="DL57" s="77">
        <f>IFERROR(VLOOKUP(B57,'[1]15'!B:J,9,0),"0")</f>
        <v>0</v>
      </c>
      <c r="DM57" s="77">
        <f>IFERROR(VLOOKUP(B57,'[1]15'!B:K,10,0),"0")</f>
        <v>0</v>
      </c>
      <c r="DN57" s="77">
        <f>IFERROR(VLOOKUP(B57,'[1]15'!B:L,11,0),"0")</f>
        <v>0</v>
      </c>
      <c r="DO57" s="75">
        <f t="shared" si="22"/>
        <v>0</v>
      </c>
      <c r="DP57" s="77">
        <f>IFERROR(VLOOKUP(B57,'[1]16'!B:D,3,0),"0")</f>
        <v>0</v>
      </c>
      <c r="DQ57" s="77">
        <f>IFERROR(VLOOKUP(B57,'[1]16'!B:E,4,0),"0")</f>
        <v>0</v>
      </c>
      <c r="DR57" s="77">
        <f>IFERROR(VLOOKUP(B57,'[1]16'!B:F,5,0),"0")</f>
        <v>0</v>
      </c>
      <c r="DS57" s="77">
        <f>IFERROR(VLOOKUP(B57,'[1]16'!B:J,9,0),"0")</f>
        <v>0</v>
      </c>
      <c r="DT57" s="77">
        <f>IFERROR(VLOOKUP(B57,'[1]16'!B:K,10,0),"0")</f>
        <v>0</v>
      </c>
      <c r="DU57" s="77">
        <f>IFERROR(VLOOKUP(B57,'[1]16'!B:L,11,0),"0")</f>
        <v>0</v>
      </c>
      <c r="DV57" s="75">
        <f t="shared" si="23"/>
        <v>0</v>
      </c>
      <c r="DW57" s="77">
        <f>IFERROR(VLOOKUP(B57,'[1]17'!B:D,3,0),"0")</f>
        <v>0</v>
      </c>
      <c r="DX57" s="77">
        <f>IFERROR(VLOOKUP(B57,'[1]17'!B:E,4,0),"0")</f>
        <v>0</v>
      </c>
      <c r="DY57" s="77">
        <f>IFERROR(VLOOKUP(B57,'[1]17'!B:F,5,0),"0")</f>
        <v>0</v>
      </c>
      <c r="DZ57" s="77">
        <f>IFERROR(VLOOKUP(B57,'[1]17'!B:J,9,0),"0")</f>
        <v>0</v>
      </c>
      <c r="EA57" s="77">
        <f>IFERROR(VLOOKUP(B57,'[1]17'!B:K,10,0),"0")</f>
        <v>0</v>
      </c>
      <c r="EB57" s="77">
        <f>IFERROR(VLOOKUP(B57,'[1]17'!B:L,11,0),"0")</f>
        <v>0</v>
      </c>
      <c r="EC57" s="75">
        <f t="shared" si="24"/>
        <v>0</v>
      </c>
      <c r="ED57" s="77">
        <f>IFERROR(VLOOKUP(B57,'[1]18'!B:D,3,0),"0")</f>
        <v>0</v>
      </c>
      <c r="EE57" s="77">
        <f>IFERROR(VLOOKUP(B57,'[1]18'!B:E,4,0),"0")</f>
        <v>0</v>
      </c>
      <c r="EF57" s="77">
        <f>IFERROR(VLOOKUP(B57,'[1]18'!B:F,5,0),"0")</f>
        <v>0</v>
      </c>
      <c r="EG57" s="77">
        <f>IFERROR(VLOOKUP(B57,'[1]18'!B:J,9,0),"0")</f>
        <v>0</v>
      </c>
      <c r="EH57" s="77">
        <f>IFERROR(VLOOKUP(B57,'[1]18'!B:K,10,0),"0")</f>
        <v>0</v>
      </c>
      <c r="EI57" s="77">
        <f>IFERROR(VLOOKUP(B57,'[1]18'!B:L,11,0),"0")</f>
        <v>0</v>
      </c>
      <c r="EJ57" s="75">
        <f t="shared" si="25"/>
        <v>0</v>
      </c>
      <c r="EK57" s="77">
        <f>IFERROR(VLOOKUP(B57,'[1]19'!B:D,3,0),"0")</f>
        <v>0</v>
      </c>
      <c r="EL57" s="77">
        <f>IFERROR(VLOOKUP(B57,'[1]19'!B:E,4,0),"0")</f>
        <v>0</v>
      </c>
      <c r="EM57" s="77">
        <f>IFERROR(VLOOKUP(B57,'[1]19'!B:F,5,0),"0")</f>
        <v>0</v>
      </c>
      <c r="EN57" s="77">
        <f>IFERROR(VLOOKUP(B57,'[1]19'!B:J,9,0),"0")</f>
        <v>0</v>
      </c>
      <c r="EO57" s="77">
        <f>IFERROR(VLOOKUP(B57,'[1]19'!B:K,10,0),"0")</f>
        <v>0</v>
      </c>
      <c r="EP57" s="77">
        <f>IFERROR(VLOOKUP(B57,'[1]19'!B:L,11,0),"0")</f>
        <v>0</v>
      </c>
      <c r="EQ57" s="75">
        <f t="shared" si="26"/>
        <v>0</v>
      </c>
      <c r="ER57" s="77">
        <f>IFERROR(VLOOKUP(B57,'[1]20'!B:D,3,0),"0")</f>
        <v>0</v>
      </c>
      <c r="ES57" s="77">
        <f>IFERROR(VLOOKUP(B57,'[1]20'!B:E,4,0),"0")</f>
        <v>0</v>
      </c>
      <c r="ET57" s="77">
        <f>IFERROR(VLOOKUP(B57,'[1]20'!B:F,5,0),"0")</f>
        <v>0</v>
      </c>
      <c r="EU57" s="77">
        <f>IFERROR(VLOOKUP(B57,'[1]20'!B:J,9,0),"0")</f>
        <v>0</v>
      </c>
      <c r="EV57" s="77">
        <f>IFERROR(VLOOKUP(B57,'[1]20'!B:K,10,0),"0")</f>
        <v>0</v>
      </c>
      <c r="EW57" s="77">
        <f>IFERROR(VLOOKUP(B57,'[1]20'!B:L,11,0),"0")</f>
        <v>0</v>
      </c>
      <c r="EX57" s="75">
        <f t="shared" si="27"/>
        <v>0</v>
      </c>
      <c r="EY57" s="77">
        <f>IFERROR(VLOOKUP(B57,'[1]21'!B:D,3,0),"0")</f>
        <v>0</v>
      </c>
      <c r="EZ57" s="77">
        <f>IFERROR(VLOOKUP(B57,'[1]21'!B:E,4,0),"0")</f>
        <v>0</v>
      </c>
      <c r="FA57" s="77">
        <f>IFERROR(VLOOKUP(B57,'[1]21'!B:F,5,0),"0")</f>
        <v>0</v>
      </c>
      <c r="FB57" s="77">
        <f>IFERROR(VLOOKUP(B57,'[1]21'!B:J,9,0),"0")</f>
        <v>0</v>
      </c>
      <c r="FC57" s="77">
        <f>IFERROR(VLOOKUP(B57,'[1]21'!B:K,10,0),"0")</f>
        <v>0</v>
      </c>
      <c r="FD57" s="77">
        <f>IFERROR(VLOOKUP(B57,'[1]21'!B:L,11,0),"0")</f>
        <v>0</v>
      </c>
      <c r="FE57" s="75">
        <f t="shared" si="28"/>
        <v>0</v>
      </c>
      <c r="FF57" s="77">
        <f>IFERROR(VLOOKUP(B57,'[1]22'!B:D,3,0),"0")</f>
        <v>0</v>
      </c>
      <c r="FG57" s="77">
        <f>IFERROR(VLOOKUP(B57,'[1]22'!B:E,4,0),"0")</f>
        <v>0</v>
      </c>
      <c r="FH57" s="77">
        <f>IFERROR(VLOOKUP(B57,'[1]22'!B:F,5,0),"0")</f>
        <v>0</v>
      </c>
      <c r="FI57" s="77">
        <f>IFERROR(VLOOKUP(B57,'[1]22'!B:J,9,0),"0")</f>
        <v>0</v>
      </c>
      <c r="FJ57" s="77">
        <f>IFERROR(VLOOKUP(B57,'[1]22'!B:K,10,0),"0")</f>
        <v>0</v>
      </c>
      <c r="FK57" s="77">
        <f>IFERROR(VLOOKUP(B57,'[1]22'!B:L,11,0),"0")</f>
        <v>0</v>
      </c>
      <c r="FL57" s="75">
        <f t="shared" si="29"/>
        <v>0</v>
      </c>
      <c r="FM57" s="77">
        <f>IFERROR(VLOOKUP(B57,'[1]23'!B:D,3,0),"0")</f>
        <v>0</v>
      </c>
      <c r="FN57" s="77">
        <f>IFERROR(VLOOKUP(B57,'[1]23'!B:E,4,0),"0")</f>
        <v>0</v>
      </c>
      <c r="FO57" s="77">
        <f>IFERROR(VLOOKUP(B57,'[1]23'!B:F,5,0),"0")</f>
        <v>0</v>
      </c>
      <c r="FP57" s="77">
        <f>IFERROR(VLOOKUP(B57,'[1]23'!B:J,9,0),"0")</f>
        <v>0</v>
      </c>
      <c r="FQ57" s="77">
        <f>IFERROR(VLOOKUP(B57,'[1]23'!B:K,10,0),"0")</f>
        <v>0</v>
      </c>
      <c r="FR57" s="77">
        <f>IFERROR(VLOOKUP(B57,'[1]23'!B:L,11,0),"0")</f>
        <v>0</v>
      </c>
      <c r="FS57" s="75">
        <f t="shared" si="30"/>
        <v>0</v>
      </c>
      <c r="FT57" s="77">
        <f>IFERROR(VLOOKUP(B57,'[1]24'!B:D,3,0),"0")</f>
        <v>0</v>
      </c>
      <c r="FU57" s="77">
        <f>IFERROR(VLOOKUP(B57,'[1]24'!B:E,4,0),"0")</f>
        <v>0</v>
      </c>
      <c r="FV57" s="77">
        <f>IFERROR(VLOOKUP(B57,'[1]24'!B:F,5,0),"0")</f>
        <v>0</v>
      </c>
      <c r="FW57" s="77">
        <f>IFERROR(VLOOKUP(B57,'[1]24'!B:J,9,0),"0")</f>
        <v>0</v>
      </c>
      <c r="FX57" s="77">
        <f>IFERROR(VLOOKUP(B57,'[1]24'!B:K,10,0),"0")</f>
        <v>0</v>
      </c>
      <c r="FY57" s="77">
        <f>IFERROR(VLOOKUP(B57,'[1]24'!B:L,11,0),"0")</f>
        <v>0</v>
      </c>
      <c r="FZ57" s="75">
        <f t="shared" si="31"/>
        <v>0</v>
      </c>
      <c r="GA57" s="77">
        <f>IFERROR(VLOOKUP(B57,'[1]25'!B:D,3,0),"0")</f>
        <v>0</v>
      </c>
      <c r="GB57" s="77">
        <f>IFERROR(VLOOKUP(B57,'[1]25'!B:E,4,0),"0")</f>
        <v>0</v>
      </c>
      <c r="GC57" s="77">
        <f>IFERROR(VLOOKUP(B57,'[1]25'!B:F,5,0),"0")</f>
        <v>0</v>
      </c>
      <c r="GD57" s="77">
        <f>IFERROR(VLOOKUP(B57,'[1]25'!B:J,9,0),"0")</f>
        <v>0</v>
      </c>
      <c r="GE57" s="77">
        <f>IFERROR(VLOOKUP(B57,'[1]25'!B:K,10,0),"0")</f>
        <v>0</v>
      </c>
      <c r="GF57" s="77">
        <f>IFERROR(VLOOKUP(B57,'[1]25'!B:L,11,0),"0")</f>
        <v>0</v>
      </c>
      <c r="GG57" s="75">
        <f t="shared" si="32"/>
        <v>0</v>
      </c>
      <c r="GH57" s="77">
        <f>IFERROR(VLOOKUP(B57,'[1]26'!B:D,3,0),"0")</f>
        <v>0</v>
      </c>
      <c r="GI57" s="77">
        <f>IFERROR(VLOOKUP(B57,'[1]26'!B:E,4,0),"0")</f>
        <v>0</v>
      </c>
      <c r="GJ57" s="77">
        <f>IFERROR(VLOOKUP(B57,'[1]26'!B:F,5,0),"0")</f>
        <v>0</v>
      </c>
      <c r="GK57" s="77">
        <f>IFERROR(VLOOKUP(B57,'[1]26'!B:J,9,0),"0")</f>
        <v>0</v>
      </c>
      <c r="GL57" s="77">
        <f>IFERROR(VLOOKUP(B57,'[1]26'!B:K,10,0),"0")</f>
        <v>0</v>
      </c>
      <c r="GM57" s="77">
        <f>IFERROR(VLOOKUP(B57,'[1]26'!B:L,11,0),"0")</f>
        <v>0</v>
      </c>
      <c r="GN57" s="75">
        <f t="shared" si="33"/>
        <v>0</v>
      </c>
      <c r="GO57" s="77">
        <f>IFERROR(VLOOKUP(B57,'[1]27'!B:D,3,0),"0")</f>
        <v>0</v>
      </c>
      <c r="GP57" s="77">
        <f>IFERROR(VLOOKUP(B57,'[1]27'!B:E,4,0),"0")</f>
        <v>0</v>
      </c>
      <c r="GQ57" s="77">
        <f>IFERROR(VLOOKUP(B57,'[1]27'!B:F,5,0),"0")</f>
        <v>0</v>
      </c>
      <c r="GR57" s="77">
        <f>IFERROR(VLOOKUP(B57,'[1]27'!B:J,9,0),"0")</f>
        <v>0</v>
      </c>
      <c r="GS57" s="77">
        <f>IFERROR(VLOOKUP(B57,'[1]27'!B:K,10,0),"0")</f>
        <v>0</v>
      </c>
      <c r="GT57" s="77">
        <f>IFERROR(VLOOKUP(B57,'[1]27'!B:L,11,0),"0")</f>
        <v>0</v>
      </c>
      <c r="GU57" s="75">
        <f t="shared" si="34"/>
        <v>0</v>
      </c>
      <c r="GV57" s="77">
        <f>IFERROR(VLOOKUP(B57,'[1]28'!B:D,3,0),"0")</f>
        <v>0</v>
      </c>
      <c r="GW57" s="77">
        <f>IFERROR(VLOOKUP(B57,'[1]28'!B:E,4,0),"0")</f>
        <v>0</v>
      </c>
      <c r="GX57" s="77">
        <f>IFERROR(VLOOKUP(B57,'[1]28'!B:F,5,0),"0")</f>
        <v>0</v>
      </c>
      <c r="GY57" s="77">
        <f>IFERROR(VLOOKUP(B57,'[1]28'!B:J,9,0),"0")</f>
        <v>0</v>
      </c>
      <c r="GZ57" s="77">
        <f>IFERROR(VLOOKUP(B57,'[1]28'!B:K,10,0),"0")</f>
        <v>0</v>
      </c>
      <c r="HA57" s="77">
        <f>IFERROR(VLOOKUP(B57,'[1]28'!B:L,11,0),"0")</f>
        <v>0</v>
      </c>
      <c r="HB57" s="75">
        <f t="shared" si="35"/>
        <v>0</v>
      </c>
      <c r="HC57" s="77" t="str">
        <f>IFERROR(VLOOKUP(B57,#REF!,3),"0")</f>
        <v>0</v>
      </c>
      <c r="HD57" s="77" t="str">
        <f>IFERROR(VLOOKUP(B57,#REF!,4,0),"0")</f>
        <v>0</v>
      </c>
      <c r="HE57" s="77" t="str">
        <f>IFERROR(VLOOKUP(B57,#REF!,5,0),"0")</f>
        <v>0</v>
      </c>
      <c r="HF57" s="77" t="str">
        <f>IFERROR(VLOOKUP(B57,#REF!,9,0),"0")</f>
        <v>0</v>
      </c>
      <c r="HG57" s="77" t="str">
        <f>IFERROR(VLOOKUP(B57,#REF!,10,0),"0")</f>
        <v>0</v>
      </c>
      <c r="HH57" s="77" t="str">
        <f>IFERROR(VLOOKUP(B57,#REF!,11,0),"0")</f>
        <v>0</v>
      </c>
      <c r="HI57" s="75">
        <f t="shared" si="36"/>
        <v>0</v>
      </c>
      <c r="HP57" s="75">
        <f t="shared" si="37"/>
        <v>0</v>
      </c>
      <c r="HW57" s="75">
        <f t="shared" si="38"/>
        <v>0</v>
      </c>
    </row>
    <row r="58" spans="1:231" x14ac:dyDescent="0.6">
      <c r="A58" s="57">
        <v>55</v>
      </c>
      <c r="B58" s="57">
        <v>1111022</v>
      </c>
      <c r="C58" s="58" t="s">
        <v>16774</v>
      </c>
      <c r="D58" s="57" t="s">
        <v>168</v>
      </c>
      <c r="E58" s="59">
        <v>17.04</v>
      </c>
      <c r="F58" s="73">
        <f t="shared" si="5"/>
        <v>306.71999999999997</v>
      </c>
      <c r="G58" s="74">
        <f t="shared" si="40"/>
        <v>8</v>
      </c>
      <c r="H58" s="74">
        <f t="shared" si="40"/>
        <v>0</v>
      </c>
      <c r="I58" s="74">
        <f t="shared" si="40"/>
        <v>0</v>
      </c>
      <c r="J58" s="74">
        <f t="shared" si="40"/>
        <v>0</v>
      </c>
      <c r="K58" s="74">
        <f t="shared" si="40"/>
        <v>0</v>
      </c>
      <c r="L58" s="74">
        <f t="shared" si="40"/>
        <v>10</v>
      </c>
      <c r="M58" s="75">
        <f t="shared" si="41"/>
        <v>18</v>
      </c>
      <c r="N58" s="76">
        <f t="shared" si="42"/>
        <v>8</v>
      </c>
      <c r="O58" s="77" t="str">
        <f>IFERROR(VLOOKUP(B58,'[1]1ไม่มียอด'!B:D,3,0),"0")</f>
        <v>0</v>
      </c>
      <c r="P58" s="77" t="str">
        <f>IFERROR(VLOOKUP(B58,'[1]1ไม่มียอด'!B:E,4,0),"0")</f>
        <v>0</v>
      </c>
      <c r="Q58" s="77" t="str">
        <f>IFERROR(VLOOKUP(B58,'[1]1ไม่มียอด'!B:F,5,0),"0")</f>
        <v>0</v>
      </c>
      <c r="R58" s="77" t="str">
        <f>IFERROR(VLOOKUP(B58,'[1]1ไม่มียอด'!B:G,6,0),"0")</f>
        <v>0</v>
      </c>
      <c r="S58" s="77" t="str">
        <f>IFERROR(VLOOKUP(B58,'[1]1ไม่มียอด'!B:J,9,0),"0")</f>
        <v>0</v>
      </c>
      <c r="T58" s="77" t="str">
        <f>IFERROR(VLOOKUP(B58,'[1]1ไม่มียอด'!B:K,10,0),"0")</f>
        <v>0</v>
      </c>
      <c r="U58" s="75">
        <f t="shared" si="8"/>
        <v>0</v>
      </c>
      <c r="V58" s="77" t="str">
        <f>IFERROR(VLOOKUP(B58,#REF!,3,0),"0")</f>
        <v>0</v>
      </c>
      <c r="W58" s="77" t="str">
        <f>IFERROR(VLOOKUP(B58,#REF!,4,0),"0")</f>
        <v>0</v>
      </c>
      <c r="X58" s="77" t="str">
        <f>IFERROR(VLOOKUP(B58,#REF!,5,0),"0")</f>
        <v>0</v>
      </c>
      <c r="Y58" s="77" t="str">
        <f>IFERROR(VLOOKUP(B58,#REF!,9,0),"0")</f>
        <v>0</v>
      </c>
      <c r="Z58" s="77" t="str">
        <f>IFERROR(VLOOKUP(B58,#REF!,10,0),"0")</f>
        <v>0</v>
      </c>
      <c r="AA58" s="77" t="str">
        <f>IFERROR(VLOOKUP(B58,#REF!,11,0),"0")</f>
        <v>0</v>
      </c>
      <c r="AB58" s="75">
        <f t="shared" si="9"/>
        <v>0</v>
      </c>
      <c r="AC58" s="77">
        <f>IFERROR(VLOOKUP(B58,'[1]3'!B:D,3,0),"0")</f>
        <v>0</v>
      </c>
      <c r="AD58" s="77">
        <f>IFERROR(VLOOKUP(B58,'[1]3'!B:E,4,0),"0")</f>
        <v>0</v>
      </c>
      <c r="AE58" s="77">
        <f>IFERROR(VLOOKUP(B58,'[1]3'!B:F,5,0),"0")</f>
        <v>0</v>
      </c>
      <c r="AF58" s="77">
        <f>IFERROR(VLOOKUP(B58,'[1]3'!B:J,9,0),"0")</f>
        <v>0</v>
      </c>
      <c r="AG58" s="77">
        <f>IFERROR(VLOOKUP(B58,'[1]3'!B:K,10,0),"0")</f>
        <v>0</v>
      </c>
      <c r="AH58" s="77">
        <f>IFERROR(VLOOKUP(B58,'[1]3'!B:L,11,0),"0")</f>
        <v>0</v>
      </c>
      <c r="AI58" s="75">
        <f t="shared" si="10"/>
        <v>0</v>
      </c>
      <c r="AJ58" s="77">
        <f>IFERROR(VLOOKUP(B58,'[1]4'!B:D,3,0),"0")</f>
        <v>0</v>
      </c>
      <c r="AK58" s="77">
        <f>IFERROR(VLOOKUP(B58,'[1]4'!B:E,4,0),"0")</f>
        <v>0</v>
      </c>
      <c r="AL58" s="77">
        <f>IFERROR(VLOOKUP(B58,'[1]4'!B:F,5,0),"0")</f>
        <v>0</v>
      </c>
      <c r="AM58" s="77">
        <f>IFERROR(VLOOKUP(B58,'[1]4'!B:J,9,0),"0")</f>
        <v>0</v>
      </c>
      <c r="AN58" s="77">
        <f>IFERROR(VLOOKUP(B58,'[1]4'!B:K,10,0),"0")</f>
        <v>0</v>
      </c>
      <c r="AO58" s="77">
        <f>IFERROR(VLOOKUP(B58,'[1]4'!B:L,11,0),"0")</f>
        <v>0</v>
      </c>
      <c r="AP58" s="75">
        <f t="shared" si="11"/>
        <v>0</v>
      </c>
      <c r="AQ58" s="77">
        <f>IFERROR(VLOOKUP(B58,'[1]5'!B:D,3,0),"0")</f>
        <v>0</v>
      </c>
      <c r="AR58" s="77">
        <f>IFERROR(VLOOKUP(B58,'[1]5'!B:E,4,0),"0")</f>
        <v>0</v>
      </c>
      <c r="AS58" s="77">
        <f>IFERROR(VLOOKUP(B58,'[1]5'!B:F,5,0),"0")</f>
        <v>0</v>
      </c>
      <c r="AT58" s="77">
        <f>IFERROR(VLOOKUP(B58,'[1]5'!B:J,9,0),"0")</f>
        <v>0</v>
      </c>
      <c r="AU58" s="77">
        <f>IFERROR(VLOOKUP(B58,'[1]5'!B:K,10,0),"0")</f>
        <v>0</v>
      </c>
      <c r="AV58" s="77">
        <f>IFERROR(VLOOKUP(B58,'[1]5'!B:L,11,0),"0")</f>
        <v>0</v>
      </c>
      <c r="AW58" s="75">
        <f t="shared" si="12"/>
        <v>0</v>
      </c>
      <c r="AX58" s="77">
        <f>IFERROR(VLOOKUP(B58,'[1]6'!B:D,3,0),"0")</f>
        <v>8</v>
      </c>
      <c r="AY58" s="77">
        <f>IFERROR(VLOOKUP(B58,'[1]6'!B:E,4,0),"0")</f>
        <v>0</v>
      </c>
      <c r="AZ58" s="77">
        <f>IFERROR(VLOOKUP(B58,'[1]6'!B:F,5,0),"0")</f>
        <v>0</v>
      </c>
      <c r="BA58" s="77">
        <f>IFERROR(VLOOKUP(B58,'[1]6'!B:J,9,0),"0")</f>
        <v>0</v>
      </c>
      <c r="BB58" s="77">
        <f>IFERROR(VLOOKUP(B58,'[1]6'!B:K,10,0),"0")</f>
        <v>0</v>
      </c>
      <c r="BC58" s="77">
        <f>IFERROR(VLOOKUP(B58,'[1]6'!B:L,11,0),"0")</f>
        <v>0</v>
      </c>
      <c r="BD58" s="75">
        <f t="shared" si="13"/>
        <v>8</v>
      </c>
      <c r="BE58" s="77">
        <f>IFERROR(VLOOKUP(B58,'[1]7'!B:D,3,0),"0")</f>
        <v>0</v>
      </c>
      <c r="BF58" s="77">
        <f>IFERROR(VLOOKUP(B58,'[1]7'!B:E,4,0),"0")</f>
        <v>0</v>
      </c>
      <c r="BG58" s="77">
        <f>IFERROR(VLOOKUP(B58,'[1]7'!B:F,5,0),"0")</f>
        <v>0</v>
      </c>
      <c r="BH58" s="77">
        <f>IFERROR(VLOOKUP(B58,'[1]7'!B:J,9,0),"0")</f>
        <v>0</v>
      </c>
      <c r="BI58" s="77">
        <f>IFERROR(VLOOKUP(B58,'[1]7'!B:K,10,0),"0")</f>
        <v>0</v>
      </c>
      <c r="BJ58" s="77">
        <f>IFERROR(VLOOKUP(B58,'[1]7'!B:L,11,0),"0")</f>
        <v>0</v>
      </c>
      <c r="BK58" s="75">
        <f t="shared" si="14"/>
        <v>0</v>
      </c>
      <c r="BL58" s="77">
        <f>IFERROR(VLOOKUP(B58,'[1]8'!B:D,3,0),"0")</f>
        <v>0</v>
      </c>
      <c r="BM58" s="77">
        <f>IFERROR(VLOOKUP(B58,'[1]8'!B:E,4,0),"0")</f>
        <v>0</v>
      </c>
      <c r="BN58" s="77">
        <f>IFERROR(VLOOKUP(B58,'[1]8'!B:F,5,0),"0")</f>
        <v>0</v>
      </c>
      <c r="BO58" s="77">
        <f>IFERROR(VLOOKUP(B58,'[1]8'!B:J,9,0),"0")</f>
        <v>0</v>
      </c>
      <c r="BP58" s="77">
        <f>IFERROR(VLOOKUP(B58,'[1]8'!B:K,10,0),"0")</f>
        <v>0</v>
      </c>
      <c r="BQ58" s="77">
        <f>IFERROR(VLOOKUP(B58,'[1]8'!B:L,11,0),"0")</f>
        <v>0</v>
      </c>
      <c r="BR58" s="75">
        <f t="shared" si="15"/>
        <v>0</v>
      </c>
      <c r="BS58" s="77">
        <f>IFERROR(VLOOKUP(B58,'[1]9'!B:D,3,0),"0")</f>
        <v>0</v>
      </c>
      <c r="BT58" s="77">
        <f>IFERROR(VLOOKUP(B58,'[1]9'!B:E,4,0),"0")</f>
        <v>0</v>
      </c>
      <c r="BU58" s="77">
        <f>IFERROR(VLOOKUP(B58,'[1]9'!B:F,5,0),"0")</f>
        <v>0</v>
      </c>
      <c r="BV58" s="77">
        <f>IFERROR(VLOOKUP(B58,'[1]9'!B:J,9,0),"0")</f>
        <v>0</v>
      </c>
      <c r="BW58" s="77">
        <f>IFERROR(VLOOKUP(B58,'[1]9'!B:K,10,0),"0")</f>
        <v>0</v>
      </c>
      <c r="BX58" s="77">
        <f>IFERROR(VLOOKUP(B58,'[1]9'!B:L,11,0),"0")</f>
        <v>0</v>
      </c>
      <c r="BY58" s="75">
        <f t="shared" si="16"/>
        <v>0</v>
      </c>
      <c r="BZ58" s="77">
        <f>IFERROR(VLOOKUP(B58,'[1]10'!B:D,3,0),"0")</f>
        <v>0</v>
      </c>
      <c r="CA58" s="77">
        <f>IFERROR(VLOOKUP(B58,'[1]10'!B:E,4,0),"0")</f>
        <v>0</v>
      </c>
      <c r="CB58" s="77">
        <f>VLOOKUP(B58,'[1]10'!B:F,5,0)</f>
        <v>0</v>
      </c>
      <c r="CC58" s="77">
        <f>IFERROR(VLOOKUP(B58,'[1]10'!B:J,9,0),"0")</f>
        <v>0</v>
      </c>
      <c r="CD58" s="77">
        <f>IFERROR(VLOOKUP(B58,'[1]10'!B:K,10,0),"0")</f>
        <v>0</v>
      </c>
      <c r="CE58" s="77">
        <f>IFERROR(VLOOKUP(B58,'[1]10'!B:L,11,0),"0")</f>
        <v>0</v>
      </c>
      <c r="CF58" s="75">
        <f t="shared" si="17"/>
        <v>0</v>
      </c>
      <c r="CG58" s="77">
        <f>IFERROR(VLOOKUP(B58,'[1]11'!B:D,3,0),"0")</f>
        <v>0</v>
      </c>
      <c r="CH58" s="77">
        <f>IFERROR(VLOOKUP(B58,'[1]11'!B:E,4,0),"0")</f>
        <v>0</v>
      </c>
      <c r="CI58" s="77">
        <f>IFERROR(VLOOKUP(B58,'[1]11'!B:F,5,0),"0")</f>
        <v>0</v>
      </c>
      <c r="CJ58" s="77">
        <f>IFERROR(VLOOKUP(B58,'[1]11'!B:J,9,0),"0")</f>
        <v>0</v>
      </c>
      <c r="CK58" s="77">
        <f>IFERROR(VLOOKUP(B58,'[1]11'!B:K,10,0),"0")</f>
        <v>0</v>
      </c>
      <c r="CL58" s="77">
        <f>IFERROR(VLOOKUP(B58,'[1]11'!B:L,11,0),"0")</f>
        <v>0</v>
      </c>
      <c r="CM58" s="75">
        <f t="shared" si="18"/>
        <v>0</v>
      </c>
      <c r="CN58" s="77">
        <f>IFERROR(VLOOKUP(B58,'[1]12'!B:D,3,0),"0")</f>
        <v>0</v>
      </c>
      <c r="CO58" s="77">
        <f>IFERROR(VLOOKUP(B58,'[1]12'!B:E,4,0),"0")</f>
        <v>0</v>
      </c>
      <c r="CP58" s="77">
        <f>IFERROR(VLOOKUP(B58,'[1]12'!B:F,5,0),"0")</f>
        <v>0</v>
      </c>
      <c r="CQ58" s="77">
        <f>IFERROR(VLOOKUP(B58,'[1]12'!B:J,9,0),"0")</f>
        <v>0</v>
      </c>
      <c r="CR58" s="77">
        <f>IFERROR(VLOOKUP(B58,'[1]12'!B:K,10,0),"0")</f>
        <v>0</v>
      </c>
      <c r="CS58" s="77">
        <f>IFERROR(VLOOKUP(B58,'[1]12'!B:L,11,0),"0")</f>
        <v>0</v>
      </c>
      <c r="CT58" s="75">
        <f t="shared" si="19"/>
        <v>0</v>
      </c>
      <c r="CU58" s="77">
        <f>IFERROR(VLOOKUP(B58,'[1]13'!B:D,3,0),"0")</f>
        <v>0</v>
      </c>
      <c r="CV58" s="77">
        <f>IFERROR(VLOOKUP(B58,'[1]13'!B:E,4,0),"0")</f>
        <v>0</v>
      </c>
      <c r="CW58" s="77">
        <f>IFERROR(VLOOKUP(B58,'[1]13'!B:F,5,0),"0")</f>
        <v>0</v>
      </c>
      <c r="CX58" s="77">
        <f>IFERROR(VLOOKUP(B58,'[1]13'!B:J,9,0),"0")</f>
        <v>0</v>
      </c>
      <c r="CY58" s="77">
        <f>IFERROR(VLOOKUP(B58,'[1]13'!B:K,10,0),"0")</f>
        <v>0</v>
      </c>
      <c r="CZ58" s="77">
        <f>IFERROR(VLOOKUP(B58,'[1]13'!B:L,11,0),"0")</f>
        <v>0</v>
      </c>
      <c r="DA58" s="75">
        <f t="shared" si="20"/>
        <v>0</v>
      </c>
      <c r="DB58" s="77">
        <f>IFERROR(VLOOKUP(B58,'[1]14'!B:D,3,0),"0")</f>
        <v>0</v>
      </c>
      <c r="DC58" s="77">
        <f>IFERROR(VLOOKUP(B58,'[1]14'!B:E,4,0),"0")</f>
        <v>0</v>
      </c>
      <c r="DD58" s="77">
        <f>IFERROR(VLOOKUP(B58,'[1]14'!B:F,5,0),"0")</f>
        <v>0</v>
      </c>
      <c r="DE58" s="77">
        <f>IFERROR(VLOOKUP(B58,'[1]14'!B:J,9,0),"0")</f>
        <v>0</v>
      </c>
      <c r="DF58" s="77">
        <f>IFERROR(VLOOKUP(B58,'[1]14'!B:K,10,0),"0")</f>
        <v>0</v>
      </c>
      <c r="DG58" s="77">
        <f>IFERROR(VLOOKUP(B58,'[1]14'!B:L,11,0),"0")</f>
        <v>0</v>
      </c>
      <c r="DH58" s="75">
        <f t="shared" si="21"/>
        <v>0</v>
      </c>
      <c r="DI58" s="77">
        <f>IFERROR(VLOOKUP(B58,'[1]15'!B:D,3,0),"0")</f>
        <v>0</v>
      </c>
      <c r="DJ58" s="77">
        <f>IFERROR(VLOOKUP(B58,'[1]15'!B:E,4,0),"0")</f>
        <v>0</v>
      </c>
      <c r="DK58" s="77">
        <f>IFERROR(VLOOKUP(B58,'[1]15'!B:F,5,0),"0")</f>
        <v>0</v>
      </c>
      <c r="DL58" s="77">
        <f>IFERROR(VLOOKUP(B58,'[1]15'!B:J,9,0),"0")</f>
        <v>0</v>
      </c>
      <c r="DM58" s="77">
        <f>IFERROR(VLOOKUP(B58,'[1]15'!B:K,10,0),"0")</f>
        <v>0</v>
      </c>
      <c r="DN58" s="77">
        <f>IFERROR(VLOOKUP(B58,'[1]15'!B:L,11,0),"0")</f>
        <v>0</v>
      </c>
      <c r="DO58" s="75">
        <f t="shared" si="22"/>
        <v>0</v>
      </c>
      <c r="DP58" s="77">
        <f>IFERROR(VLOOKUP(B58,'[1]16'!B:D,3,0),"0")</f>
        <v>0</v>
      </c>
      <c r="DQ58" s="77">
        <f>IFERROR(VLOOKUP(B58,'[1]16'!B:E,4,0),"0")</f>
        <v>0</v>
      </c>
      <c r="DR58" s="77">
        <f>IFERROR(VLOOKUP(B58,'[1]16'!B:F,5,0),"0")</f>
        <v>0</v>
      </c>
      <c r="DS58" s="77">
        <f>IFERROR(VLOOKUP(B58,'[1]16'!B:J,9,0),"0")</f>
        <v>0</v>
      </c>
      <c r="DT58" s="77">
        <f>IFERROR(VLOOKUP(B58,'[1]16'!B:K,10,0),"0")</f>
        <v>0</v>
      </c>
      <c r="DU58" s="77">
        <f>IFERROR(VLOOKUP(B58,'[1]16'!B:L,11,0),"0")</f>
        <v>0</v>
      </c>
      <c r="DV58" s="75">
        <f t="shared" si="23"/>
        <v>0</v>
      </c>
      <c r="DW58" s="77">
        <f>IFERROR(VLOOKUP(B58,'[1]17'!B:D,3,0),"0")</f>
        <v>0</v>
      </c>
      <c r="DX58" s="77">
        <f>IFERROR(VLOOKUP(B58,'[1]17'!B:E,4,0),"0")</f>
        <v>0</v>
      </c>
      <c r="DY58" s="77">
        <f>IFERROR(VLOOKUP(B58,'[1]17'!B:F,5,0),"0")</f>
        <v>0</v>
      </c>
      <c r="DZ58" s="77">
        <f>IFERROR(VLOOKUP(B58,'[1]17'!B:J,9,0),"0")</f>
        <v>0</v>
      </c>
      <c r="EA58" s="77">
        <f>IFERROR(VLOOKUP(B58,'[1]17'!B:K,10,0),"0")</f>
        <v>0</v>
      </c>
      <c r="EB58" s="77">
        <f>IFERROR(VLOOKUP(B58,'[1]17'!B:L,11,0),"0")</f>
        <v>0</v>
      </c>
      <c r="EC58" s="75">
        <f t="shared" si="24"/>
        <v>0</v>
      </c>
      <c r="ED58" s="77">
        <f>IFERROR(VLOOKUP(B58,'[1]18'!B:D,3,0),"0")</f>
        <v>0</v>
      </c>
      <c r="EE58" s="77">
        <f>IFERROR(VLOOKUP(B58,'[1]18'!B:E,4,0),"0")</f>
        <v>0</v>
      </c>
      <c r="EF58" s="77">
        <f>IFERROR(VLOOKUP(B58,'[1]18'!B:F,5,0),"0")</f>
        <v>0</v>
      </c>
      <c r="EG58" s="77">
        <f>IFERROR(VLOOKUP(B58,'[1]18'!B:J,9,0),"0")</f>
        <v>0</v>
      </c>
      <c r="EH58" s="77">
        <f>IFERROR(VLOOKUP(B58,'[1]18'!B:K,10,0),"0")</f>
        <v>0</v>
      </c>
      <c r="EI58" s="77">
        <f>IFERROR(VLOOKUP(B58,'[1]18'!B:L,11,0),"0")</f>
        <v>0</v>
      </c>
      <c r="EJ58" s="75">
        <f t="shared" si="25"/>
        <v>0</v>
      </c>
      <c r="EK58" s="77">
        <f>IFERROR(VLOOKUP(B58,'[1]19'!B:D,3,0),"0")</f>
        <v>0</v>
      </c>
      <c r="EL58" s="77">
        <f>IFERROR(VLOOKUP(B58,'[1]19'!B:E,4,0),"0")</f>
        <v>0</v>
      </c>
      <c r="EM58" s="77">
        <f>IFERROR(VLOOKUP(B58,'[1]19'!B:F,5,0),"0")</f>
        <v>0</v>
      </c>
      <c r="EN58" s="77">
        <f>IFERROR(VLOOKUP(B58,'[1]19'!B:J,9,0),"0")</f>
        <v>0</v>
      </c>
      <c r="EO58" s="77">
        <f>IFERROR(VLOOKUP(B58,'[1]19'!B:K,10,0),"0")</f>
        <v>0</v>
      </c>
      <c r="EP58" s="77">
        <f>IFERROR(VLOOKUP(B58,'[1]19'!B:L,11,0),"0")</f>
        <v>0</v>
      </c>
      <c r="EQ58" s="75">
        <f t="shared" si="26"/>
        <v>0</v>
      </c>
      <c r="ER58" s="77">
        <f>IFERROR(VLOOKUP(B58,'[1]20'!B:D,3,0),"0")</f>
        <v>0</v>
      </c>
      <c r="ES58" s="77">
        <f>IFERROR(VLOOKUP(B58,'[1]20'!B:E,4,0),"0")</f>
        <v>0</v>
      </c>
      <c r="ET58" s="77">
        <f>IFERROR(VLOOKUP(B58,'[1]20'!B:F,5,0),"0")</f>
        <v>0</v>
      </c>
      <c r="EU58" s="77">
        <f>IFERROR(VLOOKUP(B58,'[1]20'!B:J,9,0),"0")</f>
        <v>0</v>
      </c>
      <c r="EV58" s="77">
        <f>IFERROR(VLOOKUP(B58,'[1]20'!B:K,10,0),"0")</f>
        <v>0</v>
      </c>
      <c r="EW58" s="77">
        <f>IFERROR(VLOOKUP(B58,'[1]20'!B:L,11,0),"0")</f>
        <v>0</v>
      </c>
      <c r="EX58" s="75">
        <f t="shared" si="27"/>
        <v>0</v>
      </c>
      <c r="EY58" s="77">
        <f>IFERROR(VLOOKUP(B58,'[1]21'!B:D,3,0),"0")</f>
        <v>0</v>
      </c>
      <c r="EZ58" s="77">
        <f>IFERROR(VLOOKUP(B58,'[1]21'!B:E,4,0),"0")</f>
        <v>0</v>
      </c>
      <c r="FA58" s="77">
        <f>IFERROR(VLOOKUP(B58,'[1]21'!B:F,5,0),"0")</f>
        <v>0</v>
      </c>
      <c r="FB58" s="77">
        <f>IFERROR(VLOOKUP(B58,'[1]21'!B:J,9,0),"0")</f>
        <v>0</v>
      </c>
      <c r="FC58" s="77">
        <f>IFERROR(VLOOKUP(B58,'[1]21'!B:K,10,0),"0")</f>
        <v>0</v>
      </c>
      <c r="FD58" s="77">
        <f>IFERROR(VLOOKUP(B58,'[1]21'!B:L,11,0),"0")</f>
        <v>0</v>
      </c>
      <c r="FE58" s="75">
        <f t="shared" si="28"/>
        <v>0</v>
      </c>
      <c r="FF58" s="77">
        <f>IFERROR(VLOOKUP(B58,'[1]22'!B:D,3,0),"0")</f>
        <v>0</v>
      </c>
      <c r="FG58" s="77">
        <f>IFERROR(VLOOKUP(B58,'[1]22'!B:E,4,0),"0")</f>
        <v>0</v>
      </c>
      <c r="FH58" s="77">
        <f>IFERROR(VLOOKUP(B58,'[1]22'!B:F,5,0),"0")</f>
        <v>0</v>
      </c>
      <c r="FI58" s="77">
        <f>IFERROR(VLOOKUP(B58,'[1]22'!B:J,9,0),"0")</f>
        <v>0</v>
      </c>
      <c r="FJ58" s="77">
        <f>IFERROR(VLOOKUP(B58,'[1]22'!B:K,10,0),"0")</f>
        <v>0</v>
      </c>
      <c r="FK58" s="77">
        <f>IFERROR(VLOOKUP(B58,'[1]22'!B:L,11,0),"0")</f>
        <v>0</v>
      </c>
      <c r="FL58" s="75">
        <f t="shared" si="29"/>
        <v>0</v>
      </c>
      <c r="FM58" s="77">
        <f>IFERROR(VLOOKUP(B58,'[1]23'!B:D,3,0),"0")</f>
        <v>0</v>
      </c>
      <c r="FN58" s="77">
        <f>IFERROR(VLOOKUP(B58,'[1]23'!B:E,4,0),"0")</f>
        <v>0</v>
      </c>
      <c r="FO58" s="77">
        <f>IFERROR(VLOOKUP(B58,'[1]23'!B:F,5,0),"0")</f>
        <v>0</v>
      </c>
      <c r="FP58" s="77">
        <f>IFERROR(VLOOKUP(B58,'[1]23'!B:J,9,0),"0")</f>
        <v>0</v>
      </c>
      <c r="FQ58" s="77">
        <f>IFERROR(VLOOKUP(B58,'[1]23'!B:K,10,0),"0")</f>
        <v>0</v>
      </c>
      <c r="FR58" s="77">
        <f>IFERROR(VLOOKUP(B58,'[1]23'!B:L,11,0),"0")</f>
        <v>0</v>
      </c>
      <c r="FS58" s="75">
        <f t="shared" si="30"/>
        <v>0</v>
      </c>
      <c r="FT58" s="77">
        <f>IFERROR(VLOOKUP(B58,'[1]24'!B:D,3,0),"0")</f>
        <v>0</v>
      </c>
      <c r="FU58" s="77">
        <f>IFERROR(VLOOKUP(B58,'[1]24'!B:E,4,0),"0")</f>
        <v>0</v>
      </c>
      <c r="FV58" s="77">
        <f>IFERROR(VLOOKUP(B58,'[1]24'!B:F,5,0),"0")</f>
        <v>0</v>
      </c>
      <c r="FW58" s="77">
        <f>IFERROR(VLOOKUP(B58,'[1]24'!B:J,9,0),"0")</f>
        <v>0</v>
      </c>
      <c r="FX58" s="77">
        <f>IFERROR(VLOOKUP(B58,'[1]24'!B:K,10,0),"0")</f>
        <v>0</v>
      </c>
      <c r="FY58" s="77">
        <f>IFERROR(VLOOKUP(B58,'[1]24'!B:L,11,0),"0")</f>
        <v>0</v>
      </c>
      <c r="FZ58" s="75">
        <f t="shared" si="31"/>
        <v>0</v>
      </c>
      <c r="GA58" s="77">
        <f>IFERROR(VLOOKUP(B58,'[1]25'!B:D,3,0),"0")</f>
        <v>0</v>
      </c>
      <c r="GB58" s="77">
        <f>IFERROR(VLOOKUP(B58,'[1]25'!B:E,4,0),"0")</f>
        <v>0</v>
      </c>
      <c r="GC58" s="77">
        <f>IFERROR(VLOOKUP(B58,'[1]25'!B:F,5,0),"0")</f>
        <v>0</v>
      </c>
      <c r="GD58" s="77">
        <f>IFERROR(VLOOKUP(B58,'[1]25'!B:J,9,0),"0")</f>
        <v>0</v>
      </c>
      <c r="GE58" s="77">
        <f>IFERROR(VLOOKUP(B58,'[1]25'!B:K,10,0),"0")</f>
        <v>0</v>
      </c>
      <c r="GF58" s="77">
        <f>IFERROR(VLOOKUP(B58,'[1]25'!B:L,11,0),"0")</f>
        <v>0</v>
      </c>
      <c r="GG58" s="75">
        <f t="shared" si="32"/>
        <v>0</v>
      </c>
      <c r="GH58" s="77">
        <f>IFERROR(VLOOKUP(B58,'[1]26'!B:D,3,0),"0")</f>
        <v>0</v>
      </c>
      <c r="GI58" s="77">
        <f>IFERROR(VLOOKUP(B58,'[1]26'!B:E,4,0),"0")</f>
        <v>0</v>
      </c>
      <c r="GJ58" s="77">
        <f>IFERROR(VLOOKUP(B58,'[1]26'!B:F,5,0),"0")</f>
        <v>0</v>
      </c>
      <c r="GK58" s="77">
        <f>IFERROR(VLOOKUP(B58,'[1]26'!B:J,9,0),"0")</f>
        <v>0</v>
      </c>
      <c r="GL58" s="77">
        <f>IFERROR(VLOOKUP(B58,'[1]26'!B:K,10,0),"0")</f>
        <v>0</v>
      </c>
      <c r="GM58" s="77">
        <f>IFERROR(VLOOKUP(B58,'[1]26'!B:L,11,0),"0")</f>
        <v>0</v>
      </c>
      <c r="GN58" s="75">
        <f t="shared" si="33"/>
        <v>0</v>
      </c>
      <c r="GO58" s="77">
        <f>IFERROR(VLOOKUP(B58,'[1]27'!B:D,3,0),"0")</f>
        <v>0</v>
      </c>
      <c r="GP58" s="77">
        <f>IFERROR(VLOOKUP(B58,'[1]27'!B:E,4,0),"0")</f>
        <v>0</v>
      </c>
      <c r="GQ58" s="77">
        <f>IFERROR(VLOOKUP(B58,'[1]27'!B:F,5,0),"0")</f>
        <v>0</v>
      </c>
      <c r="GR58" s="77">
        <f>IFERROR(VLOOKUP(B58,'[1]27'!B:J,9,0),"0")</f>
        <v>0</v>
      </c>
      <c r="GS58" s="77">
        <f>IFERROR(VLOOKUP(B58,'[1]27'!B:K,10,0),"0")</f>
        <v>0</v>
      </c>
      <c r="GT58" s="77">
        <f>IFERROR(VLOOKUP(B58,'[1]27'!B:L,11,0),"0")</f>
        <v>10</v>
      </c>
      <c r="GU58" s="75">
        <f t="shared" si="34"/>
        <v>10</v>
      </c>
      <c r="GV58" s="77">
        <f>IFERROR(VLOOKUP(B58,'[1]28'!B:D,3,0),"0")</f>
        <v>0</v>
      </c>
      <c r="GW58" s="77">
        <f>IFERROR(VLOOKUP(B58,'[1]28'!B:E,4,0),"0")</f>
        <v>0</v>
      </c>
      <c r="GX58" s="77">
        <f>IFERROR(VLOOKUP(B58,'[1]28'!B:F,5,0),"0")</f>
        <v>0</v>
      </c>
      <c r="GY58" s="77">
        <f>IFERROR(VLOOKUP(B58,'[1]28'!B:J,9,0),"0")</f>
        <v>0</v>
      </c>
      <c r="GZ58" s="77">
        <f>IFERROR(VLOOKUP(B58,'[1]28'!B:K,10,0),"0")</f>
        <v>0</v>
      </c>
      <c r="HA58" s="77">
        <f>IFERROR(VLOOKUP(B58,'[1]28'!B:L,11,0),"0")</f>
        <v>0</v>
      </c>
      <c r="HB58" s="75">
        <f t="shared" si="35"/>
        <v>0</v>
      </c>
      <c r="HC58" s="77" t="str">
        <f>IFERROR(VLOOKUP(B58,#REF!,3),"0")</f>
        <v>0</v>
      </c>
      <c r="HD58" s="77" t="str">
        <f>IFERROR(VLOOKUP(B58,#REF!,4,0),"0")</f>
        <v>0</v>
      </c>
      <c r="HE58" s="77" t="str">
        <f>IFERROR(VLOOKUP(B58,#REF!,5,0),"0")</f>
        <v>0</v>
      </c>
      <c r="HF58" s="77" t="str">
        <f>IFERROR(VLOOKUP(B58,#REF!,9,0),"0")</f>
        <v>0</v>
      </c>
      <c r="HG58" s="77" t="str">
        <f>IFERROR(VLOOKUP(B58,#REF!,10,0),"0")</f>
        <v>0</v>
      </c>
      <c r="HH58" s="77" t="str">
        <f>IFERROR(VLOOKUP(B58,#REF!,11,0),"0")</f>
        <v>0</v>
      </c>
      <c r="HI58" s="75">
        <f t="shared" si="36"/>
        <v>0</v>
      </c>
      <c r="HP58" s="75">
        <f t="shared" si="37"/>
        <v>0</v>
      </c>
      <c r="HW58" s="75">
        <f t="shared" si="38"/>
        <v>0</v>
      </c>
    </row>
    <row r="59" spans="1:231" x14ac:dyDescent="0.6">
      <c r="A59" s="57">
        <v>56</v>
      </c>
      <c r="B59" s="57">
        <v>1111015</v>
      </c>
      <c r="C59" s="58" t="s">
        <v>16775</v>
      </c>
      <c r="D59" s="57" t="s">
        <v>168</v>
      </c>
      <c r="E59" s="59">
        <v>18.36</v>
      </c>
      <c r="F59" s="73">
        <f t="shared" si="5"/>
        <v>183.6</v>
      </c>
      <c r="G59" s="74">
        <f t="shared" si="40"/>
        <v>0</v>
      </c>
      <c r="H59" s="74">
        <f t="shared" si="40"/>
        <v>0</v>
      </c>
      <c r="I59" s="74">
        <f t="shared" si="40"/>
        <v>0</v>
      </c>
      <c r="J59" s="74">
        <f t="shared" si="40"/>
        <v>0</v>
      </c>
      <c r="K59" s="74">
        <f t="shared" si="40"/>
        <v>0</v>
      </c>
      <c r="L59" s="74">
        <f t="shared" si="40"/>
        <v>10</v>
      </c>
      <c r="M59" s="75">
        <f t="shared" si="41"/>
        <v>10</v>
      </c>
      <c r="N59" s="76">
        <f t="shared" si="42"/>
        <v>0</v>
      </c>
      <c r="O59" s="77" t="str">
        <f>IFERROR(VLOOKUP(B59,'[1]1ไม่มียอด'!B:D,3,0),"0")</f>
        <v>0</v>
      </c>
      <c r="P59" s="77" t="str">
        <f>IFERROR(VLOOKUP(B59,'[1]1ไม่มียอด'!B:E,4,0),"0")</f>
        <v>0</v>
      </c>
      <c r="Q59" s="77" t="str">
        <f>IFERROR(VLOOKUP(B59,'[1]1ไม่มียอด'!B:F,5,0),"0")</f>
        <v>0</v>
      </c>
      <c r="R59" s="77" t="str">
        <f>IFERROR(VLOOKUP(B59,'[1]1ไม่มียอด'!B:G,6,0),"0")</f>
        <v>0</v>
      </c>
      <c r="S59" s="77" t="str">
        <f>IFERROR(VLOOKUP(B59,'[1]1ไม่มียอด'!B:J,9,0),"0")</f>
        <v>0</v>
      </c>
      <c r="T59" s="77" t="str">
        <f>IFERROR(VLOOKUP(B59,'[1]1ไม่มียอด'!B:K,10,0),"0")</f>
        <v>0</v>
      </c>
      <c r="U59" s="75">
        <f t="shared" si="8"/>
        <v>0</v>
      </c>
      <c r="V59" s="77" t="str">
        <f>IFERROR(VLOOKUP(B59,#REF!,3,0),"0")</f>
        <v>0</v>
      </c>
      <c r="W59" s="77" t="str">
        <f>IFERROR(VLOOKUP(B59,#REF!,4,0),"0")</f>
        <v>0</v>
      </c>
      <c r="X59" s="77" t="str">
        <f>IFERROR(VLOOKUP(B59,#REF!,5,0),"0")</f>
        <v>0</v>
      </c>
      <c r="Y59" s="77" t="str">
        <f>IFERROR(VLOOKUP(B59,#REF!,9,0),"0")</f>
        <v>0</v>
      </c>
      <c r="Z59" s="77" t="str">
        <f>IFERROR(VLOOKUP(B59,#REF!,10,0),"0")</f>
        <v>0</v>
      </c>
      <c r="AA59" s="77" t="str">
        <f>IFERROR(VLOOKUP(B59,#REF!,11,0),"0")</f>
        <v>0</v>
      </c>
      <c r="AB59" s="75">
        <f t="shared" si="9"/>
        <v>0</v>
      </c>
      <c r="AC59" s="77">
        <f>IFERROR(VLOOKUP(B59,'[1]3'!B:D,3,0),"0")</f>
        <v>0</v>
      </c>
      <c r="AD59" s="77">
        <f>IFERROR(VLOOKUP(B59,'[1]3'!B:E,4,0),"0")</f>
        <v>0</v>
      </c>
      <c r="AE59" s="77">
        <f>IFERROR(VLOOKUP(B59,'[1]3'!B:F,5,0),"0")</f>
        <v>0</v>
      </c>
      <c r="AF59" s="77">
        <f>IFERROR(VLOOKUP(B59,'[1]3'!B:J,9,0),"0")</f>
        <v>0</v>
      </c>
      <c r="AG59" s="77">
        <f>IFERROR(VLOOKUP(B59,'[1]3'!B:K,10,0),"0")</f>
        <v>0</v>
      </c>
      <c r="AH59" s="77">
        <f>IFERROR(VLOOKUP(B59,'[1]3'!B:L,11,0),"0")</f>
        <v>0</v>
      </c>
      <c r="AI59" s="75">
        <f t="shared" si="10"/>
        <v>0</v>
      </c>
      <c r="AJ59" s="77">
        <f>IFERROR(VLOOKUP(B59,'[1]4'!B:D,3,0),"0")</f>
        <v>0</v>
      </c>
      <c r="AK59" s="77">
        <f>IFERROR(VLOOKUP(B59,'[1]4'!B:E,4,0),"0")</f>
        <v>0</v>
      </c>
      <c r="AL59" s="77">
        <f>IFERROR(VLOOKUP(B59,'[1]4'!B:F,5,0),"0")</f>
        <v>0</v>
      </c>
      <c r="AM59" s="77">
        <f>IFERROR(VLOOKUP(B59,'[1]4'!B:J,9,0),"0")</f>
        <v>0</v>
      </c>
      <c r="AN59" s="77">
        <f>IFERROR(VLOOKUP(B59,'[1]4'!B:K,10,0),"0")</f>
        <v>0</v>
      </c>
      <c r="AO59" s="77">
        <f>IFERROR(VLOOKUP(B59,'[1]4'!B:L,11,0),"0")</f>
        <v>0</v>
      </c>
      <c r="AP59" s="75">
        <f t="shared" si="11"/>
        <v>0</v>
      </c>
      <c r="AQ59" s="77">
        <f>IFERROR(VLOOKUP(B59,'[1]5'!B:D,3,0),"0")</f>
        <v>0</v>
      </c>
      <c r="AR59" s="77">
        <f>IFERROR(VLOOKUP(B59,'[1]5'!B:E,4,0),"0")</f>
        <v>0</v>
      </c>
      <c r="AS59" s="77">
        <f>IFERROR(VLOOKUP(B59,'[1]5'!B:F,5,0),"0")</f>
        <v>0</v>
      </c>
      <c r="AT59" s="77">
        <f>IFERROR(VLOOKUP(B59,'[1]5'!B:J,9,0),"0")</f>
        <v>0</v>
      </c>
      <c r="AU59" s="77">
        <f>IFERROR(VLOOKUP(B59,'[1]5'!B:K,10,0),"0")</f>
        <v>0</v>
      </c>
      <c r="AV59" s="77">
        <f>IFERROR(VLOOKUP(B59,'[1]5'!B:L,11,0),"0")</f>
        <v>0</v>
      </c>
      <c r="AW59" s="75">
        <f t="shared" si="12"/>
        <v>0</v>
      </c>
      <c r="AX59" s="77">
        <f>IFERROR(VLOOKUP(B59,'[1]6'!B:D,3,0),"0")</f>
        <v>0</v>
      </c>
      <c r="AY59" s="77">
        <f>IFERROR(VLOOKUP(B59,'[1]6'!B:E,4,0),"0")</f>
        <v>0</v>
      </c>
      <c r="AZ59" s="77">
        <f>IFERROR(VLOOKUP(B59,'[1]6'!B:F,5,0),"0")</f>
        <v>0</v>
      </c>
      <c r="BA59" s="77">
        <f>IFERROR(VLOOKUP(B59,'[1]6'!B:J,9,0),"0")</f>
        <v>0</v>
      </c>
      <c r="BB59" s="77">
        <f>IFERROR(VLOOKUP(B59,'[1]6'!B:K,10,0),"0")</f>
        <v>0</v>
      </c>
      <c r="BC59" s="77">
        <f>IFERROR(VLOOKUP(B59,'[1]6'!B:L,11,0),"0")</f>
        <v>0</v>
      </c>
      <c r="BD59" s="75">
        <f t="shared" si="13"/>
        <v>0</v>
      </c>
      <c r="BE59" s="77">
        <f>IFERROR(VLOOKUP(B59,'[1]7'!B:D,3,0),"0")</f>
        <v>0</v>
      </c>
      <c r="BF59" s="77">
        <f>IFERROR(VLOOKUP(B59,'[1]7'!B:E,4,0),"0")</f>
        <v>0</v>
      </c>
      <c r="BG59" s="77">
        <f>IFERROR(VLOOKUP(B59,'[1]7'!B:F,5,0),"0")</f>
        <v>0</v>
      </c>
      <c r="BH59" s="77">
        <f>IFERROR(VLOOKUP(B59,'[1]7'!B:J,9,0),"0")</f>
        <v>0</v>
      </c>
      <c r="BI59" s="77">
        <f>IFERROR(VLOOKUP(B59,'[1]7'!B:K,10,0),"0")</f>
        <v>0</v>
      </c>
      <c r="BJ59" s="77">
        <f>IFERROR(VLOOKUP(B59,'[1]7'!B:L,11,0),"0")</f>
        <v>0</v>
      </c>
      <c r="BK59" s="75">
        <f t="shared" si="14"/>
        <v>0</v>
      </c>
      <c r="BL59" s="77">
        <f>IFERROR(VLOOKUP(B59,'[1]8'!B:D,3,0),"0")</f>
        <v>0</v>
      </c>
      <c r="BM59" s="77">
        <f>IFERROR(VLOOKUP(B59,'[1]8'!B:E,4,0),"0")</f>
        <v>0</v>
      </c>
      <c r="BN59" s="77">
        <f>IFERROR(VLOOKUP(B59,'[1]8'!B:F,5,0),"0")</f>
        <v>0</v>
      </c>
      <c r="BO59" s="77">
        <f>IFERROR(VLOOKUP(B59,'[1]8'!B:J,9,0),"0")</f>
        <v>0</v>
      </c>
      <c r="BP59" s="77">
        <f>IFERROR(VLOOKUP(B59,'[1]8'!B:K,10,0),"0")</f>
        <v>0</v>
      </c>
      <c r="BQ59" s="77">
        <f>IFERROR(VLOOKUP(B59,'[1]8'!B:L,11,0),"0")</f>
        <v>0</v>
      </c>
      <c r="BR59" s="75">
        <f t="shared" si="15"/>
        <v>0</v>
      </c>
      <c r="BS59" s="77">
        <f>IFERROR(VLOOKUP(B59,'[1]9'!B:D,3,0),"0")</f>
        <v>0</v>
      </c>
      <c r="BT59" s="77">
        <f>IFERROR(VLOOKUP(B59,'[1]9'!B:E,4,0),"0")</f>
        <v>0</v>
      </c>
      <c r="BU59" s="77">
        <f>IFERROR(VLOOKUP(B59,'[1]9'!B:F,5,0),"0")</f>
        <v>0</v>
      </c>
      <c r="BV59" s="77">
        <f>IFERROR(VLOOKUP(B59,'[1]9'!B:J,9,0),"0")</f>
        <v>0</v>
      </c>
      <c r="BW59" s="77">
        <f>IFERROR(VLOOKUP(B59,'[1]9'!B:K,10,0),"0")</f>
        <v>0</v>
      </c>
      <c r="BX59" s="77">
        <f>IFERROR(VLOOKUP(B59,'[1]9'!B:L,11,0),"0")</f>
        <v>0</v>
      </c>
      <c r="BY59" s="75">
        <f t="shared" si="16"/>
        <v>0</v>
      </c>
      <c r="BZ59" s="77">
        <f>IFERROR(VLOOKUP(B59,'[1]10'!B:D,3,0),"0")</f>
        <v>0</v>
      </c>
      <c r="CA59" s="77">
        <f>IFERROR(VLOOKUP(B59,'[1]10'!B:E,4,0),"0")</f>
        <v>0</v>
      </c>
      <c r="CB59" s="77">
        <f>VLOOKUP(B59,'[1]10'!B:F,5,0)</f>
        <v>0</v>
      </c>
      <c r="CC59" s="77">
        <f>IFERROR(VLOOKUP(B59,'[1]10'!B:J,9,0),"0")</f>
        <v>0</v>
      </c>
      <c r="CD59" s="77">
        <f>IFERROR(VLOOKUP(B59,'[1]10'!B:K,10,0),"0")</f>
        <v>0</v>
      </c>
      <c r="CE59" s="77">
        <f>IFERROR(VLOOKUP(B59,'[1]10'!B:L,11,0),"0")</f>
        <v>0</v>
      </c>
      <c r="CF59" s="75">
        <f t="shared" si="17"/>
        <v>0</v>
      </c>
      <c r="CG59" s="77">
        <f>IFERROR(VLOOKUP(B59,'[1]11'!B:D,3,0),"0")</f>
        <v>0</v>
      </c>
      <c r="CH59" s="77">
        <f>IFERROR(VLOOKUP(B59,'[1]11'!B:E,4,0),"0")</f>
        <v>0</v>
      </c>
      <c r="CI59" s="77">
        <f>IFERROR(VLOOKUP(B59,'[1]11'!B:F,5,0),"0")</f>
        <v>0</v>
      </c>
      <c r="CJ59" s="77">
        <f>IFERROR(VLOOKUP(B59,'[1]11'!B:J,9,0),"0")</f>
        <v>0</v>
      </c>
      <c r="CK59" s="77">
        <f>IFERROR(VLOOKUP(B59,'[1]11'!B:K,10,0),"0")</f>
        <v>0</v>
      </c>
      <c r="CL59" s="77">
        <f>IFERROR(VLOOKUP(B59,'[1]11'!B:L,11,0),"0")</f>
        <v>0</v>
      </c>
      <c r="CM59" s="75">
        <f t="shared" si="18"/>
        <v>0</v>
      </c>
      <c r="CN59" s="77">
        <f>IFERROR(VLOOKUP(B59,'[1]12'!B:D,3,0),"0")</f>
        <v>0</v>
      </c>
      <c r="CO59" s="77">
        <f>IFERROR(VLOOKUP(B59,'[1]12'!B:E,4,0),"0")</f>
        <v>0</v>
      </c>
      <c r="CP59" s="77">
        <f>IFERROR(VLOOKUP(B59,'[1]12'!B:F,5,0),"0")</f>
        <v>0</v>
      </c>
      <c r="CQ59" s="77">
        <f>IFERROR(VLOOKUP(B59,'[1]12'!B:J,9,0),"0")</f>
        <v>0</v>
      </c>
      <c r="CR59" s="77">
        <f>IFERROR(VLOOKUP(B59,'[1]12'!B:K,10,0),"0")</f>
        <v>0</v>
      </c>
      <c r="CS59" s="77">
        <f>IFERROR(VLOOKUP(B59,'[1]12'!B:L,11,0),"0")</f>
        <v>0</v>
      </c>
      <c r="CT59" s="75">
        <f t="shared" si="19"/>
        <v>0</v>
      </c>
      <c r="CU59" s="77">
        <f>IFERROR(VLOOKUP(B59,'[1]13'!B:D,3,0),"0")</f>
        <v>0</v>
      </c>
      <c r="CV59" s="77">
        <f>IFERROR(VLOOKUP(B59,'[1]13'!B:E,4,0),"0")</f>
        <v>0</v>
      </c>
      <c r="CW59" s="77">
        <f>IFERROR(VLOOKUP(B59,'[1]13'!B:F,5,0),"0")</f>
        <v>0</v>
      </c>
      <c r="CX59" s="77">
        <f>IFERROR(VLOOKUP(B59,'[1]13'!B:J,9,0),"0")</f>
        <v>0</v>
      </c>
      <c r="CY59" s="77">
        <f>IFERROR(VLOOKUP(B59,'[1]13'!B:K,10,0),"0")</f>
        <v>0</v>
      </c>
      <c r="CZ59" s="77">
        <f>IFERROR(VLOOKUP(B59,'[1]13'!B:L,11,0),"0")</f>
        <v>0</v>
      </c>
      <c r="DA59" s="75">
        <f t="shared" si="20"/>
        <v>0</v>
      </c>
      <c r="DB59" s="77">
        <f>IFERROR(VLOOKUP(B59,'[1]14'!B:D,3,0),"0")</f>
        <v>0</v>
      </c>
      <c r="DC59" s="77">
        <f>IFERROR(VLOOKUP(B59,'[1]14'!B:E,4,0),"0")</f>
        <v>0</v>
      </c>
      <c r="DD59" s="77">
        <f>IFERROR(VLOOKUP(B59,'[1]14'!B:F,5,0),"0")</f>
        <v>0</v>
      </c>
      <c r="DE59" s="77">
        <f>IFERROR(VLOOKUP(B59,'[1]14'!B:J,9,0),"0")</f>
        <v>0</v>
      </c>
      <c r="DF59" s="77">
        <f>IFERROR(VLOOKUP(B59,'[1]14'!B:K,10,0),"0")</f>
        <v>0</v>
      </c>
      <c r="DG59" s="77">
        <f>IFERROR(VLOOKUP(B59,'[1]14'!B:L,11,0),"0")</f>
        <v>0</v>
      </c>
      <c r="DH59" s="75">
        <f t="shared" si="21"/>
        <v>0</v>
      </c>
      <c r="DI59" s="77">
        <f>IFERROR(VLOOKUP(B59,'[1]15'!B:D,3,0),"0")</f>
        <v>0</v>
      </c>
      <c r="DJ59" s="77">
        <f>IFERROR(VLOOKUP(B59,'[1]15'!B:E,4,0),"0")</f>
        <v>0</v>
      </c>
      <c r="DK59" s="77">
        <f>IFERROR(VLOOKUP(B59,'[1]15'!B:F,5,0),"0")</f>
        <v>0</v>
      </c>
      <c r="DL59" s="77">
        <f>IFERROR(VLOOKUP(B59,'[1]15'!B:J,9,0),"0")</f>
        <v>0</v>
      </c>
      <c r="DM59" s="77">
        <f>IFERROR(VLOOKUP(B59,'[1]15'!B:K,10,0),"0")</f>
        <v>0</v>
      </c>
      <c r="DN59" s="77">
        <f>IFERROR(VLOOKUP(B59,'[1]15'!B:L,11,0),"0")</f>
        <v>0</v>
      </c>
      <c r="DO59" s="75">
        <f t="shared" si="22"/>
        <v>0</v>
      </c>
      <c r="DP59" s="77">
        <f>IFERROR(VLOOKUP(B59,'[1]16'!B:D,3,0),"0")</f>
        <v>0</v>
      </c>
      <c r="DQ59" s="77">
        <f>IFERROR(VLOOKUP(B59,'[1]16'!B:E,4,0),"0")</f>
        <v>0</v>
      </c>
      <c r="DR59" s="77">
        <f>IFERROR(VLOOKUP(B59,'[1]16'!B:F,5,0),"0")</f>
        <v>0</v>
      </c>
      <c r="DS59" s="77">
        <f>IFERROR(VLOOKUP(B59,'[1]16'!B:J,9,0),"0")</f>
        <v>0</v>
      </c>
      <c r="DT59" s="77">
        <f>IFERROR(VLOOKUP(B59,'[1]16'!B:K,10,0),"0")</f>
        <v>0</v>
      </c>
      <c r="DU59" s="77">
        <f>IFERROR(VLOOKUP(B59,'[1]16'!B:L,11,0),"0")</f>
        <v>0</v>
      </c>
      <c r="DV59" s="75">
        <f t="shared" si="23"/>
        <v>0</v>
      </c>
      <c r="DW59" s="77">
        <f>IFERROR(VLOOKUP(B59,'[1]17'!B:D,3,0),"0")</f>
        <v>0</v>
      </c>
      <c r="DX59" s="77">
        <f>IFERROR(VLOOKUP(B59,'[1]17'!B:E,4,0),"0")</f>
        <v>0</v>
      </c>
      <c r="DY59" s="77">
        <f>IFERROR(VLOOKUP(B59,'[1]17'!B:F,5,0),"0")</f>
        <v>0</v>
      </c>
      <c r="DZ59" s="77">
        <f>IFERROR(VLOOKUP(B59,'[1]17'!B:J,9,0),"0")</f>
        <v>0</v>
      </c>
      <c r="EA59" s="77">
        <f>IFERROR(VLOOKUP(B59,'[1]17'!B:K,10,0),"0")</f>
        <v>0</v>
      </c>
      <c r="EB59" s="77">
        <f>IFERROR(VLOOKUP(B59,'[1]17'!B:L,11,0),"0")</f>
        <v>0</v>
      </c>
      <c r="EC59" s="75">
        <f t="shared" si="24"/>
        <v>0</v>
      </c>
      <c r="ED59" s="77">
        <f>IFERROR(VLOOKUP(B59,'[1]18'!B:D,3,0),"0")</f>
        <v>0</v>
      </c>
      <c r="EE59" s="77">
        <f>IFERROR(VLOOKUP(B59,'[1]18'!B:E,4,0),"0")</f>
        <v>0</v>
      </c>
      <c r="EF59" s="77">
        <f>IFERROR(VLOOKUP(B59,'[1]18'!B:F,5,0),"0")</f>
        <v>0</v>
      </c>
      <c r="EG59" s="77">
        <f>IFERROR(VLOOKUP(B59,'[1]18'!B:J,9,0),"0")</f>
        <v>0</v>
      </c>
      <c r="EH59" s="77">
        <f>IFERROR(VLOOKUP(B59,'[1]18'!B:K,10,0),"0")</f>
        <v>0</v>
      </c>
      <c r="EI59" s="77">
        <f>IFERROR(VLOOKUP(B59,'[1]18'!B:L,11,0),"0")</f>
        <v>0</v>
      </c>
      <c r="EJ59" s="75">
        <f t="shared" si="25"/>
        <v>0</v>
      </c>
      <c r="EK59" s="77">
        <f>IFERROR(VLOOKUP(B59,'[1]19'!B:D,3,0),"0")</f>
        <v>0</v>
      </c>
      <c r="EL59" s="77">
        <f>IFERROR(VLOOKUP(B59,'[1]19'!B:E,4,0),"0")</f>
        <v>0</v>
      </c>
      <c r="EM59" s="77">
        <f>IFERROR(VLOOKUP(B59,'[1]19'!B:F,5,0),"0")</f>
        <v>0</v>
      </c>
      <c r="EN59" s="77">
        <f>IFERROR(VLOOKUP(B59,'[1]19'!B:J,9,0),"0")</f>
        <v>0</v>
      </c>
      <c r="EO59" s="77">
        <f>IFERROR(VLOOKUP(B59,'[1]19'!B:K,10,0),"0")</f>
        <v>0</v>
      </c>
      <c r="EP59" s="77">
        <f>IFERROR(VLOOKUP(B59,'[1]19'!B:L,11,0),"0")</f>
        <v>0</v>
      </c>
      <c r="EQ59" s="75">
        <f t="shared" si="26"/>
        <v>0</v>
      </c>
      <c r="ER59" s="77">
        <f>IFERROR(VLOOKUP(B59,'[1]20'!B:D,3,0),"0")</f>
        <v>0</v>
      </c>
      <c r="ES59" s="77">
        <f>IFERROR(VLOOKUP(B59,'[1]20'!B:E,4,0),"0")</f>
        <v>0</v>
      </c>
      <c r="ET59" s="77">
        <f>IFERROR(VLOOKUP(B59,'[1]20'!B:F,5,0),"0")</f>
        <v>0</v>
      </c>
      <c r="EU59" s="77">
        <f>IFERROR(VLOOKUP(B59,'[1]20'!B:J,9,0),"0")</f>
        <v>0</v>
      </c>
      <c r="EV59" s="77">
        <f>IFERROR(VLOOKUP(B59,'[1]20'!B:K,10,0),"0")</f>
        <v>0</v>
      </c>
      <c r="EW59" s="77">
        <f>IFERROR(VLOOKUP(B59,'[1]20'!B:L,11,0),"0")</f>
        <v>0</v>
      </c>
      <c r="EX59" s="75">
        <f t="shared" si="27"/>
        <v>0</v>
      </c>
      <c r="EY59" s="77">
        <f>IFERROR(VLOOKUP(B59,'[1]21'!B:D,3,0),"0")</f>
        <v>0</v>
      </c>
      <c r="EZ59" s="77">
        <f>IFERROR(VLOOKUP(B59,'[1]21'!B:E,4,0),"0")</f>
        <v>0</v>
      </c>
      <c r="FA59" s="77">
        <f>IFERROR(VLOOKUP(B59,'[1]21'!B:F,5,0),"0")</f>
        <v>0</v>
      </c>
      <c r="FB59" s="77">
        <f>IFERROR(VLOOKUP(B59,'[1]21'!B:J,9,0),"0")</f>
        <v>0</v>
      </c>
      <c r="FC59" s="77">
        <f>IFERROR(VLOOKUP(B59,'[1]21'!B:K,10,0),"0")</f>
        <v>0</v>
      </c>
      <c r="FD59" s="77">
        <f>IFERROR(VLOOKUP(B59,'[1]21'!B:L,11,0),"0")</f>
        <v>0</v>
      </c>
      <c r="FE59" s="75">
        <f t="shared" si="28"/>
        <v>0</v>
      </c>
      <c r="FF59" s="77">
        <f>IFERROR(VLOOKUP(B59,'[1]22'!B:D,3,0),"0")</f>
        <v>0</v>
      </c>
      <c r="FG59" s="77">
        <f>IFERROR(VLOOKUP(B59,'[1]22'!B:E,4,0),"0")</f>
        <v>0</v>
      </c>
      <c r="FH59" s="77">
        <f>IFERROR(VLOOKUP(B59,'[1]22'!B:F,5,0),"0")</f>
        <v>0</v>
      </c>
      <c r="FI59" s="77">
        <f>IFERROR(VLOOKUP(B59,'[1]22'!B:J,9,0),"0")</f>
        <v>0</v>
      </c>
      <c r="FJ59" s="77">
        <f>IFERROR(VLOOKUP(B59,'[1]22'!B:K,10,0),"0")</f>
        <v>0</v>
      </c>
      <c r="FK59" s="77">
        <f>IFERROR(VLOOKUP(B59,'[1]22'!B:L,11,0),"0")</f>
        <v>0</v>
      </c>
      <c r="FL59" s="75">
        <f t="shared" si="29"/>
        <v>0</v>
      </c>
      <c r="FM59" s="77">
        <f>IFERROR(VLOOKUP(B59,'[1]23'!B:D,3,0),"0")</f>
        <v>0</v>
      </c>
      <c r="FN59" s="77">
        <f>IFERROR(VLOOKUP(B59,'[1]23'!B:E,4,0),"0")</f>
        <v>0</v>
      </c>
      <c r="FO59" s="77">
        <f>IFERROR(VLOOKUP(B59,'[1]23'!B:F,5,0),"0")</f>
        <v>0</v>
      </c>
      <c r="FP59" s="77">
        <f>IFERROR(VLOOKUP(B59,'[1]23'!B:J,9,0),"0")</f>
        <v>0</v>
      </c>
      <c r="FQ59" s="77">
        <f>IFERROR(VLOOKUP(B59,'[1]23'!B:K,10,0),"0")</f>
        <v>0</v>
      </c>
      <c r="FR59" s="77">
        <f>IFERROR(VLOOKUP(B59,'[1]23'!B:L,11,0),"0")</f>
        <v>0</v>
      </c>
      <c r="FS59" s="75">
        <f t="shared" si="30"/>
        <v>0</v>
      </c>
      <c r="FT59" s="77">
        <f>IFERROR(VLOOKUP(B59,'[1]24'!B:D,3,0),"0")</f>
        <v>0</v>
      </c>
      <c r="FU59" s="77">
        <f>IFERROR(VLOOKUP(B59,'[1]24'!B:E,4,0),"0")</f>
        <v>0</v>
      </c>
      <c r="FV59" s="77">
        <f>IFERROR(VLOOKUP(B59,'[1]24'!B:F,5,0),"0")</f>
        <v>0</v>
      </c>
      <c r="FW59" s="77">
        <f>IFERROR(VLOOKUP(B59,'[1]24'!B:J,9,0),"0")</f>
        <v>0</v>
      </c>
      <c r="FX59" s="77">
        <f>IFERROR(VLOOKUP(B59,'[1]24'!B:K,10,0),"0")</f>
        <v>0</v>
      </c>
      <c r="FY59" s="77">
        <f>IFERROR(VLOOKUP(B59,'[1]24'!B:L,11,0),"0")</f>
        <v>0</v>
      </c>
      <c r="FZ59" s="75">
        <f t="shared" si="31"/>
        <v>0</v>
      </c>
      <c r="GA59" s="77">
        <f>IFERROR(VLOOKUP(B59,'[1]25'!B:D,3,0),"0")</f>
        <v>0</v>
      </c>
      <c r="GB59" s="77">
        <f>IFERROR(VLOOKUP(B59,'[1]25'!B:E,4,0),"0")</f>
        <v>0</v>
      </c>
      <c r="GC59" s="77">
        <f>IFERROR(VLOOKUP(B59,'[1]25'!B:F,5,0),"0")</f>
        <v>0</v>
      </c>
      <c r="GD59" s="77">
        <f>IFERROR(VLOOKUP(B59,'[1]25'!B:J,9,0),"0")</f>
        <v>0</v>
      </c>
      <c r="GE59" s="77">
        <f>IFERROR(VLOOKUP(B59,'[1]25'!B:K,10,0),"0")</f>
        <v>0</v>
      </c>
      <c r="GF59" s="77">
        <f>IFERROR(VLOOKUP(B59,'[1]25'!B:L,11,0),"0")</f>
        <v>0</v>
      </c>
      <c r="GG59" s="75">
        <f t="shared" si="32"/>
        <v>0</v>
      </c>
      <c r="GH59" s="77">
        <f>IFERROR(VLOOKUP(B59,'[1]26'!B:D,3,0),"0")</f>
        <v>0</v>
      </c>
      <c r="GI59" s="77">
        <f>IFERROR(VLOOKUP(B59,'[1]26'!B:E,4,0),"0")</f>
        <v>0</v>
      </c>
      <c r="GJ59" s="77">
        <f>IFERROR(VLOOKUP(B59,'[1]26'!B:F,5,0),"0")</f>
        <v>0</v>
      </c>
      <c r="GK59" s="77">
        <f>IFERROR(VLOOKUP(B59,'[1]26'!B:J,9,0),"0")</f>
        <v>0</v>
      </c>
      <c r="GL59" s="77">
        <f>IFERROR(VLOOKUP(B59,'[1]26'!B:K,10,0),"0")</f>
        <v>0</v>
      </c>
      <c r="GM59" s="77">
        <f>IFERROR(VLOOKUP(B59,'[1]26'!B:L,11,0),"0")</f>
        <v>0</v>
      </c>
      <c r="GN59" s="75">
        <f t="shared" si="33"/>
        <v>0</v>
      </c>
      <c r="GO59" s="77">
        <f>IFERROR(VLOOKUP(B59,'[1]27'!B:D,3,0),"0")</f>
        <v>0</v>
      </c>
      <c r="GP59" s="77">
        <f>IFERROR(VLOOKUP(B59,'[1]27'!B:E,4,0),"0")</f>
        <v>0</v>
      </c>
      <c r="GQ59" s="77">
        <f>IFERROR(VLOOKUP(B59,'[1]27'!B:F,5,0),"0")</f>
        <v>0</v>
      </c>
      <c r="GR59" s="77">
        <f>IFERROR(VLOOKUP(B59,'[1]27'!B:J,9,0),"0")</f>
        <v>0</v>
      </c>
      <c r="GS59" s="77">
        <f>IFERROR(VLOOKUP(B59,'[1]27'!B:K,10,0),"0")</f>
        <v>0</v>
      </c>
      <c r="GT59" s="77">
        <f>IFERROR(VLOOKUP(B59,'[1]27'!B:L,11,0),"0")</f>
        <v>10</v>
      </c>
      <c r="GU59" s="75">
        <f t="shared" si="34"/>
        <v>10</v>
      </c>
      <c r="GV59" s="77">
        <f>IFERROR(VLOOKUP(B59,'[1]28'!B:D,3,0),"0")</f>
        <v>0</v>
      </c>
      <c r="GW59" s="77">
        <f>IFERROR(VLOOKUP(B59,'[1]28'!B:E,4,0),"0")</f>
        <v>0</v>
      </c>
      <c r="GX59" s="77">
        <f>IFERROR(VLOOKUP(B59,'[1]28'!B:F,5,0),"0")</f>
        <v>0</v>
      </c>
      <c r="GY59" s="77">
        <f>IFERROR(VLOOKUP(B59,'[1]28'!B:J,9,0),"0")</f>
        <v>0</v>
      </c>
      <c r="GZ59" s="77">
        <f>IFERROR(VLOOKUP(B59,'[1]28'!B:K,10,0),"0")</f>
        <v>0</v>
      </c>
      <c r="HA59" s="77">
        <f>IFERROR(VLOOKUP(B59,'[1]28'!B:L,11,0),"0")</f>
        <v>0</v>
      </c>
      <c r="HB59" s="75">
        <f t="shared" si="35"/>
        <v>0</v>
      </c>
      <c r="HC59" s="77" t="str">
        <f>IFERROR(VLOOKUP(B59,#REF!,3),"0")</f>
        <v>0</v>
      </c>
      <c r="HD59" s="77" t="str">
        <f>IFERROR(VLOOKUP(B59,#REF!,4,0),"0")</f>
        <v>0</v>
      </c>
      <c r="HE59" s="77" t="str">
        <f>IFERROR(VLOOKUP(B59,#REF!,5,0),"0")</f>
        <v>0</v>
      </c>
      <c r="HF59" s="77" t="str">
        <f>IFERROR(VLOOKUP(B59,#REF!,9,0),"0")</f>
        <v>0</v>
      </c>
      <c r="HG59" s="77" t="str">
        <f>IFERROR(VLOOKUP(B59,#REF!,10,0),"0")</f>
        <v>0</v>
      </c>
      <c r="HH59" s="77" t="str">
        <f>IFERROR(VLOOKUP(B59,#REF!,11,0),"0")</f>
        <v>0</v>
      </c>
      <c r="HI59" s="75">
        <f t="shared" si="36"/>
        <v>0</v>
      </c>
      <c r="HP59" s="75">
        <f t="shared" si="37"/>
        <v>0</v>
      </c>
      <c r="HW59" s="75">
        <f t="shared" si="38"/>
        <v>0</v>
      </c>
    </row>
    <row r="60" spans="1:231" x14ac:dyDescent="0.6">
      <c r="A60" s="57">
        <v>57</v>
      </c>
      <c r="B60" s="57">
        <v>1111013</v>
      </c>
      <c r="C60" s="58" t="s">
        <v>16776</v>
      </c>
      <c r="D60" s="57" t="s">
        <v>168</v>
      </c>
      <c r="E60" s="59">
        <v>17.28</v>
      </c>
      <c r="F60" s="73">
        <f t="shared" si="5"/>
        <v>172.8</v>
      </c>
      <c r="G60" s="74">
        <f t="shared" si="40"/>
        <v>0</v>
      </c>
      <c r="H60" s="74">
        <f t="shared" si="40"/>
        <v>0</v>
      </c>
      <c r="I60" s="74">
        <f t="shared" si="40"/>
        <v>0</v>
      </c>
      <c r="J60" s="74">
        <f t="shared" si="40"/>
        <v>0</v>
      </c>
      <c r="K60" s="74">
        <f t="shared" si="40"/>
        <v>0</v>
      </c>
      <c r="L60" s="74">
        <f t="shared" si="40"/>
        <v>10</v>
      </c>
      <c r="M60" s="75">
        <f t="shared" si="41"/>
        <v>10</v>
      </c>
      <c r="N60" s="76">
        <f t="shared" si="42"/>
        <v>0</v>
      </c>
      <c r="O60" s="77" t="str">
        <f>IFERROR(VLOOKUP(B60,'[1]1ไม่มียอด'!B:D,3,0),"0")</f>
        <v>0</v>
      </c>
      <c r="P60" s="77" t="str">
        <f>IFERROR(VLOOKUP(B60,'[1]1ไม่มียอด'!B:E,4,0),"0")</f>
        <v>0</v>
      </c>
      <c r="Q60" s="77" t="str">
        <f>IFERROR(VLOOKUP(B60,'[1]1ไม่มียอด'!B:F,5,0),"0")</f>
        <v>0</v>
      </c>
      <c r="R60" s="77" t="str">
        <f>IFERROR(VLOOKUP(B60,'[1]1ไม่มียอด'!B:G,6,0),"0")</f>
        <v>0</v>
      </c>
      <c r="S60" s="77" t="str">
        <f>IFERROR(VLOOKUP(B60,'[1]1ไม่มียอด'!B:J,9,0),"0")</f>
        <v>0</v>
      </c>
      <c r="T60" s="77" t="str">
        <f>IFERROR(VLOOKUP(B60,'[1]1ไม่มียอด'!B:K,10,0),"0")</f>
        <v>0</v>
      </c>
      <c r="U60" s="75">
        <f t="shared" si="8"/>
        <v>0</v>
      </c>
      <c r="V60" s="77" t="str">
        <f>IFERROR(VLOOKUP(B60,#REF!,3,0),"0")</f>
        <v>0</v>
      </c>
      <c r="W60" s="77" t="str">
        <f>IFERROR(VLOOKUP(B60,#REF!,4,0),"0")</f>
        <v>0</v>
      </c>
      <c r="X60" s="77" t="str">
        <f>IFERROR(VLOOKUP(B60,#REF!,5,0),"0")</f>
        <v>0</v>
      </c>
      <c r="Y60" s="77" t="str">
        <f>IFERROR(VLOOKUP(B60,#REF!,9,0),"0")</f>
        <v>0</v>
      </c>
      <c r="Z60" s="77" t="str">
        <f>IFERROR(VLOOKUP(B60,#REF!,10,0),"0")</f>
        <v>0</v>
      </c>
      <c r="AA60" s="77" t="str">
        <f>IFERROR(VLOOKUP(B60,#REF!,11,0),"0")</f>
        <v>0</v>
      </c>
      <c r="AB60" s="75">
        <f t="shared" si="9"/>
        <v>0</v>
      </c>
      <c r="AC60" s="77">
        <f>IFERROR(VLOOKUP(B60,'[1]3'!B:D,3,0),"0")</f>
        <v>0</v>
      </c>
      <c r="AD60" s="77">
        <f>IFERROR(VLOOKUP(B60,'[1]3'!B:E,4,0),"0")</f>
        <v>0</v>
      </c>
      <c r="AE60" s="77">
        <f>IFERROR(VLOOKUP(B60,'[1]3'!B:F,5,0),"0")</f>
        <v>0</v>
      </c>
      <c r="AF60" s="77">
        <f>IFERROR(VLOOKUP(B60,'[1]3'!B:J,9,0),"0")</f>
        <v>0</v>
      </c>
      <c r="AG60" s="77">
        <f>IFERROR(VLOOKUP(B60,'[1]3'!B:K,10,0),"0")</f>
        <v>0</v>
      </c>
      <c r="AH60" s="77">
        <f>IFERROR(VLOOKUP(B60,'[1]3'!B:L,11,0),"0")</f>
        <v>0</v>
      </c>
      <c r="AI60" s="75">
        <f t="shared" si="10"/>
        <v>0</v>
      </c>
      <c r="AJ60" s="77">
        <f>IFERROR(VLOOKUP(B60,'[1]4'!B:D,3,0),"0")</f>
        <v>0</v>
      </c>
      <c r="AK60" s="77">
        <f>IFERROR(VLOOKUP(B60,'[1]4'!B:E,4,0),"0")</f>
        <v>0</v>
      </c>
      <c r="AL60" s="77">
        <f>IFERROR(VLOOKUP(B60,'[1]4'!B:F,5,0),"0")</f>
        <v>0</v>
      </c>
      <c r="AM60" s="77">
        <f>IFERROR(VLOOKUP(B60,'[1]4'!B:J,9,0),"0")</f>
        <v>0</v>
      </c>
      <c r="AN60" s="77">
        <f>IFERROR(VLOOKUP(B60,'[1]4'!B:K,10,0),"0")</f>
        <v>0</v>
      </c>
      <c r="AO60" s="77">
        <f>IFERROR(VLOOKUP(B60,'[1]4'!B:L,11,0),"0")</f>
        <v>0</v>
      </c>
      <c r="AP60" s="75">
        <f t="shared" si="11"/>
        <v>0</v>
      </c>
      <c r="AQ60" s="77">
        <f>IFERROR(VLOOKUP(B60,'[1]5'!B:D,3,0),"0")</f>
        <v>0</v>
      </c>
      <c r="AR60" s="77">
        <f>IFERROR(VLOOKUP(B60,'[1]5'!B:E,4,0),"0")</f>
        <v>0</v>
      </c>
      <c r="AS60" s="77">
        <f>IFERROR(VLOOKUP(B60,'[1]5'!B:F,5,0),"0")</f>
        <v>0</v>
      </c>
      <c r="AT60" s="77">
        <f>IFERROR(VLOOKUP(B60,'[1]5'!B:J,9,0),"0")</f>
        <v>0</v>
      </c>
      <c r="AU60" s="77">
        <f>IFERROR(VLOOKUP(B60,'[1]5'!B:K,10,0),"0")</f>
        <v>0</v>
      </c>
      <c r="AV60" s="77">
        <f>IFERROR(VLOOKUP(B60,'[1]5'!B:L,11,0),"0")</f>
        <v>0</v>
      </c>
      <c r="AW60" s="75">
        <f t="shared" si="12"/>
        <v>0</v>
      </c>
      <c r="AX60" s="77">
        <f>IFERROR(VLOOKUP(B60,'[1]6'!B:D,3,0),"0")</f>
        <v>0</v>
      </c>
      <c r="AY60" s="77">
        <f>IFERROR(VLOOKUP(B60,'[1]6'!B:E,4,0),"0")</f>
        <v>0</v>
      </c>
      <c r="AZ60" s="77">
        <f>IFERROR(VLOOKUP(B60,'[1]6'!B:F,5,0),"0")</f>
        <v>0</v>
      </c>
      <c r="BA60" s="77">
        <f>IFERROR(VLOOKUP(B60,'[1]6'!B:J,9,0),"0")</f>
        <v>0</v>
      </c>
      <c r="BB60" s="77">
        <f>IFERROR(VLOOKUP(B60,'[1]6'!B:K,10,0),"0")</f>
        <v>0</v>
      </c>
      <c r="BC60" s="77">
        <f>IFERROR(VLOOKUP(B60,'[1]6'!B:L,11,0),"0")</f>
        <v>0</v>
      </c>
      <c r="BD60" s="75">
        <f t="shared" si="13"/>
        <v>0</v>
      </c>
      <c r="BE60" s="77">
        <f>IFERROR(VLOOKUP(B60,'[1]7'!B:D,3,0),"0")</f>
        <v>0</v>
      </c>
      <c r="BF60" s="77">
        <f>IFERROR(VLOOKUP(B60,'[1]7'!B:E,4,0),"0")</f>
        <v>0</v>
      </c>
      <c r="BG60" s="77">
        <f>IFERROR(VLOOKUP(B60,'[1]7'!B:F,5,0),"0")</f>
        <v>0</v>
      </c>
      <c r="BH60" s="77">
        <f>IFERROR(VLOOKUP(B60,'[1]7'!B:J,9,0),"0")</f>
        <v>0</v>
      </c>
      <c r="BI60" s="77">
        <f>IFERROR(VLOOKUP(B60,'[1]7'!B:K,10,0),"0")</f>
        <v>0</v>
      </c>
      <c r="BJ60" s="77">
        <f>IFERROR(VLOOKUP(B60,'[1]7'!B:L,11,0),"0")</f>
        <v>0</v>
      </c>
      <c r="BK60" s="75">
        <f t="shared" si="14"/>
        <v>0</v>
      </c>
      <c r="BL60" s="77">
        <f>IFERROR(VLOOKUP(B60,'[1]8'!B:D,3,0),"0")</f>
        <v>0</v>
      </c>
      <c r="BM60" s="77">
        <f>IFERROR(VLOOKUP(B60,'[1]8'!B:E,4,0),"0")</f>
        <v>0</v>
      </c>
      <c r="BN60" s="77">
        <f>IFERROR(VLOOKUP(B60,'[1]8'!B:F,5,0),"0")</f>
        <v>0</v>
      </c>
      <c r="BO60" s="77">
        <f>IFERROR(VLOOKUP(B60,'[1]8'!B:J,9,0),"0")</f>
        <v>0</v>
      </c>
      <c r="BP60" s="77">
        <f>IFERROR(VLOOKUP(B60,'[1]8'!B:K,10,0),"0")</f>
        <v>0</v>
      </c>
      <c r="BQ60" s="77">
        <f>IFERROR(VLOOKUP(B60,'[1]8'!B:L,11,0),"0")</f>
        <v>0</v>
      </c>
      <c r="BR60" s="75">
        <f t="shared" si="15"/>
        <v>0</v>
      </c>
      <c r="BS60" s="77">
        <f>IFERROR(VLOOKUP(B60,'[1]9'!B:D,3,0),"0")</f>
        <v>0</v>
      </c>
      <c r="BT60" s="77">
        <f>IFERROR(VLOOKUP(B60,'[1]9'!B:E,4,0),"0")</f>
        <v>0</v>
      </c>
      <c r="BU60" s="77">
        <f>IFERROR(VLOOKUP(B60,'[1]9'!B:F,5,0),"0")</f>
        <v>0</v>
      </c>
      <c r="BV60" s="77">
        <f>IFERROR(VLOOKUP(B60,'[1]9'!B:J,9,0),"0")</f>
        <v>0</v>
      </c>
      <c r="BW60" s="77">
        <f>IFERROR(VLOOKUP(B60,'[1]9'!B:K,10,0),"0")</f>
        <v>0</v>
      </c>
      <c r="BX60" s="77">
        <f>IFERROR(VLOOKUP(B60,'[1]9'!B:L,11,0),"0")</f>
        <v>0</v>
      </c>
      <c r="BY60" s="75">
        <f t="shared" si="16"/>
        <v>0</v>
      </c>
      <c r="BZ60" s="77">
        <f>IFERROR(VLOOKUP(B60,'[1]10'!B:D,3,0),"0")</f>
        <v>0</v>
      </c>
      <c r="CA60" s="77">
        <f>IFERROR(VLOOKUP(B60,'[1]10'!B:E,4,0),"0")</f>
        <v>0</v>
      </c>
      <c r="CB60" s="77">
        <f>VLOOKUP(B60,'[1]10'!B:F,5,0)</f>
        <v>0</v>
      </c>
      <c r="CC60" s="77">
        <f>IFERROR(VLOOKUP(B60,'[1]10'!B:J,9,0),"0")</f>
        <v>0</v>
      </c>
      <c r="CD60" s="77">
        <f>IFERROR(VLOOKUP(B60,'[1]10'!B:K,10,0),"0")</f>
        <v>0</v>
      </c>
      <c r="CE60" s="77">
        <f>IFERROR(VLOOKUP(B60,'[1]10'!B:L,11,0),"0")</f>
        <v>0</v>
      </c>
      <c r="CF60" s="75">
        <f t="shared" si="17"/>
        <v>0</v>
      </c>
      <c r="CG60" s="77">
        <f>IFERROR(VLOOKUP(B60,'[1]11'!B:D,3,0),"0")</f>
        <v>0</v>
      </c>
      <c r="CH60" s="77">
        <f>IFERROR(VLOOKUP(B60,'[1]11'!B:E,4,0),"0")</f>
        <v>0</v>
      </c>
      <c r="CI60" s="77">
        <f>IFERROR(VLOOKUP(B60,'[1]11'!B:F,5,0),"0")</f>
        <v>0</v>
      </c>
      <c r="CJ60" s="77">
        <f>IFERROR(VLOOKUP(B60,'[1]11'!B:J,9,0),"0")</f>
        <v>0</v>
      </c>
      <c r="CK60" s="77">
        <f>IFERROR(VLOOKUP(B60,'[1]11'!B:K,10,0),"0")</f>
        <v>0</v>
      </c>
      <c r="CL60" s="77">
        <f>IFERROR(VLOOKUP(B60,'[1]11'!B:L,11,0),"0")</f>
        <v>0</v>
      </c>
      <c r="CM60" s="75">
        <f t="shared" si="18"/>
        <v>0</v>
      </c>
      <c r="CN60" s="77">
        <f>IFERROR(VLOOKUP(B60,'[1]12'!B:D,3,0),"0")</f>
        <v>0</v>
      </c>
      <c r="CO60" s="77">
        <f>IFERROR(VLOOKUP(B60,'[1]12'!B:E,4,0),"0")</f>
        <v>0</v>
      </c>
      <c r="CP60" s="77">
        <f>IFERROR(VLOOKUP(B60,'[1]12'!B:F,5,0),"0")</f>
        <v>0</v>
      </c>
      <c r="CQ60" s="77">
        <f>IFERROR(VLOOKUP(B60,'[1]12'!B:J,9,0),"0")</f>
        <v>0</v>
      </c>
      <c r="CR60" s="77">
        <f>IFERROR(VLOOKUP(B60,'[1]12'!B:K,10,0),"0")</f>
        <v>0</v>
      </c>
      <c r="CS60" s="77">
        <f>IFERROR(VLOOKUP(B60,'[1]12'!B:L,11,0),"0")</f>
        <v>0</v>
      </c>
      <c r="CT60" s="75">
        <f t="shared" si="19"/>
        <v>0</v>
      </c>
      <c r="CU60" s="77">
        <f>IFERROR(VLOOKUP(B60,'[1]13'!B:D,3,0),"0")</f>
        <v>0</v>
      </c>
      <c r="CV60" s="77">
        <f>IFERROR(VLOOKUP(B60,'[1]13'!B:E,4,0),"0")</f>
        <v>0</v>
      </c>
      <c r="CW60" s="77">
        <f>IFERROR(VLOOKUP(B60,'[1]13'!B:F,5,0),"0")</f>
        <v>0</v>
      </c>
      <c r="CX60" s="77">
        <f>IFERROR(VLOOKUP(B60,'[1]13'!B:J,9,0),"0")</f>
        <v>0</v>
      </c>
      <c r="CY60" s="77">
        <f>IFERROR(VLOOKUP(B60,'[1]13'!B:K,10,0),"0")</f>
        <v>0</v>
      </c>
      <c r="CZ60" s="77">
        <f>IFERROR(VLOOKUP(B60,'[1]13'!B:L,11,0),"0")</f>
        <v>0</v>
      </c>
      <c r="DA60" s="75">
        <f t="shared" si="20"/>
        <v>0</v>
      </c>
      <c r="DB60" s="77">
        <f>IFERROR(VLOOKUP(B60,'[1]14'!B:D,3,0),"0")</f>
        <v>0</v>
      </c>
      <c r="DC60" s="77">
        <f>IFERROR(VLOOKUP(B60,'[1]14'!B:E,4,0),"0")</f>
        <v>0</v>
      </c>
      <c r="DD60" s="77">
        <f>IFERROR(VLOOKUP(B60,'[1]14'!B:F,5,0),"0")</f>
        <v>0</v>
      </c>
      <c r="DE60" s="77">
        <f>IFERROR(VLOOKUP(B60,'[1]14'!B:J,9,0),"0")</f>
        <v>0</v>
      </c>
      <c r="DF60" s="77">
        <f>IFERROR(VLOOKUP(B60,'[1]14'!B:K,10,0),"0")</f>
        <v>0</v>
      </c>
      <c r="DG60" s="77">
        <f>IFERROR(VLOOKUP(B60,'[1]14'!B:L,11,0),"0")</f>
        <v>0</v>
      </c>
      <c r="DH60" s="75">
        <f t="shared" si="21"/>
        <v>0</v>
      </c>
      <c r="DI60" s="77">
        <f>IFERROR(VLOOKUP(B60,'[1]15'!B:D,3,0),"0")</f>
        <v>0</v>
      </c>
      <c r="DJ60" s="77">
        <f>IFERROR(VLOOKUP(B60,'[1]15'!B:E,4,0),"0")</f>
        <v>0</v>
      </c>
      <c r="DK60" s="77">
        <f>IFERROR(VLOOKUP(B60,'[1]15'!B:F,5,0),"0")</f>
        <v>0</v>
      </c>
      <c r="DL60" s="77">
        <f>IFERROR(VLOOKUP(B60,'[1]15'!B:J,9,0),"0")</f>
        <v>0</v>
      </c>
      <c r="DM60" s="77">
        <f>IFERROR(VLOOKUP(B60,'[1]15'!B:K,10,0),"0")</f>
        <v>0</v>
      </c>
      <c r="DN60" s="77">
        <f>IFERROR(VLOOKUP(B60,'[1]15'!B:L,11,0),"0")</f>
        <v>0</v>
      </c>
      <c r="DO60" s="75">
        <f t="shared" si="22"/>
        <v>0</v>
      </c>
      <c r="DP60" s="77">
        <f>IFERROR(VLOOKUP(B60,'[1]16'!B:D,3,0),"0")</f>
        <v>0</v>
      </c>
      <c r="DQ60" s="77">
        <f>IFERROR(VLOOKUP(B60,'[1]16'!B:E,4,0),"0")</f>
        <v>0</v>
      </c>
      <c r="DR60" s="77">
        <f>IFERROR(VLOOKUP(B60,'[1]16'!B:F,5,0),"0")</f>
        <v>0</v>
      </c>
      <c r="DS60" s="77">
        <f>IFERROR(VLOOKUP(B60,'[1]16'!B:J,9,0),"0")</f>
        <v>0</v>
      </c>
      <c r="DT60" s="77">
        <f>IFERROR(VLOOKUP(B60,'[1]16'!B:K,10,0),"0")</f>
        <v>0</v>
      </c>
      <c r="DU60" s="77">
        <f>IFERROR(VLOOKUP(B60,'[1]16'!B:L,11,0),"0")</f>
        <v>0</v>
      </c>
      <c r="DV60" s="75">
        <f t="shared" si="23"/>
        <v>0</v>
      </c>
      <c r="DW60" s="77">
        <f>IFERROR(VLOOKUP(B60,'[1]17'!B:D,3,0),"0")</f>
        <v>0</v>
      </c>
      <c r="DX60" s="77">
        <f>IFERROR(VLOOKUP(B60,'[1]17'!B:E,4,0),"0")</f>
        <v>0</v>
      </c>
      <c r="DY60" s="77">
        <f>IFERROR(VLOOKUP(B60,'[1]17'!B:F,5,0),"0")</f>
        <v>0</v>
      </c>
      <c r="DZ60" s="77">
        <f>IFERROR(VLOOKUP(B60,'[1]17'!B:J,9,0),"0")</f>
        <v>0</v>
      </c>
      <c r="EA60" s="77">
        <f>IFERROR(VLOOKUP(B60,'[1]17'!B:K,10,0),"0")</f>
        <v>0</v>
      </c>
      <c r="EB60" s="77">
        <f>IFERROR(VLOOKUP(B60,'[1]17'!B:L,11,0),"0")</f>
        <v>0</v>
      </c>
      <c r="EC60" s="75">
        <f t="shared" si="24"/>
        <v>0</v>
      </c>
      <c r="ED60" s="77">
        <f>IFERROR(VLOOKUP(B60,'[1]18'!B:D,3,0),"0")</f>
        <v>0</v>
      </c>
      <c r="EE60" s="77">
        <f>IFERROR(VLOOKUP(B60,'[1]18'!B:E,4,0),"0")</f>
        <v>0</v>
      </c>
      <c r="EF60" s="77">
        <f>IFERROR(VLOOKUP(B60,'[1]18'!B:F,5,0),"0")</f>
        <v>0</v>
      </c>
      <c r="EG60" s="77">
        <f>IFERROR(VLOOKUP(B60,'[1]18'!B:J,9,0),"0")</f>
        <v>0</v>
      </c>
      <c r="EH60" s="77">
        <f>IFERROR(VLOOKUP(B60,'[1]18'!B:K,10,0),"0")</f>
        <v>0</v>
      </c>
      <c r="EI60" s="77">
        <f>IFERROR(VLOOKUP(B60,'[1]18'!B:L,11,0),"0")</f>
        <v>0</v>
      </c>
      <c r="EJ60" s="75">
        <f t="shared" si="25"/>
        <v>0</v>
      </c>
      <c r="EK60" s="77">
        <f>IFERROR(VLOOKUP(B60,'[1]19'!B:D,3,0),"0")</f>
        <v>0</v>
      </c>
      <c r="EL60" s="77">
        <f>IFERROR(VLOOKUP(B60,'[1]19'!B:E,4,0),"0")</f>
        <v>0</v>
      </c>
      <c r="EM60" s="77">
        <f>IFERROR(VLOOKUP(B60,'[1]19'!B:F,5,0),"0")</f>
        <v>0</v>
      </c>
      <c r="EN60" s="77">
        <f>IFERROR(VLOOKUP(B60,'[1]19'!B:J,9,0),"0")</f>
        <v>0</v>
      </c>
      <c r="EO60" s="77">
        <f>IFERROR(VLOOKUP(B60,'[1]19'!B:K,10,0),"0")</f>
        <v>0</v>
      </c>
      <c r="EP60" s="77">
        <f>IFERROR(VLOOKUP(B60,'[1]19'!B:L,11,0),"0")</f>
        <v>0</v>
      </c>
      <c r="EQ60" s="75">
        <f t="shared" si="26"/>
        <v>0</v>
      </c>
      <c r="ER60" s="77">
        <f>IFERROR(VLOOKUP(B60,'[1]20'!B:D,3,0),"0")</f>
        <v>0</v>
      </c>
      <c r="ES60" s="77">
        <f>IFERROR(VLOOKUP(B60,'[1]20'!B:E,4,0),"0")</f>
        <v>0</v>
      </c>
      <c r="ET60" s="77">
        <f>IFERROR(VLOOKUP(B60,'[1]20'!B:F,5,0),"0")</f>
        <v>0</v>
      </c>
      <c r="EU60" s="77">
        <f>IFERROR(VLOOKUP(B60,'[1]20'!B:J,9,0),"0")</f>
        <v>0</v>
      </c>
      <c r="EV60" s="77">
        <f>IFERROR(VLOOKUP(B60,'[1]20'!B:K,10,0),"0")</f>
        <v>0</v>
      </c>
      <c r="EW60" s="77">
        <f>IFERROR(VLOOKUP(B60,'[1]20'!B:L,11,0),"0")</f>
        <v>0</v>
      </c>
      <c r="EX60" s="75">
        <f t="shared" si="27"/>
        <v>0</v>
      </c>
      <c r="EY60" s="77">
        <f>IFERROR(VLOOKUP(B60,'[1]21'!B:D,3,0),"0")</f>
        <v>0</v>
      </c>
      <c r="EZ60" s="77">
        <f>IFERROR(VLOOKUP(B60,'[1]21'!B:E,4,0),"0")</f>
        <v>0</v>
      </c>
      <c r="FA60" s="77">
        <f>IFERROR(VLOOKUP(B60,'[1]21'!B:F,5,0),"0")</f>
        <v>0</v>
      </c>
      <c r="FB60" s="77">
        <f>IFERROR(VLOOKUP(B60,'[1]21'!B:J,9,0),"0")</f>
        <v>0</v>
      </c>
      <c r="FC60" s="77">
        <f>IFERROR(VLOOKUP(B60,'[1]21'!B:K,10,0),"0")</f>
        <v>0</v>
      </c>
      <c r="FD60" s="77">
        <f>IFERROR(VLOOKUP(B60,'[1]21'!B:L,11,0),"0")</f>
        <v>0</v>
      </c>
      <c r="FE60" s="75">
        <f t="shared" si="28"/>
        <v>0</v>
      </c>
      <c r="FF60" s="77">
        <f>IFERROR(VLOOKUP(B60,'[1]22'!B:D,3,0),"0")</f>
        <v>0</v>
      </c>
      <c r="FG60" s="77">
        <f>IFERROR(VLOOKUP(B60,'[1]22'!B:E,4,0),"0")</f>
        <v>0</v>
      </c>
      <c r="FH60" s="77">
        <f>IFERROR(VLOOKUP(B60,'[1]22'!B:F,5,0),"0")</f>
        <v>0</v>
      </c>
      <c r="FI60" s="77">
        <f>IFERROR(VLOOKUP(B60,'[1]22'!B:J,9,0),"0")</f>
        <v>0</v>
      </c>
      <c r="FJ60" s="77">
        <f>IFERROR(VLOOKUP(B60,'[1]22'!B:K,10,0),"0")</f>
        <v>0</v>
      </c>
      <c r="FK60" s="77">
        <f>IFERROR(VLOOKUP(B60,'[1]22'!B:L,11,0),"0")</f>
        <v>0</v>
      </c>
      <c r="FL60" s="75">
        <f t="shared" si="29"/>
        <v>0</v>
      </c>
      <c r="FM60" s="77">
        <f>IFERROR(VLOOKUP(B60,'[1]23'!B:D,3,0),"0")</f>
        <v>0</v>
      </c>
      <c r="FN60" s="77">
        <f>IFERROR(VLOOKUP(B60,'[1]23'!B:E,4,0),"0")</f>
        <v>0</v>
      </c>
      <c r="FO60" s="77">
        <f>IFERROR(VLOOKUP(B60,'[1]23'!B:F,5,0),"0")</f>
        <v>0</v>
      </c>
      <c r="FP60" s="77">
        <f>IFERROR(VLOOKUP(B60,'[1]23'!B:J,9,0),"0")</f>
        <v>0</v>
      </c>
      <c r="FQ60" s="77">
        <f>IFERROR(VLOOKUP(B60,'[1]23'!B:K,10,0),"0")</f>
        <v>0</v>
      </c>
      <c r="FR60" s="77">
        <f>IFERROR(VLOOKUP(B60,'[1]23'!B:L,11,0),"0")</f>
        <v>0</v>
      </c>
      <c r="FS60" s="75">
        <f t="shared" si="30"/>
        <v>0</v>
      </c>
      <c r="FT60" s="77">
        <f>IFERROR(VLOOKUP(B60,'[1]24'!B:D,3,0),"0")</f>
        <v>0</v>
      </c>
      <c r="FU60" s="77">
        <f>IFERROR(VLOOKUP(B60,'[1]24'!B:E,4,0),"0")</f>
        <v>0</v>
      </c>
      <c r="FV60" s="77">
        <f>IFERROR(VLOOKUP(B60,'[1]24'!B:F,5,0),"0")</f>
        <v>0</v>
      </c>
      <c r="FW60" s="77">
        <f>IFERROR(VLOOKUP(B60,'[1]24'!B:J,9,0),"0")</f>
        <v>0</v>
      </c>
      <c r="FX60" s="77">
        <f>IFERROR(VLOOKUP(B60,'[1]24'!B:K,10,0),"0")</f>
        <v>0</v>
      </c>
      <c r="FY60" s="77">
        <f>IFERROR(VLOOKUP(B60,'[1]24'!B:L,11,0),"0")</f>
        <v>0</v>
      </c>
      <c r="FZ60" s="75">
        <f t="shared" si="31"/>
        <v>0</v>
      </c>
      <c r="GA60" s="77">
        <f>IFERROR(VLOOKUP(B60,'[1]25'!B:D,3,0),"0")</f>
        <v>0</v>
      </c>
      <c r="GB60" s="77">
        <f>IFERROR(VLOOKUP(B60,'[1]25'!B:E,4,0),"0")</f>
        <v>0</v>
      </c>
      <c r="GC60" s="77">
        <f>IFERROR(VLOOKUP(B60,'[1]25'!B:F,5,0),"0")</f>
        <v>0</v>
      </c>
      <c r="GD60" s="77">
        <f>IFERROR(VLOOKUP(B60,'[1]25'!B:J,9,0),"0")</f>
        <v>0</v>
      </c>
      <c r="GE60" s="77">
        <f>IFERROR(VLOOKUP(B60,'[1]25'!B:K,10,0),"0")</f>
        <v>0</v>
      </c>
      <c r="GF60" s="77">
        <f>IFERROR(VLOOKUP(B60,'[1]25'!B:L,11,0),"0")</f>
        <v>0</v>
      </c>
      <c r="GG60" s="75">
        <f t="shared" si="32"/>
        <v>0</v>
      </c>
      <c r="GH60" s="77">
        <f>IFERROR(VLOOKUP(B60,'[1]26'!B:D,3,0),"0")</f>
        <v>0</v>
      </c>
      <c r="GI60" s="77">
        <f>IFERROR(VLOOKUP(B60,'[1]26'!B:E,4,0),"0")</f>
        <v>0</v>
      </c>
      <c r="GJ60" s="77">
        <f>IFERROR(VLOOKUP(B60,'[1]26'!B:F,5,0),"0")</f>
        <v>0</v>
      </c>
      <c r="GK60" s="77">
        <f>IFERROR(VLOOKUP(B60,'[1]26'!B:J,9,0),"0")</f>
        <v>0</v>
      </c>
      <c r="GL60" s="77">
        <f>IFERROR(VLOOKUP(B60,'[1]26'!B:K,10,0),"0")</f>
        <v>0</v>
      </c>
      <c r="GM60" s="77">
        <f>IFERROR(VLOOKUP(B60,'[1]26'!B:L,11,0),"0")</f>
        <v>0</v>
      </c>
      <c r="GN60" s="75">
        <f t="shared" si="33"/>
        <v>0</v>
      </c>
      <c r="GO60" s="77">
        <f>IFERROR(VLOOKUP(B60,'[1]27'!B:D,3,0),"0")</f>
        <v>0</v>
      </c>
      <c r="GP60" s="77">
        <f>IFERROR(VLOOKUP(B60,'[1]27'!B:E,4,0),"0")</f>
        <v>0</v>
      </c>
      <c r="GQ60" s="77">
        <f>IFERROR(VLOOKUP(B60,'[1]27'!B:F,5,0),"0")</f>
        <v>0</v>
      </c>
      <c r="GR60" s="77">
        <f>IFERROR(VLOOKUP(B60,'[1]27'!B:J,9,0),"0")</f>
        <v>0</v>
      </c>
      <c r="GS60" s="77">
        <f>IFERROR(VLOOKUP(B60,'[1]27'!B:K,10,0),"0")</f>
        <v>0</v>
      </c>
      <c r="GT60" s="77">
        <f>IFERROR(VLOOKUP(B60,'[1]27'!B:L,11,0),"0")</f>
        <v>10</v>
      </c>
      <c r="GU60" s="75">
        <f t="shared" si="34"/>
        <v>10</v>
      </c>
      <c r="GV60" s="77">
        <f>IFERROR(VLOOKUP(B60,'[1]28'!B:D,3,0),"0")</f>
        <v>0</v>
      </c>
      <c r="GW60" s="77">
        <f>IFERROR(VLOOKUP(B60,'[1]28'!B:E,4,0),"0")</f>
        <v>0</v>
      </c>
      <c r="GX60" s="77">
        <f>IFERROR(VLOOKUP(B60,'[1]28'!B:F,5,0),"0")</f>
        <v>0</v>
      </c>
      <c r="GY60" s="77">
        <f>IFERROR(VLOOKUP(B60,'[1]28'!B:J,9,0),"0")</f>
        <v>0</v>
      </c>
      <c r="GZ60" s="77">
        <f>IFERROR(VLOOKUP(B60,'[1]28'!B:K,10,0),"0")</f>
        <v>0</v>
      </c>
      <c r="HA60" s="77">
        <f>IFERROR(VLOOKUP(B60,'[1]28'!B:L,11,0),"0")</f>
        <v>0</v>
      </c>
      <c r="HB60" s="75">
        <f t="shared" si="35"/>
        <v>0</v>
      </c>
      <c r="HC60" s="77" t="str">
        <f>IFERROR(VLOOKUP(B60,#REF!,3),"0")</f>
        <v>0</v>
      </c>
      <c r="HD60" s="77" t="str">
        <f>IFERROR(VLOOKUP(B60,#REF!,4,0),"0")</f>
        <v>0</v>
      </c>
      <c r="HE60" s="77" t="str">
        <f>IFERROR(VLOOKUP(B60,#REF!,5,0),"0")</f>
        <v>0</v>
      </c>
      <c r="HF60" s="77" t="str">
        <f>IFERROR(VLOOKUP(B60,#REF!,9,0),"0")</f>
        <v>0</v>
      </c>
      <c r="HG60" s="77" t="str">
        <f>IFERROR(VLOOKUP(B60,#REF!,10,0),"0")</f>
        <v>0</v>
      </c>
      <c r="HH60" s="77" t="str">
        <f>IFERROR(VLOOKUP(B60,#REF!,11,0),"0")</f>
        <v>0</v>
      </c>
      <c r="HI60" s="75">
        <f t="shared" si="36"/>
        <v>0</v>
      </c>
      <c r="HP60" s="75">
        <f t="shared" si="37"/>
        <v>0</v>
      </c>
      <c r="HW60" s="75">
        <f t="shared" si="38"/>
        <v>0</v>
      </c>
    </row>
    <row r="61" spans="1:231" x14ac:dyDescent="0.6">
      <c r="A61" s="57">
        <v>58</v>
      </c>
      <c r="B61" s="57">
        <v>1111024</v>
      </c>
      <c r="C61" s="58" t="s">
        <v>16777</v>
      </c>
      <c r="D61" s="57" t="s">
        <v>168</v>
      </c>
      <c r="E61" s="59">
        <v>18.899999999999999</v>
      </c>
      <c r="F61" s="73">
        <f>+M61*E61</f>
        <v>189</v>
      </c>
      <c r="G61" s="74">
        <f t="shared" si="40"/>
        <v>0</v>
      </c>
      <c r="H61" s="74">
        <f t="shared" si="40"/>
        <v>0</v>
      </c>
      <c r="I61" s="74">
        <f t="shared" si="40"/>
        <v>0</v>
      </c>
      <c r="J61" s="74">
        <f t="shared" si="40"/>
        <v>0</v>
      </c>
      <c r="K61" s="74">
        <f t="shared" si="40"/>
        <v>0</v>
      </c>
      <c r="L61" s="74">
        <f t="shared" si="40"/>
        <v>10</v>
      </c>
      <c r="M61" s="75">
        <f>SUM(G61:L61)</f>
        <v>10</v>
      </c>
      <c r="N61" s="76">
        <f t="shared" si="42"/>
        <v>0</v>
      </c>
      <c r="O61" s="77" t="str">
        <f>IFERROR(VLOOKUP(B61,'[1]1ไม่มียอด'!B:D,3,0),"0")</f>
        <v>0</v>
      </c>
      <c r="P61" s="77" t="str">
        <f>IFERROR(VLOOKUP(B61,'[1]1ไม่มียอด'!B:E,4,0),"0")</f>
        <v>0</v>
      </c>
      <c r="Q61" s="77" t="str">
        <f>IFERROR(VLOOKUP(B61,'[1]1ไม่มียอด'!B:F,5,0),"0")</f>
        <v>0</v>
      </c>
      <c r="R61" s="77" t="str">
        <f>IFERROR(VLOOKUP(B61,'[1]1ไม่มียอด'!B:G,6,0),"0")</f>
        <v>0</v>
      </c>
      <c r="S61" s="77" t="str">
        <f>IFERROR(VLOOKUP(B61,'[1]1ไม่มียอด'!B:J,9,0),"0")</f>
        <v>0</v>
      </c>
      <c r="T61" s="77" t="str">
        <f>IFERROR(VLOOKUP(B61,'[1]1ไม่มียอด'!B:K,10,0),"0")</f>
        <v>0</v>
      </c>
      <c r="U61" s="75">
        <f t="shared" si="8"/>
        <v>0</v>
      </c>
      <c r="V61" s="77" t="str">
        <f>IFERROR(VLOOKUP(B61,#REF!,3,0),"0")</f>
        <v>0</v>
      </c>
      <c r="W61" s="77" t="str">
        <f>IFERROR(VLOOKUP(B61,#REF!,4,0),"0")</f>
        <v>0</v>
      </c>
      <c r="X61" s="77" t="str">
        <f>IFERROR(VLOOKUP(B61,#REF!,5,0),"0")</f>
        <v>0</v>
      </c>
      <c r="Y61" s="77" t="str">
        <f>IFERROR(VLOOKUP(B61,#REF!,9,0),"0")</f>
        <v>0</v>
      </c>
      <c r="Z61" s="77" t="str">
        <f>IFERROR(VLOOKUP(B61,#REF!,10,0),"0")</f>
        <v>0</v>
      </c>
      <c r="AA61" s="77" t="str">
        <f>IFERROR(VLOOKUP(B61,#REF!,11,0),"0")</f>
        <v>0</v>
      </c>
      <c r="AB61" s="75">
        <f t="shared" si="9"/>
        <v>0</v>
      </c>
      <c r="AC61" s="77">
        <f>IFERROR(VLOOKUP(B61,'[1]3'!B:D,3,0),"0")</f>
        <v>0</v>
      </c>
      <c r="AD61" s="77">
        <f>IFERROR(VLOOKUP(B61,'[1]3'!B:E,4,0),"0")</f>
        <v>0</v>
      </c>
      <c r="AE61" s="77">
        <f>IFERROR(VLOOKUP(B61,'[1]3'!B:F,5,0),"0")</f>
        <v>0</v>
      </c>
      <c r="AF61" s="77">
        <f>IFERROR(VLOOKUP(B61,'[1]3'!B:J,9,0),"0")</f>
        <v>0</v>
      </c>
      <c r="AG61" s="77">
        <f>IFERROR(VLOOKUP(B61,'[1]3'!B:K,10,0),"0")</f>
        <v>0</v>
      </c>
      <c r="AH61" s="77">
        <f>IFERROR(VLOOKUP(B61,'[1]3'!B:L,11,0),"0")</f>
        <v>0</v>
      </c>
      <c r="AI61" s="75">
        <f t="shared" si="10"/>
        <v>0</v>
      </c>
      <c r="AJ61" s="77">
        <f>IFERROR(VLOOKUP(B61,'[1]4'!B:D,3,0),"0")</f>
        <v>0</v>
      </c>
      <c r="AK61" s="77">
        <f>IFERROR(VLOOKUP(B61,'[1]4'!B:E,4,0),"0")</f>
        <v>0</v>
      </c>
      <c r="AL61" s="77">
        <f>IFERROR(VLOOKUP(B61,'[1]4'!B:F,5,0),"0")</f>
        <v>0</v>
      </c>
      <c r="AM61" s="77">
        <f>IFERROR(VLOOKUP(B61,'[1]4'!B:J,9,0),"0")</f>
        <v>0</v>
      </c>
      <c r="AN61" s="77">
        <f>IFERROR(VLOOKUP(B61,'[1]4'!B:K,10,0),"0")</f>
        <v>0</v>
      </c>
      <c r="AO61" s="77">
        <f>IFERROR(VLOOKUP(B61,'[1]4'!B:L,11,0),"0")</f>
        <v>0</v>
      </c>
      <c r="AP61" s="75">
        <f t="shared" si="11"/>
        <v>0</v>
      </c>
      <c r="AQ61" s="77">
        <f>IFERROR(VLOOKUP(B61,'[1]5'!B:D,3,0),"0")</f>
        <v>0</v>
      </c>
      <c r="AR61" s="77">
        <f>IFERROR(VLOOKUP(B61,'[1]5'!B:E,4,0),"0")</f>
        <v>0</v>
      </c>
      <c r="AS61" s="77">
        <f>IFERROR(VLOOKUP(B61,'[1]5'!B:F,5,0),"0")</f>
        <v>0</v>
      </c>
      <c r="AT61" s="77">
        <f>IFERROR(VLOOKUP(B61,'[1]5'!B:J,9,0),"0")</f>
        <v>0</v>
      </c>
      <c r="AU61" s="77">
        <f>IFERROR(VLOOKUP(B61,'[1]5'!B:K,10,0),"0")</f>
        <v>0</v>
      </c>
      <c r="AV61" s="77">
        <f>IFERROR(VLOOKUP(B61,'[1]5'!B:L,11,0),"0")</f>
        <v>0</v>
      </c>
      <c r="AW61" s="75">
        <f t="shared" si="12"/>
        <v>0</v>
      </c>
      <c r="AX61" s="77">
        <f>IFERROR(VLOOKUP(B61,'[1]6'!B:D,3,0),"0")</f>
        <v>0</v>
      </c>
      <c r="AY61" s="77">
        <f>IFERROR(VLOOKUP(B61,'[1]6'!B:E,4,0),"0")</f>
        <v>0</v>
      </c>
      <c r="AZ61" s="77">
        <f>IFERROR(VLOOKUP(B61,'[1]6'!B:F,5,0),"0")</f>
        <v>0</v>
      </c>
      <c r="BA61" s="77">
        <f>IFERROR(VLOOKUP(B61,'[1]6'!B:J,9,0),"0")</f>
        <v>0</v>
      </c>
      <c r="BB61" s="77">
        <f>IFERROR(VLOOKUP(B61,'[1]6'!B:K,10,0),"0")</f>
        <v>0</v>
      </c>
      <c r="BC61" s="77">
        <f>IFERROR(VLOOKUP(B61,'[1]6'!B:L,11,0),"0")</f>
        <v>0</v>
      </c>
      <c r="BD61" s="75">
        <f t="shared" si="13"/>
        <v>0</v>
      </c>
      <c r="BE61" s="77">
        <f>IFERROR(VLOOKUP(B61,'[1]7'!B:D,3,0),"0")</f>
        <v>0</v>
      </c>
      <c r="BF61" s="77">
        <f>IFERROR(VLOOKUP(B61,'[1]7'!B:E,4,0),"0")</f>
        <v>0</v>
      </c>
      <c r="BG61" s="77">
        <f>IFERROR(VLOOKUP(B61,'[1]7'!B:F,5,0),"0")</f>
        <v>0</v>
      </c>
      <c r="BH61" s="77">
        <f>IFERROR(VLOOKUP(B61,'[1]7'!B:J,9,0),"0")</f>
        <v>0</v>
      </c>
      <c r="BI61" s="77">
        <f>IFERROR(VLOOKUP(B61,'[1]7'!B:K,10,0),"0")</f>
        <v>0</v>
      </c>
      <c r="BJ61" s="77">
        <f>IFERROR(VLOOKUP(B61,'[1]7'!B:L,11,0),"0")</f>
        <v>0</v>
      </c>
      <c r="BK61" s="75">
        <f t="shared" si="14"/>
        <v>0</v>
      </c>
      <c r="BL61" s="77">
        <f>IFERROR(VLOOKUP(B61,'[1]8'!B:D,3,0),"0")</f>
        <v>0</v>
      </c>
      <c r="BM61" s="77">
        <f>IFERROR(VLOOKUP(B61,'[1]8'!B:E,4,0),"0")</f>
        <v>0</v>
      </c>
      <c r="BN61" s="77">
        <f>IFERROR(VLOOKUP(B61,'[1]8'!B:F,5,0),"0")</f>
        <v>0</v>
      </c>
      <c r="BO61" s="77">
        <f>IFERROR(VLOOKUP(B61,'[1]8'!B:J,9,0),"0")</f>
        <v>0</v>
      </c>
      <c r="BP61" s="77">
        <f>IFERROR(VLOOKUP(B61,'[1]8'!B:K,10,0),"0")</f>
        <v>0</v>
      </c>
      <c r="BQ61" s="77">
        <f>IFERROR(VLOOKUP(B61,'[1]8'!B:L,11,0),"0")</f>
        <v>0</v>
      </c>
      <c r="BR61" s="75">
        <f t="shared" si="15"/>
        <v>0</v>
      </c>
      <c r="BS61" s="77">
        <f>IFERROR(VLOOKUP(B61,'[1]9'!B:D,3,0),"0")</f>
        <v>0</v>
      </c>
      <c r="BT61" s="77">
        <f>IFERROR(VLOOKUP(B61,'[1]9'!B:E,4,0),"0")</f>
        <v>0</v>
      </c>
      <c r="BU61" s="77">
        <f>IFERROR(VLOOKUP(B61,'[1]9'!B:F,5,0),"0")</f>
        <v>0</v>
      </c>
      <c r="BV61" s="77">
        <f>IFERROR(VLOOKUP(B61,'[1]9'!B:J,9,0),"0")</f>
        <v>0</v>
      </c>
      <c r="BW61" s="77">
        <f>IFERROR(VLOOKUP(B61,'[1]9'!B:K,10,0),"0")</f>
        <v>0</v>
      </c>
      <c r="BX61" s="77">
        <f>IFERROR(VLOOKUP(B61,'[1]9'!B:L,11,0),"0")</f>
        <v>0</v>
      </c>
      <c r="BY61" s="75">
        <f t="shared" si="16"/>
        <v>0</v>
      </c>
      <c r="BZ61" s="77">
        <f>IFERROR(VLOOKUP(B61,'[1]10'!B:D,3,0),"0")</f>
        <v>0</v>
      </c>
      <c r="CA61" s="77">
        <f>IFERROR(VLOOKUP(B61,'[1]10'!B:E,4,0),"0")</f>
        <v>0</v>
      </c>
      <c r="CB61" s="77">
        <f>VLOOKUP(B61,'[1]10'!B:F,5,0)</f>
        <v>0</v>
      </c>
      <c r="CC61" s="77">
        <f>IFERROR(VLOOKUP(B61,'[1]10'!B:J,9,0),"0")</f>
        <v>0</v>
      </c>
      <c r="CD61" s="77">
        <f>IFERROR(VLOOKUP(B61,'[1]10'!B:K,10,0),"0")</f>
        <v>0</v>
      </c>
      <c r="CE61" s="77">
        <f>IFERROR(VLOOKUP(B61,'[1]10'!B:L,11,0),"0")</f>
        <v>0</v>
      </c>
      <c r="CF61" s="75">
        <f t="shared" si="17"/>
        <v>0</v>
      </c>
      <c r="CG61" s="77">
        <f>IFERROR(VLOOKUP(B61,'[1]11'!B:D,3,0),"0")</f>
        <v>0</v>
      </c>
      <c r="CH61" s="77">
        <f>IFERROR(VLOOKUP(B61,'[1]11'!B:E,4,0),"0")</f>
        <v>0</v>
      </c>
      <c r="CI61" s="77">
        <f>IFERROR(VLOOKUP(B61,'[1]11'!B:F,5,0),"0")</f>
        <v>0</v>
      </c>
      <c r="CJ61" s="77">
        <f>IFERROR(VLOOKUP(B61,'[1]11'!B:J,9,0),"0")</f>
        <v>0</v>
      </c>
      <c r="CK61" s="77">
        <f>IFERROR(VLOOKUP(B61,'[1]11'!B:K,10,0),"0")</f>
        <v>0</v>
      </c>
      <c r="CL61" s="77">
        <f>IFERROR(VLOOKUP(B61,'[1]11'!B:L,11,0),"0")</f>
        <v>0</v>
      </c>
      <c r="CM61" s="75">
        <f t="shared" si="18"/>
        <v>0</v>
      </c>
      <c r="CN61" s="77">
        <f>IFERROR(VLOOKUP(B61,'[1]12'!B:D,3,0),"0")</f>
        <v>0</v>
      </c>
      <c r="CO61" s="77">
        <f>IFERROR(VLOOKUP(B61,'[1]12'!B:E,4,0),"0")</f>
        <v>0</v>
      </c>
      <c r="CP61" s="77">
        <f>IFERROR(VLOOKUP(B61,'[1]12'!B:F,5,0),"0")</f>
        <v>0</v>
      </c>
      <c r="CQ61" s="77">
        <f>IFERROR(VLOOKUP(B61,'[1]12'!B:J,9,0),"0")</f>
        <v>0</v>
      </c>
      <c r="CR61" s="77">
        <f>IFERROR(VLOOKUP(B61,'[1]12'!B:K,10,0),"0")</f>
        <v>0</v>
      </c>
      <c r="CS61" s="77">
        <f>IFERROR(VLOOKUP(B61,'[1]12'!B:L,11,0),"0")</f>
        <v>0</v>
      </c>
      <c r="CT61" s="75">
        <f t="shared" si="19"/>
        <v>0</v>
      </c>
      <c r="CU61" s="77">
        <f>IFERROR(VLOOKUP(B61,'[1]13'!B:D,3,0),"0")</f>
        <v>0</v>
      </c>
      <c r="CV61" s="77">
        <f>IFERROR(VLOOKUP(B61,'[1]13'!B:E,4,0),"0")</f>
        <v>0</v>
      </c>
      <c r="CW61" s="77">
        <f>IFERROR(VLOOKUP(B61,'[1]13'!B:F,5,0),"0")</f>
        <v>0</v>
      </c>
      <c r="CX61" s="77">
        <f>IFERROR(VLOOKUP(B61,'[1]13'!B:J,9,0),"0")</f>
        <v>0</v>
      </c>
      <c r="CY61" s="77">
        <f>IFERROR(VLOOKUP(B61,'[1]13'!B:K,10,0),"0")</f>
        <v>0</v>
      </c>
      <c r="CZ61" s="77">
        <f>IFERROR(VLOOKUP(B61,'[1]13'!B:L,11,0),"0")</f>
        <v>0</v>
      </c>
      <c r="DA61" s="75">
        <f t="shared" si="20"/>
        <v>0</v>
      </c>
      <c r="DB61" s="77">
        <f>IFERROR(VLOOKUP(B61,'[1]14'!B:D,3,0),"0")</f>
        <v>0</v>
      </c>
      <c r="DC61" s="77">
        <f>IFERROR(VLOOKUP(B61,'[1]14'!B:E,4,0),"0")</f>
        <v>0</v>
      </c>
      <c r="DD61" s="77">
        <f>IFERROR(VLOOKUP(B61,'[1]14'!B:F,5,0),"0")</f>
        <v>0</v>
      </c>
      <c r="DE61" s="77">
        <f>IFERROR(VLOOKUP(B61,'[1]14'!B:J,9,0),"0")</f>
        <v>0</v>
      </c>
      <c r="DF61" s="77">
        <f>IFERROR(VLOOKUP(B61,'[1]14'!B:K,10,0),"0")</f>
        <v>0</v>
      </c>
      <c r="DG61" s="77">
        <f>IFERROR(VLOOKUP(B61,'[1]14'!B:L,11,0),"0")</f>
        <v>0</v>
      </c>
      <c r="DH61" s="75">
        <f t="shared" si="21"/>
        <v>0</v>
      </c>
      <c r="DI61" s="77">
        <f>IFERROR(VLOOKUP(B61,'[1]15'!B:D,3,0),"0")</f>
        <v>0</v>
      </c>
      <c r="DJ61" s="77">
        <f>IFERROR(VLOOKUP(B61,'[1]15'!B:E,4,0),"0")</f>
        <v>0</v>
      </c>
      <c r="DK61" s="77">
        <f>IFERROR(VLOOKUP(B61,'[1]15'!B:F,5,0),"0")</f>
        <v>0</v>
      </c>
      <c r="DL61" s="77">
        <f>IFERROR(VLOOKUP(B61,'[1]15'!B:J,9,0),"0")</f>
        <v>0</v>
      </c>
      <c r="DM61" s="77">
        <f>IFERROR(VLOOKUP(B61,'[1]15'!B:K,10,0),"0")</f>
        <v>0</v>
      </c>
      <c r="DN61" s="77">
        <f>IFERROR(VLOOKUP(B61,'[1]15'!B:L,11,0),"0")</f>
        <v>0</v>
      </c>
      <c r="DO61" s="75">
        <f t="shared" si="22"/>
        <v>0</v>
      </c>
      <c r="DP61" s="77">
        <f>IFERROR(VLOOKUP(B61,'[1]16'!B:D,3,0),"0")</f>
        <v>0</v>
      </c>
      <c r="DQ61" s="77">
        <f>IFERROR(VLOOKUP(B61,'[1]16'!B:E,4,0),"0")</f>
        <v>0</v>
      </c>
      <c r="DR61" s="77">
        <f>IFERROR(VLOOKUP(B61,'[1]16'!B:F,5,0),"0")</f>
        <v>0</v>
      </c>
      <c r="DS61" s="77">
        <f>IFERROR(VLOOKUP(B61,'[1]16'!B:J,9,0),"0")</f>
        <v>0</v>
      </c>
      <c r="DT61" s="77">
        <f>IFERROR(VLOOKUP(B61,'[1]16'!B:K,10,0),"0")</f>
        <v>0</v>
      </c>
      <c r="DU61" s="77">
        <f>IFERROR(VLOOKUP(B61,'[1]16'!B:L,11,0),"0")</f>
        <v>0</v>
      </c>
      <c r="DV61" s="75">
        <f t="shared" si="23"/>
        <v>0</v>
      </c>
      <c r="DW61" s="77">
        <f>IFERROR(VLOOKUP(B61,'[1]17'!B:D,3,0),"0")</f>
        <v>0</v>
      </c>
      <c r="DX61" s="77">
        <f>IFERROR(VLOOKUP(B61,'[1]17'!B:E,4,0),"0")</f>
        <v>0</v>
      </c>
      <c r="DY61" s="77">
        <f>IFERROR(VLOOKUP(B61,'[1]17'!B:F,5,0),"0")</f>
        <v>0</v>
      </c>
      <c r="DZ61" s="77">
        <f>IFERROR(VLOOKUP(B61,'[1]17'!B:J,9,0),"0")</f>
        <v>0</v>
      </c>
      <c r="EA61" s="77">
        <f>IFERROR(VLOOKUP(B61,'[1]17'!B:K,10,0),"0")</f>
        <v>0</v>
      </c>
      <c r="EB61" s="77">
        <f>IFERROR(VLOOKUP(B61,'[1]17'!B:L,11,0),"0")</f>
        <v>0</v>
      </c>
      <c r="EC61" s="75">
        <f t="shared" si="24"/>
        <v>0</v>
      </c>
      <c r="ED61" s="77">
        <f>IFERROR(VLOOKUP(B61,'[1]18'!B:D,3,0),"0")</f>
        <v>0</v>
      </c>
      <c r="EE61" s="77">
        <f>IFERROR(VLOOKUP(B61,'[1]18'!B:E,4,0),"0")</f>
        <v>0</v>
      </c>
      <c r="EF61" s="77">
        <f>IFERROR(VLOOKUP(B61,'[1]18'!B:F,5,0),"0")</f>
        <v>0</v>
      </c>
      <c r="EG61" s="77">
        <f>IFERROR(VLOOKUP(B61,'[1]18'!B:J,9,0),"0")</f>
        <v>0</v>
      </c>
      <c r="EH61" s="77">
        <f>IFERROR(VLOOKUP(B61,'[1]18'!B:K,10,0),"0")</f>
        <v>0</v>
      </c>
      <c r="EI61" s="77">
        <f>IFERROR(VLOOKUP(B61,'[1]18'!B:L,11,0),"0")</f>
        <v>0</v>
      </c>
      <c r="EJ61" s="75">
        <f t="shared" si="25"/>
        <v>0</v>
      </c>
      <c r="EK61" s="77">
        <f>IFERROR(VLOOKUP(B61,'[1]19'!B:D,3,0),"0")</f>
        <v>0</v>
      </c>
      <c r="EL61" s="77">
        <f>IFERROR(VLOOKUP(B61,'[1]19'!B:E,4,0),"0")</f>
        <v>0</v>
      </c>
      <c r="EM61" s="77">
        <f>IFERROR(VLOOKUP(B61,'[1]19'!B:F,5,0),"0")</f>
        <v>0</v>
      </c>
      <c r="EN61" s="77">
        <f>IFERROR(VLOOKUP(B61,'[1]19'!B:J,9,0),"0")</f>
        <v>0</v>
      </c>
      <c r="EO61" s="77">
        <f>IFERROR(VLOOKUP(B61,'[1]19'!B:K,10,0),"0")</f>
        <v>0</v>
      </c>
      <c r="EP61" s="77">
        <f>IFERROR(VLOOKUP(B61,'[1]19'!B:L,11,0),"0")</f>
        <v>0</v>
      </c>
      <c r="EQ61" s="75">
        <f t="shared" si="26"/>
        <v>0</v>
      </c>
      <c r="ER61" s="77">
        <f>IFERROR(VLOOKUP(B61,'[1]20'!B:D,3,0),"0")</f>
        <v>0</v>
      </c>
      <c r="ES61" s="77">
        <f>IFERROR(VLOOKUP(B61,'[1]20'!B:E,4,0),"0")</f>
        <v>0</v>
      </c>
      <c r="ET61" s="77">
        <f>IFERROR(VLOOKUP(B61,'[1]20'!B:F,5,0),"0")</f>
        <v>0</v>
      </c>
      <c r="EU61" s="77">
        <f>IFERROR(VLOOKUP(B61,'[1]20'!B:J,9,0),"0")</f>
        <v>0</v>
      </c>
      <c r="EV61" s="77">
        <f>IFERROR(VLOOKUP(B61,'[1]20'!B:K,10,0),"0")</f>
        <v>0</v>
      </c>
      <c r="EW61" s="77">
        <f>IFERROR(VLOOKUP(B61,'[1]20'!B:L,11,0),"0")</f>
        <v>0</v>
      </c>
      <c r="EX61" s="75">
        <f t="shared" si="27"/>
        <v>0</v>
      </c>
      <c r="EY61" s="77">
        <f>IFERROR(VLOOKUP(B61,'[1]21'!B:D,3,0),"0")</f>
        <v>0</v>
      </c>
      <c r="EZ61" s="77">
        <f>IFERROR(VLOOKUP(B61,'[1]21'!B:E,4,0),"0")</f>
        <v>0</v>
      </c>
      <c r="FA61" s="77">
        <f>IFERROR(VLOOKUP(B61,'[1]21'!B:F,5,0),"0")</f>
        <v>0</v>
      </c>
      <c r="FB61" s="77">
        <f>IFERROR(VLOOKUP(B61,'[1]21'!B:J,9,0),"0")</f>
        <v>0</v>
      </c>
      <c r="FC61" s="77">
        <f>IFERROR(VLOOKUP(B61,'[1]21'!B:K,10,0),"0")</f>
        <v>0</v>
      </c>
      <c r="FD61" s="77">
        <f>IFERROR(VLOOKUP(B61,'[1]21'!B:L,11,0),"0")</f>
        <v>0</v>
      </c>
      <c r="FE61" s="75">
        <f t="shared" si="28"/>
        <v>0</v>
      </c>
      <c r="FF61" s="77">
        <f>IFERROR(VLOOKUP(B61,'[1]22'!B:D,3,0),"0")</f>
        <v>0</v>
      </c>
      <c r="FG61" s="77">
        <f>IFERROR(VLOOKUP(B61,'[1]22'!B:E,4,0),"0")</f>
        <v>0</v>
      </c>
      <c r="FH61" s="77">
        <f>IFERROR(VLOOKUP(B61,'[1]22'!B:F,5,0),"0")</f>
        <v>0</v>
      </c>
      <c r="FI61" s="77">
        <f>IFERROR(VLOOKUP(B61,'[1]22'!B:J,9,0),"0")</f>
        <v>0</v>
      </c>
      <c r="FJ61" s="77">
        <f>IFERROR(VLOOKUP(B61,'[1]22'!B:K,10,0),"0")</f>
        <v>0</v>
      </c>
      <c r="FK61" s="77">
        <f>IFERROR(VLOOKUP(B61,'[1]22'!B:L,11,0),"0")</f>
        <v>0</v>
      </c>
      <c r="FL61" s="75">
        <f t="shared" si="29"/>
        <v>0</v>
      </c>
      <c r="FM61" s="77">
        <f>IFERROR(VLOOKUP(B61,'[1]23'!B:D,3,0),"0")</f>
        <v>0</v>
      </c>
      <c r="FN61" s="77">
        <f>IFERROR(VLOOKUP(B61,'[1]23'!B:E,4,0),"0")</f>
        <v>0</v>
      </c>
      <c r="FO61" s="77">
        <f>IFERROR(VLOOKUP(B61,'[1]23'!B:F,5,0),"0")</f>
        <v>0</v>
      </c>
      <c r="FP61" s="77">
        <f>IFERROR(VLOOKUP(B61,'[1]23'!B:J,9,0),"0")</f>
        <v>0</v>
      </c>
      <c r="FQ61" s="77">
        <f>IFERROR(VLOOKUP(B61,'[1]23'!B:K,10,0),"0")</f>
        <v>0</v>
      </c>
      <c r="FR61" s="77">
        <f>IFERROR(VLOOKUP(B61,'[1]23'!B:L,11,0),"0")</f>
        <v>0</v>
      </c>
      <c r="FS61" s="75">
        <f t="shared" si="30"/>
        <v>0</v>
      </c>
      <c r="FT61" s="77">
        <f>IFERROR(VLOOKUP(B61,'[1]24'!B:D,3,0),"0")</f>
        <v>0</v>
      </c>
      <c r="FU61" s="77">
        <f>IFERROR(VLOOKUP(B61,'[1]24'!B:E,4,0),"0")</f>
        <v>0</v>
      </c>
      <c r="FV61" s="77">
        <f>IFERROR(VLOOKUP(B61,'[1]24'!B:F,5,0),"0")</f>
        <v>0</v>
      </c>
      <c r="FW61" s="77">
        <f>IFERROR(VLOOKUP(B61,'[1]24'!B:J,9,0),"0")</f>
        <v>0</v>
      </c>
      <c r="FX61" s="77">
        <f>IFERROR(VLOOKUP(B61,'[1]24'!B:K,10,0),"0")</f>
        <v>0</v>
      </c>
      <c r="FY61" s="77">
        <f>IFERROR(VLOOKUP(B61,'[1]24'!B:L,11,0),"0")</f>
        <v>0</v>
      </c>
      <c r="FZ61" s="75">
        <f t="shared" si="31"/>
        <v>0</v>
      </c>
      <c r="GA61" s="77">
        <f>IFERROR(VLOOKUP(B61,'[1]25'!B:D,3,0),"0")</f>
        <v>0</v>
      </c>
      <c r="GB61" s="77">
        <f>IFERROR(VLOOKUP(B61,'[1]25'!B:E,4,0),"0")</f>
        <v>0</v>
      </c>
      <c r="GC61" s="77">
        <f>IFERROR(VLOOKUP(B61,'[1]25'!B:F,5,0),"0")</f>
        <v>0</v>
      </c>
      <c r="GD61" s="77">
        <f>IFERROR(VLOOKUP(B61,'[1]25'!B:J,9,0),"0")</f>
        <v>0</v>
      </c>
      <c r="GE61" s="77">
        <f>IFERROR(VLOOKUP(B61,'[1]25'!B:K,10,0),"0")</f>
        <v>0</v>
      </c>
      <c r="GF61" s="77">
        <f>IFERROR(VLOOKUP(B61,'[1]25'!B:L,11,0),"0")</f>
        <v>0</v>
      </c>
      <c r="GG61" s="75">
        <f t="shared" si="32"/>
        <v>0</v>
      </c>
      <c r="GH61" s="77">
        <f>IFERROR(VLOOKUP(B61,'[1]26'!B:D,3,0),"0")</f>
        <v>0</v>
      </c>
      <c r="GI61" s="77">
        <f>IFERROR(VLOOKUP(B61,'[1]26'!B:E,4,0),"0")</f>
        <v>0</v>
      </c>
      <c r="GJ61" s="77">
        <f>IFERROR(VLOOKUP(B61,'[1]26'!B:F,5,0),"0")</f>
        <v>0</v>
      </c>
      <c r="GK61" s="77">
        <f>IFERROR(VLOOKUP(B61,'[1]26'!B:J,9,0),"0")</f>
        <v>0</v>
      </c>
      <c r="GL61" s="77">
        <f>IFERROR(VLOOKUP(B61,'[1]26'!B:K,10,0),"0")</f>
        <v>0</v>
      </c>
      <c r="GM61" s="77">
        <f>IFERROR(VLOOKUP(B61,'[1]26'!B:L,11,0),"0")</f>
        <v>0</v>
      </c>
      <c r="GN61" s="75">
        <f t="shared" si="33"/>
        <v>0</v>
      </c>
      <c r="GO61" s="77">
        <f>IFERROR(VLOOKUP(B61,'[1]27'!B:D,3,0),"0")</f>
        <v>0</v>
      </c>
      <c r="GP61" s="77">
        <f>IFERROR(VLOOKUP(B61,'[1]27'!B:E,4,0),"0")</f>
        <v>0</v>
      </c>
      <c r="GQ61" s="77">
        <f>IFERROR(VLOOKUP(B61,'[1]27'!B:F,5,0),"0")</f>
        <v>0</v>
      </c>
      <c r="GR61" s="77">
        <f>IFERROR(VLOOKUP(B61,'[1]27'!B:J,9,0),"0")</f>
        <v>0</v>
      </c>
      <c r="GS61" s="77">
        <f>IFERROR(VLOOKUP(B61,'[1]27'!B:K,10,0),"0")</f>
        <v>0</v>
      </c>
      <c r="GT61" s="77">
        <f>IFERROR(VLOOKUP(B61,'[1]27'!B:L,11,0),"0")</f>
        <v>10</v>
      </c>
      <c r="GU61" s="75">
        <f t="shared" si="34"/>
        <v>10</v>
      </c>
      <c r="GV61" s="77">
        <f>IFERROR(VLOOKUP(B61,'[1]28'!B:D,3,0),"0")</f>
        <v>0</v>
      </c>
      <c r="GW61" s="77">
        <f>IFERROR(VLOOKUP(B61,'[1]28'!B:E,4,0),"0")</f>
        <v>0</v>
      </c>
      <c r="GX61" s="77">
        <f>IFERROR(VLOOKUP(B61,'[1]28'!B:F,5,0),"0")</f>
        <v>0</v>
      </c>
      <c r="GY61" s="77">
        <f>IFERROR(VLOOKUP(B61,'[1]28'!B:J,9,0),"0")</f>
        <v>0</v>
      </c>
      <c r="GZ61" s="77">
        <f>IFERROR(VLOOKUP(B61,'[1]28'!B:K,10,0),"0")</f>
        <v>0</v>
      </c>
      <c r="HA61" s="77">
        <f>IFERROR(VLOOKUP(B61,'[1]28'!B:L,11,0),"0")</f>
        <v>0</v>
      </c>
      <c r="HB61" s="75">
        <f t="shared" si="35"/>
        <v>0</v>
      </c>
      <c r="HC61" s="77" t="str">
        <f>IFERROR(VLOOKUP(B61,#REF!,3),"0")</f>
        <v>0</v>
      </c>
      <c r="HD61" s="77" t="str">
        <f>IFERROR(VLOOKUP(B61,#REF!,4,0),"0")</f>
        <v>0</v>
      </c>
      <c r="HE61" s="77" t="str">
        <f>IFERROR(VLOOKUP(B61,#REF!,5,0),"0")</f>
        <v>0</v>
      </c>
      <c r="HF61" s="77" t="str">
        <f>IFERROR(VLOOKUP(B61,#REF!,9,0),"0")</f>
        <v>0</v>
      </c>
      <c r="HG61" s="77" t="str">
        <f>IFERROR(VLOOKUP(B61,#REF!,10,0),"0")</f>
        <v>0</v>
      </c>
      <c r="HH61" s="77" t="str">
        <f>IFERROR(VLOOKUP(B61,#REF!,11,0),"0")</f>
        <v>0</v>
      </c>
      <c r="HI61" s="75">
        <f t="shared" si="36"/>
        <v>0</v>
      </c>
      <c r="HP61" s="75">
        <f t="shared" si="37"/>
        <v>0</v>
      </c>
      <c r="HW61" s="75">
        <f t="shared" si="38"/>
        <v>0</v>
      </c>
    </row>
    <row r="62" spans="1:231" x14ac:dyDescent="0.6">
      <c r="A62" s="57">
        <v>59</v>
      </c>
      <c r="B62" s="57">
        <v>1111017</v>
      </c>
      <c r="C62" s="58" t="s">
        <v>16778</v>
      </c>
      <c r="D62" s="57" t="s">
        <v>168</v>
      </c>
      <c r="E62" s="59">
        <v>19.309999999999999</v>
      </c>
      <c r="F62" s="73">
        <f t="shared" si="5"/>
        <v>347.58</v>
      </c>
      <c r="G62" s="74">
        <f t="shared" si="40"/>
        <v>8</v>
      </c>
      <c r="H62" s="74">
        <f t="shared" si="40"/>
        <v>0</v>
      </c>
      <c r="I62" s="74">
        <f t="shared" si="40"/>
        <v>0</v>
      </c>
      <c r="J62" s="74">
        <f t="shared" si="40"/>
        <v>0</v>
      </c>
      <c r="K62" s="74">
        <f t="shared" si="40"/>
        <v>0</v>
      </c>
      <c r="L62" s="74">
        <f t="shared" si="40"/>
        <v>10</v>
      </c>
      <c r="M62" s="75">
        <f t="shared" si="41"/>
        <v>18</v>
      </c>
      <c r="N62" s="76">
        <f t="shared" si="42"/>
        <v>8</v>
      </c>
      <c r="O62" s="77" t="str">
        <f>IFERROR(VLOOKUP(B62,'[1]1ไม่มียอด'!B:D,3,0),"0")</f>
        <v>0</v>
      </c>
      <c r="P62" s="77" t="str">
        <f>IFERROR(VLOOKUP(B62,'[1]1ไม่มียอด'!B:E,4,0),"0")</f>
        <v>0</v>
      </c>
      <c r="Q62" s="77" t="str">
        <f>IFERROR(VLOOKUP(B62,'[1]1ไม่มียอด'!B:F,5,0),"0")</f>
        <v>0</v>
      </c>
      <c r="R62" s="77" t="str">
        <f>IFERROR(VLOOKUP(B62,'[1]1ไม่มียอด'!B:G,6,0),"0")</f>
        <v>0</v>
      </c>
      <c r="S62" s="77" t="str">
        <f>IFERROR(VLOOKUP(B62,'[1]1ไม่มียอด'!B:J,9,0),"0")</f>
        <v>0</v>
      </c>
      <c r="T62" s="77" t="str">
        <f>IFERROR(VLOOKUP(B62,'[1]1ไม่มียอด'!B:K,10,0),"0")</f>
        <v>0</v>
      </c>
      <c r="U62" s="75">
        <f t="shared" si="8"/>
        <v>0</v>
      </c>
      <c r="V62" s="77" t="str">
        <f>IFERROR(VLOOKUP(B62,#REF!,3,0),"0")</f>
        <v>0</v>
      </c>
      <c r="W62" s="77" t="str">
        <f>IFERROR(VLOOKUP(B62,#REF!,4,0),"0")</f>
        <v>0</v>
      </c>
      <c r="X62" s="77" t="str">
        <f>IFERROR(VLOOKUP(B62,#REF!,5,0),"0")</f>
        <v>0</v>
      </c>
      <c r="Y62" s="77" t="str">
        <f>IFERROR(VLOOKUP(B62,#REF!,9,0),"0")</f>
        <v>0</v>
      </c>
      <c r="Z62" s="77" t="str">
        <f>IFERROR(VLOOKUP(B62,#REF!,10,0),"0")</f>
        <v>0</v>
      </c>
      <c r="AA62" s="77" t="str">
        <f>IFERROR(VLOOKUP(B62,#REF!,11,0),"0")</f>
        <v>0</v>
      </c>
      <c r="AB62" s="75">
        <f t="shared" si="9"/>
        <v>0</v>
      </c>
      <c r="AC62" s="77">
        <f>IFERROR(VLOOKUP(B62,'[1]3'!B:D,3,0),"0")</f>
        <v>0</v>
      </c>
      <c r="AD62" s="77">
        <f>IFERROR(VLOOKUP(B62,'[1]3'!B:E,4,0),"0")</f>
        <v>0</v>
      </c>
      <c r="AE62" s="77">
        <f>IFERROR(VLOOKUP(B62,'[1]3'!B:F,5,0),"0")</f>
        <v>0</v>
      </c>
      <c r="AF62" s="77">
        <f>IFERROR(VLOOKUP(B62,'[1]3'!B:J,9,0),"0")</f>
        <v>0</v>
      </c>
      <c r="AG62" s="77">
        <f>IFERROR(VLOOKUP(B62,'[1]3'!B:K,10,0),"0")</f>
        <v>0</v>
      </c>
      <c r="AH62" s="77">
        <f>IFERROR(VLOOKUP(B62,'[1]3'!B:L,11,0),"0")</f>
        <v>0</v>
      </c>
      <c r="AI62" s="75">
        <f t="shared" si="10"/>
        <v>0</v>
      </c>
      <c r="AJ62" s="77">
        <f>IFERROR(VLOOKUP(B62,'[1]4'!B:D,3,0),"0")</f>
        <v>0</v>
      </c>
      <c r="AK62" s="77">
        <f>IFERROR(VLOOKUP(B62,'[1]4'!B:E,4,0),"0")</f>
        <v>0</v>
      </c>
      <c r="AL62" s="77">
        <f>IFERROR(VLOOKUP(B62,'[1]4'!B:F,5,0),"0")</f>
        <v>0</v>
      </c>
      <c r="AM62" s="77">
        <f>IFERROR(VLOOKUP(B62,'[1]4'!B:J,9,0),"0")</f>
        <v>0</v>
      </c>
      <c r="AN62" s="77">
        <f>IFERROR(VLOOKUP(B62,'[1]4'!B:K,10,0),"0")</f>
        <v>0</v>
      </c>
      <c r="AO62" s="77">
        <f>IFERROR(VLOOKUP(B62,'[1]4'!B:L,11,0),"0")</f>
        <v>0</v>
      </c>
      <c r="AP62" s="75">
        <f t="shared" si="11"/>
        <v>0</v>
      </c>
      <c r="AQ62" s="77">
        <f>IFERROR(VLOOKUP(B62,'[1]5'!B:D,3,0),"0")</f>
        <v>0</v>
      </c>
      <c r="AR62" s="77">
        <f>IFERROR(VLOOKUP(B62,'[1]5'!B:E,4,0),"0")</f>
        <v>0</v>
      </c>
      <c r="AS62" s="77">
        <f>IFERROR(VLOOKUP(B62,'[1]5'!B:F,5,0),"0")</f>
        <v>0</v>
      </c>
      <c r="AT62" s="77">
        <f>IFERROR(VLOOKUP(B62,'[1]5'!B:J,9,0),"0")</f>
        <v>0</v>
      </c>
      <c r="AU62" s="77">
        <f>IFERROR(VLOOKUP(B62,'[1]5'!B:K,10,0),"0")</f>
        <v>0</v>
      </c>
      <c r="AV62" s="77">
        <f>IFERROR(VLOOKUP(B62,'[1]5'!B:L,11,0),"0")</f>
        <v>0</v>
      </c>
      <c r="AW62" s="75">
        <f t="shared" si="12"/>
        <v>0</v>
      </c>
      <c r="AX62" s="77">
        <f>IFERROR(VLOOKUP(B62,'[1]6'!B:D,3,0),"0")</f>
        <v>8</v>
      </c>
      <c r="AY62" s="77">
        <f>IFERROR(VLOOKUP(B62,'[1]6'!B:E,4,0),"0")</f>
        <v>0</v>
      </c>
      <c r="AZ62" s="77">
        <f>IFERROR(VLOOKUP(B62,'[1]6'!B:F,5,0),"0")</f>
        <v>0</v>
      </c>
      <c r="BA62" s="77">
        <f>IFERROR(VLOOKUP(B62,'[1]6'!B:J,9,0),"0")</f>
        <v>0</v>
      </c>
      <c r="BB62" s="77">
        <f>IFERROR(VLOOKUP(B62,'[1]6'!B:K,10,0),"0")</f>
        <v>0</v>
      </c>
      <c r="BC62" s="77">
        <f>IFERROR(VLOOKUP(B62,'[1]6'!B:L,11,0),"0")</f>
        <v>0</v>
      </c>
      <c r="BD62" s="75">
        <f t="shared" si="13"/>
        <v>8</v>
      </c>
      <c r="BE62" s="77">
        <f>IFERROR(VLOOKUP(B62,'[1]7'!B:D,3,0),"0")</f>
        <v>0</v>
      </c>
      <c r="BF62" s="77">
        <f>IFERROR(VLOOKUP(B62,'[1]7'!B:E,4,0),"0")</f>
        <v>0</v>
      </c>
      <c r="BG62" s="77">
        <f>IFERROR(VLOOKUP(B62,'[1]7'!B:F,5,0),"0")</f>
        <v>0</v>
      </c>
      <c r="BH62" s="77">
        <f>IFERROR(VLOOKUP(B62,'[1]7'!B:J,9,0),"0")</f>
        <v>0</v>
      </c>
      <c r="BI62" s="77">
        <f>IFERROR(VLOOKUP(B62,'[1]7'!B:K,10,0),"0")</f>
        <v>0</v>
      </c>
      <c r="BJ62" s="77">
        <f>IFERROR(VLOOKUP(B62,'[1]7'!B:L,11,0),"0")</f>
        <v>0</v>
      </c>
      <c r="BK62" s="75">
        <f t="shared" si="14"/>
        <v>0</v>
      </c>
      <c r="BL62" s="77">
        <f>IFERROR(VLOOKUP(B62,'[1]8'!B:D,3,0),"0")</f>
        <v>0</v>
      </c>
      <c r="BM62" s="77">
        <f>IFERROR(VLOOKUP(B62,'[1]8'!B:E,4,0),"0")</f>
        <v>0</v>
      </c>
      <c r="BN62" s="77">
        <f>IFERROR(VLOOKUP(B62,'[1]8'!B:F,5,0),"0")</f>
        <v>0</v>
      </c>
      <c r="BO62" s="77">
        <f>IFERROR(VLOOKUP(B62,'[1]8'!B:J,9,0),"0")</f>
        <v>0</v>
      </c>
      <c r="BP62" s="77">
        <f>IFERROR(VLOOKUP(B62,'[1]8'!B:K,10,0),"0")</f>
        <v>0</v>
      </c>
      <c r="BQ62" s="77">
        <f>IFERROR(VLOOKUP(B62,'[1]8'!B:L,11,0),"0")</f>
        <v>0</v>
      </c>
      <c r="BR62" s="75">
        <f t="shared" si="15"/>
        <v>0</v>
      </c>
      <c r="BS62" s="77">
        <f>IFERROR(VLOOKUP(B62,'[1]9'!B:D,3,0),"0")</f>
        <v>0</v>
      </c>
      <c r="BT62" s="77">
        <f>IFERROR(VLOOKUP(B62,'[1]9'!B:E,4,0),"0")</f>
        <v>0</v>
      </c>
      <c r="BU62" s="77">
        <f>IFERROR(VLOOKUP(B62,'[1]9'!B:F,5,0),"0")</f>
        <v>0</v>
      </c>
      <c r="BV62" s="77">
        <f>IFERROR(VLOOKUP(B62,'[1]9'!B:J,9,0),"0")</f>
        <v>0</v>
      </c>
      <c r="BW62" s="77">
        <f>IFERROR(VLOOKUP(B62,'[1]9'!B:K,10,0),"0")</f>
        <v>0</v>
      </c>
      <c r="BX62" s="77">
        <f>IFERROR(VLOOKUP(B62,'[1]9'!B:L,11,0),"0")</f>
        <v>0</v>
      </c>
      <c r="BY62" s="75">
        <f t="shared" si="16"/>
        <v>0</v>
      </c>
      <c r="BZ62" s="77">
        <f>IFERROR(VLOOKUP(B62,'[1]10'!B:D,3,0),"0")</f>
        <v>0</v>
      </c>
      <c r="CA62" s="77">
        <f>IFERROR(VLOOKUP(B62,'[1]10'!B:E,4,0),"0")</f>
        <v>0</v>
      </c>
      <c r="CB62" s="77">
        <f>VLOOKUP(B62,'[1]10'!B:F,5,0)</f>
        <v>0</v>
      </c>
      <c r="CC62" s="77">
        <f>IFERROR(VLOOKUP(B62,'[1]10'!B:J,9,0),"0")</f>
        <v>0</v>
      </c>
      <c r="CD62" s="77">
        <f>IFERROR(VLOOKUP(B62,'[1]10'!B:K,10,0),"0")</f>
        <v>0</v>
      </c>
      <c r="CE62" s="77">
        <f>IFERROR(VLOOKUP(B62,'[1]10'!B:L,11,0),"0")</f>
        <v>0</v>
      </c>
      <c r="CF62" s="75">
        <f t="shared" si="17"/>
        <v>0</v>
      </c>
      <c r="CG62" s="77">
        <f>IFERROR(VLOOKUP(B62,'[1]11'!B:D,3,0),"0")</f>
        <v>0</v>
      </c>
      <c r="CH62" s="77">
        <f>IFERROR(VLOOKUP(B62,'[1]11'!B:E,4,0),"0")</f>
        <v>0</v>
      </c>
      <c r="CI62" s="77">
        <f>IFERROR(VLOOKUP(B62,'[1]11'!B:F,5,0),"0")</f>
        <v>0</v>
      </c>
      <c r="CJ62" s="77">
        <f>IFERROR(VLOOKUP(B62,'[1]11'!B:J,9,0),"0")</f>
        <v>0</v>
      </c>
      <c r="CK62" s="77">
        <f>IFERROR(VLOOKUP(B62,'[1]11'!B:K,10,0),"0")</f>
        <v>0</v>
      </c>
      <c r="CL62" s="77">
        <f>IFERROR(VLOOKUP(B62,'[1]11'!B:L,11,0),"0")</f>
        <v>0</v>
      </c>
      <c r="CM62" s="75">
        <f t="shared" si="18"/>
        <v>0</v>
      </c>
      <c r="CN62" s="77">
        <f>IFERROR(VLOOKUP(B62,'[1]12'!B:D,3,0),"0")</f>
        <v>0</v>
      </c>
      <c r="CO62" s="77">
        <f>IFERROR(VLOOKUP(B62,'[1]12'!B:E,4,0),"0")</f>
        <v>0</v>
      </c>
      <c r="CP62" s="77">
        <f>IFERROR(VLOOKUP(B62,'[1]12'!B:F,5,0),"0")</f>
        <v>0</v>
      </c>
      <c r="CQ62" s="77">
        <f>IFERROR(VLOOKUP(B62,'[1]12'!B:J,9,0),"0")</f>
        <v>0</v>
      </c>
      <c r="CR62" s="77">
        <f>IFERROR(VLOOKUP(B62,'[1]12'!B:K,10,0),"0")</f>
        <v>0</v>
      </c>
      <c r="CS62" s="77">
        <f>IFERROR(VLOOKUP(B62,'[1]12'!B:L,11,0),"0")</f>
        <v>0</v>
      </c>
      <c r="CT62" s="75">
        <f t="shared" si="19"/>
        <v>0</v>
      </c>
      <c r="CU62" s="77">
        <f>IFERROR(VLOOKUP(B62,'[1]13'!B:D,3,0),"0")</f>
        <v>0</v>
      </c>
      <c r="CV62" s="77">
        <f>IFERROR(VLOOKUP(B62,'[1]13'!B:E,4,0),"0")</f>
        <v>0</v>
      </c>
      <c r="CW62" s="77">
        <f>IFERROR(VLOOKUP(B62,'[1]13'!B:F,5,0),"0")</f>
        <v>0</v>
      </c>
      <c r="CX62" s="77">
        <f>IFERROR(VLOOKUP(B62,'[1]13'!B:J,9,0),"0")</f>
        <v>0</v>
      </c>
      <c r="CY62" s="77">
        <f>IFERROR(VLOOKUP(B62,'[1]13'!B:K,10,0),"0")</f>
        <v>0</v>
      </c>
      <c r="CZ62" s="77">
        <f>IFERROR(VLOOKUP(B62,'[1]13'!B:L,11,0),"0")</f>
        <v>0</v>
      </c>
      <c r="DA62" s="75">
        <f t="shared" si="20"/>
        <v>0</v>
      </c>
      <c r="DB62" s="77">
        <f>IFERROR(VLOOKUP(B62,'[1]14'!B:D,3,0),"0")</f>
        <v>0</v>
      </c>
      <c r="DC62" s="77">
        <f>IFERROR(VLOOKUP(B62,'[1]14'!B:E,4,0),"0")</f>
        <v>0</v>
      </c>
      <c r="DD62" s="77">
        <f>IFERROR(VLOOKUP(B62,'[1]14'!B:F,5,0),"0")</f>
        <v>0</v>
      </c>
      <c r="DE62" s="77">
        <f>IFERROR(VLOOKUP(B62,'[1]14'!B:J,9,0),"0")</f>
        <v>0</v>
      </c>
      <c r="DF62" s="77">
        <f>IFERROR(VLOOKUP(B62,'[1]14'!B:K,10,0),"0")</f>
        <v>0</v>
      </c>
      <c r="DG62" s="77">
        <f>IFERROR(VLOOKUP(B62,'[1]14'!B:L,11,0),"0")</f>
        <v>0</v>
      </c>
      <c r="DH62" s="75">
        <f t="shared" si="21"/>
        <v>0</v>
      </c>
      <c r="DI62" s="77">
        <f>IFERROR(VLOOKUP(B62,'[1]15'!B:D,3,0),"0")</f>
        <v>0</v>
      </c>
      <c r="DJ62" s="77">
        <f>IFERROR(VLOOKUP(B62,'[1]15'!B:E,4,0),"0")</f>
        <v>0</v>
      </c>
      <c r="DK62" s="77">
        <f>IFERROR(VLOOKUP(B62,'[1]15'!B:F,5,0),"0")</f>
        <v>0</v>
      </c>
      <c r="DL62" s="77">
        <f>IFERROR(VLOOKUP(B62,'[1]15'!B:J,9,0),"0")</f>
        <v>0</v>
      </c>
      <c r="DM62" s="77">
        <f>IFERROR(VLOOKUP(B62,'[1]15'!B:K,10,0),"0")</f>
        <v>0</v>
      </c>
      <c r="DN62" s="77">
        <f>IFERROR(VLOOKUP(B62,'[1]15'!B:L,11,0),"0")</f>
        <v>0</v>
      </c>
      <c r="DO62" s="75">
        <f t="shared" si="22"/>
        <v>0</v>
      </c>
      <c r="DP62" s="77">
        <f>IFERROR(VLOOKUP(B62,'[1]16'!B:D,3,0),"0")</f>
        <v>0</v>
      </c>
      <c r="DQ62" s="77">
        <f>IFERROR(VLOOKUP(B62,'[1]16'!B:E,4,0),"0")</f>
        <v>0</v>
      </c>
      <c r="DR62" s="77">
        <f>IFERROR(VLOOKUP(B62,'[1]16'!B:F,5,0),"0")</f>
        <v>0</v>
      </c>
      <c r="DS62" s="77">
        <f>IFERROR(VLOOKUP(B62,'[1]16'!B:J,9,0),"0")</f>
        <v>0</v>
      </c>
      <c r="DT62" s="77">
        <f>IFERROR(VLOOKUP(B62,'[1]16'!B:K,10,0),"0")</f>
        <v>0</v>
      </c>
      <c r="DU62" s="77">
        <f>IFERROR(VLOOKUP(B62,'[1]16'!B:L,11,0),"0")</f>
        <v>0</v>
      </c>
      <c r="DV62" s="75">
        <f t="shared" si="23"/>
        <v>0</v>
      </c>
      <c r="DW62" s="77">
        <f>IFERROR(VLOOKUP(B62,'[1]17'!B:D,3,0),"0")</f>
        <v>0</v>
      </c>
      <c r="DX62" s="77">
        <f>IFERROR(VLOOKUP(B62,'[1]17'!B:E,4,0),"0")</f>
        <v>0</v>
      </c>
      <c r="DY62" s="77">
        <f>IFERROR(VLOOKUP(B62,'[1]17'!B:F,5,0),"0")</f>
        <v>0</v>
      </c>
      <c r="DZ62" s="77">
        <f>IFERROR(VLOOKUP(B62,'[1]17'!B:J,9,0),"0")</f>
        <v>0</v>
      </c>
      <c r="EA62" s="77">
        <f>IFERROR(VLOOKUP(B62,'[1]17'!B:K,10,0),"0")</f>
        <v>0</v>
      </c>
      <c r="EB62" s="77">
        <f>IFERROR(VLOOKUP(B62,'[1]17'!B:L,11,0),"0")</f>
        <v>0</v>
      </c>
      <c r="EC62" s="75">
        <f t="shared" si="24"/>
        <v>0</v>
      </c>
      <c r="ED62" s="77">
        <f>IFERROR(VLOOKUP(B62,'[1]18'!B:D,3,0),"0")</f>
        <v>0</v>
      </c>
      <c r="EE62" s="77">
        <f>IFERROR(VLOOKUP(B62,'[1]18'!B:E,4,0),"0")</f>
        <v>0</v>
      </c>
      <c r="EF62" s="77">
        <f>IFERROR(VLOOKUP(B62,'[1]18'!B:F,5,0),"0")</f>
        <v>0</v>
      </c>
      <c r="EG62" s="77">
        <f>IFERROR(VLOOKUP(B62,'[1]18'!B:J,9,0),"0")</f>
        <v>0</v>
      </c>
      <c r="EH62" s="77">
        <f>IFERROR(VLOOKUP(B62,'[1]18'!B:K,10,0),"0")</f>
        <v>0</v>
      </c>
      <c r="EI62" s="77">
        <f>IFERROR(VLOOKUP(B62,'[1]18'!B:L,11,0),"0")</f>
        <v>0</v>
      </c>
      <c r="EJ62" s="75">
        <f t="shared" si="25"/>
        <v>0</v>
      </c>
      <c r="EK62" s="77">
        <f>IFERROR(VLOOKUP(B62,'[1]19'!B:D,3,0),"0")</f>
        <v>0</v>
      </c>
      <c r="EL62" s="77">
        <f>IFERROR(VLOOKUP(B62,'[1]19'!B:E,4,0),"0")</f>
        <v>0</v>
      </c>
      <c r="EM62" s="77">
        <f>IFERROR(VLOOKUP(B62,'[1]19'!B:F,5,0),"0")</f>
        <v>0</v>
      </c>
      <c r="EN62" s="77">
        <f>IFERROR(VLOOKUP(B62,'[1]19'!B:J,9,0),"0")</f>
        <v>0</v>
      </c>
      <c r="EO62" s="77">
        <f>IFERROR(VLOOKUP(B62,'[1]19'!B:K,10,0),"0")</f>
        <v>0</v>
      </c>
      <c r="EP62" s="77">
        <f>IFERROR(VLOOKUP(B62,'[1]19'!B:L,11,0),"0")</f>
        <v>0</v>
      </c>
      <c r="EQ62" s="75">
        <f t="shared" si="26"/>
        <v>0</v>
      </c>
      <c r="ER62" s="77">
        <f>IFERROR(VLOOKUP(B62,'[1]20'!B:D,3,0),"0")</f>
        <v>0</v>
      </c>
      <c r="ES62" s="77">
        <f>IFERROR(VLOOKUP(B62,'[1]20'!B:E,4,0),"0")</f>
        <v>0</v>
      </c>
      <c r="ET62" s="77">
        <f>IFERROR(VLOOKUP(B62,'[1]20'!B:F,5,0),"0")</f>
        <v>0</v>
      </c>
      <c r="EU62" s="77">
        <f>IFERROR(VLOOKUP(B62,'[1]20'!B:J,9,0),"0")</f>
        <v>0</v>
      </c>
      <c r="EV62" s="77">
        <f>IFERROR(VLOOKUP(B62,'[1]20'!B:K,10,0),"0")</f>
        <v>0</v>
      </c>
      <c r="EW62" s="77">
        <f>IFERROR(VLOOKUP(B62,'[1]20'!B:L,11,0),"0")</f>
        <v>0</v>
      </c>
      <c r="EX62" s="75">
        <f t="shared" si="27"/>
        <v>0</v>
      </c>
      <c r="EY62" s="77">
        <f>IFERROR(VLOOKUP(B62,'[1]21'!B:D,3,0),"0")</f>
        <v>0</v>
      </c>
      <c r="EZ62" s="77">
        <f>IFERROR(VLOOKUP(B62,'[1]21'!B:E,4,0),"0")</f>
        <v>0</v>
      </c>
      <c r="FA62" s="77">
        <f>IFERROR(VLOOKUP(B62,'[1]21'!B:F,5,0),"0")</f>
        <v>0</v>
      </c>
      <c r="FB62" s="77">
        <f>IFERROR(VLOOKUP(B62,'[1]21'!B:J,9,0),"0")</f>
        <v>0</v>
      </c>
      <c r="FC62" s="77">
        <f>IFERROR(VLOOKUP(B62,'[1]21'!B:K,10,0),"0")</f>
        <v>0</v>
      </c>
      <c r="FD62" s="77">
        <f>IFERROR(VLOOKUP(B62,'[1]21'!B:L,11,0),"0")</f>
        <v>0</v>
      </c>
      <c r="FE62" s="75">
        <f t="shared" si="28"/>
        <v>0</v>
      </c>
      <c r="FF62" s="77">
        <f>IFERROR(VLOOKUP(B62,'[1]22'!B:D,3,0),"0")</f>
        <v>0</v>
      </c>
      <c r="FG62" s="77">
        <f>IFERROR(VLOOKUP(B62,'[1]22'!B:E,4,0),"0")</f>
        <v>0</v>
      </c>
      <c r="FH62" s="77">
        <f>IFERROR(VLOOKUP(B62,'[1]22'!B:F,5,0),"0")</f>
        <v>0</v>
      </c>
      <c r="FI62" s="77">
        <f>IFERROR(VLOOKUP(B62,'[1]22'!B:J,9,0),"0")</f>
        <v>0</v>
      </c>
      <c r="FJ62" s="77">
        <f>IFERROR(VLOOKUP(B62,'[1]22'!B:K,10,0),"0")</f>
        <v>0</v>
      </c>
      <c r="FK62" s="77">
        <f>IFERROR(VLOOKUP(B62,'[1]22'!B:L,11,0),"0")</f>
        <v>0</v>
      </c>
      <c r="FL62" s="75">
        <f t="shared" si="29"/>
        <v>0</v>
      </c>
      <c r="FM62" s="77">
        <f>IFERROR(VLOOKUP(B62,'[1]23'!B:D,3,0),"0")</f>
        <v>0</v>
      </c>
      <c r="FN62" s="77">
        <f>IFERROR(VLOOKUP(B62,'[1]23'!B:E,4,0),"0")</f>
        <v>0</v>
      </c>
      <c r="FO62" s="77">
        <f>IFERROR(VLOOKUP(B62,'[1]23'!B:F,5,0),"0")</f>
        <v>0</v>
      </c>
      <c r="FP62" s="77">
        <f>IFERROR(VLOOKUP(B62,'[1]23'!B:J,9,0),"0")</f>
        <v>0</v>
      </c>
      <c r="FQ62" s="77">
        <f>IFERROR(VLOOKUP(B62,'[1]23'!B:K,10,0),"0")</f>
        <v>0</v>
      </c>
      <c r="FR62" s="77">
        <f>IFERROR(VLOOKUP(B62,'[1]23'!B:L,11,0),"0")</f>
        <v>0</v>
      </c>
      <c r="FS62" s="75">
        <f t="shared" si="30"/>
        <v>0</v>
      </c>
      <c r="FT62" s="77">
        <f>IFERROR(VLOOKUP(B62,'[1]24'!B:D,3,0),"0")</f>
        <v>0</v>
      </c>
      <c r="FU62" s="77">
        <f>IFERROR(VLOOKUP(B62,'[1]24'!B:E,4,0),"0")</f>
        <v>0</v>
      </c>
      <c r="FV62" s="77">
        <f>IFERROR(VLOOKUP(B62,'[1]24'!B:F,5,0),"0")</f>
        <v>0</v>
      </c>
      <c r="FW62" s="77">
        <f>IFERROR(VLOOKUP(B62,'[1]24'!B:J,9,0),"0")</f>
        <v>0</v>
      </c>
      <c r="FX62" s="77">
        <f>IFERROR(VLOOKUP(B62,'[1]24'!B:K,10,0),"0")</f>
        <v>0</v>
      </c>
      <c r="FY62" s="77">
        <f>IFERROR(VLOOKUP(B62,'[1]24'!B:L,11,0),"0")</f>
        <v>0</v>
      </c>
      <c r="FZ62" s="75">
        <f t="shared" si="31"/>
        <v>0</v>
      </c>
      <c r="GA62" s="77">
        <f>IFERROR(VLOOKUP(B62,'[1]25'!B:D,3,0),"0")</f>
        <v>0</v>
      </c>
      <c r="GB62" s="77">
        <f>IFERROR(VLOOKUP(B62,'[1]25'!B:E,4,0),"0")</f>
        <v>0</v>
      </c>
      <c r="GC62" s="77">
        <f>IFERROR(VLOOKUP(B62,'[1]25'!B:F,5,0),"0")</f>
        <v>0</v>
      </c>
      <c r="GD62" s="77">
        <f>IFERROR(VLOOKUP(B62,'[1]25'!B:J,9,0),"0")</f>
        <v>0</v>
      </c>
      <c r="GE62" s="77">
        <f>IFERROR(VLOOKUP(B62,'[1]25'!B:K,10,0),"0")</f>
        <v>0</v>
      </c>
      <c r="GF62" s="77">
        <f>IFERROR(VLOOKUP(B62,'[1]25'!B:L,11,0),"0")</f>
        <v>0</v>
      </c>
      <c r="GG62" s="75">
        <f t="shared" si="32"/>
        <v>0</v>
      </c>
      <c r="GH62" s="77">
        <f>IFERROR(VLOOKUP(B62,'[1]26'!B:D,3,0),"0")</f>
        <v>0</v>
      </c>
      <c r="GI62" s="77">
        <f>IFERROR(VLOOKUP(B62,'[1]26'!B:E,4,0),"0")</f>
        <v>0</v>
      </c>
      <c r="GJ62" s="77">
        <f>IFERROR(VLOOKUP(B62,'[1]26'!B:F,5,0),"0")</f>
        <v>0</v>
      </c>
      <c r="GK62" s="77">
        <f>IFERROR(VLOOKUP(B62,'[1]26'!B:J,9,0),"0")</f>
        <v>0</v>
      </c>
      <c r="GL62" s="77">
        <f>IFERROR(VLOOKUP(B62,'[1]26'!B:K,10,0),"0")</f>
        <v>0</v>
      </c>
      <c r="GM62" s="77">
        <f>IFERROR(VLOOKUP(B62,'[1]26'!B:L,11,0),"0")</f>
        <v>0</v>
      </c>
      <c r="GN62" s="75">
        <f t="shared" si="33"/>
        <v>0</v>
      </c>
      <c r="GO62" s="77">
        <f>IFERROR(VLOOKUP(B62,'[1]27'!B:D,3,0),"0")</f>
        <v>0</v>
      </c>
      <c r="GP62" s="77">
        <f>IFERROR(VLOOKUP(B62,'[1]27'!B:E,4,0),"0")</f>
        <v>0</v>
      </c>
      <c r="GQ62" s="77">
        <f>IFERROR(VLOOKUP(B62,'[1]27'!B:F,5,0),"0")</f>
        <v>0</v>
      </c>
      <c r="GR62" s="77">
        <f>IFERROR(VLOOKUP(B62,'[1]27'!B:J,9,0),"0")</f>
        <v>0</v>
      </c>
      <c r="GS62" s="77">
        <f>IFERROR(VLOOKUP(B62,'[1]27'!B:K,10,0),"0")</f>
        <v>0</v>
      </c>
      <c r="GT62" s="77">
        <f>IFERROR(VLOOKUP(B62,'[1]27'!B:L,11,0),"0")</f>
        <v>10</v>
      </c>
      <c r="GU62" s="75">
        <f t="shared" si="34"/>
        <v>10</v>
      </c>
      <c r="GV62" s="77">
        <f>IFERROR(VLOOKUP(B62,'[1]28'!B:D,3,0),"0")</f>
        <v>0</v>
      </c>
      <c r="GW62" s="77">
        <f>IFERROR(VLOOKUP(B62,'[1]28'!B:E,4,0),"0")</f>
        <v>0</v>
      </c>
      <c r="GX62" s="77">
        <f>IFERROR(VLOOKUP(B62,'[1]28'!B:F,5,0),"0")</f>
        <v>0</v>
      </c>
      <c r="GY62" s="77">
        <f>IFERROR(VLOOKUP(B62,'[1]28'!B:J,9,0),"0")</f>
        <v>0</v>
      </c>
      <c r="GZ62" s="77">
        <f>IFERROR(VLOOKUP(B62,'[1]28'!B:K,10,0),"0")</f>
        <v>0</v>
      </c>
      <c r="HA62" s="77">
        <f>IFERROR(VLOOKUP(B62,'[1]28'!B:L,11,0),"0")</f>
        <v>0</v>
      </c>
      <c r="HB62" s="75">
        <f t="shared" si="35"/>
        <v>0</v>
      </c>
      <c r="HC62" s="77" t="str">
        <f>IFERROR(VLOOKUP(B62,#REF!,3),"0")</f>
        <v>0</v>
      </c>
      <c r="HD62" s="77" t="str">
        <f>IFERROR(VLOOKUP(B62,#REF!,4,0),"0")</f>
        <v>0</v>
      </c>
      <c r="HE62" s="77" t="str">
        <f>IFERROR(VLOOKUP(B62,#REF!,5,0),"0")</f>
        <v>0</v>
      </c>
      <c r="HF62" s="77" t="str">
        <f>IFERROR(VLOOKUP(B62,#REF!,9,0),"0")</f>
        <v>0</v>
      </c>
      <c r="HG62" s="77" t="str">
        <f>IFERROR(VLOOKUP(B62,#REF!,10,0),"0")</f>
        <v>0</v>
      </c>
      <c r="HH62" s="77" t="str">
        <f>IFERROR(VLOOKUP(B62,#REF!,11,0),"0")</f>
        <v>0</v>
      </c>
      <c r="HI62" s="75">
        <f t="shared" si="36"/>
        <v>0</v>
      </c>
      <c r="HP62" s="75">
        <f t="shared" si="37"/>
        <v>0</v>
      </c>
      <c r="HW62" s="75">
        <f t="shared" si="38"/>
        <v>0</v>
      </c>
    </row>
    <row r="63" spans="1:231" x14ac:dyDescent="0.6">
      <c r="A63" s="57">
        <v>60</v>
      </c>
      <c r="B63" s="57">
        <v>1111011</v>
      </c>
      <c r="C63" s="58" t="s">
        <v>16779</v>
      </c>
      <c r="D63" s="57" t="s">
        <v>168</v>
      </c>
      <c r="E63" s="59">
        <v>20.87</v>
      </c>
      <c r="F63" s="73">
        <f t="shared" si="5"/>
        <v>0</v>
      </c>
      <c r="G63" s="74">
        <f t="shared" si="40"/>
        <v>0</v>
      </c>
      <c r="H63" s="74">
        <f t="shared" si="40"/>
        <v>0</v>
      </c>
      <c r="I63" s="74">
        <f t="shared" si="40"/>
        <v>0</v>
      </c>
      <c r="J63" s="74">
        <f t="shared" si="40"/>
        <v>0</v>
      </c>
      <c r="K63" s="74">
        <f t="shared" si="40"/>
        <v>0</v>
      </c>
      <c r="L63" s="74">
        <f t="shared" si="40"/>
        <v>0</v>
      </c>
      <c r="M63" s="75">
        <f t="shared" si="41"/>
        <v>0</v>
      </c>
      <c r="N63" s="76">
        <f t="shared" si="42"/>
        <v>0</v>
      </c>
      <c r="O63" s="77" t="str">
        <f>IFERROR(VLOOKUP(B63,'[1]1ไม่มียอด'!B:D,3,0),"0")</f>
        <v>0</v>
      </c>
      <c r="P63" s="77" t="str">
        <f>IFERROR(VLOOKUP(B63,'[1]1ไม่มียอด'!B:E,4,0),"0")</f>
        <v>0</v>
      </c>
      <c r="Q63" s="77" t="str">
        <f>IFERROR(VLOOKUP(B63,'[1]1ไม่มียอด'!B:F,5,0),"0")</f>
        <v>0</v>
      </c>
      <c r="R63" s="77" t="str">
        <f>IFERROR(VLOOKUP(B63,'[1]1ไม่มียอด'!B:G,6,0),"0")</f>
        <v>0</v>
      </c>
      <c r="S63" s="77" t="str">
        <f>IFERROR(VLOOKUP(B63,'[1]1ไม่มียอด'!B:J,9,0),"0")</f>
        <v>0</v>
      </c>
      <c r="T63" s="77" t="str">
        <f>IFERROR(VLOOKUP(B63,'[1]1ไม่มียอด'!B:K,10,0),"0")</f>
        <v>0</v>
      </c>
      <c r="U63" s="75">
        <f t="shared" si="8"/>
        <v>0</v>
      </c>
      <c r="V63" s="77" t="str">
        <f>IFERROR(VLOOKUP(B63,#REF!,3,0),"0")</f>
        <v>0</v>
      </c>
      <c r="W63" s="77" t="str">
        <f>IFERROR(VLOOKUP(B63,#REF!,4,0),"0")</f>
        <v>0</v>
      </c>
      <c r="X63" s="77" t="str">
        <f>IFERROR(VLOOKUP(B63,#REF!,5,0),"0")</f>
        <v>0</v>
      </c>
      <c r="Y63" s="77" t="str">
        <f>IFERROR(VLOOKUP(B63,#REF!,9,0),"0")</f>
        <v>0</v>
      </c>
      <c r="Z63" s="77" t="str">
        <f>IFERROR(VLOOKUP(B63,#REF!,10,0),"0")</f>
        <v>0</v>
      </c>
      <c r="AA63" s="77" t="str">
        <f>IFERROR(VLOOKUP(B63,#REF!,11,0),"0")</f>
        <v>0</v>
      </c>
      <c r="AB63" s="75">
        <f t="shared" si="9"/>
        <v>0</v>
      </c>
      <c r="AC63" s="77">
        <f>IFERROR(VLOOKUP(B63,'[1]3'!B:D,3,0),"0")</f>
        <v>0</v>
      </c>
      <c r="AD63" s="77">
        <f>IFERROR(VLOOKUP(B63,'[1]3'!B:E,4,0),"0")</f>
        <v>0</v>
      </c>
      <c r="AE63" s="77">
        <f>IFERROR(VLOOKUP(B63,'[1]3'!B:F,5,0),"0")</f>
        <v>0</v>
      </c>
      <c r="AF63" s="77">
        <f>IFERROR(VLOOKUP(B63,'[1]3'!B:J,9,0),"0")</f>
        <v>0</v>
      </c>
      <c r="AG63" s="77">
        <f>IFERROR(VLOOKUP(B63,'[1]3'!B:K,10,0),"0")</f>
        <v>0</v>
      </c>
      <c r="AH63" s="77">
        <f>IFERROR(VLOOKUP(B63,'[1]3'!B:L,11,0),"0")</f>
        <v>0</v>
      </c>
      <c r="AI63" s="75">
        <f t="shared" si="10"/>
        <v>0</v>
      </c>
      <c r="AJ63" s="77">
        <f>IFERROR(VLOOKUP(B63,'[1]4'!B:D,3,0),"0")</f>
        <v>0</v>
      </c>
      <c r="AK63" s="77">
        <f>IFERROR(VLOOKUP(B63,'[1]4'!B:E,4,0),"0")</f>
        <v>0</v>
      </c>
      <c r="AL63" s="77">
        <f>IFERROR(VLOOKUP(B63,'[1]4'!B:F,5,0),"0")</f>
        <v>0</v>
      </c>
      <c r="AM63" s="77">
        <f>IFERROR(VLOOKUP(B63,'[1]4'!B:J,9,0),"0")</f>
        <v>0</v>
      </c>
      <c r="AN63" s="77">
        <f>IFERROR(VLOOKUP(B63,'[1]4'!B:K,10,0),"0")</f>
        <v>0</v>
      </c>
      <c r="AO63" s="77">
        <f>IFERROR(VLOOKUP(B63,'[1]4'!B:L,11,0),"0")</f>
        <v>0</v>
      </c>
      <c r="AP63" s="75">
        <f t="shared" si="11"/>
        <v>0</v>
      </c>
      <c r="AQ63" s="77">
        <f>IFERROR(VLOOKUP(B63,'[1]5'!B:D,3,0),"0")</f>
        <v>0</v>
      </c>
      <c r="AR63" s="77">
        <f>IFERROR(VLOOKUP(B63,'[1]5'!B:E,4,0),"0")</f>
        <v>0</v>
      </c>
      <c r="AS63" s="77">
        <f>IFERROR(VLOOKUP(B63,'[1]5'!B:F,5,0),"0")</f>
        <v>0</v>
      </c>
      <c r="AT63" s="77">
        <f>IFERROR(VLOOKUP(B63,'[1]5'!B:J,9,0),"0")</f>
        <v>0</v>
      </c>
      <c r="AU63" s="77">
        <f>IFERROR(VLOOKUP(B63,'[1]5'!B:K,10,0),"0")</f>
        <v>0</v>
      </c>
      <c r="AV63" s="77">
        <f>IFERROR(VLOOKUP(B63,'[1]5'!B:L,11,0),"0")</f>
        <v>0</v>
      </c>
      <c r="AW63" s="75">
        <f t="shared" si="12"/>
        <v>0</v>
      </c>
      <c r="AX63" s="77">
        <f>IFERROR(VLOOKUP(B63,'[1]6'!B:D,3,0),"0")</f>
        <v>0</v>
      </c>
      <c r="AY63" s="77">
        <f>IFERROR(VLOOKUP(B63,'[1]6'!B:E,4,0),"0")</f>
        <v>0</v>
      </c>
      <c r="AZ63" s="77">
        <f>IFERROR(VLOOKUP(B63,'[1]6'!B:F,5,0),"0")</f>
        <v>0</v>
      </c>
      <c r="BA63" s="77">
        <f>IFERROR(VLOOKUP(B63,'[1]6'!B:J,9,0),"0")</f>
        <v>0</v>
      </c>
      <c r="BB63" s="77">
        <f>IFERROR(VLOOKUP(B63,'[1]6'!B:K,10,0),"0")</f>
        <v>0</v>
      </c>
      <c r="BC63" s="77">
        <f>IFERROR(VLOOKUP(B63,'[1]6'!B:L,11,0),"0")</f>
        <v>0</v>
      </c>
      <c r="BD63" s="75">
        <f t="shared" si="13"/>
        <v>0</v>
      </c>
      <c r="BE63" s="77">
        <f>IFERROR(VLOOKUP(B63,'[1]7'!B:D,3,0),"0")</f>
        <v>0</v>
      </c>
      <c r="BF63" s="77">
        <f>IFERROR(VLOOKUP(B63,'[1]7'!B:E,4,0),"0")</f>
        <v>0</v>
      </c>
      <c r="BG63" s="77">
        <f>IFERROR(VLOOKUP(B63,'[1]7'!B:F,5,0),"0")</f>
        <v>0</v>
      </c>
      <c r="BH63" s="77">
        <f>IFERROR(VLOOKUP(B63,'[1]7'!B:J,9,0),"0")</f>
        <v>0</v>
      </c>
      <c r="BI63" s="77">
        <f>IFERROR(VLOOKUP(B63,'[1]7'!B:K,10,0),"0")</f>
        <v>0</v>
      </c>
      <c r="BJ63" s="77">
        <f>IFERROR(VLOOKUP(B63,'[1]7'!B:L,11,0),"0")</f>
        <v>0</v>
      </c>
      <c r="BK63" s="75">
        <f t="shared" si="14"/>
        <v>0</v>
      </c>
      <c r="BL63" s="77">
        <f>IFERROR(VLOOKUP(B63,'[1]8'!B:D,3,0),"0")</f>
        <v>0</v>
      </c>
      <c r="BM63" s="77">
        <f>IFERROR(VLOOKUP(B63,'[1]8'!B:E,4,0),"0")</f>
        <v>0</v>
      </c>
      <c r="BN63" s="77">
        <f>IFERROR(VLOOKUP(B63,'[1]8'!B:F,5,0),"0")</f>
        <v>0</v>
      </c>
      <c r="BO63" s="77">
        <f>IFERROR(VLOOKUP(B63,'[1]8'!B:J,9,0),"0")</f>
        <v>0</v>
      </c>
      <c r="BP63" s="77">
        <f>IFERROR(VLOOKUP(B63,'[1]8'!B:K,10,0),"0")</f>
        <v>0</v>
      </c>
      <c r="BQ63" s="77">
        <f>IFERROR(VLOOKUP(B63,'[1]8'!B:L,11,0),"0")</f>
        <v>0</v>
      </c>
      <c r="BR63" s="75">
        <f t="shared" si="15"/>
        <v>0</v>
      </c>
      <c r="BS63" s="77">
        <f>IFERROR(VLOOKUP(B63,'[1]9'!B:D,3,0),"0")</f>
        <v>0</v>
      </c>
      <c r="BT63" s="77">
        <f>IFERROR(VLOOKUP(B63,'[1]9'!B:E,4,0),"0")</f>
        <v>0</v>
      </c>
      <c r="BU63" s="77">
        <f>IFERROR(VLOOKUP(B63,'[1]9'!B:F,5,0),"0")</f>
        <v>0</v>
      </c>
      <c r="BV63" s="77">
        <f>IFERROR(VLOOKUP(B63,'[1]9'!B:J,9,0),"0")</f>
        <v>0</v>
      </c>
      <c r="BW63" s="77">
        <f>IFERROR(VLOOKUP(B63,'[1]9'!B:K,10,0),"0")</f>
        <v>0</v>
      </c>
      <c r="BX63" s="77">
        <f>IFERROR(VLOOKUP(B63,'[1]9'!B:L,11,0),"0")</f>
        <v>0</v>
      </c>
      <c r="BY63" s="75">
        <f t="shared" si="16"/>
        <v>0</v>
      </c>
      <c r="BZ63" s="77">
        <f>IFERROR(VLOOKUP(B63,'[1]10'!B:D,3,0),"0")</f>
        <v>0</v>
      </c>
      <c r="CA63" s="77">
        <f>IFERROR(VLOOKUP(B63,'[1]10'!B:E,4,0),"0")</f>
        <v>0</v>
      </c>
      <c r="CB63" s="77">
        <f>VLOOKUP(B63,'[1]10'!B:F,5,0)</f>
        <v>0</v>
      </c>
      <c r="CC63" s="77">
        <f>IFERROR(VLOOKUP(B63,'[1]10'!B:J,9,0),"0")</f>
        <v>0</v>
      </c>
      <c r="CD63" s="77">
        <f>IFERROR(VLOOKUP(B63,'[1]10'!B:K,10,0),"0")</f>
        <v>0</v>
      </c>
      <c r="CE63" s="77">
        <f>IFERROR(VLOOKUP(B63,'[1]10'!B:L,11,0),"0")</f>
        <v>0</v>
      </c>
      <c r="CF63" s="75">
        <f t="shared" si="17"/>
        <v>0</v>
      </c>
      <c r="CG63" s="77">
        <f>IFERROR(VLOOKUP(B63,'[1]11'!B:D,3,0),"0")</f>
        <v>0</v>
      </c>
      <c r="CH63" s="77">
        <f>IFERROR(VLOOKUP(B63,'[1]11'!B:E,4,0),"0")</f>
        <v>0</v>
      </c>
      <c r="CI63" s="77">
        <f>IFERROR(VLOOKUP(B63,'[1]11'!B:F,5,0),"0")</f>
        <v>0</v>
      </c>
      <c r="CJ63" s="77">
        <f>IFERROR(VLOOKUP(B63,'[1]11'!B:J,9,0),"0")</f>
        <v>0</v>
      </c>
      <c r="CK63" s="77">
        <f>IFERROR(VLOOKUP(B63,'[1]11'!B:K,10,0),"0")</f>
        <v>0</v>
      </c>
      <c r="CL63" s="77">
        <f>IFERROR(VLOOKUP(B63,'[1]11'!B:L,11,0),"0")</f>
        <v>0</v>
      </c>
      <c r="CM63" s="75">
        <f t="shared" si="18"/>
        <v>0</v>
      </c>
      <c r="CN63" s="77">
        <f>IFERROR(VLOOKUP(B63,'[1]12'!B:D,3,0),"0")</f>
        <v>0</v>
      </c>
      <c r="CO63" s="77">
        <f>IFERROR(VLOOKUP(B63,'[1]12'!B:E,4,0),"0")</f>
        <v>0</v>
      </c>
      <c r="CP63" s="77">
        <f>IFERROR(VLOOKUP(B63,'[1]12'!B:F,5,0),"0")</f>
        <v>0</v>
      </c>
      <c r="CQ63" s="77">
        <f>IFERROR(VLOOKUP(B63,'[1]12'!B:J,9,0),"0")</f>
        <v>0</v>
      </c>
      <c r="CR63" s="77">
        <f>IFERROR(VLOOKUP(B63,'[1]12'!B:K,10,0),"0")</f>
        <v>0</v>
      </c>
      <c r="CS63" s="77">
        <f>IFERROR(VLOOKUP(B63,'[1]12'!B:L,11,0),"0")</f>
        <v>0</v>
      </c>
      <c r="CT63" s="75">
        <f t="shared" si="19"/>
        <v>0</v>
      </c>
      <c r="CU63" s="77">
        <f>IFERROR(VLOOKUP(B63,'[1]13'!B:D,3,0),"0")</f>
        <v>0</v>
      </c>
      <c r="CV63" s="77">
        <f>IFERROR(VLOOKUP(B63,'[1]13'!B:E,4,0),"0")</f>
        <v>0</v>
      </c>
      <c r="CW63" s="77">
        <f>IFERROR(VLOOKUP(B63,'[1]13'!B:F,5,0),"0")</f>
        <v>0</v>
      </c>
      <c r="CX63" s="77">
        <f>IFERROR(VLOOKUP(B63,'[1]13'!B:J,9,0),"0")</f>
        <v>0</v>
      </c>
      <c r="CY63" s="77">
        <f>IFERROR(VLOOKUP(B63,'[1]13'!B:K,10,0),"0")</f>
        <v>0</v>
      </c>
      <c r="CZ63" s="77">
        <f>IFERROR(VLOOKUP(B63,'[1]13'!B:L,11,0),"0")</f>
        <v>0</v>
      </c>
      <c r="DA63" s="75">
        <f t="shared" si="20"/>
        <v>0</v>
      </c>
      <c r="DB63" s="77">
        <f>IFERROR(VLOOKUP(B63,'[1]14'!B:D,3,0),"0")</f>
        <v>0</v>
      </c>
      <c r="DC63" s="77">
        <f>IFERROR(VLOOKUP(B63,'[1]14'!B:E,4,0),"0")</f>
        <v>0</v>
      </c>
      <c r="DD63" s="77">
        <f>IFERROR(VLOOKUP(B63,'[1]14'!B:F,5,0),"0")</f>
        <v>0</v>
      </c>
      <c r="DE63" s="77">
        <f>IFERROR(VLOOKUP(B63,'[1]14'!B:J,9,0),"0")</f>
        <v>0</v>
      </c>
      <c r="DF63" s="77">
        <f>IFERROR(VLOOKUP(B63,'[1]14'!B:K,10,0),"0")</f>
        <v>0</v>
      </c>
      <c r="DG63" s="77">
        <f>IFERROR(VLOOKUP(B63,'[1]14'!B:L,11,0),"0")</f>
        <v>0</v>
      </c>
      <c r="DH63" s="75">
        <f t="shared" si="21"/>
        <v>0</v>
      </c>
      <c r="DI63" s="77">
        <f>IFERROR(VLOOKUP(B63,'[1]15'!B:D,3,0),"0")</f>
        <v>0</v>
      </c>
      <c r="DJ63" s="77">
        <f>IFERROR(VLOOKUP(B63,'[1]15'!B:E,4,0),"0")</f>
        <v>0</v>
      </c>
      <c r="DK63" s="77">
        <f>IFERROR(VLOOKUP(B63,'[1]15'!B:F,5,0),"0")</f>
        <v>0</v>
      </c>
      <c r="DL63" s="77">
        <f>IFERROR(VLOOKUP(B63,'[1]15'!B:J,9,0),"0")</f>
        <v>0</v>
      </c>
      <c r="DM63" s="77">
        <f>IFERROR(VLOOKUP(B63,'[1]15'!B:K,10,0),"0")</f>
        <v>0</v>
      </c>
      <c r="DN63" s="77">
        <f>IFERROR(VLOOKUP(B63,'[1]15'!B:L,11,0),"0")</f>
        <v>0</v>
      </c>
      <c r="DO63" s="75">
        <f t="shared" si="22"/>
        <v>0</v>
      </c>
      <c r="DP63" s="77">
        <f>IFERROR(VLOOKUP(B63,'[1]16'!B:D,3,0),"0")</f>
        <v>0</v>
      </c>
      <c r="DQ63" s="77">
        <f>IFERROR(VLOOKUP(B63,'[1]16'!B:E,4,0),"0")</f>
        <v>0</v>
      </c>
      <c r="DR63" s="77">
        <f>IFERROR(VLOOKUP(B63,'[1]16'!B:F,5,0),"0")</f>
        <v>0</v>
      </c>
      <c r="DS63" s="77">
        <f>IFERROR(VLOOKUP(B63,'[1]16'!B:J,9,0),"0")</f>
        <v>0</v>
      </c>
      <c r="DT63" s="77">
        <f>IFERROR(VLOOKUP(B63,'[1]16'!B:K,10,0),"0")</f>
        <v>0</v>
      </c>
      <c r="DU63" s="77">
        <f>IFERROR(VLOOKUP(B63,'[1]16'!B:L,11,0),"0")</f>
        <v>0</v>
      </c>
      <c r="DV63" s="75">
        <f t="shared" si="23"/>
        <v>0</v>
      </c>
      <c r="DW63" s="77">
        <f>IFERROR(VLOOKUP(B63,'[1]17'!B:D,3,0),"0")</f>
        <v>0</v>
      </c>
      <c r="DX63" s="77">
        <f>IFERROR(VLOOKUP(B63,'[1]17'!B:E,4,0),"0")</f>
        <v>0</v>
      </c>
      <c r="DY63" s="77">
        <f>IFERROR(VLOOKUP(B63,'[1]17'!B:F,5,0),"0")</f>
        <v>0</v>
      </c>
      <c r="DZ63" s="77">
        <f>IFERROR(VLOOKUP(B63,'[1]17'!B:J,9,0),"0")</f>
        <v>0</v>
      </c>
      <c r="EA63" s="77">
        <f>IFERROR(VLOOKUP(B63,'[1]17'!B:K,10,0),"0")</f>
        <v>0</v>
      </c>
      <c r="EB63" s="77">
        <f>IFERROR(VLOOKUP(B63,'[1]17'!B:L,11,0),"0")</f>
        <v>0</v>
      </c>
      <c r="EC63" s="75">
        <f t="shared" si="24"/>
        <v>0</v>
      </c>
      <c r="ED63" s="77">
        <f>IFERROR(VLOOKUP(B63,'[1]18'!B:D,3,0),"0")</f>
        <v>0</v>
      </c>
      <c r="EE63" s="77">
        <f>IFERROR(VLOOKUP(B63,'[1]18'!B:E,4,0),"0")</f>
        <v>0</v>
      </c>
      <c r="EF63" s="77">
        <f>IFERROR(VLOOKUP(B63,'[1]18'!B:F,5,0),"0")</f>
        <v>0</v>
      </c>
      <c r="EG63" s="77">
        <f>IFERROR(VLOOKUP(B63,'[1]18'!B:J,9,0),"0")</f>
        <v>0</v>
      </c>
      <c r="EH63" s="77">
        <f>IFERROR(VLOOKUP(B63,'[1]18'!B:K,10,0),"0")</f>
        <v>0</v>
      </c>
      <c r="EI63" s="77">
        <f>IFERROR(VLOOKUP(B63,'[1]18'!B:L,11,0),"0")</f>
        <v>0</v>
      </c>
      <c r="EJ63" s="75">
        <f t="shared" si="25"/>
        <v>0</v>
      </c>
      <c r="EK63" s="77">
        <f>IFERROR(VLOOKUP(B63,'[1]19'!B:D,3,0),"0")</f>
        <v>0</v>
      </c>
      <c r="EL63" s="77">
        <f>IFERROR(VLOOKUP(B63,'[1]19'!B:E,4,0),"0")</f>
        <v>0</v>
      </c>
      <c r="EM63" s="77">
        <f>IFERROR(VLOOKUP(B63,'[1]19'!B:F,5,0),"0")</f>
        <v>0</v>
      </c>
      <c r="EN63" s="77">
        <f>IFERROR(VLOOKUP(B63,'[1]19'!B:J,9,0),"0")</f>
        <v>0</v>
      </c>
      <c r="EO63" s="77">
        <f>IFERROR(VLOOKUP(B63,'[1]19'!B:K,10,0),"0")</f>
        <v>0</v>
      </c>
      <c r="EP63" s="77">
        <f>IFERROR(VLOOKUP(B63,'[1]19'!B:L,11,0),"0")</f>
        <v>0</v>
      </c>
      <c r="EQ63" s="75">
        <f t="shared" si="26"/>
        <v>0</v>
      </c>
      <c r="ER63" s="77">
        <f>IFERROR(VLOOKUP(B63,'[1]20'!B:D,3,0),"0")</f>
        <v>0</v>
      </c>
      <c r="ES63" s="77">
        <f>IFERROR(VLOOKUP(B63,'[1]20'!B:E,4,0),"0")</f>
        <v>0</v>
      </c>
      <c r="ET63" s="77">
        <f>IFERROR(VLOOKUP(B63,'[1]20'!B:F,5,0),"0")</f>
        <v>0</v>
      </c>
      <c r="EU63" s="77">
        <f>IFERROR(VLOOKUP(B63,'[1]20'!B:J,9,0),"0")</f>
        <v>0</v>
      </c>
      <c r="EV63" s="77">
        <f>IFERROR(VLOOKUP(B63,'[1]20'!B:K,10,0),"0")</f>
        <v>0</v>
      </c>
      <c r="EW63" s="77">
        <f>IFERROR(VLOOKUP(B63,'[1]20'!B:L,11,0),"0")</f>
        <v>0</v>
      </c>
      <c r="EX63" s="75">
        <f t="shared" si="27"/>
        <v>0</v>
      </c>
      <c r="EY63" s="77">
        <f>IFERROR(VLOOKUP(B63,'[1]21'!B:D,3,0),"0")</f>
        <v>0</v>
      </c>
      <c r="EZ63" s="77">
        <f>IFERROR(VLOOKUP(B63,'[1]21'!B:E,4,0),"0")</f>
        <v>0</v>
      </c>
      <c r="FA63" s="77">
        <f>IFERROR(VLOOKUP(B63,'[1]21'!B:F,5,0),"0")</f>
        <v>0</v>
      </c>
      <c r="FB63" s="77">
        <f>IFERROR(VLOOKUP(B63,'[1]21'!B:J,9,0),"0")</f>
        <v>0</v>
      </c>
      <c r="FC63" s="77">
        <f>IFERROR(VLOOKUP(B63,'[1]21'!B:K,10,0),"0")</f>
        <v>0</v>
      </c>
      <c r="FD63" s="77">
        <f>IFERROR(VLOOKUP(B63,'[1]21'!B:L,11,0),"0")</f>
        <v>0</v>
      </c>
      <c r="FE63" s="75">
        <f t="shared" si="28"/>
        <v>0</v>
      </c>
      <c r="FF63" s="77">
        <f>IFERROR(VLOOKUP(B63,'[1]22'!B:D,3,0),"0")</f>
        <v>0</v>
      </c>
      <c r="FG63" s="77">
        <f>IFERROR(VLOOKUP(B63,'[1]22'!B:E,4,0),"0")</f>
        <v>0</v>
      </c>
      <c r="FH63" s="77">
        <f>IFERROR(VLOOKUP(B63,'[1]22'!B:F,5,0),"0")</f>
        <v>0</v>
      </c>
      <c r="FI63" s="77">
        <f>IFERROR(VLOOKUP(B63,'[1]22'!B:J,9,0),"0")</f>
        <v>0</v>
      </c>
      <c r="FJ63" s="77">
        <f>IFERROR(VLOOKUP(B63,'[1]22'!B:K,10,0),"0")</f>
        <v>0</v>
      </c>
      <c r="FK63" s="77">
        <f>IFERROR(VLOOKUP(B63,'[1]22'!B:L,11,0),"0")</f>
        <v>0</v>
      </c>
      <c r="FL63" s="75">
        <f t="shared" si="29"/>
        <v>0</v>
      </c>
      <c r="FM63" s="77">
        <f>IFERROR(VLOOKUP(B63,'[1]23'!B:D,3,0),"0")</f>
        <v>0</v>
      </c>
      <c r="FN63" s="77">
        <f>IFERROR(VLOOKUP(B63,'[1]23'!B:E,4,0),"0")</f>
        <v>0</v>
      </c>
      <c r="FO63" s="77">
        <f>IFERROR(VLOOKUP(B63,'[1]23'!B:F,5,0),"0")</f>
        <v>0</v>
      </c>
      <c r="FP63" s="77">
        <f>IFERROR(VLOOKUP(B63,'[1]23'!B:J,9,0),"0")</f>
        <v>0</v>
      </c>
      <c r="FQ63" s="77">
        <f>IFERROR(VLOOKUP(B63,'[1]23'!B:K,10,0),"0")</f>
        <v>0</v>
      </c>
      <c r="FR63" s="77">
        <f>IFERROR(VLOOKUP(B63,'[1]23'!B:L,11,0),"0")</f>
        <v>0</v>
      </c>
      <c r="FS63" s="75">
        <f t="shared" si="30"/>
        <v>0</v>
      </c>
      <c r="FT63" s="77">
        <f>IFERROR(VLOOKUP(B63,'[1]24'!B:D,3,0),"0")</f>
        <v>0</v>
      </c>
      <c r="FU63" s="77">
        <f>IFERROR(VLOOKUP(B63,'[1]24'!B:E,4,0),"0")</f>
        <v>0</v>
      </c>
      <c r="FV63" s="77">
        <f>IFERROR(VLOOKUP(B63,'[1]24'!B:F,5,0),"0")</f>
        <v>0</v>
      </c>
      <c r="FW63" s="77">
        <f>IFERROR(VLOOKUP(B63,'[1]24'!B:J,9,0),"0")</f>
        <v>0</v>
      </c>
      <c r="FX63" s="77">
        <f>IFERROR(VLOOKUP(B63,'[1]24'!B:K,10,0),"0")</f>
        <v>0</v>
      </c>
      <c r="FY63" s="77">
        <f>IFERROR(VLOOKUP(B63,'[1]24'!B:L,11,0),"0")</f>
        <v>0</v>
      </c>
      <c r="FZ63" s="75">
        <f t="shared" si="31"/>
        <v>0</v>
      </c>
      <c r="GA63" s="77">
        <f>IFERROR(VLOOKUP(B63,'[1]25'!B:D,3,0),"0")</f>
        <v>0</v>
      </c>
      <c r="GB63" s="77">
        <f>IFERROR(VLOOKUP(B63,'[1]25'!B:E,4,0),"0")</f>
        <v>0</v>
      </c>
      <c r="GC63" s="77">
        <f>IFERROR(VLOOKUP(B63,'[1]25'!B:F,5,0),"0")</f>
        <v>0</v>
      </c>
      <c r="GD63" s="77">
        <f>IFERROR(VLOOKUP(B63,'[1]25'!B:J,9,0),"0")</f>
        <v>0</v>
      </c>
      <c r="GE63" s="77">
        <f>IFERROR(VLOOKUP(B63,'[1]25'!B:K,10,0),"0")</f>
        <v>0</v>
      </c>
      <c r="GF63" s="77">
        <f>IFERROR(VLOOKUP(B63,'[1]25'!B:L,11,0),"0")</f>
        <v>0</v>
      </c>
      <c r="GG63" s="75">
        <f t="shared" si="32"/>
        <v>0</v>
      </c>
      <c r="GH63" s="77">
        <f>IFERROR(VLOOKUP(B63,'[1]26'!B:D,3,0),"0")</f>
        <v>0</v>
      </c>
      <c r="GI63" s="77">
        <f>IFERROR(VLOOKUP(B63,'[1]26'!B:E,4,0),"0")</f>
        <v>0</v>
      </c>
      <c r="GJ63" s="77">
        <f>IFERROR(VLOOKUP(B63,'[1]26'!B:F,5,0),"0")</f>
        <v>0</v>
      </c>
      <c r="GK63" s="77">
        <f>IFERROR(VLOOKUP(B63,'[1]26'!B:J,9,0),"0")</f>
        <v>0</v>
      </c>
      <c r="GL63" s="77">
        <f>IFERROR(VLOOKUP(B63,'[1]26'!B:K,10,0),"0")</f>
        <v>0</v>
      </c>
      <c r="GM63" s="77">
        <f>IFERROR(VLOOKUP(B63,'[1]26'!B:L,11,0),"0")</f>
        <v>0</v>
      </c>
      <c r="GN63" s="75">
        <f t="shared" si="33"/>
        <v>0</v>
      </c>
      <c r="GO63" s="77">
        <f>IFERROR(VLOOKUP(B63,'[1]27'!B:D,3,0),"0")</f>
        <v>0</v>
      </c>
      <c r="GP63" s="77">
        <f>IFERROR(VLOOKUP(B63,'[1]27'!B:E,4,0),"0")</f>
        <v>0</v>
      </c>
      <c r="GQ63" s="77">
        <f>IFERROR(VLOOKUP(B63,'[1]27'!B:F,5,0),"0")</f>
        <v>0</v>
      </c>
      <c r="GR63" s="77">
        <f>IFERROR(VLOOKUP(B63,'[1]27'!B:J,9,0),"0")</f>
        <v>0</v>
      </c>
      <c r="GS63" s="77">
        <f>IFERROR(VLOOKUP(B63,'[1]27'!B:K,10,0),"0")</f>
        <v>0</v>
      </c>
      <c r="GT63" s="77">
        <f>IFERROR(VLOOKUP(B63,'[1]27'!B:L,11,0),"0")</f>
        <v>0</v>
      </c>
      <c r="GU63" s="75">
        <f t="shared" si="34"/>
        <v>0</v>
      </c>
      <c r="GV63" s="77">
        <f>IFERROR(VLOOKUP(B63,'[1]28'!B:D,3,0),"0")</f>
        <v>0</v>
      </c>
      <c r="GW63" s="77">
        <f>IFERROR(VLOOKUP(B63,'[1]28'!B:E,4,0),"0")</f>
        <v>0</v>
      </c>
      <c r="GX63" s="77">
        <f>IFERROR(VLOOKUP(B63,'[1]28'!B:F,5,0),"0")</f>
        <v>0</v>
      </c>
      <c r="GY63" s="77">
        <f>IFERROR(VLOOKUP(B63,'[1]28'!B:J,9,0),"0")</f>
        <v>0</v>
      </c>
      <c r="GZ63" s="77">
        <f>IFERROR(VLOOKUP(B63,'[1]28'!B:K,10,0),"0")</f>
        <v>0</v>
      </c>
      <c r="HA63" s="77">
        <f>IFERROR(VLOOKUP(B63,'[1]28'!B:L,11,0),"0")</f>
        <v>0</v>
      </c>
      <c r="HB63" s="75">
        <f t="shared" si="35"/>
        <v>0</v>
      </c>
      <c r="HC63" s="77" t="str">
        <f>IFERROR(VLOOKUP(B63,#REF!,3),"0")</f>
        <v>0</v>
      </c>
      <c r="HD63" s="77" t="str">
        <f>IFERROR(VLOOKUP(B63,#REF!,4,0),"0")</f>
        <v>0</v>
      </c>
      <c r="HE63" s="77" t="str">
        <f>IFERROR(VLOOKUP(B63,#REF!,5,0),"0")</f>
        <v>0</v>
      </c>
      <c r="HF63" s="77" t="str">
        <f>IFERROR(VLOOKUP(B63,#REF!,9,0),"0")</f>
        <v>0</v>
      </c>
      <c r="HG63" s="77" t="str">
        <f>IFERROR(VLOOKUP(B63,#REF!,10,0),"0")</f>
        <v>0</v>
      </c>
      <c r="HH63" s="77" t="str">
        <f>IFERROR(VLOOKUP(B63,#REF!,11,0),"0")</f>
        <v>0</v>
      </c>
      <c r="HI63" s="75">
        <f t="shared" si="36"/>
        <v>0</v>
      </c>
      <c r="HP63" s="75">
        <f t="shared" si="37"/>
        <v>0</v>
      </c>
      <c r="HW63" s="75">
        <f t="shared" si="38"/>
        <v>0</v>
      </c>
    </row>
    <row r="64" spans="1:231" x14ac:dyDescent="0.6">
      <c r="A64" s="57">
        <v>61</v>
      </c>
      <c r="B64" s="57">
        <v>1111019</v>
      </c>
      <c r="C64" s="58" t="s">
        <v>16780</v>
      </c>
      <c r="D64" s="57" t="s">
        <v>168</v>
      </c>
      <c r="E64" s="59">
        <v>23.2</v>
      </c>
      <c r="F64" s="73">
        <f t="shared" si="5"/>
        <v>185.6</v>
      </c>
      <c r="G64" s="74">
        <f t="shared" si="40"/>
        <v>8</v>
      </c>
      <c r="H64" s="74">
        <f t="shared" si="40"/>
        <v>0</v>
      </c>
      <c r="I64" s="74">
        <f t="shared" si="40"/>
        <v>0</v>
      </c>
      <c r="J64" s="74">
        <f t="shared" si="40"/>
        <v>0</v>
      </c>
      <c r="K64" s="74">
        <f t="shared" si="40"/>
        <v>0</v>
      </c>
      <c r="L64" s="74">
        <f t="shared" si="40"/>
        <v>0</v>
      </c>
      <c r="M64" s="75">
        <f t="shared" si="41"/>
        <v>8</v>
      </c>
      <c r="N64" s="76">
        <f t="shared" si="42"/>
        <v>8</v>
      </c>
      <c r="O64" s="77" t="str">
        <f>IFERROR(VLOOKUP(B64,'[1]1ไม่มียอด'!B:D,3,0),"0")</f>
        <v>0</v>
      </c>
      <c r="P64" s="77" t="str">
        <f>IFERROR(VLOOKUP(B64,'[1]1ไม่มียอด'!B:E,4,0),"0")</f>
        <v>0</v>
      </c>
      <c r="Q64" s="77" t="str">
        <f>IFERROR(VLOOKUP(B64,'[1]1ไม่มียอด'!B:F,5,0),"0")</f>
        <v>0</v>
      </c>
      <c r="R64" s="77" t="str">
        <f>IFERROR(VLOOKUP(B64,'[1]1ไม่มียอด'!B:G,6,0),"0")</f>
        <v>0</v>
      </c>
      <c r="S64" s="77" t="str">
        <f>IFERROR(VLOOKUP(B64,'[1]1ไม่มียอด'!B:J,9,0),"0")</f>
        <v>0</v>
      </c>
      <c r="T64" s="77" t="str">
        <f>IFERROR(VLOOKUP(B64,'[1]1ไม่มียอด'!B:K,10,0),"0")</f>
        <v>0</v>
      </c>
      <c r="U64" s="75">
        <f t="shared" si="8"/>
        <v>0</v>
      </c>
      <c r="V64" s="77" t="str">
        <f>IFERROR(VLOOKUP(B64,#REF!,3,0),"0")</f>
        <v>0</v>
      </c>
      <c r="W64" s="77" t="str">
        <f>IFERROR(VLOOKUP(B64,#REF!,4,0),"0")</f>
        <v>0</v>
      </c>
      <c r="X64" s="77" t="str">
        <f>IFERROR(VLOOKUP(B64,#REF!,5,0),"0")</f>
        <v>0</v>
      </c>
      <c r="Y64" s="77" t="str">
        <f>IFERROR(VLOOKUP(B64,#REF!,9,0),"0")</f>
        <v>0</v>
      </c>
      <c r="Z64" s="77" t="str">
        <f>IFERROR(VLOOKUP(B64,#REF!,10,0),"0")</f>
        <v>0</v>
      </c>
      <c r="AA64" s="77" t="str">
        <f>IFERROR(VLOOKUP(B64,#REF!,11,0),"0")</f>
        <v>0</v>
      </c>
      <c r="AB64" s="75">
        <f t="shared" si="9"/>
        <v>0</v>
      </c>
      <c r="AC64" s="77">
        <f>IFERROR(VLOOKUP(B64,'[1]3'!B:D,3,0),"0")</f>
        <v>0</v>
      </c>
      <c r="AD64" s="77">
        <f>IFERROR(VLOOKUP(B64,'[1]3'!B:E,4,0),"0")</f>
        <v>0</v>
      </c>
      <c r="AE64" s="77">
        <f>IFERROR(VLOOKUP(B64,'[1]3'!B:F,5,0),"0")</f>
        <v>0</v>
      </c>
      <c r="AF64" s="77">
        <f>IFERROR(VLOOKUP(B64,'[1]3'!B:J,9,0),"0")</f>
        <v>0</v>
      </c>
      <c r="AG64" s="77">
        <f>IFERROR(VLOOKUP(B64,'[1]3'!B:K,10,0),"0")</f>
        <v>0</v>
      </c>
      <c r="AH64" s="77">
        <f>IFERROR(VLOOKUP(B64,'[1]3'!B:L,11,0),"0")</f>
        <v>0</v>
      </c>
      <c r="AI64" s="75">
        <f t="shared" si="10"/>
        <v>0</v>
      </c>
      <c r="AJ64" s="77">
        <f>IFERROR(VLOOKUP(B64,'[1]4'!B:D,3,0),"0")</f>
        <v>0</v>
      </c>
      <c r="AK64" s="77">
        <f>IFERROR(VLOOKUP(B64,'[1]4'!B:E,4,0),"0")</f>
        <v>0</v>
      </c>
      <c r="AL64" s="77">
        <f>IFERROR(VLOOKUP(B64,'[1]4'!B:F,5,0),"0")</f>
        <v>0</v>
      </c>
      <c r="AM64" s="77">
        <f>IFERROR(VLOOKUP(B64,'[1]4'!B:J,9,0),"0")</f>
        <v>0</v>
      </c>
      <c r="AN64" s="77">
        <f>IFERROR(VLOOKUP(B64,'[1]4'!B:K,10,0),"0")</f>
        <v>0</v>
      </c>
      <c r="AO64" s="77">
        <f>IFERROR(VLOOKUP(B64,'[1]4'!B:L,11,0),"0")</f>
        <v>0</v>
      </c>
      <c r="AP64" s="75">
        <f t="shared" si="11"/>
        <v>0</v>
      </c>
      <c r="AQ64" s="77">
        <f>IFERROR(VLOOKUP(B64,'[1]5'!B:D,3,0),"0")</f>
        <v>0</v>
      </c>
      <c r="AR64" s="77">
        <f>IFERROR(VLOOKUP(B64,'[1]5'!B:E,4,0),"0")</f>
        <v>0</v>
      </c>
      <c r="AS64" s="77">
        <f>IFERROR(VLOOKUP(B64,'[1]5'!B:F,5,0),"0")</f>
        <v>0</v>
      </c>
      <c r="AT64" s="77">
        <f>IFERROR(VLOOKUP(B64,'[1]5'!B:J,9,0),"0")</f>
        <v>0</v>
      </c>
      <c r="AU64" s="77">
        <f>IFERROR(VLOOKUP(B64,'[1]5'!B:K,10,0),"0")</f>
        <v>0</v>
      </c>
      <c r="AV64" s="77">
        <f>IFERROR(VLOOKUP(B64,'[1]5'!B:L,11,0),"0")</f>
        <v>0</v>
      </c>
      <c r="AW64" s="75">
        <f t="shared" si="12"/>
        <v>0</v>
      </c>
      <c r="AX64" s="77">
        <f>IFERROR(VLOOKUP(B64,'[1]6'!B:D,3,0),"0")</f>
        <v>8</v>
      </c>
      <c r="AY64" s="77">
        <f>IFERROR(VLOOKUP(B64,'[1]6'!B:E,4,0),"0")</f>
        <v>0</v>
      </c>
      <c r="AZ64" s="77">
        <f>IFERROR(VLOOKUP(B64,'[1]6'!B:F,5,0),"0")</f>
        <v>0</v>
      </c>
      <c r="BA64" s="77">
        <f>IFERROR(VLOOKUP(B64,'[1]6'!B:J,9,0),"0")</f>
        <v>0</v>
      </c>
      <c r="BB64" s="77">
        <f>IFERROR(VLOOKUP(B64,'[1]6'!B:K,10,0),"0")</f>
        <v>0</v>
      </c>
      <c r="BC64" s="77">
        <f>IFERROR(VLOOKUP(B64,'[1]6'!B:L,11,0),"0")</f>
        <v>0</v>
      </c>
      <c r="BD64" s="75">
        <f t="shared" si="13"/>
        <v>8</v>
      </c>
      <c r="BE64" s="77">
        <f>IFERROR(VLOOKUP(B64,'[1]7'!B:D,3,0),"0")</f>
        <v>0</v>
      </c>
      <c r="BF64" s="77">
        <f>IFERROR(VLOOKUP(B64,'[1]7'!B:E,4,0),"0")</f>
        <v>0</v>
      </c>
      <c r="BG64" s="77">
        <f>IFERROR(VLOOKUP(B64,'[1]7'!B:F,5,0),"0")</f>
        <v>0</v>
      </c>
      <c r="BH64" s="77">
        <f>IFERROR(VLOOKUP(B64,'[1]7'!B:J,9,0),"0")</f>
        <v>0</v>
      </c>
      <c r="BI64" s="77">
        <f>IFERROR(VLOOKUP(B64,'[1]7'!B:K,10,0),"0")</f>
        <v>0</v>
      </c>
      <c r="BJ64" s="77">
        <f>IFERROR(VLOOKUP(B64,'[1]7'!B:L,11,0),"0")</f>
        <v>0</v>
      </c>
      <c r="BK64" s="75">
        <f t="shared" si="14"/>
        <v>0</v>
      </c>
      <c r="BL64" s="77">
        <f>IFERROR(VLOOKUP(B64,'[1]8'!B:D,3,0),"0")</f>
        <v>0</v>
      </c>
      <c r="BM64" s="77">
        <f>IFERROR(VLOOKUP(B64,'[1]8'!B:E,4,0),"0")</f>
        <v>0</v>
      </c>
      <c r="BN64" s="77">
        <f>IFERROR(VLOOKUP(B64,'[1]8'!B:F,5,0),"0")</f>
        <v>0</v>
      </c>
      <c r="BO64" s="77">
        <f>IFERROR(VLOOKUP(B64,'[1]8'!B:J,9,0),"0")</f>
        <v>0</v>
      </c>
      <c r="BP64" s="77">
        <f>IFERROR(VLOOKUP(B64,'[1]8'!B:K,10,0),"0")</f>
        <v>0</v>
      </c>
      <c r="BQ64" s="77">
        <f>IFERROR(VLOOKUP(B64,'[1]8'!B:L,11,0),"0")</f>
        <v>0</v>
      </c>
      <c r="BR64" s="75">
        <f t="shared" si="15"/>
        <v>0</v>
      </c>
      <c r="BS64" s="77">
        <f>IFERROR(VLOOKUP(B64,'[1]9'!B:D,3,0),"0")</f>
        <v>0</v>
      </c>
      <c r="BT64" s="77">
        <f>IFERROR(VLOOKUP(B64,'[1]9'!B:E,4,0),"0")</f>
        <v>0</v>
      </c>
      <c r="BU64" s="77">
        <f>IFERROR(VLOOKUP(B64,'[1]9'!B:F,5,0),"0")</f>
        <v>0</v>
      </c>
      <c r="BV64" s="77">
        <f>IFERROR(VLOOKUP(B64,'[1]9'!B:J,9,0),"0")</f>
        <v>0</v>
      </c>
      <c r="BW64" s="77">
        <f>IFERROR(VLOOKUP(B64,'[1]9'!B:K,10,0),"0")</f>
        <v>0</v>
      </c>
      <c r="BX64" s="77">
        <f>IFERROR(VLOOKUP(B64,'[1]9'!B:L,11,0),"0")</f>
        <v>0</v>
      </c>
      <c r="BY64" s="75">
        <f t="shared" si="16"/>
        <v>0</v>
      </c>
      <c r="BZ64" s="77">
        <f>IFERROR(VLOOKUP(B64,'[1]10'!B:D,3,0),"0")</f>
        <v>0</v>
      </c>
      <c r="CA64" s="77">
        <f>IFERROR(VLOOKUP(B64,'[1]10'!B:E,4,0),"0")</f>
        <v>0</v>
      </c>
      <c r="CB64" s="77">
        <f>VLOOKUP(B64,'[1]10'!B:F,5,0)</f>
        <v>0</v>
      </c>
      <c r="CC64" s="77">
        <f>IFERROR(VLOOKUP(B64,'[1]10'!B:J,9,0),"0")</f>
        <v>0</v>
      </c>
      <c r="CD64" s="77">
        <f>IFERROR(VLOOKUP(B64,'[1]10'!B:K,10,0),"0")</f>
        <v>0</v>
      </c>
      <c r="CE64" s="77">
        <f>IFERROR(VLOOKUP(B64,'[1]10'!B:L,11,0),"0")</f>
        <v>0</v>
      </c>
      <c r="CF64" s="75">
        <f t="shared" si="17"/>
        <v>0</v>
      </c>
      <c r="CG64" s="77">
        <f>IFERROR(VLOOKUP(B64,'[1]11'!B:D,3,0),"0")</f>
        <v>0</v>
      </c>
      <c r="CH64" s="77">
        <f>IFERROR(VLOOKUP(B64,'[1]11'!B:E,4,0),"0")</f>
        <v>0</v>
      </c>
      <c r="CI64" s="77">
        <f>IFERROR(VLOOKUP(B64,'[1]11'!B:F,5,0),"0")</f>
        <v>0</v>
      </c>
      <c r="CJ64" s="77">
        <f>IFERROR(VLOOKUP(B64,'[1]11'!B:J,9,0),"0")</f>
        <v>0</v>
      </c>
      <c r="CK64" s="77">
        <f>IFERROR(VLOOKUP(B64,'[1]11'!B:K,10,0),"0")</f>
        <v>0</v>
      </c>
      <c r="CL64" s="77">
        <f>IFERROR(VLOOKUP(B64,'[1]11'!B:L,11,0),"0")</f>
        <v>0</v>
      </c>
      <c r="CM64" s="75">
        <f t="shared" si="18"/>
        <v>0</v>
      </c>
      <c r="CN64" s="77">
        <f>IFERROR(VLOOKUP(B64,'[1]12'!B:D,3,0),"0")</f>
        <v>0</v>
      </c>
      <c r="CO64" s="77">
        <f>IFERROR(VLOOKUP(B64,'[1]12'!B:E,4,0),"0")</f>
        <v>0</v>
      </c>
      <c r="CP64" s="77">
        <f>IFERROR(VLOOKUP(B64,'[1]12'!B:F,5,0),"0")</f>
        <v>0</v>
      </c>
      <c r="CQ64" s="77">
        <f>IFERROR(VLOOKUP(B64,'[1]12'!B:J,9,0),"0")</f>
        <v>0</v>
      </c>
      <c r="CR64" s="77">
        <f>IFERROR(VLOOKUP(B64,'[1]12'!B:K,10,0),"0")</f>
        <v>0</v>
      </c>
      <c r="CS64" s="77">
        <f>IFERROR(VLOOKUP(B64,'[1]12'!B:L,11,0),"0")</f>
        <v>0</v>
      </c>
      <c r="CT64" s="75">
        <f t="shared" si="19"/>
        <v>0</v>
      </c>
      <c r="CU64" s="77">
        <f>IFERROR(VLOOKUP(B64,'[1]13'!B:D,3,0),"0")</f>
        <v>0</v>
      </c>
      <c r="CV64" s="77">
        <f>IFERROR(VLOOKUP(B64,'[1]13'!B:E,4,0),"0")</f>
        <v>0</v>
      </c>
      <c r="CW64" s="77">
        <f>IFERROR(VLOOKUP(B64,'[1]13'!B:F,5,0),"0")</f>
        <v>0</v>
      </c>
      <c r="CX64" s="77">
        <f>IFERROR(VLOOKUP(B64,'[1]13'!B:J,9,0),"0")</f>
        <v>0</v>
      </c>
      <c r="CY64" s="77">
        <f>IFERROR(VLOOKUP(B64,'[1]13'!B:K,10,0),"0")</f>
        <v>0</v>
      </c>
      <c r="CZ64" s="77">
        <f>IFERROR(VLOOKUP(B64,'[1]13'!B:L,11,0),"0")</f>
        <v>0</v>
      </c>
      <c r="DA64" s="75">
        <f t="shared" si="20"/>
        <v>0</v>
      </c>
      <c r="DB64" s="77">
        <f>IFERROR(VLOOKUP(B64,'[1]14'!B:D,3,0),"0")</f>
        <v>0</v>
      </c>
      <c r="DC64" s="77">
        <f>IFERROR(VLOOKUP(B64,'[1]14'!B:E,4,0),"0")</f>
        <v>0</v>
      </c>
      <c r="DD64" s="77">
        <f>IFERROR(VLOOKUP(B64,'[1]14'!B:F,5,0),"0")</f>
        <v>0</v>
      </c>
      <c r="DE64" s="77">
        <f>IFERROR(VLOOKUP(B64,'[1]14'!B:J,9,0),"0")</f>
        <v>0</v>
      </c>
      <c r="DF64" s="77">
        <f>IFERROR(VLOOKUP(B64,'[1]14'!B:K,10,0),"0")</f>
        <v>0</v>
      </c>
      <c r="DG64" s="77">
        <f>IFERROR(VLOOKUP(B64,'[1]14'!B:L,11,0),"0")</f>
        <v>0</v>
      </c>
      <c r="DH64" s="75">
        <f t="shared" si="21"/>
        <v>0</v>
      </c>
      <c r="DI64" s="77">
        <f>IFERROR(VLOOKUP(B64,'[1]15'!B:D,3,0),"0")</f>
        <v>0</v>
      </c>
      <c r="DJ64" s="77">
        <f>IFERROR(VLOOKUP(B64,'[1]15'!B:E,4,0),"0")</f>
        <v>0</v>
      </c>
      <c r="DK64" s="77">
        <f>IFERROR(VLOOKUP(B64,'[1]15'!B:F,5,0),"0")</f>
        <v>0</v>
      </c>
      <c r="DL64" s="77">
        <f>IFERROR(VLOOKUP(B64,'[1]15'!B:J,9,0),"0")</f>
        <v>0</v>
      </c>
      <c r="DM64" s="77">
        <f>IFERROR(VLOOKUP(B64,'[1]15'!B:K,10,0),"0")</f>
        <v>0</v>
      </c>
      <c r="DN64" s="77">
        <f>IFERROR(VLOOKUP(B64,'[1]15'!B:L,11,0),"0")</f>
        <v>0</v>
      </c>
      <c r="DO64" s="75">
        <f t="shared" si="22"/>
        <v>0</v>
      </c>
      <c r="DP64" s="77">
        <f>IFERROR(VLOOKUP(B64,'[1]16'!B:D,3,0),"0")</f>
        <v>0</v>
      </c>
      <c r="DQ64" s="77">
        <f>IFERROR(VLOOKUP(B64,'[1]16'!B:E,4,0),"0")</f>
        <v>0</v>
      </c>
      <c r="DR64" s="77">
        <f>IFERROR(VLOOKUP(B64,'[1]16'!B:F,5,0),"0")</f>
        <v>0</v>
      </c>
      <c r="DS64" s="77">
        <f>IFERROR(VLOOKUP(B64,'[1]16'!B:J,9,0),"0")</f>
        <v>0</v>
      </c>
      <c r="DT64" s="77">
        <f>IFERROR(VLOOKUP(B64,'[1]16'!B:K,10,0),"0")</f>
        <v>0</v>
      </c>
      <c r="DU64" s="77">
        <f>IFERROR(VLOOKUP(B64,'[1]16'!B:L,11,0),"0")</f>
        <v>0</v>
      </c>
      <c r="DV64" s="75">
        <f t="shared" si="23"/>
        <v>0</v>
      </c>
      <c r="DW64" s="77">
        <f>IFERROR(VLOOKUP(B64,'[1]17'!B:D,3,0),"0")</f>
        <v>0</v>
      </c>
      <c r="DX64" s="77">
        <f>IFERROR(VLOOKUP(B64,'[1]17'!B:E,4,0),"0")</f>
        <v>0</v>
      </c>
      <c r="DY64" s="77">
        <f>IFERROR(VLOOKUP(B64,'[1]17'!B:F,5,0),"0")</f>
        <v>0</v>
      </c>
      <c r="DZ64" s="77">
        <f>IFERROR(VLOOKUP(B64,'[1]17'!B:J,9,0),"0")</f>
        <v>0</v>
      </c>
      <c r="EA64" s="77">
        <f>IFERROR(VLOOKUP(B64,'[1]17'!B:K,10,0),"0")</f>
        <v>0</v>
      </c>
      <c r="EB64" s="77">
        <f>IFERROR(VLOOKUP(B64,'[1]17'!B:L,11,0),"0")</f>
        <v>0</v>
      </c>
      <c r="EC64" s="75">
        <f t="shared" si="24"/>
        <v>0</v>
      </c>
      <c r="ED64" s="77">
        <f>IFERROR(VLOOKUP(B64,'[1]18'!B:D,3,0),"0")</f>
        <v>0</v>
      </c>
      <c r="EE64" s="77">
        <f>IFERROR(VLOOKUP(B64,'[1]18'!B:E,4,0),"0")</f>
        <v>0</v>
      </c>
      <c r="EF64" s="77">
        <f>IFERROR(VLOOKUP(B64,'[1]18'!B:F,5,0),"0")</f>
        <v>0</v>
      </c>
      <c r="EG64" s="77">
        <f>IFERROR(VLOOKUP(B64,'[1]18'!B:J,9,0),"0")</f>
        <v>0</v>
      </c>
      <c r="EH64" s="77">
        <f>IFERROR(VLOOKUP(B64,'[1]18'!B:K,10,0),"0")</f>
        <v>0</v>
      </c>
      <c r="EI64" s="77">
        <f>IFERROR(VLOOKUP(B64,'[1]18'!B:L,11,0),"0")</f>
        <v>0</v>
      </c>
      <c r="EJ64" s="75">
        <f t="shared" si="25"/>
        <v>0</v>
      </c>
      <c r="EK64" s="77">
        <f>IFERROR(VLOOKUP(B64,'[1]19'!B:D,3,0),"0")</f>
        <v>0</v>
      </c>
      <c r="EL64" s="77">
        <f>IFERROR(VLOOKUP(B64,'[1]19'!B:E,4,0),"0")</f>
        <v>0</v>
      </c>
      <c r="EM64" s="77">
        <f>IFERROR(VLOOKUP(B64,'[1]19'!B:F,5,0),"0")</f>
        <v>0</v>
      </c>
      <c r="EN64" s="77">
        <f>IFERROR(VLOOKUP(B64,'[1]19'!B:J,9,0),"0")</f>
        <v>0</v>
      </c>
      <c r="EO64" s="77">
        <f>IFERROR(VLOOKUP(B64,'[1]19'!B:K,10,0),"0")</f>
        <v>0</v>
      </c>
      <c r="EP64" s="77">
        <f>IFERROR(VLOOKUP(B64,'[1]19'!B:L,11,0),"0")</f>
        <v>0</v>
      </c>
      <c r="EQ64" s="75">
        <f t="shared" si="26"/>
        <v>0</v>
      </c>
      <c r="ER64" s="77">
        <f>IFERROR(VLOOKUP(B64,'[1]20'!B:D,3,0),"0")</f>
        <v>0</v>
      </c>
      <c r="ES64" s="77">
        <f>IFERROR(VLOOKUP(B64,'[1]20'!B:E,4,0),"0")</f>
        <v>0</v>
      </c>
      <c r="ET64" s="77">
        <f>IFERROR(VLOOKUP(B64,'[1]20'!B:F,5,0),"0")</f>
        <v>0</v>
      </c>
      <c r="EU64" s="77">
        <f>IFERROR(VLOOKUP(B64,'[1]20'!B:J,9,0),"0")</f>
        <v>0</v>
      </c>
      <c r="EV64" s="77">
        <f>IFERROR(VLOOKUP(B64,'[1]20'!B:K,10,0),"0")</f>
        <v>0</v>
      </c>
      <c r="EW64" s="77">
        <f>IFERROR(VLOOKUP(B64,'[1]20'!B:L,11,0),"0")</f>
        <v>0</v>
      </c>
      <c r="EX64" s="75">
        <f t="shared" si="27"/>
        <v>0</v>
      </c>
      <c r="EY64" s="77">
        <f>IFERROR(VLOOKUP(B64,'[1]21'!B:D,3,0),"0")</f>
        <v>0</v>
      </c>
      <c r="EZ64" s="77">
        <f>IFERROR(VLOOKUP(B64,'[1]21'!B:E,4,0),"0")</f>
        <v>0</v>
      </c>
      <c r="FA64" s="77">
        <f>IFERROR(VLOOKUP(B64,'[1]21'!B:F,5,0),"0")</f>
        <v>0</v>
      </c>
      <c r="FB64" s="77">
        <f>IFERROR(VLOOKUP(B64,'[1]21'!B:J,9,0),"0")</f>
        <v>0</v>
      </c>
      <c r="FC64" s="77">
        <f>IFERROR(VLOOKUP(B64,'[1]21'!B:K,10,0),"0")</f>
        <v>0</v>
      </c>
      <c r="FD64" s="77">
        <f>IFERROR(VLOOKUP(B64,'[1]21'!B:L,11,0),"0")</f>
        <v>0</v>
      </c>
      <c r="FE64" s="75">
        <f t="shared" si="28"/>
        <v>0</v>
      </c>
      <c r="FF64" s="77">
        <f>IFERROR(VLOOKUP(B64,'[1]22'!B:D,3,0),"0")</f>
        <v>0</v>
      </c>
      <c r="FG64" s="77">
        <f>IFERROR(VLOOKUP(B64,'[1]22'!B:E,4,0),"0")</f>
        <v>0</v>
      </c>
      <c r="FH64" s="77">
        <f>IFERROR(VLOOKUP(B64,'[1]22'!B:F,5,0),"0")</f>
        <v>0</v>
      </c>
      <c r="FI64" s="77">
        <f>IFERROR(VLOOKUP(B64,'[1]22'!B:J,9,0),"0")</f>
        <v>0</v>
      </c>
      <c r="FJ64" s="77">
        <f>IFERROR(VLOOKUP(B64,'[1]22'!B:K,10,0),"0")</f>
        <v>0</v>
      </c>
      <c r="FK64" s="77">
        <f>IFERROR(VLOOKUP(B64,'[1]22'!B:L,11,0),"0")</f>
        <v>0</v>
      </c>
      <c r="FL64" s="75">
        <f t="shared" si="29"/>
        <v>0</v>
      </c>
      <c r="FM64" s="77">
        <f>IFERROR(VLOOKUP(B64,'[1]23'!B:D,3,0),"0")</f>
        <v>0</v>
      </c>
      <c r="FN64" s="77">
        <f>IFERROR(VLOOKUP(B64,'[1]23'!B:E,4,0),"0")</f>
        <v>0</v>
      </c>
      <c r="FO64" s="77">
        <f>IFERROR(VLOOKUP(B64,'[1]23'!B:F,5,0),"0")</f>
        <v>0</v>
      </c>
      <c r="FP64" s="77">
        <f>IFERROR(VLOOKUP(B64,'[1]23'!B:J,9,0),"0")</f>
        <v>0</v>
      </c>
      <c r="FQ64" s="77">
        <f>IFERROR(VLOOKUP(B64,'[1]23'!B:K,10,0),"0")</f>
        <v>0</v>
      </c>
      <c r="FR64" s="77">
        <f>IFERROR(VLOOKUP(B64,'[1]23'!B:L,11,0),"0")</f>
        <v>0</v>
      </c>
      <c r="FS64" s="75">
        <f t="shared" si="30"/>
        <v>0</v>
      </c>
      <c r="FT64" s="77">
        <f>IFERROR(VLOOKUP(B64,'[1]24'!B:D,3,0),"0")</f>
        <v>0</v>
      </c>
      <c r="FU64" s="77">
        <f>IFERROR(VLOOKUP(B64,'[1]24'!B:E,4,0),"0")</f>
        <v>0</v>
      </c>
      <c r="FV64" s="77">
        <f>IFERROR(VLOOKUP(B64,'[1]24'!B:F,5,0),"0")</f>
        <v>0</v>
      </c>
      <c r="FW64" s="77">
        <f>IFERROR(VLOOKUP(B64,'[1]24'!B:J,9,0),"0")</f>
        <v>0</v>
      </c>
      <c r="FX64" s="77">
        <f>IFERROR(VLOOKUP(B64,'[1]24'!B:K,10,0),"0")</f>
        <v>0</v>
      </c>
      <c r="FY64" s="77">
        <f>IFERROR(VLOOKUP(B64,'[1]24'!B:L,11,0),"0")</f>
        <v>0</v>
      </c>
      <c r="FZ64" s="75">
        <f t="shared" si="31"/>
        <v>0</v>
      </c>
      <c r="GA64" s="77">
        <f>IFERROR(VLOOKUP(B64,'[1]25'!B:D,3,0),"0")</f>
        <v>0</v>
      </c>
      <c r="GB64" s="77">
        <f>IFERROR(VLOOKUP(B64,'[1]25'!B:E,4,0),"0")</f>
        <v>0</v>
      </c>
      <c r="GC64" s="77">
        <f>IFERROR(VLOOKUP(B64,'[1]25'!B:F,5,0),"0")</f>
        <v>0</v>
      </c>
      <c r="GD64" s="77">
        <f>IFERROR(VLOOKUP(B64,'[1]25'!B:J,9,0),"0")</f>
        <v>0</v>
      </c>
      <c r="GE64" s="77">
        <f>IFERROR(VLOOKUP(B64,'[1]25'!B:K,10,0),"0")</f>
        <v>0</v>
      </c>
      <c r="GF64" s="77">
        <f>IFERROR(VLOOKUP(B64,'[1]25'!B:L,11,0),"0")</f>
        <v>0</v>
      </c>
      <c r="GG64" s="75">
        <f t="shared" si="32"/>
        <v>0</v>
      </c>
      <c r="GH64" s="77">
        <f>IFERROR(VLOOKUP(B64,'[1]26'!B:D,3,0),"0")</f>
        <v>0</v>
      </c>
      <c r="GI64" s="77">
        <f>IFERROR(VLOOKUP(B64,'[1]26'!B:E,4,0),"0")</f>
        <v>0</v>
      </c>
      <c r="GJ64" s="77">
        <f>IFERROR(VLOOKUP(B64,'[1]26'!B:F,5,0),"0")</f>
        <v>0</v>
      </c>
      <c r="GK64" s="77">
        <f>IFERROR(VLOOKUP(B64,'[1]26'!B:J,9,0),"0")</f>
        <v>0</v>
      </c>
      <c r="GL64" s="77">
        <f>IFERROR(VLOOKUP(B64,'[1]26'!B:K,10,0),"0")</f>
        <v>0</v>
      </c>
      <c r="GM64" s="77">
        <f>IFERROR(VLOOKUP(B64,'[1]26'!B:L,11,0),"0")</f>
        <v>0</v>
      </c>
      <c r="GN64" s="75">
        <f t="shared" si="33"/>
        <v>0</v>
      </c>
      <c r="GO64" s="77">
        <f>IFERROR(VLOOKUP(B64,'[1]27'!B:D,3,0),"0")</f>
        <v>0</v>
      </c>
      <c r="GP64" s="77">
        <f>IFERROR(VLOOKUP(B64,'[1]27'!B:E,4,0),"0")</f>
        <v>0</v>
      </c>
      <c r="GQ64" s="77">
        <f>IFERROR(VLOOKUP(B64,'[1]27'!B:F,5,0),"0")</f>
        <v>0</v>
      </c>
      <c r="GR64" s="77">
        <f>IFERROR(VLOOKUP(B64,'[1]27'!B:J,9,0),"0")</f>
        <v>0</v>
      </c>
      <c r="GS64" s="77">
        <f>IFERROR(VLOOKUP(B64,'[1]27'!B:K,10,0),"0")</f>
        <v>0</v>
      </c>
      <c r="GT64" s="77">
        <f>IFERROR(VLOOKUP(B64,'[1]27'!B:L,11,0),"0")</f>
        <v>0</v>
      </c>
      <c r="GU64" s="75">
        <f t="shared" si="34"/>
        <v>0</v>
      </c>
      <c r="GV64" s="77">
        <f>IFERROR(VLOOKUP(B64,'[1]28'!B:D,3,0),"0")</f>
        <v>0</v>
      </c>
      <c r="GW64" s="77">
        <f>IFERROR(VLOOKUP(B64,'[1]28'!B:E,4,0),"0")</f>
        <v>0</v>
      </c>
      <c r="GX64" s="77">
        <f>IFERROR(VLOOKUP(B64,'[1]28'!B:F,5,0),"0")</f>
        <v>0</v>
      </c>
      <c r="GY64" s="77">
        <f>IFERROR(VLOOKUP(B64,'[1]28'!B:J,9,0),"0")</f>
        <v>0</v>
      </c>
      <c r="GZ64" s="77">
        <f>IFERROR(VLOOKUP(B64,'[1]28'!B:K,10,0),"0")</f>
        <v>0</v>
      </c>
      <c r="HA64" s="77">
        <f>IFERROR(VLOOKUP(B64,'[1]28'!B:L,11,0),"0")</f>
        <v>0</v>
      </c>
      <c r="HB64" s="75">
        <f t="shared" si="35"/>
        <v>0</v>
      </c>
      <c r="HC64" s="77" t="str">
        <f>IFERROR(VLOOKUP(B64,#REF!,3),"0")</f>
        <v>0</v>
      </c>
      <c r="HD64" s="77" t="str">
        <f>IFERROR(VLOOKUP(B64,#REF!,4,0),"0")</f>
        <v>0</v>
      </c>
      <c r="HE64" s="77" t="str">
        <f>IFERROR(VLOOKUP(B64,#REF!,5,0),"0")</f>
        <v>0</v>
      </c>
      <c r="HF64" s="77" t="str">
        <f>IFERROR(VLOOKUP(B64,#REF!,9,0),"0")</f>
        <v>0</v>
      </c>
      <c r="HG64" s="77" t="str">
        <f>IFERROR(VLOOKUP(B64,#REF!,10,0),"0")</f>
        <v>0</v>
      </c>
      <c r="HH64" s="77" t="str">
        <f>IFERROR(VLOOKUP(B64,#REF!,11,0),"0")</f>
        <v>0</v>
      </c>
      <c r="HI64" s="75">
        <f t="shared" si="36"/>
        <v>0</v>
      </c>
      <c r="HP64" s="75">
        <f t="shared" si="37"/>
        <v>0</v>
      </c>
      <c r="HW64" s="75">
        <f t="shared" si="38"/>
        <v>0</v>
      </c>
    </row>
    <row r="65" spans="1:231" x14ac:dyDescent="0.6">
      <c r="A65" s="57">
        <v>62</v>
      </c>
      <c r="B65" s="57">
        <v>1113081</v>
      </c>
      <c r="C65" s="58" t="s">
        <v>16781</v>
      </c>
      <c r="D65" s="57" t="s">
        <v>168</v>
      </c>
      <c r="E65" s="59">
        <v>13.36</v>
      </c>
      <c r="F65" s="73">
        <f t="shared" si="5"/>
        <v>0</v>
      </c>
      <c r="G65" s="74">
        <f t="shared" si="40"/>
        <v>0</v>
      </c>
      <c r="H65" s="74">
        <f t="shared" si="40"/>
        <v>0</v>
      </c>
      <c r="I65" s="74">
        <f t="shared" si="40"/>
        <v>0</v>
      </c>
      <c r="J65" s="74">
        <f t="shared" si="40"/>
        <v>0</v>
      </c>
      <c r="K65" s="74">
        <f t="shared" si="40"/>
        <v>0</v>
      </c>
      <c r="L65" s="74">
        <f t="shared" si="40"/>
        <v>0</v>
      </c>
      <c r="M65" s="75">
        <f t="shared" si="41"/>
        <v>0</v>
      </c>
      <c r="N65" s="76">
        <f t="shared" si="42"/>
        <v>0</v>
      </c>
      <c r="O65" s="77" t="str">
        <f>IFERROR(VLOOKUP(B65,'[1]1ไม่มียอด'!B:D,3,0),"0")</f>
        <v>0</v>
      </c>
      <c r="P65" s="77" t="str">
        <f>IFERROR(VLOOKUP(B65,'[1]1ไม่มียอด'!B:E,4,0),"0")</f>
        <v>0</v>
      </c>
      <c r="Q65" s="77" t="str">
        <f>IFERROR(VLOOKUP(B65,'[1]1ไม่มียอด'!B:F,5,0),"0")</f>
        <v>0</v>
      </c>
      <c r="R65" s="77" t="str">
        <f>IFERROR(VLOOKUP(B65,'[1]1ไม่มียอด'!B:G,6,0),"0")</f>
        <v>0</v>
      </c>
      <c r="S65" s="77" t="str">
        <f>IFERROR(VLOOKUP(B65,'[1]1ไม่มียอด'!B:J,9,0),"0")</f>
        <v>0</v>
      </c>
      <c r="T65" s="77" t="str">
        <f>IFERROR(VLOOKUP(B65,'[1]1ไม่มียอด'!B:K,10,0),"0")</f>
        <v>0</v>
      </c>
      <c r="U65" s="75">
        <f t="shared" si="8"/>
        <v>0</v>
      </c>
      <c r="V65" s="77" t="str">
        <f>IFERROR(VLOOKUP(B65,#REF!,3,0),"0")</f>
        <v>0</v>
      </c>
      <c r="W65" s="77" t="str">
        <f>IFERROR(VLOOKUP(B65,#REF!,4,0),"0")</f>
        <v>0</v>
      </c>
      <c r="X65" s="77" t="str">
        <f>IFERROR(VLOOKUP(B65,#REF!,5,0),"0")</f>
        <v>0</v>
      </c>
      <c r="Y65" s="77" t="str">
        <f>IFERROR(VLOOKUP(B65,#REF!,9,0),"0")</f>
        <v>0</v>
      </c>
      <c r="Z65" s="77" t="str">
        <f>IFERROR(VLOOKUP(B65,#REF!,10,0),"0")</f>
        <v>0</v>
      </c>
      <c r="AA65" s="77" t="str">
        <f>IFERROR(VLOOKUP(B65,#REF!,11,0),"0")</f>
        <v>0</v>
      </c>
      <c r="AB65" s="75">
        <f t="shared" si="9"/>
        <v>0</v>
      </c>
      <c r="AC65" s="77">
        <f>IFERROR(VLOOKUP(B65,'[1]3'!B:D,3,0),"0")</f>
        <v>0</v>
      </c>
      <c r="AD65" s="77">
        <f>IFERROR(VLOOKUP(B65,'[1]3'!B:E,4,0),"0")</f>
        <v>0</v>
      </c>
      <c r="AE65" s="77">
        <f>IFERROR(VLOOKUP(B65,'[1]3'!B:F,5,0),"0")</f>
        <v>0</v>
      </c>
      <c r="AF65" s="77">
        <f>IFERROR(VLOOKUP(B65,'[1]3'!B:J,9,0),"0")</f>
        <v>0</v>
      </c>
      <c r="AG65" s="77">
        <f>IFERROR(VLOOKUP(B65,'[1]3'!B:K,10,0),"0")</f>
        <v>0</v>
      </c>
      <c r="AH65" s="77">
        <f>IFERROR(VLOOKUP(B65,'[1]3'!B:L,11,0),"0")</f>
        <v>0</v>
      </c>
      <c r="AI65" s="75">
        <f t="shared" si="10"/>
        <v>0</v>
      </c>
      <c r="AJ65" s="77">
        <f>IFERROR(VLOOKUP(B65,'[1]4'!B:D,3,0),"0")</f>
        <v>0</v>
      </c>
      <c r="AK65" s="77">
        <f>IFERROR(VLOOKUP(B65,'[1]4'!B:E,4,0),"0")</f>
        <v>0</v>
      </c>
      <c r="AL65" s="77">
        <f>IFERROR(VLOOKUP(B65,'[1]4'!B:F,5,0),"0")</f>
        <v>0</v>
      </c>
      <c r="AM65" s="77">
        <f>IFERROR(VLOOKUP(B65,'[1]4'!B:J,9,0),"0")</f>
        <v>0</v>
      </c>
      <c r="AN65" s="77">
        <f>IFERROR(VLOOKUP(B65,'[1]4'!B:K,10,0),"0")</f>
        <v>0</v>
      </c>
      <c r="AO65" s="77">
        <f>IFERROR(VLOOKUP(B65,'[1]4'!B:L,11,0),"0")</f>
        <v>0</v>
      </c>
      <c r="AP65" s="75">
        <f t="shared" si="11"/>
        <v>0</v>
      </c>
      <c r="AQ65" s="77">
        <f>IFERROR(VLOOKUP(B65,'[1]5'!B:D,3,0),"0")</f>
        <v>0</v>
      </c>
      <c r="AR65" s="77">
        <f>IFERROR(VLOOKUP(B65,'[1]5'!B:E,4,0),"0")</f>
        <v>0</v>
      </c>
      <c r="AS65" s="77">
        <f>IFERROR(VLOOKUP(B65,'[1]5'!B:F,5,0),"0")</f>
        <v>0</v>
      </c>
      <c r="AT65" s="77">
        <f>IFERROR(VLOOKUP(B65,'[1]5'!B:J,9,0),"0")</f>
        <v>0</v>
      </c>
      <c r="AU65" s="77">
        <f>IFERROR(VLOOKUP(B65,'[1]5'!B:K,10,0),"0")</f>
        <v>0</v>
      </c>
      <c r="AV65" s="77">
        <f>IFERROR(VLOOKUP(B65,'[1]5'!B:L,11,0),"0")</f>
        <v>0</v>
      </c>
      <c r="AW65" s="75">
        <f t="shared" si="12"/>
        <v>0</v>
      </c>
      <c r="AX65" s="77">
        <f>IFERROR(VLOOKUP(B65,'[1]6'!B:D,3,0),"0")</f>
        <v>0</v>
      </c>
      <c r="AY65" s="77">
        <f>IFERROR(VLOOKUP(B65,'[1]6'!B:E,4,0),"0")</f>
        <v>0</v>
      </c>
      <c r="AZ65" s="77">
        <f>IFERROR(VLOOKUP(B65,'[1]6'!B:F,5,0),"0")</f>
        <v>0</v>
      </c>
      <c r="BA65" s="77">
        <f>IFERROR(VLOOKUP(B65,'[1]6'!B:J,9,0),"0")</f>
        <v>0</v>
      </c>
      <c r="BB65" s="77">
        <f>IFERROR(VLOOKUP(B65,'[1]6'!B:K,10,0),"0")</f>
        <v>0</v>
      </c>
      <c r="BC65" s="77">
        <f>IFERROR(VLOOKUP(B65,'[1]6'!B:L,11,0),"0")</f>
        <v>0</v>
      </c>
      <c r="BD65" s="75">
        <f t="shared" si="13"/>
        <v>0</v>
      </c>
      <c r="BE65" s="77">
        <f>IFERROR(VLOOKUP(B65,'[1]7'!B:D,3,0),"0")</f>
        <v>0</v>
      </c>
      <c r="BF65" s="77">
        <f>IFERROR(VLOOKUP(B65,'[1]7'!B:E,4,0),"0")</f>
        <v>0</v>
      </c>
      <c r="BG65" s="77">
        <f>IFERROR(VLOOKUP(B65,'[1]7'!B:F,5,0),"0")</f>
        <v>0</v>
      </c>
      <c r="BH65" s="77">
        <f>IFERROR(VLOOKUP(B65,'[1]7'!B:J,9,0),"0")</f>
        <v>0</v>
      </c>
      <c r="BI65" s="77">
        <f>IFERROR(VLOOKUP(B65,'[1]7'!B:K,10,0),"0")</f>
        <v>0</v>
      </c>
      <c r="BJ65" s="77">
        <f>IFERROR(VLOOKUP(B65,'[1]7'!B:L,11,0),"0")</f>
        <v>0</v>
      </c>
      <c r="BK65" s="75">
        <f t="shared" si="14"/>
        <v>0</v>
      </c>
      <c r="BL65" s="77">
        <f>IFERROR(VLOOKUP(B65,'[1]8'!B:D,3,0),"0")</f>
        <v>0</v>
      </c>
      <c r="BM65" s="77">
        <f>IFERROR(VLOOKUP(B65,'[1]8'!B:E,4,0),"0")</f>
        <v>0</v>
      </c>
      <c r="BN65" s="77">
        <f>IFERROR(VLOOKUP(B65,'[1]8'!B:F,5,0),"0")</f>
        <v>0</v>
      </c>
      <c r="BO65" s="77">
        <f>IFERROR(VLOOKUP(B65,'[1]8'!B:J,9,0),"0")</f>
        <v>0</v>
      </c>
      <c r="BP65" s="77">
        <f>IFERROR(VLOOKUP(B65,'[1]8'!B:K,10,0),"0")</f>
        <v>0</v>
      </c>
      <c r="BQ65" s="77">
        <f>IFERROR(VLOOKUP(B65,'[1]8'!B:L,11,0),"0")</f>
        <v>0</v>
      </c>
      <c r="BR65" s="75">
        <f t="shared" si="15"/>
        <v>0</v>
      </c>
      <c r="BS65" s="77">
        <f>IFERROR(VLOOKUP(B65,'[1]9'!B:D,3,0),"0")</f>
        <v>0</v>
      </c>
      <c r="BT65" s="77">
        <f>IFERROR(VLOOKUP(B65,'[1]9'!B:E,4,0),"0")</f>
        <v>0</v>
      </c>
      <c r="BU65" s="77">
        <f>IFERROR(VLOOKUP(B65,'[1]9'!B:F,5,0),"0")</f>
        <v>0</v>
      </c>
      <c r="BV65" s="77">
        <f>IFERROR(VLOOKUP(B65,'[1]9'!B:J,9,0),"0")</f>
        <v>0</v>
      </c>
      <c r="BW65" s="77">
        <f>IFERROR(VLOOKUP(B65,'[1]9'!B:K,10,0),"0")</f>
        <v>0</v>
      </c>
      <c r="BX65" s="77">
        <f>IFERROR(VLOOKUP(B65,'[1]9'!B:L,11,0),"0")</f>
        <v>0</v>
      </c>
      <c r="BY65" s="75">
        <f t="shared" si="16"/>
        <v>0</v>
      </c>
      <c r="BZ65" s="77">
        <f>IFERROR(VLOOKUP(B65,'[1]10'!B:D,3,0),"0")</f>
        <v>0</v>
      </c>
      <c r="CA65" s="77">
        <f>IFERROR(VLOOKUP(B65,'[1]10'!B:E,4,0),"0")</f>
        <v>0</v>
      </c>
      <c r="CB65" s="77">
        <f>VLOOKUP(B65,'[1]10'!B:F,5,0)</f>
        <v>0</v>
      </c>
      <c r="CC65" s="77">
        <f>IFERROR(VLOOKUP(B65,'[1]10'!B:J,9,0),"0")</f>
        <v>0</v>
      </c>
      <c r="CD65" s="77">
        <f>IFERROR(VLOOKUP(B65,'[1]10'!B:K,10,0),"0")</f>
        <v>0</v>
      </c>
      <c r="CE65" s="77">
        <f>IFERROR(VLOOKUP(B65,'[1]10'!B:L,11,0),"0")</f>
        <v>0</v>
      </c>
      <c r="CF65" s="75">
        <f t="shared" si="17"/>
        <v>0</v>
      </c>
      <c r="CG65" s="77">
        <f>IFERROR(VLOOKUP(B65,'[1]11'!B:D,3,0),"0")</f>
        <v>0</v>
      </c>
      <c r="CH65" s="77">
        <f>IFERROR(VLOOKUP(B65,'[1]11'!B:E,4,0),"0")</f>
        <v>0</v>
      </c>
      <c r="CI65" s="77">
        <f>IFERROR(VLOOKUP(B65,'[1]11'!B:F,5,0),"0")</f>
        <v>0</v>
      </c>
      <c r="CJ65" s="77">
        <f>IFERROR(VLOOKUP(B65,'[1]11'!B:J,9,0),"0")</f>
        <v>0</v>
      </c>
      <c r="CK65" s="77">
        <f>IFERROR(VLOOKUP(B65,'[1]11'!B:K,10,0),"0")</f>
        <v>0</v>
      </c>
      <c r="CL65" s="77">
        <f>IFERROR(VLOOKUP(B65,'[1]11'!B:L,11,0),"0")</f>
        <v>0</v>
      </c>
      <c r="CM65" s="75">
        <f t="shared" si="18"/>
        <v>0</v>
      </c>
      <c r="CN65" s="77">
        <f>IFERROR(VLOOKUP(B65,'[1]12'!B:D,3,0),"0")</f>
        <v>0</v>
      </c>
      <c r="CO65" s="77">
        <f>IFERROR(VLOOKUP(B65,'[1]12'!B:E,4,0),"0")</f>
        <v>0</v>
      </c>
      <c r="CP65" s="77">
        <f>IFERROR(VLOOKUP(B65,'[1]12'!B:F,5,0),"0")</f>
        <v>0</v>
      </c>
      <c r="CQ65" s="77">
        <f>IFERROR(VLOOKUP(B65,'[1]12'!B:J,9,0),"0")</f>
        <v>0</v>
      </c>
      <c r="CR65" s="77">
        <f>IFERROR(VLOOKUP(B65,'[1]12'!B:K,10,0),"0")</f>
        <v>0</v>
      </c>
      <c r="CS65" s="77">
        <f>IFERROR(VLOOKUP(B65,'[1]12'!B:L,11,0),"0")</f>
        <v>0</v>
      </c>
      <c r="CT65" s="75">
        <f t="shared" si="19"/>
        <v>0</v>
      </c>
      <c r="CU65" s="77">
        <f>IFERROR(VLOOKUP(B65,'[1]13'!B:D,3,0),"0")</f>
        <v>0</v>
      </c>
      <c r="CV65" s="77">
        <f>IFERROR(VLOOKUP(B65,'[1]13'!B:E,4,0),"0")</f>
        <v>0</v>
      </c>
      <c r="CW65" s="77">
        <f>IFERROR(VLOOKUP(B65,'[1]13'!B:F,5,0),"0")</f>
        <v>0</v>
      </c>
      <c r="CX65" s="77">
        <f>IFERROR(VLOOKUP(B65,'[1]13'!B:J,9,0),"0")</f>
        <v>0</v>
      </c>
      <c r="CY65" s="77">
        <f>IFERROR(VLOOKUP(B65,'[1]13'!B:K,10,0),"0")</f>
        <v>0</v>
      </c>
      <c r="CZ65" s="77">
        <f>IFERROR(VLOOKUP(B65,'[1]13'!B:L,11,0),"0")</f>
        <v>0</v>
      </c>
      <c r="DA65" s="75">
        <f t="shared" si="20"/>
        <v>0</v>
      </c>
      <c r="DB65" s="77">
        <f>IFERROR(VLOOKUP(B65,'[1]14'!B:D,3,0),"0")</f>
        <v>0</v>
      </c>
      <c r="DC65" s="77">
        <f>IFERROR(VLOOKUP(B65,'[1]14'!B:E,4,0),"0")</f>
        <v>0</v>
      </c>
      <c r="DD65" s="77">
        <f>IFERROR(VLOOKUP(B65,'[1]14'!B:F,5,0),"0")</f>
        <v>0</v>
      </c>
      <c r="DE65" s="77">
        <f>IFERROR(VLOOKUP(B65,'[1]14'!B:J,9,0),"0")</f>
        <v>0</v>
      </c>
      <c r="DF65" s="77">
        <f>IFERROR(VLOOKUP(B65,'[1]14'!B:K,10,0),"0")</f>
        <v>0</v>
      </c>
      <c r="DG65" s="77">
        <f>IFERROR(VLOOKUP(B65,'[1]14'!B:L,11,0),"0")</f>
        <v>0</v>
      </c>
      <c r="DH65" s="75">
        <f t="shared" si="21"/>
        <v>0</v>
      </c>
      <c r="DI65" s="77">
        <f>IFERROR(VLOOKUP(B65,'[1]15'!B:D,3,0),"0")</f>
        <v>0</v>
      </c>
      <c r="DJ65" s="77">
        <f>IFERROR(VLOOKUP(B65,'[1]15'!B:E,4,0),"0")</f>
        <v>0</v>
      </c>
      <c r="DK65" s="77">
        <f>IFERROR(VLOOKUP(B65,'[1]15'!B:F,5,0),"0")</f>
        <v>0</v>
      </c>
      <c r="DL65" s="77">
        <f>IFERROR(VLOOKUP(B65,'[1]15'!B:J,9,0),"0")</f>
        <v>0</v>
      </c>
      <c r="DM65" s="77">
        <f>IFERROR(VLOOKUP(B65,'[1]15'!B:K,10,0),"0")</f>
        <v>0</v>
      </c>
      <c r="DN65" s="77">
        <f>IFERROR(VLOOKUP(B65,'[1]15'!B:L,11,0),"0")</f>
        <v>0</v>
      </c>
      <c r="DO65" s="75">
        <f t="shared" si="22"/>
        <v>0</v>
      </c>
      <c r="DP65" s="77">
        <f>IFERROR(VLOOKUP(B65,'[1]16'!B:D,3,0),"0")</f>
        <v>0</v>
      </c>
      <c r="DQ65" s="77">
        <f>IFERROR(VLOOKUP(B65,'[1]16'!B:E,4,0),"0")</f>
        <v>0</v>
      </c>
      <c r="DR65" s="77">
        <f>IFERROR(VLOOKUP(B65,'[1]16'!B:F,5,0),"0")</f>
        <v>0</v>
      </c>
      <c r="DS65" s="77">
        <f>IFERROR(VLOOKUP(B65,'[1]16'!B:J,9,0),"0")</f>
        <v>0</v>
      </c>
      <c r="DT65" s="77">
        <f>IFERROR(VLOOKUP(B65,'[1]16'!B:K,10,0),"0")</f>
        <v>0</v>
      </c>
      <c r="DU65" s="77">
        <f>IFERROR(VLOOKUP(B65,'[1]16'!B:L,11,0),"0")</f>
        <v>0</v>
      </c>
      <c r="DV65" s="75">
        <f t="shared" si="23"/>
        <v>0</v>
      </c>
      <c r="DW65" s="77">
        <f>IFERROR(VLOOKUP(B65,'[1]17'!B:D,3,0),"0")</f>
        <v>0</v>
      </c>
      <c r="DX65" s="77">
        <f>IFERROR(VLOOKUP(B65,'[1]17'!B:E,4,0),"0")</f>
        <v>0</v>
      </c>
      <c r="DY65" s="77">
        <f>IFERROR(VLOOKUP(B65,'[1]17'!B:F,5,0),"0")</f>
        <v>0</v>
      </c>
      <c r="DZ65" s="77">
        <f>IFERROR(VLOOKUP(B65,'[1]17'!B:J,9,0),"0")</f>
        <v>0</v>
      </c>
      <c r="EA65" s="77">
        <f>IFERROR(VLOOKUP(B65,'[1]17'!B:K,10,0),"0")</f>
        <v>0</v>
      </c>
      <c r="EB65" s="77">
        <f>IFERROR(VLOOKUP(B65,'[1]17'!B:L,11,0),"0")</f>
        <v>0</v>
      </c>
      <c r="EC65" s="75">
        <f t="shared" si="24"/>
        <v>0</v>
      </c>
      <c r="ED65" s="77">
        <f>IFERROR(VLOOKUP(B65,'[1]18'!B:D,3,0),"0")</f>
        <v>0</v>
      </c>
      <c r="EE65" s="77">
        <f>IFERROR(VLOOKUP(B65,'[1]18'!B:E,4,0),"0")</f>
        <v>0</v>
      </c>
      <c r="EF65" s="77">
        <f>IFERROR(VLOOKUP(B65,'[1]18'!B:F,5,0),"0")</f>
        <v>0</v>
      </c>
      <c r="EG65" s="77">
        <f>IFERROR(VLOOKUP(B65,'[1]18'!B:J,9,0),"0")</f>
        <v>0</v>
      </c>
      <c r="EH65" s="77">
        <f>IFERROR(VLOOKUP(B65,'[1]18'!B:K,10,0),"0")</f>
        <v>0</v>
      </c>
      <c r="EI65" s="77">
        <f>IFERROR(VLOOKUP(B65,'[1]18'!B:L,11,0),"0")</f>
        <v>0</v>
      </c>
      <c r="EJ65" s="75">
        <f t="shared" si="25"/>
        <v>0</v>
      </c>
      <c r="EK65" s="77">
        <f>IFERROR(VLOOKUP(B65,'[1]19'!B:D,3,0),"0")</f>
        <v>0</v>
      </c>
      <c r="EL65" s="77">
        <f>IFERROR(VLOOKUP(B65,'[1]19'!B:E,4,0),"0")</f>
        <v>0</v>
      </c>
      <c r="EM65" s="77">
        <f>IFERROR(VLOOKUP(B65,'[1]19'!B:F,5,0),"0")</f>
        <v>0</v>
      </c>
      <c r="EN65" s="77">
        <f>IFERROR(VLOOKUP(B65,'[1]19'!B:J,9,0),"0")</f>
        <v>0</v>
      </c>
      <c r="EO65" s="77">
        <f>IFERROR(VLOOKUP(B65,'[1]19'!B:K,10,0),"0")</f>
        <v>0</v>
      </c>
      <c r="EP65" s="77">
        <f>IFERROR(VLOOKUP(B65,'[1]19'!B:L,11,0),"0")</f>
        <v>0</v>
      </c>
      <c r="EQ65" s="75">
        <f t="shared" si="26"/>
        <v>0</v>
      </c>
      <c r="ER65" s="77">
        <f>IFERROR(VLOOKUP(B65,'[1]20'!B:D,3,0),"0")</f>
        <v>0</v>
      </c>
      <c r="ES65" s="77">
        <f>IFERROR(VLOOKUP(B65,'[1]20'!B:E,4,0),"0")</f>
        <v>0</v>
      </c>
      <c r="ET65" s="77">
        <f>IFERROR(VLOOKUP(B65,'[1]20'!B:F,5,0),"0")</f>
        <v>0</v>
      </c>
      <c r="EU65" s="77">
        <f>IFERROR(VLOOKUP(B65,'[1]20'!B:J,9,0),"0")</f>
        <v>0</v>
      </c>
      <c r="EV65" s="77">
        <f>IFERROR(VLOOKUP(B65,'[1]20'!B:K,10,0),"0")</f>
        <v>0</v>
      </c>
      <c r="EW65" s="77">
        <f>IFERROR(VLOOKUP(B65,'[1]20'!B:L,11,0),"0")</f>
        <v>0</v>
      </c>
      <c r="EX65" s="75">
        <f t="shared" si="27"/>
        <v>0</v>
      </c>
      <c r="EY65" s="77">
        <f>IFERROR(VLOOKUP(B65,'[1]21'!B:D,3,0),"0")</f>
        <v>0</v>
      </c>
      <c r="EZ65" s="77">
        <f>IFERROR(VLOOKUP(B65,'[1]21'!B:E,4,0),"0")</f>
        <v>0</v>
      </c>
      <c r="FA65" s="77">
        <f>IFERROR(VLOOKUP(B65,'[1]21'!B:F,5,0),"0")</f>
        <v>0</v>
      </c>
      <c r="FB65" s="77">
        <f>IFERROR(VLOOKUP(B65,'[1]21'!B:J,9,0),"0")</f>
        <v>0</v>
      </c>
      <c r="FC65" s="77">
        <f>IFERROR(VLOOKUP(B65,'[1]21'!B:K,10,0),"0")</f>
        <v>0</v>
      </c>
      <c r="FD65" s="77">
        <f>IFERROR(VLOOKUP(B65,'[1]21'!B:L,11,0),"0")</f>
        <v>0</v>
      </c>
      <c r="FE65" s="75">
        <f t="shared" si="28"/>
        <v>0</v>
      </c>
      <c r="FF65" s="77">
        <f>IFERROR(VLOOKUP(B65,'[1]22'!B:D,3,0),"0")</f>
        <v>0</v>
      </c>
      <c r="FG65" s="77">
        <f>IFERROR(VLOOKUP(B65,'[1]22'!B:E,4,0),"0")</f>
        <v>0</v>
      </c>
      <c r="FH65" s="77">
        <f>IFERROR(VLOOKUP(B65,'[1]22'!B:F,5,0),"0")</f>
        <v>0</v>
      </c>
      <c r="FI65" s="77">
        <f>IFERROR(VLOOKUP(B65,'[1]22'!B:J,9,0),"0")</f>
        <v>0</v>
      </c>
      <c r="FJ65" s="77">
        <f>IFERROR(VLOOKUP(B65,'[1]22'!B:K,10,0),"0")</f>
        <v>0</v>
      </c>
      <c r="FK65" s="77">
        <f>IFERROR(VLOOKUP(B65,'[1]22'!B:L,11,0),"0")</f>
        <v>0</v>
      </c>
      <c r="FL65" s="75">
        <f t="shared" si="29"/>
        <v>0</v>
      </c>
      <c r="FM65" s="77">
        <f>IFERROR(VLOOKUP(B65,'[1]23'!B:D,3,0),"0")</f>
        <v>0</v>
      </c>
      <c r="FN65" s="77">
        <f>IFERROR(VLOOKUP(B65,'[1]23'!B:E,4,0),"0")</f>
        <v>0</v>
      </c>
      <c r="FO65" s="77">
        <f>IFERROR(VLOOKUP(B65,'[1]23'!B:F,5,0),"0")</f>
        <v>0</v>
      </c>
      <c r="FP65" s="77">
        <f>IFERROR(VLOOKUP(B65,'[1]23'!B:J,9,0),"0")</f>
        <v>0</v>
      </c>
      <c r="FQ65" s="77">
        <f>IFERROR(VLOOKUP(B65,'[1]23'!B:K,10,0),"0")</f>
        <v>0</v>
      </c>
      <c r="FR65" s="77">
        <f>IFERROR(VLOOKUP(B65,'[1]23'!B:L,11,0),"0")</f>
        <v>0</v>
      </c>
      <c r="FS65" s="75">
        <f t="shared" si="30"/>
        <v>0</v>
      </c>
      <c r="FT65" s="77">
        <f>IFERROR(VLOOKUP(B65,'[1]24'!B:D,3,0),"0")</f>
        <v>0</v>
      </c>
      <c r="FU65" s="77">
        <f>IFERROR(VLOOKUP(B65,'[1]24'!B:E,4,0),"0")</f>
        <v>0</v>
      </c>
      <c r="FV65" s="77">
        <f>IFERROR(VLOOKUP(B65,'[1]24'!B:F,5,0),"0")</f>
        <v>0</v>
      </c>
      <c r="FW65" s="77">
        <f>IFERROR(VLOOKUP(B65,'[1]24'!B:J,9,0),"0")</f>
        <v>0</v>
      </c>
      <c r="FX65" s="77">
        <f>IFERROR(VLOOKUP(B65,'[1]24'!B:K,10,0),"0")</f>
        <v>0</v>
      </c>
      <c r="FY65" s="77">
        <f>IFERROR(VLOOKUP(B65,'[1]24'!B:L,11,0),"0")</f>
        <v>0</v>
      </c>
      <c r="FZ65" s="75">
        <f t="shared" si="31"/>
        <v>0</v>
      </c>
      <c r="GA65" s="77">
        <f>IFERROR(VLOOKUP(B65,'[1]25'!B:D,3,0),"0")</f>
        <v>0</v>
      </c>
      <c r="GB65" s="77">
        <f>IFERROR(VLOOKUP(B65,'[1]25'!B:E,4,0),"0")</f>
        <v>0</v>
      </c>
      <c r="GC65" s="77">
        <f>IFERROR(VLOOKUP(B65,'[1]25'!B:F,5,0),"0")</f>
        <v>0</v>
      </c>
      <c r="GD65" s="77">
        <f>IFERROR(VLOOKUP(B65,'[1]25'!B:J,9,0),"0")</f>
        <v>0</v>
      </c>
      <c r="GE65" s="77">
        <f>IFERROR(VLOOKUP(B65,'[1]25'!B:K,10,0),"0")</f>
        <v>0</v>
      </c>
      <c r="GF65" s="77">
        <f>IFERROR(VLOOKUP(B65,'[1]25'!B:L,11,0),"0")</f>
        <v>0</v>
      </c>
      <c r="GG65" s="75">
        <f t="shared" si="32"/>
        <v>0</v>
      </c>
      <c r="GH65" s="77">
        <f>IFERROR(VLOOKUP(B65,'[1]26'!B:D,3,0),"0")</f>
        <v>0</v>
      </c>
      <c r="GI65" s="77">
        <f>IFERROR(VLOOKUP(B65,'[1]26'!B:E,4,0),"0")</f>
        <v>0</v>
      </c>
      <c r="GJ65" s="77">
        <f>IFERROR(VLOOKUP(B65,'[1]26'!B:F,5,0),"0")</f>
        <v>0</v>
      </c>
      <c r="GK65" s="77">
        <f>IFERROR(VLOOKUP(B65,'[1]26'!B:J,9,0),"0")</f>
        <v>0</v>
      </c>
      <c r="GL65" s="77">
        <f>IFERROR(VLOOKUP(B65,'[1]26'!B:K,10,0),"0")</f>
        <v>0</v>
      </c>
      <c r="GM65" s="77">
        <f>IFERROR(VLOOKUP(B65,'[1]26'!B:L,11,0),"0")</f>
        <v>0</v>
      </c>
      <c r="GN65" s="75">
        <f t="shared" si="33"/>
        <v>0</v>
      </c>
      <c r="GO65" s="77">
        <f>IFERROR(VLOOKUP(B65,'[1]27'!B:D,3,0),"0")</f>
        <v>0</v>
      </c>
      <c r="GP65" s="77">
        <f>IFERROR(VLOOKUP(B65,'[1]27'!B:E,4,0),"0")</f>
        <v>0</v>
      </c>
      <c r="GQ65" s="77">
        <f>IFERROR(VLOOKUP(B65,'[1]27'!B:F,5,0),"0")</f>
        <v>0</v>
      </c>
      <c r="GR65" s="77">
        <f>IFERROR(VLOOKUP(B65,'[1]27'!B:J,9,0),"0")</f>
        <v>0</v>
      </c>
      <c r="GS65" s="77">
        <f>IFERROR(VLOOKUP(B65,'[1]27'!B:K,10,0),"0")</f>
        <v>0</v>
      </c>
      <c r="GT65" s="77">
        <f>IFERROR(VLOOKUP(B65,'[1]27'!B:L,11,0),"0")</f>
        <v>0</v>
      </c>
      <c r="GU65" s="75">
        <f t="shared" si="34"/>
        <v>0</v>
      </c>
      <c r="GV65" s="77">
        <f>IFERROR(VLOOKUP(B65,'[1]28'!B:D,3,0),"0")</f>
        <v>0</v>
      </c>
      <c r="GW65" s="77">
        <f>IFERROR(VLOOKUP(B65,'[1]28'!B:E,4,0),"0")</f>
        <v>0</v>
      </c>
      <c r="GX65" s="77">
        <f>IFERROR(VLOOKUP(B65,'[1]28'!B:F,5,0),"0")</f>
        <v>0</v>
      </c>
      <c r="GY65" s="77">
        <f>IFERROR(VLOOKUP(B65,'[1]28'!B:J,9,0),"0")</f>
        <v>0</v>
      </c>
      <c r="GZ65" s="77">
        <f>IFERROR(VLOOKUP(B65,'[1]28'!B:K,10,0),"0")</f>
        <v>0</v>
      </c>
      <c r="HA65" s="77">
        <f>IFERROR(VLOOKUP(B65,'[1]28'!B:L,11,0),"0")</f>
        <v>0</v>
      </c>
      <c r="HB65" s="75">
        <f t="shared" si="35"/>
        <v>0</v>
      </c>
      <c r="HC65" s="77" t="str">
        <f>IFERROR(VLOOKUP(B65,#REF!,3),"0")</f>
        <v>0</v>
      </c>
      <c r="HD65" s="77" t="str">
        <f>IFERROR(VLOOKUP(B65,#REF!,4,0),"0")</f>
        <v>0</v>
      </c>
      <c r="HE65" s="77" t="str">
        <f>IFERROR(VLOOKUP(B65,#REF!,5,0),"0")</f>
        <v>0</v>
      </c>
      <c r="HF65" s="77" t="str">
        <f>IFERROR(VLOOKUP(B65,#REF!,9,0),"0")</f>
        <v>0</v>
      </c>
      <c r="HG65" s="77" t="str">
        <f>IFERROR(VLOOKUP(B65,#REF!,10,0),"0")</f>
        <v>0</v>
      </c>
      <c r="HH65" s="77" t="str">
        <f>IFERROR(VLOOKUP(B65,#REF!,11,0),"0")</f>
        <v>0</v>
      </c>
      <c r="HI65" s="75">
        <f t="shared" si="36"/>
        <v>0</v>
      </c>
      <c r="HP65" s="75">
        <f t="shared" si="37"/>
        <v>0</v>
      </c>
      <c r="HW65" s="75">
        <f t="shared" si="38"/>
        <v>0</v>
      </c>
    </row>
    <row r="66" spans="1:231" x14ac:dyDescent="0.6">
      <c r="A66" s="57">
        <v>63</v>
      </c>
      <c r="B66" s="57">
        <v>1111008</v>
      </c>
      <c r="C66" s="58" t="s">
        <v>16782</v>
      </c>
      <c r="D66" s="57" t="s">
        <v>168</v>
      </c>
      <c r="E66" s="59">
        <v>13.36</v>
      </c>
      <c r="F66" s="73">
        <f t="shared" si="5"/>
        <v>5063.4399999999996</v>
      </c>
      <c r="G66" s="74">
        <f t="shared" si="40"/>
        <v>71</v>
      </c>
      <c r="H66" s="74">
        <f t="shared" si="40"/>
        <v>46</v>
      </c>
      <c r="I66" s="74">
        <f t="shared" si="40"/>
        <v>9</v>
      </c>
      <c r="J66" s="74">
        <f t="shared" si="40"/>
        <v>207</v>
      </c>
      <c r="K66" s="74">
        <f t="shared" si="40"/>
        <v>0</v>
      </c>
      <c r="L66" s="74">
        <f t="shared" si="40"/>
        <v>46</v>
      </c>
      <c r="M66" s="75">
        <f t="shared" si="41"/>
        <v>379</v>
      </c>
      <c r="N66" s="76">
        <f t="shared" si="42"/>
        <v>333</v>
      </c>
      <c r="O66" s="77" t="str">
        <f>IFERROR(VLOOKUP(B66,'[1]1ไม่มียอด'!B:D,3,0),"0")</f>
        <v>0</v>
      </c>
      <c r="P66" s="77" t="str">
        <f>IFERROR(VLOOKUP(B66,'[1]1ไม่มียอด'!B:E,4,0),"0")</f>
        <v>0</v>
      </c>
      <c r="Q66" s="77" t="str">
        <f>IFERROR(VLOOKUP(B66,'[1]1ไม่มียอด'!B:F,5,0),"0")</f>
        <v>0</v>
      </c>
      <c r="R66" s="77" t="str">
        <f>IFERROR(VLOOKUP(B66,'[1]1ไม่มียอด'!B:G,6,0),"0")</f>
        <v>0</v>
      </c>
      <c r="S66" s="77" t="str">
        <f>IFERROR(VLOOKUP(B66,'[1]1ไม่มียอด'!B:J,9,0),"0")</f>
        <v>0</v>
      </c>
      <c r="T66" s="77" t="str">
        <f>IFERROR(VLOOKUP(B66,'[1]1ไม่มียอด'!B:K,10,0),"0")</f>
        <v>0</v>
      </c>
      <c r="U66" s="75">
        <f t="shared" si="8"/>
        <v>0</v>
      </c>
      <c r="V66" s="77" t="str">
        <f>IFERROR(VLOOKUP(B66,#REF!,3,0),"0")</f>
        <v>0</v>
      </c>
      <c r="W66" s="77" t="str">
        <f>IFERROR(VLOOKUP(B66,#REF!,4,0),"0")</f>
        <v>0</v>
      </c>
      <c r="X66" s="77" t="str">
        <f>IFERROR(VLOOKUP(B66,#REF!,5,0),"0")</f>
        <v>0</v>
      </c>
      <c r="Y66" s="77" t="str">
        <f>IFERROR(VLOOKUP(B66,#REF!,9,0),"0")</f>
        <v>0</v>
      </c>
      <c r="Z66" s="77" t="str">
        <f>IFERROR(VLOOKUP(B66,#REF!,10,0),"0")</f>
        <v>0</v>
      </c>
      <c r="AA66" s="77" t="str">
        <f>IFERROR(VLOOKUP(B66,#REF!,11,0),"0")</f>
        <v>0</v>
      </c>
      <c r="AB66" s="75">
        <f t="shared" si="9"/>
        <v>0</v>
      </c>
      <c r="AC66" s="77">
        <f>IFERROR(VLOOKUP(B66,'[1]3'!B:D,3,0),"0")</f>
        <v>0</v>
      </c>
      <c r="AD66" s="77">
        <f>IFERROR(VLOOKUP(B66,'[1]3'!B:E,4,0),"0")</f>
        <v>0</v>
      </c>
      <c r="AE66" s="77">
        <f>IFERROR(VLOOKUP(B66,'[1]3'!B:F,5,0),"0")</f>
        <v>0</v>
      </c>
      <c r="AF66" s="77">
        <f>IFERROR(VLOOKUP(B66,'[1]3'!B:J,9,0),"0")</f>
        <v>0</v>
      </c>
      <c r="AG66" s="77">
        <f>IFERROR(VLOOKUP(B66,'[1]3'!B:K,10,0),"0")</f>
        <v>0</v>
      </c>
      <c r="AH66" s="77">
        <f>IFERROR(VLOOKUP(B66,'[1]3'!B:L,11,0),"0")</f>
        <v>0</v>
      </c>
      <c r="AI66" s="75">
        <f t="shared" si="10"/>
        <v>0</v>
      </c>
      <c r="AJ66" s="77">
        <f>IFERROR(VLOOKUP(B66,'[1]4'!B:D,3,0),"0")</f>
        <v>0</v>
      </c>
      <c r="AK66" s="77">
        <f>IFERROR(VLOOKUP(B66,'[1]4'!B:E,4,0),"0")</f>
        <v>0</v>
      </c>
      <c r="AL66" s="77">
        <f>IFERROR(VLOOKUP(B66,'[1]4'!B:F,5,0),"0")</f>
        <v>0</v>
      </c>
      <c r="AM66" s="77">
        <f>IFERROR(VLOOKUP(B66,'[1]4'!B:J,9,0),"0")</f>
        <v>0</v>
      </c>
      <c r="AN66" s="77">
        <f>IFERROR(VLOOKUP(B66,'[1]4'!B:K,10,0),"0")</f>
        <v>0</v>
      </c>
      <c r="AO66" s="77">
        <f>IFERROR(VLOOKUP(B66,'[1]4'!B:L,11,0),"0")</f>
        <v>0</v>
      </c>
      <c r="AP66" s="75">
        <f t="shared" si="11"/>
        <v>0</v>
      </c>
      <c r="AQ66" s="77">
        <f>IFERROR(VLOOKUP(B66,'[1]5'!B:D,3,0),"0")</f>
        <v>10</v>
      </c>
      <c r="AR66" s="77">
        <f>IFERROR(VLOOKUP(B66,'[1]5'!B:E,4,0),"0")</f>
        <v>0</v>
      </c>
      <c r="AS66" s="77">
        <f>IFERROR(VLOOKUP(B66,'[1]5'!B:F,5,0),"0")</f>
        <v>0</v>
      </c>
      <c r="AT66" s="77">
        <f>IFERROR(VLOOKUP(B66,'[1]5'!B:J,9,0),"0")</f>
        <v>0</v>
      </c>
      <c r="AU66" s="77">
        <f>IFERROR(VLOOKUP(B66,'[1]5'!B:K,10,0),"0")</f>
        <v>0</v>
      </c>
      <c r="AV66" s="77">
        <f>IFERROR(VLOOKUP(B66,'[1]5'!B:L,11,0),"0")</f>
        <v>5</v>
      </c>
      <c r="AW66" s="75">
        <f t="shared" si="12"/>
        <v>10</v>
      </c>
      <c r="AX66" s="77">
        <f>IFERROR(VLOOKUP(B66,'[1]6'!B:D,3,0),"0")</f>
        <v>32</v>
      </c>
      <c r="AY66" s="77">
        <f>IFERROR(VLOOKUP(B66,'[1]6'!B:E,4,0),"0")</f>
        <v>0</v>
      </c>
      <c r="AZ66" s="77">
        <f>IFERROR(VLOOKUP(B66,'[1]6'!B:F,5,0),"0")</f>
        <v>0</v>
      </c>
      <c r="BA66" s="77">
        <f>IFERROR(VLOOKUP(B66,'[1]6'!B:J,9,0),"0")</f>
        <v>0</v>
      </c>
      <c r="BB66" s="77">
        <f>IFERROR(VLOOKUP(B66,'[1]6'!B:K,10,0),"0")</f>
        <v>0</v>
      </c>
      <c r="BC66" s="77">
        <f>IFERROR(VLOOKUP(B66,'[1]6'!B:L,11,0),"0")</f>
        <v>0</v>
      </c>
      <c r="BD66" s="75">
        <f t="shared" si="13"/>
        <v>32</v>
      </c>
      <c r="BE66" s="77">
        <f>IFERROR(VLOOKUP(B66,'[1]7'!B:D,3,0),"0")</f>
        <v>2</v>
      </c>
      <c r="BF66" s="77">
        <f>IFERROR(VLOOKUP(B66,'[1]7'!B:E,4,0),"0")</f>
        <v>0</v>
      </c>
      <c r="BG66" s="77">
        <f>IFERROR(VLOOKUP(B66,'[1]7'!B:F,5,0),"0")</f>
        <v>0</v>
      </c>
      <c r="BH66" s="77">
        <f>IFERROR(VLOOKUP(B66,'[1]7'!B:J,9,0),"0")</f>
        <v>0</v>
      </c>
      <c r="BI66" s="77">
        <f>IFERROR(VLOOKUP(B66,'[1]7'!B:K,10,0),"0")</f>
        <v>0</v>
      </c>
      <c r="BJ66" s="77">
        <f>IFERROR(VLOOKUP(B66,'[1]7'!B:L,11,0),"0")</f>
        <v>5</v>
      </c>
      <c r="BK66" s="75">
        <f t="shared" si="14"/>
        <v>2</v>
      </c>
      <c r="BL66" s="77">
        <f>IFERROR(VLOOKUP(B66,'[1]8'!B:D,3,0),"0")</f>
        <v>2</v>
      </c>
      <c r="BM66" s="77">
        <f>IFERROR(VLOOKUP(B66,'[1]8'!B:E,4,0),"0")</f>
        <v>12</v>
      </c>
      <c r="BN66" s="77">
        <f>IFERROR(VLOOKUP(B66,'[1]8'!B:F,5,0),"0")</f>
        <v>0</v>
      </c>
      <c r="BO66" s="77">
        <f>IFERROR(VLOOKUP(B66,'[1]8'!B:J,9,0),"0")</f>
        <v>0</v>
      </c>
      <c r="BP66" s="77">
        <f>IFERROR(VLOOKUP(B66,'[1]8'!B:K,10,0),"0")</f>
        <v>0</v>
      </c>
      <c r="BQ66" s="77">
        <f>IFERROR(VLOOKUP(B66,'[1]8'!B:L,11,0),"0")</f>
        <v>0</v>
      </c>
      <c r="BR66" s="75">
        <f t="shared" si="15"/>
        <v>14</v>
      </c>
      <c r="BS66" s="77">
        <f>IFERROR(VLOOKUP(B66,'[1]9'!B:D,3,0),"0")</f>
        <v>1</v>
      </c>
      <c r="BT66" s="77">
        <f>IFERROR(VLOOKUP(B66,'[1]9'!B:E,4,0),"0")</f>
        <v>0</v>
      </c>
      <c r="BU66" s="77">
        <f>IFERROR(VLOOKUP(B66,'[1]9'!B:F,5,0),"0")</f>
        <v>0</v>
      </c>
      <c r="BV66" s="77">
        <f>IFERROR(VLOOKUP(B66,'[1]9'!B:J,9,0),"0")</f>
        <v>9</v>
      </c>
      <c r="BW66" s="77">
        <f>IFERROR(VLOOKUP(B66,'[1]9'!B:K,10,0),"0")</f>
        <v>0</v>
      </c>
      <c r="BX66" s="77">
        <f>IFERROR(VLOOKUP(B66,'[1]9'!B:L,11,0),"0")</f>
        <v>0</v>
      </c>
      <c r="BY66" s="75">
        <f t="shared" si="16"/>
        <v>10</v>
      </c>
      <c r="BZ66" s="77">
        <f>IFERROR(VLOOKUP(B66,'[1]10'!B:D,3,0),"0")</f>
        <v>0</v>
      </c>
      <c r="CA66" s="77">
        <f>IFERROR(VLOOKUP(B66,'[1]10'!B:E,4,0),"0")</f>
        <v>0</v>
      </c>
      <c r="CB66" s="77">
        <f>VLOOKUP(B66,'[1]10'!B:F,5,0)</f>
        <v>3</v>
      </c>
      <c r="CC66" s="77">
        <f>IFERROR(VLOOKUP(B66,'[1]10'!B:J,9,0),"0")</f>
        <v>0</v>
      </c>
      <c r="CD66" s="77">
        <f>IFERROR(VLOOKUP(B66,'[1]10'!B:K,10,0),"0")</f>
        <v>0</v>
      </c>
      <c r="CE66" s="77">
        <f>IFERROR(VLOOKUP(B66,'[1]10'!B:L,11,0),"0")</f>
        <v>4</v>
      </c>
      <c r="CF66" s="75">
        <f t="shared" si="17"/>
        <v>3</v>
      </c>
      <c r="CG66" s="77">
        <f>IFERROR(VLOOKUP(B66,'[1]11'!B:D,3,0),"0")</f>
        <v>1</v>
      </c>
      <c r="CH66" s="77">
        <f>IFERROR(VLOOKUP(B66,'[1]11'!B:E,4,0),"0")</f>
        <v>1</v>
      </c>
      <c r="CI66" s="77">
        <f>IFERROR(VLOOKUP(B66,'[1]11'!B:F,5,0),"0")</f>
        <v>0</v>
      </c>
      <c r="CJ66" s="77">
        <f>IFERROR(VLOOKUP(B66,'[1]11'!B:J,9,0),"0")</f>
        <v>6</v>
      </c>
      <c r="CK66" s="77">
        <f>IFERROR(VLOOKUP(B66,'[1]11'!B:K,10,0),"0")</f>
        <v>0</v>
      </c>
      <c r="CL66" s="77">
        <f>IFERROR(VLOOKUP(B66,'[1]11'!B:L,11,0),"0")</f>
        <v>0</v>
      </c>
      <c r="CM66" s="75">
        <f t="shared" si="18"/>
        <v>8</v>
      </c>
      <c r="CN66" s="77">
        <f>IFERROR(VLOOKUP(B66,'[1]12'!B:D,3,0),"0")</f>
        <v>2</v>
      </c>
      <c r="CO66" s="77">
        <f>IFERROR(VLOOKUP(B66,'[1]12'!B:E,4,0),"0")</f>
        <v>0</v>
      </c>
      <c r="CP66" s="77">
        <f>IFERROR(VLOOKUP(B66,'[1]12'!B:F,5,0),"0")</f>
        <v>0</v>
      </c>
      <c r="CQ66" s="77">
        <f>IFERROR(VLOOKUP(B66,'[1]12'!B:J,9,0),"0")</f>
        <v>0</v>
      </c>
      <c r="CR66" s="77">
        <f>IFERROR(VLOOKUP(B66,'[1]12'!B:K,10,0),"0")</f>
        <v>0</v>
      </c>
      <c r="CS66" s="77">
        <f>IFERROR(VLOOKUP(B66,'[1]12'!B:L,11,0),"0")</f>
        <v>3</v>
      </c>
      <c r="CT66" s="75">
        <f t="shared" si="19"/>
        <v>2</v>
      </c>
      <c r="CU66" s="77">
        <f>IFERROR(VLOOKUP(B66,'[1]13'!B:D,3,0),"0")</f>
        <v>0</v>
      </c>
      <c r="CV66" s="77">
        <f>IFERROR(VLOOKUP(B66,'[1]13'!B:E,4,0),"0")</f>
        <v>0</v>
      </c>
      <c r="CW66" s="77">
        <f>IFERROR(VLOOKUP(B66,'[1]13'!B:F,5,0),"0")</f>
        <v>3</v>
      </c>
      <c r="CX66" s="77">
        <f>IFERROR(VLOOKUP(B66,'[1]13'!B:J,9,0),"0")</f>
        <v>0</v>
      </c>
      <c r="CY66" s="77">
        <f>IFERROR(VLOOKUP(B66,'[1]13'!B:K,10,0),"0")</f>
        <v>0</v>
      </c>
      <c r="CZ66" s="77">
        <f>IFERROR(VLOOKUP(B66,'[1]13'!B:L,11,0),"0")</f>
        <v>4</v>
      </c>
      <c r="DA66" s="75">
        <f t="shared" si="20"/>
        <v>3</v>
      </c>
      <c r="DB66" s="77">
        <f>IFERROR(VLOOKUP(B66,'[1]14'!B:D,3,0),"0")</f>
        <v>0</v>
      </c>
      <c r="DC66" s="77">
        <f>IFERROR(VLOOKUP(B66,'[1]14'!B:E,4,0),"0")</f>
        <v>0</v>
      </c>
      <c r="DD66" s="77">
        <f>IFERROR(VLOOKUP(B66,'[1]14'!B:F,5,0),"0")</f>
        <v>0</v>
      </c>
      <c r="DE66" s="77">
        <f>IFERROR(VLOOKUP(B66,'[1]14'!B:J,9,0),"0")</f>
        <v>0</v>
      </c>
      <c r="DF66" s="77">
        <f>IFERROR(VLOOKUP(B66,'[1]14'!B:K,10,0),"0")</f>
        <v>0</v>
      </c>
      <c r="DG66" s="77">
        <f>IFERROR(VLOOKUP(B66,'[1]14'!B:L,11,0),"0")</f>
        <v>5</v>
      </c>
      <c r="DH66" s="75">
        <f t="shared" si="21"/>
        <v>0</v>
      </c>
      <c r="DI66" s="77">
        <f>IFERROR(VLOOKUP(B66,'[1]15'!B:D,3,0),"0")</f>
        <v>0</v>
      </c>
      <c r="DJ66" s="77">
        <f>IFERROR(VLOOKUP(B66,'[1]15'!B:E,4,0),"0")</f>
        <v>0</v>
      </c>
      <c r="DK66" s="77">
        <f>IFERROR(VLOOKUP(B66,'[1]15'!B:F,5,0),"0")</f>
        <v>0</v>
      </c>
      <c r="DL66" s="77">
        <f>IFERROR(VLOOKUP(B66,'[1]15'!B:J,9,0),"0")</f>
        <v>12</v>
      </c>
      <c r="DM66" s="77">
        <f>IFERROR(VLOOKUP(B66,'[1]15'!B:K,10,0),"0")</f>
        <v>0</v>
      </c>
      <c r="DN66" s="77">
        <f>IFERROR(VLOOKUP(B66,'[1]15'!B:L,11,0),"0")</f>
        <v>0</v>
      </c>
      <c r="DO66" s="75">
        <f t="shared" si="22"/>
        <v>12</v>
      </c>
      <c r="DP66" s="77">
        <f>IFERROR(VLOOKUP(B66,'[1]16'!B:D,3,0),"0")</f>
        <v>0</v>
      </c>
      <c r="DQ66" s="77">
        <f>IFERROR(VLOOKUP(B66,'[1]16'!B:E,4,0),"0")</f>
        <v>6</v>
      </c>
      <c r="DR66" s="77">
        <f>IFERROR(VLOOKUP(B66,'[1]16'!B:F,5,0),"0")</f>
        <v>3</v>
      </c>
      <c r="DS66" s="77">
        <f>IFERROR(VLOOKUP(B66,'[1]16'!B:J,9,0),"0")</f>
        <v>3</v>
      </c>
      <c r="DT66" s="77">
        <f>IFERROR(VLOOKUP(B66,'[1]16'!B:K,10,0),"0")</f>
        <v>0</v>
      </c>
      <c r="DU66" s="77">
        <f>IFERROR(VLOOKUP(B66,'[1]16'!B:L,11,0),"0")</f>
        <v>0</v>
      </c>
      <c r="DV66" s="75">
        <f t="shared" si="23"/>
        <v>12</v>
      </c>
      <c r="DW66" s="77">
        <f>IFERROR(VLOOKUP(B66,'[1]17'!B:D,3,0),"0")</f>
        <v>0</v>
      </c>
      <c r="DX66" s="77">
        <f>IFERROR(VLOOKUP(B66,'[1]17'!B:E,4,0),"0")</f>
        <v>3</v>
      </c>
      <c r="DY66" s="77">
        <f>IFERROR(VLOOKUP(B66,'[1]17'!B:F,5,0),"0")</f>
        <v>0</v>
      </c>
      <c r="DZ66" s="77">
        <f>IFERROR(VLOOKUP(B66,'[1]17'!B:J,9,0),"0")</f>
        <v>0</v>
      </c>
      <c r="EA66" s="77">
        <f>IFERROR(VLOOKUP(B66,'[1]17'!B:K,10,0),"0")</f>
        <v>0</v>
      </c>
      <c r="EB66" s="77">
        <f>IFERROR(VLOOKUP(B66,'[1]17'!B:L,11,0),"0")</f>
        <v>0</v>
      </c>
      <c r="EC66" s="75">
        <f t="shared" si="24"/>
        <v>3</v>
      </c>
      <c r="ED66" s="77">
        <f>IFERROR(VLOOKUP(B66,'[1]18'!B:D,3,0),"0")</f>
        <v>0</v>
      </c>
      <c r="EE66" s="77">
        <f>IFERROR(VLOOKUP(B66,'[1]18'!B:E,4,0),"0")</f>
        <v>0</v>
      </c>
      <c r="EF66" s="77">
        <f>IFERROR(VLOOKUP(B66,'[1]18'!B:F,5,0),"0")</f>
        <v>0</v>
      </c>
      <c r="EG66" s="77">
        <f>IFERROR(VLOOKUP(B66,'[1]18'!B:J,9,0),"0")</f>
        <v>9</v>
      </c>
      <c r="EH66" s="77">
        <f>IFERROR(VLOOKUP(B66,'[1]18'!B:K,10,0),"0")</f>
        <v>0</v>
      </c>
      <c r="EI66" s="77">
        <f>IFERROR(VLOOKUP(B66,'[1]18'!B:L,11,0),"0")</f>
        <v>0</v>
      </c>
      <c r="EJ66" s="75">
        <f t="shared" si="25"/>
        <v>9</v>
      </c>
      <c r="EK66" s="77">
        <f>IFERROR(VLOOKUP(B66,'[1]19'!B:D,3,0),"0")</f>
        <v>0</v>
      </c>
      <c r="EL66" s="77">
        <f>IFERROR(VLOOKUP(B66,'[1]19'!B:E,4,0),"0")</f>
        <v>3</v>
      </c>
      <c r="EM66" s="77">
        <f>IFERROR(VLOOKUP(B66,'[1]19'!B:F,5,0),"0")</f>
        <v>0</v>
      </c>
      <c r="EN66" s="77">
        <f>IFERROR(VLOOKUP(B66,'[1]19'!B:J,9,0),"0")</f>
        <v>15</v>
      </c>
      <c r="EO66" s="77">
        <f>IFERROR(VLOOKUP(B66,'[1]19'!B:K,10,0),"0")</f>
        <v>0</v>
      </c>
      <c r="EP66" s="77">
        <f>IFERROR(VLOOKUP(B66,'[1]19'!B:L,11,0),"0")</f>
        <v>0</v>
      </c>
      <c r="EQ66" s="75">
        <f t="shared" si="26"/>
        <v>18</v>
      </c>
      <c r="ER66" s="77">
        <f>IFERROR(VLOOKUP(B66,'[1]20'!B:D,3,0),"0")</f>
        <v>0</v>
      </c>
      <c r="ES66" s="77">
        <f>IFERROR(VLOOKUP(B66,'[1]20'!B:E,4,0),"0")</f>
        <v>0</v>
      </c>
      <c r="ET66" s="77">
        <f>IFERROR(VLOOKUP(B66,'[1]20'!B:F,5,0),"0")</f>
        <v>0</v>
      </c>
      <c r="EU66" s="77">
        <f>IFERROR(VLOOKUP(B66,'[1]20'!B:J,9,0),"0")</f>
        <v>18</v>
      </c>
      <c r="EV66" s="77">
        <f>IFERROR(VLOOKUP(B66,'[1]20'!B:K,10,0),"0")</f>
        <v>0</v>
      </c>
      <c r="EW66" s="77">
        <f>IFERROR(VLOOKUP(B66,'[1]20'!B:L,11,0),"0")</f>
        <v>0</v>
      </c>
      <c r="EX66" s="75">
        <f t="shared" si="27"/>
        <v>18</v>
      </c>
      <c r="EY66" s="77">
        <f>IFERROR(VLOOKUP(B66,'[1]21'!B:D,3,0),"0")</f>
        <v>0</v>
      </c>
      <c r="EZ66" s="77">
        <f>IFERROR(VLOOKUP(B66,'[1]21'!B:E,4,0),"0")</f>
        <v>3</v>
      </c>
      <c r="FA66" s="77">
        <f>IFERROR(VLOOKUP(B66,'[1]21'!B:F,5,0),"0")</f>
        <v>0</v>
      </c>
      <c r="FB66" s="77">
        <f>IFERROR(VLOOKUP(B66,'[1]21'!B:J,9,0),"0")</f>
        <v>12</v>
      </c>
      <c r="FC66" s="77">
        <f>IFERROR(VLOOKUP(B66,'[1]21'!B:K,10,0),"0")</f>
        <v>0</v>
      </c>
      <c r="FD66" s="77">
        <f>IFERROR(VLOOKUP(B66,'[1]21'!B:L,11,0),"0")</f>
        <v>5</v>
      </c>
      <c r="FE66" s="75">
        <f t="shared" si="28"/>
        <v>20</v>
      </c>
      <c r="FF66" s="77">
        <f>IFERROR(VLOOKUP(B66,'[1]22'!B:D,3,0),"0")</f>
        <v>10</v>
      </c>
      <c r="FG66" s="77">
        <f>IFERROR(VLOOKUP(B66,'[1]22'!B:E,4,0),"0")</f>
        <v>4</v>
      </c>
      <c r="FH66" s="77">
        <f>IFERROR(VLOOKUP(B66,'[1]22'!B:F,5,0),"0")</f>
        <v>0</v>
      </c>
      <c r="FI66" s="77">
        <f>IFERROR(VLOOKUP(B66,'[1]22'!B:J,9,0),"0")</f>
        <v>12</v>
      </c>
      <c r="FJ66" s="77">
        <f>IFERROR(VLOOKUP(B66,'[1]22'!B:K,10,0),"0")</f>
        <v>0</v>
      </c>
      <c r="FK66" s="77">
        <f>IFERROR(VLOOKUP(B66,'[1]22'!B:L,11,0),"0")</f>
        <v>0</v>
      </c>
      <c r="FL66" s="75">
        <f t="shared" si="29"/>
        <v>26</v>
      </c>
      <c r="FM66" s="77">
        <f>IFERROR(VLOOKUP(B66,'[1]23'!B:D,3,0),"0")</f>
        <v>0</v>
      </c>
      <c r="FN66" s="77">
        <f>IFERROR(VLOOKUP(B66,'[1]23'!B:E,4,0),"0")</f>
        <v>3</v>
      </c>
      <c r="FO66" s="77">
        <f>IFERROR(VLOOKUP(B66,'[1]23'!B:F,5,0),"0")</f>
        <v>0</v>
      </c>
      <c r="FP66" s="77">
        <f>IFERROR(VLOOKUP(B66,'[1]23'!B:J,9,0),"0")</f>
        <v>17</v>
      </c>
      <c r="FQ66" s="77">
        <f>IFERROR(VLOOKUP(B66,'[1]23'!B:K,10,0),"0")</f>
        <v>0</v>
      </c>
      <c r="FR66" s="77">
        <f>IFERROR(VLOOKUP(B66,'[1]23'!B:L,11,0),"0")</f>
        <v>0</v>
      </c>
      <c r="FS66" s="75">
        <f t="shared" si="30"/>
        <v>20</v>
      </c>
      <c r="FT66" s="77">
        <f>IFERROR(VLOOKUP(B66,'[1]24'!B:D,3,0),"0")</f>
        <v>0</v>
      </c>
      <c r="FU66" s="77">
        <f>IFERROR(VLOOKUP(B66,'[1]24'!B:E,4,0),"0")</f>
        <v>0</v>
      </c>
      <c r="FV66" s="77">
        <f>IFERROR(VLOOKUP(B66,'[1]24'!B:F,5,0),"0")</f>
        <v>0</v>
      </c>
      <c r="FW66" s="77">
        <f>IFERROR(VLOOKUP(B66,'[1]24'!B:J,9,0),"0")</f>
        <v>12</v>
      </c>
      <c r="FX66" s="77">
        <f>IFERROR(VLOOKUP(B66,'[1]24'!B:K,10,0),"0")</f>
        <v>0</v>
      </c>
      <c r="FY66" s="77">
        <f>IFERROR(VLOOKUP(B66,'[1]24'!B:L,11,0),"0")</f>
        <v>0</v>
      </c>
      <c r="FZ66" s="75">
        <f t="shared" si="31"/>
        <v>12</v>
      </c>
      <c r="GA66" s="77">
        <f>IFERROR(VLOOKUP(B66,'[1]25'!B:D,3,0),"0")</f>
        <v>10</v>
      </c>
      <c r="GB66" s="77">
        <f>IFERROR(VLOOKUP(B66,'[1]25'!B:E,4,0),"0")</f>
        <v>1</v>
      </c>
      <c r="GC66" s="77">
        <f>IFERROR(VLOOKUP(B66,'[1]25'!B:F,5,0),"0")</f>
        <v>0</v>
      </c>
      <c r="GD66" s="77">
        <f>IFERROR(VLOOKUP(B66,'[1]25'!B:J,9,0),"0")</f>
        <v>0</v>
      </c>
      <c r="GE66" s="77">
        <f>IFERROR(VLOOKUP(B66,'[1]25'!B:K,10,0),"0")</f>
        <v>0</v>
      </c>
      <c r="GF66" s="77">
        <f>IFERROR(VLOOKUP(B66,'[1]25'!B:L,11,0),"0")</f>
        <v>0</v>
      </c>
      <c r="GG66" s="75">
        <f t="shared" si="32"/>
        <v>11</v>
      </c>
      <c r="GH66" s="77">
        <f>IFERROR(VLOOKUP(B66,'[1]26'!B:D,3,0),"0")</f>
        <v>0</v>
      </c>
      <c r="GI66" s="77">
        <f>IFERROR(VLOOKUP(B66,'[1]26'!B:E,4,0),"0")</f>
        <v>0</v>
      </c>
      <c r="GJ66" s="77">
        <f>IFERROR(VLOOKUP(B66,'[1]26'!B:F,5,0),"0")</f>
        <v>0</v>
      </c>
      <c r="GK66" s="77">
        <f>IFERROR(VLOOKUP(B66,'[1]26'!B:J,9,0),"0")</f>
        <v>21</v>
      </c>
      <c r="GL66" s="77">
        <f>IFERROR(VLOOKUP(B66,'[1]26'!B:K,10,0),"0")</f>
        <v>0</v>
      </c>
      <c r="GM66" s="77">
        <f>IFERROR(VLOOKUP(B66,'[1]26'!B:L,11,0),"0")</f>
        <v>0</v>
      </c>
      <c r="GN66" s="75">
        <f t="shared" si="33"/>
        <v>21</v>
      </c>
      <c r="GO66" s="77">
        <f>IFERROR(VLOOKUP(B66,'[1]27'!B:D,3,0),"0")</f>
        <v>1</v>
      </c>
      <c r="GP66" s="77">
        <f>IFERROR(VLOOKUP(B66,'[1]27'!B:E,4,0),"0")</f>
        <v>9</v>
      </c>
      <c r="GQ66" s="77">
        <f>IFERROR(VLOOKUP(B66,'[1]27'!B:F,5,0),"0")</f>
        <v>0</v>
      </c>
      <c r="GR66" s="77">
        <f>IFERROR(VLOOKUP(B66,'[1]27'!B:J,9,0),"0")</f>
        <v>37</v>
      </c>
      <c r="GS66" s="77">
        <f>IFERROR(VLOOKUP(B66,'[1]27'!B:K,10,0),"0")</f>
        <v>0</v>
      </c>
      <c r="GT66" s="77">
        <f>IFERROR(VLOOKUP(B66,'[1]27'!B:L,11,0),"0")</f>
        <v>15</v>
      </c>
      <c r="GU66" s="75">
        <f t="shared" si="34"/>
        <v>62</v>
      </c>
      <c r="GV66" s="77">
        <f>IFERROR(VLOOKUP(B66,'[1]28'!B:D,3,0),"0")</f>
        <v>0</v>
      </c>
      <c r="GW66" s="77">
        <f>IFERROR(VLOOKUP(B66,'[1]28'!B:E,4,0),"0")</f>
        <v>1</v>
      </c>
      <c r="GX66" s="77">
        <f>IFERROR(VLOOKUP(B66,'[1]28'!B:F,5,0),"0")</f>
        <v>0</v>
      </c>
      <c r="GY66" s="77">
        <f>IFERROR(VLOOKUP(B66,'[1]28'!B:J,9,0),"0")</f>
        <v>24</v>
      </c>
      <c r="GZ66" s="77">
        <f>IFERROR(VLOOKUP(B66,'[1]28'!B:K,10,0),"0")</f>
        <v>0</v>
      </c>
      <c r="HA66" s="77">
        <f>IFERROR(VLOOKUP(B66,'[1]28'!B:L,11,0),"0")</f>
        <v>0</v>
      </c>
      <c r="HB66" s="75">
        <f t="shared" si="35"/>
        <v>25</v>
      </c>
      <c r="HC66" s="77" t="str">
        <f>IFERROR(VLOOKUP(B66,#REF!,3),"0")</f>
        <v>0</v>
      </c>
      <c r="HD66" s="77" t="str">
        <f>IFERROR(VLOOKUP(B66,#REF!,4,0),"0")</f>
        <v>0</v>
      </c>
      <c r="HE66" s="77" t="str">
        <f>IFERROR(VLOOKUP(B66,#REF!,5,0),"0")</f>
        <v>0</v>
      </c>
      <c r="HF66" s="77" t="str">
        <f>IFERROR(VLOOKUP(B66,#REF!,9,0),"0")</f>
        <v>0</v>
      </c>
      <c r="HG66" s="77" t="str">
        <f>IFERROR(VLOOKUP(B66,#REF!,10,0),"0")</f>
        <v>0</v>
      </c>
      <c r="HH66" s="77" t="str">
        <f>IFERROR(VLOOKUP(B66,#REF!,11,0),"0")</f>
        <v>0</v>
      </c>
      <c r="HI66" s="75">
        <f t="shared" si="36"/>
        <v>0</v>
      </c>
      <c r="HP66" s="75">
        <f t="shared" si="37"/>
        <v>0</v>
      </c>
      <c r="HW66" s="75">
        <f t="shared" si="38"/>
        <v>0</v>
      </c>
    </row>
    <row r="67" spans="1:231" x14ac:dyDescent="0.6">
      <c r="A67" s="57">
        <v>64</v>
      </c>
      <c r="B67" s="57">
        <v>1112009</v>
      </c>
      <c r="C67" s="58" t="s">
        <v>16783</v>
      </c>
      <c r="D67" s="57" t="s">
        <v>168</v>
      </c>
      <c r="E67" s="59">
        <v>14.89</v>
      </c>
      <c r="F67" s="73">
        <f t="shared" si="5"/>
        <v>6953.63</v>
      </c>
      <c r="G67" s="74">
        <f t="shared" si="40"/>
        <v>134</v>
      </c>
      <c r="H67" s="74">
        <f t="shared" si="40"/>
        <v>28</v>
      </c>
      <c r="I67" s="74">
        <f t="shared" si="40"/>
        <v>48</v>
      </c>
      <c r="J67" s="74">
        <f t="shared" si="40"/>
        <v>176</v>
      </c>
      <c r="K67" s="74">
        <f t="shared" si="40"/>
        <v>0</v>
      </c>
      <c r="L67" s="74">
        <f t="shared" si="40"/>
        <v>81</v>
      </c>
      <c r="M67" s="75">
        <f t="shared" si="41"/>
        <v>467</v>
      </c>
      <c r="N67" s="76">
        <f t="shared" si="42"/>
        <v>386</v>
      </c>
      <c r="O67" s="77" t="str">
        <f>IFERROR(VLOOKUP(B67,'[1]1ไม่มียอด'!B:D,3,0),"0")</f>
        <v>0</v>
      </c>
      <c r="P67" s="77" t="str">
        <f>IFERROR(VLOOKUP(B67,'[1]1ไม่มียอด'!B:E,4,0),"0")</f>
        <v>0</v>
      </c>
      <c r="Q67" s="77" t="str">
        <f>IFERROR(VLOOKUP(B67,'[1]1ไม่มียอด'!B:F,5,0),"0")</f>
        <v>0</v>
      </c>
      <c r="R67" s="77" t="str">
        <f>IFERROR(VLOOKUP(B67,'[1]1ไม่มียอด'!B:G,6,0),"0")</f>
        <v>0</v>
      </c>
      <c r="S67" s="77" t="str">
        <f>IFERROR(VLOOKUP(B67,'[1]1ไม่มียอด'!B:J,9,0),"0")</f>
        <v>0</v>
      </c>
      <c r="T67" s="77" t="str">
        <f>IFERROR(VLOOKUP(B67,'[1]1ไม่มียอด'!B:K,10,0),"0")</f>
        <v>0</v>
      </c>
      <c r="U67" s="75">
        <f t="shared" si="8"/>
        <v>0</v>
      </c>
      <c r="V67" s="77" t="str">
        <f>IFERROR(VLOOKUP(B67,#REF!,3,0),"0")</f>
        <v>0</v>
      </c>
      <c r="W67" s="77" t="str">
        <f>IFERROR(VLOOKUP(B67,#REF!,4,0),"0")</f>
        <v>0</v>
      </c>
      <c r="X67" s="77" t="str">
        <f>IFERROR(VLOOKUP(B67,#REF!,5,0),"0")</f>
        <v>0</v>
      </c>
      <c r="Y67" s="77" t="str">
        <f>IFERROR(VLOOKUP(B67,#REF!,9,0),"0")</f>
        <v>0</v>
      </c>
      <c r="Z67" s="77" t="str">
        <f>IFERROR(VLOOKUP(B67,#REF!,10,0),"0")</f>
        <v>0</v>
      </c>
      <c r="AA67" s="77" t="str">
        <f>IFERROR(VLOOKUP(B67,#REF!,11,0),"0")</f>
        <v>0</v>
      </c>
      <c r="AB67" s="75">
        <f t="shared" si="9"/>
        <v>0</v>
      </c>
      <c r="AC67" s="77">
        <f>IFERROR(VLOOKUP(B67,'[1]3'!B:D,3,0),"0")</f>
        <v>0</v>
      </c>
      <c r="AD67" s="77">
        <f>IFERROR(VLOOKUP(B67,'[1]3'!B:E,4,0),"0")</f>
        <v>0</v>
      </c>
      <c r="AE67" s="77">
        <f>IFERROR(VLOOKUP(B67,'[1]3'!B:F,5,0),"0")</f>
        <v>0</v>
      </c>
      <c r="AF67" s="77">
        <f>IFERROR(VLOOKUP(B67,'[1]3'!B:J,9,0),"0")</f>
        <v>0</v>
      </c>
      <c r="AG67" s="77">
        <f>IFERROR(VLOOKUP(B67,'[1]3'!B:K,10,0),"0")</f>
        <v>0</v>
      </c>
      <c r="AH67" s="77">
        <f>IFERROR(VLOOKUP(B67,'[1]3'!B:L,11,0),"0")</f>
        <v>0</v>
      </c>
      <c r="AI67" s="75">
        <f t="shared" si="10"/>
        <v>0</v>
      </c>
      <c r="AJ67" s="77">
        <f>IFERROR(VLOOKUP(B67,'[1]4'!B:D,3,0),"0")</f>
        <v>0</v>
      </c>
      <c r="AK67" s="77">
        <f>IFERROR(VLOOKUP(B67,'[1]4'!B:E,4,0),"0")</f>
        <v>0</v>
      </c>
      <c r="AL67" s="77">
        <f>IFERROR(VLOOKUP(B67,'[1]4'!B:F,5,0),"0")</f>
        <v>0</v>
      </c>
      <c r="AM67" s="77">
        <f>IFERROR(VLOOKUP(B67,'[1]4'!B:J,9,0),"0")</f>
        <v>0</v>
      </c>
      <c r="AN67" s="77">
        <f>IFERROR(VLOOKUP(B67,'[1]4'!B:K,10,0),"0")</f>
        <v>0</v>
      </c>
      <c r="AO67" s="77">
        <f>IFERROR(VLOOKUP(B67,'[1]4'!B:L,11,0),"0")</f>
        <v>0</v>
      </c>
      <c r="AP67" s="75">
        <f t="shared" si="11"/>
        <v>0</v>
      </c>
      <c r="AQ67" s="77">
        <f>IFERROR(VLOOKUP(B67,'[1]5'!B:D,3,0),"0")</f>
        <v>0</v>
      </c>
      <c r="AR67" s="77">
        <f>IFERROR(VLOOKUP(B67,'[1]5'!B:E,4,0),"0")</f>
        <v>0</v>
      </c>
      <c r="AS67" s="77">
        <f>IFERROR(VLOOKUP(B67,'[1]5'!B:F,5,0),"0")</f>
        <v>0</v>
      </c>
      <c r="AT67" s="77">
        <f>IFERROR(VLOOKUP(B67,'[1]5'!B:J,9,0),"0")</f>
        <v>0</v>
      </c>
      <c r="AU67" s="77">
        <f>IFERROR(VLOOKUP(B67,'[1]5'!B:K,10,0),"0")</f>
        <v>0</v>
      </c>
      <c r="AV67" s="77">
        <f>IFERROR(VLOOKUP(B67,'[1]5'!B:L,11,0),"0")</f>
        <v>3</v>
      </c>
      <c r="AW67" s="75">
        <f t="shared" si="12"/>
        <v>0</v>
      </c>
      <c r="AX67" s="77">
        <f>IFERROR(VLOOKUP(B67,'[1]6'!B:D,3,0),"0")</f>
        <v>2</v>
      </c>
      <c r="AY67" s="77">
        <f>IFERROR(VLOOKUP(B67,'[1]6'!B:E,4,0),"0")</f>
        <v>0</v>
      </c>
      <c r="AZ67" s="77">
        <f>IFERROR(VLOOKUP(B67,'[1]6'!B:F,5,0),"0")</f>
        <v>0</v>
      </c>
      <c r="BA67" s="77">
        <f>IFERROR(VLOOKUP(B67,'[1]6'!B:J,9,0),"0")</f>
        <v>0</v>
      </c>
      <c r="BB67" s="77">
        <f>IFERROR(VLOOKUP(B67,'[1]6'!B:K,10,0),"0")</f>
        <v>0</v>
      </c>
      <c r="BC67" s="77">
        <f>IFERROR(VLOOKUP(B67,'[1]6'!B:L,11,0),"0")</f>
        <v>8</v>
      </c>
      <c r="BD67" s="75">
        <f t="shared" si="13"/>
        <v>10</v>
      </c>
      <c r="BE67" s="77">
        <f>IFERROR(VLOOKUP(B67,'[1]7'!B:D,3,0),"0")</f>
        <v>4</v>
      </c>
      <c r="BF67" s="77">
        <f>IFERROR(VLOOKUP(B67,'[1]7'!B:E,4,0),"0")</f>
        <v>0</v>
      </c>
      <c r="BG67" s="77">
        <f>IFERROR(VLOOKUP(B67,'[1]7'!B:F,5,0),"0")</f>
        <v>0</v>
      </c>
      <c r="BH67" s="77">
        <f>IFERROR(VLOOKUP(B67,'[1]7'!B:J,9,0),"0")</f>
        <v>1</v>
      </c>
      <c r="BI67" s="77">
        <f>IFERROR(VLOOKUP(B67,'[1]7'!B:K,10,0),"0")</f>
        <v>0</v>
      </c>
      <c r="BJ67" s="77">
        <f>IFERROR(VLOOKUP(B67,'[1]7'!B:L,11,0),"0")</f>
        <v>2</v>
      </c>
      <c r="BK67" s="75">
        <f t="shared" si="14"/>
        <v>5</v>
      </c>
      <c r="BL67" s="77">
        <f>IFERROR(VLOOKUP(B67,'[1]8'!B:D,3,0),"0")</f>
        <v>10</v>
      </c>
      <c r="BM67" s="77">
        <f>IFERROR(VLOOKUP(B67,'[1]8'!B:E,4,0),"0")</f>
        <v>1</v>
      </c>
      <c r="BN67" s="77">
        <f>IFERROR(VLOOKUP(B67,'[1]8'!B:F,5,0),"0")</f>
        <v>0</v>
      </c>
      <c r="BO67" s="77">
        <f>IFERROR(VLOOKUP(B67,'[1]8'!B:J,9,0),"0")</f>
        <v>0</v>
      </c>
      <c r="BP67" s="77">
        <f>IFERROR(VLOOKUP(B67,'[1]8'!B:K,10,0),"0")</f>
        <v>0</v>
      </c>
      <c r="BQ67" s="77">
        <f>IFERROR(VLOOKUP(B67,'[1]8'!B:L,11,0),"0")</f>
        <v>0</v>
      </c>
      <c r="BR67" s="75">
        <f t="shared" si="15"/>
        <v>11</v>
      </c>
      <c r="BS67" s="77">
        <f>IFERROR(VLOOKUP(B67,'[1]9'!B:D,3,0),"0")</f>
        <v>0</v>
      </c>
      <c r="BT67" s="77">
        <f>IFERROR(VLOOKUP(B67,'[1]9'!B:E,4,0),"0")</f>
        <v>0</v>
      </c>
      <c r="BU67" s="77">
        <f>IFERROR(VLOOKUP(B67,'[1]9'!B:F,5,0),"0")</f>
        <v>0</v>
      </c>
      <c r="BV67" s="77">
        <f>IFERROR(VLOOKUP(B67,'[1]9'!B:J,9,0),"0")</f>
        <v>0</v>
      </c>
      <c r="BW67" s="77">
        <f>IFERROR(VLOOKUP(B67,'[1]9'!B:K,10,0),"0")</f>
        <v>0</v>
      </c>
      <c r="BX67" s="77">
        <f>IFERROR(VLOOKUP(B67,'[1]9'!B:L,11,0),"0")</f>
        <v>0</v>
      </c>
      <c r="BY67" s="75">
        <f t="shared" si="16"/>
        <v>0</v>
      </c>
      <c r="BZ67" s="77">
        <f>IFERROR(VLOOKUP(B67,'[1]10'!B:D,3,0),"0")</f>
        <v>2</v>
      </c>
      <c r="CA67" s="77">
        <f>IFERROR(VLOOKUP(B67,'[1]10'!B:E,4,0),"0")</f>
        <v>2</v>
      </c>
      <c r="CB67" s="77">
        <f>VLOOKUP(B67,'[1]10'!B:F,5,0)</f>
        <v>2</v>
      </c>
      <c r="CC67" s="77">
        <f>IFERROR(VLOOKUP(B67,'[1]10'!B:J,9,0),"0")</f>
        <v>1</v>
      </c>
      <c r="CD67" s="77">
        <f>IFERROR(VLOOKUP(B67,'[1]10'!B:K,10,0),"0")</f>
        <v>0</v>
      </c>
      <c r="CE67" s="77">
        <f>IFERROR(VLOOKUP(B67,'[1]10'!B:L,11,0),"0")</f>
        <v>1</v>
      </c>
      <c r="CF67" s="75">
        <f t="shared" si="17"/>
        <v>7</v>
      </c>
      <c r="CG67" s="77">
        <f>IFERROR(VLOOKUP(B67,'[1]11'!B:D,3,0),"0")</f>
        <v>2</v>
      </c>
      <c r="CH67" s="77">
        <f>IFERROR(VLOOKUP(B67,'[1]11'!B:E,4,0),"0")</f>
        <v>0</v>
      </c>
      <c r="CI67" s="77">
        <f>IFERROR(VLOOKUP(B67,'[1]11'!B:F,5,0),"0")</f>
        <v>0</v>
      </c>
      <c r="CJ67" s="77">
        <f>IFERROR(VLOOKUP(B67,'[1]11'!B:J,9,0),"0")</f>
        <v>0</v>
      </c>
      <c r="CK67" s="77">
        <f>IFERROR(VLOOKUP(B67,'[1]11'!B:K,10,0),"0")</f>
        <v>0</v>
      </c>
      <c r="CL67" s="77">
        <f>IFERROR(VLOOKUP(B67,'[1]11'!B:L,11,0),"0")</f>
        <v>0</v>
      </c>
      <c r="CM67" s="75">
        <f t="shared" si="18"/>
        <v>2</v>
      </c>
      <c r="CN67" s="77">
        <f>IFERROR(VLOOKUP(B67,'[1]12'!B:D,3,0),"0")</f>
        <v>3</v>
      </c>
      <c r="CO67" s="77">
        <f>IFERROR(VLOOKUP(B67,'[1]12'!B:E,4,0),"0")</f>
        <v>0</v>
      </c>
      <c r="CP67" s="77">
        <f>IFERROR(VLOOKUP(B67,'[1]12'!B:F,5,0),"0")</f>
        <v>1</v>
      </c>
      <c r="CQ67" s="77">
        <f>IFERROR(VLOOKUP(B67,'[1]12'!B:J,9,0),"0")</f>
        <v>0</v>
      </c>
      <c r="CR67" s="77">
        <f>IFERROR(VLOOKUP(B67,'[1]12'!B:K,10,0),"0")</f>
        <v>0</v>
      </c>
      <c r="CS67" s="77">
        <f>IFERROR(VLOOKUP(B67,'[1]12'!B:L,11,0),"0")</f>
        <v>3</v>
      </c>
      <c r="CT67" s="75">
        <f t="shared" si="19"/>
        <v>4</v>
      </c>
      <c r="CU67" s="77">
        <f>IFERROR(VLOOKUP(B67,'[1]13'!B:D,3,0),"0")</f>
        <v>2</v>
      </c>
      <c r="CV67" s="77">
        <f>IFERROR(VLOOKUP(B67,'[1]13'!B:E,4,0),"0")</f>
        <v>2</v>
      </c>
      <c r="CW67" s="77">
        <f>IFERROR(VLOOKUP(B67,'[1]13'!B:F,5,0),"0")</f>
        <v>2</v>
      </c>
      <c r="CX67" s="77">
        <f>IFERROR(VLOOKUP(B67,'[1]13'!B:J,9,0),"0")</f>
        <v>1</v>
      </c>
      <c r="CY67" s="77">
        <f>IFERROR(VLOOKUP(B67,'[1]13'!B:K,10,0),"0")</f>
        <v>0</v>
      </c>
      <c r="CZ67" s="77">
        <f>IFERROR(VLOOKUP(B67,'[1]13'!B:L,11,0),"0")</f>
        <v>1</v>
      </c>
      <c r="DA67" s="75">
        <f t="shared" si="20"/>
        <v>7</v>
      </c>
      <c r="DB67" s="77">
        <f>IFERROR(VLOOKUP(B67,'[1]14'!B:D,3,0),"0")</f>
        <v>6</v>
      </c>
      <c r="DC67" s="77">
        <f>IFERROR(VLOOKUP(B67,'[1]14'!B:E,4,0),"0")</f>
        <v>1</v>
      </c>
      <c r="DD67" s="77">
        <f>IFERROR(VLOOKUP(B67,'[1]14'!B:F,5,0),"0")</f>
        <v>4</v>
      </c>
      <c r="DE67" s="77">
        <f>IFERROR(VLOOKUP(B67,'[1]14'!B:J,9,0),"0")</f>
        <v>0</v>
      </c>
      <c r="DF67" s="77">
        <f>IFERROR(VLOOKUP(B67,'[1]14'!B:K,10,0),"0")</f>
        <v>0</v>
      </c>
      <c r="DG67" s="77">
        <f>IFERROR(VLOOKUP(B67,'[1]14'!B:L,11,0),"0")</f>
        <v>10</v>
      </c>
      <c r="DH67" s="75">
        <f t="shared" si="21"/>
        <v>11</v>
      </c>
      <c r="DI67" s="77">
        <f>IFERROR(VLOOKUP(B67,'[1]15'!B:D,3,0),"0")</f>
        <v>3</v>
      </c>
      <c r="DJ67" s="77">
        <f>IFERROR(VLOOKUP(B67,'[1]15'!B:E,4,0),"0")</f>
        <v>0</v>
      </c>
      <c r="DK67" s="77">
        <f>IFERROR(VLOOKUP(B67,'[1]15'!B:F,5,0),"0")</f>
        <v>2</v>
      </c>
      <c r="DL67" s="77">
        <f>IFERROR(VLOOKUP(B67,'[1]15'!B:J,9,0),"0")</f>
        <v>0</v>
      </c>
      <c r="DM67" s="77">
        <f>IFERROR(VLOOKUP(B67,'[1]15'!B:K,10,0),"0")</f>
        <v>0</v>
      </c>
      <c r="DN67" s="77">
        <f>IFERROR(VLOOKUP(B67,'[1]15'!B:L,11,0),"0")</f>
        <v>0</v>
      </c>
      <c r="DO67" s="75">
        <f t="shared" si="22"/>
        <v>5</v>
      </c>
      <c r="DP67" s="77">
        <f>IFERROR(VLOOKUP(B67,'[1]16'!B:D,3,0),"0")</f>
        <v>7</v>
      </c>
      <c r="DQ67" s="77">
        <f>IFERROR(VLOOKUP(B67,'[1]16'!B:E,4,0),"0")</f>
        <v>1</v>
      </c>
      <c r="DR67" s="77">
        <f>IFERROR(VLOOKUP(B67,'[1]16'!B:F,5,0),"0")</f>
        <v>3</v>
      </c>
      <c r="DS67" s="77">
        <f>IFERROR(VLOOKUP(B67,'[1]16'!B:J,9,0),"0")</f>
        <v>2</v>
      </c>
      <c r="DT67" s="77">
        <f>IFERROR(VLOOKUP(B67,'[1]16'!B:K,10,0),"0")</f>
        <v>0</v>
      </c>
      <c r="DU67" s="77">
        <f>IFERROR(VLOOKUP(B67,'[1]16'!B:L,11,0),"0")</f>
        <v>0</v>
      </c>
      <c r="DV67" s="75">
        <f t="shared" si="23"/>
        <v>13</v>
      </c>
      <c r="DW67" s="77">
        <f>IFERROR(VLOOKUP(B67,'[1]17'!B:D,3,0),"0")</f>
        <v>4</v>
      </c>
      <c r="DX67" s="77">
        <f>IFERROR(VLOOKUP(B67,'[1]17'!B:E,4,0),"0")</f>
        <v>1</v>
      </c>
      <c r="DY67" s="77">
        <f>IFERROR(VLOOKUP(B67,'[1]17'!B:F,5,0),"0")</f>
        <v>4</v>
      </c>
      <c r="DZ67" s="77">
        <f>IFERROR(VLOOKUP(B67,'[1]17'!B:J,9,0),"0")</f>
        <v>1</v>
      </c>
      <c r="EA67" s="77">
        <f>IFERROR(VLOOKUP(B67,'[1]17'!B:K,10,0),"0")</f>
        <v>0</v>
      </c>
      <c r="EB67" s="77">
        <f>IFERROR(VLOOKUP(B67,'[1]17'!B:L,11,0),"0")</f>
        <v>0</v>
      </c>
      <c r="EC67" s="75">
        <f t="shared" si="24"/>
        <v>10</v>
      </c>
      <c r="ED67" s="77">
        <f>IFERROR(VLOOKUP(B67,'[1]18'!B:D,3,0),"0")</f>
        <v>3</v>
      </c>
      <c r="EE67" s="77">
        <f>IFERROR(VLOOKUP(B67,'[1]18'!B:E,4,0),"0")</f>
        <v>10</v>
      </c>
      <c r="EF67" s="77">
        <f>IFERROR(VLOOKUP(B67,'[1]18'!B:F,5,0),"0")</f>
        <v>4</v>
      </c>
      <c r="EG67" s="77">
        <f>IFERROR(VLOOKUP(B67,'[1]18'!B:J,9,0),"0")</f>
        <v>1</v>
      </c>
      <c r="EH67" s="77">
        <f>IFERROR(VLOOKUP(B67,'[1]18'!B:K,10,0),"0")</f>
        <v>0</v>
      </c>
      <c r="EI67" s="77">
        <f>IFERROR(VLOOKUP(B67,'[1]18'!B:L,11,0),"0")</f>
        <v>0</v>
      </c>
      <c r="EJ67" s="75">
        <f t="shared" si="25"/>
        <v>18</v>
      </c>
      <c r="EK67" s="77">
        <f>IFERROR(VLOOKUP(B67,'[1]19'!B:D,3,0),"0")</f>
        <v>4</v>
      </c>
      <c r="EL67" s="77">
        <f>IFERROR(VLOOKUP(B67,'[1]19'!B:E,4,0),"0")</f>
        <v>0</v>
      </c>
      <c r="EM67" s="77">
        <f>IFERROR(VLOOKUP(B67,'[1]19'!B:F,5,0),"0")</f>
        <v>1</v>
      </c>
      <c r="EN67" s="77">
        <f>IFERROR(VLOOKUP(B67,'[1]19'!B:J,9,0),"0")</f>
        <v>49</v>
      </c>
      <c r="EO67" s="77">
        <f>IFERROR(VLOOKUP(B67,'[1]19'!B:K,10,0),"0")</f>
        <v>0</v>
      </c>
      <c r="EP67" s="77">
        <f>IFERROR(VLOOKUP(B67,'[1]19'!B:L,11,0),"0")</f>
        <v>3</v>
      </c>
      <c r="EQ67" s="75">
        <f t="shared" si="26"/>
        <v>57</v>
      </c>
      <c r="ER67" s="77">
        <f>IFERROR(VLOOKUP(B67,'[1]20'!B:D,3,0),"0")</f>
        <v>21</v>
      </c>
      <c r="ES67" s="77">
        <f>IFERROR(VLOOKUP(B67,'[1]20'!B:E,4,0),"0")</f>
        <v>1</v>
      </c>
      <c r="ET67" s="77">
        <f>IFERROR(VLOOKUP(B67,'[1]20'!B:F,5,0),"0")</f>
        <v>0</v>
      </c>
      <c r="EU67" s="77">
        <f>IFERROR(VLOOKUP(B67,'[1]20'!B:J,9,0),"0")</f>
        <v>12</v>
      </c>
      <c r="EV67" s="77">
        <f>IFERROR(VLOOKUP(B67,'[1]20'!B:K,10,0),"0")</f>
        <v>0</v>
      </c>
      <c r="EW67" s="77">
        <f>IFERROR(VLOOKUP(B67,'[1]20'!B:L,11,0),"0")</f>
        <v>5</v>
      </c>
      <c r="EX67" s="75">
        <f t="shared" si="27"/>
        <v>39</v>
      </c>
      <c r="EY67" s="77">
        <f>IFERROR(VLOOKUP(B67,'[1]21'!B:D,3,0),"0")</f>
        <v>2</v>
      </c>
      <c r="EZ67" s="77">
        <f>IFERROR(VLOOKUP(B67,'[1]21'!B:E,4,0),"0")</f>
        <v>1</v>
      </c>
      <c r="FA67" s="77">
        <f>IFERROR(VLOOKUP(B67,'[1]21'!B:F,5,0),"0")</f>
        <v>1</v>
      </c>
      <c r="FB67" s="77">
        <f>IFERROR(VLOOKUP(B67,'[1]21'!B:J,9,0),"0")</f>
        <v>7</v>
      </c>
      <c r="FC67" s="77">
        <f>IFERROR(VLOOKUP(B67,'[1]21'!B:K,10,0),"0")</f>
        <v>0</v>
      </c>
      <c r="FD67" s="77">
        <f>IFERROR(VLOOKUP(B67,'[1]21'!B:L,11,0),"0")</f>
        <v>8</v>
      </c>
      <c r="FE67" s="75">
        <f t="shared" si="28"/>
        <v>19</v>
      </c>
      <c r="FF67" s="77">
        <f>IFERROR(VLOOKUP(B67,'[1]22'!B:D,3,0),"0")</f>
        <v>10</v>
      </c>
      <c r="FG67" s="77">
        <f>IFERROR(VLOOKUP(B67,'[1]22'!B:E,4,0),"0")</f>
        <v>1</v>
      </c>
      <c r="FH67" s="77">
        <f>IFERROR(VLOOKUP(B67,'[1]22'!B:F,5,0),"0")</f>
        <v>1</v>
      </c>
      <c r="FI67" s="77">
        <f>IFERROR(VLOOKUP(B67,'[1]22'!B:J,9,0),"0")</f>
        <v>9</v>
      </c>
      <c r="FJ67" s="77">
        <f>IFERROR(VLOOKUP(B67,'[1]22'!B:K,10,0),"0")</f>
        <v>0</v>
      </c>
      <c r="FK67" s="77">
        <f>IFERROR(VLOOKUP(B67,'[1]22'!B:L,11,0),"0")</f>
        <v>0</v>
      </c>
      <c r="FL67" s="75">
        <f t="shared" si="29"/>
        <v>21</v>
      </c>
      <c r="FM67" s="77">
        <f>IFERROR(VLOOKUP(B67,'[1]23'!B:D,3,0),"0")</f>
        <v>8</v>
      </c>
      <c r="FN67" s="77">
        <f>IFERROR(VLOOKUP(B67,'[1]23'!B:E,4,0),"0")</f>
        <v>3</v>
      </c>
      <c r="FO67" s="77">
        <f>IFERROR(VLOOKUP(B67,'[1]23'!B:F,5,0),"0")</f>
        <v>3</v>
      </c>
      <c r="FP67" s="77">
        <f>IFERROR(VLOOKUP(B67,'[1]23'!B:J,9,0),"0")</f>
        <v>51</v>
      </c>
      <c r="FQ67" s="77">
        <f>IFERROR(VLOOKUP(B67,'[1]23'!B:K,10,0),"0")</f>
        <v>0</v>
      </c>
      <c r="FR67" s="77">
        <f>IFERROR(VLOOKUP(B67,'[1]23'!B:L,11,0),"0")</f>
        <v>5</v>
      </c>
      <c r="FS67" s="75">
        <f t="shared" si="30"/>
        <v>70</v>
      </c>
      <c r="FT67" s="77">
        <f>IFERROR(VLOOKUP(B67,'[1]24'!B:D,3,0),"0")</f>
        <v>3</v>
      </c>
      <c r="FU67" s="77">
        <f>IFERROR(VLOOKUP(B67,'[1]24'!B:E,4,0),"0")</f>
        <v>1</v>
      </c>
      <c r="FV67" s="77">
        <f>IFERROR(VLOOKUP(B67,'[1]24'!B:F,5,0),"0")</f>
        <v>2</v>
      </c>
      <c r="FW67" s="77">
        <f>IFERROR(VLOOKUP(B67,'[1]24'!B:J,9,0),"0")</f>
        <v>20</v>
      </c>
      <c r="FX67" s="77">
        <f>IFERROR(VLOOKUP(B67,'[1]24'!B:K,10,0),"0")</f>
        <v>0</v>
      </c>
      <c r="FY67" s="77">
        <f>IFERROR(VLOOKUP(B67,'[1]24'!B:L,11,0),"0")</f>
        <v>0</v>
      </c>
      <c r="FZ67" s="75">
        <f t="shared" si="31"/>
        <v>26</v>
      </c>
      <c r="GA67" s="77">
        <f>IFERROR(VLOOKUP(B67,'[1]25'!B:D,3,0),"0")</f>
        <v>4</v>
      </c>
      <c r="GB67" s="77">
        <f>IFERROR(VLOOKUP(B67,'[1]25'!B:E,4,0),"0")</f>
        <v>1</v>
      </c>
      <c r="GC67" s="77">
        <f>IFERROR(VLOOKUP(B67,'[1]25'!B:F,5,0),"0")</f>
        <v>0</v>
      </c>
      <c r="GD67" s="77">
        <f>IFERROR(VLOOKUP(B67,'[1]25'!B:J,9,0),"0")</f>
        <v>1</v>
      </c>
      <c r="GE67" s="77">
        <f>IFERROR(VLOOKUP(B67,'[1]25'!B:K,10,0),"0")</f>
        <v>0</v>
      </c>
      <c r="GF67" s="77">
        <f>IFERROR(VLOOKUP(B67,'[1]25'!B:L,11,0),"0")</f>
        <v>0</v>
      </c>
      <c r="GG67" s="75">
        <f t="shared" si="32"/>
        <v>6</v>
      </c>
      <c r="GH67" s="77">
        <f>IFERROR(VLOOKUP(B67,'[1]26'!B:D,3,0),"0")</f>
        <v>21</v>
      </c>
      <c r="GI67" s="77">
        <f>IFERROR(VLOOKUP(B67,'[1]26'!B:E,4,0),"0")</f>
        <v>1</v>
      </c>
      <c r="GJ67" s="77">
        <f>IFERROR(VLOOKUP(B67,'[1]26'!B:F,5,0),"0")</f>
        <v>8</v>
      </c>
      <c r="GK67" s="77">
        <f>IFERROR(VLOOKUP(B67,'[1]26'!B:J,9,0),"0")</f>
        <v>11</v>
      </c>
      <c r="GL67" s="77">
        <f>IFERROR(VLOOKUP(B67,'[1]26'!B:K,10,0),"0")</f>
        <v>0</v>
      </c>
      <c r="GM67" s="77">
        <f>IFERROR(VLOOKUP(B67,'[1]26'!B:L,11,0),"0")</f>
        <v>3</v>
      </c>
      <c r="GN67" s="75">
        <f t="shared" si="33"/>
        <v>41</v>
      </c>
      <c r="GO67" s="77">
        <f>IFERROR(VLOOKUP(B67,'[1]27'!B:D,3,0),"0")</f>
        <v>8</v>
      </c>
      <c r="GP67" s="77">
        <f>IFERROR(VLOOKUP(B67,'[1]27'!B:E,4,0),"0")</f>
        <v>1</v>
      </c>
      <c r="GQ67" s="77">
        <f>IFERROR(VLOOKUP(B67,'[1]27'!B:F,5,0),"0")</f>
        <v>4</v>
      </c>
      <c r="GR67" s="77">
        <f>IFERROR(VLOOKUP(B67,'[1]27'!B:J,9,0),"0")</f>
        <v>5</v>
      </c>
      <c r="GS67" s="77">
        <f>IFERROR(VLOOKUP(B67,'[1]27'!B:K,10,0),"0")</f>
        <v>0</v>
      </c>
      <c r="GT67" s="77">
        <f>IFERROR(VLOOKUP(B67,'[1]27'!B:L,11,0),"0")</f>
        <v>13</v>
      </c>
      <c r="GU67" s="75">
        <f t="shared" si="34"/>
        <v>31</v>
      </c>
      <c r="GV67" s="77">
        <f>IFERROR(VLOOKUP(B67,'[1]28'!B:D,3,0),"0")</f>
        <v>5</v>
      </c>
      <c r="GW67" s="77">
        <f>IFERROR(VLOOKUP(B67,'[1]28'!B:E,4,0),"0")</f>
        <v>0</v>
      </c>
      <c r="GX67" s="77">
        <f>IFERROR(VLOOKUP(B67,'[1]28'!B:F,5,0),"0")</f>
        <v>6</v>
      </c>
      <c r="GY67" s="77">
        <f>IFERROR(VLOOKUP(B67,'[1]28'!B:J,9,0),"0")</f>
        <v>4</v>
      </c>
      <c r="GZ67" s="77">
        <f>IFERROR(VLOOKUP(B67,'[1]28'!B:K,10,0),"0")</f>
        <v>0</v>
      </c>
      <c r="HA67" s="77">
        <f>IFERROR(VLOOKUP(B67,'[1]28'!B:L,11,0),"0")</f>
        <v>16</v>
      </c>
      <c r="HB67" s="75">
        <f t="shared" si="35"/>
        <v>31</v>
      </c>
      <c r="HC67" s="77" t="str">
        <f>IFERROR(VLOOKUP(B67,#REF!,3),"0")</f>
        <v>0</v>
      </c>
      <c r="HD67" s="77" t="str">
        <f>IFERROR(VLOOKUP(B67,#REF!,4,0),"0")</f>
        <v>0</v>
      </c>
      <c r="HE67" s="77" t="str">
        <f>IFERROR(VLOOKUP(B67,#REF!,5,0),"0")</f>
        <v>0</v>
      </c>
      <c r="HF67" s="77" t="str">
        <f>IFERROR(VLOOKUP(B67,#REF!,9,0),"0")</f>
        <v>0</v>
      </c>
      <c r="HG67" s="77" t="str">
        <f>IFERROR(VLOOKUP(B67,#REF!,10,0),"0")</f>
        <v>0</v>
      </c>
      <c r="HH67" s="77" t="str">
        <f>IFERROR(VLOOKUP(B67,#REF!,11,0),"0")</f>
        <v>0</v>
      </c>
      <c r="HI67" s="75">
        <f t="shared" si="36"/>
        <v>0</v>
      </c>
      <c r="HP67" s="75">
        <f t="shared" si="37"/>
        <v>0</v>
      </c>
      <c r="HW67" s="75">
        <f t="shared" si="38"/>
        <v>0</v>
      </c>
    </row>
    <row r="68" spans="1:231" x14ac:dyDescent="0.6">
      <c r="A68" s="57">
        <v>65</v>
      </c>
      <c r="B68" s="57">
        <v>1112011</v>
      </c>
      <c r="C68" s="58" t="s">
        <v>16784</v>
      </c>
      <c r="D68" s="57" t="s">
        <v>168</v>
      </c>
      <c r="E68" s="59">
        <v>14.23</v>
      </c>
      <c r="F68" s="73">
        <f t="shared" si="5"/>
        <v>6346.58</v>
      </c>
      <c r="G68" s="74">
        <f t="shared" si="40"/>
        <v>148</v>
      </c>
      <c r="H68" s="74">
        <f t="shared" si="40"/>
        <v>23</v>
      </c>
      <c r="I68" s="74">
        <f t="shared" si="40"/>
        <v>45</v>
      </c>
      <c r="J68" s="74">
        <f t="shared" si="40"/>
        <v>174</v>
      </c>
      <c r="K68" s="74">
        <f t="shared" si="40"/>
        <v>0</v>
      </c>
      <c r="L68" s="74">
        <f t="shared" si="40"/>
        <v>56</v>
      </c>
      <c r="M68" s="75">
        <f t="shared" si="41"/>
        <v>446</v>
      </c>
      <c r="N68" s="76">
        <f t="shared" si="42"/>
        <v>390</v>
      </c>
      <c r="O68" s="77" t="str">
        <f>IFERROR(VLOOKUP(B68,'[1]1ไม่มียอด'!B:D,3,0),"0")</f>
        <v>0</v>
      </c>
      <c r="P68" s="77" t="str">
        <f>IFERROR(VLOOKUP(B68,'[1]1ไม่มียอด'!B:E,4,0),"0")</f>
        <v>0</v>
      </c>
      <c r="Q68" s="77" t="str">
        <f>IFERROR(VLOOKUP(B68,'[1]1ไม่มียอด'!B:F,5,0),"0")</f>
        <v>0</v>
      </c>
      <c r="R68" s="77" t="str">
        <f>IFERROR(VLOOKUP(B68,'[1]1ไม่มียอด'!B:G,6,0),"0")</f>
        <v>0</v>
      </c>
      <c r="S68" s="77" t="str">
        <f>IFERROR(VLOOKUP(B68,'[1]1ไม่มียอด'!B:J,9,0),"0")</f>
        <v>0</v>
      </c>
      <c r="T68" s="77" t="str">
        <f>IFERROR(VLOOKUP(B68,'[1]1ไม่มียอด'!B:K,10,0),"0")</f>
        <v>0</v>
      </c>
      <c r="U68" s="75">
        <f t="shared" si="8"/>
        <v>0</v>
      </c>
      <c r="V68" s="77" t="str">
        <f>IFERROR(VLOOKUP(B68,#REF!,3,0),"0")</f>
        <v>0</v>
      </c>
      <c r="W68" s="77" t="str">
        <f>IFERROR(VLOOKUP(B68,#REF!,4,0),"0")</f>
        <v>0</v>
      </c>
      <c r="X68" s="77" t="str">
        <f>IFERROR(VLOOKUP(B68,#REF!,5,0),"0")</f>
        <v>0</v>
      </c>
      <c r="Y68" s="77" t="str">
        <f>IFERROR(VLOOKUP(B68,#REF!,9,0),"0")</f>
        <v>0</v>
      </c>
      <c r="Z68" s="77" t="str">
        <f>IFERROR(VLOOKUP(B68,#REF!,10,0),"0")</f>
        <v>0</v>
      </c>
      <c r="AA68" s="77" t="str">
        <f>IFERROR(VLOOKUP(B68,#REF!,11,0),"0")</f>
        <v>0</v>
      </c>
      <c r="AB68" s="75">
        <f t="shared" si="9"/>
        <v>0</v>
      </c>
      <c r="AC68" s="77">
        <f>IFERROR(VLOOKUP(B68,'[1]3'!B:D,3,0),"0")</f>
        <v>0</v>
      </c>
      <c r="AD68" s="77">
        <f>IFERROR(VLOOKUP(B68,'[1]3'!B:E,4,0),"0")</f>
        <v>0</v>
      </c>
      <c r="AE68" s="77">
        <f>IFERROR(VLOOKUP(B68,'[1]3'!B:F,5,0),"0")</f>
        <v>0</v>
      </c>
      <c r="AF68" s="77">
        <f>IFERROR(VLOOKUP(B68,'[1]3'!B:J,9,0),"0")</f>
        <v>0</v>
      </c>
      <c r="AG68" s="77">
        <f>IFERROR(VLOOKUP(B68,'[1]3'!B:K,10,0),"0")</f>
        <v>0</v>
      </c>
      <c r="AH68" s="77">
        <f>IFERROR(VLOOKUP(B68,'[1]3'!B:L,11,0),"0")</f>
        <v>0</v>
      </c>
      <c r="AI68" s="75">
        <f t="shared" si="10"/>
        <v>0</v>
      </c>
      <c r="AJ68" s="77">
        <f>IFERROR(VLOOKUP(B68,'[1]4'!B:D,3,0),"0")</f>
        <v>0</v>
      </c>
      <c r="AK68" s="77">
        <f>IFERROR(VLOOKUP(B68,'[1]4'!B:E,4,0),"0")</f>
        <v>0</v>
      </c>
      <c r="AL68" s="77">
        <f>IFERROR(VLOOKUP(B68,'[1]4'!B:F,5,0),"0")</f>
        <v>0</v>
      </c>
      <c r="AM68" s="77">
        <f>IFERROR(VLOOKUP(B68,'[1]4'!B:J,9,0),"0")</f>
        <v>0</v>
      </c>
      <c r="AN68" s="77">
        <f>IFERROR(VLOOKUP(B68,'[1]4'!B:K,10,0),"0")</f>
        <v>0</v>
      </c>
      <c r="AO68" s="77">
        <f>IFERROR(VLOOKUP(B68,'[1]4'!B:L,11,0),"0")</f>
        <v>0</v>
      </c>
      <c r="AP68" s="75">
        <f t="shared" si="11"/>
        <v>0</v>
      </c>
      <c r="AQ68" s="77">
        <f>IFERROR(VLOOKUP(B68,'[1]5'!B:D,3,0),"0")</f>
        <v>0</v>
      </c>
      <c r="AR68" s="77">
        <f>IFERROR(VLOOKUP(B68,'[1]5'!B:E,4,0),"0")</f>
        <v>0</v>
      </c>
      <c r="AS68" s="77">
        <f>IFERROR(VLOOKUP(B68,'[1]5'!B:F,5,0),"0")</f>
        <v>0</v>
      </c>
      <c r="AT68" s="77">
        <f>IFERROR(VLOOKUP(B68,'[1]5'!B:J,9,0),"0")</f>
        <v>0</v>
      </c>
      <c r="AU68" s="77">
        <f>IFERROR(VLOOKUP(B68,'[1]5'!B:K,10,0),"0")</f>
        <v>0</v>
      </c>
      <c r="AV68" s="77">
        <f>IFERROR(VLOOKUP(B68,'[1]5'!B:L,11,0),"0")</f>
        <v>3</v>
      </c>
      <c r="AW68" s="75">
        <f t="shared" si="12"/>
        <v>0</v>
      </c>
      <c r="AX68" s="77">
        <f>IFERROR(VLOOKUP(B68,'[1]6'!B:D,3,0),"0")</f>
        <v>7</v>
      </c>
      <c r="AY68" s="77">
        <f>IFERROR(VLOOKUP(B68,'[1]6'!B:E,4,0),"0")</f>
        <v>1</v>
      </c>
      <c r="AZ68" s="77">
        <f>IFERROR(VLOOKUP(B68,'[1]6'!B:F,5,0),"0")</f>
        <v>0</v>
      </c>
      <c r="BA68" s="77">
        <f>IFERROR(VLOOKUP(B68,'[1]6'!B:J,9,0),"0")</f>
        <v>0</v>
      </c>
      <c r="BB68" s="77">
        <f>IFERROR(VLOOKUP(B68,'[1]6'!B:K,10,0),"0")</f>
        <v>0</v>
      </c>
      <c r="BC68" s="77">
        <f>IFERROR(VLOOKUP(B68,'[1]6'!B:L,11,0),"0")</f>
        <v>5</v>
      </c>
      <c r="BD68" s="75">
        <f t="shared" si="13"/>
        <v>13</v>
      </c>
      <c r="BE68" s="77">
        <f>IFERROR(VLOOKUP(B68,'[1]7'!B:D,3,0),"0")</f>
        <v>5</v>
      </c>
      <c r="BF68" s="77">
        <f>IFERROR(VLOOKUP(B68,'[1]7'!B:E,4,0),"0")</f>
        <v>0</v>
      </c>
      <c r="BG68" s="77">
        <f>IFERROR(VLOOKUP(B68,'[1]7'!B:F,5,0),"0")</f>
        <v>0</v>
      </c>
      <c r="BH68" s="77">
        <f>IFERROR(VLOOKUP(B68,'[1]7'!B:J,9,0),"0")</f>
        <v>1</v>
      </c>
      <c r="BI68" s="77">
        <f>IFERROR(VLOOKUP(B68,'[1]7'!B:K,10,0),"0")</f>
        <v>0</v>
      </c>
      <c r="BJ68" s="77">
        <f>IFERROR(VLOOKUP(B68,'[1]7'!B:L,11,0),"0")</f>
        <v>0</v>
      </c>
      <c r="BK68" s="75">
        <f t="shared" si="14"/>
        <v>6</v>
      </c>
      <c r="BL68" s="77">
        <f>IFERROR(VLOOKUP(B68,'[1]8'!B:D,3,0),"0")</f>
        <v>1</v>
      </c>
      <c r="BM68" s="77">
        <f>IFERROR(VLOOKUP(B68,'[1]8'!B:E,4,0),"0")</f>
        <v>0</v>
      </c>
      <c r="BN68" s="77">
        <f>IFERROR(VLOOKUP(B68,'[1]8'!B:F,5,0),"0")</f>
        <v>0</v>
      </c>
      <c r="BO68" s="77">
        <f>IFERROR(VLOOKUP(B68,'[1]8'!B:J,9,0),"0")</f>
        <v>0</v>
      </c>
      <c r="BP68" s="77">
        <f>IFERROR(VLOOKUP(B68,'[1]8'!B:K,10,0),"0")</f>
        <v>0</v>
      </c>
      <c r="BQ68" s="77">
        <f>IFERROR(VLOOKUP(B68,'[1]8'!B:L,11,0),"0")</f>
        <v>0</v>
      </c>
      <c r="BR68" s="75">
        <f t="shared" si="15"/>
        <v>1</v>
      </c>
      <c r="BS68" s="77">
        <f>IFERROR(VLOOKUP(B68,'[1]9'!B:D,3,0),"0")</f>
        <v>0</v>
      </c>
      <c r="BT68" s="77">
        <f>IFERROR(VLOOKUP(B68,'[1]9'!B:E,4,0),"0")</f>
        <v>0</v>
      </c>
      <c r="BU68" s="77">
        <f>IFERROR(VLOOKUP(B68,'[1]9'!B:F,5,0),"0")</f>
        <v>0</v>
      </c>
      <c r="BV68" s="77">
        <f>IFERROR(VLOOKUP(B68,'[1]9'!B:J,9,0),"0")</f>
        <v>0</v>
      </c>
      <c r="BW68" s="77">
        <f>IFERROR(VLOOKUP(B68,'[1]9'!B:K,10,0),"0")</f>
        <v>0</v>
      </c>
      <c r="BX68" s="77">
        <f>IFERROR(VLOOKUP(B68,'[1]9'!B:L,11,0),"0")</f>
        <v>0</v>
      </c>
      <c r="BY68" s="75">
        <f t="shared" si="16"/>
        <v>0</v>
      </c>
      <c r="BZ68" s="77">
        <f>IFERROR(VLOOKUP(B68,'[1]10'!B:D,3,0),"0")</f>
        <v>2</v>
      </c>
      <c r="CA68" s="77">
        <f>IFERROR(VLOOKUP(B68,'[1]10'!B:E,4,0),"0")</f>
        <v>0</v>
      </c>
      <c r="CB68" s="77">
        <f>VLOOKUP(B68,'[1]10'!B:F,5,0)</f>
        <v>2</v>
      </c>
      <c r="CC68" s="77">
        <f>IFERROR(VLOOKUP(B68,'[1]10'!B:J,9,0),"0")</f>
        <v>0</v>
      </c>
      <c r="CD68" s="77">
        <f>IFERROR(VLOOKUP(B68,'[1]10'!B:K,10,0),"0")</f>
        <v>0</v>
      </c>
      <c r="CE68" s="77">
        <f>IFERROR(VLOOKUP(B68,'[1]10'!B:L,11,0),"0")</f>
        <v>4</v>
      </c>
      <c r="CF68" s="75">
        <f t="shared" si="17"/>
        <v>4</v>
      </c>
      <c r="CG68" s="77">
        <f>IFERROR(VLOOKUP(B68,'[1]11'!B:D,3,0),"0")</f>
        <v>2</v>
      </c>
      <c r="CH68" s="77">
        <f>IFERROR(VLOOKUP(B68,'[1]11'!B:E,4,0),"0")</f>
        <v>0</v>
      </c>
      <c r="CI68" s="77">
        <f>IFERROR(VLOOKUP(B68,'[1]11'!B:F,5,0),"0")</f>
        <v>0</v>
      </c>
      <c r="CJ68" s="77">
        <f>IFERROR(VLOOKUP(B68,'[1]11'!B:J,9,0),"0")</f>
        <v>0</v>
      </c>
      <c r="CK68" s="77">
        <f>IFERROR(VLOOKUP(B68,'[1]11'!B:K,10,0),"0")</f>
        <v>0</v>
      </c>
      <c r="CL68" s="77">
        <f>IFERROR(VLOOKUP(B68,'[1]11'!B:L,11,0),"0")</f>
        <v>0</v>
      </c>
      <c r="CM68" s="75">
        <f t="shared" si="18"/>
        <v>2</v>
      </c>
      <c r="CN68" s="77">
        <f>IFERROR(VLOOKUP(B68,'[1]12'!B:D,3,0),"0")</f>
        <v>3</v>
      </c>
      <c r="CO68" s="77">
        <f>IFERROR(VLOOKUP(B68,'[1]12'!B:E,4,0),"0")</f>
        <v>1</v>
      </c>
      <c r="CP68" s="77">
        <f>IFERROR(VLOOKUP(B68,'[1]12'!B:F,5,0),"0")</f>
        <v>1</v>
      </c>
      <c r="CQ68" s="77">
        <f>IFERROR(VLOOKUP(B68,'[1]12'!B:J,9,0),"0")</f>
        <v>0</v>
      </c>
      <c r="CR68" s="77">
        <f>IFERROR(VLOOKUP(B68,'[1]12'!B:K,10,0),"0")</f>
        <v>0</v>
      </c>
      <c r="CS68" s="77">
        <f>IFERROR(VLOOKUP(B68,'[1]12'!B:L,11,0),"0")</f>
        <v>3</v>
      </c>
      <c r="CT68" s="75">
        <f t="shared" si="19"/>
        <v>5</v>
      </c>
      <c r="CU68" s="77">
        <f>IFERROR(VLOOKUP(B68,'[1]13'!B:D,3,0),"0")</f>
        <v>2</v>
      </c>
      <c r="CV68" s="77">
        <f>IFERROR(VLOOKUP(B68,'[1]13'!B:E,4,0),"0")</f>
        <v>0</v>
      </c>
      <c r="CW68" s="77">
        <f>IFERROR(VLOOKUP(B68,'[1]13'!B:F,5,0),"0")</f>
        <v>2</v>
      </c>
      <c r="CX68" s="77">
        <f>IFERROR(VLOOKUP(B68,'[1]13'!B:J,9,0),"0")</f>
        <v>0</v>
      </c>
      <c r="CY68" s="77">
        <f>IFERROR(VLOOKUP(B68,'[1]13'!B:K,10,0),"0")</f>
        <v>0</v>
      </c>
      <c r="CZ68" s="77">
        <f>IFERROR(VLOOKUP(B68,'[1]13'!B:L,11,0),"0")</f>
        <v>4</v>
      </c>
      <c r="DA68" s="75">
        <f t="shared" si="20"/>
        <v>4</v>
      </c>
      <c r="DB68" s="77">
        <f>IFERROR(VLOOKUP(B68,'[1]14'!B:D,3,0),"0")</f>
        <v>6</v>
      </c>
      <c r="DC68" s="77">
        <f>IFERROR(VLOOKUP(B68,'[1]14'!B:E,4,0),"0")</f>
        <v>0</v>
      </c>
      <c r="DD68" s="77">
        <f>IFERROR(VLOOKUP(B68,'[1]14'!B:F,5,0),"0")</f>
        <v>3</v>
      </c>
      <c r="DE68" s="77">
        <f>IFERROR(VLOOKUP(B68,'[1]14'!B:J,9,0),"0")</f>
        <v>0</v>
      </c>
      <c r="DF68" s="77">
        <f>IFERROR(VLOOKUP(B68,'[1]14'!B:K,10,0),"0")</f>
        <v>0</v>
      </c>
      <c r="DG68" s="77">
        <f>IFERROR(VLOOKUP(B68,'[1]14'!B:L,11,0),"0")</f>
        <v>0</v>
      </c>
      <c r="DH68" s="75">
        <f t="shared" si="21"/>
        <v>9</v>
      </c>
      <c r="DI68" s="77">
        <f>IFERROR(VLOOKUP(B68,'[1]15'!B:D,3,0),"0")</f>
        <v>6</v>
      </c>
      <c r="DJ68" s="77">
        <f>IFERROR(VLOOKUP(B68,'[1]15'!B:E,4,0),"0")</f>
        <v>4</v>
      </c>
      <c r="DK68" s="77">
        <f>IFERROR(VLOOKUP(B68,'[1]15'!B:F,5,0),"0")</f>
        <v>2</v>
      </c>
      <c r="DL68" s="77">
        <f>IFERROR(VLOOKUP(B68,'[1]15'!B:J,9,0),"0")</f>
        <v>0</v>
      </c>
      <c r="DM68" s="77">
        <f>IFERROR(VLOOKUP(B68,'[1]15'!B:K,10,0),"0")</f>
        <v>0</v>
      </c>
      <c r="DN68" s="77">
        <f>IFERROR(VLOOKUP(B68,'[1]15'!B:L,11,0),"0")</f>
        <v>0</v>
      </c>
      <c r="DO68" s="75">
        <f t="shared" si="22"/>
        <v>12</v>
      </c>
      <c r="DP68" s="77">
        <f>IFERROR(VLOOKUP(B68,'[1]16'!B:D,3,0),"0")</f>
        <v>5</v>
      </c>
      <c r="DQ68" s="77">
        <f>IFERROR(VLOOKUP(B68,'[1]16'!B:E,4,0),"0")</f>
        <v>1</v>
      </c>
      <c r="DR68" s="77">
        <f>IFERROR(VLOOKUP(B68,'[1]16'!B:F,5,0),"0")</f>
        <v>3</v>
      </c>
      <c r="DS68" s="77">
        <f>IFERROR(VLOOKUP(B68,'[1]16'!B:J,9,0),"0")</f>
        <v>2</v>
      </c>
      <c r="DT68" s="77">
        <f>IFERROR(VLOOKUP(B68,'[1]16'!B:K,10,0),"0")</f>
        <v>0</v>
      </c>
      <c r="DU68" s="77">
        <f>IFERROR(VLOOKUP(B68,'[1]16'!B:L,11,0),"0")</f>
        <v>0</v>
      </c>
      <c r="DV68" s="75">
        <f t="shared" si="23"/>
        <v>11</v>
      </c>
      <c r="DW68" s="77">
        <f>IFERROR(VLOOKUP(B68,'[1]17'!B:D,3,0),"0")</f>
        <v>3</v>
      </c>
      <c r="DX68" s="77">
        <f>IFERROR(VLOOKUP(B68,'[1]17'!B:E,4,0),"0")</f>
        <v>1</v>
      </c>
      <c r="DY68" s="77">
        <f>IFERROR(VLOOKUP(B68,'[1]17'!B:F,5,0),"0")</f>
        <v>4</v>
      </c>
      <c r="DZ68" s="77">
        <f>IFERROR(VLOOKUP(B68,'[1]17'!B:J,9,0),"0")</f>
        <v>1</v>
      </c>
      <c r="EA68" s="77">
        <f>IFERROR(VLOOKUP(B68,'[1]17'!B:K,10,0),"0")</f>
        <v>0</v>
      </c>
      <c r="EB68" s="77">
        <f>IFERROR(VLOOKUP(B68,'[1]17'!B:L,11,0),"0")</f>
        <v>0</v>
      </c>
      <c r="EC68" s="75">
        <f t="shared" si="24"/>
        <v>9</v>
      </c>
      <c r="ED68" s="77">
        <f>IFERROR(VLOOKUP(B68,'[1]18'!B:D,3,0),"0")</f>
        <v>2</v>
      </c>
      <c r="EE68" s="77">
        <f>IFERROR(VLOOKUP(B68,'[1]18'!B:E,4,0),"0")</f>
        <v>6</v>
      </c>
      <c r="EF68" s="77">
        <f>IFERROR(VLOOKUP(B68,'[1]18'!B:F,5,0),"0")</f>
        <v>4</v>
      </c>
      <c r="EG68" s="77">
        <f>IFERROR(VLOOKUP(B68,'[1]18'!B:J,9,0),"0")</f>
        <v>1</v>
      </c>
      <c r="EH68" s="77">
        <f>IFERROR(VLOOKUP(B68,'[1]18'!B:K,10,0),"0")</f>
        <v>0</v>
      </c>
      <c r="EI68" s="77">
        <f>IFERROR(VLOOKUP(B68,'[1]18'!B:L,11,0),"0")</f>
        <v>0</v>
      </c>
      <c r="EJ68" s="75">
        <f t="shared" si="25"/>
        <v>13</v>
      </c>
      <c r="EK68" s="77">
        <f>IFERROR(VLOOKUP(B68,'[1]19'!B:D,3,0),"0")</f>
        <v>4</v>
      </c>
      <c r="EL68" s="77">
        <f>IFERROR(VLOOKUP(B68,'[1]19'!B:E,4,0),"0")</f>
        <v>0</v>
      </c>
      <c r="EM68" s="77">
        <f>IFERROR(VLOOKUP(B68,'[1]19'!B:F,5,0),"0")</f>
        <v>1</v>
      </c>
      <c r="EN68" s="77">
        <f>IFERROR(VLOOKUP(B68,'[1]19'!B:J,9,0),"0")</f>
        <v>49</v>
      </c>
      <c r="EO68" s="77">
        <f>IFERROR(VLOOKUP(B68,'[1]19'!B:K,10,0),"0")</f>
        <v>0</v>
      </c>
      <c r="EP68" s="77">
        <f>IFERROR(VLOOKUP(B68,'[1]19'!B:L,11,0),"0")</f>
        <v>3</v>
      </c>
      <c r="EQ68" s="75">
        <f t="shared" si="26"/>
        <v>57</v>
      </c>
      <c r="ER68" s="77">
        <f>IFERROR(VLOOKUP(B68,'[1]20'!B:D,3,0),"0")</f>
        <v>21</v>
      </c>
      <c r="ES68" s="77">
        <f>IFERROR(VLOOKUP(B68,'[1]20'!B:E,4,0),"0")</f>
        <v>1</v>
      </c>
      <c r="ET68" s="77">
        <f>IFERROR(VLOOKUP(B68,'[1]20'!B:F,5,0),"0")</f>
        <v>0</v>
      </c>
      <c r="EU68" s="77">
        <f>IFERROR(VLOOKUP(B68,'[1]20'!B:J,9,0),"0")</f>
        <v>11</v>
      </c>
      <c r="EV68" s="77">
        <f>IFERROR(VLOOKUP(B68,'[1]20'!B:K,10,0),"0")</f>
        <v>0</v>
      </c>
      <c r="EW68" s="77">
        <f>IFERROR(VLOOKUP(B68,'[1]20'!B:L,11,0),"0")</f>
        <v>5</v>
      </c>
      <c r="EX68" s="75">
        <f t="shared" si="27"/>
        <v>38</v>
      </c>
      <c r="EY68" s="77">
        <f>IFERROR(VLOOKUP(B68,'[1]21'!B:D,3,0),"0")</f>
        <v>4</v>
      </c>
      <c r="EZ68" s="77">
        <f>IFERROR(VLOOKUP(B68,'[1]21'!B:E,4,0),"0")</f>
        <v>0</v>
      </c>
      <c r="FA68" s="77">
        <f>IFERROR(VLOOKUP(B68,'[1]21'!B:F,5,0),"0")</f>
        <v>1</v>
      </c>
      <c r="FB68" s="77">
        <f>IFERROR(VLOOKUP(B68,'[1]21'!B:J,9,0),"0")</f>
        <v>6</v>
      </c>
      <c r="FC68" s="77">
        <f>IFERROR(VLOOKUP(B68,'[1]21'!B:K,10,0),"0")</f>
        <v>0</v>
      </c>
      <c r="FD68" s="77">
        <f>IFERROR(VLOOKUP(B68,'[1]21'!B:L,11,0),"0")</f>
        <v>8</v>
      </c>
      <c r="FE68" s="75">
        <f t="shared" si="28"/>
        <v>19</v>
      </c>
      <c r="FF68" s="77">
        <f>IFERROR(VLOOKUP(B68,'[1]22'!B:D,3,0),"0")</f>
        <v>10</v>
      </c>
      <c r="FG68" s="77">
        <f>IFERROR(VLOOKUP(B68,'[1]22'!B:E,4,0),"0")</f>
        <v>1</v>
      </c>
      <c r="FH68" s="77">
        <f>IFERROR(VLOOKUP(B68,'[1]22'!B:F,5,0),"0")</f>
        <v>1</v>
      </c>
      <c r="FI68" s="77">
        <f>IFERROR(VLOOKUP(B68,'[1]22'!B:J,9,0),"0")</f>
        <v>9</v>
      </c>
      <c r="FJ68" s="77">
        <f>IFERROR(VLOOKUP(B68,'[1]22'!B:K,10,0),"0")</f>
        <v>0</v>
      </c>
      <c r="FK68" s="77">
        <f>IFERROR(VLOOKUP(B68,'[1]22'!B:L,11,0),"0")</f>
        <v>0</v>
      </c>
      <c r="FL68" s="75">
        <f t="shared" si="29"/>
        <v>21</v>
      </c>
      <c r="FM68" s="77">
        <f>IFERROR(VLOOKUP(B68,'[1]23'!B:D,3,0),"0")</f>
        <v>7</v>
      </c>
      <c r="FN68" s="77">
        <f>IFERROR(VLOOKUP(B68,'[1]23'!B:E,4,0),"0")</f>
        <v>2</v>
      </c>
      <c r="FO68" s="77">
        <f>IFERROR(VLOOKUP(B68,'[1]23'!B:F,5,0),"0")</f>
        <v>3</v>
      </c>
      <c r="FP68" s="77">
        <f>IFERROR(VLOOKUP(B68,'[1]23'!B:J,9,0),"0")</f>
        <v>51</v>
      </c>
      <c r="FQ68" s="77">
        <f>IFERROR(VLOOKUP(B68,'[1]23'!B:K,10,0),"0")</f>
        <v>0</v>
      </c>
      <c r="FR68" s="77">
        <f>IFERROR(VLOOKUP(B68,'[1]23'!B:L,11,0),"0")</f>
        <v>5</v>
      </c>
      <c r="FS68" s="75">
        <f t="shared" si="30"/>
        <v>68</v>
      </c>
      <c r="FT68" s="77">
        <f>IFERROR(VLOOKUP(B68,'[1]24'!B:D,3,0),"0")</f>
        <v>3</v>
      </c>
      <c r="FU68" s="77">
        <f>IFERROR(VLOOKUP(B68,'[1]24'!B:E,4,0),"0")</f>
        <v>2</v>
      </c>
      <c r="FV68" s="77">
        <f>IFERROR(VLOOKUP(B68,'[1]24'!B:F,5,0),"0")</f>
        <v>2</v>
      </c>
      <c r="FW68" s="77">
        <f>IFERROR(VLOOKUP(B68,'[1]24'!B:J,9,0),"0")</f>
        <v>22</v>
      </c>
      <c r="FX68" s="77">
        <f>IFERROR(VLOOKUP(B68,'[1]24'!B:K,10,0),"0")</f>
        <v>0</v>
      </c>
      <c r="FY68" s="77">
        <f>IFERROR(VLOOKUP(B68,'[1]24'!B:L,11,0),"0")</f>
        <v>0</v>
      </c>
      <c r="FZ68" s="75">
        <f t="shared" si="31"/>
        <v>29</v>
      </c>
      <c r="GA68" s="77">
        <f>IFERROR(VLOOKUP(B68,'[1]25'!B:D,3,0),"0")</f>
        <v>6</v>
      </c>
      <c r="GB68" s="77">
        <f>IFERROR(VLOOKUP(B68,'[1]25'!B:E,4,0),"0")</f>
        <v>1</v>
      </c>
      <c r="GC68" s="77">
        <f>IFERROR(VLOOKUP(B68,'[1]25'!B:F,5,0),"0")</f>
        <v>0</v>
      </c>
      <c r="GD68" s="77">
        <f>IFERROR(VLOOKUP(B68,'[1]25'!B:J,9,0),"0")</f>
        <v>1</v>
      </c>
      <c r="GE68" s="77">
        <f>IFERROR(VLOOKUP(B68,'[1]25'!B:K,10,0),"0")</f>
        <v>0</v>
      </c>
      <c r="GF68" s="77">
        <f>IFERROR(VLOOKUP(B68,'[1]25'!B:L,11,0),"0")</f>
        <v>0</v>
      </c>
      <c r="GG68" s="75">
        <f t="shared" si="32"/>
        <v>8</v>
      </c>
      <c r="GH68" s="77">
        <f>IFERROR(VLOOKUP(B68,'[1]26'!B:D,3,0),"0")</f>
        <v>38</v>
      </c>
      <c r="GI68" s="77">
        <f>IFERROR(VLOOKUP(B68,'[1]26'!B:E,4,0),"0")</f>
        <v>2</v>
      </c>
      <c r="GJ68" s="77">
        <f>IFERROR(VLOOKUP(B68,'[1]26'!B:F,5,0),"0")</f>
        <v>8</v>
      </c>
      <c r="GK68" s="77">
        <f>IFERROR(VLOOKUP(B68,'[1]26'!B:J,9,0),"0")</f>
        <v>11</v>
      </c>
      <c r="GL68" s="77">
        <f>IFERROR(VLOOKUP(B68,'[1]26'!B:K,10,0),"0")</f>
        <v>0</v>
      </c>
      <c r="GM68" s="77">
        <f>IFERROR(VLOOKUP(B68,'[1]26'!B:L,11,0),"0")</f>
        <v>5</v>
      </c>
      <c r="GN68" s="75">
        <f t="shared" si="33"/>
        <v>59</v>
      </c>
      <c r="GO68" s="77">
        <f>IFERROR(VLOOKUP(B68,'[1]27'!B:D,3,0),"0")</f>
        <v>5</v>
      </c>
      <c r="GP68" s="77">
        <f>IFERROR(VLOOKUP(B68,'[1]27'!B:E,4,0),"0")</f>
        <v>0</v>
      </c>
      <c r="GQ68" s="77">
        <f>IFERROR(VLOOKUP(B68,'[1]27'!B:F,5,0),"0")</f>
        <v>2</v>
      </c>
      <c r="GR68" s="77">
        <f>IFERROR(VLOOKUP(B68,'[1]27'!B:J,9,0),"0")</f>
        <v>5</v>
      </c>
      <c r="GS68" s="77">
        <f>IFERROR(VLOOKUP(B68,'[1]27'!B:K,10,0),"0")</f>
        <v>0</v>
      </c>
      <c r="GT68" s="77">
        <f>IFERROR(VLOOKUP(B68,'[1]27'!B:L,11,0),"0")</f>
        <v>11</v>
      </c>
      <c r="GU68" s="75">
        <f t="shared" si="34"/>
        <v>23</v>
      </c>
      <c r="GV68" s="77">
        <f>IFERROR(VLOOKUP(B68,'[1]28'!B:D,3,0),"0")</f>
        <v>6</v>
      </c>
      <c r="GW68" s="77">
        <f>IFERROR(VLOOKUP(B68,'[1]28'!B:E,4,0),"0")</f>
        <v>0</v>
      </c>
      <c r="GX68" s="77">
        <f>IFERROR(VLOOKUP(B68,'[1]28'!B:F,5,0),"0")</f>
        <v>6</v>
      </c>
      <c r="GY68" s="77">
        <f>IFERROR(VLOOKUP(B68,'[1]28'!B:J,9,0),"0")</f>
        <v>4</v>
      </c>
      <c r="GZ68" s="77">
        <f>IFERROR(VLOOKUP(B68,'[1]28'!B:K,10,0),"0")</f>
        <v>0</v>
      </c>
      <c r="HA68" s="77">
        <f>IFERROR(VLOOKUP(B68,'[1]28'!B:L,11,0),"0")</f>
        <v>0</v>
      </c>
      <c r="HB68" s="75">
        <f t="shared" si="35"/>
        <v>16</v>
      </c>
      <c r="HC68" s="77" t="str">
        <f>IFERROR(VLOOKUP(B68,#REF!,3),"0")</f>
        <v>0</v>
      </c>
      <c r="HD68" s="77" t="str">
        <f>IFERROR(VLOOKUP(B68,#REF!,4,0),"0")</f>
        <v>0</v>
      </c>
      <c r="HE68" s="77" t="str">
        <f>IFERROR(VLOOKUP(B68,#REF!,5,0),"0")</f>
        <v>0</v>
      </c>
      <c r="HF68" s="77" t="str">
        <f>IFERROR(VLOOKUP(B68,#REF!,9,0),"0")</f>
        <v>0</v>
      </c>
      <c r="HG68" s="77" t="str">
        <f>IFERROR(VLOOKUP(B68,#REF!,10,0),"0")</f>
        <v>0</v>
      </c>
      <c r="HH68" s="77" t="str">
        <f>IFERROR(VLOOKUP(B68,#REF!,11,0),"0")</f>
        <v>0</v>
      </c>
      <c r="HI68" s="75">
        <f t="shared" si="36"/>
        <v>0</v>
      </c>
      <c r="HP68" s="75">
        <f t="shared" si="37"/>
        <v>0</v>
      </c>
      <c r="HW68" s="75">
        <f t="shared" si="38"/>
        <v>0</v>
      </c>
    </row>
    <row r="69" spans="1:231" x14ac:dyDescent="0.6">
      <c r="A69" s="57">
        <v>66</v>
      </c>
      <c r="B69" s="57">
        <v>1112003</v>
      </c>
      <c r="C69" s="58" t="s">
        <v>16785</v>
      </c>
      <c r="D69" s="57" t="s">
        <v>168</v>
      </c>
      <c r="E69" s="59">
        <v>14.38</v>
      </c>
      <c r="F69" s="73">
        <f t="shared" ref="F69:F113" si="43">+M69*E69</f>
        <v>5176.8</v>
      </c>
      <c r="G69" s="74">
        <f t="shared" si="40"/>
        <v>124</v>
      </c>
      <c r="H69" s="74">
        <f t="shared" si="40"/>
        <v>11</v>
      </c>
      <c r="I69" s="74">
        <f t="shared" si="40"/>
        <v>39</v>
      </c>
      <c r="J69" s="74">
        <f t="shared" si="40"/>
        <v>169</v>
      </c>
      <c r="K69" s="74">
        <f t="shared" si="40"/>
        <v>0</v>
      </c>
      <c r="L69" s="74">
        <f t="shared" si="40"/>
        <v>17</v>
      </c>
      <c r="M69" s="75">
        <f t="shared" si="41"/>
        <v>360</v>
      </c>
      <c r="N69" s="76">
        <f t="shared" si="42"/>
        <v>343</v>
      </c>
      <c r="O69" s="77" t="str">
        <f>IFERROR(VLOOKUP(B69,'[1]1ไม่มียอด'!B:D,3,0),"0")</f>
        <v>0</v>
      </c>
      <c r="P69" s="77" t="str">
        <f>IFERROR(VLOOKUP(B69,'[1]1ไม่มียอด'!B:E,4,0),"0")</f>
        <v>0</v>
      </c>
      <c r="Q69" s="77" t="str">
        <f>IFERROR(VLOOKUP(B69,'[1]1ไม่มียอด'!B:F,5,0),"0")</f>
        <v>0</v>
      </c>
      <c r="R69" s="77" t="str">
        <f>IFERROR(VLOOKUP(B69,'[1]1ไม่มียอด'!B:G,6,0),"0")</f>
        <v>0</v>
      </c>
      <c r="S69" s="77" t="str">
        <f>IFERROR(VLOOKUP(B69,'[1]1ไม่มียอด'!B:J,9,0),"0")</f>
        <v>0</v>
      </c>
      <c r="T69" s="77" t="str">
        <f>IFERROR(VLOOKUP(B69,'[1]1ไม่มียอด'!B:K,10,0),"0")</f>
        <v>0</v>
      </c>
      <c r="U69" s="75">
        <f t="shared" ref="U69:U113" si="44">SUM(O69:R69)</f>
        <v>0</v>
      </c>
      <c r="V69" s="77" t="str">
        <f>IFERROR(VLOOKUP(B69,#REF!,3,0),"0")</f>
        <v>0</v>
      </c>
      <c r="W69" s="77" t="str">
        <f>IFERROR(VLOOKUP(B69,#REF!,4,0),"0")</f>
        <v>0</v>
      </c>
      <c r="X69" s="77" t="str">
        <f>IFERROR(VLOOKUP(B69,#REF!,5,0),"0")</f>
        <v>0</v>
      </c>
      <c r="Y69" s="77" t="str">
        <f>IFERROR(VLOOKUP(B69,#REF!,9,0),"0")</f>
        <v>0</v>
      </c>
      <c r="Z69" s="77" t="str">
        <f>IFERROR(VLOOKUP(B69,#REF!,10,0),"0")</f>
        <v>0</v>
      </c>
      <c r="AA69" s="77" t="str">
        <f>IFERROR(VLOOKUP(B69,#REF!,11,0),"0")</f>
        <v>0</v>
      </c>
      <c r="AB69" s="75">
        <f t="shared" ref="AB69:AB113" si="45">SUM(V69:Y69)</f>
        <v>0</v>
      </c>
      <c r="AC69" s="77">
        <f>IFERROR(VLOOKUP(B69,'[1]3'!B:D,3,0),"0")</f>
        <v>0</v>
      </c>
      <c r="AD69" s="77">
        <f>IFERROR(VLOOKUP(B69,'[1]3'!B:E,4,0),"0")</f>
        <v>0</v>
      </c>
      <c r="AE69" s="77">
        <f>IFERROR(VLOOKUP(B69,'[1]3'!B:F,5,0),"0")</f>
        <v>0</v>
      </c>
      <c r="AF69" s="77">
        <f>IFERROR(VLOOKUP(B69,'[1]3'!B:J,9,0),"0")</f>
        <v>0</v>
      </c>
      <c r="AG69" s="77">
        <f>IFERROR(VLOOKUP(B69,'[1]3'!B:K,10,0),"0")</f>
        <v>0</v>
      </c>
      <c r="AH69" s="77">
        <f>IFERROR(VLOOKUP(B69,'[1]3'!B:L,11,0),"0")</f>
        <v>0</v>
      </c>
      <c r="AI69" s="75">
        <f t="shared" ref="AI69:AI113" si="46">SUM(AC69:AH69)</f>
        <v>0</v>
      </c>
      <c r="AJ69" s="77">
        <f>IFERROR(VLOOKUP(B69,'[1]4'!B:D,3,0),"0")</f>
        <v>0</v>
      </c>
      <c r="AK69" s="77">
        <f>IFERROR(VLOOKUP(B69,'[1]4'!B:E,4,0),"0")</f>
        <v>0</v>
      </c>
      <c r="AL69" s="77">
        <f>IFERROR(VLOOKUP(B69,'[1]4'!B:F,5,0),"0")</f>
        <v>0</v>
      </c>
      <c r="AM69" s="77">
        <f>IFERROR(VLOOKUP(B69,'[1]4'!B:J,9,0),"0")</f>
        <v>0</v>
      </c>
      <c r="AN69" s="77">
        <f>IFERROR(VLOOKUP(B69,'[1]4'!B:K,10,0),"0")</f>
        <v>0</v>
      </c>
      <c r="AO69" s="77">
        <f>IFERROR(VLOOKUP(B69,'[1]4'!B:L,11,0),"0")</f>
        <v>0</v>
      </c>
      <c r="AP69" s="75">
        <f t="shared" ref="AP69:AP113" si="47">SUM(AJ69:AO69)</f>
        <v>0</v>
      </c>
      <c r="AQ69" s="77">
        <f>IFERROR(VLOOKUP(B69,'[1]5'!B:D,3,0),"0")</f>
        <v>0</v>
      </c>
      <c r="AR69" s="77">
        <f>IFERROR(VLOOKUP(B69,'[1]5'!B:E,4,0),"0")</f>
        <v>0</v>
      </c>
      <c r="AS69" s="77">
        <f>IFERROR(VLOOKUP(B69,'[1]5'!B:F,5,0),"0")</f>
        <v>0</v>
      </c>
      <c r="AT69" s="77">
        <f>IFERROR(VLOOKUP(B69,'[1]5'!B:J,9,0),"0")</f>
        <v>0</v>
      </c>
      <c r="AU69" s="77">
        <f>IFERROR(VLOOKUP(B69,'[1]5'!B:K,10,0),"0")</f>
        <v>0</v>
      </c>
      <c r="AV69" s="77">
        <f>IFERROR(VLOOKUP(B69,'[1]5'!B:L,11,0),"0")</f>
        <v>0</v>
      </c>
      <c r="AW69" s="75">
        <f t="shared" ref="AW69:AW113" si="48">SUM(AQ69:AT69)</f>
        <v>0</v>
      </c>
      <c r="AX69" s="77">
        <f>IFERROR(VLOOKUP(B69,'[1]6'!B:D,3,0),"0")</f>
        <v>0</v>
      </c>
      <c r="AY69" s="77">
        <f>IFERROR(VLOOKUP(B69,'[1]6'!B:E,4,0),"0")</f>
        <v>0</v>
      </c>
      <c r="AZ69" s="77">
        <f>IFERROR(VLOOKUP(B69,'[1]6'!B:F,5,0),"0")</f>
        <v>0</v>
      </c>
      <c r="BA69" s="77">
        <f>IFERROR(VLOOKUP(B69,'[1]6'!B:J,9,0),"0")</f>
        <v>0</v>
      </c>
      <c r="BB69" s="77">
        <f>IFERROR(VLOOKUP(B69,'[1]6'!B:K,10,0),"0")</f>
        <v>0</v>
      </c>
      <c r="BC69" s="77">
        <f>IFERROR(VLOOKUP(B69,'[1]6'!B:L,11,0),"0")</f>
        <v>0</v>
      </c>
      <c r="BD69" s="75">
        <f t="shared" ref="BD69:BD113" si="49">SUM(AX69:BC69)</f>
        <v>0</v>
      </c>
      <c r="BE69" s="77">
        <f>IFERROR(VLOOKUP(B69,'[1]7'!B:D,3,0),"0")</f>
        <v>2</v>
      </c>
      <c r="BF69" s="77">
        <f>IFERROR(VLOOKUP(B69,'[1]7'!B:E,4,0),"0")</f>
        <v>0</v>
      </c>
      <c r="BG69" s="77">
        <f>IFERROR(VLOOKUP(B69,'[1]7'!B:F,5,0),"0")</f>
        <v>0</v>
      </c>
      <c r="BH69" s="77">
        <f>IFERROR(VLOOKUP(B69,'[1]7'!B:J,9,0),"0")</f>
        <v>1</v>
      </c>
      <c r="BI69" s="77">
        <f>IFERROR(VLOOKUP(B69,'[1]7'!B:K,10,0),"0")</f>
        <v>0</v>
      </c>
      <c r="BJ69" s="77">
        <f>IFERROR(VLOOKUP(B69,'[1]7'!B:L,11,0),"0")</f>
        <v>0</v>
      </c>
      <c r="BK69" s="75">
        <f t="shared" ref="BK69:BK113" si="50">SUM(BE69:BH69)</f>
        <v>3</v>
      </c>
      <c r="BL69" s="77">
        <f>IFERROR(VLOOKUP(B69,'[1]8'!B:D,3,0),"0")</f>
        <v>8</v>
      </c>
      <c r="BM69" s="77">
        <f>IFERROR(VLOOKUP(B69,'[1]8'!B:E,4,0),"0")</f>
        <v>0</v>
      </c>
      <c r="BN69" s="77">
        <f>IFERROR(VLOOKUP(B69,'[1]8'!B:F,5,0),"0")</f>
        <v>0</v>
      </c>
      <c r="BO69" s="77">
        <f>IFERROR(VLOOKUP(B69,'[1]8'!B:J,9,0),"0")</f>
        <v>0</v>
      </c>
      <c r="BP69" s="77">
        <f>IFERROR(VLOOKUP(B69,'[1]8'!B:K,10,0),"0")</f>
        <v>0</v>
      </c>
      <c r="BQ69" s="77">
        <f>IFERROR(VLOOKUP(B69,'[1]8'!B:L,11,0),"0")</f>
        <v>0</v>
      </c>
      <c r="BR69" s="75">
        <f t="shared" ref="BR69:BR113" si="51">SUM(BL69:BQ69)</f>
        <v>8</v>
      </c>
      <c r="BS69" s="77">
        <f>IFERROR(VLOOKUP(B69,'[1]9'!B:D,3,0),"0")</f>
        <v>0</v>
      </c>
      <c r="BT69" s="77">
        <f>IFERROR(VLOOKUP(B69,'[1]9'!B:E,4,0),"0")</f>
        <v>0</v>
      </c>
      <c r="BU69" s="77">
        <f>IFERROR(VLOOKUP(B69,'[1]9'!B:F,5,0),"0")</f>
        <v>0</v>
      </c>
      <c r="BV69" s="77">
        <f>IFERROR(VLOOKUP(B69,'[1]9'!B:J,9,0),"0")</f>
        <v>0</v>
      </c>
      <c r="BW69" s="77">
        <f>IFERROR(VLOOKUP(B69,'[1]9'!B:K,10,0),"0")</f>
        <v>0</v>
      </c>
      <c r="BX69" s="77">
        <f>IFERROR(VLOOKUP(B69,'[1]9'!B:L,11,0),"0")</f>
        <v>0</v>
      </c>
      <c r="BY69" s="75">
        <f t="shared" ref="BY69:BY113" si="52">SUM(BS69:BX69)</f>
        <v>0</v>
      </c>
      <c r="BZ69" s="77">
        <f>IFERROR(VLOOKUP(B69,'[1]10'!B:D,3,0),"0")</f>
        <v>3</v>
      </c>
      <c r="CA69" s="77">
        <f>IFERROR(VLOOKUP(B69,'[1]10'!B:E,4,0),"0")</f>
        <v>0</v>
      </c>
      <c r="CB69" s="77">
        <f>VLOOKUP(B69,'[1]10'!B:F,5,0)</f>
        <v>2</v>
      </c>
      <c r="CC69" s="77">
        <f>IFERROR(VLOOKUP(B69,'[1]10'!B:J,9,0),"0")</f>
        <v>0</v>
      </c>
      <c r="CD69" s="77">
        <f>IFERROR(VLOOKUP(B69,'[1]10'!B:K,10,0),"0")</f>
        <v>0</v>
      </c>
      <c r="CE69" s="77">
        <f>IFERROR(VLOOKUP(B69,'[1]10'!B:L,11,0),"0")</f>
        <v>1</v>
      </c>
      <c r="CF69" s="75">
        <f t="shared" ref="CF69:CF113" si="53">SUM(BZ69:CC69)</f>
        <v>5</v>
      </c>
      <c r="CG69" s="77">
        <f>IFERROR(VLOOKUP(B69,'[1]11'!B:D,3,0),"0")</f>
        <v>2</v>
      </c>
      <c r="CH69" s="77">
        <f>IFERROR(VLOOKUP(B69,'[1]11'!B:E,4,0),"0")</f>
        <v>0</v>
      </c>
      <c r="CI69" s="77">
        <f>IFERROR(VLOOKUP(B69,'[1]11'!B:F,5,0),"0")</f>
        <v>0</v>
      </c>
      <c r="CJ69" s="77">
        <f>IFERROR(VLOOKUP(B69,'[1]11'!B:J,9,0),"0")</f>
        <v>0</v>
      </c>
      <c r="CK69" s="77">
        <f>IFERROR(VLOOKUP(B69,'[1]11'!B:K,10,0),"0")</f>
        <v>0</v>
      </c>
      <c r="CL69" s="77">
        <f>IFERROR(VLOOKUP(B69,'[1]11'!B:L,11,0),"0")</f>
        <v>0</v>
      </c>
      <c r="CM69" s="75">
        <f t="shared" ref="CM69:CM113" si="54">SUM(CG69:CJ69)</f>
        <v>2</v>
      </c>
      <c r="CN69" s="77">
        <f>IFERROR(VLOOKUP(B69,'[1]12'!B:D,3,0),"0")</f>
        <v>2</v>
      </c>
      <c r="CO69" s="77">
        <f>IFERROR(VLOOKUP(B69,'[1]12'!B:E,4,0),"0")</f>
        <v>0</v>
      </c>
      <c r="CP69" s="77">
        <f>IFERROR(VLOOKUP(B69,'[1]12'!B:F,5,0),"0")</f>
        <v>1</v>
      </c>
      <c r="CQ69" s="77">
        <f>IFERROR(VLOOKUP(B69,'[1]12'!B:J,9,0),"0")</f>
        <v>0</v>
      </c>
      <c r="CR69" s="77">
        <f>IFERROR(VLOOKUP(B69,'[1]12'!B:K,10,0),"0")</f>
        <v>0</v>
      </c>
      <c r="CS69" s="77">
        <f>IFERROR(VLOOKUP(B69,'[1]12'!B:L,11,0),"0")</f>
        <v>0</v>
      </c>
      <c r="CT69" s="75">
        <f t="shared" ref="CT69:CT113" si="55">SUM(CN69:CQ69)</f>
        <v>3</v>
      </c>
      <c r="CU69" s="77">
        <f>IFERROR(VLOOKUP(B69,'[1]13'!B:D,3,0),"0")</f>
        <v>3</v>
      </c>
      <c r="CV69" s="77">
        <f>IFERROR(VLOOKUP(B69,'[1]13'!B:E,4,0),"0")</f>
        <v>0</v>
      </c>
      <c r="CW69" s="77">
        <f>IFERROR(VLOOKUP(B69,'[1]13'!B:F,5,0),"0")</f>
        <v>2</v>
      </c>
      <c r="CX69" s="77">
        <f>IFERROR(VLOOKUP(B69,'[1]13'!B:J,9,0),"0")</f>
        <v>0</v>
      </c>
      <c r="CY69" s="77">
        <f>IFERROR(VLOOKUP(B69,'[1]13'!B:K,10,0),"0")</f>
        <v>0</v>
      </c>
      <c r="CZ69" s="77">
        <f>IFERROR(VLOOKUP(B69,'[1]13'!B:L,11,0),"0")</f>
        <v>1</v>
      </c>
      <c r="DA69" s="75">
        <f t="shared" ref="DA69:DA113" si="56">SUM(CU69:CX69)</f>
        <v>5</v>
      </c>
      <c r="DB69" s="77">
        <f>IFERROR(VLOOKUP(B69,'[1]14'!B:D,3,0),"0")</f>
        <v>7</v>
      </c>
      <c r="DC69" s="77">
        <f>IFERROR(VLOOKUP(B69,'[1]14'!B:E,4,0),"0")</f>
        <v>0</v>
      </c>
      <c r="DD69" s="77">
        <f>IFERROR(VLOOKUP(B69,'[1]14'!B:F,5,0),"0")</f>
        <v>4</v>
      </c>
      <c r="DE69" s="77">
        <f>IFERROR(VLOOKUP(B69,'[1]14'!B:J,9,0),"0")</f>
        <v>0</v>
      </c>
      <c r="DF69" s="77">
        <f>IFERROR(VLOOKUP(B69,'[1]14'!B:K,10,0),"0")</f>
        <v>0</v>
      </c>
      <c r="DG69" s="77">
        <f>IFERROR(VLOOKUP(B69,'[1]14'!B:L,11,0),"0")</f>
        <v>0</v>
      </c>
      <c r="DH69" s="75">
        <f t="shared" ref="DH69:DH113" si="57">SUM(DB69:DE69)</f>
        <v>11</v>
      </c>
      <c r="DI69" s="77">
        <f>IFERROR(VLOOKUP(B69,'[1]15'!B:D,3,0),"0")</f>
        <v>5</v>
      </c>
      <c r="DJ69" s="77">
        <f>IFERROR(VLOOKUP(B69,'[1]15'!B:E,4,0),"0")</f>
        <v>0</v>
      </c>
      <c r="DK69" s="77">
        <f>IFERROR(VLOOKUP(B69,'[1]15'!B:F,5,0),"0")</f>
        <v>2</v>
      </c>
      <c r="DL69" s="77">
        <f>IFERROR(VLOOKUP(B69,'[1]15'!B:J,9,0),"0")</f>
        <v>0</v>
      </c>
      <c r="DM69" s="77">
        <f>IFERROR(VLOOKUP(B69,'[1]15'!B:K,10,0),"0")</f>
        <v>0</v>
      </c>
      <c r="DN69" s="77">
        <f>IFERROR(VLOOKUP(B69,'[1]15'!B:L,11,0),"0")</f>
        <v>0</v>
      </c>
      <c r="DO69" s="75">
        <f t="shared" ref="DO69:DO113" si="58">SUM(DI69:DL69)</f>
        <v>7</v>
      </c>
      <c r="DP69" s="77">
        <f>IFERROR(VLOOKUP(B69,'[1]16'!B:D,3,0),"0")</f>
        <v>5</v>
      </c>
      <c r="DQ69" s="77">
        <f>IFERROR(VLOOKUP(B69,'[1]16'!B:E,4,0),"0")</f>
        <v>1</v>
      </c>
      <c r="DR69" s="77">
        <f>IFERROR(VLOOKUP(B69,'[1]16'!B:F,5,0),"0")</f>
        <v>3</v>
      </c>
      <c r="DS69" s="77">
        <f>IFERROR(VLOOKUP(B69,'[1]16'!B:J,9,0),"0")</f>
        <v>2</v>
      </c>
      <c r="DT69" s="77">
        <f>IFERROR(VLOOKUP(B69,'[1]16'!B:K,10,0),"0")</f>
        <v>0</v>
      </c>
      <c r="DU69" s="77">
        <f>IFERROR(VLOOKUP(B69,'[1]16'!B:L,11,0),"0")</f>
        <v>0</v>
      </c>
      <c r="DV69" s="75">
        <f t="shared" ref="DV69:DV113" si="59">SUM(DP69:DS69)</f>
        <v>11</v>
      </c>
      <c r="DW69" s="77">
        <f>IFERROR(VLOOKUP(B69,'[1]17'!B:D,3,0),"0")</f>
        <v>3</v>
      </c>
      <c r="DX69" s="77">
        <f>IFERROR(VLOOKUP(B69,'[1]17'!B:E,4,0),"0")</f>
        <v>1</v>
      </c>
      <c r="DY69" s="77">
        <f>IFERROR(VLOOKUP(B69,'[1]17'!B:F,5,0),"0")</f>
        <v>3</v>
      </c>
      <c r="DZ69" s="77">
        <f>IFERROR(VLOOKUP(B69,'[1]17'!B:J,9,0),"0")</f>
        <v>1</v>
      </c>
      <c r="EA69" s="77">
        <f>IFERROR(VLOOKUP(B69,'[1]17'!B:K,10,0),"0")</f>
        <v>0</v>
      </c>
      <c r="EB69" s="77">
        <f>IFERROR(VLOOKUP(B69,'[1]17'!B:L,11,0),"0")</f>
        <v>0</v>
      </c>
      <c r="EC69" s="75">
        <f t="shared" ref="EC69:EC113" si="60">SUM(DW69:DZ69)</f>
        <v>8</v>
      </c>
      <c r="ED69" s="77">
        <f>IFERROR(VLOOKUP(B69,'[1]18'!B:D,3,0),"0")</f>
        <v>2</v>
      </c>
      <c r="EE69" s="77">
        <f>IFERROR(VLOOKUP(B69,'[1]18'!B:E,4,0),"0")</f>
        <v>5</v>
      </c>
      <c r="EF69" s="77">
        <f>IFERROR(VLOOKUP(B69,'[1]18'!B:F,5,0),"0")</f>
        <v>4</v>
      </c>
      <c r="EG69" s="77">
        <f>IFERROR(VLOOKUP(B69,'[1]18'!B:J,9,0),"0")</f>
        <v>0</v>
      </c>
      <c r="EH69" s="77">
        <f>IFERROR(VLOOKUP(B69,'[1]18'!B:K,10,0),"0")</f>
        <v>0</v>
      </c>
      <c r="EI69" s="77">
        <f>IFERROR(VLOOKUP(B69,'[1]18'!B:L,11,0),"0")</f>
        <v>0</v>
      </c>
      <c r="EJ69" s="75">
        <f t="shared" ref="EJ69:EJ113" si="61">SUM(ED69:EI69)</f>
        <v>11</v>
      </c>
      <c r="EK69" s="77">
        <f>IFERROR(VLOOKUP(B69,'[1]19'!B:D,3,0),"0")</f>
        <v>4</v>
      </c>
      <c r="EL69" s="77">
        <f>IFERROR(VLOOKUP(B69,'[1]19'!B:E,4,0),"0")</f>
        <v>0</v>
      </c>
      <c r="EM69" s="77">
        <f>IFERROR(VLOOKUP(B69,'[1]19'!B:F,5,0),"0")</f>
        <v>1</v>
      </c>
      <c r="EN69" s="77">
        <f>IFERROR(VLOOKUP(B69,'[1]19'!B:J,9,0),"0")</f>
        <v>47</v>
      </c>
      <c r="EO69" s="77">
        <f>IFERROR(VLOOKUP(B69,'[1]19'!B:K,10,0),"0")</f>
        <v>0</v>
      </c>
      <c r="EP69" s="77">
        <f>IFERROR(VLOOKUP(B69,'[1]19'!B:L,11,0),"0")</f>
        <v>0</v>
      </c>
      <c r="EQ69" s="75">
        <f t="shared" ref="EQ69:EQ113" si="62">SUM(EK69:EP69)</f>
        <v>52</v>
      </c>
      <c r="ER69" s="77">
        <f>IFERROR(VLOOKUP(B69,'[1]20'!B:D,3,0),"0")</f>
        <v>13</v>
      </c>
      <c r="ES69" s="77">
        <f>IFERROR(VLOOKUP(B69,'[1]20'!B:E,4,0),"0")</f>
        <v>1</v>
      </c>
      <c r="ET69" s="77">
        <f>IFERROR(VLOOKUP(B69,'[1]20'!B:F,5,0),"0")</f>
        <v>0</v>
      </c>
      <c r="EU69" s="77">
        <f>IFERROR(VLOOKUP(B69,'[1]20'!B:J,9,0),"0")</f>
        <v>12</v>
      </c>
      <c r="EV69" s="77">
        <f>IFERROR(VLOOKUP(B69,'[1]20'!B:K,10,0),"0")</f>
        <v>0</v>
      </c>
      <c r="EW69" s="77">
        <f>IFERROR(VLOOKUP(B69,'[1]20'!B:L,11,0),"0")</f>
        <v>2</v>
      </c>
      <c r="EX69" s="75">
        <f t="shared" ref="EX69:EX113" si="63">SUM(ER69:EW69)</f>
        <v>28</v>
      </c>
      <c r="EY69" s="77">
        <f>IFERROR(VLOOKUP(B69,'[1]21'!B:D,3,0),"0")</f>
        <v>2</v>
      </c>
      <c r="EZ69" s="77">
        <f>IFERROR(VLOOKUP(B69,'[1]21'!B:E,4,0),"0")</f>
        <v>0</v>
      </c>
      <c r="FA69" s="77">
        <f>IFERROR(VLOOKUP(B69,'[1]21'!B:F,5,0),"0")</f>
        <v>1</v>
      </c>
      <c r="FB69" s="77">
        <f>IFERROR(VLOOKUP(B69,'[1]21'!B:J,9,0),"0")</f>
        <v>8</v>
      </c>
      <c r="FC69" s="77">
        <f>IFERROR(VLOOKUP(B69,'[1]21'!B:K,10,0),"0")</f>
        <v>0</v>
      </c>
      <c r="FD69" s="77">
        <f>IFERROR(VLOOKUP(B69,'[1]21'!B:L,11,0),"0")</f>
        <v>7</v>
      </c>
      <c r="FE69" s="75">
        <f t="shared" ref="FE69:FE113" si="64">SUM(EY69:FD69)</f>
        <v>18</v>
      </c>
      <c r="FF69" s="77">
        <f>IFERROR(VLOOKUP(B69,'[1]22'!B:D,3,0),"0")</f>
        <v>10</v>
      </c>
      <c r="FG69" s="77">
        <f>IFERROR(VLOOKUP(B69,'[1]22'!B:E,4,0),"0")</f>
        <v>1</v>
      </c>
      <c r="FH69" s="77">
        <f>IFERROR(VLOOKUP(B69,'[1]22'!B:F,5,0),"0")</f>
        <v>1</v>
      </c>
      <c r="FI69" s="77">
        <f>IFERROR(VLOOKUP(B69,'[1]22'!B:J,9,0),"0")</f>
        <v>10</v>
      </c>
      <c r="FJ69" s="77">
        <f>IFERROR(VLOOKUP(B69,'[1]22'!B:K,10,0),"0")</f>
        <v>0</v>
      </c>
      <c r="FK69" s="77">
        <f>IFERROR(VLOOKUP(B69,'[1]22'!B:L,11,0),"0")</f>
        <v>0</v>
      </c>
      <c r="FL69" s="75">
        <f t="shared" ref="FL69:FL113" si="65">SUM(FF69:FK69)</f>
        <v>22</v>
      </c>
      <c r="FM69" s="77">
        <f>IFERROR(VLOOKUP(B69,'[1]23'!B:D,3,0),"0")</f>
        <v>6</v>
      </c>
      <c r="FN69" s="77">
        <f>IFERROR(VLOOKUP(B69,'[1]23'!B:E,4,0),"0")</f>
        <v>0</v>
      </c>
      <c r="FO69" s="77">
        <f>IFERROR(VLOOKUP(B69,'[1]23'!B:F,5,0),"0")</f>
        <v>2</v>
      </c>
      <c r="FP69" s="77">
        <f>IFERROR(VLOOKUP(B69,'[1]23'!B:J,9,0),"0")</f>
        <v>51</v>
      </c>
      <c r="FQ69" s="77">
        <f>IFERROR(VLOOKUP(B69,'[1]23'!B:K,10,0),"0")</f>
        <v>0</v>
      </c>
      <c r="FR69" s="77">
        <f>IFERROR(VLOOKUP(B69,'[1]23'!B:L,11,0),"0")</f>
        <v>5</v>
      </c>
      <c r="FS69" s="75">
        <f t="shared" ref="FS69:FS113" si="66">SUM(FM69:FR69)</f>
        <v>64</v>
      </c>
      <c r="FT69" s="77">
        <f>IFERROR(VLOOKUP(B69,'[1]24'!B:D,3,0),"0")</f>
        <v>5</v>
      </c>
      <c r="FU69" s="77">
        <f>IFERROR(VLOOKUP(B69,'[1]24'!B:E,4,0),"0")</f>
        <v>0</v>
      </c>
      <c r="FV69" s="77">
        <f>IFERROR(VLOOKUP(B69,'[1]24'!B:F,5,0),"0")</f>
        <v>2</v>
      </c>
      <c r="FW69" s="77">
        <f>IFERROR(VLOOKUP(B69,'[1]24'!B:J,9,0),"0")</f>
        <v>21</v>
      </c>
      <c r="FX69" s="77">
        <f>IFERROR(VLOOKUP(B69,'[1]24'!B:K,10,0),"0")</f>
        <v>0</v>
      </c>
      <c r="FY69" s="77">
        <f>IFERROR(VLOOKUP(B69,'[1]24'!B:L,11,0),"0")</f>
        <v>0</v>
      </c>
      <c r="FZ69" s="75">
        <f t="shared" ref="FZ69:FZ113" si="67">SUM(FT69:FY69)</f>
        <v>28</v>
      </c>
      <c r="GA69" s="77">
        <f>IFERROR(VLOOKUP(B69,'[1]25'!B:D,3,0),"0")</f>
        <v>6</v>
      </c>
      <c r="GB69" s="77">
        <f>IFERROR(VLOOKUP(B69,'[1]25'!B:E,4,0),"0")</f>
        <v>1</v>
      </c>
      <c r="GC69" s="77">
        <f>IFERROR(VLOOKUP(B69,'[1]25'!B:F,5,0),"0")</f>
        <v>0</v>
      </c>
      <c r="GD69" s="77">
        <f>IFERROR(VLOOKUP(B69,'[1]25'!B:J,9,0),"0")</f>
        <v>0</v>
      </c>
      <c r="GE69" s="77">
        <f>IFERROR(VLOOKUP(B69,'[1]25'!B:K,10,0),"0")</f>
        <v>0</v>
      </c>
      <c r="GF69" s="77">
        <f>IFERROR(VLOOKUP(B69,'[1]25'!B:L,11,0),"0")</f>
        <v>0</v>
      </c>
      <c r="GG69" s="75">
        <f t="shared" ref="GG69:GG113" si="68">SUM(GA69:GD69)</f>
        <v>7</v>
      </c>
      <c r="GH69" s="77">
        <f>IFERROR(VLOOKUP(B69,'[1]26'!B:D,3,0),"0")</f>
        <v>15</v>
      </c>
      <c r="GI69" s="77">
        <f>IFERROR(VLOOKUP(B69,'[1]26'!B:E,4,0),"0")</f>
        <v>1</v>
      </c>
      <c r="GJ69" s="77">
        <f>IFERROR(VLOOKUP(B69,'[1]26'!B:F,5,0),"0")</f>
        <v>7</v>
      </c>
      <c r="GK69" s="77">
        <f>IFERROR(VLOOKUP(B69,'[1]26'!B:J,9,0),"0")</f>
        <v>10</v>
      </c>
      <c r="GL69" s="77">
        <f>IFERROR(VLOOKUP(B69,'[1]26'!B:K,10,0),"0")</f>
        <v>0</v>
      </c>
      <c r="GM69" s="77">
        <f>IFERROR(VLOOKUP(B69,'[1]26'!B:L,11,0),"0")</f>
        <v>0</v>
      </c>
      <c r="GN69" s="75">
        <f t="shared" ref="GN69:GN113" si="69">SUM(GH69:GK69)</f>
        <v>33</v>
      </c>
      <c r="GO69" s="77">
        <f>IFERROR(VLOOKUP(B69,'[1]27'!B:D,3,0),"0")</f>
        <v>16</v>
      </c>
      <c r="GP69" s="77">
        <f>IFERROR(VLOOKUP(B69,'[1]27'!B:E,4,0),"0")</f>
        <v>0</v>
      </c>
      <c r="GQ69" s="77">
        <f>IFERROR(VLOOKUP(B69,'[1]27'!B:F,5,0),"0")</f>
        <v>2</v>
      </c>
      <c r="GR69" s="77">
        <f>IFERROR(VLOOKUP(B69,'[1]27'!B:J,9,0),"0")</f>
        <v>2</v>
      </c>
      <c r="GS69" s="77">
        <f>IFERROR(VLOOKUP(B69,'[1]27'!B:K,10,0),"0")</f>
        <v>0</v>
      </c>
      <c r="GT69" s="77">
        <f>IFERROR(VLOOKUP(B69,'[1]27'!B:L,11,0),"0")</f>
        <v>1</v>
      </c>
      <c r="GU69" s="75">
        <f t="shared" ref="GU69:GU113" si="70">SUM(GO69:GT69)</f>
        <v>21</v>
      </c>
      <c r="GV69" s="77">
        <f>IFERROR(VLOOKUP(B69,'[1]28'!B:D,3,0),"0")</f>
        <v>5</v>
      </c>
      <c r="GW69" s="77">
        <f>IFERROR(VLOOKUP(B69,'[1]28'!B:E,4,0),"0")</f>
        <v>0</v>
      </c>
      <c r="GX69" s="77">
        <f>IFERROR(VLOOKUP(B69,'[1]28'!B:F,5,0),"0")</f>
        <v>2</v>
      </c>
      <c r="GY69" s="77">
        <f>IFERROR(VLOOKUP(B69,'[1]28'!B:J,9,0),"0")</f>
        <v>4</v>
      </c>
      <c r="GZ69" s="77">
        <f>IFERROR(VLOOKUP(B69,'[1]28'!B:K,10,0),"0")</f>
        <v>0</v>
      </c>
      <c r="HA69" s="77">
        <f>IFERROR(VLOOKUP(B69,'[1]28'!B:L,11,0),"0")</f>
        <v>0</v>
      </c>
      <c r="HB69" s="75">
        <f t="shared" ref="HB69:HB113" si="71">SUM(GV69:HA69)</f>
        <v>11</v>
      </c>
      <c r="HC69" s="77" t="str">
        <f>IFERROR(VLOOKUP(B69,#REF!,3),"0")</f>
        <v>0</v>
      </c>
      <c r="HD69" s="77" t="str">
        <f>IFERROR(VLOOKUP(B69,#REF!,4,0),"0")</f>
        <v>0</v>
      </c>
      <c r="HE69" s="77" t="str">
        <f>IFERROR(VLOOKUP(B69,#REF!,5,0),"0")</f>
        <v>0</v>
      </c>
      <c r="HF69" s="77" t="str">
        <f>IFERROR(VLOOKUP(B69,#REF!,9,0),"0")</f>
        <v>0</v>
      </c>
      <c r="HG69" s="77" t="str">
        <f>IFERROR(VLOOKUP(B69,#REF!,10,0),"0")</f>
        <v>0</v>
      </c>
      <c r="HH69" s="77" t="str">
        <f>IFERROR(VLOOKUP(B69,#REF!,11,0),"0")</f>
        <v>0</v>
      </c>
      <c r="HI69" s="75">
        <f t="shared" ref="HI69:HI113" si="72">SUM(HC69:HF69)</f>
        <v>0</v>
      </c>
      <c r="HP69" s="75">
        <f t="shared" ref="HP69:HP113" si="73">SUM(HJ69:HM69)</f>
        <v>0</v>
      </c>
      <c r="HW69" s="75">
        <f t="shared" ref="HW69:HW113" si="74">SUM(HQ69:HT69)</f>
        <v>0</v>
      </c>
    </row>
    <row r="70" spans="1:231" x14ac:dyDescent="0.6">
      <c r="A70" s="57">
        <v>67</v>
      </c>
      <c r="B70" s="57">
        <v>1112005</v>
      </c>
      <c r="C70" s="58" t="s">
        <v>16786</v>
      </c>
      <c r="D70" s="57" t="s">
        <v>168</v>
      </c>
      <c r="E70" s="59">
        <v>18.510000000000002</v>
      </c>
      <c r="F70" s="73">
        <f t="shared" si="43"/>
        <v>7663.14</v>
      </c>
      <c r="G70" s="74">
        <f t="shared" si="40"/>
        <v>190</v>
      </c>
      <c r="H70" s="74">
        <f t="shared" si="40"/>
        <v>5</v>
      </c>
      <c r="I70" s="74">
        <f t="shared" si="40"/>
        <v>19</v>
      </c>
      <c r="J70" s="74">
        <f t="shared" si="40"/>
        <v>156</v>
      </c>
      <c r="K70" s="74">
        <f t="shared" si="40"/>
        <v>0</v>
      </c>
      <c r="L70" s="74">
        <f t="shared" si="40"/>
        <v>44</v>
      </c>
      <c r="M70" s="75">
        <f t="shared" si="41"/>
        <v>414</v>
      </c>
      <c r="N70" s="76">
        <f t="shared" si="42"/>
        <v>370</v>
      </c>
      <c r="O70" s="77" t="str">
        <f>IFERROR(VLOOKUP(B70,'[1]1ไม่มียอด'!B:D,3,0),"0")</f>
        <v>0</v>
      </c>
      <c r="P70" s="77" t="str">
        <f>IFERROR(VLOOKUP(B70,'[1]1ไม่มียอด'!B:E,4,0),"0")</f>
        <v>0</v>
      </c>
      <c r="Q70" s="77" t="str">
        <f>IFERROR(VLOOKUP(B70,'[1]1ไม่มียอด'!B:F,5,0),"0")</f>
        <v>0</v>
      </c>
      <c r="R70" s="77" t="str">
        <f>IFERROR(VLOOKUP(B70,'[1]1ไม่มียอด'!B:G,6,0),"0")</f>
        <v>0</v>
      </c>
      <c r="S70" s="77" t="str">
        <f>IFERROR(VLOOKUP(B70,'[1]1ไม่มียอด'!B:J,9,0),"0")</f>
        <v>0</v>
      </c>
      <c r="T70" s="77" t="str">
        <f>IFERROR(VLOOKUP(B70,'[1]1ไม่มียอด'!B:K,10,0),"0")</f>
        <v>0</v>
      </c>
      <c r="U70" s="75">
        <f t="shared" si="44"/>
        <v>0</v>
      </c>
      <c r="V70" s="77" t="str">
        <f>IFERROR(VLOOKUP(B70,#REF!,3,0),"0")</f>
        <v>0</v>
      </c>
      <c r="W70" s="77" t="str">
        <f>IFERROR(VLOOKUP(B70,#REF!,4,0),"0")</f>
        <v>0</v>
      </c>
      <c r="X70" s="77" t="str">
        <f>IFERROR(VLOOKUP(B70,#REF!,5,0),"0")</f>
        <v>0</v>
      </c>
      <c r="Y70" s="77" t="str">
        <f>IFERROR(VLOOKUP(B70,#REF!,9,0),"0")</f>
        <v>0</v>
      </c>
      <c r="Z70" s="77" t="str">
        <f>IFERROR(VLOOKUP(B70,#REF!,10,0),"0")</f>
        <v>0</v>
      </c>
      <c r="AA70" s="77" t="str">
        <f>IFERROR(VLOOKUP(B70,#REF!,11,0),"0")</f>
        <v>0</v>
      </c>
      <c r="AB70" s="75">
        <f t="shared" si="45"/>
        <v>0</v>
      </c>
      <c r="AC70" s="77">
        <f>IFERROR(VLOOKUP(B70,'[1]3'!B:D,3,0),"0")</f>
        <v>0</v>
      </c>
      <c r="AD70" s="77">
        <f>IFERROR(VLOOKUP(B70,'[1]3'!B:E,4,0),"0")</f>
        <v>0</v>
      </c>
      <c r="AE70" s="77">
        <f>IFERROR(VLOOKUP(B70,'[1]3'!B:F,5,0),"0")</f>
        <v>0</v>
      </c>
      <c r="AF70" s="77">
        <f>IFERROR(VLOOKUP(B70,'[1]3'!B:J,9,0),"0")</f>
        <v>0</v>
      </c>
      <c r="AG70" s="77">
        <f>IFERROR(VLOOKUP(B70,'[1]3'!B:K,10,0),"0")</f>
        <v>0</v>
      </c>
      <c r="AH70" s="77">
        <f>IFERROR(VLOOKUP(B70,'[1]3'!B:L,11,0),"0")</f>
        <v>0</v>
      </c>
      <c r="AI70" s="75">
        <f t="shared" si="46"/>
        <v>0</v>
      </c>
      <c r="AJ70" s="77">
        <f>IFERROR(VLOOKUP(B70,'[1]4'!B:D,3,0),"0")</f>
        <v>0</v>
      </c>
      <c r="AK70" s="77">
        <f>IFERROR(VLOOKUP(B70,'[1]4'!B:E,4,0),"0")</f>
        <v>0</v>
      </c>
      <c r="AL70" s="77">
        <f>IFERROR(VLOOKUP(B70,'[1]4'!B:F,5,0),"0")</f>
        <v>0</v>
      </c>
      <c r="AM70" s="77">
        <f>IFERROR(VLOOKUP(B70,'[1]4'!B:J,9,0),"0")</f>
        <v>0</v>
      </c>
      <c r="AN70" s="77">
        <f>IFERROR(VLOOKUP(B70,'[1]4'!B:K,10,0),"0")</f>
        <v>0</v>
      </c>
      <c r="AO70" s="77">
        <f>IFERROR(VLOOKUP(B70,'[1]4'!B:L,11,0),"0")</f>
        <v>0</v>
      </c>
      <c r="AP70" s="75">
        <f t="shared" si="47"/>
        <v>0</v>
      </c>
      <c r="AQ70" s="77">
        <f>IFERROR(VLOOKUP(B70,'[1]5'!B:D,3,0),"0")</f>
        <v>0</v>
      </c>
      <c r="AR70" s="77">
        <f>IFERROR(VLOOKUP(B70,'[1]5'!B:E,4,0),"0")</f>
        <v>0</v>
      </c>
      <c r="AS70" s="77">
        <f>IFERROR(VLOOKUP(B70,'[1]5'!B:F,5,0),"0")</f>
        <v>0</v>
      </c>
      <c r="AT70" s="77">
        <f>IFERROR(VLOOKUP(B70,'[1]5'!B:J,9,0),"0")</f>
        <v>0</v>
      </c>
      <c r="AU70" s="77">
        <f>IFERROR(VLOOKUP(B70,'[1]5'!B:K,10,0),"0")</f>
        <v>0</v>
      </c>
      <c r="AV70" s="77">
        <f>IFERROR(VLOOKUP(B70,'[1]5'!B:L,11,0),"0")</f>
        <v>0</v>
      </c>
      <c r="AW70" s="75">
        <f t="shared" si="48"/>
        <v>0</v>
      </c>
      <c r="AX70" s="77">
        <f>IFERROR(VLOOKUP(B70,'[1]6'!B:D,3,0),"0")</f>
        <v>7</v>
      </c>
      <c r="AY70" s="77">
        <f>IFERROR(VLOOKUP(B70,'[1]6'!B:E,4,0),"0")</f>
        <v>0</v>
      </c>
      <c r="AZ70" s="77">
        <f>IFERROR(VLOOKUP(B70,'[1]6'!B:F,5,0),"0")</f>
        <v>0</v>
      </c>
      <c r="BA70" s="77">
        <f>IFERROR(VLOOKUP(B70,'[1]6'!B:J,9,0),"0")</f>
        <v>0</v>
      </c>
      <c r="BB70" s="77">
        <f>IFERROR(VLOOKUP(B70,'[1]6'!B:K,10,0),"0")</f>
        <v>0</v>
      </c>
      <c r="BC70" s="77">
        <f>IFERROR(VLOOKUP(B70,'[1]6'!B:L,11,0),"0")</f>
        <v>0</v>
      </c>
      <c r="BD70" s="75">
        <f t="shared" si="49"/>
        <v>7</v>
      </c>
      <c r="BE70" s="77">
        <f>IFERROR(VLOOKUP(B70,'[1]7'!B:D,3,0),"0")</f>
        <v>2</v>
      </c>
      <c r="BF70" s="77">
        <f>IFERROR(VLOOKUP(B70,'[1]7'!B:E,4,0),"0")</f>
        <v>0</v>
      </c>
      <c r="BG70" s="77">
        <f>IFERROR(VLOOKUP(B70,'[1]7'!B:F,5,0),"0")</f>
        <v>0</v>
      </c>
      <c r="BH70" s="77">
        <f>IFERROR(VLOOKUP(B70,'[1]7'!B:J,9,0),"0")</f>
        <v>0</v>
      </c>
      <c r="BI70" s="77">
        <f>IFERROR(VLOOKUP(B70,'[1]7'!B:K,10,0),"0")</f>
        <v>0</v>
      </c>
      <c r="BJ70" s="77">
        <f>IFERROR(VLOOKUP(B70,'[1]7'!B:L,11,0),"0")</f>
        <v>7</v>
      </c>
      <c r="BK70" s="75">
        <f t="shared" si="50"/>
        <v>2</v>
      </c>
      <c r="BL70" s="77">
        <f>IFERROR(VLOOKUP(B70,'[1]8'!B:D,3,0),"0")</f>
        <v>69</v>
      </c>
      <c r="BM70" s="77">
        <f>IFERROR(VLOOKUP(B70,'[1]8'!B:E,4,0),"0")</f>
        <v>0</v>
      </c>
      <c r="BN70" s="77">
        <f>IFERROR(VLOOKUP(B70,'[1]8'!B:F,5,0),"0")</f>
        <v>0</v>
      </c>
      <c r="BO70" s="77">
        <f>IFERROR(VLOOKUP(B70,'[1]8'!B:J,9,0),"0")</f>
        <v>2</v>
      </c>
      <c r="BP70" s="77">
        <f>IFERROR(VLOOKUP(B70,'[1]8'!B:K,10,0),"0")</f>
        <v>0</v>
      </c>
      <c r="BQ70" s="77">
        <f>IFERROR(VLOOKUP(B70,'[1]8'!B:L,11,0),"0")</f>
        <v>0</v>
      </c>
      <c r="BR70" s="75">
        <f t="shared" si="51"/>
        <v>71</v>
      </c>
      <c r="BS70" s="77">
        <f>IFERROR(VLOOKUP(B70,'[1]9'!B:D,3,0),"0")</f>
        <v>13</v>
      </c>
      <c r="BT70" s="77">
        <f>IFERROR(VLOOKUP(B70,'[1]9'!B:E,4,0),"0")</f>
        <v>0</v>
      </c>
      <c r="BU70" s="77">
        <f>IFERROR(VLOOKUP(B70,'[1]9'!B:F,5,0),"0")</f>
        <v>0</v>
      </c>
      <c r="BV70" s="77">
        <f>IFERROR(VLOOKUP(B70,'[1]9'!B:J,9,0),"0")</f>
        <v>0</v>
      </c>
      <c r="BW70" s="77">
        <f>IFERROR(VLOOKUP(B70,'[1]9'!B:K,10,0),"0")</f>
        <v>0</v>
      </c>
      <c r="BX70" s="77">
        <f>IFERROR(VLOOKUP(B70,'[1]9'!B:L,11,0),"0")</f>
        <v>0</v>
      </c>
      <c r="BY70" s="75">
        <f t="shared" si="52"/>
        <v>13</v>
      </c>
      <c r="BZ70" s="77">
        <f>IFERROR(VLOOKUP(B70,'[1]10'!B:D,3,0),"0")</f>
        <v>6</v>
      </c>
      <c r="CA70" s="77">
        <f>IFERROR(VLOOKUP(B70,'[1]10'!B:E,4,0),"0")</f>
        <v>0</v>
      </c>
      <c r="CB70" s="77">
        <f>VLOOKUP(B70,'[1]10'!B:F,5,0)</f>
        <v>0</v>
      </c>
      <c r="CC70" s="77">
        <f>IFERROR(VLOOKUP(B70,'[1]10'!B:J,9,0),"0")</f>
        <v>0</v>
      </c>
      <c r="CD70" s="77">
        <f>IFERROR(VLOOKUP(B70,'[1]10'!B:K,10,0),"0")</f>
        <v>0</v>
      </c>
      <c r="CE70" s="77">
        <f>IFERROR(VLOOKUP(B70,'[1]10'!B:L,11,0),"0")</f>
        <v>2</v>
      </c>
      <c r="CF70" s="75">
        <f t="shared" si="53"/>
        <v>6</v>
      </c>
      <c r="CG70" s="77">
        <f>IFERROR(VLOOKUP(B70,'[1]11'!B:D,3,0),"0")</f>
        <v>3</v>
      </c>
      <c r="CH70" s="77">
        <f>IFERROR(VLOOKUP(B70,'[1]11'!B:E,4,0),"0")</f>
        <v>0</v>
      </c>
      <c r="CI70" s="77">
        <f>IFERROR(VLOOKUP(B70,'[1]11'!B:F,5,0),"0")</f>
        <v>0</v>
      </c>
      <c r="CJ70" s="77">
        <f>IFERROR(VLOOKUP(B70,'[1]11'!B:J,9,0),"0")</f>
        <v>0</v>
      </c>
      <c r="CK70" s="77">
        <f>IFERROR(VLOOKUP(B70,'[1]11'!B:K,10,0),"0")</f>
        <v>0</v>
      </c>
      <c r="CL70" s="77">
        <f>IFERROR(VLOOKUP(B70,'[1]11'!B:L,11,0),"0")</f>
        <v>0</v>
      </c>
      <c r="CM70" s="75">
        <f t="shared" si="54"/>
        <v>3</v>
      </c>
      <c r="CN70" s="77">
        <f>IFERROR(VLOOKUP(B70,'[1]12'!B:D,3,0),"0")</f>
        <v>0</v>
      </c>
      <c r="CO70" s="77">
        <f>IFERROR(VLOOKUP(B70,'[1]12'!B:E,4,0),"0")</f>
        <v>0</v>
      </c>
      <c r="CP70" s="77">
        <f>IFERROR(VLOOKUP(B70,'[1]12'!B:F,5,0),"0")</f>
        <v>0</v>
      </c>
      <c r="CQ70" s="77">
        <f>IFERROR(VLOOKUP(B70,'[1]12'!B:J,9,0),"0")</f>
        <v>0</v>
      </c>
      <c r="CR70" s="77">
        <f>IFERROR(VLOOKUP(B70,'[1]12'!B:K,10,0),"0")</f>
        <v>0</v>
      </c>
      <c r="CS70" s="77">
        <f>IFERROR(VLOOKUP(B70,'[1]12'!B:L,11,0),"0")</f>
        <v>3</v>
      </c>
      <c r="CT70" s="75">
        <f t="shared" si="55"/>
        <v>0</v>
      </c>
      <c r="CU70" s="77">
        <f>IFERROR(VLOOKUP(B70,'[1]13'!B:D,3,0),"0")</f>
        <v>6</v>
      </c>
      <c r="CV70" s="77">
        <f>IFERROR(VLOOKUP(B70,'[1]13'!B:E,4,0),"0")</f>
        <v>0</v>
      </c>
      <c r="CW70" s="77">
        <f>IFERROR(VLOOKUP(B70,'[1]13'!B:F,5,0),"0")</f>
        <v>0</v>
      </c>
      <c r="CX70" s="77">
        <f>IFERROR(VLOOKUP(B70,'[1]13'!B:J,9,0),"0")</f>
        <v>0</v>
      </c>
      <c r="CY70" s="77">
        <f>IFERROR(VLOOKUP(B70,'[1]13'!B:K,10,0),"0")</f>
        <v>0</v>
      </c>
      <c r="CZ70" s="77">
        <f>IFERROR(VLOOKUP(B70,'[1]13'!B:L,11,0),"0")</f>
        <v>2</v>
      </c>
      <c r="DA70" s="75">
        <f t="shared" si="56"/>
        <v>6</v>
      </c>
      <c r="DB70" s="77">
        <f>IFERROR(VLOOKUP(B70,'[1]14'!B:D,3,0),"0")</f>
        <v>6</v>
      </c>
      <c r="DC70" s="77">
        <f>IFERROR(VLOOKUP(B70,'[1]14'!B:E,4,0),"0")</f>
        <v>0</v>
      </c>
      <c r="DD70" s="77">
        <f>IFERROR(VLOOKUP(B70,'[1]14'!B:F,5,0),"0")</f>
        <v>4</v>
      </c>
      <c r="DE70" s="77">
        <f>IFERROR(VLOOKUP(B70,'[1]14'!B:J,9,0),"0")</f>
        <v>0</v>
      </c>
      <c r="DF70" s="77">
        <f>IFERROR(VLOOKUP(B70,'[1]14'!B:K,10,0),"0")</f>
        <v>0</v>
      </c>
      <c r="DG70" s="77">
        <f>IFERROR(VLOOKUP(B70,'[1]14'!B:L,11,0),"0")</f>
        <v>12</v>
      </c>
      <c r="DH70" s="75">
        <f t="shared" si="57"/>
        <v>10</v>
      </c>
      <c r="DI70" s="77">
        <f>IFERROR(VLOOKUP(B70,'[1]15'!B:D,3,0),"0")</f>
        <v>4</v>
      </c>
      <c r="DJ70" s="77">
        <f>IFERROR(VLOOKUP(B70,'[1]15'!B:E,4,0),"0")</f>
        <v>0</v>
      </c>
      <c r="DK70" s="77">
        <f>IFERROR(VLOOKUP(B70,'[1]15'!B:F,5,0),"0")</f>
        <v>2</v>
      </c>
      <c r="DL70" s="77">
        <f>IFERROR(VLOOKUP(B70,'[1]15'!B:J,9,0),"0")</f>
        <v>0</v>
      </c>
      <c r="DM70" s="77">
        <f>IFERROR(VLOOKUP(B70,'[1]15'!B:K,10,0),"0")</f>
        <v>0</v>
      </c>
      <c r="DN70" s="77">
        <f>IFERROR(VLOOKUP(B70,'[1]15'!B:L,11,0),"0")</f>
        <v>0</v>
      </c>
      <c r="DO70" s="75">
        <f t="shared" si="58"/>
        <v>6</v>
      </c>
      <c r="DP70" s="77">
        <f>IFERROR(VLOOKUP(B70,'[1]16'!B:D,3,0),"0")</f>
        <v>5</v>
      </c>
      <c r="DQ70" s="77">
        <f>IFERROR(VLOOKUP(B70,'[1]16'!B:E,4,0),"0")</f>
        <v>0</v>
      </c>
      <c r="DR70" s="77">
        <f>IFERROR(VLOOKUP(B70,'[1]16'!B:F,5,0),"0")</f>
        <v>3</v>
      </c>
      <c r="DS70" s="77">
        <f>IFERROR(VLOOKUP(B70,'[1]16'!B:J,9,0),"0")</f>
        <v>2</v>
      </c>
      <c r="DT70" s="77">
        <f>IFERROR(VLOOKUP(B70,'[1]16'!B:K,10,0),"0")</f>
        <v>0</v>
      </c>
      <c r="DU70" s="77">
        <f>IFERROR(VLOOKUP(B70,'[1]16'!B:L,11,0),"0")</f>
        <v>0</v>
      </c>
      <c r="DV70" s="75">
        <f t="shared" si="59"/>
        <v>10</v>
      </c>
      <c r="DW70" s="77">
        <f>IFERROR(VLOOKUP(B70,'[1]17'!B:D,3,0),"0")</f>
        <v>2</v>
      </c>
      <c r="DX70" s="77">
        <f>IFERROR(VLOOKUP(B70,'[1]17'!B:E,4,0),"0")</f>
        <v>0</v>
      </c>
      <c r="DY70" s="77">
        <f>IFERROR(VLOOKUP(B70,'[1]17'!B:F,5,0),"0")</f>
        <v>3</v>
      </c>
      <c r="DZ70" s="77">
        <f>IFERROR(VLOOKUP(B70,'[1]17'!B:J,9,0),"0")</f>
        <v>0</v>
      </c>
      <c r="EA70" s="77">
        <f>IFERROR(VLOOKUP(B70,'[1]17'!B:K,10,0),"0")</f>
        <v>0</v>
      </c>
      <c r="EB70" s="77">
        <f>IFERROR(VLOOKUP(B70,'[1]17'!B:L,11,0),"0")</f>
        <v>0</v>
      </c>
      <c r="EC70" s="75">
        <f t="shared" si="60"/>
        <v>5</v>
      </c>
      <c r="ED70" s="77">
        <f>IFERROR(VLOOKUP(B70,'[1]18'!B:D,3,0),"0")</f>
        <v>1</v>
      </c>
      <c r="EE70" s="77">
        <f>IFERROR(VLOOKUP(B70,'[1]18'!B:E,4,0),"0")</f>
        <v>5</v>
      </c>
      <c r="EF70" s="77">
        <f>IFERROR(VLOOKUP(B70,'[1]18'!B:F,5,0),"0")</f>
        <v>4</v>
      </c>
      <c r="EG70" s="77">
        <f>IFERROR(VLOOKUP(B70,'[1]18'!B:J,9,0),"0")</f>
        <v>0</v>
      </c>
      <c r="EH70" s="77">
        <f>IFERROR(VLOOKUP(B70,'[1]18'!B:K,10,0),"0")</f>
        <v>0</v>
      </c>
      <c r="EI70" s="77">
        <f>IFERROR(VLOOKUP(B70,'[1]18'!B:L,11,0),"0")</f>
        <v>0</v>
      </c>
      <c r="EJ70" s="75">
        <f t="shared" si="61"/>
        <v>10</v>
      </c>
      <c r="EK70" s="77">
        <f>IFERROR(VLOOKUP(B70,'[1]19'!B:D,3,0),"0")</f>
        <v>4</v>
      </c>
      <c r="EL70" s="77">
        <f>IFERROR(VLOOKUP(B70,'[1]19'!B:E,4,0),"0")</f>
        <v>0</v>
      </c>
      <c r="EM70" s="77">
        <f>IFERROR(VLOOKUP(B70,'[1]19'!B:F,5,0),"0")</f>
        <v>0</v>
      </c>
      <c r="EN70" s="77">
        <f>IFERROR(VLOOKUP(B70,'[1]19'!B:J,9,0),"0")</f>
        <v>48</v>
      </c>
      <c r="EO70" s="77">
        <f>IFERROR(VLOOKUP(B70,'[1]19'!B:K,10,0),"0")</f>
        <v>0</v>
      </c>
      <c r="EP70" s="77">
        <f>IFERROR(VLOOKUP(B70,'[1]19'!B:L,11,0),"0")</f>
        <v>0</v>
      </c>
      <c r="EQ70" s="75">
        <f t="shared" si="62"/>
        <v>52</v>
      </c>
      <c r="ER70" s="77">
        <f>IFERROR(VLOOKUP(B70,'[1]20'!B:D,3,0),"0")</f>
        <v>20</v>
      </c>
      <c r="ES70" s="77">
        <f>IFERROR(VLOOKUP(B70,'[1]20'!B:E,4,0),"0")</f>
        <v>0</v>
      </c>
      <c r="ET70" s="77">
        <f>IFERROR(VLOOKUP(B70,'[1]20'!B:F,5,0),"0")</f>
        <v>0</v>
      </c>
      <c r="EU70" s="77">
        <f>IFERROR(VLOOKUP(B70,'[1]20'!B:J,9,0),"0")</f>
        <v>12</v>
      </c>
      <c r="EV70" s="77">
        <f>IFERROR(VLOOKUP(B70,'[1]20'!B:K,10,0),"0")</f>
        <v>0</v>
      </c>
      <c r="EW70" s="77">
        <f>IFERROR(VLOOKUP(B70,'[1]20'!B:L,11,0),"0")</f>
        <v>0</v>
      </c>
      <c r="EX70" s="75">
        <f t="shared" si="63"/>
        <v>32</v>
      </c>
      <c r="EY70" s="77">
        <f>IFERROR(VLOOKUP(B70,'[1]21'!B:D,3,0),"0")</f>
        <v>3</v>
      </c>
      <c r="EZ70" s="77">
        <f>IFERROR(VLOOKUP(B70,'[1]21'!B:E,4,0),"0")</f>
        <v>0</v>
      </c>
      <c r="FA70" s="77">
        <f>IFERROR(VLOOKUP(B70,'[1]21'!B:F,5,0),"0")</f>
        <v>0</v>
      </c>
      <c r="FB70" s="77">
        <f>IFERROR(VLOOKUP(B70,'[1]21'!B:J,9,0),"0")</f>
        <v>8</v>
      </c>
      <c r="FC70" s="77">
        <f>IFERROR(VLOOKUP(B70,'[1]21'!B:K,10,0),"0")</f>
        <v>0</v>
      </c>
      <c r="FD70" s="77">
        <f>IFERROR(VLOOKUP(B70,'[1]21'!B:L,11,0),"0")</f>
        <v>7</v>
      </c>
      <c r="FE70" s="75">
        <f t="shared" si="64"/>
        <v>18</v>
      </c>
      <c r="FF70" s="77">
        <f>IFERROR(VLOOKUP(B70,'[1]22'!B:D,3,0),"0")</f>
        <v>10</v>
      </c>
      <c r="FG70" s="77">
        <f>IFERROR(VLOOKUP(B70,'[1]22'!B:E,4,0),"0")</f>
        <v>0</v>
      </c>
      <c r="FH70" s="77">
        <f>IFERROR(VLOOKUP(B70,'[1]22'!B:F,5,0),"0")</f>
        <v>0</v>
      </c>
      <c r="FI70" s="77">
        <f>IFERROR(VLOOKUP(B70,'[1]22'!B:J,9,0),"0")</f>
        <v>11</v>
      </c>
      <c r="FJ70" s="77">
        <f>IFERROR(VLOOKUP(B70,'[1]22'!B:K,10,0),"0")</f>
        <v>0</v>
      </c>
      <c r="FK70" s="77">
        <f>IFERROR(VLOOKUP(B70,'[1]22'!B:L,11,0),"0")</f>
        <v>0</v>
      </c>
      <c r="FL70" s="75">
        <f t="shared" si="65"/>
        <v>21</v>
      </c>
      <c r="FM70" s="77">
        <f>IFERROR(VLOOKUP(B70,'[1]23'!B:D,3,0),"0")</f>
        <v>5</v>
      </c>
      <c r="FN70" s="77">
        <f>IFERROR(VLOOKUP(B70,'[1]23'!B:E,4,0),"0")</f>
        <v>0</v>
      </c>
      <c r="FO70" s="77">
        <f>IFERROR(VLOOKUP(B70,'[1]23'!B:F,5,0),"0")</f>
        <v>1</v>
      </c>
      <c r="FP70" s="77">
        <f>IFERROR(VLOOKUP(B70,'[1]23'!B:J,9,0),"0")</f>
        <v>49</v>
      </c>
      <c r="FQ70" s="77">
        <f>IFERROR(VLOOKUP(B70,'[1]23'!B:K,10,0),"0")</f>
        <v>0</v>
      </c>
      <c r="FR70" s="77">
        <f>IFERROR(VLOOKUP(B70,'[1]23'!B:L,11,0),"0")</f>
        <v>5</v>
      </c>
      <c r="FS70" s="75">
        <f t="shared" si="66"/>
        <v>60</v>
      </c>
      <c r="FT70" s="77">
        <f>IFERROR(VLOOKUP(B70,'[1]24'!B:D,3,0),"0")</f>
        <v>1</v>
      </c>
      <c r="FU70" s="77">
        <f>IFERROR(VLOOKUP(B70,'[1]24'!B:E,4,0),"0")</f>
        <v>0</v>
      </c>
      <c r="FV70" s="77">
        <f>IFERROR(VLOOKUP(B70,'[1]24'!B:F,5,0),"0")</f>
        <v>0</v>
      </c>
      <c r="FW70" s="77">
        <f>IFERROR(VLOOKUP(B70,'[1]24'!B:J,9,0),"0")</f>
        <v>14</v>
      </c>
      <c r="FX70" s="77">
        <f>IFERROR(VLOOKUP(B70,'[1]24'!B:K,10,0),"0")</f>
        <v>0</v>
      </c>
      <c r="FY70" s="77">
        <f>IFERROR(VLOOKUP(B70,'[1]24'!B:L,11,0),"0")</f>
        <v>0</v>
      </c>
      <c r="FZ70" s="75">
        <f t="shared" si="67"/>
        <v>15</v>
      </c>
      <c r="GA70" s="77">
        <f>IFERROR(VLOOKUP(B70,'[1]25'!B:D,3,0),"0")</f>
        <v>0</v>
      </c>
      <c r="GB70" s="77">
        <f>IFERROR(VLOOKUP(B70,'[1]25'!B:E,4,0),"0")</f>
        <v>0</v>
      </c>
      <c r="GC70" s="77">
        <f>IFERROR(VLOOKUP(B70,'[1]25'!B:F,5,0),"0")</f>
        <v>0</v>
      </c>
      <c r="GD70" s="77">
        <f>IFERROR(VLOOKUP(B70,'[1]25'!B:J,9,0),"0")</f>
        <v>0</v>
      </c>
      <c r="GE70" s="77">
        <f>IFERROR(VLOOKUP(B70,'[1]25'!B:K,10,0),"0")</f>
        <v>0</v>
      </c>
      <c r="GF70" s="77">
        <f>IFERROR(VLOOKUP(B70,'[1]25'!B:L,11,0),"0")</f>
        <v>0</v>
      </c>
      <c r="GG70" s="75">
        <f t="shared" si="68"/>
        <v>0</v>
      </c>
      <c r="GH70" s="77">
        <f>IFERROR(VLOOKUP(B70,'[1]26'!B:D,3,0),"0")</f>
        <v>14</v>
      </c>
      <c r="GI70" s="77">
        <f>IFERROR(VLOOKUP(B70,'[1]26'!B:E,4,0),"0")</f>
        <v>0</v>
      </c>
      <c r="GJ70" s="77">
        <f>IFERROR(VLOOKUP(B70,'[1]26'!B:F,5,0),"0")</f>
        <v>1</v>
      </c>
      <c r="GK70" s="77">
        <f>IFERROR(VLOOKUP(B70,'[1]26'!B:J,9,0),"0")</f>
        <v>2</v>
      </c>
      <c r="GL70" s="77">
        <f>IFERROR(VLOOKUP(B70,'[1]26'!B:K,10,0),"0")</f>
        <v>0</v>
      </c>
      <c r="GM70" s="77">
        <f>IFERROR(VLOOKUP(B70,'[1]26'!B:L,11,0),"0")</f>
        <v>0</v>
      </c>
      <c r="GN70" s="75">
        <f t="shared" si="69"/>
        <v>17</v>
      </c>
      <c r="GO70" s="77">
        <f>IFERROR(VLOOKUP(B70,'[1]27'!B:D,3,0),"0")</f>
        <v>5</v>
      </c>
      <c r="GP70" s="77">
        <f>IFERROR(VLOOKUP(B70,'[1]27'!B:E,4,0),"0")</f>
        <v>0</v>
      </c>
      <c r="GQ70" s="77">
        <f>IFERROR(VLOOKUP(B70,'[1]27'!B:F,5,0),"0")</f>
        <v>1</v>
      </c>
      <c r="GR70" s="77">
        <f>IFERROR(VLOOKUP(B70,'[1]27'!B:J,9,0),"0")</f>
        <v>2</v>
      </c>
      <c r="GS70" s="77">
        <f>IFERROR(VLOOKUP(B70,'[1]27'!B:K,10,0),"0")</f>
        <v>0</v>
      </c>
      <c r="GT70" s="77">
        <f>IFERROR(VLOOKUP(B70,'[1]27'!B:L,11,0),"0")</f>
        <v>3</v>
      </c>
      <c r="GU70" s="75">
        <f t="shared" si="70"/>
        <v>11</v>
      </c>
      <c r="GV70" s="77">
        <f>IFERROR(VLOOKUP(B70,'[1]28'!B:D,3,0),"0")</f>
        <v>4</v>
      </c>
      <c r="GW70" s="77">
        <f>IFERROR(VLOOKUP(B70,'[1]28'!B:E,4,0),"0")</f>
        <v>0</v>
      </c>
      <c r="GX70" s="77">
        <f>IFERROR(VLOOKUP(B70,'[1]28'!B:F,5,0),"0")</f>
        <v>0</v>
      </c>
      <c r="GY70" s="77">
        <f>IFERROR(VLOOKUP(B70,'[1]28'!B:J,9,0),"0")</f>
        <v>6</v>
      </c>
      <c r="GZ70" s="77">
        <f>IFERROR(VLOOKUP(B70,'[1]28'!B:K,10,0),"0")</f>
        <v>0</v>
      </c>
      <c r="HA70" s="77">
        <f>IFERROR(VLOOKUP(B70,'[1]28'!B:L,11,0),"0")</f>
        <v>3</v>
      </c>
      <c r="HB70" s="75">
        <f t="shared" si="71"/>
        <v>13</v>
      </c>
      <c r="HC70" s="77" t="str">
        <f>IFERROR(VLOOKUP(B70,#REF!,3),"0")</f>
        <v>0</v>
      </c>
      <c r="HD70" s="77" t="str">
        <f>IFERROR(VLOOKUP(B70,#REF!,4,0),"0")</f>
        <v>0</v>
      </c>
      <c r="HE70" s="77" t="str">
        <f>IFERROR(VLOOKUP(B70,#REF!,5,0),"0")</f>
        <v>0</v>
      </c>
      <c r="HF70" s="77" t="str">
        <f>IFERROR(VLOOKUP(B70,#REF!,9,0),"0")</f>
        <v>0</v>
      </c>
      <c r="HG70" s="77" t="str">
        <f>IFERROR(VLOOKUP(B70,#REF!,10,0),"0")</f>
        <v>0</v>
      </c>
      <c r="HH70" s="77" t="str">
        <f>IFERROR(VLOOKUP(B70,#REF!,11,0),"0")</f>
        <v>0</v>
      </c>
      <c r="HI70" s="75">
        <f t="shared" si="72"/>
        <v>0</v>
      </c>
      <c r="HP70" s="75">
        <f t="shared" si="73"/>
        <v>0</v>
      </c>
      <c r="HW70" s="75">
        <f t="shared" si="74"/>
        <v>0</v>
      </c>
    </row>
    <row r="71" spans="1:231" x14ac:dyDescent="0.6">
      <c r="A71" s="57">
        <v>68</v>
      </c>
      <c r="B71" s="57">
        <v>1112007</v>
      </c>
      <c r="C71" s="58" t="s">
        <v>16787</v>
      </c>
      <c r="D71" s="57" t="s">
        <v>168</v>
      </c>
      <c r="E71" s="59">
        <v>14.38</v>
      </c>
      <c r="F71" s="73">
        <f t="shared" si="43"/>
        <v>0</v>
      </c>
      <c r="G71" s="74">
        <f t="shared" si="40"/>
        <v>0</v>
      </c>
      <c r="H71" s="74">
        <f t="shared" si="40"/>
        <v>0</v>
      </c>
      <c r="I71" s="74">
        <f t="shared" si="40"/>
        <v>0</v>
      </c>
      <c r="J71" s="74">
        <f t="shared" si="40"/>
        <v>0</v>
      </c>
      <c r="K71" s="74">
        <f t="shared" si="40"/>
        <v>0</v>
      </c>
      <c r="L71" s="74">
        <f t="shared" si="40"/>
        <v>0</v>
      </c>
      <c r="M71" s="75">
        <f t="shared" si="41"/>
        <v>0</v>
      </c>
      <c r="N71" s="76">
        <f t="shared" si="42"/>
        <v>0</v>
      </c>
      <c r="O71" s="77" t="str">
        <f>IFERROR(VLOOKUP(B71,'[1]1ไม่มียอด'!B:D,3,0),"0")</f>
        <v>0</v>
      </c>
      <c r="P71" s="77" t="str">
        <f>IFERROR(VLOOKUP(B71,'[1]1ไม่มียอด'!B:E,4,0),"0")</f>
        <v>0</v>
      </c>
      <c r="Q71" s="77" t="str">
        <f>IFERROR(VLOOKUP(B71,'[1]1ไม่มียอด'!B:F,5,0),"0")</f>
        <v>0</v>
      </c>
      <c r="R71" s="77" t="str">
        <f>IFERROR(VLOOKUP(B71,'[1]1ไม่มียอด'!B:G,6,0),"0")</f>
        <v>0</v>
      </c>
      <c r="S71" s="77" t="str">
        <f>IFERROR(VLOOKUP(B71,'[1]1ไม่มียอด'!B:J,9,0),"0")</f>
        <v>0</v>
      </c>
      <c r="T71" s="77" t="str">
        <f>IFERROR(VLOOKUP(B71,'[1]1ไม่มียอด'!B:K,10,0),"0")</f>
        <v>0</v>
      </c>
      <c r="U71" s="75">
        <f t="shared" si="44"/>
        <v>0</v>
      </c>
      <c r="V71" s="77" t="str">
        <f>IFERROR(VLOOKUP(B71,#REF!,3,0),"0")</f>
        <v>0</v>
      </c>
      <c r="W71" s="77" t="str">
        <f>IFERROR(VLOOKUP(B71,#REF!,4,0),"0")</f>
        <v>0</v>
      </c>
      <c r="X71" s="77" t="str">
        <f>IFERROR(VLOOKUP(B71,#REF!,5,0),"0")</f>
        <v>0</v>
      </c>
      <c r="Y71" s="77" t="str">
        <f>IFERROR(VLOOKUP(B71,#REF!,9,0),"0")</f>
        <v>0</v>
      </c>
      <c r="Z71" s="77" t="str">
        <f>IFERROR(VLOOKUP(B71,#REF!,10,0),"0")</f>
        <v>0</v>
      </c>
      <c r="AA71" s="77" t="str">
        <f>IFERROR(VLOOKUP(B71,#REF!,11,0),"0")</f>
        <v>0</v>
      </c>
      <c r="AB71" s="75">
        <f t="shared" si="45"/>
        <v>0</v>
      </c>
      <c r="AC71" s="77">
        <f>IFERROR(VLOOKUP(B71,'[1]3'!B:D,3,0),"0")</f>
        <v>0</v>
      </c>
      <c r="AD71" s="77">
        <f>IFERROR(VLOOKUP(B71,'[1]3'!B:E,4,0),"0")</f>
        <v>0</v>
      </c>
      <c r="AE71" s="77">
        <f>IFERROR(VLOOKUP(B71,'[1]3'!B:F,5,0),"0")</f>
        <v>0</v>
      </c>
      <c r="AF71" s="77">
        <f>IFERROR(VLOOKUP(B71,'[1]3'!B:J,9,0),"0")</f>
        <v>0</v>
      </c>
      <c r="AG71" s="77">
        <f>IFERROR(VLOOKUP(B71,'[1]3'!B:K,10,0),"0")</f>
        <v>0</v>
      </c>
      <c r="AH71" s="77">
        <f>IFERROR(VLOOKUP(B71,'[1]3'!B:L,11,0),"0")</f>
        <v>0</v>
      </c>
      <c r="AI71" s="75">
        <f t="shared" si="46"/>
        <v>0</v>
      </c>
      <c r="AJ71" s="77">
        <f>IFERROR(VLOOKUP(B71,'[1]4'!B:D,3,0),"0")</f>
        <v>0</v>
      </c>
      <c r="AK71" s="77">
        <f>IFERROR(VLOOKUP(B71,'[1]4'!B:E,4,0),"0")</f>
        <v>0</v>
      </c>
      <c r="AL71" s="77">
        <f>IFERROR(VLOOKUP(B71,'[1]4'!B:F,5,0),"0")</f>
        <v>0</v>
      </c>
      <c r="AM71" s="77">
        <f>IFERROR(VLOOKUP(B71,'[1]4'!B:J,9,0),"0")</f>
        <v>0</v>
      </c>
      <c r="AN71" s="77">
        <f>IFERROR(VLOOKUP(B71,'[1]4'!B:K,10,0),"0")</f>
        <v>0</v>
      </c>
      <c r="AO71" s="77">
        <f>IFERROR(VLOOKUP(B71,'[1]4'!B:L,11,0),"0")</f>
        <v>0</v>
      </c>
      <c r="AP71" s="75">
        <f t="shared" si="47"/>
        <v>0</v>
      </c>
      <c r="AQ71" s="77">
        <f>IFERROR(VLOOKUP(B71,'[1]5'!B:D,3,0),"0")</f>
        <v>0</v>
      </c>
      <c r="AR71" s="77">
        <f>IFERROR(VLOOKUP(B71,'[1]5'!B:E,4,0),"0")</f>
        <v>0</v>
      </c>
      <c r="AS71" s="77">
        <f>IFERROR(VLOOKUP(B71,'[1]5'!B:F,5,0),"0")</f>
        <v>0</v>
      </c>
      <c r="AT71" s="77">
        <f>IFERROR(VLOOKUP(B71,'[1]5'!B:J,9,0),"0")</f>
        <v>0</v>
      </c>
      <c r="AU71" s="77">
        <f>IFERROR(VLOOKUP(B71,'[1]5'!B:K,10,0),"0")</f>
        <v>0</v>
      </c>
      <c r="AV71" s="77">
        <f>IFERROR(VLOOKUP(B71,'[1]5'!B:L,11,0),"0")</f>
        <v>0</v>
      </c>
      <c r="AW71" s="75">
        <f t="shared" si="48"/>
        <v>0</v>
      </c>
      <c r="AX71" s="77">
        <f>IFERROR(VLOOKUP(B71,'[1]6'!B:D,3,0),"0")</f>
        <v>0</v>
      </c>
      <c r="AY71" s="77">
        <f>IFERROR(VLOOKUP(B71,'[1]6'!B:E,4,0),"0")</f>
        <v>0</v>
      </c>
      <c r="AZ71" s="77">
        <f>IFERROR(VLOOKUP(B71,'[1]6'!B:F,5,0),"0")</f>
        <v>0</v>
      </c>
      <c r="BA71" s="77">
        <f>IFERROR(VLOOKUP(B71,'[1]6'!B:J,9,0),"0")</f>
        <v>0</v>
      </c>
      <c r="BB71" s="77">
        <f>IFERROR(VLOOKUP(B71,'[1]6'!B:K,10,0),"0")</f>
        <v>0</v>
      </c>
      <c r="BC71" s="77">
        <f>IFERROR(VLOOKUP(B71,'[1]6'!B:L,11,0),"0")</f>
        <v>0</v>
      </c>
      <c r="BD71" s="75">
        <f t="shared" si="49"/>
        <v>0</v>
      </c>
      <c r="BE71" s="77">
        <f>IFERROR(VLOOKUP(B71,'[1]7'!B:D,3,0),"0")</f>
        <v>0</v>
      </c>
      <c r="BF71" s="77">
        <f>IFERROR(VLOOKUP(B71,'[1]7'!B:E,4,0),"0")</f>
        <v>0</v>
      </c>
      <c r="BG71" s="77">
        <f>IFERROR(VLOOKUP(B71,'[1]7'!B:F,5,0),"0")</f>
        <v>0</v>
      </c>
      <c r="BH71" s="77">
        <f>IFERROR(VLOOKUP(B71,'[1]7'!B:J,9,0),"0")</f>
        <v>0</v>
      </c>
      <c r="BI71" s="77">
        <f>IFERROR(VLOOKUP(B71,'[1]7'!B:K,10,0),"0")</f>
        <v>0</v>
      </c>
      <c r="BJ71" s="77">
        <f>IFERROR(VLOOKUP(B71,'[1]7'!B:L,11,0),"0")</f>
        <v>0</v>
      </c>
      <c r="BK71" s="75">
        <f t="shared" si="50"/>
        <v>0</v>
      </c>
      <c r="BL71" s="77">
        <f>IFERROR(VLOOKUP(B71,'[1]8'!B:D,3,0),"0")</f>
        <v>0</v>
      </c>
      <c r="BM71" s="77">
        <f>IFERROR(VLOOKUP(B71,'[1]8'!B:E,4,0),"0")</f>
        <v>0</v>
      </c>
      <c r="BN71" s="77">
        <f>IFERROR(VLOOKUP(B71,'[1]8'!B:F,5,0),"0")</f>
        <v>0</v>
      </c>
      <c r="BO71" s="77">
        <f>IFERROR(VLOOKUP(B71,'[1]8'!B:J,9,0),"0")</f>
        <v>0</v>
      </c>
      <c r="BP71" s="77">
        <f>IFERROR(VLOOKUP(B71,'[1]8'!B:K,10,0),"0")</f>
        <v>0</v>
      </c>
      <c r="BQ71" s="77">
        <f>IFERROR(VLOOKUP(B71,'[1]8'!B:L,11,0),"0")</f>
        <v>0</v>
      </c>
      <c r="BR71" s="75">
        <f t="shared" si="51"/>
        <v>0</v>
      </c>
      <c r="BS71" s="77">
        <f>IFERROR(VLOOKUP(B71,'[1]9'!B:D,3,0),"0")</f>
        <v>0</v>
      </c>
      <c r="BT71" s="77">
        <f>IFERROR(VLOOKUP(B71,'[1]9'!B:E,4,0),"0")</f>
        <v>0</v>
      </c>
      <c r="BU71" s="77">
        <f>IFERROR(VLOOKUP(B71,'[1]9'!B:F,5,0),"0")</f>
        <v>0</v>
      </c>
      <c r="BV71" s="77">
        <f>IFERROR(VLOOKUP(B71,'[1]9'!B:J,9,0),"0")</f>
        <v>0</v>
      </c>
      <c r="BW71" s="77">
        <f>IFERROR(VLOOKUP(B71,'[1]9'!B:K,10,0),"0")</f>
        <v>0</v>
      </c>
      <c r="BX71" s="77">
        <f>IFERROR(VLOOKUP(B71,'[1]9'!B:L,11,0),"0")</f>
        <v>0</v>
      </c>
      <c r="BY71" s="75">
        <f t="shared" si="52"/>
        <v>0</v>
      </c>
      <c r="BZ71" s="77">
        <f>IFERROR(VLOOKUP(B71,'[1]10'!B:D,3,0),"0")</f>
        <v>0</v>
      </c>
      <c r="CA71" s="77">
        <f>IFERROR(VLOOKUP(B71,'[1]10'!B:E,4,0),"0")</f>
        <v>0</v>
      </c>
      <c r="CB71" s="77">
        <f>VLOOKUP(B71,'[1]10'!B:F,5,0)</f>
        <v>0</v>
      </c>
      <c r="CC71" s="77">
        <f>IFERROR(VLOOKUP(B71,'[1]10'!B:J,9,0),"0")</f>
        <v>0</v>
      </c>
      <c r="CD71" s="77">
        <f>IFERROR(VLOOKUP(B71,'[1]10'!B:K,10,0),"0")</f>
        <v>0</v>
      </c>
      <c r="CE71" s="77">
        <f>IFERROR(VLOOKUP(B71,'[1]10'!B:L,11,0),"0")</f>
        <v>0</v>
      </c>
      <c r="CF71" s="75">
        <f t="shared" si="53"/>
        <v>0</v>
      </c>
      <c r="CG71" s="77">
        <f>IFERROR(VLOOKUP(B71,'[1]11'!B:D,3,0),"0")</f>
        <v>0</v>
      </c>
      <c r="CH71" s="77">
        <f>IFERROR(VLOOKUP(B71,'[1]11'!B:E,4,0),"0")</f>
        <v>0</v>
      </c>
      <c r="CI71" s="77">
        <f>IFERROR(VLOOKUP(B71,'[1]11'!B:F,5,0),"0")</f>
        <v>0</v>
      </c>
      <c r="CJ71" s="77">
        <f>IFERROR(VLOOKUP(B71,'[1]11'!B:J,9,0),"0")</f>
        <v>0</v>
      </c>
      <c r="CK71" s="77">
        <f>IFERROR(VLOOKUP(B71,'[1]11'!B:K,10,0),"0")</f>
        <v>0</v>
      </c>
      <c r="CL71" s="77">
        <f>IFERROR(VLOOKUP(B71,'[1]11'!B:L,11,0),"0")</f>
        <v>0</v>
      </c>
      <c r="CM71" s="75">
        <f t="shared" si="54"/>
        <v>0</v>
      </c>
      <c r="CN71" s="77">
        <f>IFERROR(VLOOKUP(B71,'[1]12'!B:D,3,0),"0")</f>
        <v>0</v>
      </c>
      <c r="CO71" s="77">
        <f>IFERROR(VLOOKUP(B71,'[1]12'!B:E,4,0),"0")</f>
        <v>0</v>
      </c>
      <c r="CP71" s="77">
        <f>IFERROR(VLOOKUP(B71,'[1]12'!B:F,5,0),"0")</f>
        <v>0</v>
      </c>
      <c r="CQ71" s="77">
        <f>IFERROR(VLOOKUP(B71,'[1]12'!B:J,9,0),"0")</f>
        <v>0</v>
      </c>
      <c r="CR71" s="77">
        <f>IFERROR(VLOOKUP(B71,'[1]12'!B:K,10,0),"0")</f>
        <v>0</v>
      </c>
      <c r="CS71" s="77">
        <f>IFERROR(VLOOKUP(B71,'[1]12'!B:L,11,0),"0")</f>
        <v>0</v>
      </c>
      <c r="CT71" s="75">
        <f t="shared" si="55"/>
        <v>0</v>
      </c>
      <c r="CU71" s="77">
        <f>IFERROR(VLOOKUP(B71,'[1]13'!B:D,3,0),"0")</f>
        <v>0</v>
      </c>
      <c r="CV71" s="77">
        <f>IFERROR(VLOOKUP(B71,'[1]13'!B:E,4,0),"0")</f>
        <v>0</v>
      </c>
      <c r="CW71" s="77">
        <f>IFERROR(VLOOKUP(B71,'[1]13'!B:F,5,0),"0")</f>
        <v>0</v>
      </c>
      <c r="CX71" s="77">
        <f>IFERROR(VLOOKUP(B71,'[1]13'!B:J,9,0),"0")</f>
        <v>0</v>
      </c>
      <c r="CY71" s="77">
        <f>IFERROR(VLOOKUP(B71,'[1]13'!B:K,10,0),"0")</f>
        <v>0</v>
      </c>
      <c r="CZ71" s="77">
        <f>IFERROR(VLOOKUP(B71,'[1]13'!B:L,11,0),"0")</f>
        <v>0</v>
      </c>
      <c r="DA71" s="75">
        <f t="shared" si="56"/>
        <v>0</v>
      </c>
      <c r="DB71" s="77">
        <f>IFERROR(VLOOKUP(B71,'[1]14'!B:D,3,0),"0")</f>
        <v>0</v>
      </c>
      <c r="DC71" s="77">
        <f>IFERROR(VLOOKUP(B71,'[1]14'!B:E,4,0),"0")</f>
        <v>0</v>
      </c>
      <c r="DD71" s="77">
        <f>IFERROR(VLOOKUP(B71,'[1]14'!B:F,5,0),"0")</f>
        <v>0</v>
      </c>
      <c r="DE71" s="77">
        <f>IFERROR(VLOOKUP(B71,'[1]14'!B:J,9,0),"0")</f>
        <v>0</v>
      </c>
      <c r="DF71" s="77">
        <f>IFERROR(VLOOKUP(B71,'[1]14'!B:K,10,0),"0")</f>
        <v>0</v>
      </c>
      <c r="DG71" s="77">
        <f>IFERROR(VLOOKUP(B71,'[1]14'!B:L,11,0),"0")</f>
        <v>0</v>
      </c>
      <c r="DH71" s="75">
        <f t="shared" si="57"/>
        <v>0</v>
      </c>
      <c r="DI71" s="77">
        <f>IFERROR(VLOOKUP(B71,'[1]15'!B:D,3,0),"0")</f>
        <v>0</v>
      </c>
      <c r="DJ71" s="77">
        <f>IFERROR(VLOOKUP(B71,'[1]15'!B:E,4,0),"0")</f>
        <v>0</v>
      </c>
      <c r="DK71" s="77">
        <f>IFERROR(VLOOKUP(B71,'[1]15'!B:F,5,0),"0")</f>
        <v>0</v>
      </c>
      <c r="DL71" s="77">
        <f>IFERROR(VLOOKUP(B71,'[1]15'!B:J,9,0),"0")</f>
        <v>0</v>
      </c>
      <c r="DM71" s="77">
        <f>IFERROR(VLOOKUP(B71,'[1]15'!B:K,10,0),"0")</f>
        <v>0</v>
      </c>
      <c r="DN71" s="77">
        <f>IFERROR(VLOOKUP(B71,'[1]15'!B:L,11,0),"0")</f>
        <v>0</v>
      </c>
      <c r="DO71" s="75">
        <f t="shared" si="58"/>
        <v>0</v>
      </c>
      <c r="DP71" s="77">
        <f>IFERROR(VLOOKUP(B71,'[1]16'!B:D,3,0),"0")</f>
        <v>0</v>
      </c>
      <c r="DQ71" s="77">
        <f>IFERROR(VLOOKUP(B71,'[1]16'!B:E,4,0),"0")</f>
        <v>0</v>
      </c>
      <c r="DR71" s="77">
        <f>IFERROR(VLOOKUP(B71,'[1]16'!B:F,5,0),"0")</f>
        <v>0</v>
      </c>
      <c r="DS71" s="77">
        <f>IFERROR(VLOOKUP(B71,'[1]16'!B:J,9,0),"0")</f>
        <v>0</v>
      </c>
      <c r="DT71" s="77">
        <f>IFERROR(VLOOKUP(B71,'[1]16'!B:K,10,0),"0")</f>
        <v>0</v>
      </c>
      <c r="DU71" s="77">
        <f>IFERROR(VLOOKUP(B71,'[1]16'!B:L,11,0),"0")</f>
        <v>0</v>
      </c>
      <c r="DV71" s="75">
        <f t="shared" si="59"/>
        <v>0</v>
      </c>
      <c r="DW71" s="77">
        <f>IFERROR(VLOOKUP(B71,'[1]17'!B:D,3,0),"0")</f>
        <v>0</v>
      </c>
      <c r="DX71" s="77">
        <f>IFERROR(VLOOKUP(B71,'[1]17'!B:E,4,0),"0")</f>
        <v>0</v>
      </c>
      <c r="DY71" s="77">
        <f>IFERROR(VLOOKUP(B71,'[1]17'!B:F,5,0),"0")</f>
        <v>0</v>
      </c>
      <c r="DZ71" s="77">
        <f>IFERROR(VLOOKUP(B71,'[1]17'!B:J,9,0),"0")</f>
        <v>0</v>
      </c>
      <c r="EA71" s="77">
        <f>IFERROR(VLOOKUP(B71,'[1]17'!B:K,10,0),"0")</f>
        <v>0</v>
      </c>
      <c r="EB71" s="77">
        <f>IFERROR(VLOOKUP(B71,'[1]17'!B:L,11,0),"0")</f>
        <v>0</v>
      </c>
      <c r="EC71" s="75">
        <f t="shared" si="60"/>
        <v>0</v>
      </c>
      <c r="ED71" s="77">
        <f>IFERROR(VLOOKUP(B71,'[1]18'!B:D,3,0),"0")</f>
        <v>0</v>
      </c>
      <c r="EE71" s="77">
        <f>IFERROR(VLOOKUP(B71,'[1]18'!B:E,4,0),"0")</f>
        <v>0</v>
      </c>
      <c r="EF71" s="77">
        <f>IFERROR(VLOOKUP(B71,'[1]18'!B:F,5,0),"0")</f>
        <v>0</v>
      </c>
      <c r="EG71" s="77">
        <f>IFERROR(VLOOKUP(B71,'[1]18'!B:J,9,0),"0")</f>
        <v>0</v>
      </c>
      <c r="EH71" s="77">
        <f>IFERROR(VLOOKUP(B71,'[1]18'!B:K,10,0),"0")</f>
        <v>0</v>
      </c>
      <c r="EI71" s="77">
        <f>IFERROR(VLOOKUP(B71,'[1]18'!B:L,11,0),"0")</f>
        <v>0</v>
      </c>
      <c r="EJ71" s="75">
        <f t="shared" si="61"/>
        <v>0</v>
      </c>
      <c r="EK71" s="77">
        <f>IFERROR(VLOOKUP(B71,'[1]19'!B:D,3,0),"0")</f>
        <v>0</v>
      </c>
      <c r="EL71" s="77">
        <f>IFERROR(VLOOKUP(B71,'[1]19'!B:E,4,0),"0")</f>
        <v>0</v>
      </c>
      <c r="EM71" s="77">
        <f>IFERROR(VLOOKUP(B71,'[1]19'!B:F,5,0),"0")</f>
        <v>0</v>
      </c>
      <c r="EN71" s="77">
        <f>IFERROR(VLOOKUP(B71,'[1]19'!B:J,9,0),"0")</f>
        <v>0</v>
      </c>
      <c r="EO71" s="77">
        <f>IFERROR(VLOOKUP(B71,'[1]19'!B:K,10,0),"0")</f>
        <v>0</v>
      </c>
      <c r="EP71" s="77">
        <f>IFERROR(VLOOKUP(B71,'[1]19'!B:L,11,0),"0")</f>
        <v>0</v>
      </c>
      <c r="EQ71" s="75">
        <f t="shared" si="62"/>
        <v>0</v>
      </c>
      <c r="ER71" s="77">
        <f>IFERROR(VLOOKUP(B71,'[1]20'!B:D,3,0),"0")</f>
        <v>0</v>
      </c>
      <c r="ES71" s="77">
        <f>IFERROR(VLOOKUP(B71,'[1]20'!B:E,4,0),"0")</f>
        <v>0</v>
      </c>
      <c r="ET71" s="77">
        <f>IFERROR(VLOOKUP(B71,'[1]20'!B:F,5,0),"0")</f>
        <v>0</v>
      </c>
      <c r="EU71" s="77">
        <f>IFERROR(VLOOKUP(B71,'[1]20'!B:J,9,0),"0")</f>
        <v>0</v>
      </c>
      <c r="EV71" s="77">
        <f>IFERROR(VLOOKUP(B71,'[1]20'!B:K,10,0),"0")</f>
        <v>0</v>
      </c>
      <c r="EW71" s="77">
        <f>IFERROR(VLOOKUP(B71,'[1]20'!B:L,11,0),"0")</f>
        <v>0</v>
      </c>
      <c r="EX71" s="75">
        <f t="shared" si="63"/>
        <v>0</v>
      </c>
      <c r="EY71" s="77">
        <f>IFERROR(VLOOKUP(B71,'[1]21'!B:D,3,0),"0")</f>
        <v>0</v>
      </c>
      <c r="EZ71" s="77">
        <f>IFERROR(VLOOKUP(B71,'[1]21'!B:E,4,0),"0")</f>
        <v>0</v>
      </c>
      <c r="FA71" s="77">
        <f>IFERROR(VLOOKUP(B71,'[1]21'!B:F,5,0),"0")</f>
        <v>0</v>
      </c>
      <c r="FB71" s="77">
        <f>IFERROR(VLOOKUP(B71,'[1]21'!B:J,9,0),"0")</f>
        <v>0</v>
      </c>
      <c r="FC71" s="77">
        <f>IFERROR(VLOOKUP(B71,'[1]21'!B:K,10,0),"0")</f>
        <v>0</v>
      </c>
      <c r="FD71" s="77">
        <f>IFERROR(VLOOKUP(B71,'[1]21'!B:L,11,0),"0")</f>
        <v>0</v>
      </c>
      <c r="FE71" s="75">
        <f t="shared" si="64"/>
        <v>0</v>
      </c>
      <c r="FF71" s="77">
        <f>IFERROR(VLOOKUP(B71,'[1]22'!B:D,3,0),"0")</f>
        <v>0</v>
      </c>
      <c r="FG71" s="77">
        <f>IFERROR(VLOOKUP(B71,'[1]22'!B:E,4,0),"0")</f>
        <v>0</v>
      </c>
      <c r="FH71" s="77">
        <f>IFERROR(VLOOKUP(B71,'[1]22'!B:F,5,0),"0")</f>
        <v>0</v>
      </c>
      <c r="FI71" s="77">
        <f>IFERROR(VLOOKUP(B71,'[1]22'!B:J,9,0),"0")</f>
        <v>0</v>
      </c>
      <c r="FJ71" s="77">
        <f>IFERROR(VLOOKUP(B71,'[1]22'!B:K,10,0),"0")</f>
        <v>0</v>
      </c>
      <c r="FK71" s="77">
        <f>IFERROR(VLOOKUP(B71,'[1]22'!B:L,11,0),"0")</f>
        <v>0</v>
      </c>
      <c r="FL71" s="75">
        <f t="shared" si="65"/>
        <v>0</v>
      </c>
      <c r="FM71" s="77">
        <f>IFERROR(VLOOKUP(B71,'[1]23'!B:D,3,0),"0")</f>
        <v>0</v>
      </c>
      <c r="FN71" s="77">
        <f>IFERROR(VLOOKUP(B71,'[1]23'!B:E,4,0),"0")</f>
        <v>0</v>
      </c>
      <c r="FO71" s="77">
        <f>IFERROR(VLOOKUP(B71,'[1]23'!B:F,5,0),"0")</f>
        <v>0</v>
      </c>
      <c r="FP71" s="77">
        <f>IFERROR(VLOOKUP(B71,'[1]23'!B:J,9,0),"0")</f>
        <v>0</v>
      </c>
      <c r="FQ71" s="77">
        <f>IFERROR(VLOOKUP(B71,'[1]23'!B:K,10,0),"0")</f>
        <v>0</v>
      </c>
      <c r="FR71" s="77">
        <f>IFERROR(VLOOKUP(B71,'[1]23'!B:L,11,0),"0")</f>
        <v>0</v>
      </c>
      <c r="FS71" s="75">
        <f t="shared" si="66"/>
        <v>0</v>
      </c>
      <c r="FT71" s="77">
        <f>IFERROR(VLOOKUP(B71,'[1]24'!B:D,3,0),"0")</f>
        <v>0</v>
      </c>
      <c r="FU71" s="77">
        <f>IFERROR(VLOOKUP(B71,'[1]24'!B:E,4,0),"0")</f>
        <v>0</v>
      </c>
      <c r="FV71" s="77">
        <f>IFERROR(VLOOKUP(B71,'[1]24'!B:F,5,0),"0")</f>
        <v>0</v>
      </c>
      <c r="FW71" s="77">
        <f>IFERROR(VLOOKUP(B71,'[1]24'!B:J,9,0),"0")</f>
        <v>0</v>
      </c>
      <c r="FX71" s="77">
        <f>IFERROR(VLOOKUP(B71,'[1]24'!B:K,10,0),"0")</f>
        <v>0</v>
      </c>
      <c r="FY71" s="77">
        <f>IFERROR(VLOOKUP(B71,'[1]24'!B:L,11,0),"0")</f>
        <v>0</v>
      </c>
      <c r="FZ71" s="75">
        <f t="shared" si="67"/>
        <v>0</v>
      </c>
      <c r="GA71" s="77">
        <f>IFERROR(VLOOKUP(B71,'[1]25'!B:D,3,0),"0")</f>
        <v>0</v>
      </c>
      <c r="GB71" s="77">
        <f>IFERROR(VLOOKUP(B71,'[1]25'!B:E,4,0),"0")</f>
        <v>0</v>
      </c>
      <c r="GC71" s="77">
        <f>IFERROR(VLOOKUP(B71,'[1]25'!B:F,5,0),"0")</f>
        <v>0</v>
      </c>
      <c r="GD71" s="77">
        <f>IFERROR(VLOOKUP(B71,'[1]25'!B:J,9,0),"0")</f>
        <v>0</v>
      </c>
      <c r="GE71" s="77">
        <f>IFERROR(VLOOKUP(B71,'[1]25'!B:K,10,0),"0")</f>
        <v>0</v>
      </c>
      <c r="GF71" s="77">
        <f>IFERROR(VLOOKUP(B71,'[1]25'!B:L,11,0),"0")</f>
        <v>0</v>
      </c>
      <c r="GG71" s="75">
        <f t="shared" si="68"/>
        <v>0</v>
      </c>
      <c r="GH71" s="77">
        <f>IFERROR(VLOOKUP(B71,'[1]26'!B:D,3,0),"0")</f>
        <v>0</v>
      </c>
      <c r="GI71" s="77">
        <f>IFERROR(VLOOKUP(B71,'[1]26'!B:E,4,0),"0")</f>
        <v>0</v>
      </c>
      <c r="GJ71" s="77">
        <f>IFERROR(VLOOKUP(B71,'[1]26'!B:F,5,0),"0")</f>
        <v>0</v>
      </c>
      <c r="GK71" s="77">
        <f>IFERROR(VLOOKUP(B71,'[1]26'!B:J,9,0),"0")</f>
        <v>0</v>
      </c>
      <c r="GL71" s="77">
        <f>IFERROR(VLOOKUP(B71,'[1]26'!B:K,10,0),"0")</f>
        <v>0</v>
      </c>
      <c r="GM71" s="77">
        <f>IFERROR(VLOOKUP(B71,'[1]26'!B:L,11,0),"0")</f>
        <v>0</v>
      </c>
      <c r="GN71" s="75">
        <f t="shared" si="69"/>
        <v>0</v>
      </c>
      <c r="GO71" s="77">
        <f>IFERROR(VLOOKUP(B71,'[1]27'!B:D,3,0),"0")</f>
        <v>0</v>
      </c>
      <c r="GP71" s="77">
        <f>IFERROR(VLOOKUP(B71,'[1]27'!B:E,4,0),"0")</f>
        <v>0</v>
      </c>
      <c r="GQ71" s="77">
        <f>IFERROR(VLOOKUP(B71,'[1]27'!B:F,5,0),"0")</f>
        <v>0</v>
      </c>
      <c r="GR71" s="77">
        <f>IFERROR(VLOOKUP(B71,'[1]27'!B:J,9,0),"0")</f>
        <v>0</v>
      </c>
      <c r="GS71" s="77">
        <f>IFERROR(VLOOKUP(B71,'[1]27'!B:K,10,0),"0")</f>
        <v>0</v>
      </c>
      <c r="GT71" s="77">
        <f>IFERROR(VLOOKUP(B71,'[1]27'!B:L,11,0),"0")</f>
        <v>0</v>
      </c>
      <c r="GU71" s="75">
        <f t="shared" si="70"/>
        <v>0</v>
      </c>
      <c r="GV71" s="77">
        <f>IFERROR(VLOOKUP(B71,'[1]28'!B:D,3,0),"0")</f>
        <v>0</v>
      </c>
      <c r="GW71" s="77">
        <f>IFERROR(VLOOKUP(B71,'[1]28'!B:E,4,0),"0")</f>
        <v>0</v>
      </c>
      <c r="GX71" s="77">
        <f>IFERROR(VLOOKUP(B71,'[1]28'!B:F,5,0),"0")</f>
        <v>0</v>
      </c>
      <c r="GY71" s="77">
        <f>IFERROR(VLOOKUP(B71,'[1]28'!B:J,9,0),"0")</f>
        <v>0</v>
      </c>
      <c r="GZ71" s="77">
        <f>IFERROR(VLOOKUP(B71,'[1]28'!B:K,10,0),"0")</f>
        <v>0</v>
      </c>
      <c r="HA71" s="77">
        <f>IFERROR(VLOOKUP(B71,'[1]28'!B:L,11,0),"0")</f>
        <v>0</v>
      </c>
      <c r="HB71" s="75">
        <f t="shared" si="71"/>
        <v>0</v>
      </c>
      <c r="HC71" s="77" t="str">
        <f>IFERROR(VLOOKUP(B71,#REF!,3),"0")</f>
        <v>0</v>
      </c>
      <c r="HD71" s="77" t="str">
        <f>IFERROR(VLOOKUP(B71,#REF!,4,0),"0")</f>
        <v>0</v>
      </c>
      <c r="HE71" s="77" t="str">
        <f>IFERROR(VLOOKUP(B71,#REF!,5,0),"0")</f>
        <v>0</v>
      </c>
      <c r="HF71" s="77" t="str">
        <f>IFERROR(VLOOKUP(B71,#REF!,9,0),"0")</f>
        <v>0</v>
      </c>
      <c r="HG71" s="77" t="str">
        <f>IFERROR(VLOOKUP(B71,#REF!,10,0),"0")</f>
        <v>0</v>
      </c>
      <c r="HH71" s="77" t="str">
        <f>IFERROR(VLOOKUP(B71,#REF!,11,0),"0")</f>
        <v>0</v>
      </c>
      <c r="HI71" s="75">
        <f t="shared" si="72"/>
        <v>0</v>
      </c>
      <c r="HP71" s="75">
        <f t="shared" si="73"/>
        <v>0</v>
      </c>
      <c r="HW71" s="75">
        <f t="shared" si="74"/>
        <v>0</v>
      </c>
    </row>
    <row r="72" spans="1:231" x14ac:dyDescent="0.6">
      <c r="A72" s="57">
        <v>69</v>
      </c>
      <c r="B72" s="57">
        <v>1112019</v>
      </c>
      <c r="C72" s="58" t="s">
        <v>16788</v>
      </c>
      <c r="D72" s="57" t="s">
        <v>168</v>
      </c>
      <c r="E72" s="59">
        <v>14.38</v>
      </c>
      <c r="F72" s="73">
        <f t="shared" si="43"/>
        <v>0</v>
      </c>
      <c r="G72" s="74">
        <f t="shared" si="40"/>
        <v>0</v>
      </c>
      <c r="H72" s="74">
        <f t="shared" si="40"/>
        <v>0</v>
      </c>
      <c r="I72" s="74">
        <f t="shared" si="40"/>
        <v>0</v>
      </c>
      <c r="J72" s="74">
        <f t="shared" si="40"/>
        <v>0</v>
      </c>
      <c r="K72" s="74">
        <f t="shared" si="40"/>
        <v>0</v>
      </c>
      <c r="L72" s="74">
        <f t="shared" si="40"/>
        <v>0</v>
      </c>
      <c r="M72" s="75">
        <f t="shared" si="41"/>
        <v>0</v>
      </c>
      <c r="N72" s="76">
        <f t="shared" si="42"/>
        <v>0</v>
      </c>
      <c r="O72" s="77" t="str">
        <f>IFERROR(VLOOKUP(B72,'[1]1ไม่มียอด'!B:D,3,0),"0")</f>
        <v>0</v>
      </c>
      <c r="P72" s="77" t="str">
        <f>IFERROR(VLOOKUP(B72,'[1]1ไม่มียอด'!B:E,4,0),"0")</f>
        <v>0</v>
      </c>
      <c r="Q72" s="77" t="str">
        <f>IFERROR(VLOOKUP(B72,'[1]1ไม่มียอด'!B:F,5,0),"0")</f>
        <v>0</v>
      </c>
      <c r="R72" s="77" t="str">
        <f>IFERROR(VLOOKUP(B72,'[1]1ไม่มียอด'!B:G,6,0),"0")</f>
        <v>0</v>
      </c>
      <c r="S72" s="77" t="str">
        <f>IFERROR(VLOOKUP(B72,'[1]1ไม่มียอด'!B:J,9,0),"0")</f>
        <v>0</v>
      </c>
      <c r="T72" s="77" t="str">
        <f>IFERROR(VLOOKUP(B72,'[1]1ไม่มียอด'!B:K,10,0),"0")</f>
        <v>0</v>
      </c>
      <c r="U72" s="75">
        <f t="shared" si="44"/>
        <v>0</v>
      </c>
      <c r="V72" s="77" t="str">
        <f>IFERROR(VLOOKUP(B72,#REF!,3,0),"0")</f>
        <v>0</v>
      </c>
      <c r="W72" s="77" t="str">
        <f>IFERROR(VLOOKUP(B72,#REF!,4,0),"0")</f>
        <v>0</v>
      </c>
      <c r="X72" s="77" t="str">
        <f>IFERROR(VLOOKUP(B72,#REF!,5,0),"0")</f>
        <v>0</v>
      </c>
      <c r="Y72" s="77" t="str">
        <f>IFERROR(VLOOKUP(B72,#REF!,9,0),"0")</f>
        <v>0</v>
      </c>
      <c r="Z72" s="77" t="str">
        <f>IFERROR(VLOOKUP(B72,#REF!,10,0),"0")</f>
        <v>0</v>
      </c>
      <c r="AA72" s="77" t="str">
        <f>IFERROR(VLOOKUP(B72,#REF!,11,0),"0")</f>
        <v>0</v>
      </c>
      <c r="AB72" s="75">
        <f t="shared" si="45"/>
        <v>0</v>
      </c>
      <c r="AC72" s="77">
        <f>IFERROR(VLOOKUP(B72,'[1]3'!B:D,3,0),"0")</f>
        <v>0</v>
      </c>
      <c r="AD72" s="77">
        <f>IFERROR(VLOOKUP(B72,'[1]3'!B:E,4,0),"0")</f>
        <v>0</v>
      </c>
      <c r="AE72" s="77">
        <f>IFERROR(VLOOKUP(B72,'[1]3'!B:F,5,0),"0")</f>
        <v>0</v>
      </c>
      <c r="AF72" s="77">
        <f>IFERROR(VLOOKUP(B72,'[1]3'!B:J,9,0),"0")</f>
        <v>0</v>
      </c>
      <c r="AG72" s="77">
        <f>IFERROR(VLOOKUP(B72,'[1]3'!B:K,10,0),"0")</f>
        <v>0</v>
      </c>
      <c r="AH72" s="77">
        <f>IFERROR(VLOOKUP(B72,'[1]3'!B:L,11,0),"0")</f>
        <v>0</v>
      </c>
      <c r="AI72" s="75">
        <f t="shared" si="46"/>
        <v>0</v>
      </c>
      <c r="AJ72" s="77">
        <f>IFERROR(VLOOKUP(B72,'[1]4'!B:D,3,0),"0")</f>
        <v>0</v>
      </c>
      <c r="AK72" s="77">
        <f>IFERROR(VLOOKUP(B72,'[1]4'!B:E,4,0),"0")</f>
        <v>0</v>
      </c>
      <c r="AL72" s="77">
        <f>IFERROR(VLOOKUP(B72,'[1]4'!B:F,5,0),"0")</f>
        <v>0</v>
      </c>
      <c r="AM72" s="77">
        <f>IFERROR(VLOOKUP(B72,'[1]4'!B:J,9,0),"0")</f>
        <v>0</v>
      </c>
      <c r="AN72" s="77">
        <f>IFERROR(VLOOKUP(B72,'[1]4'!B:K,10,0),"0")</f>
        <v>0</v>
      </c>
      <c r="AO72" s="77">
        <f>IFERROR(VLOOKUP(B72,'[1]4'!B:L,11,0),"0")</f>
        <v>0</v>
      </c>
      <c r="AP72" s="75">
        <f t="shared" si="47"/>
        <v>0</v>
      </c>
      <c r="AQ72" s="77">
        <f>IFERROR(VLOOKUP(B72,'[1]5'!B:D,3,0),"0")</f>
        <v>0</v>
      </c>
      <c r="AR72" s="77">
        <f>IFERROR(VLOOKUP(B72,'[1]5'!B:E,4,0),"0")</f>
        <v>0</v>
      </c>
      <c r="AS72" s="77">
        <f>IFERROR(VLOOKUP(B72,'[1]5'!B:F,5,0),"0")</f>
        <v>0</v>
      </c>
      <c r="AT72" s="77">
        <f>IFERROR(VLOOKUP(B72,'[1]5'!B:J,9,0),"0")</f>
        <v>0</v>
      </c>
      <c r="AU72" s="77">
        <f>IFERROR(VLOOKUP(B72,'[1]5'!B:K,10,0),"0")</f>
        <v>0</v>
      </c>
      <c r="AV72" s="77">
        <f>IFERROR(VLOOKUP(B72,'[1]5'!B:L,11,0),"0")</f>
        <v>0</v>
      </c>
      <c r="AW72" s="75">
        <f t="shared" si="48"/>
        <v>0</v>
      </c>
      <c r="AX72" s="77">
        <f>IFERROR(VLOOKUP(B72,'[1]6'!B:D,3,0),"0")</f>
        <v>0</v>
      </c>
      <c r="AY72" s="77">
        <f>IFERROR(VLOOKUP(B72,'[1]6'!B:E,4,0),"0")</f>
        <v>0</v>
      </c>
      <c r="AZ72" s="77">
        <f>IFERROR(VLOOKUP(B72,'[1]6'!B:F,5,0),"0")</f>
        <v>0</v>
      </c>
      <c r="BA72" s="77">
        <f>IFERROR(VLOOKUP(B72,'[1]6'!B:J,9,0),"0")</f>
        <v>0</v>
      </c>
      <c r="BB72" s="77">
        <f>IFERROR(VLOOKUP(B72,'[1]6'!B:K,10,0),"0")</f>
        <v>0</v>
      </c>
      <c r="BC72" s="77">
        <f>IFERROR(VLOOKUP(B72,'[1]6'!B:L,11,0),"0")</f>
        <v>0</v>
      </c>
      <c r="BD72" s="75">
        <f t="shared" si="49"/>
        <v>0</v>
      </c>
      <c r="BE72" s="77">
        <f>IFERROR(VLOOKUP(B72,'[1]7'!B:D,3,0),"0")</f>
        <v>0</v>
      </c>
      <c r="BF72" s="77">
        <f>IFERROR(VLOOKUP(B72,'[1]7'!B:E,4,0),"0")</f>
        <v>0</v>
      </c>
      <c r="BG72" s="77">
        <f>IFERROR(VLOOKUP(B72,'[1]7'!B:F,5,0),"0")</f>
        <v>0</v>
      </c>
      <c r="BH72" s="77">
        <f>IFERROR(VLOOKUP(B72,'[1]7'!B:J,9,0),"0")</f>
        <v>0</v>
      </c>
      <c r="BI72" s="77">
        <f>IFERROR(VLOOKUP(B72,'[1]7'!B:K,10,0),"0")</f>
        <v>0</v>
      </c>
      <c r="BJ72" s="77">
        <f>IFERROR(VLOOKUP(B72,'[1]7'!B:L,11,0),"0")</f>
        <v>0</v>
      </c>
      <c r="BK72" s="75">
        <f t="shared" si="50"/>
        <v>0</v>
      </c>
      <c r="BL72" s="77">
        <f>IFERROR(VLOOKUP(B72,'[1]8'!B:D,3,0),"0")</f>
        <v>0</v>
      </c>
      <c r="BM72" s="77">
        <f>IFERROR(VLOOKUP(B72,'[1]8'!B:E,4,0),"0")</f>
        <v>0</v>
      </c>
      <c r="BN72" s="77">
        <f>IFERROR(VLOOKUP(B72,'[1]8'!B:F,5,0),"0")</f>
        <v>0</v>
      </c>
      <c r="BO72" s="77">
        <f>IFERROR(VLOOKUP(B72,'[1]8'!B:J,9,0),"0")</f>
        <v>0</v>
      </c>
      <c r="BP72" s="77">
        <f>IFERROR(VLOOKUP(B72,'[1]8'!B:K,10,0),"0")</f>
        <v>0</v>
      </c>
      <c r="BQ72" s="77">
        <f>IFERROR(VLOOKUP(B72,'[1]8'!B:L,11,0),"0")</f>
        <v>0</v>
      </c>
      <c r="BR72" s="75">
        <f t="shared" si="51"/>
        <v>0</v>
      </c>
      <c r="BS72" s="77">
        <f>IFERROR(VLOOKUP(B72,'[1]9'!B:D,3,0),"0")</f>
        <v>0</v>
      </c>
      <c r="BT72" s="77">
        <f>IFERROR(VLOOKUP(B72,'[1]9'!B:E,4,0),"0")</f>
        <v>0</v>
      </c>
      <c r="BU72" s="77">
        <f>IFERROR(VLOOKUP(B72,'[1]9'!B:F,5,0),"0")</f>
        <v>0</v>
      </c>
      <c r="BV72" s="77">
        <f>IFERROR(VLOOKUP(B72,'[1]9'!B:J,9,0),"0")</f>
        <v>0</v>
      </c>
      <c r="BW72" s="77">
        <f>IFERROR(VLOOKUP(B72,'[1]9'!B:K,10,0),"0")</f>
        <v>0</v>
      </c>
      <c r="BX72" s="77">
        <f>IFERROR(VLOOKUP(B72,'[1]9'!B:L,11,0),"0")</f>
        <v>0</v>
      </c>
      <c r="BY72" s="75">
        <f t="shared" si="52"/>
        <v>0</v>
      </c>
      <c r="BZ72" s="77">
        <f>IFERROR(VLOOKUP(B72,'[1]10'!B:D,3,0),"0")</f>
        <v>0</v>
      </c>
      <c r="CA72" s="77">
        <f>IFERROR(VLOOKUP(B72,'[1]10'!B:E,4,0),"0")</f>
        <v>0</v>
      </c>
      <c r="CB72" s="77">
        <f>VLOOKUP(B72,'[1]10'!B:F,5,0)</f>
        <v>0</v>
      </c>
      <c r="CC72" s="77">
        <f>IFERROR(VLOOKUP(B72,'[1]10'!B:J,9,0),"0")</f>
        <v>0</v>
      </c>
      <c r="CD72" s="77">
        <f>IFERROR(VLOOKUP(B72,'[1]10'!B:K,10,0),"0")</f>
        <v>0</v>
      </c>
      <c r="CE72" s="77">
        <f>IFERROR(VLOOKUP(B72,'[1]10'!B:L,11,0),"0")</f>
        <v>0</v>
      </c>
      <c r="CF72" s="75">
        <f t="shared" si="53"/>
        <v>0</v>
      </c>
      <c r="CG72" s="77">
        <f>IFERROR(VLOOKUP(B72,'[1]11'!B:D,3,0),"0")</f>
        <v>0</v>
      </c>
      <c r="CH72" s="77">
        <f>IFERROR(VLOOKUP(B72,'[1]11'!B:E,4,0),"0")</f>
        <v>0</v>
      </c>
      <c r="CI72" s="77">
        <f>IFERROR(VLOOKUP(B72,'[1]11'!B:F,5,0),"0")</f>
        <v>0</v>
      </c>
      <c r="CJ72" s="77">
        <f>IFERROR(VLOOKUP(B72,'[1]11'!B:J,9,0),"0")</f>
        <v>0</v>
      </c>
      <c r="CK72" s="77">
        <f>IFERROR(VLOOKUP(B72,'[1]11'!B:K,10,0),"0")</f>
        <v>0</v>
      </c>
      <c r="CL72" s="77">
        <f>IFERROR(VLOOKUP(B72,'[1]11'!B:L,11,0),"0")</f>
        <v>0</v>
      </c>
      <c r="CM72" s="75">
        <f t="shared" si="54"/>
        <v>0</v>
      </c>
      <c r="CN72" s="77">
        <f>IFERROR(VLOOKUP(B72,'[1]12'!B:D,3,0),"0")</f>
        <v>0</v>
      </c>
      <c r="CO72" s="77">
        <f>IFERROR(VLOOKUP(B72,'[1]12'!B:E,4,0),"0")</f>
        <v>0</v>
      </c>
      <c r="CP72" s="77">
        <f>IFERROR(VLOOKUP(B72,'[1]12'!B:F,5,0),"0")</f>
        <v>0</v>
      </c>
      <c r="CQ72" s="77">
        <f>IFERROR(VLOOKUP(B72,'[1]12'!B:J,9,0),"0")</f>
        <v>0</v>
      </c>
      <c r="CR72" s="77">
        <f>IFERROR(VLOOKUP(B72,'[1]12'!B:K,10,0),"0")</f>
        <v>0</v>
      </c>
      <c r="CS72" s="77">
        <f>IFERROR(VLOOKUP(B72,'[1]12'!B:L,11,0),"0")</f>
        <v>0</v>
      </c>
      <c r="CT72" s="75">
        <f t="shared" si="55"/>
        <v>0</v>
      </c>
      <c r="CU72" s="77">
        <f>IFERROR(VLOOKUP(B72,'[1]13'!B:D,3,0),"0")</f>
        <v>0</v>
      </c>
      <c r="CV72" s="77">
        <f>IFERROR(VLOOKUP(B72,'[1]13'!B:E,4,0),"0")</f>
        <v>0</v>
      </c>
      <c r="CW72" s="77">
        <f>IFERROR(VLOOKUP(B72,'[1]13'!B:F,5,0),"0")</f>
        <v>0</v>
      </c>
      <c r="CX72" s="77">
        <f>IFERROR(VLOOKUP(B72,'[1]13'!B:J,9,0),"0")</f>
        <v>0</v>
      </c>
      <c r="CY72" s="77">
        <f>IFERROR(VLOOKUP(B72,'[1]13'!B:K,10,0),"0")</f>
        <v>0</v>
      </c>
      <c r="CZ72" s="77">
        <f>IFERROR(VLOOKUP(B72,'[1]13'!B:L,11,0),"0")</f>
        <v>0</v>
      </c>
      <c r="DA72" s="75">
        <f t="shared" si="56"/>
        <v>0</v>
      </c>
      <c r="DB72" s="77">
        <f>IFERROR(VLOOKUP(B72,'[1]14'!B:D,3,0),"0")</f>
        <v>0</v>
      </c>
      <c r="DC72" s="77">
        <f>IFERROR(VLOOKUP(B72,'[1]14'!B:E,4,0),"0")</f>
        <v>0</v>
      </c>
      <c r="DD72" s="77">
        <f>IFERROR(VLOOKUP(B72,'[1]14'!B:F,5,0),"0")</f>
        <v>0</v>
      </c>
      <c r="DE72" s="77">
        <f>IFERROR(VLOOKUP(B72,'[1]14'!B:J,9,0),"0")</f>
        <v>0</v>
      </c>
      <c r="DF72" s="77">
        <f>IFERROR(VLOOKUP(B72,'[1]14'!B:K,10,0),"0")</f>
        <v>0</v>
      </c>
      <c r="DG72" s="77">
        <f>IFERROR(VLOOKUP(B72,'[1]14'!B:L,11,0),"0")</f>
        <v>0</v>
      </c>
      <c r="DH72" s="75">
        <f t="shared" si="57"/>
        <v>0</v>
      </c>
      <c r="DI72" s="77">
        <f>IFERROR(VLOOKUP(B72,'[1]15'!B:D,3,0),"0")</f>
        <v>0</v>
      </c>
      <c r="DJ72" s="77">
        <f>IFERROR(VLOOKUP(B72,'[1]15'!B:E,4,0),"0")</f>
        <v>0</v>
      </c>
      <c r="DK72" s="77">
        <f>IFERROR(VLOOKUP(B72,'[1]15'!B:F,5,0),"0")</f>
        <v>0</v>
      </c>
      <c r="DL72" s="77">
        <f>IFERROR(VLOOKUP(B72,'[1]15'!B:J,9,0),"0")</f>
        <v>0</v>
      </c>
      <c r="DM72" s="77">
        <f>IFERROR(VLOOKUP(B72,'[1]15'!B:K,10,0),"0")</f>
        <v>0</v>
      </c>
      <c r="DN72" s="77">
        <f>IFERROR(VLOOKUP(B72,'[1]15'!B:L,11,0),"0")</f>
        <v>0</v>
      </c>
      <c r="DO72" s="75">
        <f t="shared" si="58"/>
        <v>0</v>
      </c>
      <c r="DP72" s="77">
        <f>IFERROR(VLOOKUP(B72,'[1]16'!B:D,3,0),"0")</f>
        <v>0</v>
      </c>
      <c r="DQ72" s="77">
        <f>IFERROR(VLOOKUP(B72,'[1]16'!B:E,4,0),"0")</f>
        <v>0</v>
      </c>
      <c r="DR72" s="77">
        <f>IFERROR(VLOOKUP(B72,'[1]16'!B:F,5,0),"0")</f>
        <v>0</v>
      </c>
      <c r="DS72" s="77">
        <f>IFERROR(VLOOKUP(B72,'[1]16'!B:J,9,0),"0")</f>
        <v>0</v>
      </c>
      <c r="DT72" s="77">
        <f>IFERROR(VLOOKUP(B72,'[1]16'!B:K,10,0),"0")</f>
        <v>0</v>
      </c>
      <c r="DU72" s="77">
        <f>IFERROR(VLOOKUP(B72,'[1]16'!B:L,11,0),"0")</f>
        <v>0</v>
      </c>
      <c r="DV72" s="75">
        <f t="shared" si="59"/>
        <v>0</v>
      </c>
      <c r="DW72" s="77">
        <f>IFERROR(VLOOKUP(B72,'[1]17'!B:D,3,0),"0")</f>
        <v>0</v>
      </c>
      <c r="DX72" s="77">
        <f>IFERROR(VLOOKUP(B72,'[1]17'!B:E,4,0),"0")</f>
        <v>0</v>
      </c>
      <c r="DY72" s="77">
        <f>IFERROR(VLOOKUP(B72,'[1]17'!B:F,5,0),"0")</f>
        <v>0</v>
      </c>
      <c r="DZ72" s="77">
        <f>IFERROR(VLOOKUP(B72,'[1]17'!B:J,9,0),"0")</f>
        <v>0</v>
      </c>
      <c r="EA72" s="77">
        <f>IFERROR(VLOOKUP(B72,'[1]17'!B:K,10,0),"0")</f>
        <v>0</v>
      </c>
      <c r="EB72" s="77">
        <f>IFERROR(VLOOKUP(B72,'[1]17'!B:L,11,0),"0")</f>
        <v>0</v>
      </c>
      <c r="EC72" s="75">
        <f t="shared" si="60"/>
        <v>0</v>
      </c>
      <c r="ED72" s="77">
        <f>IFERROR(VLOOKUP(B72,'[1]18'!B:D,3,0),"0")</f>
        <v>0</v>
      </c>
      <c r="EE72" s="77">
        <f>IFERROR(VLOOKUP(B72,'[1]18'!B:E,4,0),"0")</f>
        <v>0</v>
      </c>
      <c r="EF72" s="77">
        <f>IFERROR(VLOOKUP(B72,'[1]18'!B:F,5,0),"0")</f>
        <v>0</v>
      </c>
      <c r="EG72" s="77">
        <f>IFERROR(VLOOKUP(B72,'[1]18'!B:J,9,0),"0")</f>
        <v>0</v>
      </c>
      <c r="EH72" s="77">
        <f>IFERROR(VLOOKUP(B72,'[1]18'!B:K,10,0),"0")</f>
        <v>0</v>
      </c>
      <c r="EI72" s="77">
        <f>IFERROR(VLOOKUP(B72,'[1]18'!B:L,11,0),"0")</f>
        <v>0</v>
      </c>
      <c r="EJ72" s="75">
        <f t="shared" si="61"/>
        <v>0</v>
      </c>
      <c r="EK72" s="77">
        <f>IFERROR(VLOOKUP(B72,'[1]19'!B:D,3,0),"0")</f>
        <v>0</v>
      </c>
      <c r="EL72" s="77">
        <f>IFERROR(VLOOKUP(B72,'[1]19'!B:E,4,0),"0")</f>
        <v>0</v>
      </c>
      <c r="EM72" s="77">
        <f>IFERROR(VLOOKUP(B72,'[1]19'!B:F,5,0),"0")</f>
        <v>0</v>
      </c>
      <c r="EN72" s="77">
        <f>IFERROR(VLOOKUP(B72,'[1]19'!B:J,9,0),"0")</f>
        <v>0</v>
      </c>
      <c r="EO72" s="77">
        <f>IFERROR(VLOOKUP(B72,'[1]19'!B:K,10,0),"0")</f>
        <v>0</v>
      </c>
      <c r="EP72" s="77">
        <f>IFERROR(VLOOKUP(B72,'[1]19'!B:L,11,0),"0")</f>
        <v>0</v>
      </c>
      <c r="EQ72" s="75">
        <f t="shared" si="62"/>
        <v>0</v>
      </c>
      <c r="ER72" s="77">
        <f>IFERROR(VLOOKUP(B72,'[1]20'!B:D,3,0),"0")</f>
        <v>0</v>
      </c>
      <c r="ES72" s="77">
        <f>IFERROR(VLOOKUP(B72,'[1]20'!B:E,4,0),"0")</f>
        <v>0</v>
      </c>
      <c r="ET72" s="77">
        <f>IFERROR(VLOOKUP(B72,'[1]20'!B:F,5,0),"0")</f>
        <v>0</v>
      </c>
      <c r="EU72" s="77">
        <f>IFERROR(VLOOKUP(B72,'[1]20'!B:J,9,0),"0")</f>
        <v>0</v>
      </c>
      <c r="EV72" s="77">
        <f>IFERROR(VLOOKUP(B72,'[1]20'!B:K,10,0),"0")</f>
        <v>0</v>
      </c>
      <c r="EW72" s="77">
        <f>IFERROR(VLOOKUP(B72,'[1]20'!B:L,11,0),"0")</f>
        <v>0</v>
      </c>
      <c r="EX72" s="75">
        <f t="shared" si="63"/>
        <v>0</v>
      </c>
      <c r="EY72" s="77">
        <f>IFERROR(VLOOKUP(B72,'[1]21'!B:D,3,0),"0")</f>
        <v>0</v>
      </c>
      <c r="EZ72" s="77">
        <f>IFERROR(VLOOKUP(B72,'[1]21'!B:E,4,0),"0")</f>
        <v>0</v>
      </c>
      <c r="FA72" s="77">
        <f>IFERROR(VLOOKUP(B72,'[1]21'!B:F,5,0),"0")</f>
        <v>0</v>
      </c>
      <c r="FB72" s="77">
        <f>IFERROR(VLOOKUP(B72,'[1]21'!B:J,9,0),"0")</f>
        <v>0</v>
      </c>
      <c r="FC72" s="77">
        <f>IFERROR(VLOOKUP(B72,'[1]21'!B:K,10,0),"0")</f>
        <v>0</v>
      </c>
      <c r="FD72" s="77">
        <f>IFERROR(VLOOKUP(B72,'[1]21'!B:L,11,0),"0")</f>
        <v>0</v>
      </c>
      <c r="FE72" s="75">
        <f t="shared" si="64"/>
        <v>0</v>
      </c>
      <c r="FF72" s="77">
        <f>IFERROR(VLOOKUP(B72,'[1]22'!B:D,3,0),"0")</f>
        <v>0</v>
      </c>
      <c r="FG72" s="77">
        <f>IFERROR(VLOOKUP(B72,'[1]22'!B:E,4,0),"0")</f>
        <v>0</v>
      </c>
      <c r="FH72" s="77">
        <f>IFERROR(VLOOKUP(B72,'[1]22'!B:F,5,0),"0")</f>
        <v>0</v>
      </c>
      <c r="FI72" s="77">
        <f>IFERROR(VLOOKUP(B72,'[1]22'!B:J,9,0),"0")</f>
        <v>0</v>
      </c>
      <c r="FJ72" s="77">
        <f>IFERROR(VLOOKUP(B72,'[1]22'!B:K,10,0),"0")</f>
        <v>0</v>
      </c>
      <c r="FK72" s="77">
        <f>IFERROR(VLOOKUP(B72,'[1]22'!B:L,11,0),"0")</f>
        <v>0</v>
      </c>
      <c r="FL72" s="75">
        <f t="shared" si="65"/>
        <v>0</v>
      </c>
      <c r="FM72" s="77">
        <f>IFERROR(VLOOKUP(B72,'[1]23'!B:D,3,0),"0")</f>
        <v>0</v>
      </c>
      <c r="FN72" s="77">
        <f>IFERROR(VLOOKUP(B72,'[1]23'!B:E,4,0),"0")</f>
        <v>0</v>
      </c>
      <c r="FO72" s="77">
        <f>IFERROR(VLOOKUP(B72,'[1]23'!B:F,5,0),"0")</f>
        <v>0</v>
      </c>
      <c r="FP72" s="77">
        <f>IFERROR(VLOOKUP(B72,'[1]23'!B:J,9,0),"0")</f>
        <v>0</v>
      </c>
      <c r="FQ72" s="77">
        <f>IFERROR(VLOOKUP(B72,'[1]23'!B:K,10,0),"0")</f>
        <v>0</v>
      </c>
      <c r="FR72" s="77">
        <f>IFERROR(VLOOKUP(B72,'[1]23'!B:L,11,0),"0")</f>
        <v>0</v>
      </c>
      <c r="FS72" s="75">
        <f t="shared" si="66"/>
        <v>0</v>
      </c>
      <c r="FT72" s="77">
        <f>IFERROR(VLOOKUP(B72,'[1]24'!B:D,3,0),"0")</f>
        <v>0</v>
      </c>
      <c r="FU72" s="77">
        <f>IFERROR(VLOOKUP(B72,'[1]24'!B:E,4,0),"0")</f>
        <v>0</v>
      </c>
      <c r="FV72" s="77">
        <f>IFERROR(VLOOKUP(B72,'[1]24'!B:F,5,0),"0")</f>
        <v>0</v>
      </c>
      <c r="FW72" s="77">
        <f>IFERROR(VLOOKUP(B72,'[1]24'!B:J,9,0),"0")</f>
        <v>0</v>
      </c>
      <c r="FX72" s="77">
        <f>IFERROR(VLOOKUP(B72,'[1]24'!B:K,10,0),"0")</f>
        <v>0</v>
      </c>
      <c r="FY72" s="77">
        <f>IFERROR(VLOOKUP(B72,'[1]24'!B:L,11,0),"0")</f>
        <v>0</v>
      </c>
      <c r="FZ72" s="75">
        <f t="shared" si="67"/>
        <v>0</v>
      </c>
      <c r="GA72" s="77">
        <f>IFERROR(VLOOKUP(B72,'[1]25'!B:D,3,0),"0")</f>
        <v>0</v>
      </c>
      <c r="GB72" s="77">
        <f>IFERROR(VLOOKUP(B72,'[1]25'!B:E,4,0),"0")</f>
        <v>0</v>
      </c>
      <c r="GC72" s="77">
        <f>IFERROR(VLOOKUP(B72,'[1]25'!B:F,5,0),"0")</f>
        <v>0</v>
      </c>
      <c r="GD72" s="77">
        <f>IFERROR(VLOOKUP(B72,'[1]25'!B:J,9,0),"0")</f>
        <v>0</v>
      </c>
      <c r="GE72" s="77">
        <f>IFERROR(VLOOKUP(B72,'[1]25'!B:K,10,0),"0")</f>
        <v>0</v>
      </c>
      <c r="GF72" s="77">
        <f>IFERROR(VLOOKUP(B72,'[1]25'!B:L,11,0),"0")</f>
        <v>0</v>
      </c>
      <c r="GG72" s="75">
        <f t="shared" si="68"/>
        <v>0</v>
      </c>
      <c r="GH72" s="77">
        <f>IFERROR(VLOOKUP(B72,'[1]26'!B:D,3,0),"0")</f>
        <v>0</v>
      </c>
      <c r="GI72" s="77">
        <f>IFERROR(VLOOKUP(B72,'[1]26'!B:E,4,0),"0")</f>
        <v>0</v>
      </c>
      <c r="GJ72" s="77">
        <f>IFERROR(VLOOKUP(B72,'[1]26'!B:F,5,0),"0")</f>
        <v>0</v>
      </c>
      <c r="GK72" s="77">
        <f>IFERROR(VLOOKUP(B72,'[1]26'!B:J,9,0),"0")</f>
        <v>0</v>
      </c>
      <c r="GL72" s="77">
        <f>IFERROR(VLOOKUP(B72,'[1]26'!B:K,10,0),"0")</f>
        <v>0</v>
      </c>
      <c r="GM72" s="77">
        <f>IFERROR(VLOOKUP(B72,'[1]26'!B:L,11,0),"0")</f>
        <v>0</v>
      </c>
      <c r="GN72" s="75">
        <f t="shared" si="69"/>
        <v>0</v>
      </c>
      <c r="GO72" s="77">
        <f>IFERROR(VLOOKUP(B72,'[1]27'!B:D,3,0),"0")</f>
        <v>0</v>
      </c>
      <c r="GP72" s="77">
        <f>IFERROR(VLOOKUP(B72,'[1]27'!B:E,4,0),"0")</f>
        <v>0</v>
      </c>
      <c r="GQ72" s="77">
        <f>IFERROR(VLOOKUP(B72,'[1]27'!B:F,5,0),"0")</f>
        <v>0</v>
      </c>
      <c r="GR72" s="77">
        <f>IFERROR(VLOOKUP(B72,'[1]27'!B:J,9,0),"0")</f>
        <v>0</v>
      </c>
      <c r="GS72" s="77">
        <f>IFERROR(VLOOKUP(B72,'[1]27'!B:K,10,0),"0")</f>
        <v>0</v>
      </c>
      <c r="GT72" s="77">
        <f>IFERROR(VLOOKUP(B72,'[1]27'!B:L,11,0),"0")</f>
        <v>0</v>
      </c>
      <c r="GU72" s="75">
        <f t="shared" si="70"/>
        <v>0</v>
      </c>
      <c r="GV72" s="77">
        <f>IFERROR(VLOOKUP(B72,'[1]28'!B:D,3,0),"0")</f>
        <v>0</v>
      </c>
      <c r="GW72" s="77">
        <f>IFERROR(VLOOKUP(B72,'[1]28'!B:E,4,0),"0")</f>
        <v>0</v>
      </c>
      <c r="GX72" s="77">
        <f>IFERROR(VLOOKUP(B72,'[1]28'!B:F,5,0),"0")</f>
        <v>0</v>
      </c>
      <c r="GY72" s="77">
        <f>IFERROR(VLOOKUP(B72,'[1]28'!B:J,9,0),"0")</f>
        <v>0</v>
      </c>
      <c r="GZ72" s="77">
        <f>IFERROR(VLOOKUP(B72,'[1]28'!B:K,10,0),"0")</f>
        <v>0</v>
      </c>
      <c r="HA72" s="77">
        <f>IFERROR(VLOOKUP(B72,'[1]28'!B:L,11,0),"0")</f>
        <v>0</v>
      </c>
      <c r="HB72" s="75">
        <f t="shared" si="71"/>
        <v>0</v>
      </c>
      <c r="HC72" s="77" t="str">
        <f>IFERROR(VLOOKUP(B72,#REF!,3),"0")</f>
        <v>0</v>
      </c>
      <c r="HD72" s="77" t="str">
        <f>IFERROR(VLOOKUP(B72,#REF!,4,0),"0")</f>
        <v>0</v>
      </c>
      <c r="HE72" s="77" t="str">
        <f>IFERROR(VLOOKUP(B72,#REF!,5,0),"0")</f>
        <v>0</v>
      </c>
      <c r="HF72" s="77" t="str">
        <f>IFERROR(VLOOKUP(B72,#REF!,9,0),"0")</f>
        <v>0</v>
      </c>
      <c r="HG72" s="77" t="str">
        <f>IFERROR(VLOOKUP(B72,#REF!,10,0),"0")</f>
        <v>0</v>
      </c>
      <c r="HH72" s="77" t="str">
        <f>IFERROR(VLOOKUP(B72,#REF!,11,0),"0")</f>
        <v>0</v>
      </c>
      <c r="HI72" s="75">
        <f t="shared" si="72"/>
        <v>0</v>
      </c>
      <c r="HP72" s="75">
        <f t="shared" si="73"/>
        <v>0</v>
      </c>
      <c r="HW72" s="75">
        <f t="shared" si="74"/>
        <v>0</v>
      </c>
    </row>
    <row r="73" spans="1:231" x14ac:dyDescent="0.6">
      <c r="A73" s="57">
        <v>70</v>
      </c>
      <c r="B73" s="57">
        <v>1112017</v>
      </c>
      <c r="C73" s="58" t="s">
        <v>16789</v>
      </c>
      <c r="D73" s="57" t="s">
        <v>168</v>
      </c>
      <c r="E73" s="59">
        <v>14.65</v>
      </c>
      <c r="F73" s="73">
        <f t="shared" si="43"/>
        <v>864.35</v>
      </c>
      <c r="G73" s="74">
        <f t="shared" si="40"/>
        <v>25</v>
      </c>
      <c r="H73" s="74">
        <f t="shared" si="40"/>
        <v>0</v>
      </c>
      <c r="I73" s="74">
        <f t="shared" si="40"/>
        <v>6</v>
      </c>
      <c r="J73" s="74">
        <f t="shared" si="40"/>
        <v>8</v>
      </c>
      <c r="K73" s="74">
        <f t="shared" si="40"/>
        <v>0</v>
      </c>
      <c r="L73" s="74">
        <f t="shared" si="40"/>
        <v>20</v>
      </c>
      <c r="M73" s="75">
        <f t="shared" si="41"/>
        <v>59</v>
      </c>
      <c r="N73" s="76">
        <f t="shared" si="42"/>
        <v>39</v>
      </c>
      <c r="O73" s="77" t="str">
        <f>IFERROR(VLOOKUP(B73,'[1]1ไม่มียอด'!B:D,3,0),"0")</f>
        <v>0</v>
      </c>
      <c r="P73" s="77" t="str">
        <f>IFERROR(VLOOKUP(B73,'[1]1ไม่มียอด'!B:E,4,0),"0")</f>
        <v>0</v>
      </c>
      <c r="Q73" s="77" t="str">
        <f>IFERROR(VLOOKUP(B73,'[1]1ไม่มียอด'!B:F,5,0),"0")</f>
        <v>0</v>
      </c>
      <c r="R73" s="77" t="str">
        <f>IFERROR(VLOOKUP(B73,'[1]1ไม่มียอด'!B:G,6,0),"0")</f>
        <v>0</v>
      </c>
      <c r="S73" s="77" t="str">
        <f>IFERROR(VLOOKUP(B73,'[1]1ไม่มียอด'!B:J,9,0),"0")</f>
        <v>0</v>
      </c>
      <c r="T73" s="77" t="str">
        <f>IFERROR(VLOOKUP(B73,'[1]1ไม่มียอด'!B:K,10,0),"0")</f>
        <v>0</v>
      </c>
      <c r="U73" s="75">
        <f t="shared" si="44"/>
        <v>0</v>
      </c>
      <c r="V73" s="77" t="str">
        <f>IFERROR(VLOOKUP(B73,#REF!,3,0),"0")</f>
        <v>0</v>
      </c>
      <c r="W73" s="77" t="str">
        <f>IFERROR(VLOOKUP(B73,#REF!,4,0),"0")</f>
        <v>0</v>
      </c>
      <c r="X73" s="77" t="str">
        <f>IFERROR(VLOOKUP(B73,#REF!,5,0),"0")</f>
        <v>0</v>
      </c>
      <c r="Y73" s="77" t="str">
        <f>IFERROR(VLOOKUP(B73,#REF!,9,0),"0")</f>
        <v>0</v>
      </c>
      <c r="Z73" s="77" t="str">
        <f>IFERROR(VLOOKUP(B73,#REF!,10,0),"0")</f>
        <v>0</v>
      </c>
      <c r="AA73" s="77" t="str">
        <f>IFERROR(VLOOKUP(B73,#REF!,11,0),"0")</f>
        <v>0</v>
      </c>
      <c r="AB73" s="75">
        <f t="shared" si="45"/>
        <v>0</v>
      </c>
      <c r="AC73" s="77">
        <f>IFERROR(VLOOKUP(B73,'[1]3'!B:D,3,0),"0")</f>
        <v>0</v>
      </c>
      <c r="AD73" s="77">
        <f>IFERROR(VLOOKUP(B73,'[1]3'!B:E,4,0),"0")</f>
        <v>0</v>
      </c>
      <c r="AE73" s="77">
        <f>IFERROR(VLOOKUP(B73,'[1]3'!B:F,5,0),"0")</f>
        <v>0</v>
      </c>
      <c r="AF73" s="77">
        <f>IFERROR(VLOOKUP(B73,'[1]3'!B:J,9,0),"0")</f>
        <v>0</v>
      </c>
      <c r="AG73" s="77">
        <f>IFERROR(VLOOKUP(B73,'[1]3'!B:K,10,0),"0")</f>
        <v>0</v>
      </c>
      <c r="AH73" s="77">
        <f>IFERROR(VLOOKUP(B73,'[1]3'!B:L,11,0),"0")</f>
        <v>0</v>
      </c>
      <c r="AI73" s="75">
        <f t="shared" si="46"/>
        <v>0</v>
      </c>
      <c r="AJ73" s="77">
        <f>IFERROR(VLOOKUP(B73,'[1]4'!B:D,3,0),"0")</f>
        <v>0</v>
      </c>
      <c r="AK73" s="77">
        <f>IFERROR(VLOOKUP(B73,'[1]4'!B:E,4,0),"0")</f>
        <v>0</v>
      </c>
      <c r="AL73" s="77">
        <f>IFERROR(VLOOKUP(B73,'[1]4'!B:F,5,0),"0")</f>
        <v>0</v>
      </c>
      <c r="AM73" s="77">
        <f>IFERROR(VLOOKUP(B73,'[1]4'!B:J,9,0),"0")</f>
        <v>0</v>
      </c>
      <c r="AN73" s="77">
        <f>IFERROR(VLOOKUP(B73,'[1]4'!B:K,10,0),"0")</f>
        <v>0</v>
      </c>
      <c r="AO73" s="77">
        <f>IFERROR(VLOOKUP(B73,'[1]4'!B:L,11,0),"0")</f>
        <v>0</v>
      </c>
      <c r="AP73" s="75">
        <f t="shared" si="47"/>
        <v>0</v>
      </c>
      <c r="AQ73" s="77">
        <f>IFERROR(VLOOKUP(B73,'[1]5'!B:D,3,0),"0")</f>
        <v>0</v>
      </c>
      <c r="AR73" s="77">
        <f>IFERROR(VLOOKUP(B73,'[1]5'!B:E,4,0),"0")</f>
        <v>0</v>
      </c>
      <c r="AS73" s="77">
        <f>IFERROR(VLOOKUP(B73,'[1]5'!B:F,5,0),"0")</f>
        <v>0</v>
      </c>
      <c r="AT73" s="77">
        <f>IFERROR(VLOOKUP(B73,'[1]5'!B:J,9,0),"0")</f>
        <v>0</v>
      </c>
      <c r="AU73" s="77">
        <f>IFERROR(VLOOKUP(B73,'[1]5'!B:K,10,0),"0")</f>
        <v>0</v>
      </c>
      <c r="AV73" s="77">
        <f>IFERROR(VLOOKUP(B73,'[1]5'!B:L,11,0),"0")</f>
        <v>0</v>
      </c>
      <c r="AW73" s="75">
        <f t="shared" si="48"/>
        <v>0</v>
      </c>
      <c r="AX73" s="77">
        <f>IFERROR(VLOOKUP(B73,'[1]6'!B:D,3,0),"0")</f>
        <v>0</v>
      </c>
      <c r="AY73" s="77">
        <f>IFERROR(VLOOKUP(B73,'[1]6'!B:E,4,0),"0")</f>
        <v>0</v>
      </c>
      <c r="AZ73" s="77">
        <f>IFERROR(VLOOKUP(B73,'[1]6'!B:F,5,0),"0")</f>
        <v>0</v>
      </c>
      <c r="BA73" s="77">
        <f>IFERROR(VLOOKUP(B73,'[1]6'!B:J,9,0),"0")</f>
        <v>0</v>
      </c>
      <c r="BB73" s="77">
        <f>IFERROR(VLOOKUP(B73,'[1]6'!B:K,10,0),"0")</f>
        <v>0</v>
      </c>
      <c r="BC73" s="77">
        <f>IFERROR(VLOOKUP(B73,'[1]6'!B:L,11,0),"0")</f>
        <v>0</v>
      </c>
      <c r="BD73" s="75">
        <f t="shared" si="49"/>
        <v>0</v>
      </c>
      <c r="BE73" s="77">
        <f>IFERROR(VLOOKUP(B73,'[1]7'!B:D,3,0),"0")</f>
        <v>0</v>
      </c>
      <c r="BF73" s="77">
        <f>IFERROR(VLOOKUP(B73,'[1]7'!B:E,4,0),"0")</f>
        <v>0</v>
      </c>
      <c r="BG73" s="77">
        <f>IFERROR(VLOOKUP(B73,'[1]7'!B:F,5,0),"0")</f>
        <v>0</v>
      </c>
      <c r="BH73" s="77">
        <f>IFERROR(VLOOKUP(B73,'[1]7'!B:J,9,0),"0")</f>
        <v>0</v>
      </c>
      <c r="BI73" s="77">
        <f>IFERROR(VLOOKUP(B73,'[1]7'!B:K,10,0),"0")</f>
        <v>0</v>
      </c>
      <c r="BJ73" s="77">
        <f>IFERROR(VLOOKUP(B73,'[1]7'!B:L,11,0),"0")</f>
        <v>2</v>
      </c>
      <c r="BK73" s="75">
        <f t="shared" si="50"/>
        <v>0</v>
      </c>
      <c r="BL73" s="77">
        <f>IFERROR(VLOOKUP(B73,'[1]8'!B:D,3,0),"0")</f>
        <v>0</v>
      </c>
      <c r="BM73" s="77">
        <f>IFERROR(VLOOKUP(B73,'[1]8'!B:E,4,0),"0")</f>
        <v>0</v>
      </c>
      <c r="BN73" s="77">
        <f>IFERROR(VLOOKUP(B73,'[1]8'!B:F,5,0),"0")</f>
        <v>0</v>
      </c>
      <c r="BO73" s="77">
        <f>IFERROR(VLOOKUP(B73,'[1]8'!B:J,9,0),"0")</f>
        <v>0</v>
      </c>
      <c r="BP73" s="77">
        <f>IFERROR(VLOOKUP(B73,'[1]8'!B:K,10,0),"0")</f>
        <v>0</v>
      </c>
      <c r="BQ73" s="77">
        <f>IFERROR(VLOOKUP(B73,'[1]8'!B:L,11,0),"0")</f>
        <v>0</v>
      </c>
      <c r="BR73" s="75">
        <f t="shared" si="51"/>
        <v>0</v>
      </c>
      <c r="BS73" s="77">
        <f>IFERROR(VLOOKUP(B73,'[1]9'!B:D,3,0),"0")</f>
        <v>0</v>
      </c>
      <c r="BT73" s="77">
        <f>IFERROR(VLOOKUP(B73,'[1]9'!B:E,4,0),"0")</f>
        <v>0</v>
      </c>
      <c r="BU73" s="77">
        <f>IFERROR(VLOOKUP(B73,'[1]9'!B:F,5,0),"0")</f>
        <v>0</v>
      </c>
      <c r="BV73" s="77">
        <f>IFERROR(VLOOKUP(B73,'[1]9'!B:J,9,0),"0")</f>
        <v>0</v>
      </c>
      <c r="BW73" s="77">
        <f>IFERROR(VLOOKUP(B73,'[1]9'!B:K,10,0),"0")</f>
        <v>0</v>
      </c>
      <c r="BX73" s="77">
        <f>IFERROR(VLOOKUP(B73,'[1]9'!B:L,11,0),"0")</f>
        <v>0</v>
      </c>
      <c r="BY73" s="75">
        <f t="shared" si="52"/>
        <v>0</v>
      </c>
      <c r="BZ73" s="77">
        <f>IFERROR(VLOOKUP(B73,'[1]10'!B:D,3,0),"0")</f>
        <v>0</v>
      </c>
      <c r="CA73" s="77">
        <f>IFERROR(VLOOKUP(B73,'[1]10'!B:E,4,0),"0")</f>
        <v>0</v>
      </c>
      <c r="CB73" s="77">
        <f>VLOOKUP(B73,'[1]10'!B:F,5,0)</f>
        <v>0</v>
      </c>
      <c r="CC73" s="77">
        <f>IFERROR(VLOOKUP(B73,'[1]10'!B:J,9,0),"0")</f>
        <v>0</v>
      </c>
      <c r="CD73" s="77">
        <f>IFERROR(VLOOKUP(B73,'[1]10'!B:K,10,0),"0")</f>
        <v>0</v>
      </c>
      <c r="CE73" s="77">
        <f>IFERROR(VLOOKUP(B73,'[1]10'!B:L,11,0),"0")</f>
        <v>0</v>
      </c>
      <c r="CF73" s="75">
        <f t="shared" si="53"/>
        <v>0</v>
      </c>
      <c r="CG73" s="77">
        <f>IFERROR(VLOOKUP(B73,'[1]11'!B:D,3,0),"0")</f>
        <v>2</v>
      </c>
      <c r="CH73" s="77">
        <f>IFERROR(VLOOKUP(B73,'[1]11'!B:E,4,0),"0")</f>
        <v>0</v>
      </c>
      <c r="CI73" s="77">
        <f>IFERROR(VLOOKUP(B73,'[1]11'!B:F,5,0),"0")</f>
        <v>0</v>
      </c>
      <c r="CJ73" s="77">
        <f>IFERROR(VLOOKUP(B73,'[1]11'!B:J,9,0),"0")</f>
        <v>0</v>
      </c>
      <c r="CK73" s="77">
        <f>IFERROR(VLOOKUP(B73,'[1]11'!B:K,10,0),"0")</f>
        <v>0</v>
      </c>
      <c r="CL73" s="77">
        <f>IFERROR(VLOOKUP(B73,'[1]11'!B:L,11,0),"0")</f>
        <v>0</v>
      </c>
      <c r="CM73" s="75">
        <f t="shared" si="54"/>
        <v>2</v>
      </c>
      <c r="CN73" s="77">
        <f>IFERROR(VLOOKUP(B73,'[1]12'!B:D,3,0),"0")</f>
        <v>0</v>
      </c>
      <c r="CO73" s="77">
        <f>IFERROR(VLOOKUP(B73,'[1]12'!B:E,4,0),"0")</f>
        <v>0</v>
      </c>
      <c r="CP73" s="77">
        <f>IFERROR(VLOOKUP(B73,'[1]12'!B:F,5,0),"0")</f>
        <v>0</v>
      </c>
      <c r="CQ73" s="77">
        <f>IFERROR(VLOOKUP(B73,'[1]12'!B:J,9,0),"0")</f>
        <v>0</v>
      </c>
      <c r="CR73" s="77">
        <f>IFERROR(VLOOKUP(B73,'[1]12'!B:K,10,0),"0")</f>
        <v>0</v>
      </c>
      <c r="CS73" s="77">
        <f>IFERROR(VLOOKUP(B73,'[1]12'!B:L,11,0),"0")</f>
        <v>0</v>
      </c>
      <c r="CT73" s="75">
        <f t="shared" si="55"/>
        <v>0</v>
      </c>
      <c r="CU73" s="77">
        <f>IFERROR(VLOOKUP(B73,'[1]13'!B:D,3,0),"0")</f>
        <v>0</v>
      </c>
      <c r="CV73" s="77">
        <f>IFERROR(VLOOKUP(B73,'[1]13'!B:E,4,0),"0")</f>
        <v>0</v>
      </c>
      <c r="CW73" s="77">
        <f>IFERROR(VLOOKUP(B73,'[1]13'!B:F,5,0),"0")</f>
        <v>0</v>
      </c>
      <c r="CX73" s="77">
        <f>IFERROR(VLOOKUP(B73,'[1]13'!B:J,9,0),"0")</f>
        <v>0</v>
      </c>
      <c r="CY73" s="77">
        <f>IFERROR(VLOOKUP(B73,'[1]13'!B:K,10,0),"0")</f>
        <v>0</v>
      </c>
      <c r="CZ73" s="77">
        <f>IFERROR(VLOOKUP(B73,'[1]13'!B:L,11,0),"0")</f>
        <v>0</v>
      </c>
      <c r="DA73" s="75">
        <f t="shared" si="56"/>
        <v>0</v>
      </c>
      <c r="DB73" s="77">
        <f>IFERROR(VLOOKUP(B73,'[1]14'!B:D,3,0),"0")</f>
        <v>0</v>
      </c>
      <c r="DC73" s="77">
        <f>IFERROR(VLOOKUP(B73,'[1]14'!B:E,4,0),"0")</f>
        <v>0</v>
      </c>
      <c r="DD73" s="77">
        <f>IFERROR(VLOOKUP(B73,'[1]14'!B:F,5,0),"0")</f>
        <v>0</v>
      </c>
      <c r="DE73" s="77">
        <f>IFERROR(VLOOKUP(B73,'[1]14'!B:J,9,0),"0")</f>
        <v>0</v>
      </c>
      <c r="DF73" s="77">
        <f>IFERROR(VLOOKUP(B73,'[1]14'!B:K,10,0),"0")</f>
        <v>0</v>
      </c>
      <c r="DG73" s="77">
        <f>IFERROR(VLOOKUP(B73,'[1]14'!B:L,11,0),"0")</f>
        <v>10</v>
      </c>
      <c r="DH73" s="75">
        <f t="shared" si="57"/>
        <v>0</v>
      </c>
      <c r="DI73" s="77">
        <f>IFERROR(VLOOKUP(B73,'[1]15'!B:D,3,0),"0")</f>
        <v>0</v>
      </c>
      <c r="DJ73" s="77">
        <f>IFERROR(VLOOKUP(B73,'[1]15'!B:E,4,0),"0")</f>
        <v>0</v>
      </c>
      <c r="DK73" s="77">
        <f>IFERROR(VLOOKUP(B73,'[1]15'!B:F,5,0),"0")</f>
        <v>0</v>
      </c>
      <c r="DL73" s="77">
        <f>IFERROR(VLOOKUP(B73,'[1]15'!B:J,9,0),"0")</f>
        <v>0</v>
      </c>
      <c r="DM73" s="77">
        <f>IFERROR(VLOOKUP(B73,'[1]15'!B:K,10,0),"0")</f>
        <v>0</v>
      </c>
      <c r="DN73" s="77">
        <f>IFERROR(VLOOKUP(B73,'[1]15'!B:L,11,0),"0")</f>
        <v>0</v>
      </c>
      <c r="DO73" s="75">
        <f t="shared" si="58"/>
        <v>0</v>
      </c>
      <c r="DP73" s="77">
        <f>IFERROR(VLOOKUP(B73,'[1]16'!B:D,3,0),"0")</f>
        <v>0</v>
      </c>
      <c r="DQ73" s="77">
        <f>IFERROR(VLOOKUP(B73,'[1]16'!B:E,4,0),"0")</f>
        <v>0</v>
      </c>
      <c r="DR73" s="77">
        <f>IFERROR(VLOOKUP(B73,'[1]16'!B:F,5,0),"0")</f>
        <v>0</v>
      </c>
      <c r="DS73" s="77">
        <f>IFERROR(VLOOKUP(B73,'[1]16'!B:J,9,0),"0")</f>
        <v>0</v>
      </c>
      <c r="DT73" s="77">
        <f>IFERROR(VLOOKUP(B73,'[1]16'!B:K,10,0),"0")</f>
        <v>0</v>
      </c>
      <c r="DU73" s="77">
        <f>IFERROR(VLOOKUP(B73,'[1]16'!B:L,11,0),"0")</f>
        <v>0</v>
      </c>
      <c r="DV73" s="75">
        <f t="shared" si="59"/>
        <v>0</v>
      </c>
      <c r="DW73" s="77">
        <f>IFERROR(VLOOKUP(B73,'[1]17'!B:D,3,0),"0")</f>
        <v>0</v>
      </c>
      <c r="DX73" s="77">
        <f>IFERROR(VLOOKUP(B73,'[1]17'!B:E,4,0),"0")</f>
        <v>0</v>
      </c>
      <c r="DY73" s="77">
        <f>IFERROR(VLOOKUP(B73,'[1]17'!B:F,5,0),"0")</f>
        <v>0</v>
      </c>
      <c r="DZ73" s="77">
        <f>IFERROR(VLOOKUP(B73,'[1]17'!B:J,9,0),"0")</f>
        <v>0</v>
      </c>
      <c r="EA73" s="77">
        <f>IFERROR(VLOOKUP(B73,'[1]17'!B:K,10,0),"0")</f>
        <v>0</v>
      </c>
      <c r="EB73" s="77">
        <f>IFERROR(VLOOKUP(B73,'[1]17'!B:L,11,0),"0")</f>
        <v>0</v>
      </c>
      <c r="EC73" s="75">
        <f t="shared" si="60"/>
        <v>0</v>
      </c>
      <c r="ED73" s="77">
        <f>IFERROR(VLOOKUP(B73,'[1]18'!B:D,3,0),"0")</f>
        <v>0</v>
      </c>
      <c r="EE73" s="77">
        <f>IFERROR(VLOOKUP(B73,'[1]18'!B:E,4,0),"0")</f>
        <v>0</v>
      </c>
      <c r="EF73" s="77">
        <f>IFERROR(VLOOKUP(B73,'[1]18'!B:F,5,0),"0")</f>
        <v>0</v>
      </c>
      <c r="EG73" s="77">
        <f>IFERROR(VLOOKUP(B73,'[1]18'!B:J,9,0),"0")</f>
        <v>0</v>
      </c>
      <c r="EH73" s="77">
        <f>IFERROR(VLOOKUP(B73,'[1]18'!B:K,10,0),"0")</f>
        <v>0</v>
      </c>
      <c r="EI73" s="77">
        <f>IFERROR(VLOOKUP(B73,'[1]18'!B:L,11,0),"0")</f>
        <v>0</v>
      </c>
      <c r="EJ73" s="75">
        <f t="shared" si="61"/>
        <v>0</v>
      </c>
      <c r="EK73" s="77">
        <f>IFERROR(VLOOKUP(B73,'[1]19'!B:D,3,0),"0")</f>
        <v>0</v>
      </c>
      <c r="EL73" s="77">
        <f>IFERROR(VLOOKUP(B73,'[1]19'!B:E,4,0),"0")</f>
        <v>0</v>
      </c>
      <c r="EM73" s="77">
        <f>IFERROR(VLOOKUP(B73,'[1]19'!B:F,5,0),"0")</f>
        <v>0</v>
      </c>
      <c r="EN73" s="77">
        <f>IFERROR(VLOOKUP(B73,'[1]19'!B:J,9,0),"0")</f>
        <v>0</v>
      </c>
      <c r="EO73" s="77">
        <f>IFERROR(VLOOKUP(B73,'[1]19'!B:K,10,0),"0")</f>
        <v>0</v>
      </c>
      <c r="EP73" s="77">
        <f>IFERROR(VLOOKUP(B73,'[1]19'!B:L,11,0),"0")</f>
        <v>0</v>
      </c>
      <c r="EQ73" s="75">
        <f t="shared" si="62"/>
        <v>0</v>
      </c>
      <c r="ER73" s="77">
        <f>IFERROR(VLOOKUP(B73,'[1]20'!B:D,3,0),"0")</f>
        <v>0</v>
      </c>
      <c r="ES73" s="77">
        <f>IFERROR(VLOOKUP(B73,'[1]20'!B:E,4,0),"0")</f>
        <v>0</v>
      </c>
      <c r="ET73" s="77">
        <f>IFERROR(VLOOKUP(B73,'[1]20'!B:F,5,0),"0")</f>
        <v>0</v>
      </c>
      <c r="EU73" s="77">
        <f>IFERROR(VLOOKUP(B73,'[1]20'!B:J,9,0),"0")</f>
        <v>0</v>
      </c>
      <c r="EV73" s="77">
        <f>IFERROR(VLOOKUP(B73,'[1]20'!B:K,10,0),"0")</f>
        <v>0</v>
      </c>
      <c r="EW73" s="77">
        <f>IFERROR(VLOOKUP(B73,'[1]20'!B:L,11,0),"0")</f>
        <v>0</v>
      </c>
      <c r="EX73" s="75">
        <f t="shared" si="63"/>
        <v>0</v>
      </c>
      <c r="EY73" s="77">
        <f>IFERROR(VLOOKUP(B73,'[1]21'!B:D,3,0),"0")</f>
        <v>0</v>
      </c>
      <c r="EZ73" s="77">
        <f>IFERROR(VLOOKUP(B73,'[1]21'!B:E,4,0),"0")</f>
        <v>0</v>
      </c>
      <c r="FA73" s="77">
        <f>IFERROR(VLOOKUP(B73,'[1]21'!B:F,5,0),"0")</f>
        <v>0</v>
      </c>
      <c r="FB73" s="77">
        <f>IFERROR(VLOOKUP(B73,'[1]21'!B:J,9,0),"0")</f>
        <v>0</v>
      </c>
      <c r="FC73" s="77">
        <f>IFERROR(VLOOKUP(B73,'[1]21'!B:K,10,0),"0")</f>
        <v>0</v>
      </c>
      <c r="FD73" s="77">
        <f>IFERROR(VLOOKUP(B73,'[1]21'!B:L,11,0),"0")</f>
        <v>0</v>
      </c>
      <c r="FE73" s="75">
        <f t="shared" si="64"/>
        <v>0</v>
      </c>
      <c r="FF73" s="77">
        <f>IFERROR(VLOOKUP(B73,'[1]22'!B:D,3,0),"0")</f>
        <v>0</v>
      </c>
      <c r="FG73" s="77">
        <f>IFERROR(VLOOKUP(B73,'[1]22'!B:E,4,0),"0")</f>
        <v>0</v>
      </c>
      <c r="FH73" s="77">
        <f>IFERROR(VLOOKUP(B73,'[1]22'!B:F,5,0),"0")</f>
        <v>0</v>
      </c>
      <c r="FI73" s="77">
        <f>IFERROR(VLOOKUP(B73,'[1]22'!B:J,9,0),"0")</f>
        <v>0</v>
      </c>
      <c r="FJ73" s="77">
        <f>IFERROR(VLOOKUP(B73,'[1]22'!B:K,10,0),"0")</f>
        <v>0</v>
      </c>
      <c r="FK73" s="77">
        <f>IFERROR(VLOOKUP(B73,'[1]22'!B:L,11,0),"0")</f>
        <v>0</v>
      </c>
      <c r="FL73" s="75">
        <f t="shared" si="65"/>
        <v>0</v>
      </c>
      <c r="FM73" s="77">
        <f>IFERROR(VLOOKUP(B73,'[1]23'!B:D,3,0),"0")</f>
        <v>0</v>
      </c>
      <c r="FN73" s="77">
        <f>IFERROR(VLOOKUP(B73,'[1]23'!B:E,4,0),"0")</f>
        <v>0</v>
      </c>
      <c r="FO73" s="77">
        <f>IFERROR(VLOOKUP(B73,'[1]23'!B:F,5,0),"0")</f>
        <v>0</v>
      </c>
      <c r="FP73" s="77">
        <f>IFERROR(VLOOKUP(B73,'[1]23'!B:J,9,0),"0")</f>
        <v>0</v>
      </c>
      <c r="FQ73" s="77">
        <f>IFERROR(VLOOKUP(B73,'[1]23'!B:K,10,0),"0")</f>
        <v>0</v>
      </c>
      <c r="FR73" s="77">
        <f>IFERROR(VLOOKUP(B73,'[1]23'!B:L,11,0),"0")</f>
        <v>0</v>
      </c>
      <c r="FS73" s="75">
        <f t="shared" si="66"/>
        <v>0</v>
      </c>
      <c r="FT73" s="77">
        <f>IFERROR(VLOOKUP(B73,'[1]24'!B:D,3,0),"0")</f>
        <v>0</v>
      </c>
      <c r="FU73" s="77">
        <f>IFERROR(VLOOKUP(B73,'[1]24'!B:E,4,0),"0")</f>
        <v>0</v>
      </c>
      <c r="FV73" s="77">
        <f>IFERROR(VLOOKUP(B73,'[1]24'!B:F,5,0),"0")</f>
        <v>0</v>
      </c>
      <c r="FW73" s="77">
        <f>IFERROR(VLOOKUP(B73,'[1]24'!B:J,9,0),"0")</f>
        <v>0</v>
      </c>
      <c r="FX73" s="77">
        <f>IFERROR(VLOOKUP(B73,'[1]24'!B:K,10,0),"0")</f>
        <v>0</v>
      </c>
      <c r="FY73" s="77">
        <f>IFERROR(VLOOKUP(B73,'[1]24'!B:L,11,0),"0")</f>
        <v>0</v>
      </c>
      <c r="FZ73" s="75">
        <f t="shared" si="67"/>
        <v>0</v>
      </c>
      <c r="GA73" s="77">
        <f>IFERROR(VLOOKUP(B73,'[1]25'!B:D,3,0),"0")</f>
        <v>0</v>
      </c>
      <c r="GB73" s="77">
        <f>IFERROR(VLOOKUP(B73,'[1]25'!B:E,4,0),"0")</f>
        <v>0</v>
      </c>
      <c r="GC73" s="77">
        <f>IFERROR(VLOOKUP(B73,'[1]25'!B:F,5,0),"0")</f>
        <v>0</v>
      </c>
      <c r="GD73" s="77">
        <f>IFERROR(VLOOKUP(B73,'[1]25'!B:J,9,0),"0")</f>
        <v>0</v>
      </c>
      <c r="GE73" s="77">
        <f>IFERROR(VLOOKUP(B73,'[1]25'!B:K,10,0),"0")</f>
        <v>0</v>
      </c>
      <c r="GF73" s="77">
        <f>IFERROR(VLOOKUP(B73,'[1]25'!B:L,11,0),"0")</f>
        <v>0</v>
      </c>
      <c r="GG73" s="75">
        <f t="shared" si="68"/>
        <v>0</v>
      </c>
      <c r="GH73" s="77">
        <f>IFERROR(VLOOKUP(B73,'[1]26'!B:D,3,0),"0")</f>
        <v>16</v>
      </c>
      <c r="GI73" s="77">
        <f>IFERROR(VLOOKUP(B73,'[1]26'!B:E,4,0),"0")</f>
        <v>0</v>
      </c>
      <c r="GJ73" s="77">
        <f>IFERROR(VLOOKUP(B73,'[1]26'!B:F,5,0),"0")</f>
        <v>6</v>
      </c>
      <c r="GK73" s="77">
        <f>IFERROR(VLOOKUP(B73,'[1]26'!B:J,9,0),"0")</f>
        <v>8</v>
      </c>
      <c r="GL73" s="77">
        <f>IFERROR(VLOOKUP(B73,'[1]26'!B:K,10,0),"0")</f>
        <v>0</v>
      </c>
      <c r="GM73" s="77">
        <f>IFERROR(VLOOKUP(B73,'[1]26'!B:L,11,0),"0")</f>
        <v>0</v>
      </c>
      <c r="GN73" s="75">
        <f t="shared" si="69"/>
        <v>30</v>
      </c>
      <c r="GO73" s="77">
        <f>IFERROR(VLOOKUP(B73,'[1]27'!B:D,3,0),"0")</f>
        <v>6</v>
      </c>
      <c r="GP73" s="77">
        <f>IFERROR(VLOOKUP(B73,'[1]27'!B:E,4,0),"0")</f>
        <v>0</v>
      </c>
      <c r="GQ73" s="77">
        <f>IFERROR(VLOOKUP(B73,'[1]27'!B:F,5,0),"0")</f>
        <v>0</v>
      </c>
      <c r="GR73" s="77">
        <f>IFERROR(VLOOKUP(B73,'[1]27'!B:J,9,0),"0")</f>
        <v>0</v>
      </c>
      <c r="GS73" s="77">
        <f>IFERROR(VLOOKUP(B73,'[1]27'!B:K,10,0),"0")</f>
        <v>0</v>
      </c>
      <c r="GT73" s="77">
        <f>IFERROR(VLOOKUP(B73,'[1]27'!B:L,11,0),"0")</f>
        <v>0</v>
      </c>
      <c r="GU73" s="75">
        <f t="shared" si="70"/>
        <v>6</v>
      </c>
      <c r="GV73" s="77">
        <f>IFERROR(VLOOKUP(B73,'[1]28'!B:D,3,0),"0")</f>
        <v>1</v>
      </c>
      <c r="GW73" s="77">
        <f>IFERROR(VLOOKUP(B73,'[1]28'!B:E,4,0),"0")</f>
        <v>0</v>
      </c>
      <c r="GX73" s="77">
        <f>IFERROR(VLOOKUP(B73,'[1]28'!B:F,5,0),"0")</f>
        <v>0</v>
      </c>
      <c r="GY73" s="77">
        <f>IFERROR(VLOOKUP(B73,'[1]28'!B:J,9,0),"0")</f>
        <v>0</v>
      </c>
      <c r="GZ73" s="77">
        <f>IFERROR(VLOOKUP(B73,'[1]28'!B:K,10,0),"0")</f>
        <v>0</v>
      </c>
      <c r="HA73" s="77">
        <f>IFERROR(VLOOKUP(B73,'[1]28'!B:L,11,0),"0")</f>
        <v>8</v>
      </c>
      <c r="HB73" s="75">
        <f t="shared" si="71"/>
        <v>9</v>
      </c>
      <c r="HC73" s="77" t="str">
        <f>IFERROR(VLOOKUP(B73,#REF!,3),"0")</f>
        <v>0</v>
      </c>
      <c r="HD73" s="77" t="str">
        <f>IFERROR(VLOOKUP(B73,#REF!,4,0),"0")</f>
        <v>0</v>
      </c>
      <c r="HE73" s="77" t="str">
        <f>IFERROR(VLOOKUP(B73,#REF!,5,0),"0")</f>
        <v>0</v>
      </c>
      <c r="HF73" s="77" t="str">
        <f>IFERROR(VLOOKUP(B73,#REF!,9,0),"0")</f>
        <v>0</v>
      </c>
      <c r="HG73" s="77" t="str">
        <f>IFERROR(VLOOKUP(B73,#REF!,10,0),"0")</f>
        <v>0</v>
      </c>
      <c r="HH73" s="77" t="str">
        <f>IFERROR(VLOOKUP(B73,#REF!,11,0),"0")</f>
        <v>0</v>
      </c>
      <c r="HI73" s="75">
        <f t="shared" si="72"/>
        <v>0</v>
      </c>
      <c r="HP73" s="75">
        <f t="shared" si="73"/>
        <v>0</v>
      </c>
      <c r="HW73" s="75">
        <f t="shared" si="74"/>
        <v>0</v>
      </c>
    </row>
    <row r="74" spans="1:231" x14ac:dyDescent="0.6">
      <c r="A74" s="57">
        <v>71</v>
      </c>
      <c r="B74" s="57">
        <v>1112015</v>
      </c>
      <c r="C74" s="58" t="s">
        <v>16790</v>
      </c>
      <c r="D74" s="57" t="s">
        <v>168</v>
      </c>
      <c r="E74" s="59">
        <v>15.06</v>
      </c>
      <c r="F74" s="73">
        <f t="shared" si="43"/>
        <v>662.64</v>
      </c>
      <c r="G74" s="74">
        <f t="shared" si="40"/>
        <v>24</v>
      </c>
      <c r="H74" s="74">
        <f t="shared" si="40"/>
        <v>0</v>
      </c>
      <c r="I74" s="74">
        <f t="shared" si="40"/>
        <v>7</v>
      </c>
      <c r="J74" s="74">
        <f t="shared" si="40"/>
        <v>10</v>
      </c>
      <c r="K74" s="74">
        <f t="shared" si="40"/>
        <v>0</v>
      </c>
      <c r="L74" s="74">
        <f t="shared" si="40"/>
        <v>3</v>
      </c>
      <c r="M74" s="75">
        <f t="shared" si="41"/>
        <v>44</v>
      </c>
      <c r="N74" s="76">
        <f t="shared" si="42"/>
        <v>41</v>
      </c>
      <c r="O74" s="77" t="str">
        <f>IFERROR(VLOOKUP(B74,'[1]1ไม่มียอด'!B:D,3,0),"0")</f>
        <v>0</v>
      </c>
      <c r="P74" s="77" t="str">
        <f>IFERROR(VLOOKUP(B74,'[1]1ไม่มียอด'!B:E,4,0),"0")</f>
        <v>0</v>
      </c>
      <c r="Q74" s="77" t="str">
        <f>IFERROR(VLOOKUP(B74,'[1]1ไม่มียอด'!B:F,5,0),"0")</f>
        <v>0</v>
      </c>
      <c r="R74" s="77" t="str">
        <f>IFERROR(VLOOKUP(B74,'[1]1ไม่มียอด'!B:G,6,0),"0")</f>
        <v>0</v>
      </c>
      <c r="S74" s="77" t="str">
        <f>IFERROR(VLOOKUP(B74,'[1]1ไม่มียอด'!B:J,9,0),"0")</f>
        <v>0</v>
      </c>
      <c r="T74" s="77" t="str">
        <f>IFERROR(VLOOKUP(B74,'[1]1ไม่มียอด'!B:K,10,0),"0")</f>
        <v>0</v>
      </c>
      <c r="U74" s="75">
        <f t="shared" si="44"/>
        <v>0</v>
      </c>
      <c r="V74" s="77" t="str">
        <f>IFERROR(VLOOKUP(B74,#REF!,3,0),"0")</f>
        <v>0</v>
      </c>
      <c r="W74" s="77" t="str">
        <f>IFERROR(VLOOKUP(B74,#REF!,4,0),"0")</f>
        <v>0</v>
      </c>
      <c r="X74" s="77" t="str">
        <f>IFERROR(VLOOKUP(B74,#REF!,5,0),"0")</f>
        <v>0</v>
      </c>
      <c r="Y74" s="77" t="str">
        <f>IFERROR(VLOOKUP(B74,#REF!,9,0),"0")</f>
        <v>0</v>
      </c>
      <c r="Z74" s="77" t="str">
        <f>IFERROR(VLOOKUP(B74,#REF!,10,0),"0")</f>
        <v>0</v>
      </c>
      <c r="AA74" s="77" t="str">
        <f>IFERROR(VLOOKUP(B74,#REF!,11,0),"0")</f>
        <v>0</v>
      </c>
      <c r="AB74" s="75">
        <f t="shared" si="45"/>
        <v>0</v>
      </c>
      <c r="AC74" s="77">
        <f>IFERROR(VLOOKUP(B74,'[1]3'!B:D,3,0),"0")</f>
        <v>0</v>
      </c>
      <c r="AD74" s="77">
        <f>IFERROR(VLOOKUP(B74,'[1]3'!B:E,4,0),"0")</f>
        <v>0</v>
      </c>
      <c r="AE74" s="77">
        <f>IFERROR(VLOOKUP(B74,'[1]3'!B:F,5,0),"0")</f>
        <v>0</v>
      </c>
      <c r="AF74" s="77">
        <f>IFERROR(VLOOKUP(B74,'[1]3'!B:J,9,0),"0")</f>
        <v>0</v>
      </c>
      <c r="AG74" s="77">
        <f>IFERROR(VLOOKUP(B74,'[1]3'!B:K,10,0),"0")</f>
        <v>0</v>
      </c>
      <c r="AH74" s="77">
        <f>IFERROR(VLOOKUP(B74,'[1]3'!B:L,11,0),"0")</f>
        <v>0</v>
      </c>
      <c r="AI74" s="75">
        <f t="shared" si="46"/>
        <v>0</v>
      </c>
      <c r="AJ74" s="77">
        <f>IFERROR(VLOOKUP(B74,'[1]4'!B:D,3,0),"0")</f>
        <v>0</v>
      </c>
      <c r="AK74" s="77">
        <f>IFERROR(VLOOKUP(B74,'[1]4'!B:E,4,0),"0")</f>
        <v>0</v>
      </c>
      <c r="AL74" s="77">
        <f>IFERROR(VLOOKUP(B74,'[1]4'!B:F,5,0),"0")</f>
        <v>0</v>
      </c>
      <c r="AM74" s="77">
        <f>IFERROR(VLOOKUP(B74,'[1]4'!B:J,9,0),"0")</f>
        <v>0</v>
      </c>
      <c r="AN74" s="77">
        <f>IFERROR(VLOOKUP(B74,'[1]4'!B:K,10,0),"0")</f>
        <v>0</v>
      </c>
      <c r="AO74" s="77">
        <f>IFERROR(VLOOKUP(B74,'[1]4'!B:L,11,0),"0")</f>
        <v>0</v>
      </c>
      <c r="AP74" s="75">
        <f t="shared" si="47"/>
        <v>0</v>
      </c>
      <c r="AQ74" s="77">
        <f>IFERROR(VLOOKUP(B74,'[1]5'!B:D,3,0),"0")</f>
        <v>0</v>
      </c>
      <c r="AR74" s="77">
        <f>IFERROR(VLOOKUP(B74,'[1]5'!B:E,4,0),"0")</f>
        <v>0</v>
      </c>
      <c r="AS74" s="77">
        <f>IFERROR(VLOOKUP(B74,'[1]5'!B:F,5,0),"0")</f>
        <v>0</v>
      </c>
      <c r="AT74" s="77">
        <f>IFERROR(VLOOKUP(B74,'[1]5'!B:J,9,0),"0")</f>
        <v>0</v>
      </c>
      <c r="AU74" s="77">
        <f>IFERROR(VLOOKUP(B74,'[1]5'!B:K,10,0),"0")</f>
        <v>0</v>
      </c>
      <c r="AV74" s="77">
        <f>IFERROR(VLOOKUP(B74,'[1]5'!B:L,11,0),"0")</f>
        <v>0</v>
      </c>
      <c r="AW74" s="75">
        <f t="shared" si="48"/>
        <v>0</v>
      </c>
      <c r="AX74" s="77">
        <f>IFERROR(VLOOKUP(B74,'[1]6'!B:D,3,0),"0")</f>
        <v>12</v>
      </c>
      <c r="AY74" s="77">
        <f>IFERROR(VLOOKUP(B74,'[1]6'!B:E,4,0),"0")</f>
        <v>0</v>
      </c>
      <c r="AZ74" s="77">
        <f>IFERROR(VLOOKUP(B74,'[1]6'!B:F,5,0),"0")</f>
        <v>0</v>
      </c>
      <c r="BA74" s="77">
        <f>IFERROR(VLOOKUP(B74,'[1]6'!B:J,9,0),"0")</f>
        <v>0</v>
      </c>
      <c r="BB74" s="77">
        <f>IFERROR(VLOOKUP(B74,'[1]6'!B:K,10,0),"0")</f>
        <v>0</v>
      </c>
      <c r="BC74" s="77">
        <f>IFERROR(VLOOKUP(B74,'[1]6'!B:L,11,0),"0")</f>
        <v>0</v>
      </c>
      <c r="BD74" s="75">
        <f t="shared" si="49"/>
        <v>12</v>
      </c>
      <c r="BE74" s="77">
        <f>IFERROR(VLOOKUP(B74,'[1]7'!B:D,3,0),"0")</f>
        <v>0</v>
      </c>
      <c r="BF74" s="77">
        <f>IFERROR(VLOOKUP(B74,'[1]7'!B:E,4,0),"0")</f>
        <v>0</v>
      </c>
      <c r="BG74" s="77">
        <f>IFERROR(VLOOKUP(B74,'[1]7'!B:F,5,0),"0")</f>
        <v>0</v>
      </c>
      <c r="BH74" s="77">
        <f>IFERROR(VLOOKUP(B74,'[1]7'!B:J,9,0),"0")</f>
        <v>0</v>
      </c>
      <c r="BI74" s="77">
        <f>IFERROR(VLOOKUP(B74,'[1]7'!B:K,10,0),"0")</f>
        <v>0</v>
      </c>
      <c r="BJ74" s="77">
        <f>IFERROR(VLOOKUP(B74,'[1]7'!B:L,11,0),"0")</f>
        <v>0</v>
      </c>
      <c r="BK74" s="75">
        <f t="shared" si="50"/>
        <v>0</v>
      </c>
      <c r="BL74" s="77">
        <f>IFERROR(VLOOKUP(B74,'[1]8'!B:D,3,0),"0")</f>
        <v>0</v>
      </c>
      <c r="BM74" s="77">
        <f>IFERROR(VLOOKUP(B74,'[1]8'!B:E,4,0),"0")</f>
        <v>0</v>
      </c>
      <c r="BN74" s="77">
        <f>IFERROR(VLOOKUP(B74,'[1]8'!B:F,5,0),"0")</f>
        <v>0</v>
      </c>
      <c r="BO74" s="77">
        <f>IFERROR(VLOOKUP(B74,'[1]8'!B:J,9,0),"0")</f>
        <v>0</v>
      </c>
      <c r="BP74" s="77">
        <f>IFERROR(VLOOKUP(B74,'[1]8'!B:K,10,0),"0")</f>
        <v>0</v>
      </c>
      <c r="BQ74" s="77">
        <f>IFERROR(VLOOKUP(B74,'[1]8'!B:L,11,0),"0")</f>
        <v>0</v>
      </c>
      <c r="BR74" s="75">
        <f t="shared" si="51"/>
        <v>0</v>
      </c>
      <c r="BS74" s="77">
        <f>IFERROR(VLOOKUP(B74,'[1]9'!B:D,3,0),"0")</f>
        <v>0</v>
      </c>
      <c r="BT74" s="77">
        <f>IFERROR(VLOOKUP(B74,'[1]9'!B:E,4,0),"0")</f>
        <v>0</v>
      </c>
      <c r="BU74" s="77">
        <f>IFERROR(VLOOKUP(B74,'[1]9'!B:F,5,0),"0")</f>
        <v>0</v>
      </c>
      <c r="BV74" s="77">
        <f>IFERROR(VLOOKUP(B74,'[1]9'!B:J,9,0),"0")</f>
        <v>0</v>
      </c>
      <c r="BW74" s="77">
        <f>IFERROR(VLOOKUP(B74,'[1]9'!B:K,10,0),"0")</f>
        <v>0</v>
      </c>
      <c r="BX74" s="77">
        <f>IFERROR(VLOOKUP(B74,'[1]9'!B:L,11,0),"0")</f>
        <v>0</v>
      </c>
      <c r="BY74" s="75">
        <f t="shared" si="52"/>
        <v>0</v>
      </c>
      <c r="BZ74" s="77">
        <f>IFERROR(VLOOKUP(B74,'[1]10'!B:D,3,0),"0")</f>
        <v>0</v>
      </c>
      <c r="CA74" s="77">
        <f>IFERROR(VLOOKUP(B74,'[1]10'!B:E,4,0),"0")</f>
        <v>0</v>
      </c>
      <c r="CB74" s="77">
        <f>VLOOKUP(B74,'[1]10'!B:F,5,0)</f>
        <v>0</v>
      </c>
      <c r="CC74" s="77">
        <f>IFERROR(VLOOKUP(B74,'[1]10'!B:J,9,0),"0")</f>
        <v>0</v>
      </c>
      <c r="CD74" s="77">
        <f>IFERROR(VLOOKUP(B74,'[1]10'!B:K,10,0),"0")</f>
        <v>0</v>
      </c>
      <c r="CE74" s="77">
        <f>IFERROR(VLOOKUP(B74,'[1]10'!B:L,11,0),"0")</f>
        <v>0</v>
      </c>
      <c r="CF74" s="75">
        <f t="shared" si="53"/>
        <v>0</v>
      </c>
      <c r="CG74" s="77">
        <f>IFERROR(VLOOKUP(B74,'[1]11'!B:D,3,0),"0")</f>
        <v>2</v>
      </c>
      <c r="CH74" s="77">
        <f>IFERROR(VLOOKUP(B74,'[1]11'!B:E,4,0),"0")</f>
        <v>0</v>
      </c>
      <c r="CI74" s="77">
        <f>IFERROR(VLOOKUP(B74,'[1]11'!B:F,5,0),"0")</f>
        <v>0</v>
      </c>
      <c r="CJ74" s="77">
        <f>IFERROR(VLOOKUP(B74,'[1]11'!B:J,9,0),"0")</f>
        <v>0</v>
      </c>
      <c r="CK74" s="77">
        <f>IFERROR(VLOOKUP(B74,'[1]11'!B:K,10,0),"0")</f>
        <v>0</v>
      </c>
      <c r="CL74" s="77">
        <f>IFERROR(VLOOKUP(B74,'[1]11'!B:L,11,0),"0")</f>
        <v>0</v>
      </c>
      <c r="CM74" s="75">
        <f t="shared" si="54"/>
        <v>2</v>
      </c>
      <c r="CN74" s="77">
        <f>IFERROR(VLOOKUP(B74,'[1]12'!B:D,3,0),"0")</f>
        <v>0</v>
      </c>
      <c r="CO74" s="77">
        <f>IFERROR(VLOOKUP(B74,'[1]12'!B:E,4,0),"0")</f>
        <v>0</v>
      </c>
      <c r="CP74" s="77">
        <f>IFERROR(VLOOKUP(B74,'[1]12'!B:F,5,0),"0")</f>
        <v>0</v>
      </c>
      <c r="CQ74" s="77">
        <f>IFERROR(VLOOKUP(B74,'[1]12'!B:J,9,0),"0")</f>
        <v>0</v>
      </c>
      <c r="CR74" s="77">
        <f>IFERROR(VLOOKUP(B74,'[1]12'!B:K,10,0),"0")</f>
        <v>0</v>
      </c>
      <c r="CS74" s="77">
        <f>IFERROR(VLOOKUP(B74,'[1]12'!B:L,11,0),"0")</f>
        <v>0</v>
      </c>
      <c r="CT74" s="75">
        <f t="shared" si="55"/>
        <v>0</v>
      </c>
      <c r="CU74" s="77">
        <f>IFERROR(VLOOKUP(B74,'[1]13'!B:D,3,0),"0")</f>
        <v>0</v>
      </c>
      <c r="CV74" s="77">
        <f>IFERROR(VLOOKUP(B74,'[1]13'!B:E,4,0),"0")</f>
        <v>0</v>
      </c>
      <c r="CW74" s="77">
        <f>IFERROR(VLOOKUP(B74,'[1]13'!B:F,5,0),"0")</f>
        <v>0</v>
      </c>
      <c r="CX74" s="77">
        <f>IFERROR(VLOOKUP(B74,'[1]13'!B:J,9,0),"0")</f>
        <v>0</v>
      </c>
      <c r="CY74" s="77">
        <f>IFERROR(VLOOKUP(B74,'[1]13'!B:K,10,0),"0")</f>
        <v>0</v>
      </c>
      <c r="CZ74" s="77">
        <f>IFERROR(VLOOKUP(B74,'[1]13'!B:L,11,0),"0")</f>
        <v>0</v>
      </c>
      <c r="DA74" s="75">
        <f t="shared" si="56"/>
        <v>0</v>
      </c>
      <c r="DB74" s="77">
        <f>IFERROR(VLOOKUP(B74,'[1]14'!B:D,3,0),"0")</f>
        <v>0</v>
      </c>
      <c r="DC74" s="77">
        <f>IFERROR(VLOOKUP(B74,'[1]14'!B:E,4,0),"0")</f>
        <v>0</v>
      </c>
      <c r="DD74" s="77">
        <f>IFERROR(VLOOKUP(B74,'[1]14'!B:F,5,0),"0")</f>
        <v>0</v>
      </c>
      <c r="DE74" s="77">
        <f>IFERROR(VLOOKUP(B74,'[1]14'!B:J,9,0),"0")</f>
        <v>0</v>
      </c>
      <c r="DF74" s="77">
        <f>IFERROR(VLOOKUP(B74,'[1]14'!B:K,10,0),"0")</f>
        <v>0</v>
      </c>
      <c r="DG74" s="77">
        <f>IFERROR(VLOOKUP(B74,'[1]14'!B:L,11,0),"0")</f>
        <v>0</v>
      </c>
      <c r="DH74" s="75">
        <f t="shared" si="57"/>
        <v>0</v>
      </c>
      <c r="DI74" s="77">
        <f>IFERROR(VLOOKUP(B74,'[1]15'!B:D,3,0),"0")</f>
        <v>0</v>
      </c>
      <c r="DJ74" s="77">
        <f>IFERROR(VLOOKUP(B74,'[1]15'!B:E,4,0),"0")</f>
        <v>0</v>
      </c>
      <c r="DK74" s="77">
        <f>IFERROR(VLOOKUP(B74,'[1]15'!B:F,5,0),"0")</f>
        <v>0</v>
      </c>
      <c r="DL74" s="77">
        <f>IFERROR(VLOOKUP(B74,'[1]15'!B:J,9,0),"0")</f>
        <v>0</v>
      </c>
      <c r="DM74" s="77">
        <f>IFERROR(VLOOKUP(B74,'[1]15'!B:K,10,0),"0")</f>
        <v>0</v>
      </c>
      <c r="DN74" s="77">
        <f>IFERROR(VLOOKUP(B74,'[1]15'!B:L,11,0),"0")</f>
        <v>0</v>
      </c>
      <c r="DO74" s="75">
        <f t="shared" si="58"/>
        <v>0</v>
      </c>
      <c r="DP74" s="77">
        <f>IFERROR(VLOOKUP(B74,'[1]16'!B:D,3,0),"0")</f>
        <v>0</v>
      </c>
      <c r="DQ74" s="77">
        <f>IFERROR(VLOOKUP(B74,'[1]16'!B:E,4,0),"0")</f>
        <v>0</v>
      </c>
      <c r="DR74" s="77">
        <f>IFERROR(VLOOKUP(B74,'[1]16'!B:F,5,0),"0")</f>
        <v>0</v>
      </c>
      <c r="DS74" s="77">
        <f>IFERROR(VLOOKUP(B74,'[1]16'!B:J,9,0),"0")</f>
        <v>0</v>
      </c>
      <c r="DT74" s="77">
        <f>IFERROR(VLOOKUP(B74,'[1]16'!B:K,10,0),"0")</f>
        <v>0</v>
      </c>
      <c r="DU74" s="77">
        <f>IFERROR(VLOOKUP(B74,'[1]16'!B:L,11,0),"0")</f>
        <v>0</v>
      </c>
      <c r="DV74" s="75">
        <f t="shared" si="59"/>
        <v>0</v>
      </c>
      <c r="DW74" s="77">
        <f>IFERROR(VLOOKUP(B74,'[1]17'!B:D,3,0),"0")</f>
        <v>0</v>
      </c>
      <c r="DX74" s="77">
        <f>IFERROR(VLOOKUP(B74,'[1]17'!B:E,4,0),"0")</f>
        <v>0</v>
      </c>
      <c r="DY74" s="77">
        <f>IFERROR(VLOOKUP(B74,'[1]17'!B:F,5,0),"0")</f>
        <v>0</v>
      </c>
      <c r="DZ74" s="77">
        <f>IFERROR(VLOOKUP(B74,'[1]17'!B:J,9,0),"0")</f>
        <v>0</v>
      </c>
      <c r="EA74" s="77">
        <f>IFERROR(VLOOKUP(B74,'[1]17'!B:K,10,0),"0")</f>
        <v>0</v>
      </c>
      <c r="EB74" s="77">
        <f>IFERROR(VLOOKUP(B74,'[1]17'!B:L,11,0),"0")</f>
        <v>0</v>
      </c>
      <c r="EC74" s="75">
        <f t="shared" si="60"/>
        <v>0</v>
      </c>
      <c r="ED74" s="77">
        <f>IFERROR(VLOOKUP(B74,'[1]18'!B:D,3,0),"0")</f>
        <v>0</v>
      </c>
      <c r="EE74" s="77">
        <f>IFERROR(VLOOKUP(B74,'[1]18'!B:E,4,0),"0")</f>
        <v>0</v>
      </c>
      <c r="EF74" s="77">
        <f>IFERROR(VLOOKUP(B74,'[1]18'!B:F,5,0),"0")</f>
        <v>0</v>
      </c>
      <c r="EG74" s="77">
        <f>IFERROR(VLOOKUP(B74,'[1]18'!B:J,9,0),"0")</f>
        <v>0</v>
      </c>
      <c r="EH74" s="77">
        <f>IFERROR(VLOOKUP(B74,'[1]18'!B:K,10,0),"0")</f>
        <v>0</v>
      </c>
      <c r="EI74" s="77">
        <f>IFERROR(VLOOKUP(B74,'[1]18'!B:L,11,0),"0")</f>
        <v>0</v>
      </c>
      <c r="EJ74" s="75">
        <f t="shared" si="61"/>
        <v>0</v>
      </c>
      <c r="EK74" s="77">
        <f>IFERROR(VLOOKUP(B74,'[1]19'!B:D,3,0),"0")</f>
        <v>0</v>
      </c>
      <c r="EL74" s="77">
        <f>IFERROR(VLOOKUP(B74,'[1]19'!B:E,4,0),"0")</f>
        <v>0</v>
      </c>
      <c r="EM74" s="77">
        <f>IFERROR(VLOOKUP(B74,'[1]19'!B:F,5,0),"0")</f>
        <v>0</v>
      </c>
      <c r="EN74" s="77">
        <f>IFERROR(VLOOKUP(B74,'[1]19'!B:J,9,0),"0")</f>
        <v>0</v>
      </c>
      <c r="EO74" s="77">
        <f>IFERROR(VLOOKUP(B74,'[1]19'!B:K,10,0),"0")</f>
        <v>0</v>
      </c>
      <c r="EP74" s="77">
        <f>IFERROR(VLOOKUP(B74,'[1]19'!B:L,11,0),"0")</f>
        <v>0</v>
      </c>
      <c r="EQ74" s="75">
        <f t="shared" si="62"/>
        <v>0</v>
      </c>
      <c r="ER74" s="77">
        <f>IFERROR(VLOOKUP(B74,'[1]20'!B:D,3,0),"0")</f>
        <v>0</v>
      </c>
      <c r="ES74" s="77">
        <f>IFERROR(VLOOKUP(B74,'[1]20'!B:E,4,0),"0")</f>
        <v>0</v>
      </c>
      <c r="ET74" s="77">
        <f>IFERROR(VLOOKUP(B74,'[1]20'!B:F,5,0),"0")</f>
        <v>0</v>
      </c>
      <c r="EU74" s="77">
        <f>IFERROR(VLOOKUP(B74,'[1]20'!B:J,9,0),"0")</f>
        <v>0</v>
      </c>
      <c r="EV74" s="77">
        <f>IFERROR(VLOOKUP(B74,'[1]20'!B:K,10,0),"0")</f>
        <v>0</v>
      </c>
      <c r="EW74" s="77">
        <f>IFERROR(VLOOKUP(B74,'[1]20'!B:L,11,0),"0")</f>
        <v>3</v>
      </c>
      <c r="EX74" s="75">
        <f t="shared" si="63"/>
        <v>3</v>
      </c>
      <c r="EY74" s="77">
        <f>IFERROR(VLOOKUP(B74,'[1]21'!B:D,3,0),"0")</f>
        <v>0</v>
      </c>
      <c r="EZ74" s="77">
        <f>IFERROR(VLOOKUP(B74,'[1]21'!B:E,4,0),"0")</f>
        <v>0</v>
      </c>
      <c r="FA74" s="77">
        <f>IFERROR(VLOOKUP(B74,'[1]21'!B:F,5,0),"0")</f>
        <v>0</v>
      </c>
      <c r="FB74" s="77">
        <f>IFERROR(VLOOKUP(B74,'[1]21'!B:J,9,0),"0")</f>
        <v>0</v>
      </c>
      <c r="FC74" s="77">
        <f>IFERROR(VLOOKUP(B74,'[1]21'!B:K,10,0),"0")</f>
        <v>0</v>
      </c>
      <c r="FD74" s="77">
        <f>IFERROR(VLOOKUP(B74,'[1]21'!B:L,11,0),"0")</f>
        <v>0</v>
      </c>
      <c r="FE74" s="75">
        <f t="shared" si="64"/>
        <v>0</v>
      </c>
      <c r="FF74" s="77">
        <f>IFERROR(VLOOKUP(B74,'[1]22'!B:D,3,0),"0")</f>
        <v>0</v>
      </c>
      <c r="FG74" s="77">
        <f>IFERROR(VLOOKUP(B74,'[1]22'!B:E,4,0),"0")</f>
        <v>0</v>
      </c>
      <c r="FH74" s="77">
        <f>IFERROR(VLOOKUP(B74,'[1]22'!B:F,5,0),"0")</f>
        <v>0</v>
      </c>
      <c r="FI74" s="77">
        <f>IFERROR(VLOOKUP(B74,'[1]22'!B:J,9,0),"0")</f>
        <v>0</v>
      </c>
      <c r="FJ74" s="77">
        <f>IFERROR(VLOOKUP(B74,'[1]22'!B:K,10,0),"0")</f>
        <v>0</v>
      </c>
      <c r="FK74" s="77">
        <f>IFERROR(VLOOKUP(B74,'[1]22'!B:L,11,0),"0")</f>
        <v>0</v>
      </c>
      <c r="FL74" s="75">
        <f t="shared" si="65"/>
        <v>0</v>
      </c>
      <c r="FM74" s="77">
        <f>IFERROR(VLOOKUP(B74,'[1]23'!B:D,3,0),"0")</f>
        <v>0</v>
      </c>
      <c r="FN74" s="77">
        <f>IFERROR(VLOOKUP(B74,'[1]23'!B:E,4,0),"0")</f>
        <v>0</v>
      </c>
      <c r="FO74" s="77">
        <f>IFERROR(VLOOKUP(B74,'[1]23'!B:F,5,0),"0")</f>
        <v>0</v>
      </c>
      <c r="FP74" s="77">
        <f>IFERROR(VLOOKUP(B74,'[1]23'!B:J,9,0),"0")</f>
        <v>0</v>
      </c>
      <c r="FQ74" s="77">
        <f>IFERROR(VLOOKUP(B74,'[1]23'!B:K,10,0),"0")</f>
        <v>0</v>
      </c>
      <c r="FR74" s="77">
        <f>IFERROR(VLOOKUP(B74,'[1]23'!B:L,11,0),"0")</f>
        <v>0</v>
      </c>
      <c r="FS74" s="75">
        <f t="shared" si="66"/>
        <v>0</v>
      </c>
      <c r="FT74" s="77">
        <f>IFERROR(VLOOKUP(B74,'[1]24'!B:D,3,0),"0")</f>
        <v>0</v>
      </c>
      <c r="FU74" s="77">
        <f>IFERROR(VLOOKUP(B74,'[1]24'!B:E,4,0),"0")</f>
        <v>0</v>
      </c>
      <c r="FV74" s="77">
        <f>IFERROR(VLOOKUP(B74,'[1]24'!B:F,5,0),"0")</f>
        <v>0</v>
      </c>
      <c r="FW74" s="77">
        <f>IFERROR(VLOOKUP(B74,'[1]24'!B:J,9,0),"0")</f>
        <v>0</v>
      </c>
      <c r="FX74" s="77">
        <f>IFERROR(VLOOKUP(B74,'[1]24'!B:K,10,0),"0")</f>
        <v>0</v>
      </c>
      <c r="FY74" s="77">
        <f>IFERROR(VLOOKUP(B74,'[1]24'!B:L,11,0),"0")</f>
        <v>0</v>
      </c>
      <c r="FZ74" s="75">
        <f t="shared" si="67"/>
        <v>0</v>
      </c>
      <c r="GA74" s="77">
        <f>IFERROR(VLOOKUP(B74,'[1]25'!B:D,3,0),"0")</f>
        <v>0</v>
      </c>
      <c r="GB74" s="77">
        <f>IFERROR(VLOOKUP(B74,'[1]25'!B:E,4,0),"0")</f>
        <v>0</v>
      </c>
      <c r="GC74" s="77">
        <f>IFERROR(VLOOKUP(B74,'[1]25'!B:F,5,0),"0")</f>
        <v>0</v>
      </c>
      <c r="GD74" s="77">
        <f>IFERROR(VLOOKUP(B74,'[1]25'!B:J,9,0),"0")</f>
        <v>0</v>
      </c>
      <c r="GE74" s="77">
        <f>IFERROR(VLOOKUP(B74,'[1]25'!B:K,10,0),"0")</f>
        <v>0</v>
      </c>
      <c r="GF74" s="77">
        <f>IFERROR(VLOOKUP(B74,'[1]25'!B:L,11,0),"0")</f>
        <v>0</v>
      </c>
      <c r="GG74" s="75">
        <f t="shared" si="68"/>
        <v>0</v>
      </c>
      <c r="GH74" s="77">
        <f>IFERROR(VLOOKUP(B74,'[1]26'!B:D,3,0),"0")</f>
        <v>1</v>
      </c>
      <c r="GI74" s="77">
        <f>IFERROR(VLOOKUP(B74,'[1]26'!B:E,4,0),"0")</f>
        <v>0</v>
      </c>
      <c r="GJ74" s="77">
        <f>IFERROR(VLOOKUP(B74,'[1]26'!B:F,5,0),"0")</f>
        <v>6</v>
      </c>
      <c r="GK74" s="77">
        <f>IFERROR(VLOOKUP(B74,'[1]26'!B:J,9,0),"0")</f>
        <v>6</v>
      </c>
      <c r="GL74" s="77">
        <f>IFERROR(VLOOKUP(B74,'[1]26'!B:K,10,0),"0")</f>
        <v>0</v>
      </c>
      <c r="GM74" s="77">
        <f>IFERROR(VLOOKUP(B74,'[1]26'!B:L,11,0),"0")</f>
        <v>0</v>
      </c>
      <c r="GN74" s="75">
        <f t="shared" si="69"/>
        <v>13</v>
      </c>
      <c r="GO74" s="77">
        <f>IFERROR(VLOOKUP(B74,'[1]27'!B:D,3,0),"0")</f>
        <v>9</v>
      </c>
      <c r="GP74" s="77">
        <f>IFERROR(VLOOKUP(B74,'[1]27'!B:E,4,0),"0")</f>
        <v>0</v>
      </c>
      <c r="GQ74" s="77">
        <f>IFERROR(VLOOKUP(B74,'[1]27'!B:F,5,0),"0")</f>
        <v>1</v>
      </c>
      <c r="GR74" s="77">
        <f>IFERROR(VLOOKUP(B74,'[1]27'!B:J,9,0),"0")</f>
        <v>0</v>
      </c>
      <c r="GS74" s="77">
        <f>IFERROR(VLOOKUP(B74,'[1]27'!B:K,10,0),"0")</f>
        <v>0</v>
      </c>
      <c r="GT74" s="77">
        <f>IFERROR(VLOOKUP(B74,'[1]27'!B:L,11,0),"0")</f>
        <v>0</v>
      </c>
      <c r="GU74" s="75">
        <f t="shared" si="70"/>
        <v>10</v>
      </c>
      <c r="GV74" s="77">
        <f>IFERROR(VLOOKUP(B74,'[1]28'!B:D,3,0),"0")</f>
        <v>0</v>
      </c>
      <c r="GW74" s="77">
        <f>IFERROR(VLOOKUP(B74,'[1]28'!B:E,4,0),"0")</f>
        <v>0</v>
      </c>
      <c r="GX74" s="77">
        <f>IFERROR(VLOOKUP(B74,'[1]28'!B:F,5,0),"0")</f>
        <v>0</v>
      </c>
      <c r="GY74" s="77">
        <f>IFERROR(VLOOKUP(B74,'[1]28'!B:J,9,0),"0")</f>
        <v>4</v>
      </c>
      <c r="GZ74" s="77">
        <f>IFERROR(VLOOKUP(B74,'[1]28'!B:K,10,0),"0")</f>
        <v>0</v>
      </c>
      <c r="HA74" s="77">
        <f>IFERROR(VLOOKUP(B74,'[1]28'!B:L,11,0),"0")</f>
        <v>0</v>
      </c>
      <c r="HB74" s="75">
        <f t="shared" si="71"/>
        <v>4</v>
      </c>
      <c r="HC74" s="77" t="str">
        <f>IFERROR(VLOOKUP(B74,#REF!,3),"0")</f>
        <v>0</v>
      </c>
      <c r="HD74" s="77" t="str">
        <f>IFERROR(VLOOKUP(B74,#REF!,4,0),"0")</f>
        <v>0</v>
      </c>
      <c r="HE74" s="77" t="str">
        <f>IFERROR(VLOOKUP(B74,#REF!,5,0),"0")</f>
        <v>0</v>
      </c>
      <c r="HF74" s="77" t="str">
        <f>IFERROR(VLOOKUP(B74,#REF!,9,0),"0")</f>
        <v>0</v>
      </c>
      <c r="HG74" s="77" t="str">
        <f>IFERROR(VLOOKUP(B74,#REF!,10,0),"0")</f>
        <v>0</v>
      </c>
      <c r="HH74" s="77" t="str">
        <f>IFERROR(VLOOKUP(B74,#REF!,11,0),"0")</f>
        <v>0</v>
      </c>
      <c r="HI74" s="75">
        <f t="shared" si="72"/>
        <v>0</v>
      </c>
      <c r="HP74" s="75">
        <f t="shared" si="73"/>
        <v>0</v>
      </c>
      <c r="HW74" s="75">
        <f t="shared" si="74"/>
        <v>0</v>
      </c>
    </row>
    <row r="75" spans="1:231" x14ac:dyDescent="0.6">
      <c r="A75" s="57">
        <v>72</v>
      </c>
      <c r="B75" s="57">
        <v>1112013</v>
      </c>
      <c r="C75" s="58" t="s">
        <v>16791</v>
      </c>
      <c r="D75" s="57" t="s">
        <v>168</v>
      </c>
      <c r="E75" s="59">
        <v>14.96</v>
      </c>
      <c r="F75" s="73">
        <f t="shared" si="43"/>
        <v>2393.6000000000004</v>
      </c>
      <c r="G75" s="74">
        <f t="shared" si="40"/>
        <v>98</v>
      </c>
      <c r="H75" s="74">
        <f t="shared" si="40"/>
        <v>5</v>
      </c>
      <c r="I75" s="74">
        <f t="shared" si="40"/>
        <v>11</v>
      </c>
      <c r="J75" s="74">
        <f t="shared" si="40"/>
        <v>17</v>
      </c>
      <c r="K75" s="74">
        <f t="shared" si="40"/>
        <v>0</v>
      </c>
      <c r="L75" s="74">
        <f t="shared" si="40"/>
        <v>29</v>
      </c>
      <c r="M75" s="75">
        <f t="shared" si="41"/>
        <v>160</v>
      </c>
      <c r="N75" s="76">
        <f t="shared" si="42"/>
        <v>131</v>
      </c>
      <c r="O75" s="77" t="str">
        <f>IFERROR(VLOOKUP(B75,'[1]1ไม่มียอด'!B:D,3,0),"0")</f>
        <v>0</v>
      </c>
      <c r="P75" s="77" t="str">
        <f>IFERROR(VLOOKUP(B75,'[1]1ไม่มียอด'!B:E,4,0),"0")</f>
        <v>0</v>
      </c>
      <c r="Q75" s="77" t="str">
        <f>IFERROR(VLOOKUP(B75,'[1]1ไม่มียอด'!B:F,5,0),"0")</f>
        <v>0</v>
      </c>
      <c r="R75" s="77" t="str">
        <f>IFERROR(VLOOKUP(B75,'[1]1ไม่มียอด'!B:G,6,0),"0")</f>
        <v>0</v>
      </c>
      <c r="S75" s="77" t="str">
        <f>IFERROR(VLOOKUP(B75,'[1]1ไม่มียอด'!B:J,9,0),"0")</f>
        <v>0</v>
      </c>
      <c r="T75" s="77" t="str">
        <f>IFERROR(VLOOKUP(B75,'[1]1ไม่มียอด'!B:K,10,0),"0")</f>
        <v>0</v>
      </c>
      <c r="U75" s="75">
        <f t="shared" si="44"/>
        <v>0</v>
      </c>
      <c r="V75" s="77" t="str">
        <f>IFERROR(VLOOKUP(B75,#REF!,3,0),"0")</f>
        <v>0</v>
      </c>
      <c r="W75" s="77" t="str">
        <f>IFERROR(VLOOKUP(B75,#REF!,4,0),"0")</f>
        <v>0</v>
      </c>
      <c r="X75" s="77" t="str">
        <f>IFERROR(VLOOKUP(B75,#REF!,5,0),"0")</f>
        <v>0</v>
      </c>
      <c r="Y75" s="77" t="str">
        <f>IFERROR(VLOOKUP(B75,#REF!,9,0),"0")</f>
        <v>0</v>
      </c>
      <c r="Z75" s="77" t="str">
        <f>IFERROR(VLOOKUP(B75,#REF!,10,0),"0")</f>
        <v>0</v>
      </c>
      <c r="AA75" s="77" t="str">
        <f>IFERROR(VLOOKUP(B75,#REF!,11,0),"0")</f>
        <v>0</v>
      </c>
      <c r="AB75" s="75">
        <f t="shared" si="45"/>
        <v>0</v>
      </c>
      <c r="AC75" s="77">
        <f>IFERROR(VLOOKUP(B75,'[1]3'!B:D,3,0),"0")</f>
        <v>0</v>
      </c>
      <c r="AD75" s="77">
        <f>IFERROR(VLOOKUP(B75,'[1]3'!B:E,4,0),"0")</f>
        <v>0</v>
      </c>
      <c r="AE75" s="77">
        <f>IFERROR(VLOOKUP(B75,'[1]3'!B:F,5,0),"0")</f>
        <v>0</v>
      </c>
      <c r="AF75" s="77">
        <f>IFERROR(VLOOKUP(B75,'[1]3'!B:J,9,0),"0")</f>
        <v>0</v>
      </c>
      <c r="AG75" s="77">
        <f>IFERROR(VLOOKUP(B75,'[1]3'!B:K,10,0),"0")</f>
        <v>0</v>
      </c>
      <c r="AH75" s="77">
        <f>IFERROR(VLOOKUP(B75,'[1]3'!B:L,11,0),"0")</f>
        <v>0</v>
      </c>
      <c r="AI75" s="75">
        <f t="shared" si="46"/>
        <v>0</v>
      </c>
      <c r="AJ75" s="77">
        <f>IFERROR(VLOOKUP(B75,'[1]4'!B:D,3,0),"0")</f>
        <v>0</v>
      </c>
      <c r="AK75" s="77">
        <f>IFERROR(VLOOKUP(B75,'[1]4'!B:E,4,0),"0")</f>
        <v>0</v>
      </c>
      <c r="AL75" s="77">
        <f>IFERROR(VLOOKUP(B75,'[1]4'!B:F,5,0),"0")</f>
        <v>0</v>
      </c>
      <c r="AM75" s="77">
        <f>IFERROR(VLOOKUP(B75,'[1]4'!B:J,9,0),"0")</f>
        <v>0</v>
      </c>
      <c r="AN75" s="77">
        <f>IFERROR(VLOOKUP(B75,'[1]4'!B:K,10,0),"0")</f>
        <v>0</v>
      </c>
      <c r="AO75" s="77">
        <f>IFERROR(VLOOKUP(B75,'[1]4'!B:L,11,0),"0")</f>
        <v>0</v>
      </c>
      <c r="AP75" s="75">
        <f t="shared" si="47"/>
        <v>0</v>
      </c>
      <c r="AQ75" s="77">
        <f>IFERROR(VLOOKUP(B75,'[1]5'!B:D,3,0),"0")</f>
        <v>0</v>
      </c>
      <c r="AR75" s="77">
        <f>IFERROR(VLOOKUP(B75,'[1]5'!B:E,4,0),"0")</f>
        <v>0</v>
      </c>
      <c r="AS75" s="77">
        <f>IFERROR(VLOOKUP(B75,'[1]5'!B:F,5,0),"0")</f>
        <v>0</v>
      </c>
      <c r="AT75" s="77">
        <f>IFERROR(VLOOKUP(B75,'[1]5'!B:J,9,0),"0")</f>
        <v>0</v>
      </c>
      <c r="AU75" s="77">
        <f>IFERROR(VLOOKUP(B75,'[1]5'!B:K,10,0),"0")</f>
        <v>0</v>
      </c>
      <c r="AV75" s="77">
        <f>IFERROR(VLOOKUP(B75,'[1]5'!B:L,11,0),"0")</f>
        <v>3</v>
      </c>
      <c r="AW75" s="75">
        <f t="shared" si="48"/>
        <v>0</v>
      </c>
      <c r="AX75" s="77">
        <f>IFERROR(VLOOKUP(B75,'[1]6'!B:D,3,0),"0")</f>
        <v>14</v>
      </c>
      <c r="AY75" s="77">
        <f>IFERROR(VLOOKUP(B75,'[1]6'!B:E,4,0),"0")</f>
        <v>0</v>
      </c>
      <c r="AZ75" s="77">
        <f>IFERROR(VLOOKUP(B75,'[1]6'!B:F,5,0),"0")</f>
        <v>0</v>
      </c>
      <c r="BA75" s="77">
        <f>IFERROR(VLOOKUP(B75,'[1]6'!B:J,9,0),"0")</f>
        <v>0</v>
      </c>
      <c r="BB75" s="77">
        <f>IFERROR(VLOOKUP(B75,'[1]6'!B:K,10,0),"0")</f>
        <v>0</v>
      </c>
      <c r="BC75" s="77">
        <f>IFERROR(VLOOKUP(B75,'[1]6'!B:L,11,0),"0")</f>
        <v>8</v>
      </c>
      <c r="BD75" s="75">
        <f t="shared" si="49"/>
        <v>22</v>
      </c>
      <c r="BE75" s="77">
        <f>IFERROR(VLOOKUP(B75,'[1]7'!B:D,3,0),"0")</f>
        <v>4</v>
      </c>
      <c r="BF75" s="77">
        <f>IFERROR(VLOOKUP(B75,'[1]7'!B:E,4,0),"0")</f>
        <v>0</v>
      </c>
      <c r="BG75" s="77">
        <f>IFERROR(VLOOKUP(B75,'[1]7'!B:F,5,0),"0")</f>
        <v>0</v>
      </c>
      <c r="BH75" s="77">
        <f>IFERROR(VLOOKUP(B75,'[1]7'!B:J,9,0),"0")</f>
        <v>0</v>
      </c>
      <c r="BI75" s="77">
        <f>IFERROR(VLOOKUP(B75,'[1]7'!B:K,10,0),"0")</f>
        <v>0</v>
      </c>
      <c r="BJ75" s="77">
        <f>IFERROR(VLOOKUP(B75,'[1]7'!B:L,11,0),"0")</f>
        <v>0</v>
      </c>
      <c r="BK75" s="75">
        <f t="shared" si="50"/>
        <v>4</v>
      </c>
      <c r="BL75" s="77">
        <f>IFERROR(VLOOKUP(B75,'[1]8'!B:D,3,0),"0")</f>
        <v>5</v>
      </c>
      <c r="BM75" s="77">
        <f>IFERROR(VLOOKUP(B75,'[1]8'!B:E,4,0),"0")</f>
        <v>0</v>
      </c>
      <c r="BN75" s="77">
        <f>IFERROR(VLOOKUP(B75,'[1]8'!B:F,5,0),"0")</f>
        <v>0</v>
      </c>
      <c r="BO75" s="77">
        <f>IFERROR(VLOOKUP(B75,'[1]8'!B:J,9,0),"0")</f>
        <v>0</v>
      </c>
      <c r="BP75" s="77">
        <f>IFERROR(VLOOKUP(B75,'[1]8'!B:K,10,0),"0")</f>
        <v>0</v>
      </c>
      <c r="BQ75" s="77">
        <f>IFERROR(VLOOKUP(B75,'[1]8'!B:L,11,0),"0")</f>
        <v>0</v>
      </c>
      <c r="BR75" s="75">
        <f t="shared" si="51"/>
        <v>5</v>
      </c>
      <c r="BS75" s="77">
        <f>IFERROR(VLOOKUP(B75,'[1]9'!B:D,3,0),"0")</f>
        <v>0</v>
      </c>
      <c r="BT75" s="77">
        <f>IFERROR(VLOOKUP(B75,'[1]9'!B:E,4,0),"0")</f>
        <v>0</v>
      </c>
      <c r="BU75" s="77">
        <f>IFERROR(VLOOKUP(B75,'[1]9'!B:F,5,0),"0")</f>
        <v>0</v>
      </c>
      <c r="BV75" s="77">
        <f>IFERROR(VLOOKUP(B75,'[1]9'!B:J,9,0),"0")</f>
        <v>0</v>
      </c>
      <c r="BW75" s="77">
        <f>IFERROR(VLOOKUP(B75,'[1]9'!B:K,10,0),"0")</f>
        <v>0</v>
      </c>
      <c r="BX75" s="77">
        <f>IFERROR(VLOOKUP(B75,'[1]9'!B:L,11,0),"0")</f>
        <v>0</v>
      </c>
      <c r="BY75" s="75">
        <f t="shared" si="52"/>
        <v>0</v>
      </c>
      <c r="BZ75" s="77">
        <f>IFERROR(VLOOKUP(B75,'[1]10'!B:D,3,0),"0")</f>
        <v>1</v>
      </c>
      <c r="CA75" s="77">
        <f>IFERROR(VLOOKUP(B75,'[1]10'!B:E,4,0),"0")</f>
        <v>0</v>
      </c>
      <c r="CB75" s="77">
        <f>VLOOKUP(B75,'[1]10'!B:F,5,0)</f>
        <v>0</v>
      </c>
      <c r="CC75" s="77">
        <f>IFERROR(VLOOKUP(B75,'[1]10'!B:J,9,0),"0")</f>
        <v>0</v>
      </c>
      <c r="CD75" s="77">
        <f>IFERROR(VLOOKUP(B75,'[1]10'!B:K,10,0),"0")</f>
        <v>0</v>
      </c>
      <c r="CE75" s="77">
        <f>IFERROR(VLOOKUP(B75,'[1]10'!B:L,11,0),"0")</f>
        <v>0</v>
      </c>
      <c r="CF75" s="75">
        <f t="shared" si="53"/>
        <v>1</v>
      </c>
      <c r="CG75" s="77">
        <f>IFERROR(VLOOKUP(B75,'[1]11'!B:D,3,0),"0")</f>
        <v>2</v>
      </c>
      <c r="CH75" s="77">
        <f>IFERROR(VLOOKUP(B75,'[1]11'!B:E,4,0),"0")</f>
        <v>0</v>
      </c>
      <c r="CI75" s="77">
        <f>IFERROR(VLOOKUP(B75,'[1]11'!B:F,5,0),"0")</f>
        <v>0</v>
      </c>
      <c r="CJ75" s="77">
        <f>IFERROR(VLOOKUP(B75,'[1]11'!B:J,9,0),"0")</f>
        <v>0</v>
      </c>
      <c r="CK75" s="77">
        <f>IFERROR(VLOOKUP(B75,'[1]11'!B:K,10,0),"0")</f>
        <v>0</v>
      </c>
      <c r="CL75" s="77">
        <f>IFERROR(VLOOKUP(B75,'[1]11'!B:L,11,0),"0")</f>
        <v>0</v>
      </c>
      <c r="CM75" s="75">
        <f t="shared" si="54"/>
        <v>2</v>
      </c>
      <c r="CN75" s="77">
        <f>IFERROR(VLOOKUP(B75,'[1]12'!B:D,3,0),"0")</f>
        <v>0</v>
      </c>
      <c r="CO75" s="77">
        <f>IFERROR(VLOOKUP(B75,'[1]12'!B:E,4,0),"0")</f>
        <v>0</v>
      </c>
      <c r="CP75" s="77">
        <f>IFERROR(VLOOKUP(B75,'[1]12'!B:F,5,0),"0")</f>
        <v>0</v>
      </c>
      <c r="CQ75" s="77">
        <f>IFERROR(VLOOKUP(B75,'[1]12'!B:J,9,0),"0")</f>
        <v>0</v>
      </c>
      <c r="CR75" s="77">
        <f>IFERROR(VLOOKUP(B75,'[1]12'!B:K,10,0),"0")</f>
        <v>0</v>
      </c>
      <c r="CS75" s="77">
        <f>IFERROR(VLOOKUP(B75,'[1]12'!B:L,11,0),"0")</f>
        <v>0</v>
      </c>
      <c r="CT75" s="75">
        <f t="shared" si="55"/>
        <v>0</v>
      </c>
      <c r="CU75" s="77">
        <f>IFERROR(VLOOKUP(B75,'[1]13'!B:D,3,0),"0")</f>
        <v>1</v>
      </c>
      <c r="CV75" s="77">
        <f>IFERROR(VLOOKUP(B75,'[1]13'!B:E,4,0),"0")</f>
        <v>0</v>
      </c>
      <c r="CW75" s="77">
        <f>IFERROR(VLOOKUP(B75,'[1]13'!B:F,5,0),"0")</f>
        <v>0</v>
      </c>
      <c r="CX75" s="77">
        <f>IFERROR(VLOOKUP(B75,'[1]13'!B:J,9,0),"0")</f>
        <v>0</v>
      </c>
      <c r="CY75" s="77">
        <f>IFERROR(VLOOKUP(B75,'[1]13'!B:K,10,0),"0")</f>
        <v>0</v>
      </c>
      <c r="CZ75" s="77">
        <f>IFERROR(VLOOKUP(B75,'[1]13'!B:L,11,0),"0")</f>
        <v>0</v>
      </c>
      <c r="DA75" s="75">
        <f t="shared" si="56"/>
        <v>1</v>
      </c>
      <c r="DB75" s="77">
        <f>IFERROR(VLOOKUP(B75,'[1]14'!B:D,3,0),"0")</f>
        <v>0</v>
      </c>
      <c r="DC75" s="77">
        <f>IFERROR(VLOOKUP(B75,'[1]14'!B:E,4,0),"0")</f>
        <v>0</v>
      </c>
      <c r="DD75" s="77">
        <f>IFERROR(VLOOKUP(B75,'[1]14'!B:F,5,0),"0")</f>
        <v>0</v>
      </c>
      <c r="DE75" s="77">
        <f>IFERROR(VLOOKUP(B75,'[1]14'!B:J,9,0),"0")</f>
        <v>0</v>
      </c>
      <c r="DF75" s="77">
        <f>IFERROR(VLOOKUP(B75,'[1]14'!B:K,10,0),"0")</f>
        <v>0</v>
      </c>
      <c r="DG75" s="77">
        <f>IFERROR(VLOOKUP(B75,'[1]14'!B:L,11,0),"0")</f>
        <v>0</v>
      </c>
      <c r="DH75" s="75">
        <f t="shared" si="57"/>
        <v>0</v>
      </c>
      <c r="DI75" s="77">
        <f>IFERROR(VLOOKUP(B75,'[1]15'!B:D,3,0),"0")</f>
        <v>3</v>
      </c>
      <c r="DJ75" s="77">
        <f>IFERROR(VLOOKUP(B75,'[1]15'!B:E,4,0),"0")</f>
        <v>0</v>
      </c>
      <c r="DK75" s="77">
        <f>IFERROR(VLOOKUP(B75,'[1]15'!B:F,5,0),"0")</f>
        <v>2</v>
      </c>
      <c r="DL75" s="77">
        <f>IFERROR(VLOOKUP(B75,'[1]15'!B:J,9,0),"0")</f>
        <v>4</v>
      </c>
      <c r="DM75" s="77">
        <f>IFERROR(VLOOKUP(B75,'[1]15'!B:K,10,0),"0")</f>
        <v>0</v>
      </c>
      <c r="DN75" s="77">
        <f>IFERROR(VLOOKUP(B75,'[1]15'!B:L,11,0),"0")</f>
        <v>0</v>
      </c>
      <c r="DO75" s="75">
        <f t="shared" si="58"/>
        <v>9</v>
      </c>
      <c r="DP75" s="77">
        <f>IFERROR(VLOOKUP(B75,'[1]16'!B:D,3,0),"0")</f>
        <v>0</v>
      </c>
      <c r="DQ75" s="77">
        <f>IFERROR(VLOOKUP(B75,'[1]16'!B:E,4,0),"0")</f>
        <v>0</v>
      </c>
      <c r="DR75" s="77">
        <f>IFERROR(VLOOKUP(B75,'[1]16'!B:F,5,0),"0")</f>
        <v>0</v>
      </c>
      <c r="DS75" s="77">
        <f>IFERROR(VLOOKUP(B75,'[1]16'!B:J,9,0),"0")</f>
        <v>0</v>
      </c>
      <c r="DT75" s="77">
        <f>IFERROR(VLOOKUP(B75,'[1]16'!B:K,10,0),"0")</f>
        <v>0</v>
      </c>
      <c r="DU75" s="77">
        <f>IFERROR(VLOOKUP(B75,'[1]16'!B:L,11,0),"0")</f>
        <v>0</v>
      </c>
      <c r="DV75" s="75">
        <f t="shared" si="59"/>
        <v>0</v>
      </c>
      <c r="DW75" s="77">
        <f>IFERROR(VLOOKUP(B75,'[1]17'!B:D,3,0),"0")</f>
        <v>0</v>
      </c>
      <c r="DX75" s="77">
        <f>IFERROR(VLOOKUP(B75,'[1]17'!B:E,4,0),"0")</f>
        <v>0</v>
      </c>
      <c r="DY75" s="77">
        <f>IFERROR(VLOOKUP(B75,'[1]17'!B:F,5,0),"0")</f>
        <v>0</v>
      </c>
      <c r="DZ75" s="77">
        <f>IFERROR(VLOOKUP(B75,'[1]17'!B:J,9,0),"0")</f>
        <v>3</v>
      </c>
      <c r="EA75" s="77">
        <f>IFERROR(VLOOKUP(B75,'[1]17'!B:K,10,0),"0")</f>
        <v>0</v>
      </c>
      <c r="EB75" s="77">
        <f>IFERROR(VLOOKUP(B75,'[1]17'!B:L,11,0),"0")</f>
        <v>0</v>
      </c>
      <c r="EC75" s="75">
        <f t="shared" si="60"/>
        <v>3</v>
      </c>
      <c r="ED75" s="77">
        <f>IFERROR(VLOOKUP(B75,'[1]18'!B:D,3,0),"0")</f>
        <v>0</v>
      </c>
      <c r="EE75" s="77">
        <f>IFERROR(VLOOKUP(B75,'[1]18'!B:E,4,0),"0")</f>
        <v>5</v>
      </c>
      <c r="EF75" s="77">
        <f>IFERROR(VLOOKUP(B75,'[1]18'!B:F,5,0),"0")</f>
        <v>0</v>
      </c>
      <c r="EG75" s="77">
        <f>IFERROR(VLOOKUP(B75,'[1]18'!B:J,9,0),"0")</f>
        <v>0</v>
      </c>
      <c r="EH75" s="77">
        <f>IFERROR(VLOOKUP(B75,'[1]18'!B:K,10,0),"0")</f>
        <v>0</v>
      </c>
      <c r="EI75" s="77">
        <f>IFERROR(VLOOKUP(B75,'[1]18'!B:L,11,0),"0")</f>
        <v>0</v>
      </c>
      <c r="EJ75" s="75">
        <f t="shared" si="61"/>
        <v>5</v>
      </c>
      <c r="EK75" s="77">
        <f>IFERROR(VLOOKUP(B75,'[1]19'!B:D,3,0),"0")</f>
        <v>0</v>
      </c>
      <c r="EL75" s="77">
        <f>IFERROR(VLOOKUP(B75,'[1]19'!B:E,4,0),"0")</f>
        <v>0</v>
      </c>
      <c r="EM75" s="77">
        <f>IFERROR(VLOOKUP(B75,'[1]19'!B:F,5,0),"0")</f>
        <v>0</v>
      </c>
      <c r="EN75" s="77">
        <f>IFERROR(VLOOKUP(B75,'[1]19'!B:J,9,0),"0")</f>
        <v>0</v>
      </c>
      <c r="EO75" s="77">
        <f>IFERROR(VLOOKUP(B75,'[1]19'!B:K,10,0),"0")</f>
        <v>0</v>
      </c>
      <c r="EP75" s="77">
        <f>IFERROR(VLOOKUP(B75,'[1]19'!B:L,11,0),"0")</f>
        <v>3</v>
      </c>
      <c r="EQ75" s="75">
        <f t="shared" si="62"/>
        <v>3</v>
      </c>
      <c r="ER75" s="77">
        <f>IFERROR(VLOOKUP(B75,'[1]20'!B:D,3,0),"0")</f>
        <v>0</v>
      </c>
      <c r="ES75" s="77">
        <f>IFERROR(VLOOKUP(B75,'[1]20'!B:E,4,0),"0")</f>
        <v>0</v>
      </c>
      <c r="ET75" s="77">
        <f>IFERROR(VLOOKUP(B75,'[1]20'!B:F,5,0),"0")</f>
        <v>0</v>
      </c>
      <c r="EU75" s="77">
        <f>IFERROR(VLOOKUP(B75,'[1]20'!B:J,9,0),"0")</f>
        <v>0</v>
      </c>
      <c r="EV75" s="77">
        <f>IFERROR(VLOOKUP(B75,'[1]20'!B:K,10,0),"0")</f>
        <v>0</v>
      </c>
      <c r="EW75" s="77">
        <f>IFERROR(VLOOKUP(B75,'[1]20'!B:L,11,0),"0")</f>
        <v>0</v>
      </c>
      <c r="EX75" s="75">
        <f t="shared" si="63"/>
        <v>0</v>
      </c>
      <c r="EY75" s="77">
        <f>IFERROR(VLOOKUP(B75,'[1]21'!B:D,3,0),"0")</f>
        <v>0</v>
      </c>
      <c r="EZ75" s="77">
        <f>IFERROR(VLOOKUP(B75,'[1]21'!B:E,4,0),"0")</f>
        <v>0</v>
      </c>
      <c r="FA75" s="77">
        <f>IFERROR(VLOOKUP(B75,'[1]21'!B:F,5,0),"0")</f>
        <v>0</v>
      </c>
      <c r="FB75" s="77">
        <f>IFERROR(VLOOKUP(B75,'[1]21'!B:J,9,0),"0")</f>
        <v>0</v>
      </c>
      <c r="FC75" s="77">
        <f>IFERROR(VLOOKUP(B75,'[1]21'!B:K,10,0),"0")</f>
        <v>0</v>
      </c>
      <c r="FD75" s="77">
        <f>IFERROR(VLOOKUP(B75,'[1]21'!B:L,11,0),"0")</f>
        <v>0</v>
      </c>
      <c r="FE75" s="75">
        <f t="shared" si="64"/>
        <v>0</v>
      </c>
      <c r="FF75" s="77">
        <f>IFERROR(VLOOKUP(B75,'[1]22'!B:D,3,0),"0")</f>
        <v>0</v>
      </c>
      <c r="FG75" s="77">
        <f>IFERROR(VLOOKUP(B75,'[1]22'!B:E,4,0),"0")</f>
        <v>0</v>
      </c>
      <c r="FH75" s="77">
        <f>IFERROR(VLOOKUP(B75,'[1]22'!B:F,5,0),"0")</f>
        <v>0</v>
      </c>
      <c r="FI75" s="77">
        <f>IFERROR(VLOOKUP(B75,'[1]22'!B:J,9,0),"0")</f>
        <v>0</v>
      </c>
      <c r="FJ75" s="77">
        <f>IFERROR(VLOOKUP(B75,'[1]22'!B:K,10,0),"0")</f>
        <v>0</v>
      </c>
      <c r="FK75" s="77">
        <f>IFERROR(VLOOKUP(B75,'[1]22'!B:L,11,0),"0")</f>
        <v>0</v>
      </c>
      <c r="FL75" s="75">
        <f t="shared" si="65"/>
        <v>0</v>
      </c>
      <c r="FM75" s="77">
        <f>IFERROR(VLOOKUP(B75,'[1]23'!B:D,3,0),"0")</f>
        <v>0</v>
      </c>
      <c r="FN75" s="77">
        <f>IFERROR(VLOOKUP(B75,'[1]23'!B:E,4,0),"0")</f>
        <v>0</v>
      </c>
      <c r="FO75" s="77">
        <f>IFERROR(VLOOKUP(B75,'[1]23'!B:F,5,0),"0")</f>
        <v>0</v>
      </c>
      <c r="FP75" s="77">
        <f>IFERROR(VLOOKUP(B75,'[1]23'!B:J,9,0),"0")</f>
        <v>0</v>
      </c>
      <c r="FQ75" s="77">
        <f>IFERROR(VLOOKUP(B75,'[1]23'!B:K,10,0),"0")</f>
        <v>0</v>
      </c>
      <c r="FR75" s="77">
        <f>IFERROR(VLOOKUP(B75,'[1]23'!B:L,11,0),"0")</f>
        <v>0</v>
      </c>
      <c r="FS75" s="75">
        <f t="shared" si="66"/>
        <v>0</v>
      </c>
      <c r="FT75" s="77">
        <f>IFERROR(VLOOKUP(B75,'[1]24'!B:D,3,0),"0")</f>
        <v>0</v>
      </c>
      <c r="FU75" s="77">
        <f>IFERROR(VLOOKUP(B75,'[1]24'!B:E,4,0),"0")</f>
        <v>0</v>
      </c>
      <c r="FV75" s="77">
        <f>IFERROR(VLOOKUP(B75,'[1]24'!B:F,5,0),"0")</f>
        <v>0</v>
      </c>
      <c r="FW75" s="77">
        <f>IFERROR(VLOOKUP(B75,'[1]24'!B:J,9,0),"0")</f>
        <v>0</v>
      </c>
      <c r="FX75" s="77">
        <f>IFERROR(VLOOKUP(B75,'[1]24'!B:K,10,0),"0")</f>
        <v>0</v>
      </c>
      <c r="FY75" s="77">
        <f>IFERROR(VLOOKUP(B75,'[1]24'!B:L,11,0),"0")</f>
        <v>0</v>
      </c>
      <c r="FZ75" s="75">
        <f t="shared" si="67"/>
        <v>0</v>
      </c>
      <c r="GA75" s="77">
        <f>IFERROR(VLOOKUP(B75,'[1]25'!B:D,3,0),"0")</f>
        <v>3</v>
      </c>
      <c r="GB75" s="77">
        <f>IFERROR(VLOOKUP(B75,'[1]25'!B:E,4,0),"0")</f>
        <v>0</v>
      </c>
      <c r="GC75" s="77">
        <f>IFERROR(VLOOKUP(B75,'[1]25'!B:F,5,0),"0")</f>
        <v>0</v>
      </c>
      <c r="GD75" s="77">
        <f>IFERROR(VLOOKUP(B75,'[1]25'!B:J,9,0),"0")</f>
        <v>0</v>
      </c>
      <c r="GE75" s="77">
        <f>IFERROR(VLOOKUP(B75,'[1]25'!B:K,10,0),"0")</f>
        <v>0</v>
      </c>
      <c r="GF75" s="77">
        <f>IFERROR(VLOOKUP(B75,'[1]25'!B:L,11,0),"0")</f>
        <v>0</v>
      </c>
      <c r="GG75" s="75">
        <f t="shared" si="68"/>
        <v>3</v>
      </c>
      <c r="GH75" s="77">
        <f>IFERROR(VLOOKUP(B75,'[1]26'!B:D,3,0),"0")</f>
        <v>40</v>
      </c>
      <c r="GI75" s="77">
        <f>IFERROR(VLOOKUP(B75,'[1]26'!B:E,4,0),"0")</f>
        <v>0</v>
      </c>
      <c r="GJ75" s="77">
        <f>IFERROR(VLOOKUP(B75,'[1]26'!B:F,5,0),"0")</f>
        <v>8</v>
      </c>
      <c r="GK75" s="77">
        <f>IFERROR(VLOOKUP(B75,'[1]26'!B:J,9,0),"0")</f>
        <v>6</v>
      </c>
      <c r="GL75" s="77">
        <f>IFERROR(VLOOKUP(B75,'[1]26'!B:K,10,0),"0")</f>
        <v>0</v>
      </c>
      <c r="GM75" s="77">
        <f>IFERROR(VLOOKUP(B75,'[1]26'!B:L,11,0),"0")</f>
        <v>5</v>
      </c>
      <c r="GN75" s="75">
        <f t="shared" si="69"/>
        <v>54</v>
      </c>
      <c r="GO75" s="77">
        <f>IFERROR(VLOOKUP(B75,'[1]27'!B:D,3,0),"0")</f>
        <v>25</v>
      </c>
      <c r="GP75" s="77">
        <f>IFERROR(VLOOKUP(B75,'[1]27'!B:E,4,0),"0")</f>
        <v>0</v>
      </c>
      <c r="GQ75" s="77">
        <f>IFERROR(VLOOKUP(B75,'[1]27'!B:F,5,0),"0")</f>
        <v>1</v>
      </c>
      <c r="GR75" s="77">
        <f>IFERROR(VLOOKUP(B75,'[1]27'!B:J,9,0),"0")</f>
        <v>0</v>
      </c>
      <c r="GS75" s="77">
        <f>IFERROR(VLOOKUP(B75,'[1]27'!B:K,10,0),"0")</f>
        <v>0</v>
      </c>
      <c r="GT75" s="77">
        <f>IFERROR(VLOOKUP(B75,'[1]27'!B:L,11,0),"0")</f>
        <v>10</v>
      </c>
      <c r="GU75" s="75">
        <f t="shared" si="70"/>
        <v>36</v>
      </c>
      <c r="GV75" s="77">
        <f>IFERROR(VLOOKUP(B75,'[1]28'!B:D,3,0),"0")</f>
        <v>0</v>
      </c>
      <c r="GW75" s="77">
        <f>IFERROR(VLOOKUP(B75,'[1]28'!B:E,4,0),"0")</f>
        <v>0</v>
      </c>
      <c r="GX75" s="77">
        <f>IFERROR(VLOOKUP(B75,'[1]28'!B:F,5,0),"0")</f>
        <v>0</v>
      </c>
      <c r="GY75" s="77">
        <f>IFERROR(VLOOKUP(B75,'[1]28'!B:J,9,0),"0")</f>
        <v>4</v>
      </c>
      <c r="GZ75" s="77">
        <f>IFERROR(VLOOKUP(B75,'[1]28'!B:K,10,0),"0")</f>
        <v>0</v>
      </c>
      <c r="HA75" s="77">
        <f>IFERROR(VLOOKUP(B75,'[1]28'!B:L,11,0),"0")</f>
        <v>0</v>
      </c>
      <c r="HB75" s="75">
        <f t="shared" si="71"/>
        <v>4</v>
      </c>
      <c r="HC75" s="77" t="str">
        <f>IFERROR(VLOOKUP(B75,#REF!,3),"0")</f>
        <v>0</v>
      </c>
      <c r="HD75" s="77" t="str">
        <f>IFERROR(VLOOKUP(B75,#REF!,4,0),"0")</f>
        <v>0</v>
      </c>
      <c r="HE75" s="77" t="str">
        <f>IFERROR(VLOOKUP(B75,#REF!,5,0),"0")</f>
        <v>0</v>
      </c>
      <c r="HF75" s="77" t="str">
        <f>IFERROR(VLOOKUP(B75,#REF!,9,0),"0")</f>
        <v>0</v>
      </c>
      <c r="HG75" s="77" t="str">
        <f>IFERROR(VLOOKUP(B75,#REF!,10,0),"0")</f>
        <v>0</v>
      </c>
      <c r="HH75" s="77" t="str">
        <f>IFERROR(VLOOKUP(B75,#REF!,11,0),"0")</f>
        <v>0</v>
      </c>
      <c r="HI75" s="75">
        <f t="shared" si="72"/>
        <v>0</v>
      </c>
      <c r="HP75" s="75">
        <f t="shared" si="73"/>
        <v>0</v>
      </c>
      <c r="HW75" s="75">
        <f t="shared" si="74"/>
        <v>0</v>
      </c>
    </row>
    <row r="76" spans="1:231" x14ac:dyDescent="0.6">
      <c r="A76" s="57">
        <v>73</v>
      </c>
      <c r="B76" s="57">
        <v>1124043</v>
      </c>
      <c r="C76" s="58" t="s">
        <v>16792</v>
      </c>
      <c r="D76" s="57" t="s">
        <v>168</v>
      </c>
      <c r="E76" s="59">
        <v>15.04</v>
      </c>
      <c r="F76" s="73">
        <f t="shared" si="43"/>
        <v>0</v>
      </c>
      <c r="G76" s="74">
        <f t="shared" si="40"/>
        <v>0</v>
      </c>
      <c r="H76" s="74">
        <f t="shared" si="40"/>
        <v>0</v>
      </c>
      <c r="I76" s="74">
        <f t="shared" si="40"/>
        <v>0</v>
      </c>
      <c r="J76" s="74">
        <f t="shared" si="40"/>
        <v>0</v>
      </c>
      <c r="K76" s="74">
        <f t="shared" si="40"/>
        <v>0</v>
      </c>
      <c r="L76" s="74">
        <f t="shared" si="40"/>
        <v>0</v>
      </c>
      <c r="M76" s="75">
        <f t="shared" si="41"/>
        <v>0</v>
      </c>
      <c r="N76" s="76">
        <f t="shared" si="42"/>
        <v>0</v>
      </c>
      <c r="O76" s="77" t="str">
        <f>IFERROR(VLOOKUP(B76,'[1]1ไม่มียอด'!B:D,3,0),"0")</f>
        <v>0</v>
      </c>
      <c r="P76" s="77" t="str">
        <f>IFERROR(VLOOKUP(B76,'[1]1ไม่มียอด'!B:E,4,0),"0")</f>
        <v>0</v>
      </c>
      <c r="Q76" s="77" t="str">
        <f>IFERROR(VLOOKUP(B76,'[1]1ไม่มียอด'!B:F,5,0),"0")</f>
        <v>0</v>
      </c>
      <c r="R76" s="77" t="str">
        <f>IFERROR(VLOOKUP(B76,'[1]1ไม่มียอด'!B:G,6,0),"0")</f>
        <v>0</v>
      </c>
      <c r="S76" s="77" t="str">
        <f>IFERROR(VLOOKUP(B76,'[1]1ไม่มียอด'!B:J,9,0),"0")</f>
        <v>0</v>
      </c>
      <c r="T76" s="77" t="str">
        <f>IFERROR(VLOOKUP(B76,'[1]1ไม่มียอด'!B:K,10,0),"0")</f>
        <v>0</v>
      </c>
      <c r="U76" s="75">
        <f t="shared" si="44"/>
        <v>0</v>
      </c>
      <c r="V76" s="77" t="str">
        <f>IFERROR(VLOOKUP(B76,#REF!,3,0),"0")</f>
        <v>0</v>
      </c>
      <c r="W76" s="77" t="str">
        <f>IFERROR(VLOOKUP(B76,#REF!,4,0),"0")</f>
        <v>0</v>
      </c>
      <c r="X76" s="77" t="str">
        <f>IFERROR(VLOOKUP(B76,#REF!,5,0),"0")</f>
        <v>0</v>
      </c>
      <c r="Y76" s="77" t="str">
        <f>IFERROR(VLOOKUP(B76,#REF!,9,0),"0")</f>
        <v>0</v>
      </c>
      <c r="Z76" s="77" t="str">
        <f>IFERROR(VLOOKUP(B76,#REF!,10,0),"0")</f>
        <v>0</v>
      </c>
      <c r="AA76" s="77" t="str">
        <f>IFERROR(VLOOKUP(B76,#REF!,11,0),"0")</f>
        <v>0</v>
      </c>
      <c r="AB76" s="75">
        <f t="shared" si="45"/>
        <v>0</v>
      </c>
      <c r="AC76" s="77">
        <f>IFERROR(VLOOKUP(B76,'[1]3'!B:D,3,0),"0")</f>
        <v>0</v>
      </c>
      <c r="AD76" s="77">
        <f>IFERROR(VLOOKUP(B76,'[1]3'!B:E,4,0),"0")</f>
        <v>0</v>
      </c>
      <c r="AE76" s="77">
        <f>IFERROR(VLOOKUP(B76,'[1]3'!B:F,5,0),"0")</f>
        <v>0</v>
      </c>
      <c r="AF76" s="77">
        <f>IFERROR(VLOOKUP(B76,'[1]3'!B:J,9,0),"0")</f>
        <v>0</v>
      </c>
      <c r="AG76" s="77">
        <f>IFERROR(VLOOKUP(B76,'[1]3'!B:K,10,0),"0")</f>
        <v>0</v>
      </c>
      <c r="AH76" s="77">
        <f>IFERROR(VLOOKUP(B76,'[1]3'!B:L,11,0),"0")</f>
        <v>0</v>
      </c>
      <c r="AI76" s="75">
        <f t="shared" si="46"/>
        <v>0</v>
      </c>
      <c r="AJ76" s="77">
        <f>IFERROR(VLOOKUP(B76,'[1]4'!B:D,3,0),"0")</f>
        <v>0</v>
      </c>
      <c r="AK76" s="77">
        <f>IFERROR(VLOOKUP(B76,'[1]4'!B:E,4,0),"0")</f>
        <v>0</v>
      </c>
      <c r="AL76" s="77">
        <f>IFERROR(VLOOKUP(B76,'[1]4'!B:F,5,0),"0")</f>
        <v>0</v>
      </c>
      <c r="AM76" s="77">
        <f>IFERROR(VLOOKUP(B76,'[1]4'!B:J,9,0),"0")</f>
        <v>0</v>
      </c>
      <c r="AN76" s="77">
        <f>IFERROR(VLOOKUP(B76,'[1]4'!B:K,10,0),"0")</f>
        <v>0</v>
      </c>
      <c r="AO76" s="77">
        <f>IFERROR(VLOOKUP(B76,'[1]4'!B:L,11,0),"0")</f>
        <v>0</v>
      </c>
      <c r="AP76" s="75">
        <f t="shared" si="47"/>
        <v>0</v>
      </c>
      <c r="AQ76" s="77">
        <f>IFERROR(VLOOKUP(B76,'[1]5'!B:D,3,0),"0")</f>
        <v>0</v>
      </c>
      <c r="AR76" s="77">
        <f>IFERROR(VLOOKUP(B76,'[1]5'!B:E,4,0),"0")</f>
        <v>0</v>
      </c>
      <c r="AS76" s="77">
        <f>IFERROR(VLOOKUP(B76,'[1]5'!B:F,5,0),"0")</f>
        <v>0</v>
      </c>
      <c r="AT76" s="77">
        <f>IFERROR(VLOOKUP(B76,'[1]5'!B:J,9,0),"0")</f>
        <v>0</v>
      </c>
      <c r="AU76" s="77">
        <f>IFERROR(VLOOKUP(B76,'[1]5'!B:K,10,0),"0")</f>
        <v>0</v>
      </c>
      <c r="AV76" s="77">
        <f>IFERROR(VLOOKUP(B76,'[1]5'!B:L,11,0),"0")</f>
        <v>0</v>
      </c>
      <c r="AW76" s="75">
        <f t="shared" si="48"/>
        <v>0</v>
      </c>
      <c r="AX76" s="77">
        <f>IFERROR(VLOOKUP(B76,'[1]6'!B:D,3,0),"0")</f>
        <v>0</v>
      </c>
      <c r="AY76" s="77">
        <f>IFERROR(VLOOKUP(B76,'[1]6'!B:E,4,0),"0")</f>
        <v>0</v>
      </c>
      <c r="AZ76" s="77">
        <f>IFERROR(VLOOKUP(B76,'[1]6'!B:F,5,0),"0")</f>
        <v>0</v>
      </c>
      <c r="BA76" s="77">
        <f>IFERROR(VLOOKUP(B76,'[1]6'!B:J,9,0),"0")</f>
        <v>0</v>
      </c>
      <c r="BB76" s="77">
        <f>IFERROR(VLOOKUP(B76,'[1]6'!B:K,10,0),"0")</f>
        <v>0</v>
      </c>
      <c r="BC76" s="77">
        <f>IFERROR(VLOOKUP(B76,'[1]6'!B:L,11,0),"0")</f>
        <v>0</v>
      </c>
      <c r="BD76" s="75">
        <f t="shared" si="49"/>
        <v>0</v>
      </c>
      <c r="BE76" s="77">
        <f>IFERROR(VLOOKUP(B76,'[1]7'!B:D,3,0),"0")</f>
        <v>0</v>
      </c>
      <c r="BF76" s="77">
        <f>IFERROR(VLOOKUP(B76,'[1]7'!B:E,4,0),"0")</f>
        <v>0</v>
      </c>
      <c r="BG76" s="77">
        <f>IFERROR(VLOOKUP(B76,'[1]7'!B:F,5,0),"0")</f>
        <v>0</v>
      </c>
      <c r="BH76" s="77">
        <f>IFERROR(VLOOKUP(B76,'[1]7'!B:J,9,0),"0")</f>
        <v>0</v>
      </c>
      <c r="BI76" s="77">
        <f>IFERROR(VLOOKUP(B76,'[1]7'!B:K,10,0),"0")</f>
        <v>0</v>
      </c>
      <c r="BJ76" s="77">
        <f>IFERROR(VLOOKUP(B76,'[1]7'!B:L,11,0),"0")</f>
        <v>0</v>
      </c>
      <c r="BK76" s="75">
        <f t="shared" si="50"/>
        <v>0</v>
      </c>
      <c r="BL76" s="77">
        <f>IFERROR(VLOOKUP(B76,'[1]8'!B:D,3,0),"0")</f>
        <v>0</v>
      </c>
      <c r="BM76" s="77">
        <f>IFERROR(VLOOKUP(B76,'[1]8'!B:E,4,0),"0")</f>
        <v>0</v>
      </c>
      <c r="BN76" s="77">
        <f>IFERROR(VLOOKUP(B76,'[1]8'!B:F,5,0),"0")</f>
        <v>0</v>
      </c>
      <c r="BO76" s="77">
        <f>IFERROR(VLOOKUP(B76,'[1]8'!B:J,9,0),"0")</f>
        <v>0</v>
      </c>
      <c r="BP76" s="77">
        <f>IFERROR(VLOOKUP(B76,'[1]8'!B:K,10,0),"0")</f>
        <v>0</v>
      </c>
      <c r="BQ76" s="77">
        <f>IFERROR(VLOOKUP(B76,'[1]8'!B:L,11,0),"0")</f>
        <v>0</v>
      </c>
      <c r="BR76" s="75">
        <f t="shared" si="51"/>
        <v>0</v>
      </c>
      <c r="BS76" s="77">
        <f>IFERROR(VLOOKUP(B76,'[1]9'!B:D,3,0),"0")</f>
        <v>0</v>
      </c>
      <c r="BT76" s="77">
        <f>IFERROR(VLOOKUP(B76,'[1]9'!B:E,4,0),"0")</f>
        <v>0</v>
      </c>
      <c r="BU76" s="77">
        <f>IFERROR(VLOOKUP(B76,'[1]9'!B:F,5,0),"0")</f>
        <v>0</v>
      </c>
      <c r="BV76" s="77">
        <f>IFERROR(VLOOKUP(B76,'[1]9'!B:J,9,0),"0")</f>
        <v>0</v>
      </c>
      <c r="BW76" s="77">
        <f>IFERROR(VLOOKUP(B76,'[1]9'!B:K,10,0),"0")</f>
        <v>0</v>
      </c>
      <c r="BX76" s="77">
        <f>IFERROR(VLOOKUP(B76,'[1]9'!B:L,11,0),"0")</f>
        <v>0</v>
      </c>
      <c r="BY76" s="75">
        <f t="shared" si="52"/>
        <v>0</v>
      </c>
      <c r="BZ76" s="77">
        <f>IFERROR(VLOOKUP(B76,'[1]10'!B:D,3,0),"0")</f>
        <v>0</v>
      </c>
      <c r="CA76" s="77">
        <f>IFERROR(VLOOKUP(B76,'[1]10'!B:E,4,0),"0")</f>
        <v>0</v>
      </c>
      <c r="CB76" s="77">
        <f>VLOOKUP(B76,'[1]10'!B:F,5,0)</f>
        <v>0</v>
      </c>
      <c r="CC76" s="77">
        <f>IFERROR(VLOOKUP(B76,'[1]10'!B:J,9,0),"0")</f>
        <v>0</v>
      </c>
      <c r="CD76" s="77">
        <f>IFERROR(VLOOKUP(B76,'[1]10'!B:K,10,0),"0")</f>
        <v>0</v>
      </c>
      <c r="CE76" s="77">
        <f>IFERROR(VLOOKUP(B76,'[1]10'!B:L,11,0),"0")</f>
        <v>0</v>
      </c>
      <c r="CF76" s="75">
        <f t="shared" si="53"/>
        <v>0</v>
      </c>
      <c r="CG76" s="77">
        <f>IFERROR(VLOOKUP(B76,'[1]11'!B:D,3,0),"0")</f>
        <v>0</v>
      </c>
      <c r="CH76" s="77">
        <f>IFERROR(VLOOKUP(B76,'[1]11'!B:E,4,0),"0")</f>
        <v>0</v>
      </c>
      <c r="CI76" s="77">
        <f>IFERROR(VLOOKUP(B76,'[1]11'!B:F,5,0),"0")</f>
        <v>0</v>
      </c>
      <c r="CJ76" s="77">
        <f>IFERROR(VLOOKUP(B76,'[1]11'!B:J,9,0),"0")</f>
        <v>0</v>
      </c>
      <c r="CK76" s="77">
        <f>IFERROR(VLOOKUP(B76,'[1]11'!B:K,10,0),"0")</f>
        <v>0</v>
      </c>
      <c r="CL76" s="77">
        <f>IFERROR(VLOOKUP(B76,'[1]11'!B:L,11,0),"0")</f>
        <v>0</v>
      </c>
      <c r="CM76" s="75">
        <f t="shared" si="54"/>
        <v>0</v>
      </c>
      <c r="CN76" s="77">
        <f>IFERROR(VLOOKUP(B76,'[1]12'!B:D,3,0),"0")</f>
        <v>0</v>
      </c>
      <c r="CO76" s="77">
        <f>IFERROR(VLOOKUP(B76,'[1]12'!B:E,4,0),"0")</f>
        <v>0</v>
      </c>
      <c r="CP76" s="77">
        <f>IFERROR(VLOOKUP(B76,'[1]12'!B:F,5,0),"0")</f>
        <v>0</v>
      </c>
      <c r="CQ76" s="77">
        <f>IFERROR(VLOOKUP(B76,'[1]12'!B:J,9,0),"0")</f>
        <v>0</v>
      </c>
      <c r="CR76" s="77">
        <f>IFERROR(VLOOKUP(B76,'[1]12'!B:K,10,0),"0")</f>
        <v>0</v>
      </c>
      <c r="CS76" s="77">
        <f>IFERROR(VLOOKUP(B76,'[1]12'!B:L,11,0),"0")</f>
        <v>0</v>
      </c>
      <c r="CT76" s="75">
        <f t="shared" si="55"/>
        <v>0</v>
      </c>
      <c r="CU76" s="77">
        <f>IFERROR(VLOOKUP(B76,'[1]13'!B:D,3,0),"0")</f>
        <v>0</v>
      </c>
      <c r="CV76" s="77">
        <f>IFERROR(VLOOKUP(B76,'[1]13'!B:E,4,0),"0")</f>
        <v>0</v>
      </c>
      <c r="CW76" s="77">
        <f>IFERROR(VLOOKUP(B76,'[1]13'!B:F,5,0),"0")</f>
        <v>0</v>
      </c>
      <c r="CX76" s="77">
        <f>IFERROR(VLOOKUP(B76,'[1]13'!B:J,9,0),"0")</f>
        <v>0</v>
      </c>
      <c r="CY76" s="77">
        <f>IFERROR(VLOOKUP(B76,'[1]13'!B:K,10,0),"0")</f>
        <v>0</v>
      </c>
      <c r="CZ76" s="77">
        <f>IFERROR(VLOOKUP(B76,'[1]13'!B:L,11,0),"0")</f>
        <v>0</v>
      </c>
      <c r="DA76" s="75">
        <f t="shared" si="56"/>
        <v>0</v>
      </c>
      <c r="DB76" s="77">
        <f>IFERROR(VLOOKUP(B76,'[1]14'!B:D,3,0),"0")</f>
        <v>0</v>
      </c>
      <c r="DC76" s="77">
        <f>IFERROR(VLOOKUP(B76,'[1]14'!B:E,4,0),"0")</f>
        <v>0</v>
      </c>
      <c r="DD76" s="77">
        <f>IFERROR(VLOOKUP(B76,'[1]14'!B:F,5,0),"0")</f>
        <v>0</v>
      </c>
      <c r="DE76" s="77">
        <f>IFERROR(VLOOKUP(B76,'[1]14'!B:J,9,0),"0")</f>
        <v>0</v>
      </c>
      <c r="DF76" s="77">
        <f>IFERROR(VLOOKUP(B76,'[1]14'!B:K,10,0),"0")</f>
        <v>0</v>
      </c>
      <c r="DG76" s="77">
        <f>IFERROR(VLOOKUP(B76,'[1]14'!B:L,11,0),"0")</f>
        <v>0</v>
      </c>
      <c r="DH76" s="75">
        <f t="shared" si="57"/>
        <v>0</v>
      </c>
      <c r="DI76" s="77">
        <f>IFERROR(VLOOKUP(B76,'[1]15'!B:D,3,0),"0")</f>
        <v>0</v>
      </c>
      <c r="DJ76" s="77">
        <f>IFERROR(VLOOKUP(B76,'[1]15'!B:E,4,0),"0")</f>
        <v>0</v>
      </c>
      <c r="DK76" s="77">
        <f>IFERROR(VLOOKUP(B76,'[1]15'!B:F,5,0),"0")</f>
        <v>0</v>
      </c>
      <c r="DL76" s="77">
        <f>IFERROR(VLOOKUP(B76,'[1]15'!B:J,9,0),"0")</f>
        <v>0</v>
      </c>
      <c r="DM76" s="77">
        <f>IFERROR(VLOOKUP(B76,'[1]15'!B:K,10,0),"0")</f>
        <v>0</v>
      </c>
      <c r="DN76" s="77">
        <f>IFERROR(VLOOKUP(B76,'[1]15'!B:L,11,0),"0")</f>
        <v>0</v>
      </c>
      <c r="DO76" s="75">
        <f t="shared" si="58"/>
        <v>0</v>
      </c>
      <c r="DP76" s="77">
        <f>IFERROR(VLOOKUP(B76,'[1]16'!B:D,3,0),"0")</f>
        <v>0</v>
      </c>
      <c r="DQ76" s="77">
        <f>IFERROR(VLOOKUP(B76,'[1]16'!B:E,4,0),"0")</f>
        <v>0</v>
      </c>
      <c r="DR76" s="77">
        <f>IFERROR(VLOOKUP(B76,'[1]16'!B:F,5,0),"0")</f>
        <v>0</v>
      </c>
      <c r="DS76" s="77">
        <f>IFERROR(VLOOKUP(B76,'[1]16'!B:J,9,0),"0")</f>
        <v>0</v>
      </c>
      <c r="DT76" s="77">
        <f>IFERROR(VLOOKUP(B76,'[1]16'!B:K,10,0),"0")</f>
        <v>0</v>
      </c>
      <c r="DU76" s="77">
        <f>IFERROR(VLOOKUP(B76,'[1]16'!B:L,11,0),"0")</f>
        <v>0</v>
      </c>
      <c r="DV76" s="75">
        <f t="shared" si="59"/>
        <v>0</v>
      </c>
      <c r="DW76" s="77">
        <f>IFERROR(VLOOKUP(B76,'[1]17'!B:D,3,0),"0")</f>
        <v>0</v>
      </c>
      <c r="DX76" s="77">
        <f>IFERROR(VLOOKUP(B76,'[1]17'!B:E,4,0),"0")</f>
        <v>0</v>
      </c>
      <c r="DY76" s="77">
        <f>IFERROR(VLOOKUP(B76,'[1]17'!B:F,5,0),"0")</f>
        <v>0</v>
      </c>
      <c r="DZ76" s="77">
        <f>IFERROR(VLOOKUP(B76,'[1]17'!B:J,9,0),"0")</f>
        <v>0</v>
      </c>
      <c r="EA76" s="77">
        <f>IFERROR(VLOOKUP(B76,'[1]17'!B:K,10,0),"0")</f>
        <v>0</v>
      </c>
      <c r="EB76" s="77">
        <f>IFERROR(VLOOKUP(B76,'[1]17'!B:L,11,0),"0")</f>
        <v>0</v>
      </c>
      <c r="EC76" s="75">
        <f t="shared" si="60"/>
        <v>0</v>
      </c>
      <c r="ED76" s="77">
        <f>IFERROR(VLOOKUP(B76,'[1]18'!B:D,3,0),"0")</f>
        <v>0</v>
      </c>
      <c r="EE76" s="77">
        <f>IFERROR(VLOOKUP(B76,'[1]18'!B:E,4,0),"0")</f>
        <v>0</v>
      </c>
      <c r="EF76" s="77">
        <f>IFERROR(VLOOKUP(B76,'[1]18'!B:F,5,0),"0")</f>
        <v>0</v>
      </c>
      <c r="EG76" s="77">
        <f>IFERROR(VLOOKUP(B76,'[1]18'!B:J,9,0),"0")</f>
        <v>0</v>
      </c>
      <c r="EH76" s="77">
        <f>IFERROR(VLOOKUP(B76,'[1]18'!B:K,10,0),"0")</f>
        <v>0</v>
      </c>
      <c r="EI76" s="77">
        <f>IFERROR(VLOOKUP(B76,'[1]18'!B:L,11,0),"0")</f>
        <v>0</v>
      </c>
      <c r="EJ76" s="75">
        <f t="shared" si="61"/>
        <v>0</v>
      </c>
      <c r="EK76" s="77">
        <f>IFERROR(VLOOKUP(B76,'[1]19'!B:D,3,0),"0")</f>
        <v>0</v>
      </c>
      <c r="EL76" s="77">
        <f>IFERROR(VLOOKUP(B76,'[1]19'!B:E,4,0),"0")</f>
        <v>0</v>
      </c>
      <c r="EM76" s="77">
        <f>IFERROR(VLOOKUP(B76,'[1]19'!B:F,5,0),"0")</f>
        <v>0</v>
      </c>
      <c r="EN76" s="77">
        <f>IFERROR(VLOOKUP(B76,'[1]19'!B:J,9,0),"0")</f>
        <v>0</v>
      </c>
      <c r="EO76" s="77">
        <f>IFERROR(VLOOKUP(B76,'[1]19'!B:K,10,0),"0")</f>
        <v>0</v>
      </c>
      <c r="EP76" s="77">
        <f>IFERROR(VLOOKUP(B76,'[1]19'!B:L,11,0),"0")</f>
        <v>0</v>
      </c>
      <c r="EQ76" s="75">
        <f t="shared" si="62"/>
        <v>0</v>
      </c>
      <c r="ER76" s="77">
        <f>IFERROR(VLOOKUP(B76,'[1]20'!B:D,3,0),"0")</f>
        <v>0</v>
      </c>
      <c r="ES76" s="77">
        <f>IFERROR(VLOOKUP(B76,'[1]20'!B:E,4,0),"0")</f>
        <v>0</v>
      </c>
      <c r="ET76" s="77">
        <f>IFERROR(VLOOKUP(B76,'[1]20'!B:F,5,0),"0")</f>
        <v>0</v>
      </c>
      <c r="EU76" s="77">
        <f>IFERROR(VLOOKUP(B76,'[1]20'!B:J,9,0),"0")</f>
        <v>0</v>
      </c>
      <c r="EV76" s="77">
        <f>IFERROR(VLOOKUP(B76,'[1]20'!B:K,10,0),"0")</f>
        <v>0</v>
      </c>
      <c r="EW76" s="77">
        <f>IFERROR(VLOOKUP(B76,'[1]20'!B:L,11,0),"0")</f>
        <v>0</v>
      </c>
      <c r="EX76" s="75">
        <f t="shared" si="63"/>
        <v>0</v>
      </c>
      <c r="EY76" s="77">
        <f>IFERROR(VLOOKUP(B76,'[1]21'!B:D,3,0),"0")</f>
        <v>0</v>
      </c>
      <c r="EZ76" s="77">
        <f>IFERROR(VLOOKUP(B76,'[1]21'!B:E,4,0),"0")</f>
        <v>0</v>
      </c>
      <c r="FA76" s="77">
        <f>IFERROR(VLOOKUP(B76,'[1]21'!B:F,5,0),"0")</f>
        <v>0</v>
      </c>
      <c r="FB76" s="77">
        <f>IFERROR(VLOOKUP(B76,'[1]21'!B:J,9,0),"0")</f>
        <v>0</v>
      </c>
      <c r="FC76" s="77">
        <f>IFERROR(VLOOKUP(B76,'[1]21'!B:K,10,0),"0")</f>
        <v>0</v>
      </c>
      <c r="FD76" s="77">
        <f>IFERROR(VLOOKUP(B76,'[1]21'!B:L,11,0),"0")</f>
        <v>0</v>
      </c>
      <c r="FE76" s="75">
        <f t="shared" si="64"/>
        <v>0</v>
      </c>
      <c r="FF76" s="77">
        <f>IFERROR(VLOOKUP(B76,'[1]22'!B:D,3,0),"0")</f>
        <v>0</v>
      </c>
      <c r="FG76" s="77">
        <f>IFERROR(VLOOKUP(B76,'[1]22'!B:E,4,0),"0")</f>
        <v>0</v>
      </c>
      <c r="FH76" s="77">
        <f>IFERROR(VLOOKUP(B76,'[1]22'!B:F,5,0),"0")</f>
        <v>0</v>
      </c>
      <c r="FI76" s="77">
        <f>IFERROR(VLOOKUP(B76,'[1]22'!B:J,9,0),"0")</f>
        <v>0</v>
      </c>
      <c r="FJ76" s="77">
        <f>IFERROR(VLOOKUP(B76,'[1]22'!B:K,10,0),"0")</f>
        <v>0</v>
      </c>
      <c r="FK76" s="77">
        <f>IFERROR(VLOOKUP(B76,'[1]22'!B:L,11,0),"0")</f>
        <v>0</v>
      </c>
      <c r="FL76" s="75">
        <f t="shared" si="65"/>
        <v>0</v>
      </c>
      <c r="FM76" s="77">
        <f>IFERROR(VLOOKUP(B76,'[1]23'!B:D,3,0),"0")</f>
        <v>0</v>
      </c>
      <c r="FN76" s="77">
        <f>IFERROR(VLOOKUP(B76,'[1]23'!B:E,4,0),"0")</f>
        <v>0</v>
      </c>
      <c r="FO76" s="77">
        <f>IFERROR(VLOOKUP(B76,'[1]23'!B:F,5,0),"0")</f>
        <v>0</v>
      </c>
      <c r="FP76" s="77">
        <f>IFERROR(VLOOKUP(B76,'[1]23'!B:J,9,0),"0")</f>
        <v>0</v>
      </c>
      <c r="FQ76" s="77">
        <f>IFERROR(VLOOKUP(B76,'[1]23'!B:K,10,0),"0")</f>
        <v>0</v>
      </c>
      <c r="FR76" s="77">
        <f>IFERROR(VLOOKUP(B76,'[1]23'!B:L,11,0),"0")</f>
        <v>0</v>
      </c>
      <c r="FS76" s="75">
        <f t="shared" si="66"/>
        <v>0</v>
      </c>
      <c r="FT76" s="77">
        <f>IFERROR(VLOOKUP(B76,'[1]24'!B:D,3,0),"0")</f>
        <v>0</v>
      </c>
      <c r="FU76" s="77">
        <f>IFERROR(VLOOKUP(B76,'[1]24'!B:E,4,0),"0")</f>
        <v>0</v>
      </c>
      <c r="FV76" s="77">
        <f>IFERROR(VLOOKUP(B76,'[1]24'!B:F,5,0),"0")</f>
        <v>0</v>
      </c>
      <c r="FW76" s="77">
        <f>IFERROR(VLOOKUP(B76,'[1]24'!B:J,9,0),"0")</f>
        <v>0</v>
      </c>
      <c r="FX76" s="77">
        <f>IFERROR(VLOOKUP(B76,'[1]24'!B:K,10,0),"0")</f>
        <v>0</v>
      </c>
      <c r="FY76" s="77">
        <f>IFERROR(VLOOKUP(B76,'[1]24'!B:L,11,0),"0")</f>
        <v>0</v>
      </c>
      <c r="FZ76" s="75">
        <f t="shared" si="67"/>
        <v>0</v>
      </c>
      <c r="GA76" s="77">
        <f>IFERROR(VLOOKUP(B76,'[1]25'!B:D,3,0),"0")</f>
        <v>0</v>
      </c>
      <c r="GB76" s="77">
        <f>IFERROR(VLOOKUP(B76,'[1]25'!B:E,4,0),"0")</f>
        <v>0</v>
      </c>
      <c r="GC76" s="77">
        <f>IFERROR(VLOOKUP(B76,'[1]25'!B:F,5,0),"0")</f>
        <v>0</v>
      </c>
      <c r="GD76" s="77">
        <f>IFERROR(VLOOKUP(B76,'[1]25'!B:J,9,0),"0")</f>
        <v>0</v>
      </c>
      <c r="GE76" s="77">
        <f>IFERROR(VLOOKUP(B76,'[1]25'!B:K,10,0),"0")</f>
        <v>0</v>
      </c>
      <c r="GF76" s="77">
        <f>IFERROR(VLOOKUP(B76,'[1]25'!B:L,11,0),"0")</f>
        <v>0</v>
      </c>
      <c r="GG76" s="75">
        <f t="shared" si="68"/>
        <v>0</v>
      </c>
      <c r="GH76" s="77">
        <f>IFERROR(VLOOKUP(B76,'[1]26'!B:D,3,0),"0")</f>
        <v>0</v>
      </c>
      <c r="GI76" s="77">
        <f>IFERROR(VLOOKUP(B76,'[1]26'!B:E,4,0),"0")</f>
        <v>0</v>
      </c>
      <c r="GJ76" s="77">
        <f>IFERROR(VLOOKUP(B76,'[1]26'!B:F,5,0),"0")</f>
        <v>0</v>
      </c>
      <c r="GK76" s="77">
        <f>IFERROR(VLOOKUP(B76,'[1]26'!B:J,9,0),"0")</f>
        <v>0</v>
      </c>
      <c r="GL76" s="77">
        <f>IFERROR(VLOOKUP(B76,'[1]26'!B:K,10,0),"0")</f>
        <v>0</v>
      </c>
      <c r="GM76" s="77">
        <f>IFERROR(VLOOKUP(B76,'[1]26'!B:L,11,0),"0")</f>
        <v>0</v>
      </c>
      <c r="GN76" s="75">
        <f t="shared" si="69"/>
        <v>0</v>
      </c>
      <c r="GO76" s="77">
        <f>IFERROR(VLOOKUP(B76,'[1]27'!B:D,3,0),"0")</f>
        <v>0</v>
      </c>
      <c r="GP76" s="77">
        <f>IFERROR(VLOOKUP(B76,'[1]27'!B:E,4,0),"0")</f>
        <v>0</v>
      </c>
      <c r="GQ76" s="77">
        <f>IFERROR(VLOOKUP(B76,'[1]27'!B:F,5,0),"0")</f>
        <v>0</v>
      </c>
      <c r="GR76" s="77">
        <f>IFERROR(VLOOKUP(B76,'[1]27'!B:J,9,0),"0")</f>
        <v>0</v>
      </c>
      <c r="GS76" s="77">
        <f>IFERROR(VLOOKUP(B76,'[1]27'!B:K,10,0),"0")</f>
        <v>0</v>
      </c>
      <c r="GT76" s="77">
        <f>IFERROR(VLOOKUP(B76,'[1]27'!B:L,11,0),"0")</f>
        <v>0</v>
      </c>
      <c r="GU76" s="75">
        <f t="shared" si="70"/>
        <v>0</v>
      </c>
      <c r="GV76" s="77">
        <f>IFERROR(VLOOKUP(B76,'[1]28'!B:D,3,0),"0")</f>
        <v>0</v>
      </c>
      <c r="GW76" s="77">
        <f>IFERROR(VLOOKUP(B76,'[1]28'!B:E,4,0),"0")</f>
        <v>0</v>
      </c>
      <c r="GX76" s="77">
        <f>IFERROR(VLOOKUP(B76,'[1]28'!B:F,5,0),"0")</f>
        <v>0</v>
      </c>
      <c r="GY76" s="77">
        <f>IFERROR(VLOOKUP(B76,'[1]28'!B:J,9,0),"0")</f>
        <v>0</v>
      </c>
      <c r="GZ76" s="77">
        <f>IFERROR(VLOOKUP(B76,'[1]28'!B:K,10,0),"0")</f>
        <v>0</v>
      </c>
      <c r="HA76" s="77">
        <f>IFERROR(VLOOKUP(B76,'[1]28'!B:L,11,0),"0")</f>
        <v>0</v>
      </c>
      <c r="HB76" s="75">
        <f t="shared" si="71"/>
        <v>0</v>
      </c>
      <c r="HC76" s="77" t="str">
        <f>IFERROR(VLOOKUP(B76,#REF!,3),"0")</f>
        <v>0</v>
      </c>
      <c r="HD76" s="77" t="str">
        <f>IFERROR(VLOOKUP(B76,#REF!,4,0),"0")</f>
        <v>0</v>
      </c>
      <c r="HE76" s="77" t="str">
        <f>IFERROR(VLOOKUP(B76,#REF!,5,0),"0")</f>
        <v>0</v>
      </c>
      <c r="HF76" s="77" t="str">
        <f>IFERROR(VLOOKUP(B76,#REF!,9,0),"0")</f>
        <v>0</v>
      </c>
      <c r="HG76" s="77" t="str">
        <f>IFERROR(VLOOKUP(B76,#REF!,10,0),"0")</f>
        <v>0</v>
      </c>
      <c r="HH76" s="77" t="str">
        <f>IFERROR(VLOOKUP(B76,#REF!,11,0),"0")</f>
        <v>0</v>
      </c>
      <c r="HI76" s="75">
        <f t="shared" si="72"/>
        <v>0</v>
      </c>
      <c r="HP76" s="75">
        <f t="shared" si="73"/>
        <v>0</v>
      </c>
      <c r="HW76" s="75">
        <f t="shared" si="74"/>
        <v>0</v>
      </c>
    </row>
    <row r="77" spans="1:231" x14ac:dyDescent="0.6">
      <c r="A77" s="57">
        <v>74</v>
      </c>
      <c r="B77" s="57">
        <v>1112008</v>
      </c>
      <c r="C77" s="58" t="s">
        <v>16793</v>
      </c>
      <c r="D77" s="57" t="s">
        <v>168</v>
      </c>
      <c r="E77" s="59">
        <v>29</v>
      </c>
      <c r="F77" s="73">
        <f t="shared" si="43"/>
        <v>8700</v>
      </c>
      <c r="G77" s="74">
        <f t="shared" si="40"/>
        <v>55</v>
      </c>
      <c r="H77" s="74">
        <f t="shared" si="40"/>
        <v>79</v>
      </c>
      <c r="I77" s="74">
        <f t="shared" si="40"/>
        <v>4</v>
      </c>
      <c r="J77" s="74">
        <f t="shared" si="40"/>
        <v>162</v>
      </c>
      <c r="K77" s="74">
        <f t="shared" si="40"/>
        <v>0</v>
      </c>
      <c r="L77" s="74">
        <f t="shared" si="40"/>
        <v>0</v>
      </c>
      <c r="M77" s="75">
        <f t="shared" si="41"/>
        <v>300</v>
      </c>
      <c r="N77" s="76">
        <f t="shared" si="42"/>
        <v>300</v>
      </c>
      <c r="O77" s="77" t="str">
        <f>IFERROR(VLOOKUP(B77,'[1]1ไม่มียอด'!B:D,3,0),"0")</f>
        <v>0</v>
      </c>
      <c r="P77" s="77" t="str">
        <f>IFERROR(VLOOKUP(B77,'[1]1ไม่มียอด'!B:E,4,0),"0")</f>
        <v>0</v>
      </c>
      <c r="Q77" s="77" t="str">
        <f>IFERROR(VLOOKUP(B77,'[1]1ไม่มียอด'!B:F,5,0),"0")</f>
        <v>0</v>
      </c>
      <c r="R77" s="77" t="str">
        <f>IFERROR(VLOOKUP(B77,'[1]1ไม่มียอด'!B:G,6,0),"0")</f>
        <v>0</v>
      </c>
      <c r="S77" s="77" t="str">
        <f>IFERROR(VLOOKUP(B77,'[1]1ไม่มียอด'!B:J,9,0),"0")</f>
        <v>0</v>
      </c>
      <c r="T77" s="77" t="str">
        <f>IFERROR(VLOOKUP(B77,'[1]1ไม่มียอด'!B:K,10,0),"0")</f>
        <v>0</v>
      </c>
      <c r="U77" s="75">
        <f t="shared" si="44"/>
        <v>0</v>
      </c>
      <c r="V77" s="77" t="str">
        <f>IFERROR(VLOOKUP(B77,#REF!,3,0),"0")</f>
        <v>0</v>
      </c>
      <c r="W77" s="77" t="str">
        <f>IFERROR(VLOOKUP(B77,#REF!,4,0),"0")</f>
        <v>0</v>
      </c>
      <c r="X77" s="77" t="str">
        <f>IFERROR(VLOOKUP(B77,#REF!,5,0),"0")</f>
        <v>0</v>
      </c>
      <c r="Y77" s="77" t="str">
        <f>IFERROR(VLOOKUP(B77,#REF!,9,0),"0")</f>
        <v>0</v>
      </c>
      <c r="Z77" s="77" t="str">
        <f>IFERROR(VLOOKUP(B77,#REF!,10,0),"0")</f>
        <v>0</v>
      </c>
      <c r="AA77" s="77" t="str">
        <f>IFERROR(VLOOKUP(B77,#REF!,11,0),"0")</f>
        <v>0</v>
      </c>
      <c r="AB77" s="75">
        <f t="shared" si="45"/>
        <v>0</v>
      </c>
      <c r="AC77" s="77">
        <f>IFERROR(VLOOKUP(B77,'[1]3'!B:D,3,0),"0")</f>
        <v>8</v>
      </c>
      <c r="AD77" s="77">
        <f>IFERROR(VLOOKUP(B77,'[1]3'!B:E,4,0),"0")</f>
        <v>2</v>
      </c>
      <c r="AE77" s="77">
        <f>IFERROR(VLOOKUP(B77,'[1]3'!B:F,5,0),"0")</f>
        <v>0</v>
      </c>
      <c r="AF77" s="77">
        <f>IFERROR(VLOOKUP(B77,'[1]3'!B:J,9,0),"0")</f>
        <v>2</v>
      </c>
      <c r="AG77" s="77">
        <f>IFERROR(VLOOKUP(B77,'[1]3'!B:K,10,0),"0")</f>
        <v>0</v>
      </c>
      <c r="AH77" s="77">
        <f>IFERROR(VLOOKUP(B77,'[1]3'!B:L,11,0),"0")</f>
        <v>0</v>
      </c>
      <c r="AI77" s="75">
        <f t="shared" si="46"/>
        <v>12</v>
      </c>
      <c r="AJ77" s="77">
        <f>IFERROR(VLOOKUP(B77,'[1]4'!B:D,3,0),"0")</f>
        <v>5</v>
      </c>
      <c r="AK77" s="77">
        <f>IFERROR(VLOOKUP(B77,'[1]4'!B:E,4,0),"0")</f>
        <v>1</v>
      </c>
      <c r="AL77" s="77">
        <f>IFERROR(VLOOKUP(B77,'[1]4'!B:F,5,0),"0")</f>
        <v>0</v>
      </c>
      <c r="AM77" s="77">
        <f>IFERROR(VLOOKUP(B77,'[1]4'!B:J,9,0),"0")</f>
        <v>3</v>
      </c>
      <c r="AN77" s="77">
        <f>IFERROR(VLOOKUP(B77,'[1]4'!B:K,10,0),"0")</f>
        <v>0</v>
      </c>
      <c r="AO77" s="77">
        <f>IFERROR(VLOOKUP(B77,'[1]4'!B:L,11,0),"0")</f>
        <v>0</v>
      </c>
      <c r="AP77" s="75">
        <f t="shared" si="47"/>
        <v>9</v>
      </c>
      <c r="AQ77" s="77">
        <f>IFERROR(VLOOKUP(B77,'[1]5'!B:D,3,0),"0")</f>
        <v>0</v>
      </c>
      <c r="AR77" s="77">
        <f>IFERROR(VLOOKUP(B77,'[1]5'!B:E,4,0),"0")</f>
        <v>7</v>
      </c>
      <c r="AS77" s="77">
        <f>IFERROR(VLOOKUP(B77,'[1]5'!B:F,5,0),"0")</f>
        <v>0</v>
      </c>
      <c r="AT77" s="77">
        <f>IFERROR(VLOOKUP(B77,'[1]5'!B:J,9,0),"0")</f>
        <v>2</v>
      </c>
      <c r="AU77" s="77">
        <f>IFERROR(VLOOKUP(B77,'[1]5'!B:K,10,0),"0")</f>
        <v>0</v>
      </c>
      <c r="AV77" s="77">
        <f>IFERROR(VLOOKUP(B77,'[1]5'!B:L,11,0),"0")</f>
        <v>0</v>
      </c>
      <c r="AW77" s="75">
        <f t="shared" si="48"/>
        <v>9</v>
      </c>
      <c r="AX77" s="77">
        <f>IFERROR(VLOOKUP(B77,'[1]6'!B:D,3,0),"0")</f>
        <v>2</v>
      </c>
      <c r="AY77" s="77">
        <f>IFERROR(VLOOKUP(B77,'[1]6'!B:E,4,0),"0")</f>
        <v>4</v>
      </c>
      <c r="AZ77" s="77">
        <f>IFERROR(VLOOKUP(B77,'[1]6'!B:F,5,0),"0")</f>
        <v>0</v>
      </c>
      <c r="BA77" s="77">
        <f>IFERROR(VLOOKUP(B77,'[1]6'!B:J,9,0),"0")</f>
        <v>0</v>
      </c>
      <c r="BB77" s="77">
        <f>IFERROR(VLOOKUP(B77,'[1]6'!B:K,10,0),"0")</f>
        <v>0</v>
      </c>
      <c r="BC77" s="77">
        <f>IFERROR(VLOOKUP(B77,'[1]6'!B:L,11,0),"0")</f>
        <v>0</v>
      </c>
      <c r="BD77" s="75">
        <f t="shared" si="49"/>
        <v>6</v>
      </c>
      <c r="BE77" s="77">
        <f>IFERROR(VLOOKUP(B77,'[1]7'!B:D,3,0),"0")</f>
        <v>3</v>
      </c>
      <c r="BF77" s="77">
        <f>IFERROR(VLOOKUP(B77,'[1]7'!B:E,4,0),"0")</f>
        <v>7</v>
      </c>
      <c r="BG77" s="77">
        <f>IFERROR(VLOOKUP(B77,'[1]7'!B:F,5,0),"0")</f>
        <v>0</v>
      </c>
      <c r="BH77" s="77">
        <f>IFERROR(VLOOKUP(B77,'[1]7'!B:J,9,0),"0")</f>
        <v>1</v>
      </c>
      <c r="BI77" s="77">
        <f>IFERROR(VLOOKUP(B77,'[1]7'!B:K,10,0),"0")</f>
        <v>0</v>
      </c>
      <c r="BJ77" s="77">
        <f>IFERROR(VLOOKUP(B77,'[1]7'!B:L,11,0),"0")</f>
        <v>0</v>
      </c>
      <c r="BK77" s="75">
        <f t="shared" si="50"/>
        <v>11</v>
      </c>
      <c r="BL77" s="77">
        <f>IFERROR(VLOOKUP(B77,'[1]8'!B:D,3,0),"0")</f>
        <v>8</v>
      </c>
      <c r="BM77" s="77">
        <f>IFERROR(VLOOKUP(B77,'[1]8'!B:E,4,0),"0")</f>
        <v>9</v>
      </c>
      <c r="BN77" s="77">
        <f>IFERROR(VLOOKUP(B77,'[1]8'!B:F,5,0),"0")</f>
        <v>0</v>
      </c>
      <c r="BO77" s="77">
        <f>IFERROR(VLOOKUP(B77,'[1]8'!B:J,9,0),"0")</f>
        <v>0</v>
      </c>
      <c r="BP77" s="77">
        <f>IFERROR(VLOOKUP(B77,'[1]8'!B:K,10,0),"0")</f>
        <v>0</v>
      </c>
      <c r="BQ77" s="77">
        <f>IFERROR(VLOOKUP(B77,'[1]8'!B:L,11,0),"0")</f>
        <v>0</v>
      </c>
      <c r="BR77" s="75">
        <f t="shared" si="51"/>
        <v>17</v>
      </c>
      <c r="BS77" s="77">
        <f>IFERROR(VLOOKUP(B77,'[1]9'!B:D,3,0),"0")</f>
        <v>1</v>
      </c>
      <c r="BT77" s="77">
        <f>IFERROR(VLOOKUP(B77,'[1]9'!B:E,4,0),"0")</f>
        <v>0</v>
      </c>
      <c r="BU77" s="77">
        <f>IFERROR(VLOOKUP(B77,'[1]9'!B:F,5,0),"0")</f>
        <v>0</v>
      </c>
      <c r="BV77" s="77">
        <f>IFERROR(VLOOKUP(B77,'[1]9'!B:J,9,0),"0")</f>
        <v>5</v>
      </c>
      <c r="BW77" s="77">
        <f>IFERROR(VLOOKUP(B77,'[1]9'!B:K,10,0),"0")</f>
        <v>0</v>
      </c>
      <c r="BX77" s="77">
        <f>IFERROR(VLOOKUP(B77,'[1]9'!B:L,11,0),"0")</f>
        <v>0</v>
      </c>
      <c r="BY77" s="75">
        <f t="shared" si="52"/>
        <v>6</v>
      </c>
      <c r="BZ77" s="77">
        <f>IFERROR(VLOOKUP(B77,'[1]10'!B:D,3,0),"0")</f>
        <v>3</v>
      </c>
      <c r="CA77" s="77">
        <f>IFERROR(VLOOKUP(B77,'[1]10'!B:E,4,0),"0")</f>
        <v>0</v>
      </c>
      <c r="CB77" s="77">
        <f>VLOOKUP(B77,'[1]10'!B:F,5,0)</f>
        <v>0</v>
      </c>
      <c r="CC77" s="77">
        <f>IFERROR(VLOOKUP(B77,'[1]10'!B:J,9,0),"0")</f>
        <v>15</v>
      </c>
      <c r="CD77" s="77">
        <f>IFERROR(VLOOKUP(B77,'[1]10'!B:K,10,0),"0")</f>
        <v>0</v>
      </c>
      <c r="CE77" s="77">
        <f>IFERROR(VLOOKUP(B77,'[1]10'!B:L,11,0),"0")</f>
        <v>0</v>
      </c>
      <c r="CF77" s="75">
        <f t="shared" si="53"/>
        <v>18</v>
      </c>
      <c r="CG77" s="77">
        <f>IFERROR(VLOOKUP(B77,'[1]11'!B:D,3,0),"0")</f>
        <v>3</v>
      </c>
      <c r="CH77" s="77">
        <f>IFERROR(VLOOKUP(B77,'[1]11'!B:E,4,0),"0")</f>
        <v>7</v>
      </c>
      <c r="CI77" s="77">
        <f>IFERROR(VLOOKUP(B77,'[1]11'!B:F,5,0),"0")</f>
        <v>1</v>
      </c>
      <c r="CJ77" s="77">
        <f>IFERROR(VLOOKUP(B77,'[1]11'!B:J,9,0),"0")</f>
        <v>19</v>
      </c>
      <c r="CK77" s="77">
        <f>IFERROR(VLOOKUP(B77,'[1]11'!B:K,10,0),"0")</f>
        <v>0</v>
      </c>
      <c r="CL77" s="77">
        <f>IFERROR(VLOOKUP(B77,'[1]11'!B:L,11,0),"0")</f>
        <v>0</v>
      </c>
      <c r="CM77" s="75">
        <f t="shared" si="54"/>
        <v>30</v>
      </c>
      <c r="CN77" s="77">
        <f>IFERROR(VLOOKUP(B77,'[1]12'!B:D,3,0),"0")</f>
        <v>1</v>
      </c>
      <c r="CO77" s="77">
        <f>IFERROR(VLOOKUP(B77,'[1]12'!B:E,4,0),"0")</f>
        <v>2</v>
      </c>
      <c r="CP77" s="77">
        <f>IFERROR(VLOOKUP(B77,'[1]12'!B:F,5,0),"0")</f>
        <v>0</v>
      </c>
      <c r="CQ77" s="77">
        <f>IFERROR(VLOOKUP(B77,'[1]12'!B:J,9,0),"0")</f>
        <v>48</v>
      </c>
      <c r="CR77" s="77">
        <f>IFERROR(VLOOKUP(B77,'[1]12'!B:K,10,0),"0")</f>
        <v>0</v>
      </c>
      <c r="CS77" s="77">
        <f>IFERROR(VLOOKUP(B77,'[1]12'!B:L,11,0),"0")</f>
        <v>0</v>
      </c>
      <c r="CT77" s="75">
        <f t="shared" si="55"/>
        <v>51</v>
      </c>
      <c r="CU77" s="77">
        <f>IFERROR(VLOOKUP(B77,'[1]13'!B:D,3,0),"0")</f>
        <v>3</v>
      </c>
      <c r="CV77" s="77">
        <f>IFERROR(VLOOKUP(B77,'[1]13'!B:E,4,0),"0")</f>
        <v>0</v>
      </c>
      <c r="CW77" s="77">
        <f>IFERROR(VLOOKUP(B77,'[1]13'!B:F,5,0),"0")</f>
        <v>0</v>
      </c>
      <c r="CX77" s="77">
        <f>IFERROR(VLOOKUP(B77,'[1]13'!B:J,9,0),"0")</f>
        <v>15</v>
      </c>
      <c r="CY77" s="77">
        <f>IFERROR(VLOOKUP(B77,'[1]13'!B:K,10,0),"0")</f>
        <v>0</v>
      </c>
      <c r="CZ77" s="77">
        <f>IFERROR(VLOOKUP(B77,'[1]13'!B:L,11,0),"0")</f>
        <v>0</v>
      </c>
      <c r="DA77" s="75">
        <f t="shared" si="56"/>
        <v>18</v>
      </c>
      <c r="DB77" s="77">
        <f>IFERROR(VLOOKUP(B77,'[1]14'!B:D,3,0),"0")</f>
        <v>1</v>
      </c>
      <c r="DC77" s="77">
        <f>IFERROR(VLOOKUP(B77,'[1]14'!B:E,4,0),"0")</f>
        <v>6</v>
      </c>
      <c r="DD77" s="77">
        <f>IFERROR(VLOOKUP(B77,'[1]14'!B:F,5,0),"0")</f>
        <v>0</v>
      </c>
      <c r="DE77" s="77">
        <f>IFERROR(VLOOKUP(B77,'[1]14'!B:J,9,0),"0")</f>
        <v>10</v>
      </c>
      <c r="DF77" s="77">
        <f>IFERROR(VLOOKUP(B77,'[1]14'!B:K,10,0),"0")</f>
        <v>0</v>
      </c>
      <c r="DG77" s="77">
        <f>IFERROR(VLOOKUP(B77,'[1]14'!B:L,11,0),"0")</f>
        <v>0</v>
      </c>
      <c r="DH77" s="75">
        <f t="shared" si="57"/>
        <v>17</v>
      </c>
      <c r="DI77" s="77">
        <f>IFERROR(VLOOKUP(B77,'[1]15'!B:D,3,0),"0")</f>
        <v>7</v>
      </c>
      <c r="DJ77" s="77">
        <f>IFERROR(VLOOKUP(B77,'[1]15'!B:E,4,0),"0")</f>
        <v>5</v>
      </c>
      <c r="DK77" s="77">
        <f>IFERROR(VLOOKUP(B77,'[1]15'!B:F,5,0),"0")</f>
        <v>0</v>
      </c>
      <c r="DL77" s="77">
        <f>IFERROR(VLOOKUP(B77,'[1]15'!B:J,9,0),"0")</f>
        <v>6</v>
      </c>
      <c r="DM77" s="77">
        <f>IFERROR(VLOOKUP(B77,'[1]15'!B:K,10,0),"0")</f>
        <v>0</v>
      </c>
      <c r="DN77" s="77">
        <f>IFERROR(VLOOKUP(B77,'[1]15'!B:L,11,0),"0")</f>
        <v>0</v>
      </c>
      <c r="DO77" s="75">
        <f t="shared" si="58"/>
        <v>18</v>
      </c>
      <c r="DP77" s="77">
        <f>IFERROR(VLOOKUP(B77,'[1]16'!B:D,3,0),"0")</f>
        <v>4</v>
      </c>
      <c r="DQ77" s="77">
        <f>IFERROR(VLOOKUP(B77,'[1]16'!B:E,4,0),"0")</f>
        <v>5</v>
      </c>
      <c r="DR77" s="77">
        <f>IFERROR(VLOOKUP(B77,'[1]16'!B:F,5,0),"0")</f>
        <v>1</v>
      </c>
      <c r="DS77" s="77">
        <f>IFERROR(VLOOKUP(B77,'[1]16'!B:J,9,0),"0")</f>
        <v>3</v>
      </c>
      <c r="DT77" s="77">
        <f>IFERROR(VLOOKUP(B77,'[1]16'!B:K,10,0),"0")</f>
        <v>0</v>
      </c>
      <c r="DU77" s="77">
        <f>IFERROR(VLOOKUP(B77,'[1]16'!B:L,11,0),"0")</f>
        <v>0</v>
      </c>
      <c r="DV77" s="75">
        <f t="shared" si="59"/>
        <v>13</v>
      </c>
      <c r="DW77" s="77">
        <f>IFERROR(VLOOKUP(B77,'[1]17'!B:D,3,0),"0")</f>
        <v>3</v>
      </c>
      <c r="DX77" s="77">
        <f>IFERROR(VLOOKUP(B77,'[1]17'!B:E,4,0),"0")</f>
        <v>12</v>
      </c>
      <c r="DY77" s="77">
        <f>IFERROR(VLOOKUP(B77,'[1]17'!B:F,5,0),"0")</f>
        <v>0</v>
      </c>
      <c r="DZ77" s="77">
        <f>IFERROR(VLOOKUP(B77,'[1]17'!B:J,9,0),"0")</f>
        <v>17</v>
      </c>
      <c r="EA77" s="77">
        <f>IFERROR(VLOOKUP(B77,'[1]17'!B:K,10,0),"0")</f>
        <v>0</v>
      </c>
      <c r="EB77" s="77">
        <f>IFERROR(VLOOKUP(B77,'[1]17'!B:L,11,0),"0")</f>
        <v>0</v>
      </c>
      <c r="EC77" s="75">
        <f t="shared" si="60"/>
        <v>32</v>
      </c>
      <c r="ED77" s="77">
        <f>IFERROR(VLOOKUP(B77,'[1]18'!B:D,3,0),"0")</f>
        <v>1</v>
      </c>
      <c r="EE77" s="77">
        <f>IFERROR(VLOOKUP(B77,'[1]18'!B:E,4,0),"0")</f>
        <v>0</v>
      </c>
      <c r="EF77" s="77">
        <f>IFERROR(VLOOKUP(B77,'[1]18'!B:F,5,0),"0")</f>
        <v>0</v>
      </c>
      <c r="EG77" s="77">
        <f>IFERROR(VLOOKUP(B77,'[1]18'!B:J,9,0),"0")</f>
        <v>7</v>
      </c>
      <c r="EH77" s="77">
        <f>IFERROR(VLOOKUP(B77,'[1]18'!B:K,10,0),"0")</f>
        <v>0</v>
      </c>
      <c r="EI77" s="77">
        <f>IFERROR(VLOOKUP(B77,'[1]18'!B:L,11,0),"0")</f>
        <v>0</v>
      </c>
      <c r="EJ77" s="75">
        <f t="shared" si="61"/>
        <v>8</v>
      </c>
      <c r="EK77" s="77">
        <f>IFERROR(VLOOKUP(B77,'[1]19'!B:D,3,0),"0")</f>
        <v>1</v>
      </c>
      <c r="EL77" s="77">
        <f>IFERROR(VLOOKUP(B77,'[1]19'!B:E,4,0),"0")</f>
        <v>1</v>
      </c>
      <c r="EM77" s="77">
        <f>IFERROR(VLOOKUP(B77,'[1]19'!B:F,5,0),"0")</f>
        <v>0</v>
      </c>
      <c r="EN77" s="77">
        <f>IFERROR(VLOOKUP(B77,'[1]19'!B:J,9,0),"0")</f>
        <v>1</v>
      </c>
      <c r="EO77" s="77">
        <f>IFERROR(VLOOKUP(B77,'[1]19'!B:K,10,0),"0")</f>
        <v>0</v>
      </c>
      <c r="EP77" s="77">
        <f>IFERROR(VLOOKUP(B77,'[1]19'!B:L,11,0),"0")</f>
        <v>0</v>
      </c>
      <c r="EQ77" s="75">
        <f t="shared" si="62"/>
        <v>3</v>
      </c>
      <c r="ER77" s="77">
        <f>IFERROR(VLOOKUP(B77,'[1]20'!B:D,3,0),"0")</f>
        <v>1</v>
      </c>
      <c r="ES77" s="77">
        <f>IFERROR(VLOOKUP(B77,'[1]20'!B:E,4,0),"0")</f>
        <v>0</v>
      </c>
      <c r="ET77" s="77">
        <f>IFERROR(VLOOKUP(B77,'[1]20'!B:F,5,0),"0")</f>
        <v>0</v>
      </c>
      <c r="EU77" s="77">
        <f>IFERROR(VLOOKUP(B77,'[1]20'!B:J,9,0),"0")</f>
        <v>0</v>
      </c>
      <c r="EV77" s="77">
        <f>IFERROR(VLOOKUP(B77,'[1]20'!B:K,10,0),"0")</f>
        <v>0</v>
      </c>
      <c r="EW77" s="77">
        <f>IFERROR(VLOOKUP(B77,'[1]20'!B:L,11,0),"0")</f>
        <v>0</v>
      </c>
      <c r="EX77" s="75">
        <f t="shared" si="63"/>
        <v>1</v>
      </c>
      <c r="EY77" s="77">
        <f>IFERROR(VLOOKUP(B77,'[1]21'!B:D,3,0),"0")</f>
        <v>0</v>
      </c>
      <c r="EZ77" s="77">
        <f>IFERROR(VLOOKUP(B77,'[1]21'!B:E,4,0),"0")</f>
        <v>0</v>
      </c>
      <c r="FA77" s="77">
        <f>IFERROR(VLOOKUP(B77,'[1]21'!B:F,5,0),"0")</f>
        <v>0</v>
      </c>
      <c r="FB77" s="77">
        <f>IFERROR(VLOOKUP(B77,'[1]21'!B:J,9,0),"0")</f>
        <v>0</v>
      </c>
      <c r="FC77" s="77">
        <f>IFERROR(VLOOKUP(B77,'[1]21'!B:K,10,0),"0")</f>
        <v>0</v>
      </c>
      <c r="FD77" s="77">
        <f>IFERROR(VLOOKUP(B77,'[1]21'!B:L,11,0),"0")</f>
        <v>0</v>
      </c>
      <c r="FE77" s="75">
        <f t="shared" si="64"/>
        <v>0</v>
      </c>
      <c r="FF77" s="77">
        <f>IFERROR(VLOOKUP(B77,'[1]22'!B:D,3,0),"0")</f>
        <v>0</v>
      </c>
      <c r="FG77" s="77">
        <f>IFERROR(VLOOKUP(B77,'[1]22'!B:E,4,0),"0")</f>
        <v>3</v>
      </c>
      <c r="FH77" s="77">
        <f>IFERROR(VLOOKUP(B77,'[1]22'!B:F,5,0),"0")</f>
        <v>0</v>
      </c>
      <c r="FI77" s="77">
        <f>IFERROR(VLOOKUP(B77,'[1]22'!B:J,9,0),"0")</f>
        <v>0</v>
      </c>
      <c r="FJ77" s="77">
        <f>IFERROR(VLOOKUP(B77,'[1]22'!B:K,10,0),"0")</f>
        <v>0</v>
      </c>
      <c r="FK77" s="77">
        <f>IFERROR(VLOOKUP(B77,'[1]22'!B:L,11,0),"0")</f>
        <v>0</v>
      </c>
      <c r="FL77" s="75">
        <f t="shared" si="65"/>
        <v>3</v>
      </c>
      <c r="FM77" s="77">
        <f>IFERROR(VLOOKUP(B77,'[1]23'!B:D,3,0),"0")</f>
        <v>0</v>
      </c>
      <c r="FN77" s="77">
        <f>IFERROR(VLOOKUP(B77,'[1]23'!B:E,4,0),"0")</f>
        <v>2</v>
      </c>
      <c r="FO77" s="77">
        <f>IFERROR(VLOOKUP(B77,'[1]23'!B:F,5,0),"0")</f>
        <v>0</v>
      </c>
      <c r="FP77" s="77">
        <f>IFERROR(VLOOKUP(B77,'[1]23'!B:J,9,0),"0")</f>
        <v>2</v>
      </c>
      <c r="FQ77" s="77">
        <f>IFERROR(VLOOKUP(B77,'[1]23'!B:K,10,0),"0")</f>
        <v>0</v>
      </c>
      <c r="FR77" s="77">
        <f>IFERROR(VLOOKUP(B77,'[1]23'!B:L,11,0),"0")</f>
        <v>0</v>
      </c>
      <c r="FS77" s="75">
        <f t="shared" si="66"/>
        <v>4</v>
      </c>
      <c r="FT77" s="77">
        <f>IFERROR(VLOOKUP(B77,'[1]24'!B:D,3,0),"0")</f>
        <v>0</v>
      </c>
      <c r="FU77" s="77">
        <f>IFERROR(VLOOKUP(B77,'[1]24'!B:E,4,0),"0")</f>
        <v>1</v>
      </c>
      <c r="FV77" s="77">
        <f>IFERROR(VLOOKUP(B77,'[1]24'!B:F,5,0),"0")</f>
        <v>1</v>
      </c>
      <c r="FW77" s="77">
        <f>IFERROR(VLOOKUP(B77,'[1]24'!B:J,9,0),"0")</f>
        <v>2</v>
      </c>
      <c r="FX77" s="77">
        <f>IFERROR(VLOOKUP(B77,'[1]24'!B:K,10,0),"0")</f>
        <v>0</v>
      </c>
      <c r="FY77" s="77">
        <f>IFERROR(VLOOKUP(B77,'[1]24'!B:L,11,0),"0")</f>
        <v>0</v>
      </c>
      <c r="FZ77" s="75">
        <f t="shared" si="67"/>
        <v>4</v>
      </c>
      <c r="GA77" s="77">
        <f>IFERROR(VLOOKUP(B77,'[1]25'!B:D,3,0),"0")</f>
        <v>0</v>
      </c>
      <c r="GB77" s="77">
        <f>IFERROR(VLOOKUP(B77,'[1]25'!B:E,4,0),"0")</f>
        <v>0</v>
      </c>
      <c r="GC77" s="77">
        <f>IFERROR(VLOOKUP(B77,'[1]25'!B:F,5,0),"0")</f>
        <v>0</v>
      </c>
      <c r="GD77" s="77">
        <f>IFERROR(VLOOKUP(B77,'[1]25'!B:J,9,0),"0")</f>
        <v>0</v>
      </c>
      <c r="GE77" s="77">
        <f>IFERROR(VLOOKUP(B77,'[1]25'!B:K,10,0),"0")</f>
        <v>0</v>
      </c>
      <c r="GF77" s="77">
        <f>IFERROR(VLOOKUP(B77,'[1]25'!B:L,11,0),"0")</f>
        <v>0</v>
      </c>
      <c r="GG77" s="75">
        <f t="shared" si="68"/>
        <v>0</v>
      </c>
      <c r="GH77" s="77">
        <f>IFERROR(VLOOKUP(B77,'[1]26'!B:D,3,0),"0")</f>
        <v>0</v>
      </c>
      <c r="GI77" s="77">
        <f>IFERROR(VLOOKUP(B77,'[1]26'!B:E,4,0),"0")</f>
        <v>1</v>
      </c>
      <c r="GJ77" s="77">
        <f>IFERROR(VLOOKUP(B77,'[1]26'!B:F,5,0),"0")</f>
        <v>1</v>
      </c>
      <c r="GK77" s="77">
        <f>IFERROR(VLOOKUP(B77,'[1]26'!B:J,9,0),"0")</f>
        <v>1</v>
      </c>
      <c r="GL77" s="77">
        <f>IFERROR(VLOOKUP(B77,'[1]26'!B:K,10,0),"0")</f>
        <v>0</v>
      </c>
      <c r="GM77" s="77">
        <f>IFERROR(VLOOKUP(B77,'[1]26'!B:L,11,0),"0")</f>
        <v>0</v>
      </c>
      <c r="GN77" s="75">
        <f t="shared" si="69"/>
        <v>3</v>
      </c>
      <c r="GO77" s="77">
        <f>IFERROR(VLOOKUP(B77,'[1]27'!B:D,3,0),"0")</f>
        <v>0</v>
      </c>
      <c r="GP77" s="77">
        <f>IFERROR(VLOOKUP(B77,'[1]27'!B:E,4,0),"0")</f>
        <v>2</v>
      </c>
      <c r="GQ77" s="77">
        <f>IFERROR(VLOOKUP(B77,'[1]27'!B:F,5,0),"0")</f>
        <v>0</v>
      </c>
      <c r="GR77" s="77">
        <f>IFERROR(VLOOKUP(B77,'[1]27'!B:J,9,0),"0")</f>
        <v>2</v>
      </c>
      <c r="GS77" s="77">
        <f>IFERROR(VLOOKUP(B77,'[1]27'!B:K,10,0),"0")</f>
        <v>0</v>
      </c>
      <c r="GT77" s="77">
        <f>IFERROR(VLOOKUP(B77,'[1]27'!B:L,11,0),"0")</f>
        <v>0</v>
      </c>
      <c r="GU77" s="75">
        <f t="shared" si="70"/>
        <v>4</v>
      </c>
      <c r="GV77" s="77">
        <f>IFERROR(VLOOKUP(B77,'[1]28'!B:D,3,0),"0")</f>
        <v>0</v>
      </c>
      <c r="GW77" s="77">
        <f>IFERROR(VLOOKUP(B77,'[1]28'!B:E,4,0),"0")</f>
        <v>2</v>
      </c>
      <c r="GX77" s="77">
        <f>IFERROR(VLOOKUP(B77,'[1]28'!B:F,5,0),"0")</f>
        <v>0</v>
      </c>
      <c r="GY77" s="77">
        <f>IFERROR(VLOOKUP(B77,'[1]28'!B:J,9,0),"0")</f>
        <v>1</v>
      </c>
      <c r="GZ77" s="77">
        <f>IFERROR(VLOOKUP(B77,'[1]28'!B:K,10,0),"0")</f>
        <v>0</v>
      </c>
      <c r="HA77" s="77">
        <f>IFERROR(VLOOKUP(B77,'[1]28'!B:L,11,0),"0")</f>
        <v>0</v>
      </c>
      <c r="HB77" s="75">
        <f t="shared" si="71"/>
        <v>3</v>
      </c>
      <c r="HC77" s="77" t="str">
        <f>IFERROR(VLOOKUP(B77,#REF!,3),"0")</f>
        <v>0</v>
      </c>
      <c r="HD77" s="77" t="str">
        <f>IFERROR(VLOOKUP(B77,#REF!,4,0),"0")</f>
        <v>0</v>
      </c>
      <c r="HE77" s="77" t="str">
        <f>IFERROR(VLOOKUP(B77,#REF!,5,0),"0")</f>
        <v>0</v>
      </c>
      <c r="HF77" s="77" t="str">
        <f>IFERROR(VLOOKUP(B77,#REF!,9,0),"0")</f>
        <v>0</v>
      </c>
      <c r="HG77" s="77" t="str">
        <f>IFERROR(VLOOKUP(B77,#REF!,10,0),"0")</f>
        <v>0</v>
      </c>
      <c r="HH77" s="77" t="str">
        <f>IFERROR(VLOOKUP(B77,#REF!,11,0),"0")</f>
        <v>0</v>
      </c>
      <c r="HI77" s="75">
        <f t="shared" si="72"/>
        <v>0</v>
      </c>
      <c r="HP77" s="75">
        <f t="shared" si="73"/>
        <v>0</v>
      </c>
      <c r="HW77" s="75">
        <f t="shared" si="74"/>
        <v>0</v>
      </c>
    </row>
    <row r="78" spans="1:231" x14ac:dyDescent="0.6">
      <c r="A78" s="57">
        <v>75</v>
      </c>
      <c r="B78" s="57">
        <v>1112010</v>
      </c>
      <c r="C78" s="58" t="s">
        <v>16794</v>
      </c>
      <c r="D78" s="57" t="s">
        <v>168</v>
      </c>
      <c r="E78" s="59">
        <v>28.44</v>
      </c>
      <c r="F78" s="73">
        <f t="shared" si="43"/>
        <v>7081.56</v>
      </c>
      <c r="G78" s="74">
        <f t="shared" si="40"/>
        <v>74</v>
      </c>
      <c r="H78" s="74">
        <f t="shared" si="40"/>
        <v>2</v>
      </c>
      <c r="I78" s="74">
        <f t="shared" si="40"/>
        <v>4</v>
      </c>
      <c r="J78" s="74">
        <f t="shared" si="40"/>
        <v>169</v>
      </c>
      <c r="K78" s="74">
        <f t="shared" si="40"/>
        <v>0</v>
      </c>
      <c r="L78" s="74">
        <f t="shared" si="40"/>
        <v>0</v>
      </c>
      <c r="M78" s="75">
        <f t="shared" si="41"/>
        <v>249</v>
      </c>
      <c r="N78" s="76">
        <f t="shared" si="42"/>
        <v>249</v>
      </c>
      <c r="O78" s="77" t="str">
        <f>IFERROR(VLOOKUP(B78,'[1]1ไม่มียอด'!B:D,3,0),"0")</f>
        <v>0</v>
      </c>
      <c r="P78" s="77" t="str">
        <f>IFERROR(VLOOKUP(B78,'[1]1ไม่มียอด'!B:E,4,0),"0")</f>
        <v>0</v>
      </c>
      <c r="Q78" s="77" t="str">
        <f>IFERROR(VLOOKUP(B78,'[1]1ไม่มียอด'!B:F,5,0),"0")</f>
        <v>0</v>
      </c>
      <c r="R78" s="77" t="str">
        <f>IFERROR(VLOOKUP(B78,'[1]1ไม่มียอด'!B:G,6,0),"0")</f>
        <v>0</v>
      </c>
      <c r="S78" s="77" t="str">
        <f>IFERROR(VLOOKUP(B78,'[1]1ไม่มียอด'!B:J,9,0),"0")</f>
        <v>0</v>
      </c>
      <c r="T78" s="77" t="str">
        <f>IFERROR(VLOOKUP(B78,'[1]1ไม่มียอด'!B:K,10,0),"0")</f>
        <v>0</v>
      </c>
      <c r="U78" s="75">
        <f t="shared" si="44"/>
        <v>0</v>
      </c>
      <c r="V78" s="77" t="str">
        <f>IFERROR(VLOOKUP(B78,#REF!,3,0),"0")</f>
        <v>0</v>
      </c>
      <c r="W78" s="77" t="str">
        <f>IFERROR(VLOOKUP(B78,#REF!,4,0),"0")</f>
        <v>0</v>
      </c>
      <c r="X78" s="77" t="str">
        <f>IFERROR(VLOOKUP(B78,#REF!,5,0),"0")</f>
        <v>0</v>
      </c>
      <c r="Y78" s="77" t="str">
        <f>IFERROR(VLOOKUP(B78,#REF!,9,0),"0")</f>
        <v>0</v>
      </c>
      <c r="Z78" s="77" t="str">
        <f>IFERROR(VLOOKUP(B78,#REF!,10,0),"0")</f>
        <v>0</v>
      </c>
      <c r="AA78" s="77" t="str">
        <f>IFERROR(VLOOKUP(B78,#REF!,11,0),"0")</f>
        <v>0</v>
      </c>
      <c r="AB78" s="75">
        <f t="shared" si="45"/>
        <v>0</v>
      </c>
      <c r="AC78" s="77">
        <f>IFERROR(VLOOKUP(B78,'[1]3'!B:D,3,0),"0")</f>
        <v>7</v>
      </c>
      <c r="AD78" s="77">
        <f>IFERROR(VLOOKUP(B78,'[1]3'!B:E,4,0),"0")</f>
        <v>0</v>
      </c>
      <c r="AE78" s="77">
        <f>IFERROR(VLOOKUP(B78,'[1]3'!B:F,5,0),"0")</f>
        <v>0</v>
      </c>
      <c r="AF78" s="77">
        <f>IFERROR(VLOOKUP(B78,'[1]3'!B:J,9,0),"0")</f>
        <v>2</v>
      </c>
      <c r="AG78" s="77">
        <f>IFERROR(VLOOKUP(B78,'[1]3'!B:K,10,0),"0")</f>
        <v>0</v>
      </c>
      <c r="AH78" s="77">
        <f>IFERROR(VLOOKUP(B78,'[1]3'!B:L,11,0),"0")</f>
        <v>0</v>
      </c>
      <c r="AI78" s="75">
        <f t="shared" si="46"/>
        <v>9</v>
      </c>
      <c r="AJ78" s="77">
        <f>IFERROR(VLOOKUP(B78,'[1]4'!B:D,3,0),"0")</f>
        <v>7</v>
      </c>
      <c r="AK78" s="77">
        <f>IFERROR(VLOOKUP(B78,'[1]4'!B:E,4,0),"0")</f>
        <v>0</v>
      </c>
      <c r="AL78" s="77">
        <f>IFERROR(VLOOKUP(B78,'[1]4'!B:F,5,0),"0")</f>
        <v>0</v>
      </c>
      <c r="AM78" s="77">
        <f>IFERROR(VLOOKUP(B78,'[1]4'!B:J,9,0),"0")</f>
        <v>3</v>
      </c>
      <c r="AN78" s="77">
        <f>IFERROR(VLOOKUP(B78,'[1]4'!B:K,10,0),"0")</f>
        <v>0</v>
      </c>
      <c r="AO78" s="77">
        <f>IFERROR(VLOOKUP(B78,'[1]4'!B:L,11,0),"0")</f>
        <v>0</v>
      </c>
      <c r="AP78" s="75">
        <f t="shared" si="47"/>
        <v>10</v>
      </c>
      <c r="AQ78" s="77">
        <f>IFERROR(VLOOKUP(B78,'[1]5'!B:D,3,0),"0")</f>
        <v>4</v>
      </c>
      <c r="AR78" s="77">
        <f>IFERROR(VLOOKUP(B78,'[1]5'!B:E,4,0),"0")</f>
        <v>0</v>
      </c>
      <c r="AS78" s="77">
        <f>IFERROR(VLOOKUP(B78,'[1]5'!B:F,5,0),"0")</f>
        <v>0</v>
      </c>
      <c r="AT78" s="77">
        <f>IFERROR(VLOOKUP(B78,'[1]5'!B:J,9,0),"0")</f>
        <v>2</v>
      </c>
      <c r="AU78" s="77">
        <f>IFERROR(VLOOKUP(B78,'[1]5'!B:K,10,0),"0")</f>
        <v>0</v>
      </c>
      <c r="AV78" s="77">
        <f>IFERROR(VLOOKUP(B78,'[1]5'!B:L,11,0),"0")</f>
        <v>0</v>
      </c>
      <c r="AW78" s="75">
        <f t="shared" si="48"/>
        <v>6</v>
      </c>
      <c r="AX78" s="77">
        <f>IFERROR(VLOOKUP(B78,'[1]6'!B:D,3,0),"0")</f>
        <v>1</v>
      </c>
      <c r="AY78" s="77">
        <f>IFERROR(VLOOKUP(B78,'[1]6'!B:E,4,0),"0")</f>
        <v>0</v>
      </c>
      <c r="AZ78" s="77">
        <f>IFERROR(VLOOKUP(B78,'[1]6'!B:F,5,0),"0")</f>
        <v>0</v>
      </c>
      <c r="BA78" s="77">
        <f>IFERROR(VLOOKUP(B78,'[1]6'!B:J,9,0),"0")</f>
        <v>0</v>
      </c>
      <c r="BB78" s="77">
        <f>IFERROR(VLOOKUP(B78,'[1]6'!B:K,10,0),"0")</f>
        <v>0</v>
      </c>
      <c r="BC78" s="77">
        <f>IFERROR(VLOOKUP(B78,'[1]6'!B:L,11,0),"0")</f>
        <v>0</v>
      </c>
      <c r="BD78" s="75">
        <f t="shared" si="49"/>
        <v>1</v>
      </c>
      <c r="BE78" s="77">
        <f>IFERROR(VLOOKUP(B78,'[1]7'!B:D,3,0),"0")</f>
        <v>8</v>
      </c>
      <c r="BF78" s="77">
        <f>IFERROR(VLOOKUP(B78,'[1]7'!B:E,4,0),"0")</f>
        <v>0</v>
      </c>
      <c r="BG78" s="77">
        <f>IFERROR(VLOOKUP(B78,'[1]7'!B:F,5,0),"0")</f>
        <v>0</v>
      </c>
      <c r="BH78" s="77">
        <f>IFERROR(VLOOKUP(B78,'[1]7'!B:J,9,0),"0")</f>
        <v>1</v>
      </c>
      <c r="BI78" s="77">
        <f>IFERROR(VLOOKUP(B78,'[1]7'!B:K,10,0),"0")</f>
        <v>0</v>
      </c>
      <c r="BJ78" s="77">
        <f>IFERROR(VLOOKUP(B78,'[1]7'!B:L,11,0),"0")</f>
        <v>0</v>
      </c>
      <c r="BK78" s="75">
        <f t="shared" si="50"/>
        <v>9</v>
      </c>
      <c r="BL78" s="77">
        <f>IFERROR(VLOOKUP(B78,'[1]8'!B:D,3,0),"0")</f>
        <v>3</v>
      </c>
      <c r="BM78" s="77">
        <f>IFERROR(VLOOKUP(B78,'[1]8'!B:E,4,0),"0")</f>
        <v>0</v>
      </c>
      <c r="BN78" s="77">
        <f>IFERROR(VLOOKUP(B78,'[1]8'!B:F,5,0),"0")</f>
        <v>0</v>
      </c>
      <c r="BO78" s="77">
        <f>IFERROR(VLOOKUP(B78,'[1]8'!B:J,9,0),"0")</f>
        <v>6</v>
      </c>
      <c r="BP78" s="77">
        <f>IFERROR(VLOOKUP(B78,'[1]8'!B:K,10,0),"0")</f>
        <v>0</v>
      </c>
      <c r="BQ78" s="77">
        <f>IFERROR(VLOOKUP(B78,'[1]8'!B:L,11,0),"0")</f>
        <v>0</v>
      </c>
      <c r="BR78" s="75">
        <f t="shared" si="51"/>
        <v>9</v>
      </c>
      <c r="BS78" s="77">
        <f>IFERROR(VLOOKUP(B78,'[1]9'!B:D,3,0),"0")</f>
        <v>2</v>
      </c>
      <c r="BT78" s="77">
        <f>IFERROR(VLOOKUP(B78,'[1]9'!B:E,4,0),"0")</f>
        <v>0</v>
      </c>
      <c r="BU78" s="77">
        <f>IFERROR(VLOOKUP(B78,'[1]9'!B:F,5,0),"0")</f>
        <v>0</v>
      </c>
      <c r="BV78" s="77">
        <f>IFERROR(VLOOKUP(B78,'[1]9'!B:J,9,0),"0")</f>
        <v>6</v>
      </c>
      <c r="BW78" s="77">
        <f>IFERROR(VLOOKUP(B78,'[1]9'!B:K,10,0),"0")</f>
        <v>0</v>
      </c>
      <c r="BX78" s="77">
        <f>IFERROR(VLOOKUP(B78,'[1]9'!B:L,11,0),"0")</f>
        <v>0</v>
      </c>
      <c r="BY78" s="75">
        <f t="shared" si="52"/>
        <v>8</v>
      </c>
      <c r="BZ78" s="77">
        <f>IFERROR(VLOOKUP(B78,'[1]10'!B:D,3,0),"0")</f>
        <v>2</v>
      </c>
      <c r="CA78" s="77">
        <f>IFERROR(VLOOKUP(B78,'[1]10'!B:E,4,0),"0")</f>
        <v>0</v>
      </c>
      <c r="CB78" s="77">
        <f>VLOOKUP(B78,'[1]10'!B:F,5,0)</f>
        <v>0</v>
      </c>
      <c r="CC78" s="77">
        <f>IFERROR(VLOOKUP(B78,'[1]10'!B:J,9,0),"0")</f>
        <v>14</v>
      </c>
      <c r="CD78" s="77">
        <f>IFERROR(VLOOKUP(B78,'[1]10'!B:K,10,0),"0")</f>
        <v>0</v>
      </c>
      <c r="CE78" s="77">
        <f>IFERROR(VLOOKUP(B78,'[1]10'!B:L,11,0),"0")</f>
        <v>0</v>
      </c>
      <c r="CF78" s="75">
        <f t="shared" si="53"/>
        <v>16</v>
      </c>
      <c r="CG78" s="77">
        <f>IFERROR(VLOOKUP(B78,'[1]11'!B:D,3,0),"0")</f>
        <v>5</v>
      </c>
      <c r="CH78" s="77">
        <f>IFERROR(VLOOKUP(B78,'[1]11'!B:E,4,0),"0")</f>
        <v>1</v>
      </c>
      <c r="CI78" s="77">
        <f>IFERROR(VLOOKUP(B78,'[1]11'!B:F,5,0),"0")</f>
        <v>1</v>
      </c>
      <c r="CJ78" s="77">
        <f>IFERROR(VLOOKUP(B78,'[1]11'!B:J,9,0),"0")</f>
        <v>22</v>
      </c>
      <c r="CK78" s="77">
        <f>IFERROR(VLOOKUP(B78,'[1]11'!B:K,10,0),"0")</f>
        <v>0</v>
      </c>
      <c r="CL78" s="77">
        <f>IFERROR(VLOOKUP(B78,'[1]11'!B:L,11,0),"0")</f>
        <v>0</v>
      </c>
      <c r="CM78" s="75">
        <f t="shared" si="54"/>
        <v>29</v>
      </c>
      <c r="CN78" s="77">
        <f>IFERROR(VLOOKUP(B78,'[1]12'!B:D,3,0),"0")</f>
        <v>0</v>
      </c>
      <c r="CO78" s="77">
        <f>IFERROR(VLOOKUP(B78,'[1]12'!B:E,4,0),"0")</f>
        <v>0</v>
      </c>
      <c r="CP78" s="77">
        <f>IFERROR(VLOOKUP(B78,'[1]12'!B:F,5,0),"0")</f>
        <v>0</v>
      </c>
      <c r="CQ78" s="77">
        <f>IFERROR(VLOOKUP(B78,'[1]12'!B:J,9,0),"0")</f>
        <v>52</v>
      </c>
      <c r="CR78" s="77">
        <f>IFERROR(VLOOKUP(B78,'[1]12'!B:K,10,0),"0")</f>
        <v>0</v>
      </c>
      <c r="CS78" s="77">
        <f>IFERROR(VLOOKUP(B78,'[1]12'!B:L,11,0),"0")</f>
        <v>0</v>
      </c>
      <c r="CT78" s="75">
        <f t="shared" si="55"/>
        <v>52</v>
      </c>
      <c r="CU78" s="77">
        <f>IFERROR(VLOOKUP(B78,'[1]13'!B:D,3,0),"0")</f>
        <v>2</v>
      </c>
      <c r="CV78" s="77">
        <f>IFERROR(VLOOKUP(B78,'[1]13'!B:E,4,0),"0")</f>
        <v>0</v>
      </c>
      <c r="CW78" s="77">
        <f>IFERROR(VLOOKUP(B78,'[1]13'!B:F,5,0),"0")</f>
        <v>0</v>
      </c>
      <c r="CX78" s="77">
        <f>IFERROR(VLOOKUP(B78,'[1]13'!B:J,9,0),"0")</f>
        <v>14</v>
      </c>
      <c r="CY78" s="77">
        <f>IFERROR(VLOOKUP(B78,'[1]13'!B:K,10,0),"0")</f>
        <v>0</v>
      </c>
      <c r="CZ78" s="77">
        <f>IFERROR(VLOOKUP(B78,'[1]13'!B:L,11,0),"0")</f>
        <v>0</v>
      </c>
      <c r="DA78" s="75">
        <f t="shared" si="56"/>
        <v>16</v>
      </c>
      <c r="DB78" s="77">
        <f>IFERROR(VLOOKUP(B78,'[1]14'!B:D,3,0),"0")</f>
        <v>3</v>
      </c>
      <c r="DC78" s="77">
        <f>IFERROR(VLOOKUP(B78,'[1]14'!B:E,4,0),"0")</f>
        <v>0</v>
      </c>
      <c r="DD78" s="77">
        <f>IFERROR(VLOOKUP(B78,'[1]14'!B:F,5,0),"0")</f>
        <v>0</v>
      </c>
      <c r="DE78" s="77">
        <f>IFERROR(VLOOKUP(B78,'[1]14'!B:J,9,0),"0")</f>
        <v>8</v>
      </c>
      <c r="DF78" s="77">
        <f>IFERROR(VLOOKUP(B78,'[1]14'!B:K,10,0),"0")</f>
        <v>0</v>
      </c>
      <c r="DG78" s="77">
        <f>IFERROR(VLOOKUP(B78,'[1]14'!B:L,11,0),"0")</f>
        <v>0</v>
      </c>
      <c r="DH78" s="75">
        <f t="shared" si="57"/>
        <v>11</v>
      </c>
      <c r="DI78" s="77">
        <f>IFERROR(VLOOKUP(B78,'[1]15'!B:D,3,0),"0")</f>
        <v>11</v>
      </c>
      <c r="DJ78" s="77">
        <f>IFERROR(VLOOKUP(B78,'[1]15'!B:E,4,0),"0")</f>
        <v>0</v>
      </c>
      <c r="DK78" s="77">
        <f>IFERROR(VLOOKUP(B78,'[1]15'!B:F,5,0),"0")</f>
        <v>0</v>
      </c>
      <c r="DL78" s="77">
        <f>IFERROR(VLOOKUP(B78,'[1]15'!B:J,9,0),"0")</f>
        <v>6</v>
      </c>
      <c r="DM78" s="77">
        <f>IFERROR(VLOOKUP(B78,'[1]15'!B:K,10,0),"0")</f>
        <v>0</v>
      </c>
      <c r="DN78" s="77">
        <f>IFERROR(VLOOKUP(B78,'[1]15'!B:L,11,0),"0")</f>
        <v>0</v>
      </c>
      <c r="DO78" s="75">
        <f t="shared" si="58"/>
        <v>17</v>
      </c>
      <c r="DP78" s="77">
        <f>IFERROR(VLOOKUP(B78,'[1]16'!B:D,3,0),"0")</f>
        <v>1</v>
      </c>
      <c r="DQ78" s="77">
        <f>IFERROR(VLOOKUP(B78,'[1]16'!B:E,4,0),"0")</f>
        <v>1</v>
      </c>
      <c r="DR78" s="77">
        <f>IFERROR(VLOOKUP(B78,'[1]16'!B:F,5,0),"0")</f>
        <v>1</v>
      </c>
      <c r="DS78" s="77">
        <f>IFERROR(VLOOKUP(B78,'[1]16'!B:J,9,0),"0")</f>
        <v>3</v>
      </c>
      <c r="DT78" s="77">
        <f>IFERROR(VLOOKUP(B78,'[1]16'!B:K,10,0),"0")</f>
        <v>0</v>
      </c>
      <c r="DU78" s="77">
        <f>IFERROR(VLOOKUP(B78,'[1]16'!B:L,11,0),"0")</f>
        <v>0</v>
      </c>
      <c r="DV78" s="75">
        <f t="shared" si="59"/>
        <v>6</v>
      </c>
      <c r="DW78" s="77">
        <f>IFERROR(VLOOKUP(B78,'[1]17'!B:D,3,0),"0")</f>
        <v>0</v>
      </c>
      <c r="DX78" s="77">
        <f>IFERROR(VLOOKUP(B78,'[1]17'!B:E,4,0),"0")</f>
        <v>0</v>
      </c>
      <c r="DY78" s="77">
        <f>IFERROR(VLOOKUP(B78,'[1]17'!B:F,5,0),"0")</f>
        <v>0</v>
      </c>
      <c r="DZ78" s="77">
        <f>IFERROR(VLOOKUP(B78,'[1]17'!B:J,9,0),"0")</f>
        <v>17</v>
      </c>
      <c r="EA78" s="77">
        <f>IFERROR(VLOOKUP(B78,'[1]17'!B:K,10,0),"0")</f>
        <v>0</v>
      </c>
      <c r="EB78" s="77">
        <f>IFERROR(VLOOKUP(B78,'[1]17'!B:L,11,0),"0")</f>
        <v>0</v>
      </c>
      <c r="EC78" s="75">
        <f t="shared" si="60"/>
        <v>17</v>
      </c>
      <c r="ED78" s="77">
        <f>IFERROR(VLOOKUP(B78,'[1]18'!B:D,3,0),"0")</f>
        <v>8</v>
      </c>
      <c r="EE78" s="77">
        <f>IFERROR(VLOOKUP(B78,'[1]18'!B:E,4,0),"0")</f>
        <v>0</v>
      </c>
      <c r="EF78" s="77">
        <f>IFERROR(VLOOKUP(B78,'[1]18'!B:F,5,0),"0")</f>
        <v>0</v>
      </c>
      <c r="EG78" s="77">
        <f>IFERROR(VLOOKUP(B78,'[1]18'!B:J,9,0),"0")</f>
        <v>7</v>
      </c>
      <c r="EH78" s="77">
        <f>IFERROR(VLOOKUP(B78,'[1]18'!B:K,10,0),"0")</f>
        <v>0</v>
      </c>
      <c r="EI78" s="77">
        <f>IFERROR(VLOOKUP(B78,'[1]18'!B:L,11,0),"0")</f>
        <v>0</v>
      </c>
      <c r="EJ78" s="75">
        <f t="shared" si="61"/>
        <v>15</v>
      </c>
      <c r="EK78" s="77">
        <f>IFERROR(VLOOKUP(B78,'[1]19'!B:D,3,0),"0")</f>
        <v>5</v>
      </c>
      <c r="EL78" s="77">
        <f>IFERROR(VLOOKUP(B78,'[1]19'!B:E,4,0),"0")</f>
        <v>0</v>
      </c>
      <c r="EM78" s="77">
        <f>IFERROR(VLOOKUP(B78,'[1]19'!B:F,5,0),"0")</f>
        <v>0</v>
      </c>
      <c r="EN78" s="77">
        <f>IFERROR(VLOOKUP(B78,'[1]19'!B:J,9,0),"0")</f>
        <v>1</v>
      </c>
      <c r="EO78" s="77">
        <f>IFERROR(VLOOKUP(B78,'[1]19'!B:K,10,0),"0")</f>
        <v>0</v>
      </c>
      <c r="EP78" s="77">
        <f>IFERROR(VLOOKUP(B78,'[1]19'!B:L,11,0),"0")</f>
        <v>0</v>
      </c>
      <c r="EQ78" s="75">
        <f t="shared" si="62"/>
        <v>6</v>
      </c>
      <c r="ER78" s="77">
        <f>IFERROR(VLOOKUP(B78,'[1]20'!B:D,3,0),"0")</f>
        <v>2</v>
      </c>
      <c r="ES78" s="77">
        <f>IFERROR(VLOOKUP(B78,'[1]20'!B:E,4,0),"0")</f>
        <v>0</v>
      </c>
      <c r="ET78" s="77">
        <f>IFERROR(VLOOKUP(B78,'[1]20'!B:F,5,0),"0")</f>
        <v>0</v>
      </c>
      <c r="EU78" s="77">
        <f>IFERROR(VLOOKUP(B78,'[1]20'!B:J,9,0),"0")</f>
        <v>0</v>
      </c>
      <c r="EV78" s="77">
        <f>IFERROR(VLOOKUP(B78,'[1]20'!B:K,10,0),"0")</f>
        <v>0</v>
      </c>
      <c r="EW78" s="77">
        <f>IFERROR(VLOOKUP(B78,'[1]20'!B:L,11,0),"0")</f>
        <v>0</v>
      </c>
      <c r="EX78" s="75">
        <f t="shared" si="63"/>
        <v>2</v>
      </c>
      <c r="EY78" s="77">
        <f>IFERROR(VLOOKUP(B78,'[1]21'!B:D,3,0),"0")</f>
        <v>0</v>
      </c>
      <c r="EZ78" s="77">
        <f>IFERROR(VLOOKUP(B78,'[1]21'!B:E,4,0),"0")</f>
        <v>0</v>
      </c>
      <c r="FA78" s="77">
        <f>IFERROR(VLOOKUP(B78,'[1]21'!B:F,5,0),"0")</f>
        <v>0</v>
      </c>
      <c r="FB78" s="77">
        <f>IFERROR(VLOOKUP(B78,'[1]21'!B:J,9,0),"0")</f>
        <v>0</v>
      </c>
      <c r="FC78" s="77">
        <f>IFERROR(VLOOKUP(B78,'[1]21'!B:K,10,0),"0")</f>
        <v>0</v>
      </c>
      <c r="FD78" s="77">
        <f>IFERROR(VLOOKUP(B78,'[1]21'!B:L,11,0),"0")</f>
        <v>0</v>
      </c>
      <c r="FE78" s="75">
        <f t="shared" si="64"/>
        <v>0</v>
      </c>
      <c r="FF78" s="77">
        <f>IFERROR(VLOOKUP(B78,'[1]22'!B:D,3,0),"0")</f>
        <v>0</v>
      </c>
      <c r="FG78" s="77">
        <f>IFERROR(VLOOKUP(B78,'[1]22'!B:E,4,0),"0")</f>
        <v>0</v>
      </c>
      <c r="FH78" s="77">
        <f>IFERROR(VLOOKUP(B78,'[1]22'!B:F,5,0),"0")</f>
        <v>0</v>
      </c>
      <c r="FI78" s="77">
        <f>IFERROR(VLOOKUP(B78,'[1]22'!B:J,9,0),"0")</f>
        <v>0</v>
      </c>
      <c r="FJ78" s="77">
        <f>IFERROR(VLOOKUP(B78,'[1]22'!B:K,10,0),"0")</f>
        <v>0</v>
      </c>
      <c r="FK78" s="77">
        <f>IFERROR(VLOOKUP(B78,'[1]22'!B:L,11,0),"0")</f>
        <v>0</v>
      </c>
      <c r="FL78" s="75">
        <f t="shared" si="65"/>
        <v>0</v>
      </c>
      <c r="FM78" s="77">
        <f>IFERROR(VLOOKUP(B78,'[1]23'!B:D,3,0),"0")</f>
        <v>0</v>
      </c>
      <c r="FN78" s="77">
        <f>IFERROR(VLOOKUP(B78,'[1]23'!B:E,4,0),"0")</f>
        <v>0</v>
      </c>
      <c r="FO78" s="77">
        <f>IFERROR(VLOOKUP(B78,'[1]23'!B:F,5,0),"0")</f>
        <v>0</v>
      </c>
      <c r="FP78" s="77">
        <f>IFERROR(VLOOKUP(B78,'[1]23'!B:J,9,0),"0")</f>
        <v>1</v>
      </c>
      <c r="FQ78" s="77">
        <f>IFERROR(VLOOKUP(B78,'[1]23'!B:K,10,0),"0")</f>
        <v>0</v>
      </c>
      <c r="FR78" s="77">
        <f>IFERROR(VLOOKUP(B78,'[1]23'!B:L,11,0),"0")</f>
        <v>0</v>
      </c>
      <c r="FS78" s="75">
        <f t="shared" si="66"/>
        <v>1</v>
      </c>
      <c r="FT78" s="77">
        <f>IFERROR(VLOOKUP(B78,'[1]24'!B:D,3,0),"0")</f>
        <v>0</v>
      </c>
      <c r="FU78" s="77">
        <f>IFERROR(VLOOKUP(B78,'[1]24'!B:E,4,0),"0")</f>
        <v>0</v>
      </c>
      <c r="FV78" s="77">
        <f>IFERROR(VLOOKUP(B78,'[1]24'!B:F,5,0),"0")</f>
        <v>1</v>
      </c>
      <c r="FW78" s="77">
        <f>IFERROR(VLOOKUP(B78,'[1]24'!B:J,9,0),"0")</f>
        <v>1</v>
      </c>
      <c r="FX78" s="77">
        <f>IFERROR(VLOOKUP(B78,'[1]24'!B:K,10,0),"0")</f>
        <v>0</v>
      </c>
      <c r="FY78" s="77">
        <f>IFERROR(VLOOKUP(B78,'[1]24'!B:L,11,0),"0")</f>
        <v>0</v>
      </c>
      <c r="FZ78" s="75">
        <f t="shared" si="67"/>
        <v>2</v>
      </c>
      <c r="GA78" s="77">
        <f>IFERROR(VLOOKUP(B78,'[1]25'!B:D,3,0),"0")</f>
        <v>0</v>
      </c>
      <c r="GB78" s="77">
        <f>IFERROR(VLOOKUP(B78,'[1]25'!B:E,4,0),"0")</f>
        <v>0</v>
      </c>
      <c r="GC78" s="77">
        <f>IFERROR(VLOOKUP(B78,'[1]25'!B:F,5,0),"0")</f>
        <v>0</v>
      </c>
      <c r="GD78" s="77">
        <f>IFERROR(VLOOKUP(B78,'[1]25'!B:J,9,0),"0")</f>
        <v>0</v>
      </c>
      <c r="GE78" s="77">
        <f>IFERROR(VLOOKUP(B78,'[1]25'!B:K,10,0),"0")</f>
        <v>0</v>
      </c>
      <c r="GF78" s="77">
        <f>IFERROR(VLOOKUP(B78,'[1]25'!B:L,11,0),"0")</f>
        <v>0</v>
      </c>
      <c r="GG78" s="75">
        <f t="shared" si="68"/>
        <v>0</v>
      </c>
      <c r="GH78" s="77">
        <f>IFERROR(VLOOKUP(B78,'[1]26'!B:D,3,0),"0")</f>
        <v>3</v>
      </c>
      <c r="GI78" s="77">
        <f>IFERROR(VLOOKUP(B78,'[1]26'!B:E,4,0),"0")</f>
        <v>0</v>
      </c>
      <c r="GJ78" s="77">
        <f>IFERROR(VLOOKUP(B78,'[1]26'!B:F,5,0),"0")</f>
        <v>1</v>
      </c>
      <c r="GK78" s="77">
        <f>IFERROR(VLOOKUP(B78,'[1]26'!B:J,9,0),"0")</f>
        <v>1</v>
      </c>
      <c r="GL78" s="77">
        <f>IFERROR(VLOOKUP(B78,'[1]26'!B:K,10,0),"0")</f>
        <v>0</v>
      </c>
      <c r="GM78" s="77">
        <f>IFERROR(VLOOKUP(B78,'[1]26'!B:L,11,0),"0")</f>
        <v>0</v>
      </c>
      <c r="GN78" s="75">
        <f t="shared" si="69"/>
        <v>5</v>
      </c>
      <c r="GO78" s="77">
        <f>IFERROR(VLOOKUP(B78,'[1]27'!B:D,3,0),"0")</f>
        <v>0</v>
      </c>
      <c r="GP78" s="77">
        <f>IFERROR(VLOOKUP(B78,'[1]27'!B:E,4,0),"0")</f>
        <v>0</v>
      </c>
      <c r="GQ78" s="77">
        <f>IFERROR(VLOOKUP(B78,'[1]27'!B:F,5,0),"0")</f>
        <v>0</v>
      </c>
      <c r="GR78" s="77">
        <f>IFERROR(VLOOKUP(B78,'[1]27'!B:J,9,0),"0")</f>
        <v>1</v>
      </c>
      <c r="GS78" s="77">
        <f>IFERROR(VLOOKUP(B78,'[1]27'!B:K,10,0),"0")</f>
        <v>0</v>
      </c>
      <c r="GT78" s="77">
        <f>IFERROR(VLOOKUP(B78,'[1]27'!B:L,11,0),"0")</f>
        <v>0</v>
      </c>
      <c r="GU78" s="75">
        <f t="shared" si="70"/>
        <v>1</v>
      </c>
      <c r="GV78" s="77">
        <f>IFERROR(VLOOKUP(B78,'[1]28'!B:D,3,0),"0")</f>
        <v>0</v>
      </c>
      <c r="GW78" s="77">
        <f>IFERROR(VLOOKUP(B78,'[1]28'!B:E,4,0),"0")</f>
        <v>0</v>
      </c>
      <c r="GX78" s="77">
        <f>IFERROR(VLOOKUP(B78,'[1]28'!B:F,5,0),"0")</f>
        <v>0</v>
      </c>
      <c r="GY78" s="77">
        <f>IFERROR(VLOOKUP(B78,'[1]28'!B:J,9,0),"0")</f>
        <v>1</v>
      </c>
      <c r="GZ78" s="77">
        <f>IFERROR(VLOOKUP(B78,'[1]28'!B:K,10,0),"0")</f>
        <v>0</v>
      </c>
      <c r="HA78" s="77">
        <f>IFERROR(VLOOKUP(B78,'[1]28'!B:L,11,0),"0")</f>
        <v>0</v>
      </c>
      <c r="HB78" s="75">
        <f t="shared" si="71"/>
        <v>1</v>
      </c>
      <c r="HC78" s="77" t="str">
        <f>IFERROR(VLOOKUP(B78,#REF!,3),"0")</f>
        <v>0</v>
      </c>
      <c r="HD78" s="77" t="str">
        <f>IFERROR(VLOOKUP(B78,#REF!,4,0),"0")</f>
        <v>0</v>
      </c>
      <c r="HE78" s="77" t="str">
        <f>IFERROR(VLOOKUP(B78,#REF!,5,0),"0")</f>
        <v>0</v>
      </c>
      <c r="HF78" s="77" t="str">
        <f>IFERROR(VLOOKUP(B78,#REF!,9,0),"0")</f>
        <v>0</v>
      </c>
      <c r="HG78" s="77" t="str">
        <f>IFERROR(VLOOKUP(B78,#REF!,10,0),"0")</f>
        <v>0</v>
      </c>
      <c r="HH78" s="77" t="str">
        <f>IFERROR(VLOOKUP(B78,#REF!,11,0),"0")</f>
        <v>0</v>
      </c>
      <c r="HI78" s="75">
        <f t="shared" si="72"/>
        <v>0</v>
      </c>
      <c r="HP78" s="75">
        <f t="shared" si="73"/>
        <v>0</v>
      </c>
      <c r="HW78" s="75">
        <f t="shared" si="74"/>
        <v>0</v>
      </c>
    </row>
    <row r="79" spans="1:231" x14ac:dyDescent="0.6">
      <c r="A79" s="57">
        <v>76</v>
      </c>
      <c r="B79" s="57">
        <v>1112002</v>
      </c>
      <c r="C79" s="58" t="s">
        <v>16795</v>
      </c>
      <c r="D79" s="57" t="s">
        <v>168</v>
      </c>
      <c r="E79" s="59">
        <v>29.69</v>
      </c>
      <c r="F79" s="73">
        <f t="shared" si="43"/>
        <v>6472.42</v>
      </c>
      <c r="G79" s="74">
        <f t="shared" si="40"/>
        <v>64</v>
      </c>
      <c r="H79" s="74">
        <f t="shared" si="40"/>
        <v>2</v>
      </c>
      <c r="I79" s="74">
        <f t="shared" si="40"/>
        <v>4</v>
      </c>
      <c r="J79" s="74">
        <f t="shared" si="40"/>
        <v>148</v>
      </c>
      <c r="K79" s="74">
        <f t="shared" si="40"/>
        <v>0</v>
      </c>
      <c r="L79" s="74">
        <f t="shared" si="40"/>
        <v>0</v>
      </c>
      <c r="M79" s="75">
        <f t="shared" si="41"/>
        <v>218</v>
      </c>
      <c r="N79" s="76">
        <f t="shared" si="42"/>
        <v>218</v>
      </c>
      <c r="O79" s="77" t="str">
        <f>IFERROR(VLOOKUP(B79,'[1]1ไม่มียอด'!B:D,3,0),"0")</f>
        <v>0</v>
      </c>
      <c r="P79" s="77" t="str">
        <f>IFERROR(VLOOKUP(B79,'[1]1ไม่มียอด'!B:E,4,0),"0")</f>
        <v>0</v>
      </c>
      <c r="Q79" s="77" t="str">
        <f>IFERROR(VLOOKUP(B79,'[1]1ไม่มียอด'!B:F,5,0),"0")</f>
        <v>0</v>
      </c>
      <c r="R79" s="77" t="str">
        <f>IFERROR(VLOOKUP(B79,'[1]1ไม่มียอด'!B:G,6,0),"0")</f>
        <v>0</v>
      </c>
      <c r="S79" s="77" t="str">
        <f>IFERROR(VLOOKUP(B79,'[1]1ไม่มียอด'!B:J,9,0),"0")</f>
        <v>0</v>
      </c>
      <c r="T79" s="77" t="str">
        <f>IFERROR(VLOOKUP(B79,'[1]1ไม่มียอด'!B:K,10,0),"0")</f>
        <v>0</v>
      </c>
      <c r="U79" s="75">
        <f t="shared" si="44"/>
        <v>0</v>
      </c>
      <c r="V79" s="77" t="str">
        <f>IFERROR(VLOOKUP(B79,#REF!,3,0),"0")</f>
        <v>0</v>
      </c>
      <c r="W79" s="77" t="str">
        <f>IFERROR(VLOOKUP(B79,#REF!,4,0),"0")</f>
        <v>0</v>
      </c>
      <c r="X79" s="77" t="str">
        <f>IFERROR(VLOOKUP(B79,#REF!,5,0),"0")</f>
        <v>0</v>
      </c>
      <c r="Y79" s="77" t="str">
        <f>IFERROR(VLOOKUP(B79,#REF!,9,0),"0")</f>
        <v>0</v>
      </c>
      <c r="Z79" s="77" t="str">
        <f>IFERROR(VLOOKUP(B79,#REF!,10,0),"0")</f>
        <v>0</v>
      </c>
      <c r="AA79" s="77" t="str">
        <f>IFERROR(VLOOKUP(B79,#REF!,11,0),"0")</f>
        <v>0</v>
      </c>
      <c r="AB79" s="75">
        <f t="shared" si="45"/>
        <v>0</v>
      </c>
      <c r="AC79" s="77">
        <f>IFERROR(VLOOKUP(B79,'[1]3'!B:D,3,0),"0")</f>
        <v>4</v>
      </c>
      <c r="AD79" s="77">
        <f>IFERROR(VLOOKUP(B79,'[1]3'!B:E,4,0),"0")</f>
        <v>0</v>
      </c>
      <c r="AE79" s="77">
        <f>IFERROR(VLOOKUP(B79,'[1]3'!B:F,5,0),"0")</f>
        <v>0</v>
      </c>
      <c r="AF79" s="77">
        <f>IFERROR(VLOOKUP(B79,'[1]3'!B:J,9,0),"0")</f>
        <v>2</v>
      </c>
      <c r="AG79" s="77">
        <f>IFERROR(VLOOKUP(B79,'[1]3'!B:K,10,0),"0")</f>
        <v>0</v>
      </c>
      <c r="AH79" s="77">
        <f>IFERROR(VLOOKUP(B79,'[1]3'!B:L,11,0),"0")</f>
        <v>0</v>
      </c>
      <c r="AI79" s="75">
        <f t="shared" si="46"/>
        <v>6</v>
      </c>
      <c r="AJ79" s="77">
        <f>IFERROR(VLOOKUP(B79,'[1]4'!B:D,3,0),"0")</f>
        <v>4</v>
      </c>
      <c r="AK79" s="77">
        <f>IFERROR(VLOOKUP(B79,'[1]4'!B:E,4,0),"0")</f>
        <v>0</v>
      </c>
      <c r="AL79" s="77">
        <f>IFERROR(VLOOKUP(B79,'[1]4'!B:F,5,0),"0")</f>
        <v>0</v>
      </c>
      <c r="AM79" s="77">
        <f>IFERROR(VLOOKUP(B79,'[1]4'!B:J,9,0),"0")</f>
        <v>3</v>
      </c>
      <c r="AN79" s="77">
        <f>IFERROR(VLOOKUP(B79,'[1]4'!B:K,10,0),"0")</f>
        <v>0</v>
      </c>
      <c r="AO79" s="77">
        <f>IFERROR(VLOOKUP(B79,'[1]4'!B:L,11,0),"0")</f>
        <v>0</v>
      </c>
      <c r="AP79" s="75">
        <f t="shared" si="47"/>
        <v>7</v>
      </c>
      <c r="AQ79" s="77">
        <f>IFERROR(VLOOKUP(B79,'[1]5'!B:D,3,0),"0")</f>
        <v>3</v>
      </c>
      <c r="AR79" s="77">
        <f>IFERROR(VLOOKUP(B79,'[1]5'!B:E,4,0),"0")</f>
        <v>0</v>
      </c>
      <c r="AS79" s="77">
        <f>IFERROR(VLOOKUP(B79,'[1]5'!B:F,5,0),"0")</f>
        <v>0</v>
      </c>
      <c r="AT79" s="77">
        <f>IFERROR(VLOOKUP(B79,'[1]5'!B:J,9,0),"0")</f>
        <v>2</v>
      </c>
      <c r="AU79" s="77">
        <f>IFERROR(VLOOKUP(B79,'[1]5'!B:K,10,0),"0")</f>
        <v>0</v>
      </c>
      <c r="AV79" s="77">
        <f>IFERROR(VLOOKUP(B79,'[1]5'!B:L,11,0),"0")</f>
        <v>0</v>
      </c>
      <c r="AW79" s="75">
        <f t="shared" si="48"/>
        <v>5</v>
      </c>
      <c r="AX79" s="77">
        <f>IFERROR(VLOOKUP(B79,'[1]6'!B:D,3,0),"0")</f>
        <v>2</v>
      </c>
      <c r="AY79" s="77">
        <f>IFERROR(VLOOKUP(B79,'[1]6'!B:E,4,0),"0")</f>
        <v>0</v>
      </c>
      <c r="AZ79" s="77">
        <f>IFERROR(VLOOKUP(B79,'[1]6'!B:F,5,0),"0")</f>
        <v>0</v>
      </c>
      <c r="BA79" s="77">
        <f>IFERROR(VLOOKUP(B79,'[1]6'!B:J,9,0),"0")</f>
        <v>0</v>
      </c>
      <c r="BB79" s="77">
        <f>IFERROR(VLOOKUP(B79,'[1]6'!B:K,10,0),"0")</f>
        <v>0</v>
      </c>
      <c r="BC79" s="77">
        <f>IFERROR(VLOOKUP(B79,'[1]6'!B:L,11,0),"0")</f>
        <v>0</v>
      </c>
      <c r="BD79" s="75">
        <f t="shared" si="49"/>
        <v>2</v>
      </c>
      <c r="BE79" s="77">
        <f>IFERROR(VLOOKUP(B79,'[1]7'!B:D,3,0),"0")</f>
        <v>4</v>
      </c>
      <c r="BF79" s="77">
        <f>IFERROR(VLOOKUP(B79,'[1]7'!B:E,4,0),"0")</f>
        <v>0</v>
      </c>
      <c r="BG79" s="77">
        <f>IFERROR(VLOOKUP(B79,'[1]7'!B:F,5,0),"0")</f>
        <v>0</v>
      </c>
      <c r="BH79" s="77">
        <f>IFERROR(VLOOKUP(B79,'[1]7'!B:J,9,0),"0")</f>
        <v>1</v>
      </c>
      <c r="BI79" s="77">
        <f>IFERROR(VLOOKUP(B79,'[1]7'!B:K,10,0),"0")</f>
        <v>0</v>
      </c>
      <c r="BJ79" s="77">
        <f>IFERROR(VLOOKUP(B79,'[1]7'!B:L,11,0),"0")</f>
        <v>0</v>
      </c>
      <c r="BK79" s="75">
        <f t="shared" si="50"/>
        <v>5</v>
      </c>
      <c r="BL79" s="77">
        <f>IFERROR(VLOOKUP(B79,'[1]8'!B:D,3,0),"0")</f>
        <v>5</v>
      </c>
      <c r="BM79" s="77">
        <f>IFERROR(VLOOKUP(B79,'[1]8'!B:E,4,0),"0")</f>
        <v>0</v>
      </c>
      <c r="BN79" s="77">
        <f>IFERROR(VLOOKUP(B79,'[1]8'!B:F,5,0),"0")</f>
        <v>0</v>
      </c>
      <c r="BO79" s="77">
        <f>IFERROR(VLOOKUP(B79,'[1]8'!B:J,9,0),"0")</f>
        <v>0</v>
      </c>
      <c r="BP79" s="77">
        <f>IFERROR(VLOOKUP(B79,'[1]8'!B:K,10,0),"0")</f>
        <v>0</v>
      </c>
      <c r="BQ79" s="77">
        <f>IFERROR(VLOOKUP(B79,'[1]8'!B:L,11,0),"0")</f>
        <v>0</v>
      </c>
      <c r="BR79" s="75">
        <f t="shared" si="51"/>
        <v>5</v>
      </c>
      <c r="BS79" s="77">
        <f>IFERROR(VLOOKUP(B79,'[1]9'!B:D,3,0),"0")</f>
        <v>3</v>
      </c>
      <c r="BT79" s="77">
        <f>IFERROR(VLOOKUP(B79,'[1]9'!B:E,4,0),"0")</f>
        <v>0</v>
      </c>
      <c r="BU79" s="77">
        <f>IFERROR(VLOOKUP(B79,'[1]9'!B:F,5,0),"0")</f>
        <v>0</v>
      </c>
      <c r="BV79" s="77">
        <f>IFERROR(VLOOKUP(B79,'[1]9'!B:J,9,0),"0")</f>
        <v>1</v>
      </c>
      <c r="BW79" s="77">
        <f>IFERROR(VLOOKUP(B79,'[1]9'!B:K,10,0),"0")</f>
        <v>0</v>
      </c>
      <c r="BX79" s="77">
        <f>IFERROR(VLOOKUP(B79,'[1]9'!B:L,11,0),"0")</f>
        <v>0</v>
      </c>
      <c r="BY79" s="75">
        <f t="shared" si="52"/>
        <v>4</v>
      </c>
      <c r="BZ79" s="77">
        <f>IFERROR(VLOOKUP(B79,'[1]10'!B:D,3,0),"0")</f>
        <v>2</v>
      </c>
      <c r="CA79" s="77">
        <f>IFERROR(VLOOKUP(B79,'[1]10'!B:E,4,0),"0")</f>
        <v>0</v>
      </c>
      <c r="CB79" s="77">
        <f>VLOOKUP(B79,'[1]10'!B:F,5,0)</f>
        <v>0</v>
      </c>
      <c r="CC79" s="77">
        <f>IFERROR(VLOOKUP(B79,'[1]10'!B:J,9,0),"0")</f>
        <v>14</v>
      </c>
      <c r="CD79" s="77">
        <f>IFERROR(VLOOKUP(B79,'[1]10'!B:K,10,0),"0")</f>
        <v>0</v>
      </c>
      <c r="CE79" s="77">
        <f>IFERROR(VLOOKUP(B79,'[1]10'!B:L,11,0),"0")</f>
        <v>0</v>
      </c>
      <c r="CF79" s="75">
        <f t="shared" si="53"/>
        <v>16</v>
      </c>
      <c r="CG79" s="77">
        <f>IFERROR(VLOOKUP(B79,'[1]11'!B:D,3,0),"0")</f>
        <v>4</v>
      </c>
      <c r="CH79" s="77">
        <f>IFERROR(VLOOKUP(B79,'[1]11'!B:E,4,0),"0")</f>
        <v>1</v>
      </c>
      <c r="CI79" s="77">
        <f>IFERROR(VLOOKUP(B79,'[1]11'!B:F,5,0),"0")</f>
        <v>1</v>
      </c>
      <c r="CJ79" s="77">
        <f>IFERROR(VLOOKUP(B79,'[1]11'!B:J,9,0),"0")</f>
        <v>18</v>
      </c>
      <c r="CK79" s="77">
        <f>IFERROR(VLOOKUP(B79,'[1]11'!B:K,10,0),"0")</f>
        <v>0</v>
      </c>
      <c r="CL79" s="77">
        <f>IFERROR(VLOOKUP(B79,'[1]11'!B:L,11,0),"0")</f>
        <v>0</v>
      </c>
      <c r="CM79" s="75">
        <f t="shared" si="54"/>
        <v>24</v>
      </c>
      <c r="CN79" s="77">
        <f>IFERROR(VLOOKUP(B79,'[1]12'!B:D,3,0),"0")</f>
        <v>1</v>
      </c>
      <c r="CO79" s="77">
        <f>IFERROR(VLOOKUP(B79,'[1]12'!B:E,4,0),"0")</f>
        <v>0</v>
      </c>
      <c r="CP79" s="77">
        <f>IFERROR(VLOOKUP(B79,'[1]12'!B:F,5,0),"0")</f>
        <v>0</v>
      </c>
      <c r="CQ79" s="77">
        <f>IFERROR(VLOOKUP(B79,'[1]12'!B:J,9,0),"0")</f>
        <v>47</v>
      </c>
      <c r="CR79" s="77">
        <f>IFERROR(VLOOKUP(B79,'[1]12'!B:K,10,0),"0")</f>
        <v>0</v>
      </c>
      <c r="CS79" s="77">
        <f>IFERROR(VLOOKUP(B79,'[1]12'!B:L,11,0),"0")</f>
        <v>0</v>
      </c>
      <c r="CT79" s="75">
        <f t="shared" si="55"/>
        <v>48</v>
      </c>
      <c r="CU79" s="77">
        <f>IFERROR(VLOOKUP(B79,'[1]13'!B:D,3,0),"0")</f>
        <v>2</v>
      </c>
      <c r="CV79" s="77">
        <f>IFERROR(VLOOKUP(B79,'[1]13'!B:E,4,0),"0")</f>
        <v>0</v>
      </c>
      <c r="CW79" s="77">
        <f>IFERROR(VLOOKUP(B79,'[1]13'!B:F,5,0),"0")</f>
        <v>0</v>
      </c>
      <c r="CX79" s="77">
        <f>IFERROR(VLOOKUP(B79,'[1]13'!B:J,9,0),"0")</f>
        <v>14</v>
      </c>
      <c r="CY79" s="77">
        <f>IFERROR(VLOOKUP(B79,'[1]13'!B:K,10,0),"0")</f>
        <v>0</v>
      </c>
      <c r="CZ79" s="77">
        <f>IFERROR(VLOOKUP(B79,'[1]13'!B:L,11,0),"0")</f>
        <v>0</v>
      </c>
      <c r="DA79" s="75">
        <f t="shared" si="56"/>
        <v>16</v>
      </c>
      <c r="DB79" s="77">
        <f>IFERROR(VLOOKUP(B79,'[1]14'!B:D,3,0),"0")</f>
        <v>3</v>
      </c>
      <c r="DC79" s="77">
        <f>IFERROR(VLOOKUP(B79,'[1]14'!B:E,4,0),"0")</f>
        <v>0</v>
      </c>
      <c r="DD79" s="77">
        <f>IFERROR(VLOOKUP(B79,'[1]14'!B:F,5,0),"0")</f>
        <v>0</v>
      </c>
      <c r="DE79" s="77">
        <f>IFERROR(VLOOKUP(B79,'[1]14'!B:J,9,0),"0")</f>
        <v>10</v>
      </c>
      <c r="DF79" s="77">
        <f>IFERROR(VLOOKUP(B79,'[1]14'!B:K,10,0),"0")</f>
        <v>0</v>
      </c>
      <c r="DG79" s="77">
        <f>IFERROR(VLOOKUP(B79,'[1]14'!B:L,11,0),"0")</f>
        <v>0</v>
      </c>
      <c r="DH79" s="75">
        <f t="shared" si="57"/>
        <v>13</v>
      </c>
      <c r="DI79" s="77">
        <f>IFERROR(VLOOKUP(B79,'[1]15'!B:D,3,0),"0")</f>
        <v>14</v>
      </c>
      <c r="DJ79" s="77">
        <f>IFERROR(VLOOKUP(B79,'[1]15'!B:E,4,0),"0")</f>
        <v>0</v>
      </c>
      <c r="DK79" s="77">
        <f>IFERROR(VLOOKUP(B79,'[1]15'!B:F,5,0),"0")</f>
        <v>0</v>
      </c>
      <c r="DL79" s="77">
        <f>IFERROR(VLOOKUP(B79,'[1]15'!B:J,9,0),"0")</f>
        <v>6</v>
      </c>
      <c r="DM79" s="77">
        <f>IFERROR(VLOOKUP(B79,'[1]15'!B:K,10,0),"0")</f>
        <v>0</v>
      </c>
      <c r="DN79" s="77">
        <f>IFERROR(VLOOKUP(B79,'[1]15'!B:L,11,0),"0")</f>
        <v>0</v>
      </c>
      <c r="DO79" s="75">
        <f t="shared" si="58"/>
        <v>20</v>
      </c>
      <c r="DP79" s="77">
        <f>IFERROR(VLOOKUP(B79,'[1]16'!B:D,3,0),"0")</f>
        <v>5</v>
      </c>
      <c r="DQ79" s="77">
        <f>IFERROR(VLOOKUP(B79,'[1]16'!B:E,4,0),"0")</f>
        <v>1</v>
      </c>
      <c r="DR79" s="77">
        <f>IFERROR(VLOOKUP(B79,'[1]16'!B:F,5,0),"0")</f>
        <v>1</v>
      </c>
      <c r="DS79" s="77">
        <f>IFERROR(VLOOKUP(B79,'[1]16'!B:J,9,0),"0")</f>
        <v>3</v>
      </c>
      <c r="DT79" s="77">
        <f>IFERROR(VLOOKUP(B79,'[1]16'!B:K,10,0),"0")</f>
        <v>0</v>
      </c>
      <c r="DU79" s="77">
        <f>IFERROR(VLOOKUP(B79,'[1]16'!B:L,11,0),"0")</f>
        <v>0</v>
      </c>
      <c r="DV79" s="75">
        <f t="shared" si="59"/>
        <v>10</v>
      </c>
      <c r="DW79" s="77">
        <f>IFERROR(VLOOKUP(B79,'[1]17'!B:D,3,0),"0")</f>
        <v>1</v>
      </c>
      <c r="DX79" s="77">
        <f>IFERROR(VLOOKUP(B79,'[1]17'!B:E,4,0),"0")</f>
        <v>0</v>
      </c>
      <c r="DY79" s="77">
        <f>IFERROR(VLOOKUP(B79,'[1]17'!B:F,5,0),"0")</f>
        <v>0</v>
      </c>
      <c r="DZ79" s="77">
        <f>IFERROR(VLOOKUP(B79,'[1]17'!B:J,9,0),"0")</f>
        <v>16</v>
      </c>
      <c r="EA79" s="77">
        <f>IFERROR(VLOOKUP(B79,'[1]17'!B:K,10,0),"0")</f>
        <v>0</v>
      </c>
      <c r="EB79" s="77">
        <f>IFERROR(VLOOKUP(B79,'[1]17'!B:L,11,0),"0")</f>
        <v>0</v>
      </c>
      <c r="EC79" s="75">
        <f t="shared" si="60"/>
        <v>17</v>
      </c>
      <c r="ED79" s="77">
        <f>IFERROR(VLOOKUP(B79,'[1]18'!B:D,3,0),"0")</f>
        <v>1</v>
      </c>
      <c r="EE79" s="77">
        <f>IFERROR(VLOOKUP(B79,'[1]18'!B:E,4,0),"0")</f>
        <v>0</v>
      </c>
      <c r="EF79" s="77">
        <f>IFERROR(VLOOKUP(B79,'[1]18'!B:F,5,0),"0")</f>
        <v>0</v>
      </c>
      <c r="EG79" s="77">
        <f>IFERROR(VLOOKUP(B79,'[1]18'!B:J,9,0),"0")</f>
        <v>7</v>
      </c>
      <c r="EH79" s="77">
        <f>IFERROR(VLOOKUP(B79,'[1]18'!B:K,10,0),"0")</f>
        <v>0</v>
      </c>
      <c r="EI79" s="77">
        <f>IFERROR(VLOOKUP(B79,'[1]18'!B:L,11,0),"0")</f>
        <v>0</v>
      </c>
      <c r="EJ79" s="75">
        <f t="shared" si="61"/>
        <v>8</v>
      </c>
      <c r="EK79" s="77">
        <f>IFERROR(VLOOKUP(B79,'[1]19'!B:D,3,0),"0")</f>
        <v>6</v>
      </c>
      <c r="EL79" s="77">
        <f>IFERROR(VLOOKUP(B79,'[1]19'!B:E,4,0),"0")</f>
        <v>0</v>
      </c>
      <c r="EM79" s="77">
        <f>IFERROR(VLOOKUP(B79,'[1]19'!B:F,5,0),"0")</f>
        <v>0</v>
      </c>
      <c r="EN79" s="77">
        <f>IFERROR(VLOOKUP(B79,'[1]19'!B:J,9,0),"0")</f>
        <v>1</v>
      </c>
      <c r="EO79" s="77">
        <f>IFERROR(VLOOKUP(B79,'[1]19'!B:K,10,0),"0")</f>
        <v>0</v>
      </c>
      <c r="EP79" s="77">
        <f>IFERROR(VLOOKUP(B79,'[1]19'!B:L,11,0),"0")</f>
        <v>0</v>
      </c>
      <c r="EQ79" s="75">
        <f t="shared" si="62"/>
        <v>7</v>
      </c>
      <c r="ER79" s="77">
        <f>IFERROR(VLOOKUP(B79,'[1]20'!B:D,3,0),"0")</f>
        <v>0</v>
      </c>
      <c r="ES79" s="77">
        <f>IFERROR(VLOOKUP(B79,'[1]20'!B:E,4,0),"0")</f>
        <v>0</v>
      </c>
      <c r="ET79" s="77">
        <f>IFERROR(VLOOKUP(B79,'[1]20'!B:F,5,0),"0")</f>
        <v>0</v>
      </c>
      <c r="EU79" s="77">
        <f>IFERROR(VLOOKUP(B79,'[1]20'!B:J,9,0),"0")</f>
        <v>0</v>
      </c>
      <c r="EV79" s="77">
        <f>IFERROR(VLOOKUP(B79,'[1]20'!B:K,10,0),"0")</f>
        <v>0</v>
      </c>
      <c r="EW79" s="77">
        <f>IFERROR(VLOOKUP(B79,'[1]20'!B:L,11,0),"0")</f>
        <v>0</v>
      </c>
      <c r="EX79" s="75">
        <f t="shared" si="63"/>
        <v>0</v>
      </c>
      <c r="EY79" s="77">
        <f>IFERROR(VLOOKUP(B79,'[1]21'!B:D,3,0),"0")</f>
        <v>0</v>
      </c>
      <c r="EZ79" s="77">
        <f>IFERROR(VLOOKUP(B79,'[1]21'!B:E,4,0),"0")</f>
        <v>0</v>
      </c>
      <c r="FA79" s="77">
        <f>IFERROR(VLOOKUP(B79,'[1]21'!B:F,5,0),"0")</f>
        <v>0</v>
      </c>
      <c r="FB79" s="77">
        <f>IFERROR(VLOOKUP(B79,'[1]21'!B:J,9,0),"0")</f>
        <v>0</v>
      </c>
      <c r="FC79" s="77">
        <f>IFERROR(VLOOKUP(B79,'[1]21'!B:K,10,0),"0")</f>
        <v>0</v>
      </c>
      <c r="FD79" s="77">
        <f>IFERROR(VLOOKUP(B79,'[1]21'!B:L,11,0),"0")</f>
        <v>0</v>
      </c>
      <c r="FE79" s="75">
        <f t="shared" si="64"/>
        <v>0</v>
      </c>
      <c r="FF79" s="77">
        <f>IFERROR(VLOOKUP(B79,'[1]22'!B:D,3,0),"0")</f>
        <v>0</v>
      </c>
      <c r="FG79" s="77">
        <f>IFERROR(VLOOKUP(B79,'[1]22'!B:E,4,0),"0")</f>
        <v>0</v>
      </c>
      <c r="FH79" s="77">
        <f>IFERROR(VLOOKUP(B79,'[1]22'!B:F,5,0),"0")</f>
        <v>0</v>
      </c>
      <c r="FI79" s="77">
        <f>IFERROR(VLOOKUP(B79,'[1]22'!B:J,9,0),"0")</f>
        <v>0</v>
      </c>
      <c r="FJ79" s="77">
        <f>IFERROR(VLOOKUP(B79,'[1]22'!B:K,10,0),"0")</f>
        <v>0</v>
      </c>
      <c r="FK79" s="77">
        <f>IFERROR(VLOOKUP(B79,'[1]22'!B:L,11,0),"0")</f>
        <v>0</v>
      </c>
      <c r="FL79" s="75">
        <f t="shared" si="65"/>
        <v>0</v>
      </c>
      <c r="FM79" s="77">
        <f>IFERROR(VLOOKUP(B79,'[1]23'!B:D,3,0),"0")</f>
        <v>0</v>
      </c>
      <c r="FN79" s="77">
        <f>IFERROR(VLOOKUP(B79,'[1]23'!B:E,4,0),"0")</f>
        <v>0</v>
      </c>
      <c r="FO79" s="77">
        <f>IFERROR(VLOOKUP(B79,'[1]23'!B:F,5,0),"0")</f>
        <v>0</v>
      </c>
      <c r="FP79" s="77">
        <f>IFERROR(VLOOKUP(B79,'[1]23'!B:J,9,0),"0")</f>
        <v>1</v>
      </c>
      <c r="FQ79" s="77">
        <f>IFERROR(VLOOKUP(B79,'[1]23'!B:K,10,0),"0")</f>
        <v>0</v>
      </c>
      <c r="FR79" s="77">
        <f>IFERROR(VLOOKUP(B79,'[1]23'!B:L,11,0),"0")</f>
        <v>0</v>
      </c>
      <c r="FS79" s="75">
        <f t="shared" si="66"/>
        <v>1</v>
      </c>
      <c r="FT79" s="77">
        <f>IFERROR(VLOOKUP(B79,'[1]24'!B:D,3,0),"0")</f>
        <v>0</v>
      </c>
      <c r="FU79" s="77">
        <f>IFERROR(VLOOKUP(B79,'[1]24'!B:E,4,0),"0")</f>
        <v>0</v>
      </c>
      <c r="FV79" s="77">
        <f>IFERROR(VLOOKUP(B79,'[1]24'!B:F,5,0),"0")</f>
        <v>1</v>
      </c>
      <c r="FW79" s="77">
        <f>IFERROR(VLOOKUP(B79,'[1]24'!B:J,9,0),"0")</f>
        <v>1</v>
      </c>
      <c r="FX79" s="77">
        <f>IFERROR(VLOOKUP(B79,'[1]24'!B:K,10,0),"0")</f>
        <v>0</v>
      </c>
      <c r="FY79" s="77">
        <f>IFERROR(VLOOKUP(B79,'[1]24'!B:L,11,0),"0")</f>
        <v>0</v>
      </c>
      <c r="FZ79" s="75">
        <f t="shared" si="67"/>
        <v>2</v>
      </c>
      <c r="GA79" s="77">
        <f>IFERROR(VLOOKUP(B79,'[1]25'!B:D,3,0),"0")</f>
        <v>0</v>
      </c>
      <c r="GB79" s="77">
        <f>IFERROR(VLOOKUP(B79,'[1]25'!B:E,4,0),"0")</f>
        <v>0</v>
      </c>
      <c r="GC79" s="77">
        <f>IFERROR(VLOOKUP(B79,'[1]25'!B:F,5,0),"0")</f>
        <v>0</v>
      </c>
      <c r="GD79" s="77">
        <f>IFERROR(VLOOKUP(B79,'[1]25'!B:J,9,0),"0")</f>
        <v>0</v>
      </c>
      <c r="GE79" s="77">
        <f>IFERROR(VLOOKUP(B79,'[1]25'!B:K,10,0),"0")</f>
        <v>0</v>
      </c>
      <c r="GF79" s="77">
        <f>IFERROR(VLOOKUP(B79,'[1]25'!B:L,11,0),"0")</f>
        <v>0</v>
      </c>
      <c r="GG79" s="75">
        <f t="shared" si="68"/>
        <v>0</v>
      </c>
      <c r="GH79" s="77">
        <f>IFERROR(VLOOKUP(B79,'[1]26'!B:D,3,0),"0")</f>
        <v>0</v>
      </c>
      <c r="GI79" s="77">
        <f>IFERROR(VLOOKUP(B79,'[1]26'!B:E,4,0),"0")</f>
        <v>0</v>
      </c>
      <c r="GJ79" s="77">
        <f>IFERROR(VLOOKUP(B79,'[1]26'!B:F,5,0),"0")</f>
        <v>1</v>
      </c>
      <c r="GK79" s="77">
        <f>IFERROR(VLOOKUP(B79,'[1]26'!B:J,9,0),"0")</f>
        <v>1</v>
      </c>
      <c r="GL79" s="77">
        <f>IFERROR(VLOOKUP(B79,'[1]26'!B:K,10,0),"0")</f>
        <v>0</v>
      </c>
      <c r="GM79" s="77">
        <f>IFERROR(VLOOKUP(B79,'[1]26'!B:L,11,0),"0")</f>
        <v>0</v>
      </c>
      <c r="GN79" s="75">
        <f t="shared" si="69"/>
        <v>2</v>
      </c>
      <c r="GO79" s="77">
        <f>IFERROR(VLOOKUP(B79,'[1]27'!B:D,3,0),"0")</f>
        <v>0</v>
      </c>
      <c r="GP79" s="77">
        <f>IFERROR(VLOOKUP(B79,'[1]27'!B:E,4,0),"0")</f>
        <v>0</v>
      </c>
      <c r="GQ79" s="77">
        <f>IFERROR(VLOOKUP(B79,'[1]27'!B:F,5,0),"0")</f>
        <v>0</v>
      </c>
      <c r="GR79" s="77">
        <f>IFERROR(VLOOKUP(B79,'[1]27'!B:J,9,0),"0")</f>
        <v>0</v>
      </c>
      <c r="GS79" s="77">
        <f>IFERROR(VLOOKUP(B79,'[1]27'!B:K,10,0),"0")</f>
        <v>0</v>
      </c>
      <c r="GT79" s="77">
        <f>IFERROR(VLOOKUP(B79,'[1]27'!B:L,11,0),"0")</f>
        <v>0</v>
      </c>
      <c r="GU79" s="75">
        <f t="shared" si="70"/>
        <v>0</v>
      </c>
      <c r="GV79" s="77">
        <f>IFERROR(VLOOKUP(B79,'[1]28'!B:D,3,0),"0")</f>
        <v>0</v>
      </c>
      <c r="GW79" s="77">
        <f>IFERROR(VLOOKUP(B79,'[1]28'!B:E,4,0),"0")</f>
        <v>0</v>
      </c>
      <c r="GX79" s="77">
        <f>IFERROR(VLOOKUP(B79,'[1]28'!B:F,5,0),"0")</f>
        <v>0</v>
      </c>
      <c r="GY79" s="77">
        <f>IFERROR(VLOOKUP(B79,'[1]28'!B:J,9,0),"0")</f>
        <v>0</v>
      </c>
      <c r="GZ79" s="77">
        <f>IFERROR(VLOOKUP(B79,'[1]28'!B:K,10,0),"0")</f>
        <v>0</v>
      </c>
      <c r="HA79" s="77">
        <f>IFERROR(VLOOKUP(B79,'[1]28'!B:L,11,0),"0")</f>
        <v>0</v>
      </c>
      <c r="HB79" s="75">
        <f t="shared" si="71"/>
        <v>0</v>
      </c>
      <c r="HC79" s="77" t="str">
        <f>IFERROR(VLOOKUP(B79,#REF!,3),"0")</f>
        <v>0</v>
      </c>
      <c r="HD79" s="77" t="str">
        <f>IFERROR(VLOOKUP(B79,#REF!,4,0),"0")</f>
        <v>0</v>
      </c>
      <c r="HE79" s="77" t="str">
        <f>IFERROR(VLOOKUP(B79,#REF!,5,0),"0")</f>
        <v>0</v>
      </c>
      <c r="HF79" s="77" t="str">
        <f>IFERROR(VLOOKUP(B79,#REF!,9,0),"0")</f>
        <v>0</v>
      </c>
      <c r="HG79" s="77" t="str">
        <f>IFERROR(VLOOKUP(B79,#REF!,10,0),"0")</f>
        <v>0</v>
      </c>
      <c r="HH79" s="77" t="str">
        <f>IFERROR(VLOOKUP(B79,#REF!,11,0),"0")</f>
        <v>0</v>
      </c>
      <c r="HI79" s="75">
        <f t="shared" si="72"/>
        <v>0</v>
      </c>
      <c r="HP79" s="75">
        <f t="shared" si="73"/>
        <v>0</v>
      </c>
      <c r="HW79" s="75">
        <f t="shared" si="74"/>
        <v>0</v>
      </c>
    </row>
    <row r="80" spans="1:231" x14ac:dyDescent="0.6">
      <c r="A80" s="57">
        <v>77</v>
      </c>
      <c r="B80" s="57">
        <v>1112004</v>
      </c>
      <c r="C80" s="58" t="s">
        <v>16796</v>
      </c>
      <c r="D80" s="57" t="s">
        <v>168</v>
      </c>
      <c r="E80" s="59">
        <v>31.59</v>
      </c>
      <c r="F80" s="73">
        <f t="shared" si="43"/>
        <v>6286.41</v>
      </c>
      <c r="G80" s="74">
        <f t="shared" si="40"/>
        <v>52</v>
      </c>
      <c r="H80" s="74">
        <f t="shared" si="40"/>
        <v>1</v>
      </c>
      <c r="I80" s="74">
        <f t="shared" si="40"/>
        <v>0</v>
      </c>
      <c r="J80" s="74">
        <f t="shared" si="40"/>
        <v>146</v>
      </c>
      <c r="K80" s="74">
        <f t="shared" si="40"/>
        <v>0</v>
      </c>
      <c r="L80" s="74">
        <f t="shared" si="40"/>
        <v>0</v>
      </c>
      <c r="M80" s="75">
        <f t="shared" si="41"/>
        <v>199</v>
      </c>
      <c r="N80" s="76">
        <f t="shared" si="42"/>
        <v>199</v>
      </c>
      <c r="O80" s="77" t="str">
        <f>IFERROR(VLOOKUP(B80,'[1]1ไม่มียอด'!B:D,3,0),"0")</f>
        <v>0</v>
      </c>
      <c r="P80" s="77" t="str">
        <f>IFERROR(VLOOKUP(B80,'[1]1ไม่มียอด'!B:E,4,0),"0")</f>
        <v>0</v>
      </c>
      <c r="Q80" s="77" t="str">
        <f>IFERROR(VLOOKUP(B80,'[1]1ไม่มียอด'!B:F,5,0),"0")</f>
        <v>0</v>
      </c>
      <c r="R80" s="77" t="str">
        <f>IFERROR(VLOOKUP(B80,'[1]1ไม่มียอด'!B:G,6,0),"0")</f>
        <v>0</v>
      </c>
      <c r="S80" s="77" t="str">
        <f>IFERROR(VLOOKUP(B80,'[1]1ไม่มียอด'!B:J,9,0),"0")</f>
        <v>0</v>
      </c>
      <c r="T80" s="77" t="str">
        <f>IFERROR(VLOOKUP(B80,'[1]1ไม่มียอด'!B:K,10,0),"0")</f>
        <v>0</v>
      </c>
      <c r="U80" s="75">
        <f t="shared" si="44"/>
        <v>0</v>
      </c>
      <c r="V80" s="77" t="str">
        <f>IFERROR(VLOOKUP(B80,#REF!,3,0),"0")</f>
        <v>0</v>
      </c>
      <c r="W80" s="77" t="str">
        <f>IFERROR(VLOOKUP(B80,#REF!,4,0),"0")</f>
        <v>0</v>
      </c>
      <c r="X80" s="77" t="str">
        <f>IFERROR(VLOOKUP(B80,#REF!,5,0),"0")</f>
        <v>0</v>
      </c>
      <c r="Y80" s="77" t="str">
        <f>IFERROR(VLOOKUP(B80,#REF!,9,0),"0")</f>
        <v>0</v>
      </c>
      <c r="Z80" s="77" t="str">
        <f>IFERROR(VLOOKUP(B80,#REF!,10,0),"0")</f>
        <v>0</v>
      </c>
      <c r="AA80" s="77" t="str">
        <f>IFERROR(VLOOKUP(B80,#REF!,11,0),"0")</f>
        <v>0</v>
      </c>
      <c r="AB80" s="75">
        <f t="shared" si="45"/>
        <v>0</v>
      </c>
      <c r="AC80" s="77">
        <f>IFERROR(VLOOKUP(B80,'[1]3'!B:D,3,0),"0")</f>
        <v>4</v>
      </c>
      <c r="AD80" s="77">
        <f>IFERROR(VLOOKUP(B80,'[1]3'!B:E,4,0),"0")</f>
        <v>0</v>
      </c>
      <c r="AE80" s="77">
        <f>IFERROR(VLOOKUP(B80,'[1]3'!B:F,5,0),"0")</f>
        <v>0</v>
      </c>
      <c r="AF80" s="77">
        <f>IFERROR(VLOOKUP(B80,'[1]3'!B:J,9,0),"0")</f>
        <v>2</v>
      </c>
      <c r="AG80" s="77">
        <f>IFERROR(VLOOKUP(B80,'[1]3'!B:K,10,0),"0")</f>
        <v>0</v>
      </c>
      <c r="AH80" s="77">
        <f>IFERROR(VLOOKUP(B80,'[1]3'!B:L,11,0),"0")</f>
        <v>0</v>
      </c>
      <c r="AI80" s="75">
        <f t="shared" si="46"/>
        <v>6</v>
      </c>
      <c r="AJ80" s="77">
        <f>IFERROR(VLOOKUP(B80,'[1]4'!B:D,3,0),"0")</f>
        <v>2</v>
      </c>
      <c r="AK80" s="77">
        <f>IFERROR(VLOOKUP(B80,'[1]4'!B:E,4,0),"0")</f>
        <v>0</v>
      </c>
      <c r="AL80" s="77">
        <f>IFERROR(VLOOKUP(B80,'[1]4'!B:F,5,0),"0")</f>
        <v>0</v>
      </c>
      <c r="AM80" s="77">
        <f>IFERROR(VLOOKUP(B80,'[1]4'!B:J,9,0),"0")</f>
        <v>3</v>
      </c>
      <c r="AN80" s="77">
        <f>IFERROR(VLOOKUP(B80,'[1]4'!B:K,10,0),"0")</f>
        <v>0</v>
      </c>
      <c r="AO80" s="77">
        <f>IFERROR(VLOOKUP(B80,'[1]4'!B:L,11,0),"0")</f>
        <v>0</v>
      </c>
      <c r="AP80" s="75">
        <f t="shared" si="47"/>
        <v>5</v>
      </c>
      <c r="AQ80" s="77">
        <f>IFERROR(VLOOKUP(B80,'[1]5'!B:D,3,0),"0")</f>
        <v>2</v>
      </c>
      <c r="AR80" s="77">
        <f>IFERROR(VLOOKUP(B80,'[1]5'!B:E,4,0),"0")</f>
        <v>0</v>
      </c>
      <c r="AS80" s="77">
        <f>IFERROR(VLOOKUP(B80,'[1]5'!B:F,5,0),"0")</f>
        <v>0</v>
      </c>
      <c r="AT80" s="77">
        <f>IFERROR(VLOOKUP(B80,'[1]5'!B:J,9,0),"0")</f>
        <v>2</v>
      </c>
      <c r="AU80" s="77">
        <f>IFERROR(VLOOKUP(B80,'[1]5'!B:K,10,0),"0")</f>
        <v>0</v>
      </c>
      <c r="AV80" s="77">
        <f>IFERROR(VLOOKUP(B80,'[1]5'!B:L,11,0),"0")</f>
        <v>0</v>
      </c>
      <c r="AW80" s="75">
        <f t="shared" si="48"/>
        <v>4</v>
      </c>
      <c r="AX80" s="77">
        <f>IFERROR(VLOOKUP(B80,'[1]6'!B:D,3,0),"0")</f>
        <v>1</v>
      </c>
      <c r="AY80" s="77">
        <f>IFERROR(VLOOKUP(B80,'[1]6'!B:E,4,0),"0")</f>
        <v>0</v>
      </c>
      <c r="AZ80" s="77">
        <f>IFERROR(VLOOKUP(B80,'[1]6'!B:F,5,0),"0")</f>
        <v>0</v>
      </c>
      <c r="BA80" s="77">
        <f>IFERROR(VLOOKUP(B80,'[1]6'!B:J,9,0),"0")</f>
        <v>0</v>
      </c>
      <c r="BB80" s="77">
        <f>IFERROR(VLOOKUP(B80,'[1]6'!B:K,10,0),"0")</f>
        <v>0</v>
      </c>
      <c r="BC80" s="77">
        <f>IFERROR(VLOOKUP(B80,'[1]6'!B:L,11,0),"0")</f>
        <v>0</v>
      </c>
      <c r="BD80" s="75">
        <f t="shared" si="49"/>
        <v>1</v>
      </c>
      <c r="BE80" s="77">
        <f>IFERROR(VLOOKUP(B80,'[1]7'!B:D,3,0),"0")</f>
        <v>2</v>
      </c>
      <c r="BF80" s="77">
        <f>IFERROR(VLOOKUP(B80,'[1]7'!B:E,4,0),"0")</f>
        <v>0</v>
      </c>
      <c r="BG80" s="77">
        <f>IFERROR(VLOOKUP(B80,'[1]7'!B:F,5,0),"0")</f>
        <v>0</v>
      </c>
      <c r="BH80" s="77">
        <f>IFERROR(VLOOKUP(B80,'[1]7'!B:J,9,0),"0")</f>
        <v>1</v>
      </c>
      <c r="BI80" s="77">
        <f>IFERROR(VLOOKUP(B80,'[1]7'!B:K,10,0),"0")</f>
        <v>0</v>
      </c>
      <c r="BJ80" s="77">
        <f>IFERROR(VLOOKUP(B80,'[1]7'!B:L,11,0),"0")</f>
        <v>0</v>
      </c>
      <c r="BK80" s="75">
        <f t="shared" si="50"/>
        <v>3</v>
      </c>
      <c r="BL80" s="77">
        <f>IFERROR(VLOOKUP(B80,'[1]8'!B:D,3,0),"0")</f>
        <v>7</v>
      </c>
      <c r="BM80" s="77">
        <f>IFERROR(VLOOKUP(B80,'[1]8'!B:E,4,0),"0")</f>
        <v>0</v>
      </c>
      <c r="BN80" s="77">
        <f>IFERROR(VLOOKUP(B80,'[1]8'!B:F,5,0),"0")</f>
        <v>0</v>
      </c>
      <c r="BO80" s="77">
        <f>IFERROR(VLOOKUP(B80,'[1]8'!B:J,9,0),"0")</f>
        <v>0</v>
      </c>
      <c r="BP80" s="77">
        <f>IFERROR(VLOOKUP(B80,'[1]8'!B:K,10,0),"0")</f>
        <v>0</v>
      </c>
      <c r="BQ80" s="77">
        <f>IFERROR(VLOOKUP(B80,'[1]8'!B:L,11,0),"0")</f>
        <v>0</v>
      </c>
      <c r="BR80" s="75">
        <f t="shared" si="51"/>
        <v>7</v>
      </c>
      <c r="BS80" s="77">
        <f>IFERROR(VLOOKUP(B80,'[1]9'!B:D,3,0),"0")</f>
        <v>1</v>
      </c>
      <c r="BT80" s="77">
        <f>IFERROR(VLOOKUP(B80,'[1]9'!B:E,4,0),"0")</f>
        <v>0</v>
      </c>
      <c r="BU80" s="77">
        <f>IFERROR(VLOOKUP(B80,'[1]9'!B:F,5,0),"0")</f>
        <v>0</v>
      </c>
      <c r="BV80" s="77">
        <f>IFERROR(VLOOKUP(B80,'[1]9'!B:J,9,0),"0")</f>
        <v>1</v>
      </c>
      <c r="BW80" s="77">
        <f>IFERROR(VLOOKUP(B80,'[1]9'!B:K,10,0),"0")</f>
        <v>0</v>
      </c>
      <c r="BX80" s="77">
        <f>IFERROR(VLOOKUP(B80,'[1]9'!B:L,11,0),"0")</f>
        <v>0</v>
      </c>
      <c r="BY80" s="75">
        <f t="shared" si="52"/>
        <v>2</v>
      </c>
      <c r="BZ80" s="77">
        <f>IFERROR(VLOOKUP(B80,'[1]10'!B:D,3,0),"0")</f>
        <v>3</v>
      </c>
      <c r="CA80" s="77">
        <f>IFERROR(VLOOKUP(B80,'[1]10'!B:E,4,0),"0")</f>
        <v>0</v>
      </c>
      <c r="CB80" s="77">
        <f>VLOOKUP(B80,'[1]10'!B:F,5,0)</f>
        <v>0</v>
      </c>
      <c r="CC80" s="77">
        <f>IFERROR(VLOOKUP(B80,'[1]10'!B:J,9,0),"0")</f>
        <v>14</v>
      </c>
      <c r="CD80" s="77">
        <f>IFERROR(VLOOKUP(B80,'[1]10'!B:K,10,0),"0")</f>
        <v>0</v>
      </c>
      <c r="CE80" s="77">
        <f>IFERROR(VLOOKUP(B80,'[1]10'!B:L,11,0),"0")</f>
        <v>0</v>
      </c>
      <c r="CF80" s="75">
        <f t="shared" si="53"/>
        <v>17</v>
      </c>
      <c r="CG80" s="77">
        <f>IFERROR(VLOOKUP(B80,'[1]11'!B:D,3,0),"0")</f>
        <v>2</v>
      </c>
      <c r="CH80" s="77">
        <f>IFERROR(VLOOKUP(B80,'[1]11'!B:E,4,0),"0")</f>
        <v>1</v>
      </c>
      <c r="CI80" s="77">
        <f>IFERROR(VLOOKUP(B80,'[1]11'!B:F,5,0),"0")</f>
        <v>0</v>
      </c>
      <c r="CJ80" s="77">
        <f>IFERROR(VLOOKUP(B80,'[1]11'!B:J,9,0),"0")</f>
        <v>17</v>
      </c>
      <c r="CK80" s="77">
        <f>IFERROR(VLOOKUP(B80,'[1]11'!B:K,10,0),"0")</f>
        <v>0</v>
      </c>
      <c r="CL80" s="77">
        <f>IFERROR(VLOOKUP(B80,'[1]11'!B:L,11,0),"0")</f>
        <v>0</v>
      </c>
      <c r="CM80" s="75">
        <f t="shared" si="54"/>
        <v>20</v>
      </c>
      <c r="CN80" s="77">
        <f>IFERROR(VLOOKUP(B80,'[1]12'!B:D,3,0),"0")</f>
        <v>0</v>
      </c>
      <c r="CO80" s="77">
        <f>IFERROR(VLOOKUP(B80,'[1]12'!B:E,4,0),"0")</f>
        <v>0</v>
      </c>
      <c r="CP80" s="77">
        <f>IFERROR(VLOOKUP(B80,'[1]12'!B:F,5,0),"0")</f>
        <v>0</v>
      </c>
      <c r="CQ80" s="77">
        <f>IFERROR(VLOOKUP(B80,'[1]12'!B:J,9,0),"0")</f>
        <v>47</v>
      </c>
      <c r="CR80" s="77">
        <f>IFERROR(VLOOKUP(B80,'[1]12'!B:K,10,0),"0")</f>
        <v>0</v>
      </c>
      <c r="CS80" s="77">
        <f>IFERROR(VLOOKUP(B80,'[1]12'!B:L,11,0),"0")</f>
        <v>0</v>
      </c>
      <c r="CT80" s="75">
        <f t="shared" si="55"/>
        <v>47</v>
      </c>
      <c r="CU80" s="77">
        <f>IFERROR(VLOOKUP(B80,'[1]13'!B:D,3,0),"0")</f>
        <v>3</v>
      </c>
      <c r="CV80" s="77">
        <f>IFERROR(VLOOKUP(B80,'[1]13'!B:E,4,0),"0")</f>
        <v>0</v>
      </c>
      <c r="CW80" s="77">
        <f>IFERROR(VLOOKUP(B80,'[1]13'!B:F,5,0),"0")</f>
        <v>0</v>
      </c>
      <c r="CX80" s="77">
        <f>IFERROR(VLOOKUP(B80,'[1]13'!B:J,9,0),"0")</f>
        <v>14</v>
      </c>
      <c r="CY80" s="77">
        <f>IFERROR(VLOOKUP(B80,'[1]13'!B:K,10,0),"0")</f>
        <v>0</v>
      </c>
      <c r="CZ80" s="77">
        <f>IFERROR(VLOOKUP(B80,'[1]13'!B:L,11,0),"0")</f>
        <v>0</v>
      </c>
      <c r="DA80" s="75">
        <f t="shared" si="56"/>
        <v>17</v>
      </c>
      <c r="DB80" s="77">
        <f>IFERROR(VLOOKUP(B80,'[1]14'!B:D,3,0),"0")</f>
        <v>2</v>
      </c>
      <c r="DC80" s="77">
        <f>IFERROR(VLOOKUP(B80,'[1]14'!B:E,4,0),"0")</f>
        <v>0</v>
      </c>
      <c r="DD80" s="77">
        <f>IFERROR(VLOOKUP(B80,'[1]14'!B:F,5,0),"0")</f>
        <v>0</v>
      </c>
      <c r="DE80" s="77">
        <f>IFERROR(VLOOKUP(B80,'[1]14'!B:J,9,0),"0")</f>
        <v>10</v>
      </c>
      <c r="DF80" s="77">
        <f>IFERROR(VLOOKUP(B80,'[1]14'!B:K,10,0),"0")</f>
        <v>0</v>
      </c>
      <c r="DG80" s="77">
        <f>IFERROR(VLOOKUP(B80,'[1]14'!B:L,11,0),"0")</f>
        <v>0</v>
      </c>
      <c r="DH80" s="75">
        <f t="shared" si="57"/>
        <v>12</v>
      </c>
      <c r="DI80" s="77">
        <f>IFERROR(VLOOKUP(B80,'[1]15'!B:D,3,0),"0")</f>
        <v>6</v>
      </c>
      <c r="DJ80" s="77">
        <f>IFERROR(VLOOKUP(B80,'[1]15'!B:E,4,0),"0")</f>
        <v>0</v>
      </c>
      <c r="DK80" s="77">
        <f>IFERROR(VLOOKUP(B80,'[1]15'!B:F,5,0),"0")</f>
        <v>0</v>
      </c>
      <c r="DL80" s="77">
        <f>IFERROR(VLOOKUP(B80,'[1]15'!B:J,9,0),"0")</f>
        <v>6</v>
      </c>
      <c r="DM80" s="77">
        <f>IFERROR(VLOOKUP(B80,'[1]15'!B:K,10,0),"0")</f>
        <v>0</v>
      </c>
      <c r="DN80" s="77">
        <f>IFERROR(VLOOKUP(B80,'[1]15'!B:L,11,0),"0")</f>
        <v>0</v>
      </c>
      <c r="DO80" s="75">
        <f t="shared" si="58"/>
        <v>12</v>
      </c>
      <c r="DP80" s="77">
        <f>IFERROR(VLOOKUP(B80,'[1]16'!B:D,3,0),"0")</f>
        <v>9</v>
      </c>
      <c r="DQ80" s="77">
        <f>IFERROR(VLOOKUP(B80,'[1]16'!B:E,4,0),"0")</f>
        <v>0</v>
      </c>
      <c r="DR80" s="77">
        <f>IFERROR(VLOOKUP(B80,'[1]16'!B:F,5,0),"0")</f>
        <v>0</v>
      </c>
      <c r="DS80" s="77">
        <f>IFERROR(VLOOKUP(B80,'[1]16'!B:J,9,0),"0")</f>
        <v>3</v>
      </c>
      <c r="DT80" s="77">
        <f>IFERROR(VLOOKUP(B80,'[1]16'!B:K,10,0),"0")</f>
        <v>0</v>
      </c>
      <c r="DU80" s="77">
        <f>IFERROR(VLOOKUP(B80,'[1]16'!B:L,11,0),"0")</f>
        <v>0</v>
      </c>
      <c r="DV80" s="75">
        <f t="shared" si="59"/>
        <v>12</v>
      </c>
      <c r="DW80" s="77">
        <f>IFERROR(VLOOKUP(B80,'[1]17'!B:D,3,0),"0")</f>
        <v>1</v>
      </c>
      <c r="DX80" s="77">
        <f>IFERROR(VLOOKUP(B80,'[1]17'!B:E,4,0),"0")</f>
        <v>0</v>
      </c>
      <c r="DY80" s="77">
        <f>IFERROR(VLOOKUP(B80,'[1]17'!B:F,5,0),"0")</f>
        <v>0</v>
      </c>
      <c r="DZ80" s="77">
        <f>IFERROR(VLOOKUP(B80,'[1]17'!B:J,9,0),"0")</f>
        <v>16</v>
      </c>
      <c r="EA80" s="77">
        <f>IFERROR(VLOOKUP(B80,'[1]17'!B:K,10,0),"0")</f>
        <v>0</v>
      </c>
      <c r="EB80" s="77">
        <f>IFERROR(VLOOKUP(B80,'[1]17'!B:L,11,0),"0")</f>
        <v>0</v>
      </c>
      <c r="EC80" s="75">
        <f t="shared" si="60"/>
        <v>17</v>
      </c>
      <c r="ED80" s="77">
        <f>IFERROR(VLOOKUP(B80,'[1]18'!B:D,3,0),"0")</f>
        <v>2</v>
      </c>
      <c r="EE80" s="77">
        <f>IFERROR(VLOOKUP(B80,'[1]18'!B:E,4,0),"0")</f>
        <v>0</v>
      </c>
      <c r="EF80" s="77">
        <f>IFERROR(VLOOKUP(B80,'[1]18'!B:F,5,0),"0")</f>
        <v>0</v>
      </c>
      <c r="EG80" s="77">
        <f>IFERROR(VLOOKUP(B80,'[1]18'!B:J,9,0),"0")</f>
        <v>7</v>
      </c>
      <c r="EH80" s="77">
        <f>IFERROR(VLOOKUP(B80,'[1]18'!B:K,10,0),"0")</f>
        <v>0</v>
      </c>
      <c r="EI80" s="77">
        <f>IFERROR(VLOOKUP(B80,'[1]18'!B:L,11,0),"0")</f>
        <v>0</v>
      </c>
      <c r="EJ80" s="75">
        <f t="shared" si="61"/>
        <v>9</v>
      </c>
      <c r="EK80" s="77">
        <f>IFERROR(VLOOKUP(B80,'[1]19'!B:D,3,0),"0")</f>
        <v>5</v>
      </c>
      <c r="EL80" s="77">
        <f>IFERROR(VLOOKUP(B80,'[1]19'!B:E,4,0),"0")</f>
        <v>0</v>
      </c>
      <c r="EM80" s="77">
        <f>IFERROR(VLOOKUP(B80,'[1]19'!B:F,5,0),"0")</f>
        <v>0</v>
      </c>
      <c r="EN80" s="77">
        <f>IFERROR(VLOOKUP(B80,'[1]19'!B:J,9,0),"0")</f>
        <v>1</v>
      </c>
      <c r="EO80" s="77">
        <f>IFERROR(VLOOKUP(B80,'[1]19'!B:K,10,0),"0")</f>
        <v>0</v>
      </c>
      <c r="EP80" s="77">
        <f>IFERROR(VLOOKUP(B80,'[1]19'!B:L,11,0),"0")</f>
        <v>0</v>
      </c>
      <c r="EQ80" s="75">
        <f t="shared" si="62"/>
        <v>6</v>
      </c>
      <c r="ER80" s="77">
        <f>IFERROR(VLOOKUP(B80,'[1]20'!B:D,3,0),"0")</f>
        <v>0</v>
      </c>
      <c r="ES80" s="77">
        <f>IFERROR(VLOOKUP(B80,'[1]20'!B:E,4,0),"0")</f>
        <v>0</v>
      </c>
      <c r="ET80" s="77">
        <f>IFERROR(VLOOKUP(B80,'[1]20'!B:F,5,0),"0")</f>
        <v>0</v>
      </c>
      <c r="EU80" s="77">
        <f>IFERROR(VLOOKUP(B80,'[1]20'!B:J,9,0),"0")</f>
        <v>0</v>
      </c>
      <c r="EV80" s="77">
        <f>IFERROR(VLOOKUP(B80,'[1]20'!B:K,10,0),"0")</f>
        <v>0</v>
      </c>
      <c r="EW80" s="77">
        <f>IFERROR(VLOOKUP(B80,'[1]20'!B:L,11,0),"0")</f>
        <v>0</v>
      </c>
      <c r="EX80" s="75">
        <f t="shared" si="63"/>
        <v>0</v>
      </c>
      <c r="EY80" s="77">
        <f>IFERROR(VLOOKUP(B80,'[1]21'!B:D,3,0),"0")</f>
        <v>0</v>
      </c>
      <c r="EZ80" s="77">
        <f>IFERROR(VLOOKUP(B80,'[1]21'!B:E,4,0),"0")</f>
        <v>0</v>
      </c>
      <c r="FA80" s="77">
        <f>IFERROR(VLOOKUP(B80,'[1]21'!B:F,5,0),"0")</f>
        <v>0</v>
      </c>
      <c r="FB80" s="77">
        <f>IFERROR(VLOOKUP(B80,'[1]21'!B:J,9,0),"0")</f>
        <v>0</v>
      </c>
      <c r="FC80" s="77">
        <f>IFERROR(VLOOKUP(B80,'[1]21'!B:K,10,0),"0")</f>
        <v>0</v>
      </c>
      <c r="FD80" s="77">
        <f>IFERROR(VLOOKUP(B80,'[1]21'!B:L,11,0),"0")</f>
        <v>0</v>
      </c>
      <c r="FE80" s="75">
        <f t="shared" si="64"/>
        <v>0</v>
      </c>
      <c r="FF80" s="77">
        <f>IFERROR(VLOOKUP(B80,'[1]22'!B:D,3,0),"0")</f>
        <v>0</v>
      </c>
      <c r="FG80" s="77">
        <f>IFERROR(VLOOKUP(B80,'[1]22'!B:E,4,0),"0")</f>
        <v>0</v>
      </c>
      <c r="FH80" s="77">
        <f>IFERROR(VLOOKUP(B80,'[1]22'!B:F,5,0),"0")</f>
        <v>0</v>
      </c>
      <c r="FI80" s="77">
        <f>IFERROR(VLOOKUP(B80,'[1]22'!B:J,9,0),"0")</f>
        <v>0</v>
      </c>
      <c r="FJ80" s="77">
        <f>IFERROR(VLOOKUP(B80,'[1]22'!B:K,10,0),"0")</f>
        <v>0</v>
      </c>
      <c r="FK80" s="77">
        <f>IFERROR(VLOOKUP(B80,'[1]22'!B:L,11,0),"0")</f>
        <v>0</v>
      </c>
      <c r="FL80" s="75">
        <f t="shared" si="65"/>
        <v>0</v>
      </c>
      <c r="FM80" s="77">
        <f>IFERROR(VLOOKUP(B80,'[1]23'!B:D,3,0),"0")</f>
        <v>0</v>
      </c>
      <c r="FN80" s="77">
        <f>IFERROR(VLOOKUP(B80,'[1]23'!B:E,4,0),"0")</f>
        <v>0</v>
      </c>
      <c r="FO80" s="77">
        <f>IFERROR(VLOOKUP(B80,'[1]23'!B:F,5,0),"0")</f>
        <v>0</v>
      </c>
      <c r="FP80" s="77">
        <f>IFERROR(VLOOKUP(B80,'[1]23'!B:J,9,0),"0")</f>
        <v>1</v>
      </c>
      <c r="FQ80" s="77">
        <f>IFERROR(VLOOKUP(B80,'[1]23'!B:K,10,0),"0")</f>
        <v>0</v>
      </c>
      <c r="FR80" s="77">
        <f>IFERROR(VLOOKUP(B80,'[1]23'!B:L,11,0),"0")</f>
        <v>0</v>
      </c>
      <c r="FS80" s="75">
        <f t="shared" si="66"/>
        <v>1</v>
      </c>
      <c r="FT80" s="77">
        <f>IFERROR(VLOOKUP(B80,'[1]24'!B:D,3,0),"0")</f>
        <v>0</v>
      </c>
      <c r="FU80" s="77">
        <f>IFERROR(VLOOKUP(B80,'[1]24'!B:E,4,0),"0")</f>
        <v>0</v>
      </c>
      <c r="FV80" s="77">
        <f>IFERROR(VLOOKUP(B80,'[1]24'!B:F,5,0),"0")</f>
        <v>0</v>
      </c>
      <c r="FW80" s="77">
        <f>IFERROR(VLOOKUP(B80,'[1]24'!B:J,9,0),"0")</f>
        <v>1</v>
      </c>
      <c r="FX80" s="77">
        <f>IFERROR(VLOOKUP(B80,'[1]24'!B:K,10,0),"0")</f>
        <v>0</v>
      </c>
      <c r="FY80" s="77">
        <f>IFERROR(VLOOKUP(B80,'[1]24'!B:L,11,0),"0")</f>
        <v>0</v>
      </c>
      <c r="FZ80" s="75">
        <f t="shared" si="67"/>
        <v>1</v>
      </c>
      <c r="GA80" s="77">
        <f>IFERROR(VLOOKUP(B80,'[1]25'!B:D,3,0),"0")</f>
        <v>0</v>
      </c>
      <c r="GB80" s="77">
        <f>IFERROR(VLOOKUP(B80,'[1]25'!B:E,4,0),"0")</f>
        <v>0</v>
      </c>
      <c r="GC80" s="77">
        <f>IFERROR(VLOOKUP(B80,'[1]25'!B:F,5,0),"0")</f>
        <v>0</v>
      </c>
      <c r="GD80" s="77">
        <f>IFERROR(VLOOKUP(B80,'[1]25'!B:J,9,0),"0")</f>
        <v>0</v>
      </c>
      <c r="GE80" s="77">
        <f>IFERROR(VLOOKUP(B80,'[1]25'!B:K,10,0),"0")</f>
        <v>0</v>
      </c>
      <c r="GF80" s="77">
        <f>IFERROR(VLOOKUP(B80,'[1]25'!B:L,11,0),"0")</f>
        <v>0</v>
      </c>
      <c r="GG80" s="75">
        <f t="shared" si="68"/>
        <v>0</v>
      </c>
      <c r="GH80" s="77">
        <f>IFERROR(VLOOKUP(B80,'[1]26'!B:D,3,0),"0")</f>
        <v>0</v>
      </c>
      <c r="GI80" s="77">
        <f>IFERROR(VLOOKUP(B80,'[1]26'!B:E,4,0),"0")</f>
        <v>0</v>
      </c>
      <c r="GJ80" s="77">
        <f>IFERROR(VLOOKUP(B80,'[1]26'!B:F,5,0),"0")</f>
        <v>0</v>
      </c>
      <c r="GK80" s="77">
        <f>IFERROR(VLOOKUP(B80,'[1]26'!B:J,9,0),"0")</f>
        <v>0</v>
      </c>
      <c r="GL80" s="77">
        <f>IFERROR(VLOOKUP(B80,'[1]26'!B:K,10,0),"0")</f>
        <v>0</v>
      </c>
      <c r="GM80" s="77">
        <f>IFERROR(VLOOKUP(B80,'[1]26'!B:L,11,0),"0")</f>
        <v>0</v>
      </c>
      <c r="GN80" s="75">
        <f t="shared" si="69"/>
        <v>0</v>
      </c>
      <c r="GO80" s="77">
        <f>IFERROR(VLOOKUP(B80,'[1]27'!B:D,3,0),"0")</f>
        <v>0</v>
      </c>
      <c r="GP80" s="77">
        <f>IFERROR(VLOOKUP(B80,'[1]27'!B:E,4,0),"0")</f>
        <v>0</v>
      </c>
      <c r="GQ80" s="77">
        <f>IFERROR(VLOOKUP(B80,'[1]27'!B:F,5,0),"0")</f>
        <v>0</v>
      </c>
      <c r="GR80" s="77">
        <f>IFERROR(VLOOKUP(B80,'[1]27'!B:J,9,0),"0")</f>
        <v>0</v>
      </c>
      <c r="GS80" s="77">
        <f>IFERROR(VLOOKUP(B80,'[1]27'!B:K,10,0),"0")</f>
        <v>0</v>
      </c>
      <c r="GT80" s="77">
        <f>IFERROR(VLOOKUP(B80,'[1]27'!B:L,11,0),"0")</f>
        <v>0</v>
      </c>
      <c r="GU80" s="75">
        <f t="shared" si="70"/>
        <v>0</v>
      </c>
      <c r="GV80" s="77">
        <f>IFERROR(VLOOKUP(B80,'[1]28'!B:D,3,0),"0")</f>
        <v>0</v>
      </c>
      <c r="GW80" s="77">
        <f>IFERROR(VLOOKUP(B80,'[1]28'!B:E,4,0),"0")</f>
        <v>0</v>
      </c>
      <c r="GX80" s="77">
        <f>IFERROR(VLOOKUP(B80,'[1]28'!B:F,5,0),"0")</f>
        <v>0</v>
      </c>
      <c r="GY80" s="77">
        <f>IFERROR(VLOOKUP(B80,'[1]28'!B:J,9,0),"0")</f>
        <v>0</v>
      </c>
      <c r="GZ80" s="77">
        <f>IFERROR(VLOOKUP(B80,'[1]28'!B:K,10,0),"0")</f>
        <v>0</v>
      </c>
      <c r="HA80" s="77">
        <f>IFERROR(VLOOKUP(B80,'[1]28'!B:L,11,0),"0")</f>
        <v>0</v>
      </c>
      <c r="HB80" s="75">
        <f t="shared" si="71"/>
        <v>0</v>
      </c>
      <c r="HC80" s="77" t="str">
        <f>IFERROR(VLOOKUP(B80,#REF!,3),"0")</f>
        <v>0</v>
      </c>
      <c r="HD80" s="77" t="str">
        <f>IFERROR(VLOOKUP(B80,#REF!,4,0),"0")</f>
        <v>0</v>
      </c>
      <c r="HE80" s="77" t="str">
        <f>IFERROR(VLOOKUP(B80,#REF!,5,0),"0")</f>
        <v>0</v>
      </c>
      <c r="HF80" s="77" t="str">
        <f>IFERROR(VLOOKUP(B80,#REF!,9,0),"0")</f>
        <v>0</v>
      </c>
      <c r="HG80" s="77" t="str">
        <f>IFERROR(VLOOKUP(B80,#REF!,10,0),"0")</f>
        <v>0</v>
      </c>
      <c r="HH80" s="77" t="str">
        <f>IFERROR(VLOOKUP(B80,#REF!,11,0),"0")</f>
        <v>0</v>
      </c>
      <c r="HI80" s="75">
        <f t="shared" si="72"/>
        <v>0</v>
      </c>
      <c r="HP80" s="75">
        <f t="shared" si="73"/>
        <v>0</v>
      </c>
      <c r="HW80" s="75">
        <f t="shared" si="74"/>
        <v>0</v>
      </c>
    </row>
    <row r="81" spans="1:231" s="72" customFormat="1" x14ac:dyDescent="0.6">
      <c r="A81" s="57">
        <v>78</v>
      </c>
      <c r="B81" s="57">
        <v>1112006</v>
      </c>
      <c r="C81" s="58" t="s">
        <v>16797</v>
      </c>
      <c r="D81" s="57" t="s">
        <v>168</v>
      </c>
      <c r="E81" s="59">
        <v>26.45</v>
      </c>
      <c r="F81" s="73">
        <f t="shared" si="43"/>
        <v>0</v>
      </c>
      <c r="G81" s="74">
        <f t="shared" si="40"/>
        <v>0</v>
      </c>
      <c r="H81" s="74">
        <f t="shared" si="40"/>
        <v>0</v>
      </c>
      <c r="I81" s="74">
        <f t="shared" si="40"/>
        <v>0</v>
      </c>
      <c r="J81" s="74">
        <f t="shared" si="40"/>
        <v>0</v>
      </c>
      <c r="K81" s="74">
        <f t="shared" si="40"/>
        <v>0</v>
      </c>
      <c r="L81" s="74">
        <f t="shared" si="40"/>
        <v>0</v>
      </c>
      <c r="M81" s="75">
        <f t="shared" si="41"/>
        <v>0</v>
      </c>
      <c r="N81" s="76">
        <f t="shared" si="42"/>
        <v>0</v>
      </c>
      <c r="O81" s="77" t="str">
        <f>IFERROR(VLOOKUP(B81,'[1]1ไม่มียอด'!B:D,3,0),"0")</f>
        <v>0</v>
      </c>
      <c r="P81" s="77" t="str">
        <f>IFERROR(VLOOKUP(B81,'[1]1ไม่มียอด'!B:E,4,0),"0")</f>
        <v>0</v>
      </c>
      <c r="Q81" s="77" t="str">
        <f>IFERROR(VLOOKUP(B81,'[1]1ไม่มียอด'!B:F,5,0),"0")</f>
        <v>0</v>
      </c>
      <c r="R81" s="77" t="str">
        <f>IFERROR(VLOOKUP(B81,'[1]1ไม่มียอด'!B:G,6,0),"0")</f>
        <v>0</v>
      </c>
      <c r="S81" s="77" t="str">
        <f>IFERROR(VLOOKUP(B81,'[1]1ไม่มียอด'!B:J,9,0),"0")</f>
        <v>0</v>
      </c>
      <c r="T81" s="77" t="str">
        <f>IFERROR(VLOOKUP(B81,'[1]1ไม่มียอด'!B:K,10,0),"0")</f>
        <v>0</v>
      </c>
      <c r="U81" s="75">
        <f t="shared" si="44"/>
        <v>0</v>
      </c>
      <c r="V81" s="77" t="str">
        <f>IFERROR(VLOOKUP(B81,#REF!,3,0),"0")</f>
        <v>0</v>
      </c>
      <c r="W81" s="77" t="str">
        <f>IFERROR(VLOOKUP(B81,#REF!,4,0),"0")</f>
        <v>0</v>
      </c>
      <c r="X81" s="77" t="str">
        <f>IFERROR(VLOOKUP(B81,#REF!,5,0),"0")</f>
        <v>0</v>
      </c>
      <c r="Y81" s="77" t="str">
        <f>IFERROR(VLOOKUP(B81,#REF!,9,0),"0")</f>
        <v>0</v>
      </c>
      <c r="Z81" s="77" t="str">
        <f>IFERROR(VLOOKUP(B81,#REF!,10,0),"0")</f>
        <v>0</v>
      </c>
      <c r="AA81" s="77" t="str">
        <f>IFERROR(VLOOKUP(B81,#REF!,11,0),"0")</f>
        <v>0</v>
      </c>
      <c r="AB81" s="75">
        <f t="shared" si="45"/>
        <v>0</v>
      </c>
      <c r="AC81" s="77">
        <f>IFERROR(VLOOKUP(B81,'[1]3'!B:D,3,0),"0")</f>
        <v>0</v>
      </c>
      <c r="AD81" s="77">
        <f>IFERROR(VLOOKUP(B81,'[1]3'!B:E,4,0),"0")</f>
        <v>0</v>
      </c>
      <c r="AE81" s="77">
        <f>IFERROR(VLOOKUP(B81,'[1]3'!B:F,5,0),"0")</f>
        <v>0</v>
      </c>
      <c r="AF81" s="77">
        <f>IFERROR(VLOOKUP(B81,'[1]3'!B:J,9,0),"0")</f>
        <v>0</v>
      </c>
      <c r="AG81" s="77">
        <f>IFERROR(VLOOKUP(B81,'[1]3'!B:K,10,0),"0")</f>
        <v>0</v>
      </c>
      <c r="AH81" s="77">
        <f>IFERROR(VLOOKUP(B81,'[1]3'!B:L,11,0),"0")</f>
        <v>0</v>
      </c>
      <c r="AI81" s="75">
        <f t="shared" si="46"/>
        <v>0</v>
      </c>
      <c r="AJ81" s="77">
        <f>IFERROR(VLOOKUP(B81,'[1]4'!B:D,3,0),"0")</f>
        <v>0</v>
      </c>
      <c r="AK81" s="77">
        <f>IFERROR(VLOOKUP(B81,'[1]4'!B:E,4,0),"0")</f>
        <v>0</v>
      </c>
      <c r="AL81" s="77">
        <f>IFERROR(VLOOKUP(B81,'[1]4'!B:F,5,0),"0")</f>
        <v>0</v>
      </c>
      <c r="AM81" s="77">
        <f>IFERROR(VLOOKUP(B81,'[1]4'!B:J,9,0),"0")</f>
        <v>0</v>
      </c>
      <c r="AN81" s="77">
        <f>IFERROR(VLOOKUP(B81,'[1]4'!B:K,10,0),"0")</f>
        <v>0</v>
      </c>
      <c r="AO81" s="77">
        <f>IFERROR(VLOOKUP(B81,'[1]4'!B:L,11,0),"0")</f>
        <v>0</v>
      </c>
      <c r="AP81" s="75">
        <f t="shared" si="47"/>
        <v>0</v>
      </c>
      <c r="AQ81" s="77">
        <f>IFERROR(VLOOKUP(B81,'[1]5'!B:D,3,0),"0")</f>
        <v>0</v>
      </c>
      <c r="AR81" s="77">
        <f>IFERROR(VLOOKUP(B81,'[1]5'!B:E,4,0),"0")</f>
        <v>0</v>
      </c>
      <c r="AS81" s="77">
        <f>IFERROR(VLOOKUP(B81,'[1]5'!B:F,5,0),"0")</f>
        <v>0</v>
      </c>
      <c r="AT81" s="77">
        <f>IFERROR(VLOOKUP(B81,'[1]5'!B:J,9,0),"0")</f>
        <v>0</v>
      </c>
      <c r="AU81" s="77">
        <f>IFERROR(VLOOKUP(B81,'[1]5'!B:K,10,0),"0")</f>
        <v>0</v>
      </c>
      <c r="AV81" s="77">
        <f>IFERROR(VLOOKUP(B81,'[1]5'!B:L,11,0),"0")</f>
        <v>0</v>
      </c>
      <c r="AW81" s="75">
        <f t="shared" si="48"/>
        <v>0</v>
      </c>
      <c r="AX81" s="77">
        <f>IFERROR(VLOOKUP(B81,'[1]6'!B:D,3,0),"0")</f>
        <v>0</v>
      </c>
      <c r="AY81" s="77">
        <f>IFERROR(VLOOKUP(B81,'[1]6'!B:E,4,0),"0")</f>
        <v>0</v>
      </c>
      <c r="AZ81" s="77">
        <f>IFERROR(VLOOKUP(B81,'[1]6'!B:F,5,0),"0")</f>
        <v>0</v>
      </c>
      <c r="BA81" s="77">
        <f>IFERROR(VLOOKUP(B81,'[1]6'!B:J,9,0),"0")</f>
        <v>0</v>
      </c>
      <c r="BB81" s="77">
        <f>IFERROR(VLOOKUP(B81,'[1]6'!B:K,10,0),"0")</f>
        <v>0</v>
      </c>
      <c r="BC81" s="77">
        <f>IFERROR(VLOOKUP(B81,'[1]6'!B:L,11,0),"0")</f>
        <v>0</v>
      </c>
      <c r="BD81" s="75">
        <f t="shared" si="49"/>
        <v>0</v>
      </c>
      <c r="BE81" s="77">
        <f>IFERROR(VLOOKUP(B81,'[1]7'!B:D,3,0),"0")</f>
        <v>0</v>
      </c>
      <c r="BF81" s="77">
        <f>IFERROR(VLOOKUP(B81,'[1]7'!B:E,4,0),"0")</f>
        <v>0</v>
      </c>
      <c r="BG81" s="77">
        <f>IFERROR(VLOOKUP(B81,'[1]7'!B:F,5,0),"0")</f>
        <v>0</v>
      </c>
      <c r="BH81" s="77">
        <f>IFERROR(VLOOKUP(B81,'[1]7'!B:J,9,0),"0")</f>
        <v>0</v>
      </c>
      <c r="BI81" s="77">
        <f>IFERROR(VLOOKUP(B81,'[1]7'!B:K,10,0),"0")</f>
        <v>0</v>
      </c>
      <c r="BJ81" s="77">
        <f>IFERROR(VLOOKUP(B81,'[1]7'!B:L,11,0),"0")</f>
        <v>0</v>
      </c>
      <c r="BK81" s="75">
        <f t="shared" si="50"/>
        <v>0</v>
      </c>
      <c r="BL81" s="77">
        <f>IFERROR(VLOOKUP(B81,'[1]8'!B:D,3,0),"0")</f>
        <v>0</v>
      </c>
      <c r="BM81" s="77">
        <f>IFERROR(VLOOKUP(B81,'[1]8'!B:E,4,0),"0")</f>
        <v>0</v>
      </c>
      <c r="BN81" s="77">
        <f>IFERROR(VLOOKUP(B81,'[1]8'!B:F,5,0),"0")</f>
        <v>0</v>
      </c>
      <c r="BO81" s="77">
        <f>IFERROR(VLOOKUP(B81,'[1]8'!B:J,9,0),"0")</f>
        <v>0</v>
      </c>
      <c r="BP81" s="77">
        <f>IFERROR(VLOOKUP(B81,'[1]8'!B:K,10,0),"0")</f>
        <v>0</v>
      </c>
      <c r="BQ81" s="77">
        <f>IFERROR(VLOOKUP(B81,'[1]8'!B:L,11,0),"0")</f>
        <v>0</v>
      </c>
      <c r="BR81" s="75">
        <f t="shared" si="51"/>
        <v>0</v>
      </c>
      <c r="BS81" s="77">
        <f>IFERROR(VLOOKUP(B81,'[1]9'!B:D,3,0),"0")</f>
        <v>0</v>
      </c>
      <c r="BT81" s="77">
        <f>IFERROR(VLOOKUP(B81,'[1]9'!B:E,4,0),"0")</f>
        <v>0</v>
      </c>
      <c r="BU81" s="77">
        <f>IFERROR(VLOOKUP(B81,'[1]9'!B:F,5,0),"0")</f>
        <v>0</v>
      </c>
      <c r="BV81" s="77">
        <f>IFERROR(VLOOKUP(B81,'[1]9'!B:J,9,0),"0")</f>
        <v>0</v>
      </c>
      <c r="BW81" s="77">
        <f>IFERROR(VLOOKUP(B81,'[1]9'!B:K,10,0),"0")</f>
        <v>0</v>
      </c>
      <c r="BX81" s="77">
        <f>IFERROR(VLOOKUP(B81,'[1]9'!B:L,11,0),"0")</f>
        <v>0</v>
      </c>
      <c r="BY81" s="75">
        <f t="shared" si="52"/>
        <v>0</v>
      </c>
      <c r="BZ81" s="77">
        <f>IFERROR(VLOOKUP(B81,'[1]10'!B:D,3,0),"0")</f>
        <v>0</v>
      </c>
      <c r="CA81" s="77">
        <f>IFERROR(VLOOKUP(B81,'[1]10'!B:E,4,0),"0")</f>
        <v>0</v>
      </c>
      <c r="CB81" s="77">
        <f>VLOOKUP(B81,'[1]10'!B:F,5,0)</f>
        <v>0</v>
      </c>
      <c r="CC81" s="77">
        <f>IFERROR(VLOOKUP(B81,'[1]10'!B:J,9,0),"0")</f>
        <v>0</v>
      </c>
      <c r="CD81" s="77">
        <f>IFERROR(VLOOKUP(B81,'[1]10'!B:K,10,0),"0")</f>
        <v>0</v>
      </c>
      <c r="CE81" s="77">
        <f>IFERROR(VLOOKUP(B81,'[1]10'!B:L,11,0),"0")</f>
        <v>0</v>
      </c>
      <c r="CF81" s="75">
        <f t="shared" si="53"/>
        <v>0</v>
      </c>
      <c r="CG81" s="77">
        <f>IFERROR(VLOOKUP(B81,'[1]11'!B:D,3,0),"0")</f>
        <v>0</v>
      </c>
      <c r="CH81" s="77">
        <f>IFERROR(VLOOKUP(B81,'[1]11'!B:E,4,0),"0")</f>
        <v>0</v>
      </c>
      <c r="CI81" s="77">
        <f>IFERROR(VLOOKUP(B81,'[1]11'!B:F,5,0),"0")</f>
        <v>0</v>
      </c>
      <c r="CJ81" s="77">
        <f>IFERROR(VLOOKUP(B81,'[1]11'!B:J,9,0),"0")</f>
        <v>0</v>
      </c>
      <c r="CK81" s="77">
        <f>IFERROR(VLOOKUP(B81,'[1]11'!B:K,10,0),"0")</f>
        <v>0</v>
      </c>
      <c r="CL81" s="77">
        <f>IFERROR(VLOOKUP(B81,'[1]11'!B:L,11,0),"0")</f>
        <v>0</v>
      </c>
      <c r="CM81" s="75">
        <f t="shared" si="54"/>
        <v>0</v>
      </c>
      <c r="CN81" s="77">
        <f>IFERROR(VLOOKUP(B81,'[1]12'!B:D,3,0),"0")</f>
        <v>0</v>
      </c>
      <c r="CO81" s="77">
        <f>IFERROR(VLOOKUP(B81,'[1]12'!B:E,4,0),"0")</f>
        <v>0</v>
      </c>
      <c r="CP81" s="77">
        <f>IFERROR(VLOOKUP(B81,'[1]12'!B:F,5,0),"0")</f>
        <v>0</v>
      </c>
      <c r="CQ81" s="77">
        <f>IFERROR(VLOOKUP(B81,'[1]12'!B:J,9,0),"0")</f>
        <v>0</v>
      </c>
      <c r="CR81" s="77">
        <f>IFERROR(VLOOKUP(B81,'[1]12'!B:K,10,0),"0")</f>
        <v>0</v>
      </c>
      <c r="CS81" s="77">
        <f>IFERROR(VLOOKUP(B81,'[1]12'!B:L,11,0),"0")</f>
        <v>0</v>
      </c>
      <c r="CT81" s="75">
        <f t="shared" si="55"/>
        <v>0</v>
      </c>
      <c r="CU81" s="77">
        <f>IFERROR(VLOOKUP(B81,'[1]13'!B:D,3,0),"0")</f>
        <v>0</v>
      </c>
      <c r="CV81" s="77">
        <f>IFERROR(VLOOKUP(B81,'[1]13'!B:E,4,0),"0")</f>
        <v>0</v>
      </c>
      <c r="CW81" s="77">
        <f>IFERROR(VLOOKUP(B81,'[1]13'!B:F,5,0),"0")</f>
        <v>0</v>
      </c>
      <c r="CX81" s="77">
        <f>IFERROR(VLOOKUP(B81,'[1]13'!B:J,9,0),"0")</f>
        <v>0</v>
      </c>
      <c r="CY81" s="77">
        <f>IFERROR(VLOOKUP(B81,'[1]13'!B:K,10,0),"0")</f>
        <v>0</v>
      </c>
      <c r="CZ81" s="77">
        <f>IFERROR(VLOOKUP(B81,'[1]13'!B:L,11,0),"0")</f>
        <v>0</v>
      </c>
      <c r="DA81" s="75">
        <f t="shared" si="56"/>
        <v>0</v>
      </c>
      <c r="DB81" s="77">
        <f>IFERROR(VLOOKUP(B81,'[1]14'!B:D,3,0),"0")</f>
        <v>0</v>
      </c>
      <c r="DC81" s="77">
        <f>IFERROR(VLOOKUP(B81,'[1]14'!B:E,4,0),"0")</f>
        <v>0</v>
      </c>
      <c r="DD81" s="77">
        <f>IFERROR(VLOOKUP(B81,'[1]14'!B:F,5,0),"0")</f>
        <v>0</v>
      </c>
      <c r="DE81" s="77">
        <f>IFERROR(VLOOKUP(B81,'[1]14'!B:J,9,0),"0")</f>
        <v>0</v>
      </c>
      <c r="DF81" s="77">
        <f>IFERROR(VLOOKUP(B81,'[1]14'!B:K,10,0),"0")</f>
        <v>0</v>
      </c>
      <c r="DG81" s="77">
        <f>IFERROR(VLOOKUP(B81,'[1]14'!B:L,11,0),"0")</f>
        <v>0</v>
      </c>
      <c r="DH81" s="75">
        <f t="shared" si="57"/>
        <v>0</v>
      </c>
      <c r="DI81" s="77">
        <f>IFERROR(VLOOKUP(B81,'[1]15'!B:D,3,0),"0")</f>
        <v>0</v>
      </c>
      <c r="DJ81" s="77">
        <f>IFERROR(VLOOKUP(B81,'[1]15'!B:E,4,0),"0")</f>
        <v>0</v>
      </c>
      <c r="DK81" s="77">
        <f>IFERROR(VLOOKUP(B81,'[1]15'!B:F,5,0),"0")</f>
        <v>0</v>
      </c>
      <c r="DL81" s="77">
        <f>IFERROR(VLOOKUP(B81,'[1]15'!B:J,9,0),"0")</f>
        <v>0</v>
      </c>
      <c r="DM81" s="77">
        <f>IFERROR(VLOOKUP(B81,'[1]15'!B:K,10,0),"0")</f>
        <v>0</v>
      </c>
      <c r="DN81" s="77">
        <f>IFERROR(VLOOKUP(B81,'[1]15'!B:L,11,0),"0")</f>
        <v>0</v>
      </c>
      <c r="DO81" s="75">
        <f t="shared" si="58"/>
        <v>0</v>
      </c>
      <c r="DP81" s="77">
        <f>IFERROR(VLOOKUP(B81,'[1]16'!B:D,3,0),"0")</f>
        <v>0</v>
      </c>
      <c r="DQ81" s="77">
        <f>IFERROR(VLOOKUP(B81,'[1]16'!B:E,4,0),"0")</f>
        <v>0</v>
      </c>
      <c r="DR81" s="77">
        <f>IFERROR(VLOOKUP(B81,'[1]16'!B:F,5,0),"0")</f>
        <v>0</v>
      </c>
      <c r="DS81" s="77">
        <f>IFERROR(VLOOKUP(B81,'[1]16'!B:J,9,0),"0")</f>
        <v>0</v>
      </c>
      <c r="DT81" s="77">
        <f>IFERROR(VLOOKUP(B81,'[1]16'!B:K,10,0),"0")</f>
        <v>0</v>
      </c>
      <c r="DU81" s="77">
        <f>IFERROR(VLOOKUP(B81,'[1]16'!B:L,11,0),"0")</f>
        <v>0</v>
      </c>
      <c r="DV81" s="75">
        <f t="shared" si="59"/>
        <v>0</v>
      </c>
      <c r="DW81" s="77">
        <f>IFERROR(VLOOKUP(B81,'[1]17'!B:D,3,0),"0")</f>
        <v>0</v>
      </c>
      <c r="DX81" s="77">
        <f>IFERROR(VLOOKUP(B81,'[1]17'!B:E,4,0),"0")</f>
        <v>0</v>
      </c>
      <c r="DY81" s="77">
        <f>IFERROR(VLOOKUP(B81,'[1]17'!B:F,5,0),"0")</f>
        <v>0</v>
      </c>
      <c r="DZ81" s="77">
        <f>IFERROR(VLOOKUP(B81,'[1]17'!B:J,9,0),"0")</f>
        <v>0</v>
      </c>
      <c r="EA81" s="77">
        <f>IFERROR(VLOOKUP(B81,'[1]17'!B:K,10,0),"0")</f>
        <v>0</v>
      </c>
      <c r="EB81" s="77">
        <f>IFERROR(VLOOKUP(B81,'[1]17'!B:L,11,0),"0")</f>
        <v>0</v>
      </c>
      <c r="EC81" s="75">
        <f t="shared" si="60"/>
        <v>0</v>
      </c>
      <c r="ED81" s="77">
        <f>IFERROR(VLOOKUP(B81,'[1]18'!B:D,3,0),"0")</f>
        <v>0</v>
      </c>
      <c r="EE81" s="77">
        <f>IFERROR(VLOOKUP(B81,'[1]18'!B:E,4,0),"0")</f>
        <v>0</v>
      </c>
      <c r="EF81" s="77">
        <f>IFERROR(VLOOKUP(B81,'[1]18'!B:F,5,0),"0")</f>
        <v>0</v>
      </c>
      <c r="EG81" s="77">
        <f>IFERROR(VLOOKUP(B81,'[1]18'!B:J,9,0),"0")</f>
        <v>0</v>
      </c>
      <c r="EH81" s="77">
        <f>IFERROR(VLOOKUP(B81,'[1]18'!B:K,10,0),"0")</f>
        <v>0</v>
      </c>
      <c r="EI81" s="77">
        <f>IFERROR(VLOOKUP(B81,'[1]18'!B:L,11,0),"0")</f>
        <v>0</v>
      </c>
      <c r="EJ81" s="75">
        <f t="shared" si="61"/>
        <v>0</v>
      </c>
      <c r="EK81" s="77">
        <f>IFERROR(VLOOKUP(B81,'[1]19'!B:D,3,0),"0")</f>
        <v>0</v>
      </c>
      <c r="EL81" s="77">
        <f>IFERROR(VLOOKUP(B81,'[1]19'!B:E,4,0),"0")</f>
        <v>0</v>
      </c>
      <c r="EM81" s="77">
        <f>IFERROR(VLOOKUP(B81,'[1]19'!B:F,5,0),"0")</f>
        <v>0</v>
      </c>
      <c r="EN81" s="77">
        <f>IFERROR(VLOOKUP(B81,'[1]19'!B:J,9,0),"0")</f>
        <v>0</v>
      </c>
      <c r="EO81" s="77">
        <f>IFERROR(VLOOKUP(B81,'[1]19'!B:K,10,0),"0")</f>
        <v>0</v>
      </c>
      <c r="EP81" s="77">
        <f>IFERROR(VLOOKUP(B81,'[1]19'!B:L,11,0),"0")</f>
        <v>0</v>
      </c>
      <c r="EQ81" s="75">
        <f t="shared" si="62"/>
        <v>0</v>
      </c>
      <c r="ER81" s="77">
        <f>IFERROR(VLOOKUP(B81,'[1]20'!B:D,3,0),"0")</f>
        <v>0</v>
      </c>
      <c r="ES81" s="77">
        <f>IFERROR(VLOOKUP(B81,'[1]20'!B:E,4,0),"0")</f>
        <v>0</v>
      </c>
      <c r="ET81" s="77">
        <f>IFERROR(VLOOKUP(B81,'[1]20'!B:F,5,0),"0")</f>
        <v>0</v>
      </c>
      <c r="EU81" s="77">
        <f>IFERROR(VLOOKUP(B81,'[1]20'!B:J,9,0),"0")</f>
        <v>0</v>
      </c>
      <c r="EV81" s="77">
        <f>IFERROR(VLOOKUP(B81,'[1]20'!B:K,10,0),"0")</f>
        <v>0</v>
      </c>
      <c r="EW81" s="77">
        <f>IFERROR(VLOOKUP(B81,'[1]20'!B:L,11,0),"0")</f>
        <v>0</v>
      </c>
      <c r="EX81" s="75">
        <f t="shared" si="63"/>
        <v>0</v>
      </c>
      <c r="EY81" s="77">
        <f>IFERROR(VLOOKUP(B81,'[1]21'!B:D,3,0),"0")</f>
        <v>0</v>
      </c>
      <c r="EZ81" s="77">
        <f>IFERROR(VLOOKUP(B81,'[1]21'!B:E,4,0),"0")</f>
        <v>0</v>
      </c>
      <c r="FA81" s="77">
        <f>IFERROR(VLOOKUP(B81,'[1]21'!B:F,5,0),"0")</f>
        <v>0</v>
      </c>
      <c r="FB81" s="77">
        <f>IFERROR(VLOOKUP(B81,'[1]21'!B:J,9,0),"0")</f>
        <v>0</v>
      </c>
      <c r="FC81" s="77">
        <f>IFERROR(VLOOKUP(B81,'[1]21'!B:K,10,0),"0")</f>
        <v>0</v>
      </c>
      <c r="FD81" s="77">
        <f>IFERROR(VLOOKUP(B81,'[1]21'!B:L,11,0),"0")</f>
        <v>0</v>
      </c>
      <c r="FE81" s="75">
        <f t="shared" si="64"/>
        <v>0</v>
      </c>
      <c r="FF81" s="77">
        <f>IFERROR(VLOOKUP(B81,'[1]22'!B:D,3,0),"0")</f>
        <v>0</v>
      </c>
      <c r="FG81" s="77">
        <f>IFERROR(VLOOKUP(B81,'[1]22'!B:E,4,0),"0")</f>
        <v>0</v>
      </c>
      <c r="FH81" s="77">
        <f>IFERROR(VLOOKUP(B81,'[1]22'!B:F,5,0),"0")</f>
        <v>0</v>
      </c>
      <c r="FI81" s="77">
        <f>IFERROR(VLOOKUP(B81,'[1]22'!B:J,9,0),"0")</f>
        <v>0</v>
      </c>
      <c r="FJ81" s="77">
        <f>IFERROR(VLOOKUP(B81,'[1]22'!B:K,10,0),"0")</f>
        <v>0</v>
      </c>
      <c r="FK81" s="77">
        <f>IFERROR(VLOOKUP(B81,'[1]22'!B:L,11,0),"0")</f>
        <v>0</v>
      </c>
      <c r="FL81" s="75">
        <f t="shared" si="65"/>
        <v>0</v>
      </c>
      <c r="FM81" s="77">
        <f>IFERROR(VLOOKUP(B81,'[1]23'!B:D,3,0),"0")</f>
        <v>0</v>
      </c>
      <c r="FN81" s="77">
        <f>IFERROR(VLOOKUP(B81,'[1]23'!B:E,4,0),"0")</f>
        <v>0</v>
      </c>
      <c r="FO81" s="77">
        <f>IFERROR(VLOOKUP(B81,'[1]23'!B:F,5,0),"0")</f>
        <v>0</v>
      </c>
      <c r="FP81" s="77">
        <f>IFERROR(VLOOKUP(B81,'[1]23'!B:J,9,0),"0")</f>
        <v>0</v>
      </c>
      <c r="FQ81" s="77">
        <f>IFERROR(VLOOKUP(B81,'[1]23'!B:K,10,0),"0")</f>
        <v>0</v>
      </c>
      <c r="FR81" s="77">
        <f>IFERROR(VLOOKUP(B81,'[1]23'!B:L,11,0),"0")</f>
        <v>0</v>
      </c>
      <c r="FS81" s="75">
        <f t="shared" si="66"/>
        <v>0</v>
      </c>
      <c r="FT81" s="77">
        <f>IFERROR(VLOOKUP(B81,'[1]24'!B:D,3,0),"0")</f>
        <v>0</v>
      </c>
      <c r="FU81" s="77">
        <f>IFERROR(VLOOKUP(B81,'[1]24'!B:E,4,0),"0")</f>
        <v>0</v>
      </c>
      <c r="FV81" s="77">
        <f>IFERROR(VLOOKUP(B81,'[1]24'!B:F,5,0),"0")</f>
        <v>0</v>
      </c>
      <c r="FW81" s="77">
        <f>IFERROR(VLOOKUP(B81,'[1]24'!B:J,9,0),"0")</f>
        <v>0</v>
      </c>
      <c r="FX81" s="77">
        <f>IFERROR(VLOOKUP(B81,'[1]24'!B:K,10,0),"0")</f>
        <v>0</v>
      </c>
      <c r="FY81" s="77">
        <f>IFERROR(VLOOKUP(B81,'[1]24'!B:L,11,0),"0")</f>
        <v>0</v>
      </c>
      <c r="FZ81" s="75">
        <f t="shared" si="67"/>
        <v>0</v>
      </c>
      <c r="GA81" s="77">
        <f>IFERROR(VLOOKUP(B81,'[1]25'!B:D,3,0),"0")</f>
        <v>0</v>
      </c>
      <c r="GB81" s="77">
        <f>IFERROR(VLOOKUP(B81,'[1]25'!B:E,4,0),"0")</f>
        <v>0</v>
      </c>
      <c r="GC81" s="77">
        <f>IFERROR(VLOOKUP(B81,'[1]25'!B:F,5,0),"0")</f>
        <v>0</v>
      </c>
      <c r="GD81" s="77">
        <f>IFERROR(VLOOKUP(B81,'[1]25'!B:J,9,0),"0")</f>
        <v>0</v>
      </c>
      <c r="GE81" s="77">
        <f>IFERROR(VLOOKUP(B81,'[1]25'!B:K,10,0),"0")</f>
        <v>0</v>
      </c>
      <c r="GF81" s="77">
        <f>IFERROR(VLOOKUP(B81,'[1]25'!B:L,11,0),"0")</f>
        <v>0</v>
      </c>
      <c r="GG81" s="75">
        <f t="shared" si="68"/>
        <v>0</v>
      </c>
      <c r="GH81" s="77">
        <f>IFERROR(VLOOKUP(B81,'[1]26'!B:D,3,0),"0")</f>
        <v>0</v>
      </c>
      <c r="GI81" s="77">
        <f>IFERROR(VLOOKUP(B81,'[1]26'!B:E,4,0),"0")</f>
        <v>0</v>
      </c>
      <c r="GJ81" s="77">
        <f>IFERROR(VLOOKUP(B81,'[1]26'!B:F,5,0),"0")</f>
        <v>0</v>
      </c>
      <c r="GK81" s="77">
        <f>IFERROR(VLOOKUP(B81,'[1]26'!B:J,9,0),"0")</f>
        <v>0</v>
      </c>
      <c r="GL81" s="77">
        <f>IFERROR(VLOOKUP(B81,'[1]26'!B:K,10,0),"0")</f>
        <v>0</v>
      </c>
      <c r="GM81" s="77">
        <f>IFERROR(VLOOKUP(B81,'[1]26'!B:L,11,0),"0")</f>
        <v>0</v>
      </c>
      <c r="GN81" s="75">
        <f t="shared" si="69"/>
        <v>0</v>
      </c>
      <c r="GO81" s="77">
        <f>IFERROR(VLOOKUP(B81,'[1]27'!B:D,3,0),"0")</f>
        <v>0</v>
      </c>
      <c r="GP81" s="77">
        <f>IFERROR(VLOOKUP(B81,'[1]27'!B:E,4,0),"0")</f>
        <v>0</v>
      </c>
      <c r="GQ81" s="77">
        <f>IFERROR(VLOOKUP(B81,'[1]27'!B:F,5,0),"0")</f>
        <v>0</v>
      </c>
      <c r="GR81" s="77">
        <f>IFERROR(VLOOKUP(B81,'[1]27'!B:J,9,0),"0")</f>
        <v>0</v>
      </c>
      <c r="GS81" s="77">
        <f>IFERROR(VLOOKUP(B81,'[1]27'!B:K,10,0),"0")</f>
        <v>0</v>
      </c>
      <c r="GT81" s="77">
        <f>IFERROR(VLOOKUP(B81,'[1]27'!B:L,11,0),"0")</f>
        <v>0</v>
      </c>
      <c r="GU81" s="75">
        <f t="shared" si="70"/>
        <v>0</v>
      </c>
      <c r="GV81" s="77">
        <f>IFERROR(VLOOKUP(B81,'[1]28'!B:D,3,0),"0")</f>
        <v>0</v>
      </c>
      <c r="GW81" s="77">
        <f>IFERROR(VLOOKUP(B81,'[1]28'!B:E,4,0),"0")</f>
        <v>0</v>
      </c>
      <c r="GX81" s="77">
        <f>IFERROR(VLOOKUP(B81,'[1]28'!B:F,5,0),"0")</f>
        <v>0</v>
      </c>
      <c r="GY81" s="77">
        <f>IFERROR(VLOOKUP(B81,'[1]28'!B:J,9,0),"0")</f>
        <v>0</v>
      </c>
      <c r="GZ81" s="77">
        <f>IFERROR(VLOOKUP(B81,'[1]28'!B:K,10,0),"0")</f>
        <v>0</v>
      </c>
      <c r="HA81" s="77">
        <f>IFERROR(VLOOKUP(B81,'[1]28'!B:L,11,0),"0")</f>
        <v>0</v>
      </c>
      <c r="HB81" s="75">
        <f t="shared" si="71"/>
        <v>0</v>
      </c>
      <c r="HC81" s="77" t="str">
        <f>IFERROR(VLOOKUP(B81,#REF!,3),"0")</f>
        <v>0</v>
      </c>
      <c r="HD81" s="77" t="str">
        <f>IFERROR(VLOOKUP(B81,#REF!,4,0),"0")</f>
        <v>0</v>
      </c>
      <c r="HE81" s="77" t="str">
        <f>IFERROR(VLOOKUP(B81,#REF!,5,0),"0")</f>
        <v>0</v>
      </c>
      <c r="HF81" s="77" t="str">
        <f>IFERROR(VLOOKUP(B81,#REF!,9,0),"0")</f>
        <v>0</v>
      </c>
      <c r="HG81" s="77" t="str">
        <f>IFERROR(VLOOKUP(B81,#REF!,10,0),"0")</f>
        <v>0</v>
      </c>
      <c r="HH81" s="77" t="str">
        <f>IFERROR(VLOOKUP(B81,#REF!,11,0),"0")</f>
        <v>0</v>
      </c>
      <c r="HI81" s="75">
        <f t="shared" si="72"/>
        <v>0</v>
      </c>
      <c r="HJ81" s="77"/>
      <c r="HK81" s="77"/>
      <c r="HL81" s="77"/>
      <c r="HM81" s="77"/>
      <c r="HN81" s="77"/>
      <c r="HO81" s="77"/>
      <c r="HP81" s="75">
        <f t="shared" si="73"/>
        <v>0</v>
      </c>
      <c r="HQ81" s="77"/>
      <c r="HR81" s="77"/>
      <c r="HS81" s="77"/>
      <c r="HT81" s="77"/>
      <c r="HU81" s="77"/>
      <c r="HV81" s="77"/>
      <c r="HW81" s="75">
        <f t="shared" si="74"/>
        <v>0</v>
      </c>
    </row>
    <row r="82" spans="1:231" x14ac:dyDescent="0.6">
      <c r="A82" s="57">
        <v>79</v>
      </c>
      <c r="B82" s="57">
        <v>1112018</v>
      </c>
      <c r="C82" s="58" t="s">
        <v>16798</v>
      </c>
      <c r="D82" s="57" t="s">
        <v>168</v>
      </c>
      <c r="E82" s="59">
        <v>29.35</v>
      </c>
      <c r="F82" s="73">
        <f t="shared" si="43"/>
        <v>0</v>
      </c>
      <c r="G82" s="74">
        <f t="shared" si="40"/>
        <v>0</v>
      </c>
      <c r="H82" s="74">
        <f t="shared" si="40"/>
        <v>0</v>
      </c>
      <c r="I82" s="74">
        <f t="shared" si="40"/>
        <v>0</v>
      </c>
      <c r="J82" s="74">
        <f t="shared" si="40"/>
        <v>0</v>
      </c>
      <c r="K82" s="74">
        <f t="shared" si="40"/>
        <v>0</v>
      </c>
      <c r="L82" s="74">
        <f t="shared" si="40"/>
        <v>0</v>
      </c>
      <c r="M82" s="75">
        <f t="shared" si="41"/>
        <v>0</v>
      </c>
      <c r="N82" s="76">
        <f t="shared" si="42"/>
        <v>0</v>
      </c>
      <c r="O82" s="77" t="str">
        <f>IFERROR(VLOOKUP(B82,'[1]1ไม่มียอด'!B:D,3,0),"0")</f>
        <v>0</v>
      </c>
      <c r="P82" s="77" t="str">
        <f>IFERROR(VLOOKUP(B82,'[1]1ไม่มียอด'!B:E,4,0),"0")</f>
        <v>0</v>
      </c>
      <c r="Q82" s="77" t="str">
        <f>IFERROR(VLOOKUP(B82,'[1]1ไม่มียอด'!B:F,5,0),"0")</f>
        <v>0</v>
      </c>
      <c r="R82" s="77" t="str">
        <f>IFERROR(VLOOKUP(B82,'[1]1ไม่มียอด'!B:G,6,0),"0")</f>
        <v>0</v>
      </c>
      <c r="S82" s="77" t="str">
        <f>IFERROR(VLOOKUP(B82,'[1]1ไม่มียอด'!B:J,9,0),"0")</f>
        <v>0</v>
      </c>
      <c r="T82" s="77" t="str">
        <f>IFERROR(VLOOKUP(B82,'[1]1ไม่มียอด'!B:K,10,0),"0")</f>
        <v>0</v>
      </c>
      <c r="U82" s="75">
        <f t="shared" si="44"/>
        <v>0</v>
      </c>
      <c r="V82" s="77" t="str">
        <f>IFERROR(VLOOKUP(B82,#REF!,3,0),"0")</f>
        <v>0</v>
      </c>
      <c r="W82" s="77" t="str">
        <f>IFERROR(VLOOKUP(B82,#REF!,4,0),"0")</f>
        <v>0</v>
      </c>
      <c r="X82" s="77" t="str">
        <f>IFERROR(VLOOKUP(B82,#REF!,5,0),"0")</f>
        <v>0</v>
      </c>
      <c r="Y82" s="77" t="str">
        <f>IFERROR(VLOOKUP(B82,#REF!,9,0),"0")</f>
        <v>0</v>
      </c>
      <c r="Z82" s="77" t="str">
        <f>IFERROR(VLOOKUP(B82,#REF!,10,0),"0")</f>
        <v>0</v>
      </c>
      <c r="AA82" s="77" t="str">
        <f>IFERROR(VLOOKUP(B82,#REF!,11,0),"0")</f>
        <v>0</v>
      </c>
      <c r="AB82" s="75">
        <f t="shared" si="45"/>
        <v>0</v>
      </c>
      <c r="AC82" s="77">
        <f>IFERROR(VLOOKUP(B82,'[1]3'!B:D,3,0),"0")</f>
        <v>0</v>
      </c>
      <c r="AD82" s="77">
        <f>IFERROR(VLOOKUP(B82,'[1]3'!B:E,4,0),"0")</f>
        <v>0</v>
      </c>
      <c r="AE82" s="77">
        <f>IFERROR(VLOOKUP(B82,'[1]3'!B:F,5,0),"0")</f>
        <v>0</v>
      </c>
      <c r="AF82" s="77">
        <f>IFERROR(VLOOKUP(B82,'[1]3'!B:J,9,0),"0")</f>
        <v>0</v>
      </c>
      <c r="AG82" s="77">
        <f>IFERROR(VLOOKUP(B82,'[1]3'!B:K,10,0),"0")</f>
        <v>0</v>
      </c>
      <c r="AH82" s="77">
        <f>IFERROR(VLOOKUP(B82,'[1]3'!B:L,11,0),"0")</f>
        <v>0</v>
      </c>
      <c r="AI82" s="75">
        <f t="shared" si="46"/>
        <v>0</v>
      </c>
      <c r="AJ82" s="77">
        <f>IFERROR(VLOOKUP(B82,'[1]4'!B:D,3,0),"0")</f>
        <v>0</v>
      </c>
      <c r="AK82" s="77">
        <f>IFERROR(VLOOKUP(B82,'[1]4'!B:E,4,0),"0")</f>
        <v>0</v>
      </c>
      <c r="AL82" s="77">
        <f>IFERROR(VLOOKUP(B82,'[1]4'!B:F,5,0),"0")</f>
        <v>0</v>
      </c>
      <c r="AM82" s="77">
        <f>IFERROR(VLOOKUP(B82,'[1]4'!B:J,9,0),"0")</f>
        <v>0</v>
      </c>
      <c r="AN82" s="77">
        <f>IFERROR(VLOOKUP(B82,'[1]4'!B:K,10,0),"0")</f>
        <v>0</v>
      </c>
      <c r="AO82" s="77">
        <f>IFERROR(VLOOKUP(B82,'[1]4'!B:L,11,0),"0")</f>
        <v>0</v>
      </c>
      <c r="AP82" s="75">
        <f t="shared" si="47"/>
        <v>0</v>
      </c>
      <c r="AQ82" s="77">
        <f>IFERROR(VLOOKUP(B82,'[1]5'!B:D,3,0),"0")</f>
        <v>0</v>
      </c>
      <c r="AR82" s="77">
        <f>IFERROR(VLOOKUP(B82,'[1]5'!B:E,4,0),"0")</f>
        <v>0</v>
      </c>
      <c r="AS82" s="77">
        <f>IFERROR(VLOOKUP(B82,'[1]5'!B:F,5,0),"0")</f>
        <v>0</v>
      </c>
      <c r="AT82" s="77">
        <f>IFERROR(VLOOKUP(B82,'[1]5'!B:J,9,0),"0")</f>
        <v>0</v>
      </c>
      <c r="AU82" s="77">
        <f>IFERROR(VLOOKUP(B82,'[1]5'!B:K,10,0),"0")</f>
        <v>0</v>
      </c>
      <c r="AV82" s="77">
        <f>IFERROR(VLOOKUP(B82,'[1]5'!B:L,11,0),"0")</f>
        <v>0</v>
      </c>
      <c r="AW82" s="75">
        <f t="shared" si="48"/>
        <v>0</v>
      </c>
      <c r="AX82" s="77">
        <f>IFERROR(VLOOKUP(B82,'[1]6'!B:D,3,0),"0")</f>
        <v>0</v>
      </c>
      <c r="AY82" s="77">
        <f>IFERROR(VLOOKUP(B82,'[1]6'!B:E,4,0),"0")</f>
        <v>0</v>
      </c>
      <c r="AZ82" s="77">
        <f>IFERROR(VLOOKUP(B82,'[1]6'!B:F,5,0),"0")</f>
        <v>0</v>
      </c>
      <c r="BA82" s="77">
        <f>IFERROR(VLOOKUP(B82,'[1]6'!B:J,9,0),"0")</f>
        <v>0</v>
      </c>
      <c r="BB82" s="77">
        <f>IFERROR(VLOOKUP(B82,'[1]6'!B:K,10,0),"0")</f>
        <v>0</v>
      </c>
      <c r="BC82" s="77">
        <f>IFERROR(VLOOKUP(B82,'[1]6'!B:L,11,0),"0")</f>
        <v>0</v>
      </c>
      <c r="BD82" s="75">
        <f t="shared" si="49"/>
        <v>0</v>
      </c>
      <c r="BE82" s="77">
        <f>IFERROR(VLOOKUP(B82,'[1]7'!B:D,3,0),"0")</f>
        <v>0</v>
      </c>
      <c r="BF82" s="77">
        <f>IFERROR(VLOOKUP(B82,'[1]7'!B:E,4,0),"0")</f>
        <v>0</v>
      </c>
      <c r="BG82" s="77">
        <f>IFERROR(VLOOKUP(B82,'[1]7'!B:F,5,0),"0")</f>
        <v>0</v>
      </c>
      <c r="BH82" s="77">
        <f>IFERROR(VLOOKUP(B82,'[1]7'!B:J,9,0),"0")</f>
        <v>0</v>
      </c>
      <c r="BI82" s="77">
        <f>IFERROR(VLOOKUP(B82,'[1]7'!B:K,10,0),"0")</f>
        <v>0</v>
      </c>
      <c r="BJ82" s="77">
        <f>IFERROR(VLOOKUP(B82,'[1]7'!B:L,11,0),"0")</f>
        <v>0</v>
      </c>
      <c r="BK82" s="75">
        <f t="shared" si="50"/>
        <v>0</v>
      </c>
      <c r="BL82" s="77">
        <f>IFERROR(VLOOKUP(B82,'[1]8'!B:D,3,0),"0")</f>
        <v>0</v>
      </c>
      <c r="BM82" s="77">
        <f>IFERROR(VLOOKUP(B82,'[1]8'!B:E,4,0),"0")</f>
        <v>0</v>
      </c>
      <c r="BN82" s="77">
        <f>IFERROR(VLOOKUP(B82,'[1]8'!B:F,5,0),"0")</f>
        <v>0</v>
      </c>
      <c r="BO82" s="77">
        <f>IFERROR(VLOOKUP(B82,'[1]8'!B:J,9,0),"0")</f>
        <v>0</v>
      </c>
      <c r="BP82" s="77">
        <f>IFERROR(VLOOKUP(B82,'[1]8'!B:K,10,0),"0")</f>
        <v>0</v>
      </c>
      <c r="BQ82" s="77">
        <f>IFERROR(VLOOKUP(B82,'[1]8'!B:L,11,0),"0")</f>
        <v>0</v>
      </c>
      <c r="BR82" s="75">
        <f t="shared" si="51"/>
        <v>0</v>
      </c>
      <c r="BS82" s="77">
        <f>IFERROR(VLOOKUP(B82,'[1]9'!B:D,3,0),"0")</f>
        <v>0</v>
      </c>
      <c r="BT82" s="77">
        <f>IFERROR(VLOOKUP(B82,'[1]9'!B:E,4,0),"0")</f>
        <v>0</v>
      </c>
      <c r="BU82" s="77">
        <f>IFERROR(VLOOKUP(B82,'[1]9'!B:F,5,0),"0")</f>
        <v>0</v>
      </c>
      <c r="BV82" s="77">
        <f>IFERROR(VLOOKUP(B82,'[1]9'!B:J,9,0),"0")</f>
        <v>0</v>
      </c>
      <c r="BW82" s="77">
        <f>IFERROR(VLOOKUP(B82,'[1]9'!B:K,10,0),"0")</f>
        <v>0</v>
      </c>
      <c r="BX82" s="77">
        <f>IFERROR(VLOOKUP(B82,'[1]9'!B:L,11,0),"0")</f>
        <v>0</v>
      </c>
      <c r="BY82" s="75">
        <f t="shared" si="52"/>
        <v>0</v>
      </c>
      <c r="BZ82" s="77">
        <f>IFERROR(VLOOKUP(B82,'[1]10'!B:D,3,0),"0")</f>
        <v>0</v>
      </c>
      <c r="CA82" s="77">
        <f>IFERROR(VLOOKUP(B82,'[1]10'!B:E,4,0),"0")</f>
        <v>0</v>
      </c>
      <c r="CB82" s="77">
        <f>VLOOKUP(B82,'[1]10'!B:F,5,0)</f>
        <v>0</v>
      </c>
      <c r="CC82" s="77">
        <f>IFERROR(VLOOKUP(B82,'[1]10'!B:J,9,0),"0")</f>
        <v>0</v>
      </c>
      <c r="CD82" s="77">
        <f>IFERROR(VLOOKUP(B82,'[1]10'!B:K,10,0),"0")</f>
        <v>0</v>
      </c>
      <c r="CE82" s="77">
        <f>IFERROR(VLOOKUP(B82,'[1]10'!B:L,11,0),"0")</f>
        <v>0</v>
      </c>
      <c r="CF82" s="75">
        <f t="shared" si="53"/>
        <v>0</v>
      </c>
      <c r="CG82" s="77">
        <f>IFERROR(VLOOKUP(B82,'[1]11'!B:D,3,0),"0")</f>
        <v>0</v>
      </c>
      <c r="CH82" s="77">
        <f>IFERROR(VLOOKUP(B82,'[1]11'!B:E,4,0),"0")</f>
        <v>0</v>
      </c>
      <c r="CI82" s="77">
        <f>IFERROR(VLOOKUP(B82,'[1]11'!B:F,5,0),"0")</f>
        <v>0</v>
      </c>
      <c r="CJ82" s="77">
        <f>IFERROR(VLOOKUP(B82,'[1]11'!B:J,9,0),"0")</f>
        <v>0</v>
      </c>
      <c r="CK82" s="77">
        <f>IFERROR(VLOOKUP(B82,'[1]11'!B:K,10,0),"0")</f>
        <v>0</v>
      </c>
      <c r="CL82" s="77">
        <f>IFERROR(VLOOKUP(B82,'[1]11'!B:L,11,0),"0")</f>
        <v>0</v>
      </c>
      <c r="CM82" s="75">
        <f t="shared" si="54"/>
        <v>0</v>
      </c>
      <c r="CN82" s="77">
        <f>IFERROR(VLOOKUP(B82,'[1]12'!B:D,3,0),"0")</f>
        <v>0</v>
      </c>
      <c r="CO82" s="77">
        <f>IFERROR(VLOOKUP(B82,'[1]12'!B:E,4,0),"0")</f>
        <v>0</v>
      </c>
      <c r="CP82" s="77">
        <f>IFERROR(VLOOKUP(B82,'[1]12'!B:F,5,0),"0")</f>
        <v>0</v>
      </c>
      <c r="CQ82" s="77">
        <f>IFERROR(VLOOKUP(B82,'[1]12'!B:J,9,0),"0")</f>
        <v>0</v>
      </c>
      <c r="CR82" s="77">
        <f>IFERROR(VLOOKUP(B82,'[1]12'!B:K,10,0),"0")</f>
        <v>0</v>
      </c>
      <c r="CS82" s="77">
        <f>IFERROR(VLOOKUP(B82,'[1]12'!B:L,11,0),"0")</f>
        <v>0</v>
      </c>
      <c r="CT82" s="75">
        <f t="shared" si="55"/>
        <v>0</v>
      </c>
      <c r="CU82" s="77">
        <f>IFERROR(VLOOKUP(B82,'[1]13'!B:D,3,0),"0")</f>
        <v>0</v>
      </c>
      <c r="CV82" s="77">
        <f>IFERROR(VLOOKUP(B82,'[1]13'!B:E,4,0),"0")</f>
        <v>0</v>
      </c>
      <c r="CW82" s="77">
        <f>IFERROR(VLOOKUP(B82,'[1]13'!B:F,5,0),"0")</f>
        <v>0</v>
      </c>
      <c r="CX82" s="77">
        <f>IFERROR(VLOOKUP(B82,'[1]13'!B:J,9,0),"0")</f>
        <v>0</v>
      </c>
      <c r="CY82" s="77">
        <f>IFERROR(VLOOKUP(B82,'[1]13'!B:K,10,0),"0")</f>
        <v>0</v>
      </c>
      <c r="CZ82" s="77">
        <f>IFERROR(VLOOKUP(B82,'[1]13'!B:L,11,0),"0")</f>
        <v>0</v>
      </c>
      <c r="DA82" s="75">
        <f t="shared" si="56"/>
        <v>0</v>
      </c>
      <c r="DB82" s="77">
        <f>IFERROR(VLOOKUP(B82,'[1]14'!B:D,3,0),"0")</f>
        <v>0</v>
      </c>
      <c r="DC82" s="77">
        <f>IFERROR(VLOOKUP(B82,'[1]14'!B:E,4,0),"0")</f>
        <v>0</v>
      </c>
      <c r="DD82" s="77">
        <f>IFERROR(VLOOKUP(B82,'[1]14'!B:F,5,0),"0")</f>
        <v>0</v>
      </c>
      <c r="DE82" s="77">
        <f>IFERROR(VLOOKUP(B82,'[1]14'!B:J,9,0),"0")</f>
        <v>0</v>
      </c>
      <c r="DF82" s="77">
        <f>IFERROR(VLOOKUP(B82,'[1]14'!B:K,10,0),"0")</f>
        <v>0</v>
      </c>
      <c r="DG82" s="77">
        <f>IFERROR(VLOOKUP(B82,'[1]14'!B:L,11,0),"0")</f>
        <v>0</v>
      </c>
      <c r="DH82" s="75">
        <f t="shared" si="57"/>
        <v>0</v>
      </c>
      <c r="DI82" s="77">
        <f>IFERROR(VLOOKUP(B82,'[1]15'!B:D,3,0),"0")</f>
        <v>0</v>
      </c>
      <c r="DJ82" s="77">
        <f>IFERROR(VLOOKUP(B82,'[1]15'!B:E,4,0),"0")</f>
        <v>0</v>
      </c>
      <c r="DK82" s="77">
        <f>IFERROR(VLOOKUP(B82,'[1]15'!B:F,5,0),"0")</f>
        <v>0</v>
      </c>
      <c r="DL82" s="77">
        <f>IFERROR(VLOOKUP(B82,'[1]15'!B:J,9,0),"0")</f>
        <v>0</v>
      </c>
      <c r="DM82" s="77">
        <f>IFERROR(VLOOKUP(B82,'[1]15'!B:K,10,0),"0")</f>
        <v>0</v>
      </c>
      <c r="DN82" s="77">
        <f>IFERROR(VLOOKUP(B82,'[1]15'!B:L,11,0),"0")</f>
        <v>0</v>
      </c>
      <c r="DO82" s="75">
        <f t="shared" si="58"/>
        <v>0</v>
      </c>
      <c r="DP82" s="77">
        <f>IFERROR(VLOOKUP(B82,'[1]16'!B:D,3,0),"0")</f>
        <v>0</v>
      </c>
      <c r="DQ82" s="77">
        <f>IFERROR(VLOOKUP(B82,'[1]16'!B:E,4,0),"0")</f>
        <v>0</v>
      </c>
      <c r="DR82" s="77">
        <f>IFERROR(VLOOKUP(B82,'[1]16'!B:F,5,0),"0")</f>
        <v>0</v>
      </c>
      <c r="DS82" s="77">
        <f>IFERROR(VLOOKUP(B82,'[1]16'!B:J,9,0),"0")</f>
        <v>0</v>
      </c>
      <c r="DT82" s="77">
        <f>IFERROR(VLOOKUP(B82,'[1]16'!B:K,10,0),"0")</f>
        <v>0</v>
      </c>
      <c r="DU82" s="77">
        <f>IFERROR(VLOOKUP(B82,'[1]16'!B:L,11,0),"0")</f>
        <v>0</v>
      </c>
      <c r="DV82" s="75">
        <f t="shared" si="59"/>
        <v>0</v>
      </c>
      <c r="DW82" s="77">
        <f>IFERROR(VLOOKUP(B82,'[1]17'!B:D,3,0),"0")</f>
        <v>0</v>
      </c>
      <c r="DX82" s="77">
        <f>IFERROR(VLOOKUP(B82,'[1]17'!B:E,4,0),"0")</f>
        <v>0</v>
      </c>
      <c r="DY82" s="77">
        <f>IFERROR(VLOOKUP(B82,'[1]17'!B:F,5,0),"0")</f>
        <v>0</v>
      </c>
      <c r="DZ82" s="77">
        <f>IFERROR(VLOOKUP(B82,'[1]17'!B:J,9,0),"0")</f>
        <v>0</v>
      </c>
      <c r="EA82" s="77">
        <f>IFERROR(VLOOKUP(B82,'[1]17'!B:K,10,0),"0")</f>
        <v>0</v>
      </c>
      <c r="EB82" s="77">
        <f>IFERROR(VLOOKUP(B82,'[1]17'!B:L,11,0),"0")</f>
        <v>0</v>
      </c>
      <c r="EC82" s="75">
        <f t="shared" si="60"/>
        <v>0</v>
      </c>
      <c r="ED82" s="77">
        <f>IFERROR(VLOOKUP(B82,'[1]18'!B:D,3,0),"0")</f>
        <v>0</v>
      </c>
      <c r="EE82" s="77">
        <f>IFERROR(VLOOKUP(B82,'[1]18'!B:E,4,0),"0")</f>
        <v>0</v>
      </c>
      <c r="EF82" s="77">
        <f>IFERROR(VLOOKUP(B82,'[1]18'!B:F,5,0),"0")</f>
        <v>0</v>
      </c>
      <c r="EG82" s="77">
        <f>IFERROR(VLOOKUP(B82,'[1]18'!B:J,9,0),"0")</f>
        <v>0</v>
      </c>
      <c r="EH82" s="77">
        <f>IFERROR(VLOOKUP(B82,'[1]18'!B:K,10,0),"0")</f>
        <v>0</v>
      </c>
      <c r="EI82" s="77">
        <f>IFERROR(VLOOKUP(B82,'[1]18'!B:L,11,0),"0")</f>
        <v>0</v>
      </c>
      <c r="EJ82" s="75">
        <f t="shared" si="61"/>
        <v>0</v>
      </c>
      <c r="EK82" s="77">
        <f>IFERROR(VLOOKUP(B82,'[1]19'!B:D,3,0),"0")</f>
        <v>0</v>
      </c>
      <c r="EL82" s="77">
        <f>IFERROR(VLOOKUP(B82,'[1]19'!B:E,4,0),"0")</f>
        <v>0</v>
      </c>
      <c r="EM82" s="77">
        <f>IFERROR(VLOOKUP(B82,'[1]19'!B:F,5,0),"0")</f>
        <v>0</v>
      </c>
      <c r="EN82" s="77">
        <f>IFERROR(VLOOKUP(B82,'[1]19'!B:J,9,0),"0")</f>
        <v>0</v>
      </c>
      <c r="EO82" s="77">
        <f>IFERROR(VLOOKUP(B82,'[1]19'!B:K,10,0),"0")</f>
        <v>0</v>
      </c>
      <c r="EP82" s="77">
        <f>IFERROR(VLOOKUP(B82,'[1]19'!B:L,11,0),"0")</f>
        <v>0</v>
      </c>
      <c r="EQ82" s="75">
        <f t="shared" si="62"/>
        <v>0</v>
      </c>
      <c r="ER82" s="77">
        <f>IFERROR(VLOOKUP(B82,'[1]20'!B:D,3,0),"0")</f>
        <v>0</v>
      </c>
      <c r="ES82" s="77">
        <f>IFERROR(VLOOKUP(B82,'[1]20'!B:E,4,0),"0")</f>
        <v>0</v>
      </c>
      <c r="ET82" s="77">
        <f>IFERROR(VLOOKUP(B82,'[1]20'!B:F,5,0),"0")</f>
        <v>0</v>
      </c>
      <c r="EU82" s="77">
        <f>IFERROR(VLOOKUP(B82,'[1]20'!B:J,9,0),"0")</f>
        <v>0</v>
      </c>
      <c r="EV82" s="77">
        <f>IFERROR(VLOOKUP(B82,'[1]20'!B:K,10,0),"0")</f>
        <v>0</v>
      </c>
      <c r="EW82" s="77">
        <f>IFERROR(VLOOKUP(B82,'[1]20'!B:L,11,0),"0")</f>
        <v>0</v>
      </c>
      <c r="EX82" s="75">
        <f t="shared" si="63"/>
        <v>0</v>
      </c>
      <c r="EY82" s="77">
        <f>IFERROR(VLOOKUP(B82,'[1]21'!B:D,3,0),"0")</f>
        <v>0</v>
      </c>
      <c r="EZ82" s="77">
        <f>IFERROR(VLOOKUP(B82,'[1]21'!B:E,4,0),"0")</f>
        <v>0</v>
      </c>
      <c r="FA82" s="77">
        <f>IFERROR(VLOOKUP(B82,'[1]21'!B:F,5,0),"0")</f>
        <v>0</v>
      </c>
      <c r="FB82" s="77">
        <f>IFERROR(VLOOKUP(B82,'[1]21'!B:J,9,0),"0")</f>
        <v>0</v>
      </c>
      <c r="FC82" s="77">
        <f>IFERROR(VLOOKUP(B82,'[1]21'!B:K,10,0),"0")</f>
        <v>0</v>
      </c>
      <c r="FD82" s="77">
        <f>IFERROR(VLOOKUP(B82,'[1]21'!B:L,11,0),"0")</f>
        <v>0</v>
      </c>
      <c r="FE82" s="75">
        <f t="shared" si="64"/>
        <v>0</v>
      </c>
      <c r="FF82" s="77">
        <f>IFERROR(VLOOKUP(B82,'[1]22'!B:D,3,0),"0")</f>
        <v>0</v>
      </c>
      <c r="FG82" s="77">
        <f>IFERROR(VLOOKUP(B82,'[1]22'!B:E,4,0),"0")</f>
        <v>0</v>
      </c>
      <c r="FH82" s="77">
        <f>IFERROR(VLOOKUP(B82,'[1]22'!B:F,5,0),"0")</f>
        <v>0</v>
      </c>
      <c r="FI82" s="77">
        <f>IFERROR(VLOOKUP(B82,'[1]22'!B:J,9,0),"0")</f>
        <v>0</v>
      </c>
      <c r="FJ82" s="77">
        <f>IFERROR(VLOOKUP(B82,'[1]22'!B:K,10,0),"0")</f>
        <v>0</v>
      </c>
      <c r="FK82" s="77">
        <f>IFERROR(VLOOKUP(B82,'[1]22'!B:L,11,0),"0")</f>
        <v>0</v>
      </c>
      <c r="FL82" s="75">
        <f t="shared" si="65"/>
        <v>0</v>
      </c>
      <c r="FM82" s="77">
        <f>IFERROR(VLOOKUP(B82,'[1]23'!B:D,3,0),"0")</f>
        <v>0</v>
      </c>
      <c r="FN82" s="77">
        <f>IFERROR(VLOOKUP(B82,'[1]23'!B:E,4,0),"0")</f>
        <v>0</v>
      </c>
      <c r="FO82" s="77">
        <f>IFERROR(VLOOKUP(B82,'[1]23'!B:F,5,0),"0")</f>
        <v>0</v>
      </c>
      <c r="FP82" s="77">
        <f>IFERROR(VLOOKUP(B82,'[1]23'!B:J,9,0),"0")</f>
        <v>0</v>
      </c>
      <c r="FQ82" s="77">
        <f>IFERROR(VLOOKUP(B82,'[1]23'!B:K,10,0),"0")</f>
        <v>0</v>
      </c>
      <c r="FR82" s="77">
        <f>IFERROR(VLOOKUP(B82,'[1]23'!B:L,11,0),"0")</f>
        <v>0</v>
      </c>
      <c r="FS82" s="75">
        <f t="shared" si="66"/>
        <v>0</v>
      </c>
      <c r="FT82" s="77">
        <f>IFERROR(VLOOKUP(B82,'[1]24'!B:D,3,0),"0")</f>
        <v>0</v>
      </c>
      <c r="FU82" s="77">
        <f>IFERROR(VLOOKUP(B82,'[1]24'!B:E,4,0),"0")</f>
        <v>0</v>
      </c>
      <c r="FV82" s="77">
        <f>IFERROR(VLOOKUP(B82,'[1]24'!B:F,5,0),"0")</f>
        <v>0</v>
      </c>
      <c r="FW82" s="77">
        <f>IFERROR(VLOOKUP(B82,'[1]24'!B:J,9,0),"0")</f>
        <v>0</v>
      </c>
      <c r="FX82" s="77">
        <f>IFERROR(VLOOKUP(B82,'[1]24'!B:K,10,0),"0")</f>
        <v>0</v>
      </c>
      <c r="FY82" s="77">
        <f>IFERROR(VLOOKUP(B82,'[1]24'!B:L,11,0),"0")</f>
        <v>0</v>
      </c>
      <c r="FZ82" s="75">
        <f t="shared" si="67"/>
        <v>0</v>
      </c>
      <c r="GA82" s="77">
        <f>IFERROR(VLOOKUP(B82,'[1]25'!B:D,3,0),"0")</f>
        <v>0</v>
      </c>
      <c r="GB82" s="77">
        <f>IFERROR(VLOOKUP(B82,'[1]25'!B:E,4,0),"0")</f>
        <v>0</v>
      </c>
      <c r="GC82" s="77">
        <f>IFERROR(VLOOKUP(B82,'[1]25'!B:F,5,0),"0")</f>
        <v>0</v>
      </c>
      <c r="GD82" s="77">
        <f>IFERROR(VLOOKUP(B82,'[1]25'!B:J,9,0),"0")</f>
        <v>0</v>
      </c>
      <c r="GE82" s="77">
        <f>IFERROR(VLOOKUP(B82,'[1]25'!B:K,10,0),"0")</f>
        <v>0</v>
      </c>
      <c r="GF82" s="77">
        <f>IFERROR(VLOOKUP(B82,'[1]25'!B:L,11,0),"0")</f>
        <v>0</v>
      </c>
      <c r="GG82" s="75">
        <f t="shared" si="68"/>
        <v>0</v>
      </c>
      <c r="GH82" s="77">
        <f>IFERROR(VLOOKUP(B82,'[1]26'!B:D,3,0),"0")</f>
        <v>0</v>
      </c>
      <c r="GI82" s="77">
        <f>IFERROR(VLOOKUP(B82,'[1]26'!B:E,4,0),"0")</f>
        <v>0</v>
      </c>
      <c r="GJ82" s="77">
        <f>IFERROR(VLOOKUP(B82,'[1]26'!B:F,5,0),"0")</f>
        <v>0</v>
      </c>
      <c r="GK82" s="77">
        <f>IFERROR(VLOOKUP(B82,'[1]26'!B:J,9,0),"0")</f>
        <v>0</v>
      </c>
      <c r="GL82" s="77">
        <f>IFERROR(VLOOKUP(B82,'[1]26'!B:K,10,0),"0")</f>
        <v>0</v>
      </c>
      <c r="GM82" s="77">
        <f>IFERROR(VLOOKUP(B82,'[1]26'!B:L,11,0),"0")</f>
        <v>0</v>
      </c>
      <c r="GN82" s="75">
        <f t="shared" si="69"/>
        <v>0</v>
      </c>
      <c r="GO82" s="77">
        <f>IFERROR(VLOOKUP(B82,'[1]27'!B:D,3,0),"0")</f>
        <v>0</v>
      </c>
      <c r="GP82" s="77">
        <f>IFERROR(VLOOKUP(B82,'[1]27'!B:E,4,0),"0")</f>
        <v>0</v>
      </c>
      <c r="GQ82" s="77">
        <f>IFERROR(VLOOKUP(B82,'[1]27'!B:F,5,0),"0")</f>
        <v>0</v>
      </c>
      <c r="GR82" s="77">
        <f>IFERROR(VLOOKUP(B82,'[1]27'!B:J,9,0),"0")</f>
        <v>0</v>
      </c>
      <c r="GS82" s="77">
        <f>IFERROR(VLOOKUP(B82,'[1]27'!B:K,10,0),"0")</f>
        <v>0</v>
      </c>
      <c r="GT82" s="77">
        <f>IFERROR(VLOOKUP(B82,'[1]27'!B:L,11,0),"0")</f>
        <v>0</v>
      </c>
      <c r="GU82" s="75">
        <f t="shared" si="70"/>
        <v>0</v>
      </c>
      <c r="GV82" s="77">
        <f>IFERROR(VLOOKUP(B82,'[1]28'!B:D,3,0),"0")</f>
        <v>0</v>
      </c>
      <c r="GW82" s="77">
        <f>IFERROR(VLOOKUP(B82,'[1]28'!B:E,4,0),"0")</f>
        <v>0</v>
      </c>
      <c r="GX82" s="77">
        <f>IFERROR(VLOOKUP(B82,'[1]28'!B:F,5,0),"0")</f>
        <v>0</v>
      </c>
      <c r="GY82" s="77">
        <f>IFERROR(VLOOKUP(B82,'[1]28'!B:J,9,0),"0")</f>
        <v>0</v>
      </c>
      <c r="GZ82" s="77">
        <f>IFERROR(VLOOKUP(B82,'[1]28'!B:K,10,0),"0")</f>
        <v>0</v>
      </c>
      <c r="HA82" s="77">
        <f>IFERROR(VLOOKUP(B82,'[1]28'!B:L,11,0),"0")</f>
        <v>0</v>
      </c>
      <c r="HB82" s="75">
        <f t="shared" si="71"/>
        <v>0</v>
      </c>
      <c r="HC82" s="77" t="str">
        <f>IFERROR(VLOOKUP(B82,#REF!,3),"0")</f>
        <v>0</v>
      </c>
      <c r="HD82" s="77" t="str">
        <f>IFERROR(VLOOKUP(B82,#REF!,4,0),"0")</f>
        <v>0</v>
      </c>
      <c r="HE82" s="77" t="str">
        <f>IFERROR(VLOOKUP(B82,#REF!,5,0),"0")</f>
        <v>0</v>
      </c>
      <c r="HF82" s="77" t="str">
        <f>IFERROR(VLOOKUP(B82,#REF!,9,0),"0")</f>
        <v>0</v>
      </c>
      <c r="HG82" s="77" t="str">
        <f>IFERROR(VLOOKUP(B82,#REF!,10,0),"0")</f>
        <v>0</v>
      </c>
      <c r="HH82" s="77" t="str">
        <f>IFERROR(VLOOKUP(B82,#REF!,11,0),"0")</f>
        <v>0</v>
      </c>
      <c r="HI82" s="75">
        <f t="shared" si="72"/>
        <v>0</v>
      </c>
      <c r="HP82" s="75">
        <f t="shared" si="73"/>
        <v>0</v>
      </c>
      <c r="HW82" s="75">
        <f t="shared" si="74"/>
        <v>0</v>
      </c>
    </row>
    <row r="83" spans="1:231" x14ac:dyDescent="0.6">
      <c r="A83" s="57">
        <v>80</v>
      </c>
      <c r="B83" s="57">
        <v>1112016</v>
      </c>
      <c r="C83" s="58" t="s">
        <v>16799</v>
      </c>
      <c r="D83" s="57" t="s">
        <v>168</v>
      </c>
      <c r="E83" s="59">
        <v>28.88</v>
      </c>
      <c r="F83" s="73">
        <f t="shared" si="43"/>
        <v>4303.12</v>
      </c>
      <c r="G83" s="74">
        <f t="shared" si="40"/>
        <v>20</v>
      </c>
      <c r="H83" s="74">
        <f t="shared" si="40"/>
        <v>0</v>
      </c>
      <c r="I83" s="74">
        <f t="shared" si="40"/>
        <v>1</v>
      </c>
      <c r="J83" s="74">
        <f t="shared" si="40"/>
        <v>128</v>
      </c>
      <c r="K83" s="74">
        <f t="shared" si="40"/>
        <v>0</v>
      </c>
      <c r="L83" s="74">
        <f t="shared" si="40"/>
        <v>0</v>
      </c>
      <c r="M83" s="75">
        <f t="shared" si="41"/>
        <v>149</v>
      </c>
      <c r="N83" s="76">
        <f t="shared" si="42"/>
        <v>149</v>
      </c>
      <c r="O83" s="77" t="str">
        <f>IFERROR(VLOOKUP(B83,'[1]1ไม่มียอด'!B:D,3,0),"0")</f>
        <v>0</v>
      </c>
      <c r="P83" s="77" t="str">
        <f>IFERROR(VLOOKUP(B83,'[1]1ไม่มียอด'!B:E,4,0),"0")</f>
        <v>0</v>
      </c>
      <c r="Q83" s="77" t="str">
        <f>IFERROR(VLOOKUP(B83,'[1]1ไม่มียอด'!B:F,5,0),"0")</f>
        <v>0</v>
      </c>
      <c r="R83" s="77" t="str">
        <f>IFERROR(VLOOKUP(B83,'[1]1ไม่มียอด'!B:G,6,0),"0")</f>
        <v>0</v>
      </c>
      <c r="S83" s="77" t="str">
        <f>IFERROR(VLOOKUP(B83,'[1]1ไม่มียอด'!B:J,9,0),"0")</f>
        <v>0</v>
      </c>
      <c r="T83" s="77" t="str">
        <f>IFERROR(VLOOKUP(B83,'[1]1ไม่มียอด'!B:K,10,0),"0")</f>
        <v>0</v>
      </c>
      <c r="U83" s="75">
        <f t="shared" si="44"/>
        <v>0</v>
      </c>
      <c r="V83" s="77" t="str">
        <f>IFERROR(VLOOKUP(B83,#REF!,3,0),"0")</f>
        <v>0</v>
      </c>
      <c r="W83" s="77" t="str">
        <f>IFERROR(VLOOKUP(B83,#REF!,4,0),"0")</f>
        <v>0</v>
      </c>
      <c r="X83" s="77" t="str">
        <f>IFERROR(VLOOKUP(B83,#REF!,5,0),"0")</f>
        <v>0</v>
      </c>
      <c r="Y83" s="77" t="str">
        <f>IFERROR(VLOOKUP(B83,#REF!,9,0),"0")</f>
        <v>0</v>
      </c>
      <c r="Z83" s="77" t="str">
        <f>IFERROR(VLOOKUP(B83,#REF!,10,0),"0")</f>
        <v>0</v>
      </c>
      <c r="AA83" s="77" t="str">
        <f>IFERROR(VLOOKUP(B83,#REF!,11,0),"0")</f>
        <v>0</v>
      </c>
      <c r="AB83" s="75">
        <f t="shared" si="45"/>
        <v>0</v>
      </c>
      <c r="AC83" s="77">
        <f>IFERROR(VLOOKUP(B83,'[1]3'!B:D,3,0),"0")</f>
        <v>1</v>
      </c>
      <c r="AD83" s="77">
        <f>IFERROR(VLOOKUP(B83,'[1]3'!B:E,4,0),"0")</f>
        <v>0</v>
      </c>
      <c r="AE83" s="77">
        <f>IFERROR(VLOOKUP(B83,'[1]3'!B:F,5,0),"0")</f>
        <v>0</v>
      </c>
      <c r="AF83" s="77">
        <f>IFERROR(VLOOKUP(B83,'[1]3'!B:J,9,0),"0")</f>
        <v>2</v>
      </c>
      <c r="AG83" s="77">
        <f>IFERROR(VLOOKUP(B83,'[1]3'!B:K,10,0),"0")</f>
        <v>0</v>
      </c>
      <c r="AH83" s="77">
        <f>IFERROR(VLOOKUP(B83,'[1]3'!B:L,11,0),"0")</f>
        <v>0</v>
      </c>
      <c r="AI83" s="75">
        <f t="shared" si="46"/>
        <v>3</v>
      </c>
      <c r="AJ83" s="77">
        <f>IFERROR(VLOOKUP(B83,'[1]4'!B:D,3,0),"0")</f>
        <v>0</v>
      </c>
      <c r="AK83" s="77">
        <f>IFERROR(VLOOKUP(B83,'[1]4'!B:E,4,0),"0")</f>
        <v>0</v>
      </c>
      <c r="AL83" s="77">
        <f>IFERROR(VLOOKUP(B83,'[1]4'!B:F,5,0),"0")</f>
        <v>1</v>
      </c>
      <c r="AM83" s="77">
        <f>IFERROR(VLOOKUP(B83,'[1]4'!B:J,9,0),"0")</f>
        <v>2</v>
      </c>
      <c r="AN83" s="77">
        <f>IFERROR(VLOOKUP(B83,'[1]4'!B:K,10,0),"0")</f>
        <v>0</v>
      </c>
      <c r="AO83" s="77">
        <f>IFERROR(VLOOKUP(B83,'[1]4'!B:L,11,0),"0")</f>
        <v>0</v>
      </c>
      <c r="AP83" s="75">
        <f t="shared" si="47"/>
        <v>3</v>
      </c>
      <c r="AQ83" s="77">
        <f>IFERROR(VLOOKUP(B83,'[1]5'!B:D,3,0),"0")</f>
        <v>0</v>
      </c>
      <c r="AR83" s="77">
        <f>IFERROR(VLOOKUP(B83,'[1]5'!B:E,4,0),"0")</f>
        <v>0</v>
      </c>
      <c r="AS83" s="77">
        <f>IFERROR(VLOOKUP(B83,'[1]5'!B:F,5,0),"0")</f>
        <v>0</v>
      </c>
      <c r="AT83" s="77">
        <f>IFERROR(VLOOKUP(B83,'[1]5'!B:J,9,0),"0")</f>
        <v>2</v>
      </c>
      <c r="AU83" s="77">
        <f>IFERROR(VLOOKUP(B83,'[1]5'!B:K,10,0),"0")</f>
        <v>0</v>
      </c>
      <c r="AV83" s="77">
        <f>IFERROR(VLOOKUP(B83,'[1]5'!B:L,11,0),"0")</f>
        <v>0</v>
      </c>
      <c r="AW83" s="75">
        <f t="shared" si="48"/>
        <v>2</v>
      </c>
      <c r="AX83" s="77">
        <f>IFERROR(VLOOKUP(B83,'[1]6'!B:D,3,0),"0")</f>
        <v>1</v>
      </c>
      <c r="AY83" s="77">
        <f>IFERROR(VLOOKUP(B83,'[1]6'!B:E,4,0),"0")</f>
        <v>0</v>
      </c>
      <c r="AZ83" s="77">
        <f>IFERROR(VLOOKUP(B83,'[1]6'!B:F,5,0),"0")</f>
        <v>0</v>
      </c>
      <c r="BA83" s="77">
        <f>IFERROR(VLOOKUP(B83,'[1]6'!B:J,9,0),"0")</f>
        <v>0</v>
      </c>
      <c r="BB83" s="77">
        <f>IFERROR(VLOOKUP(B83,'[1]6'!B:K,10,0),"0")</f>
        <v>0</v>
      </c>
      <c r="BC83" s="77">
        <f>IFERROR(VLOOKUP(B83,'[1]6'!B:L,11,0),"0")</f>
        <v>0</v>
      </c>
      <c r="BD83" s="75">
        <f t="shared" si="49"/>
        <v>1</v>
      </c>
      <c r="BE83" s="77">
        <f>IFERROR(VLOOKUP(B83,'[1]7'!B:D,3,0),"0")</f>
        <v>1</v>
      </c>
      <c r="BF83" s="77">
        <f>IFERROR(VLOOKUP(B83,'[1]7'!B:E,4,0),"0")</f>
        <v>0</v>
      </c>
      <c r="BG83" s="77">
        <f>IFERROR(VLOOKUP(B83,'[1]7'!B:F,5,0),"0")</f>
        <v>0</v>
      </c>
      <c r="BH83" s="77">
        <f>IFERROR(VLOOKUP(B83,'[1]7'!B:J,9,0),"0")</f>
        <v>0</v>
      </c>
      <c r="BI83" s="77">
        <f>IFERROR(VLOOKUP(B83,'[1]7'!B:K,10,0),"0")</f>
        <v>0</v>
      </c>
      <c r="BJ83" s="77">
        <f>IFERROR(VLOOKUP(B83,'[1]7'!B:L,11,0),"0")</f>
        <v>0</v>
      </c>
      <c r="BK83" s="75">
        <f t="shared" si="50"/>
        <v>1</v>
      </c>
      <c r="BL83" s="77">
        <f>IFERROR(VLOOKUP(B83,'[1]8'!B:D,3,0),"0")</f>
        <v>0</v>
      </c>
      <c r="BM83" s="77">
        <f>IFERROR(VLOOKUP(B83,'[1]8'!B:E,4,0),"0")</f>
        <v>0</v>
      </c>
      <c r="BN83" s="77">
        <f>IFERROR(VLOOKUP(B83,'[1]8'!B:F,5,0),"0")</f>
        <v>0</v>
      </c>
      <c r="BO83" s="77">
        <f>IFERROR(VLOOKUP(B83,'[1]8'!B:J,9,0),"0")</f>
        <v>0</v>
      </c>
      <c r="BP83" s="77">
        <f>IFERROR(VLOOKUP(B83,'[1]8'!B:K,10,0),"0")</f>
        <v>0</v>
      </c>
      <c r="BQ83" s="77">
        <f>IFERROR(VLOOKUP(B83,'[1]8'!B:L,11,0),"0")</f>
        <v>0</v>
      </c>
      <c r="BR83" s="75">
        <f t="shared" si="51"/>
        <v>0</v>
      </c>
      <c r="BS83" s="77">
        <f>IFERROR(VLOOKUP(B83,'[1]9'!B:D,3,0),"0")</f>
        <v>0</v>
      </c>
      <c r="BT83" s="77">
        <f>IFERROR(VLOOKUP(B83,'[1]9'!B:E,4,0),"0")</f>
        <v>0</v>
      </c>
      <c r="BU83" s="77">
        <f>IFERROR(VLOOKUP(B83,'[1]9'!B:F,5,0),"0")</f>
        <v>0</v>
      </c>
      <c r="BV83" s="77">
        <f>IFERROR(VLOOKUP(B83,'[1]9'!B:J,9,0),"0")</f>
        <v>1</v>
      </c>
      <c r="BW83" s="77">
        <f>IFERROR(VLOOKUP(B83,'[1]9'!B:K,10,0),"0")</f>
        <v>0</v>
      </c>
      <c r="BX83" s="77">
        <f>IFERROR(VLOOKUP(B83,'[1]9'!B:L,11,0),"0")</f>
        <v>0</v>
      </c>
      <c r="BY83" s="75">
        <f t="shared" si="52"/>
        <v>1</v>
      </c>
      <c r="BZ83" s="77">
        <f>IFERROR(VLOOKUP(B83,'[1]10'!B:D,3,0),"0")</f>
        <v>1</v>
      </c>
      <c r="CA83" s="77">
        <f>IFERROR(VLOOKUP(B83,'[1]10'!B:E,4,0),"0")</f>
        <v>0</v>
      </c>
      <c r="CB83" s="77">
        <f>VLOOKUP(B83,'[1]10'!B:F,5,0)</f>
        <v>0</v>
      </c>
      <c r="CC83" s="77">
        <f>IFERROR(VLOOKUP(B83,'[1]10'!B:J,9,0),"0")</f>
        <v>14</v>
      </c>
      <c r="CD83" s="77">
        <f>IFERROR(VLOOKUP(B83,'[1]10'!B:K,10,0),"0")</f>
        <v>0</v>
      </c>
      <c r="CE83" s="77">
        <f>IFERROR(VLOOKUP(B83,'[1]10'!B:L,11,0),"0")</f>
        <v>0</v>
      </c>
      <c r="CF83" s="75">
        <f t="shared" si="53"/>
        <v>15</v>
      </c>
      <c r="CG83" s="77">
        <f>IFERROR(VLOOKUP(B83,'[1]11'!B:D,3,0),"0")</f>
        <v>0</v>
      </c>
      <c r="CH83" s="77">
        <f>IFERROR(VLOOKUP(B83,'[1]11'!B:E,4,0),"0")</f>
        <v>0</v>
      </c>
      <c r="CI83" s="77">
        <f>IFERROR(VLOOKUP(B83,'[1]11'!B:F,5,0),"0")</f>
        <v>0</v>
      </c>
      <c r="CJ83" s="77">
        <f>IFERROR(VLOOKUP(B83,'[1]11'!B:J,9,0),"0")</f>
        <v>0</v>
      </c>
      <c r="CK83" s="77">
        <f>IFERROR(VLOOKUP(B83,'[1]11'!B:K,10,0),"0")</f>
        <v>0</v>
      </c>
      <c r="CL83" s="77">
        <f>IFERROR(VLOOKUP(B83,'[1]11'!B:L,11,0),"0")</f>
        <v>0</v>
      </c>
      <c r="CM83" s="75">
        <f t="shared" si="54"/>
        <v>0</v>
      </c>
      <c r="CN83" s="77">
        <f>IFERROR(VLOOKUP(B83,'[1]12'!B:D,3,0),"0")</f>
        <v>0</v>
      </c>
      <c r="CO83" s="77">
        <f>IFERROR(VLOOKUP(B83,'[1]12'!B:E,4,0),"0")</f>
        <v>0</v>
      </c>
      <c r="CP83" s="77">
        <f>IFERROR(VLOOKUP(B83,'[1]12'!B:F,5,0),"0")</f>
        <v>0</v>
      </c>
      <c r="CQ83" s="77">
        <f>IFERROR(VLOOKUP(B83,'[1]12'!B:J,9,0),"0")</f>
        <v>48</v>
      </c>
      <c r="CR83" s="77">
        <f>IFERROR(VLOOKUP(B83,'[1]12'!B:K,10,0),"0")</f>
        <v>0</v>
      </c>
      <c r="CS83" s="77">
        <f>IFERROR(VLOOKUP(B83,'[1]12'!B:L,11,0),"0")</f>
        <v>0</v>
      </c>
      <c r="CT83" s="75">
        <f t="shared" si="55"/>
        <v>48</v>
      </c>
      <c r="CU83" s="77">
        <f>IFERROR(VLOOKUP(B83,'[1]13'!B:D,3,0),"0")</f>
        <v>1</v>
      </c>
      <c r="CV83" s="77">
        <f>IFERROR(VLOOKUP(B83,'[1]13'!B:E,4,0),"0")</f>
        <v>0</v>
      </c>
      <c r="CW83" s="77">
        <f>IFERROR(VLOOKUP(B83,'[1]13'!B:F,5,0),"0")</f>
        <v>0</v>
      </c>
      <c r="CX83" s="77">
        <f>IFERROR(VLOOKUP(B83,'[1]13'!B:J,9,0),"0")</f>
        <v>14</v>
      </c>
      <c r="CY83" s="77">
        <f>IFERROR(VLOOKUP(B83,'[1]13'!B:K,10,0),"0")</f>
        <v>0</v>
      </c>
      <c r="CZ83" s="77">
        <f>IFERROR(VLOOKUP(B83,'[1]13'!B:L,11,0),"0")</f>
        <v>0</v>
      </c>
      <c r="DA83" s="75">
        <f t="shared" si="56"/>
        <v>15</v>
      </c>
      <c r="DB83" s="77">
        <f>IFERROR(VLOOKUP(B83,'[1]14'!B:D,3,0),"0")</f>
        <v>3</v>
      </c>
      <c r="DC83" s="77">
        <f>IFERROR(VLOOKUP(B83,'[1]14'!B:E,4,0),"0")</f>
        <v>0</v>
      </c>
      <c r="DD83" s="77">
        <f>IFERROR(VLOOKUP(B83,'[1]14'!B:F,5,0),"0")</f>
        <v>0</v>
      </c>
      <c r="DE83" s="77">
        <f>IFERROR(VLOOKUP(B83,'[1]14'!B:J,9,0),"0")</f>
        <v>10</v>
      </c>
      <c r="DF83" s="77">
        <f>IFERROR(VLOOKUP(B83,'[1]14'!B:K,10,0),"0")</f>
        <v>0</v>
      </c>
      <c r="DG83" s="77">
        <f>IFERROR(VLOOKUP(B83,'[1]14'!B:L,11,0),"0")</f>
        <v>0</v>
      </c>
      <c r="DH83" s="75">
        <f t="shared" si="57"/>
        <v>13</v>
      </c>
      <c r="DI83" s="77">
        <f>IFERROR(VLOOKUP(B83,'[1]15'!B:D,3,0),"0")</f>
        <v>5</v>
      </c>
      <c r="DJ83" s="77">
        <f>IFERROR(VLOOKUP(B83,'[1]15'!B:E,4,0),"0")</f>
        <v>0</v>
      </c>
      <c r="DK83" s="77">
        <f>IFERROR(VLOOKUP(B83,'[1]15'!B:F,5,0),"0")</f>
        <v>0</v>
      </c>
      <c r="DL83" s="77">
        <f>IFERROR(VLOOKUP(B83,'[1]15'!B:J,9,0),"0")</f>
        <v>6</v>
      </c>
      <c r="DM83" s="77">
        <f>IFERROR(VLOOKUP(B83,'[1]15'!B:K,10,0),"0")</f>
        <v>0</v>
      </c>
      <c r="DN83" s="77">
        <f>IFERROR(VLOOKUP(B83,'[1]15'!B:L,11,0),"0")</f>
        <v>0</v>
      </c>
      <c r="DO83" s="75">
        <f t="shared" si="58"/>
        <v>11</v>
      </c>
      <c r="DP83" s="77">
        <f>IFERROR(VLOOKUP(B83,'[1]16'!B:D,3,0),"0")</f>
        <v>1</v>
      </c>
      <c r="DQ83" s="77">
        <f>IFERROR(VLOOKUP(B83,'[1]16'!B:E,4,0),"0")</f>
        <v>0</v>
      </c>
      <c r="DR83" s="77">
        <f>IFERROR(VLOOKUP(B83,'[1]16'!B:F,5,0),"0")</f>
        <v>0</v>
      </c>
      <c r="DS83" s="77">
        <f>IFERROR(VLOOKUP(B83,'[1]16'!B:J,9,0),"0")</f>
        <v>2</v>
      </c>
      <c r="DT83" s="77">
        <f>IFERROR(VLOOKUP(B83,'[1]16'!B:K,10,0),"0")</f>
        <v>0</v>
      </c>
      <c r="DU83" s="77">
        <f>IFERROR(VLOOKUP(B83,'[1]16'!B:L,11,0),"0")</f>
        <v>0</v>
      </c>
      <c r="DV83" s="75">
        <f t="shared" si="59"/>
        <v>3</v>
      </c>
      <c r="DW83" s="77">
        <f>IFERROR(VLOOKUP(B83,'[1]17'!B:D,3,0),"0")</f>
        <v>3</v>
      </c>
      <c r="DX83" s="77">
        <f>IFERROR(VLOOKUP(B83,'[1]17'!B:E,4,0),"0")</f>
        <v>0</v>
      </c>
      <c r="DY83" s="77">
        <f>IFERROR(VLOOKUP(B83,'[1]17'!B:F,5,0),"0")</f>
        <v>0</v>
      </c>
      <c r="DZ83" s="77">
        <f>IFERROR(VLOOKUP(B83,'[1]17'!B:J,9,0),"0")</f>
        <v>16</v>
      </c>
      <c r="EA83" s="77">
        <f>IFERROR(VLOOKUP(B83,'[1]17'!B:K,10,0),"0")</f>
        <v>0</v>
      </c>
      <c r="EB83" s="77">
        <f>IFERROR(VLOOKUP(B83,'[1]17'!B:L,11,0),"0")</f>
        <v>0</v>
      </c>
      <c r="EC83" s="75">
        <f t="shared" si="60"/>
        <v>19</v>
      </c>
      <c r="ED83" s="77">
        <f>IFERROR(VLOOKUP(B83,'[1]18'!B:D,3,0),"0")</f>
        <v>1</v>
      </c>
      <c r="EE83" s="77">
        <f>IFERROR(VLOOKUP(B83,'[1]18'!B:E,4,0),"0")</f>
        <v>0</v>
      </c>
      <c r="EF83" s="77">
        <f>IFERROR(VLOOKUP(B83,'[1]18'!B:F,5,0),"0")</f>
        <v>0</v>
      </c>
      <c r="EG83" s="77">
        <f>IFERROR(VLOOKUP(B83,'[1]18'!B:J,9,0),"0")</f>
        <v>8</v>
      </c>
      <c r="EH83" s="77">
        <f>IFERROR(VLOOKUP(B83,'[1]18'!B:K,10,0),"0")</f>
        <v>0</v>
      </c>
      <c r="EI83" s="77">
        <f>IFERROR(VLOOKUP(B83,'[1]18'!B:L,11,0),"0")</f>
        <v>0</v>
      </c>
      <c r="EJ83" s="75">
        <f t="shared" si="61"/>
        <v>9</v>
      </c>
      <c r="EK83" s="77">
        <f>IFERROR(VLOOKUP(B83,'[1]19'!B:D,3,0),"0")</f>
        <v>1</v>
      </c>
      <c r="EL83" s="77">
        <f>IFERROR(VLOOKUP(B83,'[1]19'!B:E,4,0),"0")</f>
        <v>0</v>
      </c>
      <c r="EM83" s="77">
        <f>IFERROR(VLOOKUP(B83,'[1]19'!B:F,5,0),"0")</f>
        <v>0</v>
      </c>
      <c r="EN83" s="77">
        <f>IFERROR(VLOOKUP(B83,'[1]19'!B:J,9,0),"0")</f>
        <v>1</v>
      </c>
      <c r="EO83" s="77">
        <f>IFERROR(VLOOKUP(B83,'[1]19'!B:K,10,0),"0")</f>
        <v>0</v>
      </c>
      <c r="EP83" s="77">
        <f>IFERROR(VLOOKUP(B83,'[1]19'!B:L,11,0),"0")</f>
        <v>0</v>
      </c>
      <c r="EQ83" s="75">
        <f t="shared" si="62"/>
        <v>2</v>
      </c>
      <c r="ER83" s="77">
        <f>IFERROR(VLOOKUP(B83,'[1]20'!B:D,3,0),"0")</f>
        <v>0</v>
      </c>
      <c r="ES83" s="77">
        <f>IFERROR(VLOOKUP(B83,'[1]20'!B:E,4,0),"0")</f>
        <v>0</v>
      </c>
      <c r="ET83" s="77">
        <f>IFERROR(VLOOKUP(B83,'[1]20'!B:F,5,0),"0")</f>
        <v>0</v>
      </c>
      <c r="EU83" s="77">
        <f>IFERROR(VLOOKUP(B83,'[1]20'!B:J,9,0),"0")</f>
        <v>0</v>
      </c>
      <c r="EV83" s="77">
        <f>IFERROR(VLOOKUP(B83,'[1]20'!B:K,10,0),"0")</f>
        <v>0</v>
      </c>
      <c r="EW83" s="77">
        <f>IFERROR(VLOOKUP(B83,'[1]20'!B:L,11,0),"0")</f>
        <v>0</v>
      </c>
      <c r="EX83" s="75">
        <f t="shared" si="63"/>
        <v>0</v>
      </c>
      <c r="EY83" s="77">
        <f>IFERROR(VLOOKUP(B83,'[1]21'!B:D,3,0),"0")</f>
        <v>1</v>
      </c>
      <c r="EZ83" s="77">
        <f>IFERROR(VLOOKUP(B83,'[1]21'!B:E,4,0),"0")</f>
        <v>0</v>
      </c>
      <c r="FA83" s="77">
        <f>IFERROR(VLOOKUP(B83,'[1]21'!B:F,5,0),"0")</f>
        <v>0</v>
      </c>
      <c r="FB83" s="77">
        <f>IFERROR(VLOOKUP(B83,'[1]21'!B:J,9,0),"0")</f>
        <v>1</v>
      </c>
      <c r="FC83" s="77">
        <f>IFERROR(VLOOKUP(B83,'[1]21'!B:K,10,0),"0")</f>
        <v>0</v>
      </c>
      <c r="FD83" s="77">
        <f>IFERROR(VLOOKUP(B83,'[1]21'!B:L,11,0),"0")</f>
        <v>0</v>
      </c>
      <c r="FE83" s="75">
        <f t="shared" si="64"/>
        <v>2</v>
      </c>
      <c r="FF83" s="77">
        <f>IFERROR(VLOOKUP(B83,'[1]22'!B:D,3,0),"0")</f>
        <v>0</v>
      </c>
      <c r="FG83" s="77">
        <f>IFERROR(VLOOKUP(B83,'[1]22'!B:E,4,0),"0")</f>
        <v>0</v>
      </c>
      <c r="FH83" s="77">
        <f>IFERROR(VLOOKUP(B83,'[1]22'!B:F,5,0),"0")</f>
        <v>0</v>
      </c>
      <c r="FI83" s="77">
        <f>IFERROR(VLOOKUP(B83,'[1]22'!B:J,9,0),"0")</f>
        <v>0</v>
      </c>
      <c r="FJ83" s="77">
        <f>IFERROR(VLOOKUP(B83,'[1]22'!B:K,10,0),"0")</f>
        <v>0</v>
      </c>
      <c r="FK83" s="77">
        <f>IFERROR(VLOOKUP(B83,'[1]22'!B:L,11,0),"0")</f>
        <v>0</v>
      </c>
      <c r="FL83" s="75">
        <f t="shared" si="65"/>
        <v>0</v>
      </c>
      <c r="FM83" s="77">
        <f>IFERROR(VLOOKUP(B83,'[1]23'!B:D,3,0),"0")</f>
        <v>0</v>
      </c>
      <c r="FN83" s="77">
        <f>IFERROR(VLOOKUP(B83,'[1]23'!B:E,4,0),"0")</f>
        <v>0</v>
      </c>
      <c r="FO83" s="77">
        <f>IFERROR(VLOOKUP(B83,'[1]23'!B:F,5,0),"0")</f>
        <v>0</v>
      </c>
      <c r="FP83" s="77">
        <f>IFERROR(VLOOKUP(B83,'[1]23'!B:J,9,0),"0")</f>
        <v>1</v>
      </c>
      <c r="FQ83" s="77">
        <f>IFERROR(VLOOKUP(B83,'[1]23'!B:K,10,0),"0")</f>
        <v>0</v>
      </c>
      <c r="FR83" s="77">
        <f>IFERROR(VLOOKUP(B83,'[1]23'!B:L,11,0),"0")</f>
        <v>0</v>
      </c>
      <c r="FS83" s="75">
        <f t="shared" si="66"/>
        <v>1</v>
      </c>
      <c r="FT83" s="77">
        <f>IFERROR(VLOOKUP(B83,'[1]24'!B:D,3,0),"0")</f>
        <v>0</v>
      </c>
      <c r="FU83" s="77">
        <f>IFERROR(VLOOKUP(B83,'[1]24'!B:E,4,0),"0")</f>
        <v>0</v>
      </c>
      <c r="FV83" s="77">
        <f>IFERROR(VLOOKUP(B83,'[1]24'!B:F,5,0),"0")</f>
        <v>0</v>
      </c>
      <c r="FW83" s="77">
        <f>IFERROR(VLOOKUP(B83,'[1]24'!B:J,9,0),"0")</f>
        <v>0</v>
      </c>
      <c r="FX83" s="77">
        <f>IFERROR(VLOOKUP(B83,'[1]24'!B:K,10,0),"0")</f>
        <v>0</v>
      </c>
      <c r="FY83" s="77">
        <f>IFERROR(VLOOKUP(B83,'[1]24'!B:L,11,0),"0")</f>
        <v>0</v>
      </c>
      <c r="FZ83" s="75">
        <f t="shared" si="67"/>
        <v>0</v>
      </c>
      <c r="GA83" s="77">
        <f>IFERROR(VLOOKUP(B83,'[1]25'!B:D,3,0),"0")</f>
        <v>0</v>
      </c>
      <c r="GB83" s="77">
        <f>IFERROR(VLOOKUP(B83,'[1]25'!B:E,4,0),"0")</f>
        <v>0</v>
      </c>
      <c r="GC83" s="77">
        <f>IFERROR(VLOOKUP(B83,'[1]25'!B:F,5,0),"0")</f>
        <v>0</v>
      </c>
      <c r="GD83" s="77">
        <f>IFERROR(VLOOKUP(B83,'[1]25'!B:J,9,0),"0")</f>
        <v>0</v>
      </c>
      <c r="GE83" s="77">
        <f>IFERROR(VLOOKUP(B83,'[1]25'!B:K,10,0),"0")</f>
        <v>0</v>
      </c>
      <c r="GF83" s="77">
        <f>IFERROR(VLOOKUP(B83,'[1]25'!B:L,11,0),"0")</f>
        <v>0</v>
      </c>
      <c r="GG83" s="75">
        <f t="shared" si="68"/>
        <v>0</v>
      </c>
      <c r="GH83" s="77">
        <f>IFERROR(VLOOKUP(B83,'[1]26'!B:D,3,0),"0")</f>
        <v>0</v>
      </c>
      <c r="GI83" s="77">
        <f>IFERROR(VLOOKUP(B83,'[1]26'!B:E,4,0),"0")</f>
        <v>0</v>
      </c>
      <c r="GJ83" s="77">
        <f>IFERROR(VLOOKUP(B83,'[1]26'!B:F,5,0),"0")</f>
        <v>0</v>
      </c>
      <c r="GK83" s="77">
        <f>IFERROR(VLOOKUP(B83,'[1]26'!B:J,9,0),"0")</f>
        <v>0</v>
      </c>
      <c r="GL83" s="77">
        <f>IFERROR(VLOOKUP(B83,'[1]26'!B:K,10,0),"0")</f>
        <v>0</v>
      </c>
      <c r="GM83" s="77">
        <f>IFERROR(VLOOKUP(B83,'[1]26'!B:L,11,0),"0")</f>
        <v>0</v>
      </c>
      <c r="GN83" s="75">
        <f t="shared" si="69"/>
        <v>0</v>
      </c>
      <c r="GO83" s="77">
        <f>IFERROR(VLOOKUP(B83,'[1]27'!B:D,3,0),"0")</f>
        <v>0</v>
      </c>
      <c r="GP83" s="77">
        <f>IFERROR(VLOOKUP(B83,'[1]27'!B:E,4,0),"0")</f>
        <v>0</v>
      </c>
      <c r="GQ83" s="77">
        <f>IFERROR(VLOOKUP(B83,'[1]27'!B:F,5,0),"0")</f>
        <v>0</v>
      </c>
      <c r="GR83" s="77">
        <f>IFERROR(VLOOKUP(B83,'[1]27'!B:J,9,0),"0")</f>
        <v>0</v>
      </c>
      <c r="GS83" s="77">
        <f>IFERROR(VLOOKUP(B83,'[1]27'!B:K,10,0),"0")</f>
        <v>0</v>
      </c>
      <c r="GT83" s="77">
        <f>IFERROR(VLOOKUP(B83,'[1]27'!B:L,11,0),"0")</f>
        <v>0</v>
      </c>
      <c r="GU83" s="75">
        <f t="shared" si="70"/>
        <v>0</v>
      </c>
      <c r="GV83" s="77">
        <f>IFERROR(VLOOKUP(B83,'[1]28'!B:D,3,0),"0")</f>
        <v>0</v>
      </c>
      <c r="GW83" s="77">
        <f>IFERROR(VLOOKUP(B83,'[1]28'!B:E,4,0),"0")</f>
        <v>0</v>
      </c>
      <c r="GX83" s="77">
        <f>IFERROR(VLOOKUP(B83,'[1]28'!B:F,5,0),"0")</f>
        <v>0</v>
      </c>
      <c r="GY83" s="77">
        <f>IFERROR(VLOOKUP(B83,'[1]28'!B:J,9,0),"0")</f>
        <v>0</v>
      </c>
      <c r="GZ83" s="77">
        <f>IFERROR(VLOOKUP(B83,'[1]28'!B:K,10,0),"0")</f>
        <v>0</v>
      </c>
      <c r="HA83" s="77">
        <f>IFERROR(VLOOKUP(B83,'[1]28'!B:L,11,0),"0")</f>
        <v>0</v>
      </c>
      <c r="HB83" s="75">
        <f t="shared" si="71"/>
        <v>0</v>
      </c>
      <c r="HC83" s="77" t="str">
        <f>IFERROR(VLOOKUP(B83,#REF!,3),"0")</f>
        <v>0</v>
      </c>
      <c r="HD83" s="77" t="str">
        <f>IFERROR(VLOOKUP(B83,#REF!,4,0),"0")</f>
        <v>0</v>
      </c>
      <c r="HE83" s="77" t="str">
        <f>IFERROR(VLOOKUP(B83,#REF!,5,0),"0")</f>
        <v>0</v>
      </c>
      <c r="HF83" s="77" t="str">
        <f>IFERROR(VLOOKUP(B83,#REF!,9,0),"0")</f>
        <v>0</v>
      </c>
      <c r="HG83" s="77" t="str">
        <f>IFERROR(VLOOKUP(B83,#REF!,10,0),"0")</f>
        <v>0</v>
      </c>
      <c r="HH83" s="77" t="str">
        <f>IFERROR(VLOOKUP(B83,#REF!,11,0),"0")</f>
        <v>0</v>
      </c>
      <c r="HI83" s="75">
        <f t="shared" si="72"/>
        <v>0</v>
      </c>
      <c r="HP83" s="75">
        <f t="shared" si="73"/>
        <v>0</v>
      </c>
      <c r="HW83" s="75">
        <f t="shared" si="74"/>
        <v>0</v>
      </c>
    </row>
    <row r="84" spans="1:231" x14ac:dyDescent="0.6">
      <c r="A84" s="57">
        <v>81</v>
      </c>
      <c r="B84" s="57">
        <v>1112014</v>
      </c>
      <c r="C84" s="58" t="s">
        <v>16800</v>
      </c>
      <c r="D84" s="57" t="s">
        <v>168</v>
      </c>
      <c r="E84" s="59">
        <v>26.84</v>
      </c>
      <c r="F84" s="73">
        <f t="shared" si="43"/>
        <v>4562.8</v>
      </c>
      <c r="G84" s="74">
        <f t="shared" si="40"/>
        <v>23</v>
      </c>
      <c r="H84" s="74">
        <f t="shared" si="40"/>
        <v>1</v>
      </c>
      <c r="I84" s="74">
        <f t="shared" si="40"/>
        <v>1</v>
      </c>
      <c r="J84" s="74">
        <f t="shared" si="40"/>
        <v>145</v>
      </c>
      <c r="K84" s="74">
        <f t="shared" si="40"/>
        <v>0</v>
      </c>
      <c r="L84" s="74">
        <f t="shared" si="40"/>
        <v>0</v>
      </c>
      <c r="M84" s="75">
        <f t="shared" si="41"/>
        <v>170</v>
      </c>
      <c r="N84" s="76">
        <f t="shared" si="42"/>
        <v>170</v>
      </c>
      <c r="O84" s="77" t="str">
        <f>IFERROR(VLOOKUP(B84,'[1]1ไม่มียอด'!B:D,3,0),"0")</f>
        <v>0</v>
      </c>
      <c r="P84" s="77" t="str">
        <f>IFERROR(VLOOKUP(B84,'[1]1ไม่มียอด'!B:E,4,0),"0")</f>
        <v>0</v>
      </c>
      <c r="Q84" s="77" t="str">
        <f>IFERROR(VLOOKUP(B84,'[1]1ไม่มียอด'!B:F,5,0),"0")</f>
        <v>0</v>
      </c>
      <c r="R84" s="77" t="str">
        <f>IFERROR(VLOOKUP(B84,'[1]1ไม่มียอด'!B:G,6,0),"0")</f>
        <v>0</v>
      </c>
      <c r="S84" s="77" t="str">
        <f>IFERROR(VLOOKUP(B84,'[1]1ไม่มียอด'!B:J,9,0),"0")</f>
        <v>0</v>
      </c>
      <c r="T84" s="77" t="str">
        <f>IFERROR(VLOOKUP(B84,'[1]1ไม่มียอด'!B:K,10,0),"0")</f>
        <v>0</v>
      </c>
      <c r="U84" s="75">
        <f t="shared" si="44"/>
        <v>0</v>
      </c>
      <c r="V84" s="77" t="str">
        <f>IFERROR(VLOOKUP(B84,#REF!,3,0),"0")</f>
        <v>0</v>
      </c>
      <c r="W84" s="77" t="str">
        <f>IFERROR(VLOOKUP(B84,#REF!,4,0),"0")</f>
        <v>0</v>
      </c>
      <c r="X84" s="77" t="str">
        <f>IFERROR(VLOOKUP(B84,#REF!,5,0),"0")</f>
        <v>0</v>
      </c>
      <c r="Y84" s="77" t="str">
        <f>IFERROR(VLOOKUP(B84,#REF!,9,0),"0")</f>
        <v>0</v>
      </c>
      <c r="Z84" s="77" t="str">
        <f>IFERROR(VLOOKUP(B84,#REF!,10,0),"0")</f>
        <v>0</v>
      </c>
      <c r="AA84" s="77" t="str">
        <f>IFERROR(VLOOKUP(B84,#REF!,11,0),"0")</f>
        <v>0</v>
      </c>
      <c r="AB84" s="75">
        <f t="shared" si="45"/>
        <v>0</v>
      </c>
      <c r="AC84" s="77">
        <f>IFERROR(VLOOKUP(B84,'[1]3'!B:D,3,0),"0")</f>
        <v>2</v>
      </c>
      <c r="AD84" s="77">
        <f>IFERROR(VLOOKUP(B84,'[1]3'!B:E,4,0),"0")</f>
        <v>0</v>
      </c>
      <c r="AE84" s="77">
        <f>IFERROR(VLOOKUP(B84,'[1]3'!B:F,5,0),"0")</f>
        <v>0</v>
      </c>
      <c r="AF84" s="77">
        <f>IFERROR(VLOOKUP(B84,'[1]3'!B:J,9,0),"0")</f>
        <v>2</v>
      </c>
      <c r="AG84" s="77">
        <f>IFERROR(VLOOKUP(B84,'[1]3'!B:K,10,0),"0")</f>
        <v>0</v>
      </c>
      <c r="AH84" s="77">
        <f>IFERROR(VLOOKUP(B84,'[1]3'!B:L,11,0),"0")</f>
        <v>0</v>
      </c>
      <c r="AI84" s="75">
        <f t="shared" si="46"/>
        <v>4</v>
      </c>
      <c r="AJ84" s="77">
        <f>IFERROR(VLOOKUP(B84,'[1]4'!B:D,3,0),"0")</f>
        <v>0</v>
      </c>
      <c r="AK84" s="77">
        <f>IFERROR(VLOOKUP(B84,'[1]4'!B:E,4,0),"0")</f>
        <v>0</v>
      </c>
      <c r="AL84" s="77">
        <f>IFERROR(VLOOKUP(B84,'[1]4'!B:F,5,0),"0")</f>
        <v>0</v>
      </c>
      <c r="AM84" s="77">
        <f>IFERROR(VLOOKUP(B84,'[1]4'!B:J,9,0),"0")</f>
        <v>2</v>
      </c>
      <c r="AN84" s="77">
        <f>IFERROR(VLOOKUP(B84,'[1]4'!B:K,10,0),"0")</f>
        <v>0</v>
      </c>
      <c r="AO84" s="77">
        <f>IFERROR(VLOOKUP(B84,'[1]4'!B:L,11,0),"0")</f>
        <v>0</v>
      </c>
      <c r="AP84" s="75">
        <f t="shared" si="47"/>
        <v>2</v>
      </c>
      <c r="AQ84" s="77">
        <f>IFERROR(VLOOKUP(B84,'[1]5'!B:D,3,0),"0")</f>
        <v>0</v>
      </c>
      <c r="AR84" s="77">
        <f>IFERROR(VLOOKUP(B84,'[1]5'!B:E,4,0),"0")</f>
        <v>0</v>
      </c>
      <c r="AS84" s="77">
        <f>IFERROR(VLOOKUP(B84,'[1]5'!B:F,5,0),"0")</f>
        <v>0</v>
      </c>
      <c r="AT84" s="77">
        <f>IFERROR(VLOOKUP(B84,'[1]5'!B:J,9,0),"0")</f>
        <v>2</v>
      </c>
      <c r="AU84" s="77">
        <f>IFERROR(VLOOKUP(B84,'[1]5'!B:K,10,0),"0")</f>
        <v>0</v>
      </c>
      <c r="AV84" s="77">
        <f>IFERROR(VLOOKUP(B84,'[1]5'!B:L,11,0),"0")</f>
        <v>0</v>
      </c>
      <c r="AW84" s="75">
        <f t="shared" si="48"/>
        <v>2</v>
      </c>
      <c r="AX84" s="77">
        <f>IFERROR(VLOOKUP(B84,'[1]6'!B:D,3,0),"0")</f>
        <v>0</v>
      </c>
      <c r="AY84" s="77">
        <f>IFERROR(VLOOKUP(B84,'[1]6'!B:E,4,0),"0")</f>
        <v>0</v>
      </c>
      <c r="AZ84" s="77">
        <f>IFERROR(VLOOKUP(B84,'[1]6'!B:F,5,0),"0")</f>
        <v>0</v>
      </c>
      <c r="BA84" s="77">
        <f>IFERROR(VLOOKUP(B84,'[1]6'!B:J,9,0),"0")</f>
        <v>0</v>
      </c>
      <c r="BB84" s="77">
        <f>IFERROR(VLOOKUP(B84,'[1]6'!B:K,10,0),"0")</f>
        <v>0</v>
      </c>
      <c r="BC84" s="77">
        <f>IFERROR(VLOOKUP(B84,'[1]6'!B:L,11,0),"0")</f>
        <v>0</v>
      </c>
      <c r="BD84" s="75">
        <f t="shared" si="49"/>
        <v>0</v>
      </c>
      <c r="BE84" s="77">
        <f>IFERROR(VLOOKUP(B84,'[1]7'!B:D,3,0),"0")</f>
        <v>1</v>
      </c>
      <c r="BF84" s="77">
        <f>IFERROR(VLOOKUP(B84,'[1]7'!B:E,4,0),"0")</f>
        <v>0</v>
      </c>
      <c r="BG84" s="77">
        <f>IFERROR(VLOOKUP(B84,'[1]7'!B:F,5,0),"0")</f>
        <v>0</v>
      </c>
      <c r="BH84" s="77">
        <f>IFERROR(VLOOKUP(B84,'[1]7'!B:J,9,0),"0")</f>
        <v>1</v>
      </c>
      <c r="BI84" s="77">
        <f>IFERROR(VLOOKUP(B84,'[1]7'!B:K,10,0),"0")</f>
        <v>0</v>
      </c>
      <c r="BJ84" s="77">
        <f>IFERROR(VLOOKUP(B84,'[1]7'!B:L,11,0),"0")</f>
        <v>0</v>
      </c>
      <c r="BK84" s="75">
        <f t="shared" si="50"/>
        <v>2</v>
      </c>
      <c r="BL84" s="77">
        <f>IFERROR(VLOOKUP(B84,'[1]8'!B:D,3,0),"0")</f>
        <v>2</v>
      </c>
      <c r="BM84" s="77">
        <f>IFERROR(VLOOKUP(B84,'[1]8'!B:E,4,0),"0")</f>
        <v>0</v>
      </c>
      <c r="BN84" s="77">
        <f>IFERROR(VLOOKUP(B84,'[1]8'!B:F,5,0),"0")</f>
        <v>1</v>
      </c>
      <c r="BO84" s="77">
        <f>IFERROR(VLOOKUP(B84,'[1]8'!B:J,9,0),"0")</f>
        <v>0</v>
      </c>
      <c r="BP84" s="77">
        <f>IFERROR(VLOOKUP(B84,'[1]8'!B:K,10,0),"0")</f>
        <v>0</v>
      </c>
      <c r="BQ84" s="77">
        <f>IFERROR(VLOOKUP(B84,'[1]8'!B:L,11,0),"0")</f>
        <v>0</v>
      </c>
      <c r="BR84" s="75">
        <f t="shared" si="51"/>
        <v>3</v>
      </c>
      <c r="BS84" s="77">
        <f>IFERROR(VLOOKUP(B84,'[1]9'!B:D,3,0),"0")</f>
        <v>0</v>
      </c>
      <c r="BT84" s="77">
        <f>IFERROR(VLOOKUP(B84,'[1]9'!B:E,4,0),"0")</f>
        <v>0</v>
      </c>
      <c r="BU84" s="77">
        <f>IFERROR(VLOOKUP(B84,'[1]9'!B:F,5,0),"0")</f>
        <v>0</v>
      </c>
      <c r="BV84" s="77">
        <f>IFERROR(VLOOKUP(B84,'[1]9'!B:J,9,0),"0")</f>
        <v>1</v>
      </c>
      <c r="BW84" s="77">
        <f>IFERROR(VLOOKUP(B84,'[1]9'!B:K,10,0),"0")</f>
        <v>0</v>
      </c>
      <c r="BX84" s="77">
        <f>IFERROR(VLOOKUP(B84,'[1]9'!B:L,11,0),"0")</f>
        <v>0</v>
      </c>
      <c r="BY84" s="75">
        <f t="shared" si="52"/>
        <v>1</v>
      </c>
      <c r="BZ84" s="77">
        <f>IFERROR(VLOOKUP(B84,'[1]10'!B:D,3,0),"0")</f>
        <v>1</v>
      </c>
      <c r="CA84" s="77">
        <f>IFERROR(VLOOKUP(B84,'[1]10'!B:E,4,0),"0")</f>
        <v>0</v>
      </c>
      <c r="CB84" s="77">
        <f>VLOOKUP(B84,'[1]10'!B:F,5,0)</f>
        <v>0</v>
      </c>
      <c r="CC84" s="77">
        <f>IFERROR(VLOOKUP(B84,'[1]10'!B:J,9,0),"0")</f>
        <v>14</v>
      </c>
      <c r="CD84" s="77">
        <f>IFERROR(VLOOKUP(B84,'[1]10'!B:K,10,0),"0")</f>
        <v>0</v>
      </c>
      <c r="CE84" s="77">
        <f>IFERROR(VLOOKUP(B84,'[1]10'!B:L,11,0),"0")</f>
        <v>0</v>
      </c>
      <c r="CF84" s="75">
        <f t="shared" si="53"/>
        <v>15</v>
      </c>
      <c r="CG84" s="77">
        <f>IFERROR(VLOOKUP(B84,'[1]11'!B:D,3,0),"0")</f>
        <v>8</v>
      </c>
      <c r="CH84" s="77">
        <f>IFERROR(VLOOKUP(B84,'[1]11'!B:E,4,0),"0")</f>
        <v>1</v>
      </c>
      <c r="CI84" s="77">
        <f>IFERROR(VLOOKUP(B84,'[1]11'!B:F,5,0),"0")</f>
        <v>0</v>
      </c>
      <c r="CJ84" s="77">
        <f>IFERROR(VLOOKUP(B84,'[1]11'!B:J,9,0),"0")</f>
        <v>17</v>
      </c>
      <c r="CK84" s="77">
        <f>IFERROR(VLOOKUP(B84,'[1]11'!B:K,10,0),"0")</f>
        <v>0</v>
      </c>
      <c r="CL84" s="77">
        <f>IFERROR(VLOOKUP(B84,'[1]11'!B:L,11,0),"0")</f>
        <v>0</v>
      </c>
      <c r="CM84" s="75">
        <f t="shared" si="54"/>
        <v>26</v>
      </c>
      <c r="CN84" s="77">
        <f>IFERROR(VLOOKUP(B84,'[1]12'!B:D,3,0),"0")</f>
        <v>0</v>
      </c>
      <c r="CO84" s="77">
        <f>IFERROR(VLOOKUP(B84,'[1]12'!B:E,4,0),"0")</f>
        <v>0</v>
      </c>
      <c r="CP84" s="77">
        <f>IFERROR(VLOOKUP(B84,'[1]12'!B:F,5,0),"0")</f>
        <v>0</v>
      </c>
      <c r="CQ84" s="77">
        <f>IFERROR(VLOOKUP(B84,'[1]12'!B:J,9,0),"0")</f>
        <v>48</v>
      </c>
      <c r="CR84" s="77">
        <f>IFERROR(VLOOKUP(B84,'[1]12'!B:K,10,0),"0")</f>
        <v>0</v>
      </c>
      <c r="CS84" s="77">
        <f>IFERROR(VLOOKUP(B84,'[1]12'!B:L,11,0),"0")</f>
        <v>0</v>
      </c>
      <c r="CT84" s="75">
        <f t="shared" si="55"/>
        <v>48</v>
      </c>
      <c r="CU84" s="77">
        <f>IFERROR(VLOOKUP(B84,'[1]13'!B:D,3,0),"0")</f>
        <v>1</v>
      </c>
      <c r="CV84" s="77">
        <f>IFERROR(VLOOKUP(B84,'[1]13'!B:E,4,0),"0")</f>
        <v>0</v>
      </c>
      <c r="CW84" s="77">
        <f>IFERROR(VLOOKUP(B84,'[1]13'!B:F,5,0),"0")</f>
        <v>0</v>
      </c>
      <c r="CX84" s="77">
        <f>IFERROR(VLOOKUP(B84,'[1]13'!B:J,9,0),"0")</f>
        <v>14</v>
      </c>
      <c r="CY84" s="77">
        <f>IFERROR(VLOOKUP(B84,'[1]13'!B:K,10,0),"0")</f>
        <v>0</v>
      </c>
      <c r="CZ84" s="77">
        <f>IFERROR(VLOOKUP(B84,'[1]13'!B:L,11,0),"0")</f>
        <v>0</v>
      </c>
      <c r="DA84" s="75">
        <f t="shared" si="56"/>
        <v>15</v>
      </c>
      <c r="DB84" s="77">
        <f>IFERROR(VLOOKUP(B84,'[1]14'!B:D,3,0),"0")</f>
        <v>1</v>
      </c>
      <c r="DC84" s="77">
        <f>IFERROR(VLOOKUP(B84,'[1]14'!B:E,4,0),"0")</f>
        <v>0</v>
      </c>
      <c r="DD84" s="77">
        <f>IFERROR(VLOOKUP(B84,'[1]14'!B:F,5,0),"0")</f>
        <v>0</v>
      </c>
      <c r="DE84" s="77">
        <f>IFERROR(VLOOKUP(B84,'[1]14'!B:J,9,0),"0")</f>
        <v>10</v>
      </c>
      <c r="DF84" s="77">
        <f>IFERROR(VLOOKUP(B84,'[1]14'!B:K,10,0),"0")</f>
        <v>0</v>
      </c>
      <c r="DG84" s="77">
        <f>IFERROR(VLOOKUP(B84,'[1]14'!B:L,11,0),"0")</f>
        <v>0</v>
      </c>
      <c r="DH84" s="75">
        <f t="shared" si="57"/>
        <v>11</v>
      </c>
      <c r="DI84" s="77">
        <f>IFERROR(VLOOKUP(B84,'[1]15'!B:D,3,0),"0")</f>
        <v>4</v>
      </c>
      <c r="DJ84" s="77">
        <f>IFERROR(VLOOKUP(B84,'[1]15'!B:E,4,0),"0")</f>
        <v>0</v>
      </c>
      <c r="DK84" s="77">
        <f>IFERROR(VLOOKUP(B84,'[1]15'!B:F,5,0),"0")</f>
        <v>0</v>
      </c>
      <c r="DL84" s="77">
        <f>IFERROR(VLOOKUP(B84,'[1]15'!B:J,9,0),"0")</f>
        <v>6</v>
      </c>
      <c r="DM84" s="77">
        <f>IFERROR(VLOOKUP(B84,'[1]15'!B:K,10,0),"0")</f>
        <v>0</v>
      </c>
      <c r="DN84" s="77">
        <f>IFERROR(VLOOKUP(B84,'[1]15'!B:L,11,0),"0")</f>
        <v>0</v>
      </c>
      <c r="DO84" s="75">
        <f t="shared" si="58"/>
        <v>10</v>
      </c>
      <c r="DP84" s="77">
        <f>IFERROR(VLOOKUP(B84,'[1]16'!B:D,3,0),"0")</f>
        <v>1</v>
      </c>
      <c r="DQ84" s="77">
        <f>IFERROR(VLOOKUP(B84,'[1]16'!B:E,4,0),"0")</f>
        <v>0</v>
      </c>
      <c r="DR84" s="77">
        <f>IFERROR(VLOOKUP(B84,'[1]16'!B:F,5,0),"0")</f>
        <v>0</v>
      </c>
      <c r="DS84" s="77">
        <f>IFERROR(VLOOKUP(B84,'[1]16'!B:J,9,0),"0")</f>
        <v>2</v>
      </c>
      <c r="DT84" s="77">
        <f>IFERROR(VLOOKUP(B84,'[1]16'!B:K,10,0),"0")</f>
        <v>0</v>
      </c>
      <c r="DU84" s="77">
        <f>IFERROR(VLOOKUP(B84,'[1]16'!B:L,11,0),"0")</f>
        <v>0</v>
      </c>
      <c r="DV84" s="75">
        <f t="shared" si="59"/>
        <v>3</v>
      </c>
      <c r="DW84" s="77">
        <f>IFERROR(VLOOKUP(B84,'[1]17'!B:D,3,0),"0")</f>
        <v>0</v>
      </c>
      <c r="DX84" s="77">
        <f>IFERROR(VLOOKUP(B84,'[1]17'!B:E,4,0),"0")</f>
        <v>0</v>
      </c>
      <c r="DY84" s="77">
        <f>IFERROR(VLOOKUP(B84,'[1]17'!B:F,5,0),"0")</f>
        <v>0</v>
      </c>
      <c r="DZ84" s="77">
        <f>IFERROR(VLOOKUP(B84,'[1]17'!B:J,9,0),"0")</f>
        <v>16</v>
      </c>
      <c r="EA84" s="77">
        <f>IFERROR(VLOOKUP(B84,'[1]17'!B:K,10,0),"0")</f>
        <v>0</v>
      </c>
      <c r="EB84" s="77">
        <f>IFERROR(VLOOKUP(B84,'[1]17'!B:L,11,0),"0")</f>
        <v>0</v>
      </c>
      <c r="EC84" s="75">
        <f t="shared" si="60"/>
        <v>16</v>
      </c>
      <c r="ED84" s="77">
        <f>IFERROR(VLOOKUP(B84,'[1]18'!B:D,3,0),"0")</f>
        <v>0</v>
      </c>
      <c r="EE84" s="77">
        <f>IFERROR(VLOOKUP(B84,'[1]18'!B:E,4,0),"0")</f>
        <v>0</v>
      </c>
      <c r="EF84" s="77">
        <f>IFERROR(VLOOKUP(B84,'[1]18'!B:F,5,0),"0")</f>
        <v>0</v>
      </c>
      <c r="EG84" s="77">
        <f>IFERROR(VLOOKUP(B84,'[1]18'!B:J,9,0),"0")</f>
        <v>8</v>
      </c>
      <c r="EH84" s="77">
        <f>IFERROR(VLOOKUP(B84,'[1]18'!B:K,10,0),"0")</f>
        <v>0</v>
      </c>
      <c r="EI84" s="77">
        <f>IFERROR(VLOOKUP(B84,'[1]18'!B:L,11,0),"0")</f>
        <v>0</v>
      </c>
      <c r="EJ84" s="75">
        <f t="shared" si="61"/>
        <v>8</v>
      </c>
      <c r="EK84" s="77">
        <f>IFERROR(VLOOKUP(B84,'[1]19'!B:D,3,0),"0")</f>
        <v>2</v>
      </c>
      <c r="EL84" s="77">
        <f>IFERROR(VLOOKUP(B84,'[1]19'!B:E,4,0),"0")</f>
        <v>0</v>
      </c>
      <c r="EM84" s="77">
        <f>IFERROR(VLOOKUP(B84,'[1]19'!B:F,5,0),"0")</f>
        <v>0</v>
      </c>
      <c r="EN84" s="77">
        <f>IFERROR(VLOOKUP(B84,'[1]19'!B:J,9,0),"0")</f>
        <v>1</v>
      </c>
      <c r="EO84" s="77">
        <f>IFERROR(VLOOKUP(B84,'[1]19'!B:K,10,0),"0")</f>
        <v>0</v>
      </c>
      <c r="EP84" s="77">
        <f>IFERROR(VLOOKUP(B84,'[1]19'!B:L,11,0),"0")</f>
        <v>0</v>
      </c>
      <c r="EQ84" s="75">
        <f t="shared" si="62"/>
        <v>3</v>
      </c>
      <c r="ER84" s="77">
        <f>IFERROR(VLOOKUP(B84,'[1]20'!B:D,3,0),"0")</f>
        <v>0</v>
      </c>
      <c r="ES84" s="77">
        <f>IFERROR(VLOOKUP(B84,'[1]20'!B:E,4,0),"0")</f>
        <v>0</v>
      </c>
      <c r="ET84" s="77">
        <f>IFERROR(VLOOKUP(B84,'[1]20'!B:F,5,0),"0")</f>
        <v>0</v>
      </c>
      <c r="EU84" s="77">
        <f>IFERROR(VLOOKUP(B84,'[1]20'!B:J,9,0),"0")</f>
        <v>0</v>
      </c>
      <c r="EV84" s="77">
        <f>IFERROR(VLOOKUP(B84,'[1]20'!B:K,10,0),"0")</f>
        <v>0</v>
      </c>
      <c r="EW84" s="77">
        <f>IFERROR(VLOOKUP(B84,'[1]20'!B:L,11,0),"0")</f>
        <v>0</v>
      </c>
      <c r="EX84" s="75">
        <f t="shared" si="63"/>
        <v>0</v>
      </c>
      <c r="EY84" s="77">
        <f>IFERROR(VLOOKUP(B84,'[1]21'!B:D,3,0),"0")</f>
        <v>0</v>
      </c>
      <c r="EZ84" s="77">
        <f>IFERROR(VLOOKUP(B84,'[1]21'!B:E,4,0),"0")</f>
        <v>0</v>
      </c>
      <c r="FA84" s="77">
        <f>IFERROR(VLOOKUP(B84,'[1]21'!B:F,5,0),"0")</f>
        <v>0</v>
      </c>
      <c r="FB84" s="77">
        <f>IFERROR(VLOOKUP(B84,'[1]21'!B:J,9,0),"0")</f>
        <v>0</v>
      </c>
      <c r="FC84" s="77">
        <f>IFERROR(VLOOKUP(B84,'[1]21'!B:K,10,0),"0")</f>
        <v>0</v>
      </c>
      <c r="FD84" s="77">
        <f>IFERROR(VLOOKUP(B84,'[1]21'!B:L,11,0),"0")</f>
        <v>0</v>
      </c>
      <c r="FE84" s="75">
        <f t="shared" si="64"/>
        <v>0</v>
      </c>
      <c r="FF84" s="77">
        <f>IFERROR(VLOOKUP(B84,'[1]22'!B:D,3,0),"0")</f>
        <v>0</v>
      </c>
      <c r="FG84" s="77">
        <f>IFERROR(VLOOKUP(B84,'[1]22'!B:E,4,0),"0")</f>
        <v>0</v>
      </c>
      <c r="FH84" s="77">
        <f>IFERROR(VLOOKUP(B84,'[1]22'!B:F,5,0),"0")</f>
        <v>0</v>
      </c>
      <c r="FI84" s="77">
        <f>IFERROR(VLOOKUP(B84,'[1]22'!B:J,9,0),"0")</f>
        <v>0</v>
      </c>
      <c r="FJ84" s="77">
        <f>IFERROR(VLOOKUP(B84,'[1]22'!B:K,10,0),"0")</f>
        <v>0</v>
      </c>
      <c r="FK84" s="77">
        <f>IFERROR(VLOOKUP(B84,'[1]22'!B:L,11,0),"0")</f>
        <v>0</v>
      </c>
      <c r="FL84" s="75">
        <f t="shared" si="65"/>
        <v>0</v>
      </c>
      <c r="FM84" s="77">
        <f>IFERROR(VLOOKUP(B84,'[1]23'!B:D,3,0),"0")</f>
        <v>0</v>
      </c>
      <c r="FN84" s="77">
        <f>IFERROR(VLOOKUP(B84,'[1]23'!B:E,4,0),"0")</f>
        <v>0</v>
      </c>
      <c r="FO84" s="77">
        <f>IFERROR(VLOOKUP(B84,'[1]23'!B:F,5,0),"0")</f>
        <v>0</v>
      </c>
      <c r="FP84" s="77">
        <f>IFERROR(VLOOKUP(B84,'[1]23'!B:J,9,0),"0")</f>
        <v>1</v>
      </c>
      <c r="FQ84" s="77">
        <f>IFERROR(VLOOKUP(B84,'[1]23'!B:K,10,0),"0")</f>
        <v>0</v>
      </c>
      <c r="FR84" s="77">
        <f>IFERROR(VLOOKUP(B84,'[1]23'!B:L,11,0),"0")</f>
        <v>0</v>
      </c>
      <c r="FS84" s="75">
        <f t="shared" si="66"/>
        <v>1</v>
      </c>
      <c r="FT84" s="77">
        <f>IFERROR(VLOOKUP(B84,'[1]24'!B:D,3,0),"0")</f>
        <v>0</v>
      </c>
      <c r="FU84" s="77">
        <f>IFERROR(VLOOKUP(B84,'[1]24'!B:E,4,0),"0")</f>
        <v>0</v>
      </c>
      <c r="FV84" s="77">
        <f>IFERROR(VLOOKUP(B84,'[1]24'!B:F,5,0),"0")</f>
        <v>0</v>
      </c>
      <c r="FW84" s="77">
        <f>IFERROR(VLOOKUP(B84,'[1]24'!B:J,9,0),"0")</f>
        <v>0</v>
      </c>
      <c r="FX84" s="77">
        <f>IFERROR(VLOOKUP(B84,'[1]24'!B:K,10,0),"0")</f>
        <v>0</v>
      </c>
      <c r="FY84" s="77">
        <f>IFERROR(VLOOKUP(B84,'[1]24'!B:L,11,0),"0")</f>
        <v>0</v>
      </c>
      <c r="FZ84" s="75">
        <f t="shared" si="67"/>
        <v>0</v>
      </c>
      <c r="GA84" s="77">
        <f>IFERROR(VLOOKUP(B84,'[1]25'!B:D,3,0),"0")</f>
        <v>0</v>
      </c>
      <c r="GB84" s="77">
        <f>IFERROR(VLOOKUP(B84,'[1]25'!B:E,4,0),"0")</f>
        <v>0</v>
      </c>
      <c r="GC84" s="77">
        <f>IFERROR(VLOOKUP(B84,'[1]25'!B:F,5,0),"0")</f>
        <v>0</v>
      </c>
      <c r="GD84" s="77">
        <f>IFERROR(VLOOKUP(B84,'[1]25'!B:J,9,0),"0")</f>
        <v>0</v>
      </c>
      <c r="GE84" s="77">
        <f>IFERROR(VLOOKUP(B84,'[1]25'!B:K,10,0),"0")</f>
        <v>0</v>
      </c>
      <c r="GF84" s="77">
        <f>IFERROR(VLOOKUP(B84,'[1]25'!B:L,11,0),"0")</f>
        <v>0</v>
      </c>
      <c r="GG84" s="75">
        <f t="shared" si="68"/>
        <v>0</v>
      </c>
      <c r="GH84" s="77">
        <f>IFERROR(VLOOKUP(B84,'[1]26'!B:D,3,0),"0")</f>
        <v>0</v>
      </c>
      <c r="GI84" s="77">
        <f>IFERROR(VLOOKUP(B84,'[1]26'!B:E,4,0),"0")</f>
        <v>0</v>
      </c>
      <c r="GJ84" s="77">
        <f>IFERROR(VLOOKUP(B84,'[1]26'!B:F,5,0),"0")</f>
        <v>0</v>
      </c>
      <c r="GK84" s="77">
        <f>IFERROR(VLOOKUP(B84,'[1]26'!B:J,9,0),"0")</f>
        <v>0</v>
      </c>
      <c r="GL84" s="77">
        <f>IFERROR(VLOOKUP(B84,'[1]26'!B:K,10,0),"0")</f>
        <v>0</v>
      </c>
      <c r="GM84" s="77">
        <f>IFERROR(VLOOKUP(B84,'[1]26'!B:L,11,0),"0")</f>
        <v>0</v>
      </c>
      <c r="GN84" s="75">
        <f t="shared" si="69"/>
        <v>0</v>
      </c>
      <c r="GO84" s="77">
        <f>IFERROR(VLOOKUP(B84,'[1]27'!B:D,3,0),"0")</f>
        <v>0</v>
      </c>
      <c r="GP84" s="77">
        <f>IFERROR(VLOOKUP(B84,'[1]27'!B:E,4,0),"0")</f>
        <v>0</v>
      </c>
      <c r="GQ84" s="77">
        <f>IFERROR(VLOOKUP(B84,'[1]27'!B:F,5,0),"0")</f>
        <v>0</v>
      </c>
      <c r="GR84" s="77">
        <f>IFERROR(VLOOKUP(B84,'[1]27'!B:J,9,0),"0")</f>
        <v>0</v>
      </c>
      <c r="GS84" s="77">
        <f>IFERROR(VLOOKUP(B84,'[1]27'!B:K,10,0),"0")</f>
        <v>0</v>
      </c>
      <c r="GT84" s="77">
        <f>IFERROR(VLOOKUP(B84,'[1]27'!B:L,11,0),"0")</f>
        <v>0</v>
      </c>
      <c r="GU84" s="75">
        <f t="shared" si="70"/>
        <v>0</v>
      </c>
      <c r="GV84" s="77">
        <f>IFERROR(VLOOKUP(B84,'[1]28'!B:D,3,0),"0")</f>
        <v>0</v>
      </c>
      <c r="GW84" s="77">
        <f>IFERROR(VLOOKUP(B84,'[1]28'!B:E,4,0),"0")</f>
        <v>0</v>
      </c>
      <c r="GX84" s="77">
        <f>IFERROR(VLOOKUP(B84,'[1]28'!B:F,5,0),"0")</f>
        <v>0</v>
      </c>
      <c r="GY84" s="77">
        <f>IFERROR(VLOOKUP(B84,'[1]28'!B:J,9,0),"0")</f>
        <v>0</v>
      </c>
      <c r="GZ84" s="77">
        <f>IFERROR(VLOOKUP(B84,'[1]28'!B:K,10,0),"0")</f>
        <v>0</v>
      </c>
      <c r="HA84" s="77">
        <f>IFERROR(VLOOKUP(B84,'[1]28'!B:L,11,0),"0")</f>
        <v>0</v>
      </c>
      <c r="HB84" s="75">
        <f t="shared" si="71"/>
        <v>0</v>
      </c>
      <c r="HC84" s="77" t="str">
        <f>IFERROR(VLOOKUP(B84,#REF!,3),"0")</f>
        <v>0</v>
      </c>
      <c r="HD84" s="77" t="str">
        <f>IFERROR(VLOOKUP(B84,#REF!,4,0),"0")</f>
        <v>0</v>
      </c>
      <c r="HE84" s="77" t="str">
        <f>IFERROR(VLOOKUP(B84,#REF!,5,0),"0")</f>
        <v>0</v>
      </c>
      <c r="HF84" s="77" t="str">
        <f>IFERROR(VLOOKUP(B84,#REF!,9,0),"0")</f>
        <v>0</v>
      </c>
      <c r="HG84" s="77" t="str">
        <f>IFERROR(VLOOKUP(B84,#REF!,10,0),"0")</f>
        <v>0</v>
      </c>
      <c r="HH84" s="77" t="str">
        <f>IFERROR(VLOOKUP(B84,#REF!,11,0),"0")</f>
        <v>0</v>
      </c>
      <c r="HI84" s="75">
        <f t="shared" si="72"/>
        <v>0</v>
      </c>
      <c r="HP84" s="75">
        <f t="shared" si="73"/>
        <v>0</v>
      </c>
      <c r="HW84" s="75">
        <f t="shared" si="74"/>
        <v>0</v>
      </c>
    </row>
    <row r="85" spans="1:231" x14ac:dyDescent="0.6">
      <c r="A85" s="57">
        <v>82</v>
      </c>
      <c r="B85" s="57">
        <v>1112012</v>
      </c>
      <c r="C85" s="58" t="s">
        <v>16801</v>
      </c>
      <c r="D85" s="57" t="s">
        <v>168</v>
      </c>
      <c r="E85" s="59">
        <v>30.91</v>
      </c>
      <c r="F85" s="73">
        <f t="shared" si="43"/>
        <v>5594.71</v>
      </c>
      <c r="G85" s="74">
        <f t="shared" si="40"/>
        <v>29</v>
      </c>
      <c r="H85" s="74">
        <f t="shared" si="40"/>
        <v>1</v>
      </c>
      <c r="I85" s="74">
        <f t="shared" si="40"/>
        <v>0</v>
      </c>
      <c r="J85" s="74">
        <f t="shared" si="40"/>
        <v>151</v>
      </c>
      <c r="K85" s="74">
        <f t="shared" si="40"/>
        <v>0</v>
      </c>
      <c r="L85" s="74">
        <f t="shared" si="40"/>
        <v>0</v>
      </c>
      <c r="M85" s="75">
        <f t="shared" si="41"/>
        <v>181</v>
      </c>
      <c r="N85" s="76">
        <f t="shared" si="42"/>
        <v>181</v>
      </c>
      <c r="O85" s="77" t="str">
        <f>IFERROR(VLOOKUP(B85,'[1]1ไม่มียอด'!B:D,3,0),"0")</f>
        <v>0</v>
      </c>
      <c r="P85" s="77" t="str">
        <f>IFERROR(VLOOKUP(B85,'[1]1ไม่มียอด'!B:E,4,0),"0")</f>
        <v>0</v>
      </c>
      <c r="Q85" s="77" t="str">
        <f>IFERROR(VLOOKUP(B85,'[1]1ไม่มียอด'!B:F,5,0),"0")</f>
        <v>0</v>
      </c>
      <c r="R85" s="77" t="str">
        <f>IFERROR(VLOOKUP(B85,'[1]1ไม่มียอด'!B:G,6,0),"0")</f>
        <v>0</v>
      </c>
      <c r="S85" s="77" t="str">
        <f>IFERROR(VLOOKUP(B85,'[1]1ไม่มียอด'!B:J,9,0),"0")</f>
        <v>0</v>
      </c>
      <c r="T85" s="77" t="str">
        <f>IFERROR(VLOOKUP(B85,'[1]1ไม่มียอด'!B:K,10,0),"0")</f>
        <v>0</v>
      </c>
      <c r="U85" s="75">
        <f t="shared" si="44"/>
        <v>0</v>
      </c>
      <c r="V85" s="77" t="str">
        <f>IFERROR(VLOOKUP(B85,#REF!,3,0),"0")</f>
        <v>0</v>
      </c>
      <c r="W85" s="77" t="str">
        <f>IFERROR(VLOOKUP(B85,#REF!,4,0),"0")</f>
        <v>0</v>
      </c>
      <c r="X85" s="77" t="str">
        <f>IFERROR(VLOOKUP(B85,#REF!,5,0),"0")</f>
        <v>0</v>
      </c>
      <c r="Y85" s="77" t="str">
        <f>IFERROR(VLOOKUP(B85,#REF!,9,0),"0")</f>
        <v>0</v>
      </c>
      <c r="Z85" s="77" t="str">
        <f>IFERROR(VLOOKUP(B85,#REF!,10,0),"0")</f>
        <v>0</v>
      </c>
      <c r="AA85" s="77" t="str">
        <f>IFERROR(VLOOKUP(B85,#REF!,11,0),"0")</f>
        <v>0</v>
      </c>
      <c r="AB85" s="75">
        <f t="shared" si="45"/>
        <v>0</v>
      </c>
      <c r="AC85" s="77">
        <f>IFERROR(VLOOKUP(B85,'[1]3'!B:D,3,0),"0")</f>
        <v>7</v>
      </c>
      <c r="AD85" s="77">
        <f>IFERROR(VLOOKUP(B85,'[1]3'!B:E,4,0),"0")</f>
        <v>0</v>
      </c>
      <c r="AE85" s="77">
        <f>IFERROR(VLOOKUP(B85,'[1]3'!B:F,5,0),"0")</f>
        <v>0</v>
      </c>
      <c r="AF85" s="77">
        <f>IFERROR(VLOOKUP(B85,'[1]3'!B:J,9,0),"0")</f>
        <v>0</v>
      </c>
      <c r="AG85" s="77">
        <f>IFERROR(VLOOKUP(B85,'[1]3'!B:K,10,0),"0")</f>
        <v>0</v>
      </c>
      <c r="AH85" s="77">
        <f>IFERROR(VLOOKUP(B85,'[1]3'!B:L,11,0),"0")</f>
        <v>0</v>
      </c>
      <c r="AI85" s="75">
        <f t="shared" si="46"/>
        <v>7</v>
      </c>
      <c r="AJ85" s="77">
        <f>IFERROR(VLOOKUP(B85,'[1]4'!B:D,3,0),"0")</f>
        <v>6</v>
      </c>
      <c r="AK85" s="77">
        <f>IFERROR(VLOOKUP(B85,'[1]4'!B:E,4,0),"0")</f>
        <v>0</v>
      </c>
      <c r="AL85" s="77">
        <f>IFERROR(VLOOKUP(B85,'[1]4'!B:F,5,0),"0")</f>
        <v>0</v>
      </c>
      <c r="AM85" s="77">
        <f>IFERROR(VLOOKUP(B85,'[1]4'!B:J,9,0),"0")</f>
        <v>2</v>
      </c>
      <c r="AN85" s="77">
        <f>IFERROR(VLOOKUP(B85,'[1]4'!B:K,10,0),"0")</f>
        <v>0</v>
      </c>
      <c r="AO85" s="77">
        <f>IFERROR(VLOOKUP(B85,'[1]4'!B:L,11,0),"0")</f>
        <v>0</v>
      </c>
      <c r="AP85" s="75">
        <f t="shared" si="47"/>
        <v>8</v>
      </c>
      <c r="AQ85" s="77">
        <f>IFERROR(VLOOKUP(B85,'[1]5'!B:D,3,0),"0")</f>
        <v>1</v>
      </c>
      <c r="AR85" s="77">
        <f>IFERROR(VLOOKUP(B85,'[1]5'!B:E,4,0),"0")</f>
        <v>0</v>
      </c>
      <c r="AS85" s="77">
        <f>IFERROR(VLOOKUP(B85,'[1]5'!B:F,5,0),"0")</f>
        <v>0</v>
      </c>
      <c r="AT85" s="77">
        <f>IFERROR(VLOOKUP(B85,'[1]5'!B:J,9,0),"0")</f>
        <v>0</v>
      </c>
      <c r="AU85" s="77">
        <f>IFERROR(VLOOKUP(B85,'[1]5'!B:K,10,0),"0")</f>
        <v>0</v>
      </c>
      <c r="AV85" s="77">
        <f>IFERROR(VLOOKUP(B85,'[1]5'!B:L,11,0),"0")</f>
        <v>0</v>
      </c>
      <c r="AW85" s="75">
        <f t="shared" si="48"/>
        <v>1</v>
      </c>
      <c r="AX85" s="77">
        <f>IFERROR(VLOOKUP(B85,'[1]6'!B:D,3,0),"0")</f>
        <v>1</v>
      </c>
      <c r="AY85" s="77">
        <f>IFERROR(VLOOKUP(B85,'[1]6'!B:E,4,0),"0")</f>
        <v>0</v>
      </c>
      <c r="AZ85" s="77">
        <f>IFERROR(VLOOKUP(B85,'[1]6'!B:F,5,0),"0")</f>
        <v>0</v>
      </c>
      <c r="BA85" s="77">
        <f>IFERROR(VLOOKUP(B85,'[1]6'!B:J,9,0),"0")</f>
        <v>0</v>
      </c>
      <c r="BB85" s="77">
        <f>IFERROR(VLOOKUP(B85,'[1]6'!B:K,10,0),"0")</f>
        <v>0</v>
      </c>
      <c r="BC85" s="77">
        <f>IFERROR(VLOOKUP(B85,'[1]6'!B:L,11,0),"0")</f>
        <v>0</v>
      </c>
      <c r="BD85" s="75">
        <f t="shared" si="49"/>
        <v>1</v>
      </c>
      <c r="BE85" s="77">
        <f>IFERROR(VLOOKUP(B85,'[1]7'!B:D,3,0),"0")</f>
        <v>3</v>
      </c>
      <c r="BF85" s="77">
        <f>IFERROR(VLOOKUP(B85,'[1]7'!B:E,4,0),"0")</f>
        <v>0</v>
      </c>
      <c r="BG85" s="77">
        <f>IFERROR(VLOOKUP(B85,'[1]7'!B:F,5,0),"0")</f>
        <v>0</v>
      </c>
      <c r="BH85" s="77">
        <f>IFERROR(VLOOKUP(B85,'[1]7'!B:J,9,0),"0")</f>
        <v>1</v>
      </c>
      <c r="BI85" s="77">
        <f>IFERROR(VLOOKUP(B85,'[1]7'!B:K,10,0),"0")</f>
        <v>0</v>
      </c>
      <c r="BJ85" s="77">
        <f>IFERROR(VLOOKUP(B85,'[1]7'!B:L,11,0),"0")</f>
        <v>0</v>
      </c>
      <c r="BK85" s="75">
        <f t="shared" si="50"/>
        <v>4</v>
      </c>
      <c r="BL85" s="77">
        <f>IFERROR(VLOOKUP(B85,'[1]8'!B:D,3,0),"0")</f>
        <v>0</v>
      </c>
      <c r="BM85" s="77">
        <f>IFERROR(VLOOKUP(B85,'[1]8'!B:E,4,0),"0")</f>
        <v>0</v>
      </c>
      <c r="BN85" s="77">
        <f>IFERROR(VLOOKUP(B85,'[1]8'!B:F,5,0),"0")</f>
        <v>0</v>
      </c>
      <c r="BO85" s="77">
        <f>IFERROR(VLOOKUP(B85,'[1]8'!B:J,9,0),"0")</f>
        <v>0</v>
      </c>
      <c r="BP85" s="77">
        <f>IFERROR(VLOOKUP(B85,'[1]8'!B:K,10,0),"0")</f>
        <v>0</v>
      </c>
      <c r="BQ85" s="77">
        <f>IFERROR(VLOOKUP(B85,'[1]8'!B:L,11,0),"0")</f>
        <v>0</v>
      </c>
      <c r="BR85" s="75">
        <f t="shared" si="51"/>
        <v>0</v>
      </c>
      <c r="BS85" s="77">
        <f>IFERROR(VLOOKUP(B85,'[1]9'!B:D,3,0),"0")</f>
        <v>0</v>
      </c>
      <c r="BT85" s="77">
        <f>IFERROR(VLOOKUP(B85,'[1]9'!B:E,4,0),"0")</f>
        <v>0</v>
      </c>
      <c r="BU85" s="77">
        <f>IFERROR(VLOOKUP(B85,'[1]9'!B:F,5,0),"0")</f>
        <v>0</v>
      </c>
      <c r="BV85" s="77">
        <f>IFERROR(VLOOKUP(B85,'[1]9'!B:J,9,0),"0")</f>
        <v>3</v>
      </c>
      <c r="BW85" s="77">
        <f>IFERROR(VLOOKUP(B85,'[1]9'!B:K,10,0),"0")</f>
        <v>0</v>
      </c>
      <c r="BX85" s="77">
        <f>IFERROR(VLOOKUP(B85,'[1]9'!B:L,11,0),"0")</f>
        <v>0</v>
      </c>
      <c r="BY85" s="75">
        <f t="shared" si="52"/>
        <v>3</v>
      </c>
      <c r="BZ85" s="77">
        <f>IFERROR(VLOOKUP(B85,'[1]10'!B:D,3,0),"0")</f>
        <v>0</v>
      </c>
      <c r="CA85" s="77">
        <f>IFERROR(VLOOKUP(B85,'[1]10'!B:E,4,0),"0")</f>
        <v>0</v>
      </c>
      <c r="CB85" s="77">
        <f>VLOOKUP(B85,'[1]10'!B:F,5,0)</f>
        <v>0</v>
      </c>
      <c r="CC85" s="77">
        <f>IFERROR(VLOOKUP(B85,'[1]10'!B:J,9,0),"0")</f>
        <v>15</v>
      </c>
      <c r="CD85" s="77">
        <f>IFERROR(VLOOKUP(B85,'[1]10'!B:K,10,0),"0")</f>
        <v>0</v>
      </c>
      <c r="CE85" s="77">
        <f>IFERROR(VLOOKUP(B85,'[1]10'!B:L,11,0),"0")</f>
        <v>0</v>
      </c>
      <c r="CF85" s="75">
        <f t="shared" si="53"/>
        <v>15</v>
      </c>
      <c r="CG85" s="77">
        <f>IFERROR(VLOOKUP(B85,'[1]11'!B:D,3,0),"0")</f>
        <v>6</v>
      </c>
      <c r="CH85" s="77">
        <f>IFERROR(VLOOKUP(B85,'[1]11'!B:E,4,0),"0")</f>
        <v>1</v>
      </c>
      <c r="CI85" s="77">
        <f>IFERROR(VLOOKUP(B85,'[1]11'!B:F,5,0),"0")</f>
        <v>0</v>
      </c>
      <c r="CJ85" s="77">
        <f>IFERROR(VLOOKUP(B85,'[1]11'!B:J,9,0),"0")</f>
        <v>18</v>
      </c>
      <c r="CK85" s="77">
        <f>IFERROR(VLOOKUP(B85,'[1]11'!B:K,10,0),"0")</f>
        <v>0</v>
      </c>
      <c r="CL85" s="77">
        <f>IFERROR(VLOOKUP(B85,'[1]11'!B:L,11,0),"0")</f>
        <v>0</v>
      </c>
      <c r="CM85" s="75">
        <f t="shared" si="54"/>
        <v>25</v>
      </c>
      <c r="CN85" s="77">
        <f>IFERROR(VLOOKUP(B85,'[1]12'!B:D,3,0),"0")</f>
        <v>0</v>
      </c>
      <c r="CO85" s="77">
        <f>IFERROR(VLOOKUP(B85,'[1]12'!B:E,4,0),"0")</f>
        <v>0</v>
      </c>
      <c r="CP85" s="77">
        <f>IFERROR(VLOOKUP(B85,'[1]12'!B:F,5,0),"0")</f>
        <v>0</v>
      </c>
      <c r="CQ85" s="77">
        <f>IFERROR(VLOOKUP(B85,'[1]12'!B:J,9,0),"0")</f>
        <v>48</v>
      </c>
      <c r="CR85" s="77">
        <f>IFERROR(VLOOKUP(B85,'[1]12'!B:K,10,0),"0")</f>
        <v>0</v>
      </c>
      <c r="CS85" s="77">
        <f>IFERROR(VLOOKUP(B85,'[1]12'!B:L,11,0),"0")</f>
        <v>0</v>
      </c>
      <c r="CT85" s="75">
        <f t="shared" si="55"/>
        <v>48</v>
      </c>
      <c r="CU85" s="77">
        <f>IFERROR(VLOOKUP(B85,'[1]13'!B:D,3,0),"0")</f>
        <v>0</v>
      </c>
      <c r="CV85" s="77">
        <f>IFERROR(VLOOKUP(B85,'[1]13'!B:E,4,0),"0")</f>
        <v>0</v>
      </c>
      <c r="CW85" s="77">
        <f>IFERROR(VLOOKUP(B85,'[1]13'!B:F,5,0),"0")</f>
        <v>0</v>
      </c>
      <c r="CX85" s="77">
        <f>IFERROR(VLOOKUP(B85,'[1]13'!B:J,9,0),"0")</f>
        <v>15</v>
      </c>
      <c r="CY85" s="77">
        <f>IFERROR(VLOOKUP(B85,'[1]13'!B:K,10,0),"0")</f>
        <v>0</v>
      </c>
      <c r="CZ85" s="77">
        <f>IFERROR(VLOOKUP(B85,'[1]13'!B:L,11,0),"0")</f>
        <v>0</v>
      </c>
      <c r="DA85" s="75">
        <f t="shared" si="56"/>
        <v>15</v>
      </c>
      <c r="DB85" s="77">
        <f>IFERROR(VLOOKUP(B85,'[1]14'!B:D,3,0),"0")</f>
        <v>0</v>
      </c>
      <c r="DC85" s="77">
        <f>IFERROR(VLOOKUP(B85,'[1]14'!B:E,4,0),"0")</f>
        <v>0</v>
      </c>
      <c r="DD85" s="77">
        <f>IFERROR(VLOOKUP(B85,'[1]14'!B:F,5,0),"0")</f>
        <v>0</v>
      </c>
      <c r="DE85" s="77">
        <f>IFERROR(VLOOKUP(B85,'[1]14'!B:J,9,0),"0")</f>
        <v>11</v>
      </c>
      <c r="DF85" s="77">
        <f>IFERROR(VLOOKUP(B85,'[1]14'!B:K,10,0),"0")</f>
        <v>0</v>
      </c>
      <c r="DG85" s="77">
        <f>IFERROR(VLOOKUP(B85,'[1]14'!B:L,11,0),"0")</f>
        <v>0</v>
      </c>
      <c r="DH85" s="75">
        <f t="shared" si="57"/>
        <v>11</v>
      </c>
      <c r="DI85" s="77">
        <f>IFERROR(VLOOKUP(B85,'[1]15'!B:D,3,0),"0")</f>
        <v>0</v>
      </c>
      <c r="DJ85" s="77">
        <f>IFERROR(VLOOKUP(B85,'[1]15'!B:E,4,0),"0")</f>
        <v>0</v>
      </c>
      <c r="DK85" s="77">
        <f>IFERROR(VLOOKUP(B85,'[1]15'!B:F,5,0),"0")</f>
        <v>0</v>
      </c>
      <c r="DL85" s="77">
        <f>IFERROR(VLOOKUP(B85,'[1]15'!B:J,9,0),"0")</f>
        <v>8</v>
      </c>
      <c r="DM85" s="77">
        <f>IFERROR(VLOOKUP(B85,'[1]15'!B:K,10,0),"0")</f>
        <v>0</v>
      </c>
      <c r="DN85" s="77">
        <f>IFERROR(VLOOKUP(B85,'[1]15'!B:L,11,0),"0")</f>
        <v>0</v>
      </c>
      <c r="DO85" s="75">
        <f t="shared" si="58"/>
        <v>8</v>
      </c>
      <c r="DP85" s="77">
        <f>IFERROR(VLOOKUP(B85,'[1]16'!B:D,3,0),"0")</f>
        <v>1</v>
      </c>
      <c r="DQ85" s="77">
        <f>IFERROR(VLOOKUP(B85,'[1]16'!B:E,4,0),"0")</f>
        <v>0</v>
      </c>
      <c r="DR85" s="77">
        <f>IFERROR(VLOOKUP(B85,'[1]16'!B:F,5,0),"0")</f>
        <v>0</v>
      </c>
      <c r="DS85" s="77">
        <f>IFERROR(VLOOKUP(B85,'[1]16'!B:J,9,0),"0")</f>
        <v>3</v>
      </c>
      <c r="DT85" s="77">
        <f>IFERROR(VLOOKUP(B85,'[1]16'!B:K,10,0),"0")</f>
        <v>0</v>
      </c>
      <c r="DU85" s="77">
        <f>IFERROR(VLOOKUP(B85,'[1]16'!B:L,11,0),"0")</f>
        <v>0</v>
      </c>
      <c r="DV85" s="75">
        <f t="shared" si="59"/>
        <v>4</v>
      </c>
      <c r="DW85" s="77">
        <f>IFERROR(VLOOKUP(B85,'[1]17'!B:D,3,0),"0")</f>
        <v>2</v>
      </c>
      <c r="DX85" s="77">
        <f>IFERROR(VLOOKUP(B85,'[1]17'!B:E,4,0),"0")</f>
        <v>0</v>
      </c>
      <c r="DY85" s="77">
        <f>IFERROR(VLOOKUP(B85,'[1]17'!B:F,5,0),"0")</f>
        <v>0</v>
      </c>
      <c r="DZ85" s="77">
        <f>IFERROR(VLOOKUP(B85,'[1]17'!B:J,9,0),"0")</f>
        <v>16</v>
      </c>
      <c r="EA85" s="77">
        <f>IFERROR(VLOOKUP(B85,'[1]17'!B:K,10,0),"0")</f>
        <v>0</v>
      </c>
      <c r="EB85" s="77">
        <f>IFERROR(VLOOKUP(B85,'[1]17'!B:L,11,0),"0")</f>
        <v>0</v>
      </c>
      <c r="EC85" s="75">
        <f t="shared" si="60"/>
        <v>18</v>
      </c>
      <c r="ED85" s="77">
        <f>IFERROR(VLOOKUP(B85,'[1]18'!B:D,3,0),"0")</f>
        <v>0</v>
      </c>
      <c r="EE85" s="77">
        <f>IFERROR(VLOOKUP(B85,'[1]18'!B:E,4,0),"0")</f>
        <v>0</v>
      </c>
      <c r="EF85" s="77">
        <f>IFERROR(VLOOKUP(B85,'[1]18'!B:F,5,0),"0")</f>
        <v>0</v>
      </c>
      <c r="EG85" s="77">
        <f>IFERROR(VLOOKUP(B85,'[1]18'!B:J,9,0),"0")</f>
        <v>8</v>
      </c>
      <c r="EH85" s="77">
        <f>IFERROR(VLOOKUP(B85,'[1]18'!B:K,10,0),"0")</f>
        <v>0</v>
      </c>
      <c r="EI85" s="77">
        <f>IFERROR(VLOOKUP(B85,'[1]18'!B:L,11,0),"0")</f>
        <v>0</v>
      </c>
      <c r="EJ85" s="75">
        <f t="shared" si="61"/>
        <v>8</v>
      </c>
      <c r="EK85" s="77">
        <f>IFERROR(VLOOKUP(B85,'[1]19'!B:D,3,0),"0")</f>
        <v>2</v>
      </c>
      <c r="EL85" s="77">
        <f>IFERROR(VLOOKUP(B85,'[1]19'!B:E,4,0),"0")</f>
        <v>0</v>
      </c>
      <c r="EM85" s="77">
        <f>IFERROR(VLOOKUP(B85,'[1]19'!B:F,5,0),"0")</f>
        <v>0</v>
      </c>
      <c r="EN85" s="77">
        <f>IFERROR(VLOOKUP(B85,'[1]19'!B:J,9,0),"0")</f>
        <v>1</v>
      </c>
      <c r="EO85" s="77">
        <f>IFERROR(VLOOKUP(B85,'[1]19'!B:K,10,0),"0")</f>
        <v>0</v>
      </c>
      <c r="EP85" s="77">
        <f>IFERROR(VLOOKUP(B85,'[1]19'!B:L,11,0),"0")</f>
        <v>0</v>
      </c>
      <c r="EQ85" s="75">
        <f t="shared" si="62"/>
        <v>3</v>
      </c>
      <c r="ER85" s="77">
        <f>IFERROR(VLOOKUP(B85,'[1]20'!B:D,3,0),"0")</f>
        <v>0</v>
      </c>
      <c r="ES85" s="77">
        <f>IFERROR(VLOOKUP(B85,'[1]20'!B:E,4,0),"0")</f>
        <v>0</v>
      </c>
      <c r="ET85" s="77">
        <f>IFERROR(VLOOKUP(B85,'[1]20'!B:F,5,0),"0")</f>
        <v>0</v>
      </c>
      <c r="EU85" s="77">
        <f>IFERROR(VLOOKUP(B85,'[1]20'!B:J,9,0),"0")</f>
        <v>0</v>
      </c>
      <c r="EV85" s="77">
        <f>IFERROR(VLOOKUP(B85,'[1]20'!B:K,10,0),"0")</f>
        <v>0</v>
      </c>
      <c r="EW85" s="77">
        <f>IFERROR(VLOOKUP(B85,'[1]20'!B:L,11,0),"0")</f>
        <v>0</v>
      </c>
      <c r="EX85" s="75">
        <f t="shared" si="63"/>
        <v>0</v>
      </c>
      <c r="EY85" s="77">
        <f>IFERROR(VLOOKUP(B85,'[1]21'!B:D,3,0),"0")</f>
        <v>0</v>
      </c>
      <c r="EZ85" s="77">
        <f>IFERROR(VLOOKUP(B85,'[1]21'!B:E,4,0),"0")</f>
        <v>0</v>
      </c>
      <c r="FA85" s="77">
        <f>IFERROR(VLOOKUP(B85,'[1]21'!B:F,5,0),"0")</f>
        <v>0</v>
      </c>
      <c r="FB85" s="77">
        <f>IFERROR(VLOOKUP(B85,'[1]21'!B:J,9,0),"0")</f>
        <v>0</v>
      </c>
      <c r="FC85" s="77">
        <f>IFERROR(VLOOKUP(B85,'[1]21'!B:K,10,0),"0")</f>
        <v>0</v>
      </c>
      <c r="FD85" s="77">
        <f>IFERROR(VLOOKUP(B85,'[1]21'!B:L,11,0),"0")</f>
        <v>0</v>
      </c>
      <c r="FE85" s="75">
        <f t="shared" si="64"/>
        <v>0</v>
      </c>
      <c r="FF85" s="77">
        <f>IFERROR(VLOOKUP(B85,'[1]22'!B:D,3,0),"0")</f>
        <v>0</v>
      </c>
      <c r="FG85" s="77">
        <f>IFERROR(VLOOKUP(B85,'[1]22'!B:E,4,0),"0")</f>
        <v>0</v>
      </c>
      <c r="FH85" s="77">
        <f>IFERROR(VLOOKUP(B85,'[1]22'!B:F,5,0),"0")</f>
        <v>0</v>
      </c>
      <c r="FI85" s="77">
        <f>IFERROR(VLOOKUP(B85,'[1]22'!B:J,9,0),"0")</f>
        <v>0</v>
      </c>
      <c r="FJ85" s="77">
        <f>IFERROR(VLOOKUP(B85,'[1]22'!B:K,10,0),"0")</f>
        <v>0</v>
      </c>
      <c r="FK85" s="77">
        <f>IFERROR(VLOOKUP(B85,'[1]22'!B:L,11,0),"0")</f>
        <v>0</v>
      </c>
      <c r="FL85" s="75">
        <f t="shared" si="65"/>
        <v>0</v>
      </c>
      <c r="FM85" s="77">
        <f>IFERROR(VLOOKUP(B85,'[1]23'!B:D,3,0),"0")</f>
        <v>0</v>
      </c>
      <c r="FN85" s="77">
        <f>IFERROR(VLOOKUP(B85,'[1]23'!B:E,4,0),"0")</f>
        <v>0</v>
      </c>
      <c r="FO85" s="77">
        <f>IFERROR(VLOOKUP(B85,'[1]23'!B:F,5,0),"0")</f>
        <v>0</v>
      </c>
      <c r="FP85" s="77">
        <f>IFERROR(VLOOKUP(B85,'[1]23'!B:J,9,0),"0")</f>
        <v>1</v>
      </c>
      <c r="FQ85" s="77">
        <f>IFERROR(VLOOKUP(B85,'[1]23'!B:K,10,0),"0")</f>
        <v>0</v>
      </c>
      <c r="FR85" s="77">
        <f>IFERROR(VLOOKUP(B85,'[1]23'!B:L,11,0),"0")</f>
        <v>0</v>
      </c>
      <c r="FS85" s="75">
        <f t="shared" si="66"/>
        <v>1</v>
      </c>
      <c r="FT85" s="77">
        <f>IFERROR(VLOOKUP(B85,'[1]24'!B:D,3,0),"0")</f>
        <v>0</v>
      </c>
      <c r="FU85" s="77">
        <f>IFERROR(VLOOKUP(B85,'[1]24'!B:E,4,0),"0")</f>
        <v>0</v>
      </c>
      <c r="FV85" s="77">
        <f>IFERROR(VLOOKUP(B85,'[1]24'!B:F,5,0),"0")</f>
        <v>0</v>
      </c>
      <c r="FW85" s="77">
        <f>IFERROR(VLOOKUP(B85,'[1]24'!B:J,9,0),"0")</f>
        <v>1</v>
      </c>
      <c r="FX85" s="77">
        <f>IFERROR(VLOOKUP(B85,'[1]24'!B:K,10,0),"0")</f>
        <v>0</v>
      </c>
      <c r="FY85" s="77">
        <f>IFERROR(VLOOKUP(B85,'[1]24'!B:L,11,0),"0")</f>
        <v>0</v>
      </c>
      <c r="FZ85" s="75">
        <f t="shared" si="67"/>
        <v>1</v>
      </c>
      <c r="GA85" s="77">
        <f>IFERROR(VLOOKUP(B85,'[1]25'!B:D,3,0),"0")</f>
        <v>0</v>
      </c>
      <c r="GB85" s="77">
        <f>IFERROR(VLOOKUP(B85,'[1]25'!B:E,4,0),"0")</f>
        <v>0</v>
      </c>
      <c r="GC85" s="77">
        <f>IFERROR(VLOOKUP(B85,'[1]25'!B:F,5,0),"0")</f>
        <v>0</v>
      </c>
      <c r="GD85" s="77">
        <f>IFERROR(VLOOKUP(B85,'[1]25'!B:J,9,0),"0")</f>
        <v>0</v>
      </c>
      <c r="GE85" s="77">
        <f>IFERROR(VLOOKUP(B85,'[1]25'!B:K,10,0),"0")</f>
        <v>0</v>
      </c>
      <c r="GF85" s="77">
        <f>IFERROR(VLOOKUP(B85,'[1]25'!B:L,11,0),"0")</f>
        <v>0</v>
      </c>
      <c r="GG85" s="75">
        <f t="shared" si="68"/>
        <v>0</v>
      </c>
      <c r="GH85" s="77">
        <f>IFERROR(VLOOKUP(B85,'[1]26'!B:D,3,0),"0")</f>
        <v>0</v>
      </c>
      <c r="GI85" s="77">
        <f>IFERROR(VLOOKUP(B85,'[1]26'!B:E,4,0),"0")</f>
        <v>0</v>
      </c>
      <c r="GJ85" s="77">
        <f>IFERROR(VLOOKUP(B85,'[1]26'!B:F,5,0),"0")</f>
        <v>0</v>
      </c>
      <c r="GK85" s="77">
        <f>IFERROR(VLOOKUP(B85,'[1]26'!B:J,9,0),"0")</f>
        <v>0</v>
      </c>
      <c r="GL85" s="77">
        <f>IFERROR(VLOOKUP(B85,'[1]26'!B:K,10,0),"0")</f>
        <v>0</v>
      </c>
      <c r="GM85" s="77">
        <f>IFERROR(VLOOKUP(B85,'[1]26'!B:L,11,0),"0")</f>
        <v>0</v>
      </c>
      <c r="GN85" s="75">
        <f t="shared" si="69"/>
        <v>0</v>
      </c>
      <c r="GO85" s="77">
        <f>IFERROR(VLOOKUP(B85,'[1]27'!B:D,3,0),"0")</f>
        <v>0</v>
      </c>
      <c r="GP85" s="77">
        <f>IFERROR(VLOOKUP(B85,'[1]27'!B:E,4,0),"0")</f>
        <v>0</v>
      </c>
      <c r="GQ85" s="77">
        <f>IFERROR(VLOOKUP(B85,'[1]27'!B:F,5,0),"0")</f>
        <v>0</v>
      </c>
      <c r="GR85" s="77">
        <f>IFERROR(VLOOKUP(B85,'[1]27'!B:J,9,0),"0")</f>
        <v>0</v>
      </c>
      <c r="GS85" s="77">
        <f>IFERROR(VLOOKUP(B85,'[1]27'!B:K,10,0),"0")</f>
        <v>0</v>
      </c>
      <c r="GT85" s="77">
        <f>IFERROR(VLOOKUP(B85,'[1]27'!B:L,11,0),"0")</f>
        <v>0</v>
      </c>
      <c r="GU85" s="75">
        <f t="shared" si="70"/>
        <v>0</v>
      </c>
      <c r="GV85" s="77">
        <f>IFERROR(VLOOKUP(B85,'[1]28'!B:D,3,0),"0")</f>
        <v>0</v>
      </c>
      <c r="GW85" s="77">
        <f>IFERROR(VLOOKUP(B85,'[1]28'!B:E,4,0),"0")</f>
        <v>0</v>
      </c>
      <c r="GX85" s="77">
        <f>IFERROR(VLOOKUP(B85,'[1]28'!B:F,5,0),"0")</f>
        <v>0</v>
      </c>
      <c r="GY85" s="77">
        <f>IFERROR(VLOOKUP(B85,'[1]28'!B:J,9,0),"0")</f>
        <v>0</v>
      </c>
      <c r="GZ85" s="77">
        <f>IFERROR(VLOOKUP(B85,'[1]28'!B:K,10,0),"0")</f>
        <v>0</v>
      </c>
      <c r="HA85" s="77">
        <f>IFERROR(VLOOKUP(B85,'[1]28'!B:L,11,0),"0")</f>
        <v>0</v>
      </c>
      <c r="HB85" s="75">
        <f t="shared" si="71"/>
        <v>0</v>
      </c>
      <c r="HC85" s="77" t="str">
        <f>IFERROR(VLOOKUP(B85,#REF!,3),"0")</f>
        <v>0</v>
      </c>
      <c r="HD85" s="77" t="str">
        <f>IFERROR(VLOOKUP(B85,#REF!,4,0),"0")</f>
        <v>0</v>
      </c>
      <c r="HE85" s="77" t="str">
        <f>IFERROR(VLOOKUP(B85,#REF!,5,0),"0")</f>
        <v>0</v>
      </c>
      <c r="HF85" s="77" t="str">
        <f>IFERROR(VLOOKUP(B85,#REF!,9,0),"0")</f>
        <v>0</v>
      </c>
      <c r="HG85" s="77" t="str">
        <f>IFERROR(VLOOKUP(B85,#REF!,10,0),"0")</f>
        <v>0</v>
      </c>
      <c r="HH85" s="77" t="str">
        <f>IFERROR(VLOOKUP(B85,#REF!,11,0),"0")</f>
        <v>0</v>
      </c>
      <c r="HI85" s="75">
        <f t="shared" si="72"/>
        <v>0</v>
      </c>
      <c r="HP85" s="75">
        <f t="shared" si="73"/>
        <v>0</v>
      </c>
      <c r="HW85" s="75">
        <f t="shared" si="74"/>
        <v>0</v>
      </c>
    </row>
    <row r="86" spans="1:231" x14ac:dyDescent="0.6">
      <c r="A86" s="57">
        <v>83</v>
      </c>
      <c r="B86" s="57">
        <v>1124043</v>
      </c>
      <c r="C86" s="58" t="s">
        <v>16802</v>
      </c>
      <c r="D86" s="57" t="s">
        <v>168</v>
      </c>
      <c r="E86" s="59">
        <v>29.02</v>
      </c>
      <c r="F86" s="73">
        <f t="shared" si="43"/>
        <v>0</v>
      </c>
      <c r="G86" s="74">
        <f t="shared" ref="G86:L109" si="75">+O86+V86+AC86+AJ86+AQ86+AX86+BE86+BL86+BS86+BZ86+CG86+CN86+CU86+DB86+DI86+DP86+DW86+ED86+EK86+ER86+EY86+FF86+FM86+FT86+GA86+GH86+GO86+GV86+HC86+HJ86+HQ86</f>
        <v>0</v>
      </c>
      <c r="H86" s="74">
        <f t="shared" si="75"/>
        <v>0</v>
      </c>
      <c r="I86" s="74">
        <f t="shared" si="75"/>
        <v>0</v>
      </c>
      <c r="J86" s="74">
        <f t="shared" si="75"/>
        <v>0</v>
      </c>
      <c r="K86" s="74">
        <f t="shared" si="75"/>
        <v>0</v>
      </c>
      <c r="L86" s="74">
        <f t="shared" si="75"/>
        <v>0</v>
      </c>
      <c r="M86" s="75">
        <f t="shared" si="41"/>
        <v>0</v>
      </c>
      <c r="N86" s="76">
        <f t="shared" si="42"/>
        <v>0</v>
      </c>
      <c r="O86" s="77" t="str">
        <f>IFERROR(VLOOKUP(B86,'[1]1ไม่มียอด'!B:D,3,0),"0")</f>
        <v>0</v>
      </c>
      <c r="P86" s="77" t="str">
        <f>IFERROR(VLOOKUP(B86,'[1]1ไม่มียอด'!B:E,4,0),"0")</f>
        <v>0</v>
      </c>
      <c r="Q86" s="77" t="str">
        <f>IFERROR(VLOOKUP(B86,'[1]1ไม่มียอด'!B:F,5,0),"0")</f>
        <v>0</v>
      </c>
      <c r="R86" s="77" t="str">
        <f>IFERROR(VLOOKUP(B86,'[1]1ไม่มียอด'!B:G,6,0),"0")</f>
        <v>0</v>
      </c>
      <c r="S86" s="77" t="str">
        <f>IFERROR(VLOOKUP(B86,'[1]1ไม่มียอด'!B:J,9,0),"0")</f>
        <v>0</v>
      </c>
      <c r="T86" s="77" t="str">
        <f>IFERROR(VLOOKUP(B86,'[1]1ไม่มียอด'!B:K,10,0),"0")</f>
        <v>0</v>
      </c>
      <c r="U86" s="75">
        <f t="shared" si="44"/>
        <v>0</v>
      </c>
      <c r="V86" s="77" t="str">
        <f>IFERROR(VLOOKUP(B86,#REF!,3,0),"0")</f>
        <v>0</v>
      </c>
      <c r="W86" s="77" t="str">
        <f>IFERROR(VLOOKUP(B86,#REF!,4,0),"0")</f>
        <v>0</v>
      </c>
      <c r="X86" s="77" t="str">
        <f>IFERROR(VLOOKUP(B86,#REF!,5,0),"0")</f>
        <v>0</v>
      </c>
      <c r="Y86" s="77" t="str">
        <f>IFERROR(VLOOKUP(B86,#REF!,9,0),"0")</f>
        <v>0</v>
      </c>
      <c r="Z86" s="77" t="str">
        <f>IFERROR(VLOOKUP(B86,#REF!,10,0),"0")</f>
        <v>0</v>
      </c>
      <c r="AA86" s="77" t="str">
        <f>IFERROR(VLOOKUP(B86,#REF!,11,0),"0")</f>
        <v>0</v>
      </c>
      <c r="AB86" s="75">
        <f t="shared" si="45"/>
        <v>0</v>
      </c>
      <c r="AC86" s="77">
        <f>IFERROR(VLOOKUP(B86,'[1]3'!B:D,3,0),"0")</f>
        <v>0</v>
      </c>
      <c r="AD86" s="77">
        <f>IFERROR(VLOOKUP(B86,'[1]3'!B:E,4,0),"0")</f>
        <v>0</v>
      </c>
      <c r="AE86" s="77">
        <f>IFERROR(VLOOKUP(B86,'[1]3'!B:F,5,0),"0")</f>
        <v>0</v>
      </c>
      <c r="AF86" s="77">
        <f>IFERROR(VLOOKUP(B86,'[1]3'!B:J,9,0),"0")</f>
        <v>0</v>
      </c>
      <c r="AG86" s="77">
        <f>IFERROR(VLOOKUP(B86,'[1]3'!B:K,10,0),"0")</f>
        <v>0</v>
      </c>
      <c r="AH86" s="77">
        <f>IFERROR(VLOOKUP(B86,'[1]3'!B:L,11,0),"0")</f>
        <v>0</v>
      </c>
      <c r="AI86" s="75">
        <f t="shared" si="46"/>
        <v>0</v>
      </c>
      <c r="AJ86" s="77">
        <f>IFERROR(VLOOKUP(B86,'[1]4'!B:D,3,0),"0")</f>
        <v>0</v>
      </c>
      <c r="AK86" s="77">
        <f>IFERROR(VLOOKUP(B86,'[1]4'!B:E,4,0),"0")</f>
        <v>0</v>
      </c>
      <c r="AL86" s="77">
        <f>IFERROR(VLOOKUP(B86,'[1]4'!B:F,5,0),"0")</f>
        <v>0</v>
      </c>
      <c r="AM86" s="77">
        <f>IFERROR(VLOOKUP(B86,'[1]4'!B:J,9,0),"0")</f>
        <v>0</v>
      </c>
      <c r="AN86" s="77">
        <f>IFERROR(VLOOKUP(B86,'[1]4'!B:K,10,0),"0")</f>
        <v>0</v>
      </c>
      <c r="AO86" s="77">
        <f>IFERROR(VLOOKUP(B86,'[1]4'!B:L,11,0),"0")</f>
        <v>0</v>
      </c>
      <c r="AP86" s="75">
        <f t="shared" si="47"/>
        <v>0</v>
      </c>
      <c r="AQ86" s="77">
        <f>IFERROR(VLOOKUP(B86,'[1]5'!B:D,3,0),"0")</f>
        <v>0</v>
      </c>
      <c r="AR86" s="77">
        <f>IFERROR(VLOOKUP(B86,'[1]5'!B:E,4,0),"0")</f>
        <v>0</v>
      </c>
      <c r="AS86" s="77">
        <f>IFERROR(VLOOKUP(B86,'[1]5'!B:F,5,0),"0")</f>
        <v>0</v>
      </c>
      <c r="AT86" s="77">
        <f>IFERROR(VLOOKUP(B86,'[1]5'!B:J,9,0),"0")</f>
        <v>0</v>
      </c>
      <c r="AU86" s="77">
        <f>IFERROR(VLOOKUP(B86,'[1]5'!B:K,10,0),"0")</f>
        <v>0</v>
      </c>
      <c r="AV86" s="77">
        <f>IFERROR(VLOOKUP(B86,'[1]5'!B:L,11,0),"0")</f>
        <v>0</v>
      </c>
      <c r="AW86" s="75">
        <f t="shared" si="48"/>
        <v>0</v>
      </c>
      <c r="AX86" s="77">
        <f>IFERROR(VLOOKUP(B86,'[1]6'!B:D,3,0),"0")</f>
        <v>0</v>
      </c>
      <c r="AY86" s="77">
        <f>IFERROR(VLOOKUP(B86,'[1]6'!B:E,4,0),"0")</f>
        <v>0</v>
      </c>
      <c r="AZ86" s="77">
        <f>IFERROR(VLOOKUP(B86,'[1]6'!B:F,5,0),"0")</f>
        <v>0</v>
      </c>
      <c r="BA86" s="77">
        <f>IFERROR(VLOOKUP(B86,'[1]6'!B:J,9,0),"0")</f>
        <v>0</v>
      </c>
      <c r="BB86" s="77">
        <f>IFERROR(VLOOKUP(B86,'[1]6'!B:K,10,0),"0")</f>
        <v>0</v>
      </c>
      <c r="BC86" s="77">
        <f>IFERROR(VLOOKUP(B86,'[1]6'!B:L,11,0),"0")</f>
        <v>0</v>
      </c>
      <c r="BD86" s="75">
        <f t="shared" si="49"/>
        <v>0</v>
      </c>
      <c r="BE86" s="77">
        <f>IFERROR(VLOOKUP(B86,'[1]7'!B:D,3,0),"0")</f>
        <v>0</v>
      </c>
      <c r="BF86" s="77">
        <f>IFERROR(VLOOKUP(B86,'[1]7'!B:E,4,0),"0")</f>
        <v>0</v>
      </c>
      <c r="BG86" s="77">
        <f>IFERROR(VLOOKUP(B86,'[1]7'!B:F,5,0),"0")</f>
        <v>0</v>
      </c>
      <c r="BH86" s="77">
        <f>IFERROR(VLOOKUP(B86,'[1]7'!B:J,9,0),"0")</f>
        <v>0</v>
      </c>
      <c r="BI86" s="77">
        <f>IFERROR(VLOOKUP(B86,'[1]7'!B:K,10,0),"0")</f>
        <v>0</v>
      </c>
      <c r="BJ86" s="77">
        <f>IFERROR(VLOOKUP(B86,'[1]7'!B:L,11,0),"0")</f>
        <v>0</v>
      </c>
      <c r="BK86" s="75">
        <f t="shared" si="50"/>
        <v>0</v>
      </c>
      <c r="BL86" s="77">
        <f>IFERROR(VLOOKUP(B86,'[1]8'!B:D,3,0),"0")</f>
        <v>0</v>
      </c>
      <c r="BM86" s="77">
        <f>IFERROR(VLOOKUP(B86,'[1]8'!B:E,4,0),"0")</f>
        <v>0</v>
      </c>
      <c r="BN86" s="77">
        <f>IFERROR(VLOOKUP(B86,'[1]8'!B:F,5,0),"0")</f>
        <v>0</v>
      </c>
      <c r="BO86" s="77">
        <f>IFERROR(VLOOKUP(B86,'[1]8'!B:J,9,0),"0")</f>
        <v>0</v>
      </c>
      <c r="BP86" s="77">
        <f>IFERROR(VLOOKUP(B86,'[1]8'!B:K,10,0),"0")</f>
        <v>0</v>
      </c>
      <c r="BQ86" s="77">
        <f>IFERROR(VLOOKUP(B86,'[1]8'!B:L,11,0),"0")</f>
        <v>0</v>
      </c>
      <c r="BR86" s="75">
        <f t="shared" si="51"/>
        <v>0</v>
      </c>
      <c r="BS86" s="77">
        <f>IFERROR(VLOOKUP(B86,'[1]9'!B:D,3,0),"0")</f>
        <v>0</v>
      </c>
      <c r="BT86" s="77">
        <f>IFERROR(VLOOKUP(B86,'[1]9'!B:E,4,0),"0")</f>
        <v>0</v>
      </c>
      <c r="BU86" s="77">
        <f>IFERROR(VLOOKUP(B86,'[1]9'!B:F,5,0),"0")</f>
        <v>0</v>
      </c>
      <c r="BV86" s="77">
        <f>IFERROR(VLOOKUP(B86,'[1]9'!B:J,9,0),"0")</f>
        <v>0</v>
      </c>
      <c r="BW86" s="77">
        <f>IFERROR(VLOOKUP(B86,'[1]9'!B:K,10,0),"0")</f>
        <v>0</v>
      </c>
      <c r="BX86" s="77">
        <f>IFERROR(VLOOKUP(B86,'[1]9'!B:L,11,0),"0")</f>
        <v>0</v>
      </c>
      <c r="BY86" s="75">
        <f t="shared" si="52"/>
        <v>0</v>
      </c>
      <c r="BZ86" s="77">
        <f>IFERROR(VLOOKUP(B86,'[1]10'!B:D,3,0),"0")</f>
        <v>0</v>
      </c>
      <c r="CA86" s="77">
        <f>IFERROR(VLOOKUP(B86,'[1]10'!B:E,4,0),"0")</f>
        <v>0</v>
      </c>
      <c r="CB86" s="77">
        <f>VLOOKUP(B86,'[1]10'!B:F,5,0)</f>
        <v>0</v>
      </c>
      <c r="CC86" s="77">
        <f>IFERROR(VLOOKUP(B86,'[1]10'!B:J,9,0),"0")</f>
        <v>0</v>
      </c>
      <c r="CD86" s="77">
        <f>IFERROR(VLOOKUP(B86,'[1]10'!B:K,10,0),"0")</f>
        <v>0</v>
      </c>
      <c r="CE86" s="77">
        <f>IFERROR(VLOOKUP(B86,'[1]10'!B:L,11,0),"0")</f>
        <v>0</v>
      </c>
      <c r="CF86" s="75">
        <f t="shared" si="53"/>
        <v>0</v>
      </c>
      <c r="CG86" s="77">
        <f>IFERROR(VLOOKUP(B86,'[1]11'!B:D,3,0),"0")</f>
        <v>0</v>
      </c>
      <c r="CH86" s="77">
        <f>IFERROR(VLOOKUP(B86,'[1]11'!B:E,4,0),"0")</f>
        <v>0</v>
      </c>
      <c r="CI86" s="77">
        <f>IFERROR(VLOOKUP(B86,'[1]11'!B:F,5,0),"0")</f>
        <v>0</v>
      </c>
      <c r="CJ86" s="77">
        <f>IFERROR(VLOOKUP(B86,'[1]11'!B:J,9,0),"0")</f>
        <v>0</v>
      </c>
      <c r="CK86" s="77">
        <f>IFERROR(VLOOKUP(B86,'[1]11'!B:K,10,0),"0")</f>
        <v>0</v>
      </c>
      <c r="CL86" s="77">
        <f>IFERROR(VLOOKUP(B86,'[1]11'!B:L,11,0),"0")</f>
        <v>0</v>
      </c>
      <c r="CM86" s="75">
        <f t="shared" si="54"/>
        <v>0</v>
      </c>
      <c r="CN86" s="77">
        <f>IFERROR(VLOOKUP(B86,'[1]12'!B:D,3,0),"0")</f>
        <v>0</v>
      </c>
      <c r="CO86" s="77">
        <f>IFERROR(VLOOKUP(B86,'[1]12'!B:E,4,0),"0")</f>
        <v>0</v>
      </c>
      <c r="CP86" s="77">
        <f>IFERROR(VLOOKUP(B86,'[1]12'!B:F,5,0),"0")</f>
        <v>0</v>
      </c>
      <c r="CQ86" s="77">
        <f>IFERROR(VLOOKUP(B86,'[1]12'!B:J,9,0),"0")</f>
        <v>0</v>
      </c>
      <c r="CR86" s="77">
        <f>IFERROR(VLOOKUP(B86,'[1]12'!B:K,10,0),"0")</f>
        <v>0</v>
      </c>
      <c r="CS86" s="77">
        <f>IFERROR(VLOOKUP(B86,'[1]12'!B:L,11,0),"0")</f>
        <v>0</v>
      </c>
      <c r="CT86" s="75">
        <f t="shared" si="55"/>
        <v>0</v>
      </c>
      <c r="CU86" s="77">
        <f>IFERROR(VLOOKUP(B86,'[1]13'!B:D,3,0),"0")</f>
        <v>0</v>
      </c>
      <c r="CV86" s="77">
        <f>IFERROR(VLOOKUP(B86,'[1]13'!B:E,4,0),"0")</f>
        <v>0</v>
      </c>
      <c r="CW86" s="77">
        <f>IFERROR(VLOOKUP(B86,'[1]13'!B:F,5,0),"0")</f>
        <v>0</v>
      </c>
      <c r="CX86" s="77">
        <f>IFERROR(VLOOKUP(B86,'[1]13'!B:J,9,0),"0")</f>
        <v>0</v>
      </c>
      <c r="CY86" s="77">
        <f>IFERROR(VLOOKUP(B86,'[1]13'!B:K,10,0),"0")</f>
        <v>0</v>
      </c>
      <c r="CZ86" s="77">
        <f>IFERROR(VLOOKUP(B86,'[1]13'!B:L,11,0),"0")</f>
        <v>0</v>
      </c>
      <c r="DA86" s="75">
        <f t="shared" si="56"/>
        <v>0</v>
      </c>
      <c r="DB86" s="77">
        <f>IFERROR(VLOOKUP(B86,'[1]14'!B:D,3,0),"0")</f>
        <v>0</v>
      </c>
      <c r="DC86" s="77">
        <f>IFERROR(VLOOKUP(B86,'[1]14'!B:E,4,0),"0")</f>
        <v>0</v>
      </c>
      <c r="DD86" s="77">
        <f>IFERROR(VLOOKUP(B86,'[1]14'!B:F,5,0),"0")</f>
        <v>0</v>
      </c>
      <c r="DE86" s="77">
        <f>IFERROR(VLOOKUP(B86,'[1]14'!B:J,9,0),"0")</f>
        <v>0</v>
      </c>
      <c r="DF86" s="77">
        <f>IFERROR(VLOOKUP(B86,'[1]14'!B:K,10,0),"0")</f>
        <v>0</v>
      </c>
      <c r="DG86" s="77">
        <f>IFERROR(VLOOKUP(B86,'[1]14'!B:L,11,0),"0")</f>
        <v>0</v>
      </c>
      <c r="DH86" s="75">
        <f t="shared" si="57"/>
        <v>0</v>
      </c>
      <c r="DI86" s="77">
        <f>IFERROR(VLOOKUP(B86,'[1]15'!B:D,3,0),"0")</f>
        <v>0</v>
      </c>
      <c r="DJ86" s="77">
        <f>IFERROR(VLOOKUP(B86,'[1]15'!B:E,4,0),"0")</f>
        <v>0</v>
      </c>
      <c r="DK86" s="77">
        <f>IFERROR(VLOOKUP(B86,'[1]15'!B:F,5,0),"0")</f>
        <v>0</v>
      </c>
      <c r="DL86" s="77">
        <f>IFERROR(VLOOKUP(B86,'[1]15'!B:J,9,0),"0")</f>
        <v>0</v>
      </c>
      <c r="DM86" s="77">
        <f>IFERROR(VLOOKUP(B86,'[1]15'!B:K,10,0),"0")</f>
        <v>0</v>
      </c>
      <c r="DN86" s="77">
        <f>IFERROR(VLOOKUP(B86,'[1]15'!B:L,11,0),"0")</f>
        <v>0</v>
      </c>
      <c r="DO86" s="75">
        <f t="shared" si="58"/>
        <v>0</v>
      </c>
      <c r="DP86" s="77">
        <f>IFERROR(VLOOKUP(B86,'[1]16'!B:D,3,0),"0")</f>
        <v>0</v>
      </c>
      <c r="DQ86" s="77">
        <f>IFERROR(VLOOKUP(B86,'[1]16'!B:E,4,0),"0")</f>
        <v>0</v>
      </c>
      <c r="DR86" s="77">
        <f>IFERROR(VLOOKUP(B86,'[1]16'!B:F,5,0),"0")</f>
        <v>0</v>
      </c>
      <c r="DS86" s="77">
        <f>IFERROR(VLOOKUP(B86,'[1]16'!B:J,9,0),"0")</f>
        <v>0</v>
      </c>
      <c r="DT86" s="77">
        <f>IFERROR(VLOOKUP(B86,'[1]16'!B:K,10,0),"0")</f>
        <v>0</v>
      </c>
      <c r="DU86" s="77">
        <f>IFERROR(VLOOKUP(B86,'[1]16'!B:L,11,0),"0")</f>
        <v>0</v>
      </c>
      <c r="DV86" s="75">
        <f t="shared" si="59"/>
        <v>0</v>
      </c>
      <c r="DW86" s="77">
        <f>IFERROR(VLOOKUP(B86,'[1]17'!B:D,3,0),"0")</f>
        <v>0</v>
      </c>
      <c r="DX86" s="77">
        <f>IFERROR(VLOOKUP(B86,'[1]17'!B:E,4,0),"0")</f>
        <v>0</v>
      </c>
      <c r="DY86" s="77">
        <f>IFERROR(VLOOKUP(B86,'[1]17'!B:F,5,0),"0")</f>
        <v>0</v>
      </c>
      <c r="DZ86" s="77">
        <f>IFERROR(VLOOKUP(B86,'[1]17'!B:J,9,0),"0")</f>
        <v>0</v>
      </c>
      <c r="EA86" s="77">
        <f>IFERROR(VLOOKUP(B86,'[1]17'!B:K,10,0),"0")</f>
        <v>0</v>
      </c>
      <c r="EB86" s="77">
        <f>IFERROR(VLOOKUP(B86,'[1]17'!B:L,11,0),"0")</f>
        <v>0</v>
      </c>
      <c r="EC86" s="75">
        <f t="shared" si="60"/>
        <v>0</v>
      </c>
      <c r="ED86" s="77">
        <f>IFERROR(VLOOKUP(B86,'[1]18'!B:D,3,0),"0")</f>
        <v>0</v>
      </c>
      <c r="EE86" s="77">
        <f>IFERROR(VLOOKUP(B86,'[1]18'!B:E,4,0),"0")</f>
        <v>0</v>
      </c>
      <c r="EF86" s="77">
        <f>IFERROR(VLOOKUP(B86,'[1]18'!B:F,5,0),"0")</f>
        <v>0</v>
      </c>
      <c r="EG86" s="77">
        <f>IFERROR(VLOOKUP(B86,'[1]18'!B:J,9,0),"0")</f>
        <v>0</v>
      </c>
      <c r="EH86" s="77">
        <f>IFERROR(VLOOKUP(B86,'[1]18'!B:K,10,0),"0")</f>
        <v>0</v>
      </c>
      <c r="EI86" s="77">
        <f>IFERROR(VLOOKUP(B86,'[1]18'!B:L,11,0),"0")</f>
        <v>0</v>
      </c>
      <c r="EJ86" s="75">
        <f t="shared" si="61"/>
        <v>0</v>
      </c>
      <c r="EK86" s="77">
        <f>IFERROR(VLOOKUP(B86,'[1]19'!B:D,3,0),"0")</f>
        <v>0</v>
      </c>
      <c r="EL86" s="77">
        <f>IFERROR(VLOOKUP(B86,'[1]19'!B:E,4,0),"0")</f>
        <v>0</v>
      </c>
      <c r="EM86" s="77">
        <f>IFERROR(VLOOKUP(B86,'[1]19'!B:F,5,0),"0")</f>
        <v>0</v>
      </c>
      <c r="EN86" s="77">
        <f>IFERROR(VLOOKUP(B86,'[1]19'!B:J,9,0),"0")</f>
        <v>0</v>
      </c>
      <c r="EO86" s="77">
        <f>IFERROR(VLOOKUP(B86,'[1]19'!B:K,10,0),"0")</f>
        <v>0</v>
      </c>
      <c r="EP86" s="77">
        <f>IFERROR(VLOOKUP(B86,'[1]19'!B:L,11,0),"0")</f>
        <v>0</v>
      </c>
      <c r="EQ86" s="75">
        <f t="shared" si="62"/>
        <v>0</v>
      </c>
      <c r="ER86" s="77">
        <f>IFERROR(VLOOKUP(B86,'[1]20'!B:D,3,0),"0")</f>
        <v>0</v>
      </c>
      <c r="ES86" s="77">
        <f>IFERROR(VLOOKUP(B86,'[1]20'!B:E,4,0),"0")</f>
        <v>0</v>
      </c>
      <c r="ET86" s="77">
        <f>IFERROR(VLOOKUP(B86,'[1]20'!B:F,5,0),"0")</f>
        <v>0</v>
      </c>
      <c r="EU86" s="77">
        <f>IFERROR(VLOOKUP(B86,'[1]20'!B:J,9,0),"0")</f>
        <v>0</v>
      </c>
      <c r="EV86" s="77">
        <f>IFERROR(VLOOKUP(B86,'[1]20'!B:K,10,0),"0")</f>
        <v>0</v>
      </c>
      <c r="EW86" s="77">
        <f>IFERROR(VLOOKUP(B86,'[1]20'!B:L,11,0),"0")</f>
        <v>0</v>
      </c>
      <c r="EX86" s="75">
        <f t="shared" si="63"/>
        <v>0</v>
      </c>
      <c r="EY86" s="77">
        <f>IFERROR(VLOOKUP(B86,'[1]21'!B:D,3,0),"0")</f>
        <v>0</v>
      </c>
      <c r="EZ86" s="77">
        <f>IFERROR(VLOOKUP(B86,'[1]21'!B:E,4,0),"0")</f>
        <v>0</v>
      </c>
      <c r="FA86" s="77">
        <f>IFERROR(VLOOKUP(B86,'[1]21'!B:F,5,0),"0")</f>
        <v>0</v>
      </c>
      <c r="FB86" s="77">
        <f>IFERROR(VLOOKUP(B86,'[1]21'!B:J,9,0),"0")</f>
        <v>0</v>
      </c>
      <c r="FC86" s="77">
        <f>IFERROR(VLOOKUP(B86,'[1]21'!B:K,10,0),"0")</f>
        <v>0</v>
      </c>
      <c r="FD86" s="77">
        <f>IFERROR(VLOOKUP(B86,'[1]21'!B:L,11,0),"0")</f>
        <v>0</v>
      </c>
      <c r="FE86" s="75">
        <f t="shared" si="64"/>
        <v>0</v>
      </c>
      <c r="FF86" s="77">
        <f>IFERROR(VLOOKUP(B86,'[1]22'!B:D,3,0),"0")</f>
        <v>0</v>
      </c>
      <c r="FG86" s="77">
        <f>IFERROR(VLOOKUP(B86,'[1]22'!B:E,4,0),"0")</f>
        <v>0</v>
      </c>
      <c r="FH86" s="77">
        <f>IFERROR(VLOOKUP(B86,'[1]22'!B:F,5,0),"0")</f>
        <v>0</v>
      </c>
      <c r="FI86" s="77">
        <f>IFERROR(VLOOKUP(B86,'[1]22'!B:J,9,0),"0")</f>
        <v>0</v>
      </c>
      <c r="FJ86" s="77">
        <f>IFERROR(VLOOKUP(B86,'[1]22'!B:K,10,0),"0")</f>
        <v>0</v>
      </c>
      <c r="FK86" s="77">
        <f>IFERROR(VLOOKUP(B86,'[1]22'!B:L,11,0),"0")</f>
        <v>0</v>
      </c>
      <c r="FL86" s="75">
        <f t="shared" si="65"/>
        <v>0</v>
      </c>
      <c r="FM86" s="77">
        <f>IFERROR(VLOOKUP(B86,'[1]23'!B:D,3,0),"0")</f>
        <v>0</v>
      </c>
      <c r="FN86" s="77">
        <f>IFERROR(VLOOKUP(B86,'[1]23'!B:E,4,0),"0")</f>
        <v>0</v>
      </c>
      <c r="FO86" s="77">
        <f>IFERROR(VLOOKUP(B86,'[1]23'!B:F,5,0),"0")</f>
        <v>0</v>
      </c>
      <c r="FP86" s="77">
        <f>IFERROR(VLOOKUP(B86,'[1]23'!B:J,9,0),"0")</f>
        <v>0</v>
      </c>
      <c r="FQ86" s="77">
        <f>IFERROR(VLOOKUP(B86,'[1]23'!B:K,10,0),"0")</f>
        <v>0</v>
      </c>
      <c r="FR86" s="77">
        <f>IFERROR(VLOOKUP(B86,'[1]23'!B:L,11,0),"0")</f>
        <v>0</v>
      </c>
      <c r="FS86" s="75">
        <f t="shared" si="66"/>
        <v>0</v>
      </c>
      <c r="FT86" s="77">
        <f>IFERROR(VLOOKUP(B86,'[1]24'!B:D,3,0),"0")</f>
        <v>0</v>
      </c>
      <c r="FU86" s="77">
        <f>IFERROR(VLOOKUP(B86,'[1]24'!B:E,4,0),"0")</f>
        <v>0</v>
      </c>
      <c r="FV86" s="77">
        <f>IFERROR(VLOOKUP(B86,'[1]24'!B:F,5,0),"0")</f>
        <v>0</v>
      </c>
      <c r="FW86" s="77">
        <f>IFERROR(VLOOKUP(B86,'[1]24'!B:J,9,0),"0")</f>
        <v>0</v>
      </c>
      <c r="FX86" s="77">
        <f>IFERROR(VLOOKUP(B86,'[1]24'!B:K,10,0),"0")</f>
        <v>0</v>
      </c>
      <c r="FY86" s="77">
        <f>IFERROR(VLOOKUP(B86,'[1]24'!B:L,11,0),"0")</f>
        <v>0</v>
      </c>
      <c r="FZ86" s="75">
        <f t="shared" si="67"/>
        <v>0</v>
      </c>
      <c r="GA86" s="77">
        <f>IFERROR(VLOOKUP(B86,'[1]25'!B:D,3,0),"0")</f>
        <v>0</v>
      </c>
      <c r="GB86" s="77">
        <f>IFERROR(VLOOKUP(B86,'[1]25'!B:E,4,0),"0")</f>
        <v>0</v>
      </c>
      <c r="GC86" s="77">
        <f>IFERROR(VLOOKUP(B86,'[1]25'!B:F,5,0),"0")</f>
        <v>0</v>
      </c>
      <c r="GD86" s="77">
        <f>IFERROR(VLOOKUP(B86,'[1]25'!B:J,9,0),"0")</f>
        <v>0</v>
      </c>
      <c r="GE86" s="77">
        <f>IFERROR(VLOOKUP(B86,'[1]25'!B:K,10,0),"0")</f>
        <v>0</v>
      </c>
      <c r="GF86" s="77">
        <f>IFERROR(VLOOKUP(B86,'[1]25'!B:L,11,0),"0")</f>
        <v>0</v>
      </c>
      <c r="GG86" s="75">
        <f t="shared" si="68"/>
        <v>0</v>
      </c>
      <c r="GH86" s="77">
        <f>IFERROR(VLOOKUP(B86,'[1]26'!B:D,3,0),"0")</f>
        <v>0</v>
      </c>
      <c r="GI86" s="77">
        <f>IFERROR(VLOOKUP(B86,'[1]26'!B:E,4,0),"0")</f>
        <v>0</v>
      </c>
      <c r="GJ86" s="77">
        <f>IFERROR(VLOOKUP(B86,'[1]26'!B:F,5,0),"0")</f>
        <v>0</v>
      </c>
      <c r="GK86" s="77">
        <f>IFERROR(VLOOKUP(B86,'[1]26'!B:J,9,0),"0")</f>
        <v>0</v>
      </c>
      <c r="GL86" s="77">
        <f>IFERROR(VLOOKUP(B86,'[1]26'!B:K,10,0),"0")</f>
        <v>0</v>
      </c>
      <c r="GM86" s="77">
        <f>IFERROR(VLOOKUP(B86,'[1]26'!B:L,11,0),"0")</f>
        <v>0</v>
      </c>
      <c r="GN86" s="75">
        <f t="shared" si="69"/>
        <v>0</v>
      </c>
      <c r="GO86" s="77">
        <f>IFERROR(VLOOKUP(B86,'[1]27'!B:D,3,0),"0")</f>
        <v>0</v>
      </c>
      <c r="GP86" s="77">
        <f>IFERROR(VLOOKUP(B86,'[1]27'!B:E,4,0),"0")</f>
        <v>0</v>
      </c>
      <c r="GQ86" s="77">
        <f>IFERROR(VLOOKUP(B86,'[1]27'!B:F,5,0),"0")</f>
        <v>0</v>
      </c>
      <c r="GR86" s="77">
        <f>IFERROR(VLOOKUP(B86,'[1]27'!B:J,9,0),"0")</f>
        <v>0</v>
      </c>
      <c r="GS86" s="77">
        <f>IFERROR(VLOOKUP(B86,'[1]27'!B:K,10,0),"0")</f>
        <v>0</v>
      </c>
      <c r="GT86" s="77">
        <f>IFERROR(VLOOKUP(B86,'[1]27'!B:L,11,0),"0")</f>
        <v>0</v>
      </c>
      <c r="GU86" s="75">
        <f t="shared" si="70"/>
        <v>0</v>
      </c>
      <c r="GV86" s="77">
        <f>IFERROR(VLOOKUP(B86,'[1]28'!B:D,3,0),"0")</f>
        <v>0</v>
      </c>
      <c r="GW86" s="77">
        <f>IFERROR(VLOOKUP(B86,'[1]28'!B:E,4,0),"0")</f>
        <v>0</v>
      </c>
      <c r="GX86" s="77">
        <f>IFERROR(VLOOKUP(B86,'[1]28'!B:F,5,0),"0")</f>
        <v>0</v>
      </c>
      <c r="GY86" s="77">
        <f>IFERROR(VLOOKUP(B86,'[1]28'!B:J,9,0),"0")</f>
        <v>0</v>
      </c>
      <c r="GZ86" s="77">
        <f>IFERROR(VLOOKUP(B86,'[1]28'!B:K,10,0),"0")</f>
        <v>0</v>
      </c>
      <c r="HA86" s="77">
        <f>IFERROR(VLOOKUP(B86,'[1]28'!B:L,11,0),"0")</f>
        <v>0</v>
      </c>
      <c r="HB86" s="75">
        <f t="shared" si="71"/>
        <v>0</v>
      </c>
      <c r="HC86" s="77" t="str">
        <f>IFERROR(VLOOKUP(B86,#REF!,3),"0")</f>
        <v>0</v>
      </c>
      <c r="HD86" s="77" t="str">
        <f>IFERROR(VLOOKUP(B86,#REF!,4,0),"0")</f>
        <v>0</v>
      </c>
      <c r="HE86" s="77" t="str">
        <f>IFERROR(VLOOKUP(B86,#REF!,5,0),"0")</f>
        <v>0</v>
      </c>
      <c r="HF86" s="77" t="str">
        <f>IFERROR(VLOOKUP(B86,#REF!,9,0),"0")</f>
        <v>0</v>
      </c>
      <c r="HG86" s="77" t="str">
        <f>IFERROR(VLOOKUP(B86,#REF!,10,0),"0")</f>
        <v>0</v>
      </c>
      <c r="HH86" s="77" t="str">
        <f>IFERROR(VLOOKUP(B86,#REF!,11,0),"0")</f>
        <v>0</v>
      </c>
      <c r="HI86" s="75">
        <f t="shared" si="72"/>
        <v>0</v>
      </c>
      <c r="HP86" s="75">
        <f t="shared" si="73"/>
        <v>0</v>
      </c>
      <c r="HW86" s="75">
        <f t="shared" si="74"/>
        <v>0</v>
      </c>
    </row>
    <row r="87" spans="1:231" x14ac:dyDescent="0.6">
      <c r="A87" s="57">
        <v>84</v>
      </c>
      <c r="B87" s="57">
        <v>1113170</v>
      </c>
      <c r="C87" s="58" t="s">
        <v>16803</v>
      </c>
      <c r="D87" s="57" t="s">
        <v>168</v>
      </c>
      <c r="E87" s="59">
        <v>71.349999999999994</v>
      </c>
      <c r="F87" s="73">
        <f t="shared" si="43"/>
        <v>4209.6499999999996</v>
      </c>
      <c r="G87" s="74">
        <f t="shared" si="75"/>
        <v>30</v>
      </c>
      <c r="H87" s="74">
        <f t="shared" si="75"/>
        <v>7</v>
      </c>
      <c r="I87" s="74">
        <f t="shared" si="75"/>
        <v>0</v>
      </c>
      <c r="J87" s="74">
        <f t="shared" si="75"/>
        <v>7</v>
      </c>
      <c r="K87" s="74">
        <f t="shared" si="75"/>
        <v>0</v>
      </c>
      <c r="L87" s="74">
        <f t="shared" si="75"/>
        <v>15</v>
      </c>
      <c r="M87" s="75">
        <f t="shared" si="41"/>
        <v>59</v>
      </c>
      <c r="N87" s="76">
        <f t="shared" si="42"/>
        <v>44</v>
      </c>
      <c r="O87" s="77" t="str">
        <f>IFERROR(VLOOKUP(B87,'[1]1ไม่มียอด'!B:D,3,0),"0")</f>
        <v>0</v>
      </c>
      <c r="P87" s="77" t="str">
        <f>IFERROR(VLOOKUP(B87,'[1]1ไม่มียอด'!B:E,4,0),"0")</f>
        <v>0</v>
      </c>
      <c r="Q87" s="77" t="str">
        <f>IFERROR(VLOOKUP(B87,'[1]1ไม่มียอด'!B:F,5,0),"0")</f>
        <v>0</v>
      </c>
      <c r="R87" s="77" t="str">
        <f>IFERROR(VLOOKUP(B87,'[1]1ไม่มียอด'!B:G,6,0),"0")</f>
        <v>0</v>
      </c>
      <c r="S87" s="77" t="str">
        <f>IFERROR(VLOOKUP(B87,'[1]1ไม่มียอด'!B:J,9,0),"0")</f>
        <v>0</v>
      </c>
      <c r="T87" s="77" t="str">
        <f>IFERROR(VLOOKUP(B87,'[1]1ไม่มียอด'!B:K,10,0),"0")</f>
        <v>0</v>
      </c>
      <c r="U87" s="75">
        <f t="shared" si="44"/>
        <v>0</v>
      </c>
      <c r="V87" s="77" t="str">
        <f>IFERROR(VLOOKUP(B87,#REF!,3,0),"0")</f>
        <v>0</v>
      </c>
      <c r="W87" s="77" t="str">
        <f>IFERROR(VLOOKUP(B87,#REF!,4,0),"0")</f>
        <v>0</v>
      </c>
      <c r="X87" s="77" t="str">
        <f>IFERROR(VLOOKUP(B87,#REF!,5,0),"0")</f>
        <v>0</v>
      </c>
      <c r="Y87" s="77" t="str">
        <f>IFERROR(VLOOKUP(B87,#REF!,9,0),"0")</f>
        <v>0</v>
      </c>
      <c r="Z87" s="77" t="str">
        <f>IFERROR(VLOOKUP(B87,#REF!,10,0),"0")</f>
        <v>0</v>
      </c>
      <c r="AA87" s="77" t="str">
        <f>IFERROR(VLOOKUP(B87,#REF!,11,0),"0")</f>
        <v>0</v>
      </c>
      <c r="AB87" s="75">
        <f t="shared" si="45"/>
        <v>0</v>
      </c>
      <c r="AC87" s="77">
        <f>IFERROR(VLOOKUP(B87,'[1]3'!B:D,3,0),"0")</f>
        <v>0</v>
      </c>
      <c r="AD87" s="77">
        <f>IFERROR(VLOOKUP(B87,'[1]3'!B:E,4,0),"0")</f>
        <v>0</v>
      </c>
      <c r="AE87" s="77">
        <f>IFERROR(VLOOKUP(B87,'[1]3'!B:F,5,0),"0")</f>
        <v>0</v>
      </c>
      <c r="AF87" s="77">
        <f>IFERROR(VLOOKUP(B87,'[1]3'!B:J,9,0),"0")</f>
        <v>0</v>
      </c>
      <c r="AG87" s="77">
        <f>IFERROR(VLOOKUP(B87,'[1]3'!B:K,10,0),"0")</f>
        <v>0</v>
      </c>
      <c r="AH87" s="77">
        <f>IFERROR(VLOOKUP(B87,'[1]3'!B:L,11,0),"0")</f>
        <v>0</v>
      </c>
      <c r="AI87" s="75">
        <f t="shared" si="46"/>
        <v>0</v>
      </c>
      <c r="AJ87" s="77">
        <f>IFERROR(VLOOKUP(B87,'[1]4'!B:D,3,0),"0")</f>
        <v>0</v>
      </c>
      <c r="AK87" s="77">
        <f>IFERROR(VLOOKUP(B87,'[1]4'!B:E,4,0),"0")</f>
        <v>0</v>
      </c>
      <c r="AL87" s="77">
        <f>IFERROR(VLOOKUP(B87,'[1]4'!B:F,5,0),"0")</f>
        <v>0</v>
      </c>
      <c r="AM87" s="77">
        <f>IFERROR(VLOOKUP(B87,'[1]4'!B:J,9,0),"0")</f>
        <v>0</v>
      </c>
      <c r="AN87" s="77">
        <f>IFERROR(VLOOKUP(B87,'[1]4'!B:K,10,0),"0")</f>
        <v>0</v>
      </c>
      <c r="AO87" s="77">
        <f>IFERROR(VLOOKUP(B87,'[1]4'!B:L,11,0),"0")</f>
        <v>0</v>
      </c>
      <c r="AP87" s="75">
        <f t="shared" si="47"/>
        <v>0</v>
      </c>
      <c r="AQ87" s="77">
        <f>IFERROR(VLOOKUP(B87,'[1]5'!B:D,3,0),"0")</f>
        <v>0</v>
      </c>
      <c r="AR87" s="77">
        <f>IFERROR(VLOOKUP(B87,'[1]5'!B:E,4,0),"0")</f>
        <v>1</v>
      </c>
      <c r="AS87" s="77">
        <f>IFERROR(VLOOKUP(B87,'[1]5'!B:F,5,0),"0")</f>
        <v>0</v>
      </c>
      <c r="AT87" s="77">
        <f>IFERROR(VLOOKUP(B87,'[1]5'!B:J,9,0),"0")</f>
        <v>1</v>
      </c>
      <c r="AU87" s="77">
        <f>IFERROR(VLOOKUP(B87,'[1]5'!B:K,10,0),"0")</f>
        <v>0</v>
      </c>
      <c r="AV87" s="77">
        <f>IFERROR(VLOOKUP(B87,'[1]5'!B:L,11,0),"0")</f>
        <v>0</v>
      </c>
      <c r="AW87" s="75">
        <f t="shared" si="48"/>
        <v>2</v>
      </c>
      <c r="AX87" s="77">
        <f>IFERROR(VLOOKUP(B87,'[1]6'!B:D,3,0),"0")</f>
        <v>11</v>
      </c>
      <c r="AY87" s="77">
        <f>IFERROR(VLOOKUP(B87,'[1]6'!B:E,4,0),"0")</f>
        <v>0</v>
      </c>
      <c r="AZ87" s="77">
        <f>IFERROR(VLOOKUP(B87,'[1]6'!B:F,5,0),"0")</f>
        <v>0</v>
      </c>
      <c r="BA87" s="77">
        <f>IFERROR(VLOOKUP(B87,'[1]6'!B:J,9,0),"0")</f>
        <v>0</v>
      </c>
      <c r="BB87" s="77">
        <f>IFERROR(VLOOKUP(B87,'[1]6'!B:K,10,0),"0")</f>
        <v>0</v>
      </c>
      <c r="BC87" s="77">
        <f>IFERROR(VLOOKUP(B87,'[1]6'!B:L,11,0),"0")</f>
        <v>0</v>
      </c>
      <c r="BD87" s="75">
        <f t="shared" si="49"/>
        <v>11</v>
      </c>
      <c r="BE87" s="77">
        <f>IFERROR(VLOOKUP(B87,'[1]7'!B:D,3,0),"0")</f>
        <v>10</v>
      </c>
      <c r="BF87" s="77">
        <f>IFERROR(VLOOKUP(B87,'[1]7'!B:E,4,0),"0")</f>
        <v>1</v>
      </c>
      <c r="BG87" s="77">
        <f>IFERROR(VLOOKUP(B87,'[1]7'!B:F,5,0),"0")</f>
        <v>0</v>
      </c>
      <c r="BH87" s="77">
        <f>IFERROR(VLOOKUP(B87,'[1]7'!B:J,9,0),"0")</f>
        <v>0</v>
      </c>
      <c r="BI87" s="77">
        <f>IFERROR(VLOOKUP(B87,'[1]7'!B:K,10,0),"0")</f>
        <v>0</v>
      </c>
      <c r="BJ87" s="77">
        <f>IFERROR(VLOOKUP(B87,'[1]7'!B:L,11,0),"0")</f>
        <v>0</v>
      </c>
      <c r="BK87" s="75">
        <f t="shared" si="50"/>
        <v>11</v>
      </c>
      <c r="BL87" s="77">
        <f>IFERROR(VLOOKUP(B87,'[1]8'!B:D,3,0),"0")</f>
        <v>0</v>
      </c>
      <c r="BM87" s="77">
        <f>IFERROR(VLOOKUP(B87,'[1]8'!B:E,4,0),"0")</f>
        <v>2</v>
      </c>
      <c r="BN87" s="77">
        <f>IFERROR(VLOOKUP(B87,'[1]8'!B:F,5,0),"0")</f>
        <v>0</v>
      </c>
      <c r="BO87" s="77">
        <f>IFERROR(VLOOKUP(B87,'[1]8'!B:J,9,0),"0")</f>
        <v>0</v>
      </c>
      <c r="BP87" s="77">
        <f>IFERROR(VLOOKUP(B87,'[1]8'!B:K,10,0),"0")</f>
        <v>0</v>
      </c>
      <c r="BQ87" s="77">
        <f>IFERROR(VLOOKUP(B87,'[1]8'!B:L,11,0),"0")</f>
        <v>0</v>
      </c>
      <c r="BR87" s="75">
        <f t="shared" si="51"/>
        <v>2</v>
      </c>
      <c r="BS87" s="77">
        <f>IFERROR(VLOOKUP(B87,'[1]9'!B:D,3,0),"0")</f>
        <v>2</v>
      </c>
      <c r="BT87" s="77">
        <f>IFERROR(VLOOKUP(B87,'[1]9'!B:E,4,0),"0")</f>
        <v>0</v>
      </c>
      <c r="BU87" s="77">
        <f>IFERROR(VLOOKUP(B87,'[1]9'!B:F,5,0),"0")</f>
        <v>0</v>
      </c>
      <c r="BV87" s="77">
        <f>IFERROR(VLOOKUP(B87,'[1]9'!B:J,9,0),"0")</f>
        <v>0</v>
      </c>
      <c r="BW87" s="77">
        <f>IFERROR(VLOOKUP(B87,'[1]9'!B:K,10,0),"0")</f>
        <v>0</v>
      </c>
      <c r="BX87" s="77">
        <f>IFERROR(VLOOKUP(B87,'[1]9'!B:L,11,0),"0")</f>
        <v>10</v>
      </c>
      <c r="BY87" s="75">
        <f t="shared" si="52"/>
        <v>12</v>
      </c>
      <c r="BZ87" s="77">
        <f>IFERROR(VLOOKUP(B87,'[1]10'!B:D,3,0),"0")</f>
        <v>0</v>
      </c>
      <c r="CA87" s="77">
        <f>IFERROR(VLOOKUP(B87,'[1]10'!B:E,4,0),"0")</f>
        <v>0</v>
      </c>
      <c r="CB87" s="77">
        <f>VLOOKUP(B87,'[1]10'!B:F,5,0)</f>
        <v>0</v>
      </c>
      <c r="CC87" s="77">
        <f>IFERROR(VLOOKUP(B87,'[1]10'!B:J,9,0),"0")</f>
        <v>0</v>
      </c>
      <c r="CD87" s="77">
        <f>IFERROR(VLOOKUP(B87,'[1]10'!B:K,10,0),"0")</f>
        <v>0</v>
      </c>
      <c r="CE87" s="77">
        <f>IFERROR(VLOOKUP(B87,'[1]10'!B:L,11,0),"0")</f>
        <v>0</v>
      </c>
      <c r="CF87" s="75">
        <f t="shared" si="53"/>
        <v>0</v>
      </c>
      <c r="CG87" s="77">
        <f>IFERROR(VLOOKUP(B87,'[1]11'!B:D,3,0),"0")</f>
        <v>1</v>
      </c>
      <c r="CH87" s="77">
        <f>IFERROR(VLOOKUP(B87,'[1]11'!B:E,4,0),"0")</f>
        <v>0</v>
      </c>
      <c r="CI87" s="77">
        <f>IFERROR(VLOOKUP(B87,'[1]11'!B:F,5,0),"0")</f>
        <v>0</v>
      </c>
      <c r="CJ87" s="77">
        <f>IFERROR(VLOOKUP(B87,'[1]11'!B:J,9,0),"0")</f>
        <v>1</v>
      </c>
      <c r="CK87" s="77">
        <f>IFERROR(VLOOKUP(B87,'[1]11'!B:K,10,0),"0")</f>
        <v>0</v>
      </c>
      <c r="CL87" s="77">
        <f>IFERROR(VLOOKUP(B87,'[1]11'!B:L,11,0),"0")</f>
        <v>0</v>
      </c>
      <c r="CM87" s="75">
        <f t="shared" si="54"/>
        <v>2</v>
      </c>
      <c r="CN87" s="77">
        <f>IFERROR(VLOOKUP(B87,'[1]12'!B:D,3,0),"0")</f>
        <v>1</v>
      </c>
      <c r="CO87" s="77">
        <f>IFERROR(VLOOKUP(B87,'[1]12'!B:E,4,0),"0")</f>
        <v>1</v>
      </c>
      <c r="CP87" s="77">
        <f>IFERROR(VLOOKUP(B87,'[1]12'!B:F,5,0),"0")</f>
        <v>0</v>
      </c>
      <c r="CQ87" s="77">
        <f>IFERROR(VLOOKUP(B87,'[1]12'!B:J,9,0),"0")</f>
        <v>0</v>
      </c>
      <c r="CR87" s="77">
        <f>IFERROR(VLOOKUP(B87,'[1]12'!B:K,10,0),"0")</f>
        <v>0</v>
      </c>
      <c r="CS87" s="77">
        <f>IFERROR(VLOOKUP(B87,'[1]12'!B:L,11,0),"0")</f>
        <v>0</v>
      </c>
      <c r="CT87" s="75">
        <f t="shared" si="55"/>
        <v>2</v>
      </c>
      <c r="CU87" s="77">
        <f>IFERROR(VLOOKUP(B87,'[1]13'!B:D,3,0),"0")</f>
        <v>0</v>
      </c>
      <c r="CV87" s="77">
        <f>IFERROR(VLOOKUP(B87,'[1]13'!B:E,4,0),"0")</f>
        <v>0</v>
      </c>
      <c r="CW87" s="77">
        <f>IFERROR(VLOOKUP(B87,'[1]13'!B:F,5,0),"0")</f>
        <v>0</v>
      </c>
      <c r="CX87" s="77">
        <f>IFERROR(VLOOKUP(B87,'[1]13'!B:J,9,0),"0")</f>
        <v>0</v>
      </c>
      <c r="CY87" s="77">
        <f>IFERROR(VLOOKUP(B87,'[1]13'!B:K,10,0),"0")</f>
        <v>0</v>
      </c>
      <c r="CZ87" s="77">
        <f>IFERROR(VLOOKUP(B87,'[1]13'!B:L,11,0),"0")</f>
        <v>0</v>
      </c>
      <c r="DA87" s="75">
        <f t="shared" si="56"/>
        <v>0</v>
      </c>
      <c r="DB87" s="77">
        <f>IFERROR(VLOOKUP(B87,'[1]14'!B:D,3,0),"0")</f>
        <v>0</v>
      </c>
      <c r="DC87" s="77">
        <f>IFERROR(VLOOKUP(B87,'[1]14'!B:E,4,0),"0")</f>
        <v>0</v>
      </c>
      <c r="DD87" s="77">
        <f>IFERROR(VLOOKUP(B87,'[1]14'!B:F,5,0),"0")</f>
        <v>0</v>
      </c>
      <c r="DE87" s="77">
        <f>IFERROR(VLOOKUP(B87,'[1]14'!B:J,9,0),"0")</f>
        <v>0</v>
      </c>
      <c r="DF87" s="77">
        <f>IFERROR(VLOOKUP(B87,'[1]14'!B:K,10,0),"0")</f>
        <v>0</v>
      </c>
      <c r="DG87" s="77">
        <f>IFERROR(VLOOKUP(B87,'[1]14'!B:L,11,0),"0")</f>
        <v>5</v>
      </c>
      <c r="DH87" s="75">
        <f t="shared" si="57"/>
        <v>0</v>
      </c>
      <c r="DI87" s="77">
        <f>IFERROR(VLOOKUP(B87,'[1]15'!B:D,3,0),"0")</f>
        <v>3</v>
      </c>
      <c r="DJ87" s="77">
        <f>IFERROR(VLOOKUP(B87,'[1]15'!B:E,4,0),"0")</f>
        <v>0</v>
      </c>
      <c r="DK87" s="77">
        <f>IFERROR(VLOOKUP(B87,'[1]15'!B:F,5,0),"0")</f>
        <v>0</v>
      </c>
      <c r="DL87" s="77">
        <f>IFERROR(VLOOKUP(B87,'[1]15'!B:J,9,0),"0")</f>
        <v>2</v>
      </c>
      <c r="DM87" s="77">
        <f>IFERROR(VLOOKUP(B87,'[1]15'!B:K,10,0),"0")</f>
        <v>0</v>
      </c>
      <c r="DN87" s="77">
        <f>IFERROR(VLOOKUP(B87,'[1]15'!B:L,11,0),"0")</f>
        <v>0</v>
      </c>
      <c r="DO87" s="75">
        <f t="shared" si="58"/>
        <v>5</v>
      </c>
      <c r="DP87" s="77">
        <f>IFERROR(VLOOKUP(B87,'[1]16'!B:D,3,0),"0")</f>
        <v>0</v>
      </c>
      <c r="DQ87" s="77">
        <f>IFERROR(VLOOKUP(B87,'[1]16'!B:E,4,0),"0")</f>
        <v>0</v>
      </c>
      <c r="DR87" s="77">
        <f>IFERROR(VLOOKUP(B87,'[1]16'!B:F,5,0),"0")</f>
        <v>0</v>
      </c>
      <c r="DS87" s="77">
        <f>IFERROR(VLOOKUP(B87,'[1]16'!B:J,9,0),"0")</f>
        <v>2</v>
      </c>
      <c r="DT87" s="77">
        <f>IFERROR(VLOOKUP(B87,'[1]16'!B:K,10,0),"0")</f>
        <v>0</v>
      </c>
      <c r="DU87" s="77">
        <f>IFERROR(VLOOKUP(B87,'[1]16'!B:L,11,0),"0")</f>
        <v>0</v>
      </c>
      <c r="DV87" s="75">
        <f t="shared" si="59"/>
        <v>2</v>
      </c>
      <c r="DW87" s="77">
        <f>IFERROR(VLOOKUP(B87,'[1]17'!B:D,3,0),"0")</f>
        <v>0</v>
      </c>
      <c r="DX87" s="77">
        <f>IFERROR(VLOOKUP(B87,'[1]17'!B:E,4,0),"0")</f>
        <v>0</v>
      </c>
      <c r="DY87" s="77">
        <f>IFERROR(VLOOKUP(B87,'[1]17'!B:F,5,0),"0")</f>
        <v>0</v>
      </c>
      <c r="DZ87" s="77">
        <f>IFERROR(VLOOKUP(B87,'[1]17'!B:J,9,0),"0")</f>
        <v>0</v>
      </c>
      <c r="EA87" s="77">
        <f>IFERROR(VLOOKUP(B87,'[1]17'!B:K,10,0),"0")</f>
        <v>0</v>
      </c>
      <c r="EB87" s="77">
        <f>IFERROR(VLOOKUP(B87,'[1]17'!B:L,11,0),"0")</f>
        <v>0</v>
      </c>
      <c r="EC87" s="75">
        <f t="shared" si="60"/>
        <v>0</v>
      </c>
      <c r="ED87" s="77">
        <f>IFERROR(VLOOKUP(B87,'[1]18'!B:D,3,0),"0")</f>
        <v>2</v>
      </c>
      <c r="EE87" s="77">
        <f>IFERROR(VLOOKUP(B87,'[1]18'!B:E,4,0),"0")</f>
        <v>0</v>
      </c>
      <c r="EF87" s="77">
        <f>IFERROR(VLOOKUP(B87,'[1]18'!B:F,5,0),"0")</f>
        <v>0</v>
      </c>
      <c r="EG87" s="77">
        <f>IFERROR(VLOOKUP(B87,'[1]18'!B:J,9,0),"0")</f>
        <v>0</v>
      </c>
      <c r="EH87" s="77">
        <f>IFERROR(VLOOKUP(B87,'[1]18'!B:K,10,0),"0")</f>
        <v>0</v>
      </c>
      <c r="EI87" s="77">
        <f>IFERROR(VLOOKUP(B87,'[1]18'!B:L,11,0),"0")</f>
        <v>0</v>
      </c>
      <c r="EJ87" s="75">
        <f t="shared" si="61"/>
        <v>2</v>
      </c>
      <c r="EK87" s="77">
        <f>IFERROR(VLOOKUP(B87,'[1]19'!B:D,3,0),"0")</f>
        <v>0</v>
      </c>
      <c r="EL87" s="77">
        <f>IFERROR(VLOOKUP(B87,'[1]19'!B:E,4,0),"0")</f>
        <v>2</v>
      </c>
      <c r="EM87" s="77">
        <f>IFERROR(VLOOKUP(B87,'[1]19'!B:F,5,0),"0")</f>
        <v>0</v>
      </c>
      <c r="EN87" s="77">
        <f>IFERROR(VLOOKUP(B87,'[1]19'!B:J,9,0),"0")</f>
        <v>1</v>
      </c>
      <c r="EO87" s="77">
        <f>IFERROR(VLOOKUP(B87,'[1]19'!B:K,10,0),"0")</f>
        <v>0</v>
      </c>
      <c r="EP87" s="77">
        <f>IFERROR(VLOOKUP(B87,'[1]19'!B:L,11,0),"0")</f>
        <v>0</v>
      </c>
      <c r="EQ87" s="75">
        <f t="shared" si="62"/>
        <v>3</v>
      </c>
      <c r="ER87" s="77">
        <f>IFERROR(VLOOKUP(B87,'[1]20'!B:D,3,0),"0")</f>
        <v>0</v>
      </c>
      <c r="ES87" s="77">
        <f>IFERROR(VLOOKUP(B87,'[1]20'!B:E,4,0),"0")</f>
        <v>0</v>
      </c>
      <c r="ET87" s="77">
        <f>IFERROR(VLOOKUP(B87,'[1]20'!B:F,5,0),"0")</f>
        <v>0</v>
      </c>
      <c r="EU87" s="77">
        <f>IFERROR(VLOOKUP(B87,'[1]20'!B:J,9,0),"0")</f>
        <v>0</v>
      </c>
      <c r="EV87" s="77">
        <f>IFERROR(VLOOKUP(B87,'[1]20'!B:K,10,0),"0")</f>
        <v>0</v>
      </c>
      <c r="EW87" s="77">
        <f>IFERROR(VLOOKUP(B87,'[1]20'!B:L,11,0),"0")</f>
        <v>0</v>
      </c>
      <c r="EX87" s="75">
        <f t="shared" si="63"/>
        <v>0</v>
      </c>
      <c r="EY87" s="77">
        <f>IFERROR(VLOOKUP(B87,'[1]21'!B:D,3,0),"0")</f>
        <v>0</v>
      </c>
      <c r="EZ87" s="77">
        <f>IFERROR(VLOOKUP(B87,'[1]21'!B:E,4,0),"0")</f>
        <v>0</v>
      </c>
      <c r="FA87" s="77">
        <f>IFERROR(VLOOKUP(B87,'[1]21'!B:F,5,0),"0")</f>
        <v>0</v>
      </c>
      <c r="FB87" s="77">
        <f>IFERROR(VLOOKUP(B87,'[1]21'!B:J,9,0),"0")</f>
        <v>0</v>
      </c>
      <c r="FC87" s="77">
        <f>IFERROR(VLOOKUP(B87,'[1]21'!B:K,10,0),"0")</f>
        <v>0</v>
      </c>
      <c r="FD87" s="77">
        <f>IFERROR(VLOOKUP(B87,'[1]21'!B:L,11,0),"0")</f>
        <v>0</v>
      </c>
      <c r="FE87" s="75">
        <f t="shared" si="64"/>
        <v>0</v>
      </c>
      <c r="FF87" s="77">
        <f>IFERROR(VLOOKUP(B87,'[1]22'!B:D,3,0),"0")</f>
        <v>0</v>
      </c>
      <c r="FG87" s="77">
        <f>IFERROR(VLOOKUP(B87,'[1]22'!B:E,4,0),"0")</f>
        <v>0</v>
      </c>
      <c r="FH87" s="77">
        <f>IFERROR(VLOOKUP(B87,'[1]22'!B:F,5,0),"0")</f>
        <v>0</v>
      </c>
      <c r="FI87" s="77">
        <f>IFERROR(VLOOKUP(B87,'[1]22'!B:J,9,0),"0")</f>
        <v>0</v>
      </c>
      <c r="FJ87" s="77">
        <f>IFERROR(VLOOKUP(B87,'[1]22'!B:K,10,0),"0")</f>
        <v>0</v>
      </c>
      <c r="FK87" s="77">
        <f>IFERROR(VLOOKUP(B87,'[1]22'!B:L,11,0),"0")</f>
        <v>0</v>
      </c>
      <c r="FL87" s="75">
        <f t="shared" si="65"/>
        <v>0</v>
      </c>
      <c r="FM87" s="77">
        <f>IFERROR(VLOOKUP(B87,'[1]23'!B:D,3,0),"0")</f>
        <v>0</v>
      </c>
      <c r="FN87" s="77">
        <f>IFERROR(VLOOKUP(B87,'[1]23'!B:E,4,0),"0")</f>
        <v>0</v>
      </c>
      <c r="FO87" s="77">
        <f>IFERROR(VLOOKUP(B87,'[1]23'!B:F,5,0),"0")</f>
        <v>0</v>
      </c>
      <c r="FP87" s="77">
        <f>IFERROR(VLOOKUP(B87,'[1]23'!B:J,9,0),"0")</f>
        <v>0</v>
      </c>
      <c r="FQ87" s="77">
        <f>IFERROR(VLOOKUP(B87,'[1]23'!B:K,10,0),"0")</f>
        <v>0</v>
      </c>
      <c r="FR87" s="77">
        <f>IFERROR(VLOOKUP(B87,'[1]23'!B:L,11,0),"0")</f>
        <v>0</v>
      </c>
      <c r="FS87" s="75">
        <f t="shared" si="66"/>
        <v>0</v>
      </c>
      <c r="FT87" s="77">
        <f>IFERROR(VLOOKUP(B87,'[1]24'!B:D,3,0),"0")</f>
        <v>0</v>
      </c>
      <c r="FU87" s="77">
        <f>IFERROR(VLOOKUP(B87,'[1]24'!B:E,4,0),"0")</f>
        <v>0</v>
      </c>
      <c r="FV87" s="77">
        <f>IFERROR(VLOOKUP(B87,'[1]24'!B:F,5,0),"0")</f>
        <v>0</v>
      </c>
      <c r="FW87" s="77">
        <f>IFERROR(VLOOKUP(B87,'[1]24'!B:J,9,0),"0")</f>
        <v>0</v>
      </c>
      <c r="FX87" s="77">
        <f>IFERROR(VLOOKUP(B87,'[1]24'!B:K,10,0),"0")</f>
        <v>0</v>
      </c>
      <c r="FY87" s="77">
        <f>IFERROR(VLOOKUP(B87,'[1]24'!B:L,11,0),"0")</f>
        <v>0</v>
      </c>
      <c r="FZ87" s="75">
        <f t="shared" si="67"/>
        <v>0</v>
      </c>
      <c r="GA87" s="77">
        <f>IFERROR(VLOOKUP(B87,'[1]25'!B:D,3,0),"0")</f>
        <v>0</v>
      </c>
      <c r="GB87" s="77">
        <f>IFERROR(VLOOKUP(B87,'[1]25'!B:E,4,0),"0")</f>
        <v>0</v>
      </c>
      <c r="GC87" s="77">
        <f>IFERROR(VLOOKUP(B87,'[1]25'!B:F,5,0),"0")</f>
        <v>0</v>
      </c>
      <c r="GD87" s="77">
        <f>IFERROR(VLOOKUP(B87,'[1]25'!B:J,9,0),"0")</f>
        <v>0</v>
      </c>
      <c r="GE87" s="77">
        <f>IFERROR(VLOOKUP(B87,'[1]25'!B:K,10,0),"0")</f>
        <v>0</v>
      </c>
      <c r="GF87" s="77">
        <f>IFERROR(VLOOKUP(B87,'[1]25'!B:L,11,0),"0")</f>
        <v>0</v>
      </c>
      <c r="GG87" s="75">
        <f t="shared" si="68"/>
        <v>0</v>
      </c>
      <c r="GH87" s="77">
        <f>IFERROR(VLOOKUP(B87,'[1]26'!B:D,3,0),"0")</f>
        <v>0</v>
      </c>
      <c r="GI87" s="77">
        <f>IFERROR(VLOOKUP(B87,'[1]26'!B:E,4,0),"0")</f>
        <v>0</v>
      </c>
      <c r="GJ87" s="77">
        <f>IFERROR(VLOOKUP(B87,'[1]26'!B:F,5,0),"0")</f>
        <v>0</v>
      </c>
      <c r="GK87" s="77">
        <f>IFERROR(VLOOKUP(B87,'[1]26'!B:J,9,0),"0")</f>
        <v>0</v>
      </c>
      <c r="GL87" s="77">
        <f>IFERROR(VLOOKUP(B87,'[1]26'!B:K,10,0),"0")</f>
        <v>0</v>
      </c>
      <c r="GM87" s="77">
        <f>IFERROR(VLOOKUP(B87,'[1]26'!B:L,11,0),"0")</f>
        <v>0</v>
      </c>
      <c r="GN87" s="75">
        <f t="shared" si="69"/>
        <v>0</v>
      </c>
      <c r="GO87" s="77">
        <f>IFERROR(VLOOKUP(B87,'[1]27'!B:D,3,0),"0")</f>
        <v>0</v>
      </c>
      <c r="GP87" s="77">
        <f>IFERROR(VLOOKUP(B87,'[1]27'!B:E,4,0),"0")</f>
        <v>0</v>
      </c>
      <c r="GQ87" s="77">
        <f>IFERROR(VLOOKUP(B87,'[1]27'!B:F,5,0),"0")</f>
        <v>0</v>
      </c>
      <c r="GR87" s="77">
        <f>IFERROR(VLOOKUP(B87,'[1]27'!B:J,9,0),"0")</f>
        <v>0</v>
      </c>
      <c r="GS87" s="77">
        <f>IFERROR(VLOOKUP(B87,'[1]27'!B:K,10,0),"0")</f>
        <v>0</v>
      </c>
      <c r="GT87" s="77">
        <f>IFERROR(VLOOKUP(B87,'[1]27'!B:L,11,0),"0")</f>
        <v>0</v>
      </c>
      <c r="GU87" s="75">
        <f t="shared" si="70"/>
        <v>0</v>
      </c>
      <c r="GV87" s="77">
        <f>IFERROR(VLOOKUP(B87,'[1]28'!B:D,3,0),"0")</f>
        <v>0</v>
      </c>
      <c r="GW87" s="77">
        <f>IFERROR(VLOOKUP(B87,'[1]28'!B:E,4,0),"0")</f>
        <v>0</v>
      </c>
      <c r="GX87" s="77">
        <f>IFERROR(VLOOKUP(B87,'[1]28'!B:F,5,0),"0")</f>
        <v>0</v>
      </c>
      <c r="GY87" s="77">
        <f>IFERROR(VLOOKUP(B87,'[1]28'!B:J,9,0),"0")</f>
        <v>0</v>
      </c>
      <c r="GZ87" s="77">
        <f>IFERROR(VLOOKUP(B87,'[1]28'!B:K,10,0),"0")</f>
        <v>0</v>
      </c>
      <c r="HA87" s="77">
        <f>IFERROR(VLOOKUP(B87,'[1]28'!B:L,11,0),"0")</f>
        <v>0</v>
      </c>
      <c r="HB87" s="75">
        <f t="shared" si="71"/>
        <v>0</v>
      </c>
      <c r="HC87" s="77" t="str">
        <f>IFERROR(VLOOKUP(B87,#REF!,3),"0")</f>
        <v>0</v>
      </c>
      <c r="HD87" s="77" t="str">
        <f>IFERROR(VLOOKUP(B87,#REF!,4,0),"0")</f>
        <v>0</v>
      </c>
      <c r="HE87" s="77" t="str">
        <f>IFERROR(VLOOKUP(B87,#REF!,5,0),"0")</f>
        <v>0</v>
      </c>
      <c r="HF87" s="77" t="str">
        <f>IFERROR(VLOOKUP(B87,#REF!,9,0),"0")</f>
        <v>0</v>
      </c>
      <c r="HG87" s="77" t="str">
        <f>IFERROR(VLOOKUP(B87,#REF!,10,0),"0")</f>
        <v>0</v>
      </c>
      <c r="HH87" s="77" t="str">
        <f>IFERROR(VLOOKUP(B87,#REF!,11,0),"0")</f>
        <v>0</v>
      </c>
      <c r="HI87" s="75">
        <f t="shared" si="72"/>
        <v>0</v>
      </c>
      <c r="HP87" s="75">
        <f t="shared" si="73"/>
        <v>0</v>
      </c>
      <c r="HW87" s="75">
        <f t="shared" si="74"/>
        <v>0</v>
      </c>
    </row>
    <row r="88" spans="1:231" x14ac:dyDescent="0.6">
      <c r="A88" s="57">
        <v>85</v>
      </c>
      <c r="B88" s="57">
        <v>1113171</v>
      </c>
      <c r="C88" s="58" t="s">
        <v>16804</v>
      </c>
      <c r="D88" s="57" t="s">
        <v>168</v>
      </c>
      <c r="E88" s="59">
        <v>61.68</v>
      </c>
      <c r="F88" s="73">
        <f t="shared" si="43"/>
        <v>9005.2800000000007</v>
      </c>
      <c r="G88" s="74">
        <f t="shared" si="75"/>
        <v>80</v>
      </c>
      <c r="H88" s="74">
        <f t="shared" si="75"/>
        <v>13</v>
      </c>
      <c r="I88" s="74">
        <f t="shared" si="75"/>
        <v>0</v>
      </c>
      <c r="J88" s="74">
        <f t="shared" si="75"/>
        <v>22</v>
      </c>
      <c r="K88" s="74">
        <f t="shared" si="75"/>
        <v>0</v>
      </c>
      <c r="L88" s="74">
        <f t="shared" si="75"/>
        <v>31</v>
      </c>
      <c r="M88" s="75">
        <f t="shared" si="41"/>
        <v>146</v>
      </c>
      <c r="N88" s="76">
        <f t="shared" si="42"/>
        <v>115</v>
      </c>
      <c r="O88" s="77" t="str">
        <f>IFERROR(VLOOKUP(B88,'[1]1ไม่มียอด'!B:D,3,0),"0")</f>
        <v>0</v>
      </c>
      <c r="P88" s="77" t="str">
        <f>IFERROR(VLOOKUP(B88,'[1]1ไม่มียอด'!B:E,4,0),"0")</f>
        <v>0</v>
      </c>
      <c r="Q88" s="77" t="str">
        <f>IFERROR(VLOOKUP(B88,'[1]1ไม่มียอด'!B:F,5,0),"0")</f>
        <v>0</v>
      </c>
      <c r="R88" s="77" t="str">
        <f>IFERROR(VLOOKUP(B88,'[1]1ไม่มียอด'!B:G,6,0),"0")</f>
        <v>0</v>
      </c>
      <c r="S88" s="77" t="str">
        <f>IFERROR(VLOOKUP(B88,'[1]1ไม่มียอด'!B:J,9,0),"0")</f>
        <v>0</v>
      </c>
      <c r="T88" s="77" t="str">
        <f>IFERROR(VLOOKUP(B88,'[1]1ไม่มียอด'!B:K,10,0),"0")</f>
        <v>0</v>
      </c>
      <c r="U88" s="75">
        <f t="shared" si="44"/>
        <v>0</v>
      </c>
      <c r="V88" s="77" t="str">
        <f>IFERROR(VLOOKUP(B88,#REF!,3,0),"0")</f>
        <v>0</v>
      </c>
      <c r="W88" s="77" t="str">
        <f>IFERROR(VLOOKUP(B88,#REF!,4,0),"0")</f>
        <v>0</v>
      </c>
      <c r="X88" s="77" t="str">
        <f>IFERROR(VLOOKUP(B88,#REF!,5,0),"0")</f>
        <v>0</v>
      </c>
      <c r="Y88" s="77" t="str">
        <f>IFERROR(VLOOKUP(B88,#REF!,9,0),"0")</f>
        <v>0</v>
      </c>
      <c r="Z88" s="77" t="str">
        <f>IFERROR(VLOOKUP(B88,#REF!,10,0),"0")</f>
        <v>0</v>
      </c>
      <c r="AA88" s="77" t="str">
        <f>IFERROR(VLOOKUP(B88,#REF!,11,0),"0")</f>
        <v>0</v>
      </c>
      <c r="AB88" s="75">
        <f t="shared" si="45"/>
        <v>0</v>
      </c>
      <c r="AC88" s="77">
        <f>IFERROR(VLOOKUP(B88,'[1]3'!B:D,3,0),"0")</f>
        <v>0</v>
      </c>
      <c r="AD88" s="77">
        <f>IFERROR(VLOOKUP(B88,'[1]3'!B:E,4,0),"0")</f>
        <v>0</v>
      </c>
      <c r="AE88" s="77">
        <f>IFERROR(VLOOKUP(B88,'[1]3'!B:F,5,0),"0")</f>
        <v>0</v>
      </c>
      <c r="AF88" s="77">
        <f>IFERROR(VLOOKUP(B88,'[1]3'!B:J,9,0),"0")</f>
        <v>0</v>
      </c>
      <c r="AG88" s="77">
        <f>IFERROR(VLOOKUP(B88,'[1]3'!B:K,10,0),"0")</f>
        <v>0</v>
      </c>
      <c r="AH88" s="77">
        <f>IFERROR(VLOOKUP(B88,'[1]3'!B:L,11,0),"0")</f>
        <v>0</v>
      </c>
      <c r="AI88" s="75">
        <f t="shared" si="46"/>
        <v>0</v>
      </c>
      <c r="AJ88" s="77">
        <f>IFERROR(VLOOKUP(B88,'[1]4'!B:D,3,0),"0")</f>
        <v>0</v>
      </c>
      <c r="AK88" s="77">
        <f>IFERROR(VLOOKUP(B88,'[1]4'!B:E,4,0),"0")</f>
        <v>0</v>
      </c>
      <c r="AL88" s="77">
        <f>IFERROR(VLOOKUP(B88,'[1]4'!B:F,5,0),"0")</f>
        <v>0</v>
      </c>
      <c r="AM88" s="77">
        <f>IFERROR(VLOOKUP(B88,'[1]4'!B:J,9,0),"0")</f>
        <v>0</v>
      </c>
      <c r="AN88" s="77">
        <f>IFERROR(VLOOKUP(B88,'[1]4'!B:K,10,0),"0")</f>
        <v>0</v>
      </c>
      <c r="AO88" s="77">
        <f>IFERROR(VLOOKUP(B88,'[1]4'!B:L,11,0),"0")</f>
        <v>0</v>
      </c>
      <c r="AP88" s="75">
        <f t="shared" si="47"/>
        <v>0</v>
      </c>
      <c r="AQ88" s="77">
        <f>IFERROR(VLOOKUP(B88,'[1]5'!B:D,3,0),"0")</f>
        <v>0</v>
      </c>
      <c r="AR88" s="77">
        <f>IFERROR(VLOOKUP(B88,'[1]5'!B:E,4,0),"0")</f>
        <v>0</v>
      </c>
      <c r="AS88" s="77">
        <f>IFERROR(VLOOKUP(B88,'[1]5'!B:F,5,0),"0")</f>
        <v>0</v>
      </c>
      <c r="AT88" s="77">
        <f>IFERROR(VLOOKUP(B88,'[1]5'!B:J,9,0),"0")</f>
        <v>0</v>
      </c>
      <c r="AU88" s="77">
        <f>IFERROR(VLOOKUP(B88,'[1]5'!B:K,10,0),"0")</f>
        <v>0</v>
      </c>
      <c r="AV88" s="77">
        <f>IFERROR(VLOOKUP(B88,'[1]5'!B:L,11,0),"0")</f>
        <v>0</v>
      </c>
      <c r="AW88" s="75">
        <f t="shared" si="48"/>
        <v>0</v>
      </c>
      <c r="AX88" s="77">
        <f>IFERROR(VLOOKUP(B88,'[1]6'!B:D,3,0),"0")</f>
        <v>2</v>
      </c>
      <c r="AY88" s="77">
        <f>IFERROR(VLOOKUP(B88,'[1]6'!B:E,4,0),"0")</f>
        <v>0</v>
      </c>
      <c r="AZ88" s="77">
        <f>IFERROR(VLOOKUP(B88,'[1]6'!B:F,5,0),"0")</f>
        <v>0</v>
      </c>
      <c r="BA88" s="77">
        <f>IFERROR(VLOOKUP(B88,'[1]6'!B:J,9,0),"0")</f>
        <v>0</v>
      </c>
      <c r="BB88" s="77">
        <f>IFERROR(VLOOKUP(B88,'[1]6'!B:K,10,0),"0")</f>
        <v>0</v>
      </c>
      <c r="BC88" s="77">
        <f>IFERROR(VLOOKUP(B88,'[1]6'!B:L,11,0),"0")</f>
        <v>0</v>
      </c>
      <c r="BD88" s="75">
        <f t="shared" si="49"/>
        <v>2</v>
      </c>
      <c r="BE88" s="77">
        <f>IFERROR(VLOOKUP(B88,'[1]7'!B:D,3,0),"0")</f>
        <v>8</v>
      </c>
      <c r="BF88" s="77">
        <f>IFERROR(VLOOKUP(B88,'[1]7'!B:E,4,0),"0")</f>
        <v>0</v>
      </c>
      <c r="BG88" s="77">
        <f>IFERROR(VLOOKUP(B88,'[1]7'!B:F,5,0),"0")</f>
        <v>0</v>
      </c>
      <c r="BH88" s="77">
        <f>IFERROR(VLOOKUP(B88,'[1]7'!B:J,9,0),"0")</f>
        <v>0</v>
      </c>
      <c r="BI88" s="77">
        <f>IFERROR(VLOOKUP(B88,'[1]7'!B:K,10,0),"0")</f>
        <v>0</v>
      </c>
      <c r="BJ88" s="77">
        <f>IFERROR(VLOOKUP(B88,'[1]7'!B:L,11,0),"0")</f>
        <v>0</v>
      </c>
      <c r="BK88" s="75">
        <f t="shared" si="50"/>
        <v>8</v>
      </c>
      <c r="BL88" s="77">
        <f>IFERROR(VLOOKUP(B88,'[1]8'!B:D,3,0),"0")</f>
        <v>1</v>
      </c>
      <c r="BM88" s="77">
        <f>IFERROR(VLOOKUP(B88,'[1]8'!B:E,4,0),"0")</f>
        <v>0</v>
      </c>
      <c r="BN88" s="77">
        <f>IFERROR(VLOOKUP(B88,'[1]8'!B:F,5,0),"0")</f>
        <v>0</v>
      </c>
      <c r="BO88" s="77">
        <f>IFERROR(VLOOKUP(B88,'[1]8'!B:J,9,0),"0")</f>
        <v>0</v>
      </c>
      <c r="BP88" s="77">
        <f>IFERROR(VLOOKUP(B88,'[1]8'!B:K,10,0),"0")</f>
        <v>0</v>
      </c>
      <c r="BQ88" s="77">
        <f>IFERROR(VLOOKUP(B88,'[1]8'!B:L,11,0),"0")</f>
        <v>0</v>
      </c>
      <c r="BR88" s="75">
        <f t="shared" si="51"/>
        <v>1</v>
      </c>
      <c r="BS88" s="77">
        <f>IFERROR(VLOOKUP(B88,'[1]9'!B:D,3,0),"0")</f>
        <v>0</v>
      </c>
      <c r="BT88" s="77">
        <f>IFERROR(VLOOKUP(B88,'[1]9'!B:E,4,0),"0")</f>
        <v>1</v>
      </c>
      <c r="BU88" s="77">
        <f>IFERROR(VLOOKUP(B88,'[1]9'!B:F,5,0),"0")</f>
        <v>0</v>
      </c>
      <c r="BV88" s="77">
        <f>IFERROR(VLOOKUP(B88,'[1]9'!B:J,9,0),"0")</f>
        <v>1</v>
      </c>
      <c r="BW88" s="77">
        <f>IFERROR(VLOOKUP(B88,'[1]9'!B:K,10,0),"0")</f>
        <v>0</v>
      </c>
      <c r="BX88" s="77">
        <f>IFERROR(VLOOKUP(B88,'[1]9'!B:L,11,0),"0")</f>
        <v>10</v>
      </c>
      <c r="BY88" s="75">
        <f t="shared" si="52"/>
        <v>12</v>
      </c>
      <c r="BZ88" s="77">
        <f>IFERROR(VLOOKUP(B88,'[1]10'!B:D,3,0),"0")</f>
        <v>0</v>
      </c>
      <c r="CA88" s="77">
        <f>IFERROR(VLOOKUP(B88,'[1]10'!B:E,4,0),"0")</f>
        <v>0</v>
      </c>
      <c r="CB88" s="77">
        <f>VLOOKUP(B88,'[1]10'!B:F,5,0)</f>
        <v>0</v>
      </c>
      <c r="CC88" s="77">
        <f>IFERROR(VLOOKUP(B88,'[1]10'!B:J,9,0),"0")</f>
        <v>0</v>
      </c>
      <c r="CD88" s="77">
        <f>IFERROR(VLOOKUP(B88,'[1]10'!B:K,10,0),"0")</f>
        <v>0</v>
      </c>
      <c r="CE88" s="77">
        <f>IFERROR(VLOOKUP(B88,'[1]10'!B:L,11,0),"0")</f>
        <v>0</v>
      </c>
      <c r="CF88" s="75">
        <f t="shared" si="53"/>
        <v>0</v>
      </c>
      <c r="CG88" s="77">
        <f>IFERROR(VLOOKUP(B88,'[1]11'!B:D,3,0),"0")</f>
        <v>1</v>
      </c>
      <c r="CH88" s="77">
        <f>IFERROR(VLOOKUP(B88,'[1]11'!B:E,4,0),"0")</f>
        <v>0</v>
      </c>
      <c r="CI88" s="77">
        <f>IFERROR(VLOOKUP(B88,'[1]11'!B:F,5,0),"0")</f>
        <v>0</v>
      </c>
      <c r="CJ88" s="77">
        <f>IFERROR(VLOOKUP(B88,'[1]11'!B:J,9,0),"0")</f>
        <v>4</v>
      </c>
      <c r="CK88" s="77">
        <f>IFERROR(VLOOKUP(B88,'[1]11'!B:K,10,0),"0")</f>
        <v>0</v>
      </c>
      <c r="CL88" s="77">
        <f>IFERROR(VLOOKUP(B88,'[1]11'!B:L,11,0),"0")</f>
        <v>0</v>
      </c>
      <c r="CM88" s="75">
        <f t="shared" si="54"/>
        <v>5</v>
      </c>
      <c r="CN88" s="77">
        <f>IFERROR(VLOOKUP(B88,'[1]12'!B:D,3,0),"0")</f>
        <v>1</v>
      </c>
      <c r="CO88" s="77">
        <f>IFERROR(VLOOKUP(B88,'[1]12'!B:E,4,0),"0")</f>
        <v>4</v>
      </c>
      <c r="CP88" s="77">
        <f>IFERROR(VLOOKUP(B88,'[1]12'!B:F,5,0),"0")</f>
        <v>0</v>
      </c>
      <c r="CQ88" s="77">
        <f>IFERROR(VLOOKUP(B88,'[1]12'!B:J,9,0),"0")</f>
        <v>0</v>
      </c>
      <c r="CR88" s="77">
        <f>IFERROR(VLOOKUP(B88,'[1]12'!B:K,10,0),"0")</f>
        <v>0</v>
      </c>
      <c r="CS88" s="77">
        <f>IFERROR(VLOOKUP(B88,'[1]12'!B:L,11,0),"0")</f>
        <v>0</v>
      </c>
      <c r="CT88" s="75">
        <f t="shared" si="55"/>
        <v>5</v>
      </c>
      <c r="CU88" s="77">
        <f>IFERROR(VLOOKUP(B88,'[1]13'!B:D,3,0),"0")</f>
        <v>0</v>
      </c>
      <c r="CV88" s="77">
        <f>IFERROR(VLOOKUP(B88,'[1]13'!B:E,4,0),"0")</f>
        <v>0</v>
      </c>
      <c r="CW88" s="77">
        <f>IFERROR(VLOOKUP(B88,'[1]13'!B:F,5,0),"0")</f>
        <v>0</v>
      </c>
      <c r="CX88" s="77">
        <f>IFERROR(VLOOKUP(B88,'[1]13'!B:J,9,0),"0")</f>
        <v>0</v>
      </c>
      <c r="CY88" s="77">
        <f>IFERROR(VLOOKUP(B88,'[1]13'!B:K,10,0),"0")</f>
        <v>0</v>
      </c>
      <c r="CZ88" s="77">
        <f>IFERROR(VLOOKUP(B88,'[1]13'!B:L,11,0),"0")</f>
        <v>0</v>
      </c>
      <c r="DA88" s="75">
        <f t="shared" si="56"/>
        <v>0</v>
      </c>
      <c r="DB88" s="77">
        <f>IFERROR(VLOOKUP(B88,'[1]14'!B:D,3,0),"0")</f>
        <v>0</v>
      </c>
      <c r="DC88" s="77">
        <f>IFERROR(VLOOKUP(B88,'[1]14'!B:E,4,0),"0")</f>
        <v>0</v>
      </c>
      <c r="DD88" s="77">
        <f>IFERROR(VLOOKUP(B88,'[1]14'!B:F,5,0),"0")</f>
        <v>0</v>
      </c>
      <c r="DE88" s="77">
        <f>IFERROR(VLOOKUP(B88,'[1]14'!B:J,9,0),"0")</f>
        <v>0</v>
      </c>
      <c r="DF88" s="77">
        <f>IFERROR(VLOOKUP(B88,'[1]14'!B:K,10,0),"0")</f>
        <v>0</v>
      </c>
      <c r="DG88" s="77">
        <f>IFERROR(VLOOKUP(B88,'[1]14'!B:L,11,0),"0")</f>
        <v>0</v>
      </c>
      <c r="DH88" s="75">
        <f t="shared" si="57"/>
        <v>0</v>
      </c>
      <c r="DI88" s="77">
        <f>IFERROR(VLOOKUP(B88,'[1]15'!B:D,3,0),"0")</f>
        <v>1</v>
      </c>
      <c r="DJ88" s="77">
        <f>IFERROR(VLOOKUP(B88,'[1]15'!B:E,4,0),"0")</f>
        <v>0</v>
      </c>
      <c r="DK88" s="77">
        <f>IFERROR(VLOOKUP(B88,'[1]15'!B:F,5,0),"0")</f>
        <v>0</v>
      </c>
      <c r="DL88" s="77">
        <f>IFERROR(VLOOKUP(B88,'[1]15'!B:J,9,0),"0")</f>
        <v>0</v>
      </c>
      <c r="DM88" s="77">
        <f>IFERROR(VLOOKUP(B88,'[1]15'!B:K,10,0),"0")</f>
        <v>0</v>
      </c>
      <c r="DN88" s="77">
        <f>IFERROR(VLOOKUP(B88,'[1]15'!B:L,11,0),"0")</f>
        <v>0</v>
      </c>
      <c r="DO88" s="75">
        <f t="shared" si="58"/>
        <v>1</v>
      </c>
      <c r="DP88" s="77">
        <f>IFERROR(VLOOKUP(B88,'[1]16'!B:D,3,0),"0")</f>
        <v>0</v>
      </c>
      <c r="DQ88" s="77">
        <f>IFERROR(VLOOKUP(B88,'[1]16'!B:E,4,0),"0")</f>
        <v>0</v>
      </c>
      <c r="DR88" s="77">
        <f>IFERROR(VLOOKUP(B88,'[1]16'!B:F,5,0),"0")</f>
        <v>0</v>
      </c>
      <c r="DS88" s="77">
        <f>IFERROR(VLOOKUP(B88,'[1]16'!B:J,9,0),"0")</f>
        <v>1</v>
      </c>
      <c r="DT88" s="77">
        <f>IFERROR(VLOOKUP(B88,'[1]16'!B:K,10,0),"0")</f>
        <v>0</v>
      </c>
      <c r="DU88" s="77">
        <f>IFERROR(VLOOKUP(B88,'[1]16'!B:L,11,0),"0")</f>
        <v>0</v>
      </c>
      <c r="DV88" s="75">
        <f t="shared" si="59"/>
        <v>1</v>
      </c>
      <c r="DW88" s="77">
        <f>IFERROR(VLOOKUP(B88,'[1]17'!B:D,3,0),"0")</f>
        <v>0</v>
      </c>
      <c r="DX88" s="77">
        <f>IFERROR(VLOOKUP(B88,'[1]17'!B:E,4,0),"0")</f>
        <v>0</v>
      </c>
      <c r="DY88" s="77">
        <f>IFERROR(VLOOKUP(B88,'[1]17'!B:F,5,0),"0")</f>
        <v>0</v>
      </c>
      <c r="DZ88" s="77">
        <f>IFERROR(VLOOKUP(B88,'[1]17'!B:J,9,0),"0")</f>
        <v>0</v>
      </c>
      <c r="EA88" s="77">
        <f>IFERROR(VLOOKUP(B88,'[1]17'!B:K,10,0),"0")</f>
        <v>0</v>
      </c>
      <c r="EB88" s="77">
        <f>IFERROR(VLOOKUP(B88,'[1]17'!B:L,11,0),"0")</f>
        <v>0</v>
      </c>
      <c r="EC88" s="75">
        <f t="shared" si="60"/>
        <v>0</v>
      </c>
      <c r="ED88" s="77">
        <f>IFERROR(VLOOKUP(B88,'[1]18'!B:D,3,0),"0")</f>
        <v>6</v>
      </c>
      <c r="EE88" s="77">
        <f>IFERROR(VLOOKUP(B88,'[1]18'!B:E,4,0),"0")</f>
        <v>0</v>
      </c>
      <c r="EF88" s="77">
        <f>IFERROR(VLOOKUP(B88,'[1]18'!B:F,5,0),"0")</f>
        <v>0</v>
      </c>
      <c r="EG88" s="77">
        <f>IFERROR(VLOOKUP(B88,'[1]18'!B:J,9,0),"0")</f>
        <v>0</v>
      </c>
      <c r="EH88" s="77">
        <f>IFERROR(VLOOKUP(B88,'[1]18'!B:K,10,0),"0")</f>
        <v>0</v>
      </c>
      <c r="EI88" s="77">
        <f>IFERROR(VLOOKUP(B88,'[1]18'!B:L,11,0),"0")</f>
        <v>0</v>
      </c>
      <c r="EJ88" s="75">
        <f t="shared" si="61"/>
        <v>6</v>
      </c>
      <c r="EK88" s="77">
        <f>IFERROR(VLOOKUP(B88,'[1]19'!B:D,3,0),"0")</f>
        <v>7</v>
      </c>
      <c r="EL88" s="77">
        <f>IFERROR(VLOOKUP(B88,'[1]19'!B:E,4,0),"0")</f>
        <v>3</v>
      </c>
      <c r="EM88" s="77">
        <f>IFERROR(VLOOKUP(B88,'[1]19'!B:F,5,0),"0")</f>
        <v>0</v>
      </c>
      <c r="EN88" s="77">
        <f>IFERROR(VLOOKUP(B88,'[1]19'!B:J,9,0),"0")</f>
        <v>1</v>
      </c>
      <c r="EO88" s="77">
        <f>IFERROR(VLOOKUP(B88,'[1]19'!B:K,10,0),"0")</f>
        <v>0</v>
      </c>
      <c r="EP88" s="77">
        <f>IFERROR(VLOOKUP(B88,'[1]19'!B:L,11,0),"0")</f>
        <v>0</v>
      </c>
      <c r="EQ88" s="75">
        <f t="shared" si="62"/>
        <v>11</v>
      </c>
      <c r="ER88" s="77">
        <f>IFERROR(VLOOKUP(B88,'[1]20'!B:D,3,0),"0")</f>
        <v>10</v>
      </c>
      <c r="ES88" s="77">
        <f>IFERROR(VLOOKUP(B88,'[1]20'!B:E,4,0),"0")</f>
        <v>0</v>
      </c>
      <c r="ET88" s="77">
        <f>IFERROR(VLOOKUP(B88,'[1]20'!B:F,5,0),"0")</f>
        <v>0</v>
      </c>
      <c r="EU88" s="77">
        <f>IFERROR(VLOOKUP(B88,'[1]20'!B:J,9,0),"0")</f>
        <v>0</v>
      </c>
      <c r="EV88" s="77">
        <f>IFERROR(VLOOKUP(B88,'[1]20'!B:K,10,0),"0")</f>
        <v>0</v>
      </c>
      <c r="EW88" s="77">
        <f>IFERROR(VLOOKUP(B88,'[1]20'!B:L,11,0),"0")</f>
        <v>0</v>
      </c>
      <c r="EX88" s="75">
        <f t="shared" si="63"/>
        <v>10</v>
      </c>
      <c r="EY88" s="77">
        <f>IFERROR(VLOOKUP(B88,'[1]21'!B:D,3,0),"0")</f>
        <v>7</v>
      </c>
      <c r="EZ88" s="77">
        <f>IFERROR(VLOOKUP(B88,'[1]21'!B:E,4,0),"0")</f>
        <v>5</v>
      </c>
      <c r="FA88" s="77">
        <f>IFERROR(VLOOKUP(B88,'[1]21'!B:F,5,0),"0")</f>
        <v>0</v>
      </c>
      <c r="FB88" s="77">
        <f>IFERROR(VLOOKUP(B88,'[1]21'!B:J,9,0),"0")</f>
        <v>4</v>
      </c>
      <c r="FC88" s="77">
        <f>IFERROR(VLOOKUP(B88,'[1]21'!B:K,10,0),"0")</f>
        <v>0</v>
      </c>
      <c r="FD88" s="77">
        <f>IFERROR(VLOOKUP(B88,'[1]21'!B:L,11,0),"0")</f>
        <v>0</v>
      </c>
      <c r="FE88" s="75">
        <f t="shared" si="64"/>
        <v>16</v>
      </c>
      <c r="FF88" s="77">
        <f>IFERROR(VLOOKUP(B88,'[1]22'!B:D,3,0),"0")</f>
        <v>6</v>
      </c>
      <c r="FG88" s="77">
        <f>IFERROR(VLOOKUP(B88,'[1]22'!B:E,4,0),"0")</f>
        <v>0</v>
      </c>
      <c r="FH88" s="77">
        <f>IFERROR(VLOOKUP(B88,'[1]22'!B:F,5,0),"0")</f>
        <v>0</v>
      </c>
      <c r="FI88" s="77">
        <f>IFERROR(VLOOKUP(B88,'[1]22'!B:J,9,0),"0")</f>
        <v>1</v>
      </c>
      <c r="FJ88" s="77">
        <f>IFERROR(VLOOKUP(B88,'[1]22'!B:K,10,0),"0")</f>
        <v>0</v>
      </c>
      <c r="FK88" s="77">
        <f>IFERROR(VLOOKUP(B88,'[1]22'!B:L,11,0),"0")</f>
        <v>0</v>
      </c>
      <c r="FL88" s="75">
        <f t="shared" si="65"/>
        <v>7</v>
      </c>
      <c r="FM88" s="77">
        <f>IFERROR(VLOOKUP(B88,'[1]23'!B:D,3,0),"0")</f>
        <v>10</v>
      </c>
      <c r="FN88" s="77">
        <f>IFERROR(VLOOKUP(B88,'[1]23'!B:E,4,0),"0")</f>
        <v>0</v>
      </c>
      <c r="FO88" s="77">
        <f>IFERROR(VLOOKUP(B88,'[1]23'!B:F,5,0),"0")</f>
        <v>0</v>
      </c>
      <c r="FP88" s="77">
        <f>IFERROR(VLOOKUP(B88,'[1]23'!B:J,9,0),"0")</f>
        <v>0</v>
      </c>
      <c r="FQ88" s="77">
        <f>IFERROR(VLOOKUP(B88,'[1]23'!B:K,10,0),"0")</f>
        <v>0</v>
      </c>
      <c r="FR88" s="77">
        <f>IFERROR(VLOOKUP(B88,'[1]23'!B:L,11,0),"0")</f>
        <v>10</v>
      </c>
      <c r="FS88" s="75">
        <f t="shared" si="66"/>
        <v>20</v>
      </c>
      <c r="FT88" s="77">
        <f>IFERROR(VLOOKUP(B88,'[1]24'!B:D,3,0),"0")</f>
        <v>4</v>
      </c>
      <c r="FU88" s="77">
        <f>IFERROR(VLOOKUP(B88,'[1]24'!B:E,4,0),"0")</f>
        <v>0</v>
      </c>
      <c r="FV88" s="77">
        <f>IFERROR(VLOOKUP(B88,'[1]24'!B:F,5,0),"0")</f>
        <v>0</v>
      </c>
      <c r="FW88" s="77">
        <f>IFERROR(VLOOKUP(B88,'[1]24'!B:J,9,0),"0")</f>
        <v>4</v>
      </c>
      <c r="FX88" s="77">
        <f>IFERROR(VLOOKUP(B88,'[1]24'!B:K,10,0),"0")</f>
        <v>0</v>
      </c>
      <c r="FY88" s="77">
        <f>IFERROR(VLOOKUP(B88,'[1]24'!B:L,11,0),"0")</f>
        <v>0</v>
      </c>
      <c r="FZ88" s="75">
        <f t="shared" si="67"/>
        <v>8</v>
      </c>
      <c r="GA88" s="77">
        <f>IFERROR(VLOOKUP(B88,'[1]25'!B:D,3,0),"0")</f>
        <v>9</v>
      </c>
      <c r="GB88" s="77">
        <f>IFERROR(VLOOKUP(B88,'[1]25'!B:E,4,0),"0")</f>
        <v>0</v>
      </c>
      <c r="GC88" s="77">
        <f>IFERROR(VLOOKUP(B88,'[1]25'!B:F,5,0),"0")</f>
        <v>0</v>
      </c>
      <c r="GD88" s="77">
        <f>IFERROR(VLOOKUP(B88,'[1]25'!B:J,9,0),"0")</f>
        <v>0</v>
      </c>
      <c r="GE88" s="77">
        <f>IFERROR(VLOOKUP(B88,'[1]25'!B:K,10,0),"0")</f>
        <v>0</v>
      </c>
      <c r="GF88" s="77">
        <f>IFERROR(VLOOKUP(B88,'[1]25'!B:L,11,0),"0")</f>
        <v>1</v>
      </c>
      <c r="GG88" s="75">
        <f t="shared" si="68"/>
        <v>9</v>
      </c>
      <c r="GH88" s="77">
        <f>IFERROR(VLOOKUP(B88,'[1]26'!B:D,3,0),"0")</f>
        <v>2</v>
      </c>
      <c r="GI88" s="77">
        <f>IFERROR(VLOOKUP(B88,'[1]26'!B:E,4,0),"0")</f>
        <v>0</v>
      </c>
      <c r="GJ88" s="77">
        <f>IFERROR(VLOOKUP(B88,'[1]26'!B:F,5,0),"0")</f>
        <v>0</v>
      </c>
      <c r="GK88" s="77">
        <f>IFERROR(VLOOKUP(B88,'[1]26'!B:J,9,0),"0")</f>
        <v>2</v>
      </c>
      <c r="GL88" s="77">
        <f>IFERROR(VLOOKUP(B88,'[1]26'!B:K,10,0),"0")</f>
        <v>0</v>
      </c>
      <c r="GM88" s="77">
        <f>IFERROR(VLOOKUP(B88,'[1]26'!B:L,11,0),"0")</f>
        <v>0</v>
      </c>
      <c r="GN88" s="75">
        <f t="shared" si="69"/>
        <v>4</v>
      </c>
      <c r="GO88" s="77">
        <f>IFERROR(VLOOKUP(B88,'[1]27'!B:D,3,0),"0")</f>
        <v>0</v>
      </c>
      <c r="GP88" s="77">
        <f>IFERROR(VLOOKUP(B88,'[1]27'!B:E,4,0),"0")</f>
        <v>0</v>
      </c>
      <c r="GQ88" s="77">
        <f>IFERROR(VLOOKUP(B88,'[1]27'!B:F,5,0),"0")</f>
        <v>0</v>
      </c>
      <c r="GR88" s="77">
        <f>IFERROR(VLOOKUP(B88,'[1]27'!B:J,9,0),"0")</f>
        <v>3</v>
      </c>
      <c r="GS88" s="77">
        <f>IFERROR(VLOOKUP(B88,'[1]27'!B:K,10,0),"0")</f>
        <v>0</v>
      </c>
      <c r="GT88" s="77">
        <f>IFERROR(VLOOKUP(B88,'[1]27'!B:L,11,0),"0")</f>
        <v>10</v>
      </c>
      <c r="GU88" s="75">
        <f t="shared" si="70"/>
        <v>13</v>
      </c>
      <c r="GV88" s="77">
        <f>IFERROR(VLOOKUP(B88,'[1]28'!B:D,3,0),"0")</f>
        <v>5</v>
      </c>
      <c r="GW88" s="77">
        <f>IFERROR(VLOOKUP(B88,'[1]28'!B:E,4,0),"0")</f>
        <v>0</v>
      </c>
      <c r="GX88" s="77">
        <f>IFERROR(VLOOKUP(B88,'[1]28'!B:F,5,0),"0")</f>
        <v>0</v>
      </c>
      <c r="GY88" s="77">
        <f>IFERROR(VLOOKUP(B88,'[1]28'!B:J,9,0),"0")</f>
        <v>1</v>
      </c>
      <c r="GZ88" s="77">
        <f>IFERROR(VLOOKUP(B88,'[1]28'!B:K,10,0),"0")</f>
        <v>0</v>
      </c>
      <c r="HA88" s="77">
        <f>IFERROR(VLOOKUP(B88,'[1]28'!B:L,11,0),"0")</f>
        <v>0</v>
      </c>
      <c r="HB88" s="75">
        <f t="shared" si="71"/>
        <v>6</v>
      </c>
      <c r="HC88" s="77" t="str">
        <f>IFERROR(VLOOKUP(B88,#REF!,3),"0")</f>
        <v>0</v>
      </c>
      <c r="HD88" s="77" t="str">
        <f>IFERROR(VLOOKUP(B88,#REF!,4,0),"0")</f>
        <v>0</v>
      </c>
      <c r="HE88" s="77" t="str">
        <f>IFERROR(VLOOKUP(B88,#REF!,5,0),"0")</f>
        <v>0</v>
      </c>
      <c r="HF88" s="77" t="str">
        <f>IFERROR(VLOOKUP(B88,#REF!,9,0),"0")</f>
        <v>0</v>
      </c>
      <c r="HG88" s="77" t="str">
        <f>IFERROR(VLOOKUP(B88,#REF!,10,0),"0")</f>
        <v>0</v>
      </c>
      <c r="HH88" s="77" t="str">
        <f>IFERROR(VLOOKUP(B88,#REF!,11,0),"0")</f>
        <v>0</v>
      </c>
      <c r="HI88" s="75">
        <f t="shared" si="72"/>
        <v>0</v>
      </c>
      <c r="HP88" s="75">
        <f t="shared" si="73"/>
        <v>0</v>
      </c>
      <c r="HW88" s="75">
        <f t="shared" si="74"/>
        <v>0</v>
      </c>
    </row>
    <row r="89" spans="1:231" x14ac:dyDescent="0.6">
      <c r="A89" s="57">
        <v>86</v>
      </c>
      <c r="B89" s="57">
        <v>1113172</v>
      </c>
      <c r="C89" s="58" t="s">
        <v>16805</v>
      </c>
      <c r="D89" s="57" t="s">
        <v>168</v>
      </c>
      <c r="E89" s="59">
        <v>70.06</v>
      </c>
      <c r="F89" s="73">
        <f t="shared" si="43"/>
        <v>10438.94</v>
      </c>
      <c r="G89" s="74">
        <f t="shared" si="75"/>
        <v>83</v>
      </c>
      <c r="H89" s="74">
        <f t="shared" si="75"/>
        <v>13</v>
      </c>
      <c r="I89" s="74">
        <f t="shared" si="75"/>
        <v>0</v>
      </c>
      <c r="J89" s="74">
        <f t="shared" si="75"/>
        <v>23</v>
      </c>
      <c r="K89" s="74">
        <f t="shared" si="75"/>
        <v>0</v>
      </c>
      <c r="L89" s="74">
        <f t="shared" si="75"/>
        <v>30</v>
      </c>
      <c r="M89" s="75">
        <f t="shared" si="41"/>
        <v>149</v>
      </c>
      <c r="N89" s="76">
        <f t="shared" si="42"/>
        <v>119</v>
      </c>
      <c r="O89" s="77" t="str">
        <f>IFERROR(VLOOKUP(B89,'[1]1ไม่มียอด'!B:D,3,0),"0")</f>
        <v>0</v>
      </c>
      <c r="P89" s="77" t="str">
        <f>IFERROR(VLOOKUP(B89,'[1]1ไม่มียอด'!B:E,4,0),"0")</f>
        <v>0</v>
      </c>
      <c r="Q89" s="77" t="str">
        <f>IFERROR(VLOOKUP(B89,'[1]1ไม่มียอด'!B:F,5,0),"0")</f>
        <v>0</v>
      </c>
      <c r="R89" s="77" t="str">
        <f>IFERROR(VLOOKUP(B89,'[1]1ไม่มียอด'!B:G,6,0),"0")</f>
        <v>0</v>
      </c>
      <c r="S89" s="77" t="str">
        <f>IFERROR(VLOOKUP(B89,'[1]1ไม่มียอด'!B:J,9,0),"0")</f>
        <v>0</v>
      </c>
      <c r="T89" s="77" t="str">
        <f>IFERROR(VLOOKUP(B89,'[1]1ไม่มียอด'!B:K,10,0),"0")</f>
        <v>0</v>
      </c>
      <c r="U89" s="75">
        <f t="shared" si="44"/>
        <v>0</v>
      </c>
      <c r="V89" s="77" t="str">
        <f>IFERROR(VLOOKUP(B89,#REF!,3,0),"0")</f>
        <v>0</v>
      </c>
      <c r="W89" s="77" t="str">
        <f>IFERROR(VLOOKUP(B89,#REF!,4,0),"0")</f>
        <v>0</v>
      </c>
      <c r="X89" s="77" t="str">
        <f>IFERROR(VLOOKUP(B89,#REF!,5,0),"0")</f>
        <v>0</v>
      </c>
      <c r="Y89" s="77" t="str">
        <f>IFERROR(VLOOKUP(B89,#REF!,9,0),"0")</f>
        <v>0</v>
      </c>
      <c r="Z89" s="77" t="str">
        <f>IFERROR(VLOOKUP(B89,#REF!,10,0),"0")</f>
        <v>0</v>
      </c>
      <c r="AA89" s="77" t="str">
        <f>IFERROR(VLOOKUP(B89,#REF!,11,0),"0")</f>
        <v>0</v>
      </c>
      <c r="AB89" s="75">
        <f t="shared" si="45"/>
        <v>0</v>
      </c>
      <c r="AC89" s="77">
        <f>IFERROR(VLOOKUP(B89,'[1]3'!B:D,3,0),"0")</f>
        <v>0</v>
      </c>
      <c r="AD89" s="77">
        <f>IFERROR(VLOOKUP(B89,'[1]3'!B:E,4,0),"0")</f>
        <v>0</v>
      </c>
      <c r="AE89" s="77">
        <f>IFERROR(VLOOKUP(B89,'[1]3'!B:F,5,0),"0")</f>
        <v>0</v>
      </c>
      <c r="AF89" s="77">
        <f>IFERROR(VLOOKUP(B89,'[1]3'!B:J,9,0),"0")</f>
        <v>0</v>
      </c>
      <c r="AG89" s="77">
        <f>IFERROR(VLOOKUP(B89,'[1]3'!B:K,10,0),"0")</f>
        <v>0</v>
      </c>
      <c r="AH89" s="77">
        <f>IFERROR(VLOOKUP(B89,'[1]3'!B:L,11,0),"0")</f>
        <v>0</v>
      </c>
      <c r="AI89" s="75">
        <f t="shared" si="46"/>
        <v>0</v>
      </c>
      <c r="AJ89" s="77">
        <f>IFERROR(VLOOKUP(B89,'[1]4'!B:D,3,0),"0")</f>
        <v>0</v>
      </c>
      <c r="AK89" s="77">
        <f>IFERROR(VLOOKUP(B89,'[1]4'!B:E,4,0),"0")</f>
        <v>0</v>
      </c>
      <c r="AL89" s="77">
        <f>IFERROR(VLOOKUP(B89,'[1]4'!B:F,5,0),"0")</f>
        <v>0</v>
      </c>
      <c r="AM89" s="77">
        <f>IFERROR(VLOOKUP(B89,'[1]4'!B:J,9,0),"0")</f>
        <v>0</v>
      </c>
      <c r="AN89" s="77">
        <f>IFERROR(VLOOKUP(B89,'[1]4'!B:K,10,0),"0")</f>
        <v>0</v>
      </c>
      <c r="AO89" s="77">
        <f>IFERROR(VLOOKUP(B89,'[1]4'!B:L,11,0),"0")</f>
        <v>0</v>
      </c>
      <c r="AP89" s="75">
        <f t="shared" si="47"/>
        <v>0</v>
      </c>
      <c r="AQ89" s="77">
        <f>IFERROR(VLOOKUP(B89,'[1]5'!B:D,3,0),"0")</f>
        <v>0</v>
      </c>
      <c r="AR89" s="77">
        <f>IFERROR(VLOOKUP(B89,'[1]5'!B:E,4,0),"0")</f>
        <v>0</v>
      </c>
      <c r="AS89" s="77">
        <f>IFERROR(VLOOKUP(B89,'[1]5'!B:F,5,0),"0")</f>
        <v>0</v>
      </c>
      <c r="AT89" s="77">
        <f>IFERROR(VLOOKUP(B89,'[1]5'!B:J,9,0),"0")</f>
        <v>1</v>
      </c>
      <c r="AU89" s="77">
        <f>IFERROR(VLOOKUP(B89,'[1]5'!B:K,10,0),"0")</f>
        <v>0</v>
      </c>
      <c r="AV89" s="77">
        <f>IFERROR(VLOOKUP(B89,'[1]5'!B:L,11,0),"0")</f>
        <v>0</v>
      </c>
      <c r="AW89" s="75">
        <f t="shared" si="48"/>
        <v>1</v>
      </c>
      <c r="AX89" s="77">
        <f>IFERROR(VLOOKUP(B89,'[1]6'!B:D,3,0),"0")</f>
        <v>7</v>
      </c>
      <c r="AY89" s="77">
        <f>IFERROR(VLOOKUP(B89,'[1]6'!B:E,4,0),"0")</f>
        <v>0</v>
      </c>
      <c r="AZ89" s="77">
        <f>IFERROR(VLOOKUP(B89,'[1]6'!B:F,5,0),"0")</f>
        <v>0</v>
      </c>
      <c r="BA89" s="77">
        <f>IFERROR(VLOOKUP(B89,'[1]6'!B:J,9,0),"0")</f>
        <v>0</v>
      </c>
      <c r="BB89" s="77">
        <f>IFERROR(VLOOKUP(B89,'[1]6'!B:K,10,0),"0")</f>
        <v>0</v>
      </c>
      <c r="BC89" s="77">
        <f>IFERROR(VLOOKUP(B89,'[1]6'!B:L,11,0),"0")</f>
        <v>0</v>
      </c>
      <c r="BD89" s="75">
        <f t="shared" si="49"/>
        <v>7</v>
      </c>
      <c r="BE89" s="77">
        <f>IFERROR(VLOOKUP(B89,'[1]7'!B:D,3,0),"0")</f>
        <v>10</v>
      </c>
      <c r="BF89" s="77">
        <f>IFERROR(VLOOKUP(B89,'[1]7'!B:E,4,0),"0")</f>
        <v>0</v>
      </c>
      <c r="BG89" s="77">
        <f>IFERROR(VLOOKUP(B89,'[1]7'!B:F,5,0),"0")</f>
        <v>0</v>
      </c>
      <c r="BH89" s="77">
        <f>IFERROR(VLOOKUP(B89,'[1]7'!B:J,9,0),"0")</f>
        <v>0</v>
      </c>
      <c r="BI89" s="77">
        <f>IFERROR(VLOOKUP(B89,'[1]7'!B:K,10,0),"0")</f>
        <v>0</v>
      </c>
      <c r="BJ89" s="77">
        <f>IFERROR(VLOOKUP(B89,'[1]7'!B:L,11,0),"0")</f>
        <v>0</v>
      </c>
      <c r="BK89" s="75">
        <f t="shared" si="50"/>
        <v>10</v>
      </c>
      <c r="BL89" s="77">
        <f>IFERROR(VLOOKUP(B89,'[1]8'!B:D,3,0),"0")</f>
        <v>1</v>
      </c>
      <c r="BM89" s="77">
        <f>IFERROR(VLOOKUP(B89,'[1]8'!B:E,4,0),"0")</f>
        <v>0</v>
      </c>
      <c r="BN89" s="77">
        <f>IFERROR(VLOOKUP(B89,'[1]8'!B:F,5,0),"0")</f>
        <v>0</v>
      </c>
      <c r="BO89" s="77">
        <f>IFERROR(VLOOKUP(B89,'[1]8'!B:J,9,0),"0")</f>
        <v>0</v>
      </c>
      <c r="BP89" s="77">
        <f>IFERROR(VLOOKUP(B89,'[1]8'!B:K,10,0),"0")</f>
        <v>0</v>
      </c>
      <c r="BQ89" s="77">
        <f>IFERROR(VLOOKUP(B89,'[1]8'!B:L,11,0),"0")</f>
        <v>0</v>
      </c>
      <c r="BR89" s="75">
        <f t="shared" si="51"/>
        <v>1</v>
      </c>
      <c r="BS89" s="77">
        <f>IFERROR(VLOOKUP(B89,'[1]9'!B:D,3,0),"0")</f>
        <v>0</v>
      </c>
      <c r="BT89" s="77">
        <f>IFERROR(VLOOKUP(B89,'[1]9'!B:E,4,0),"0")</f>
        <v>1</v>
      </c>
      <c r="BU89" s="77">
        <f>IFERROR(VLOOKUP(B89,'[1]9'!B:F,5,0),"0")</f>
        <v>0</v>
      </c>
      <c r="BV89" s="77">
        <f>IFERROR(VLOOKUP(B89,'[1]9'!B:J,9,0),"0")</f>
        <v>0</v>
      </c>
      <c r="BW89" s="77">
        <f>IFERROR(VLOOKUP(B89,'[1]9'!B:K,10,0),"0")</f>
        <v>0</v>
      </c>
      <c r="BX89" s="77">
        <f>IFERROR(VLOOKUP(B89,'[1]9'!B:L,11,0),"0")</f>
        <v>10</v>
      </c>
      <c r="BY89" s="75">
        <f t="shared" si="52"/>
        <v>11</v>
      </c>
      <c r="BZ89" s="77">
        <f>IFERROR(VLOOKUP(B89,'[1]10'!B:D,3,0),"0")</f>
        <v>1</v>
      </c>
      <c r="CA89" s="77">
        <f>IFERROR(VLOOKUP(B89,'[1]10'!B:E,4,0),"0")</f>
        <v>2</v>
      </c>
      <c r="CB89" s="77">
        <f>VLOOKUP(B89,'[1]10'!B:F,5,0)</f>
        <v>0</v>
      </c>
      <c r="CC89" s="77">
        <f>IFERROR(VLOOKUP(B89,'[1]10'!B:J,9,0),"0")</f>
        <v>0</v>
      </c>
      <c r="CD89" s="77">
        <f>IFERROR(VLOOKUP(B89,'[1]10'!B:K,10,0),"0")</f>
        <v>0</v>
      </c>
      <c r="CE89" s="77">
        <f>IFERROR(VLOOKUP(B89,'[1]10'!B:L,11,0),"0")</f>
        <v>0</v>
      </c>
      <c r="CF89" s="75">
        <f t="shared" si="53"/>
        <v>3</v>
      </c>
      <c r="CG89" s="77">
        <f>IFERROR(VLOOKUP(B89,'[1]11'!B:D,3,0),"0")</f>
        <v>0</v>
      </c>
      <c r="CH89" s="77">
        <f>IFERROR(VLOOKUP(B89,'[1]11'!B:E,4,0),"0")</f>
        <v>0</v>
      </c>
      <c r="CI89" s="77">
        <f>IFERROR(VLOOKUP(B89,'[1]11'!B:F,5,0),"0")</f>
        <v>0</v>
      </c>
      <c r="CJ89" s="77">
        <f>IFERROR(VLOOKUP(B89,'[1]11'!B:J,9,0),"0")</f>
        <v>2</v>
      </c>
      <c r="CK89" s="77">
        <f>IFERROR(VLOOKUP(B89,'[1]11'!B:K,10,0),"0")</f>
        <v>0</v>
      </c>
      <c r="CL89" s="77">
        <f>IFERROR(VLOOKUP(B89,'[1]11'!B:L,11,0),"0")</f>
        <v>0</v>
      </c>
      <c r="CM89" s="75">
        <f t="shared" si="54"/>
        <v>2</v>
      </c>
      <c r="CN89" s="77">
        <f>IFERROR(VLOOKUP(B89,'[1]12'!B:D,3,0),"0")</f>
        <v>2</v>
      </c>
      <c r="CO89" s="77">
        <f>IFERROR(VLOOKUP(B89,'[1]12'!B:E,4,0),"0")</f>
        <v>1</v>
      </c>
      <c r="CP89" s="77">
        <f>IFERROR(VLOOKUP(B89,'[1]12'!B:F,5,0),"0")</f>
        <v>0</v>
      </c>
      <c r="CQ89" s="77">
        <f>IFERROR(VLOOKUP(B89,'[1]12'!B:J,9,0),"0")</f>
        <v>1</v>
      </c>
      <c r="CR89" s="77">
        <f>IFERROR(VLOOKUP(B89,'[1]12'!B:K,10,0),"0")</f>
        <v>0</v>
      </c>
      <c r="CS89" s="77">
        <f>IFERROR(VLOOKUP(B89,'[1]12'!B:L,11,0),"0")</f>
        <v>0</v>
      </c>
      <c r="CT89" s="75">
        <f t="shared" si="55"/>
        <v>4</v>
      </c>
      <c r="CU89" s="77">
        <f>IFERROR(VLOOKUP(B89,'[1]13'!B:D,3,0),"0")</f>
        <v>1</v>
      </c>
      <c r="CV89" s="77">
        <f>IFERROR(VLOOKUP(B89,'[1]13'!B:E,4,0),"0")</f>
        <v>2</v>
      </c>
      <c r="CW89" s="77">
        <f>IFERROR(VLOOKUP(B89,'[1]13'!B:F,5,0),"0")</f>
        <v>0</v>
      </c>
      <c r="CX89" s="77">
        <f>IFERROR(VLOOKUP(B89,'[1]13'!B:J,9,0),"0")</f>
        <v>0</v>
      </c>
      <c r="CY89" s="77">
        <f>IFERROR(VLOOKUP(B89,'[1]13'!B:K,10,0),"0")</f>
        <v>0</v>
      </c>
      <c r="CZ89" s="77">
        <f>IFERROR(VLOOKUP(B89,'[1]13'!B:L,11,0),"0")</f>
        <v>0</v>
      </c>
      <c r="DA89" s="75">
        <f t="shared" si="56"/>
        <v>3</v>
      </c>
      <c r="DB89" s="77">
        <f>IFERROR(VLOOKUP(B89,'[1]14'!B:D,3,0),"0")</f>
        <v>0</v>
      </c>
      <c r="DC89" s="77">
        <f>IFERROR(VLOOKUP(B89,'[1]14'!B:E,4,0),"0")</f>
        <v>2</v>
      </c>
      <c r="DD89" s="77">
        <f>IFERROR(VLOOKUP(B89,'[1]14'!B:F,5,0),"0")</f>
        <v>0</v>
      </c>
      <c r="DE89" s="77">
        <f>IFERROR(VLOOKUP(B89,'[1]14'!B:J,9,0),"0")</f>
        <v>0</v>
      </c>
      <c r="DF89" s="77">
        <f>IFERROR(VLOOKUP(B89,'[1]14'!B:K,10,0),"0")</f>
        <v>0</v>
      </c>
      <c r="DG89" s="77">
        <f>IFERROR(VLOOKUP(B89,'[1]14'!B:L,11,0),"0")</f>
        <v>5</v>
      </c>
      <c r="DH89" s="75">
        <f t="shared" si="57"/>
        <v>2</v>
      </c>
      <c r="DI89" s="77">
        <f>IFERROR(VLOOKUP(B89,'[1]15'!B:D,3,0),"0")</f>
        <v>2</v>
      </c>
      <c r="DJ89" s="77">
        <f>IFERROR(VLOOKUP(B89,'[1]15'!B:E,4,0),"0")</f>
        <v>0</v>
      </c>
      <c r="DK89" s="77">
        <f>IFERROR(VLOOKUP(B89,'[1]15'!B:F,5,0),"0")</f>
        <v>0</v>
      </c>
      <c r="DL89" s="77">
        <f>IFERROR(VLOOKUP(B89,'[1]15'!B:J,9,0),"0")</f>
        <v>0</v>
      </c>
      <c r="DM89" s="77">
        <f>IFERROR(VLOOKUP(B89,'[1]15'!B:K,10,0),"0")</f>
        <v>0</v>
      </c>
      <c r="DN89" s="77">
        <f>IFERROR(VLOOKUP(B89,'[1]15'!B:L,11,0),"0")</f>
        <v>0</v>
      </c>
      <c r="DO89" s="75">
        <f t="shared" si="58"/>
        <v>2</v>
      </c>
      <c r="DP89" s="77">
        <f>IFERROR(VLOOKUP(B89,'[1]16'!B:D,3,0),"0")</f>
        <v>0</v>
      </c>
      <c r="DQ89" s="77">
        <f>IFERROR(VLOOKUP(B89,'[1]16'!B:E,4,0),"0")</f>
        <v>0</v>
      </c>
      <c r="DR89" s="77">
        <f>IFERROR(VLOOKUP(B89,'[1]16'!B:F,5,0),"0")</f>
        <v>0</v>
      </c>
      <c r="DS89" s="77">
        <f>IFERROR(VLOOKUP(B89,'[1]16'!B:J,9,0),"0")</f>
        <v>1</v>
      </c>
      <c r="DT89" s="77">
        <f>IFERROR(VLOOKUP(B89,'[1]16'!B:K,10,0),"0")</f>
        <v>0</v>
      </c>
      <c r="DU89" s="77">
        <f>IFERROR(VLOOKUP(B89,'[1]16'!B:L,11,0),"0")</f>
        <v>0</v>
      </c>
      <c r="DV89" s="75">
        <f t="shared" si="59"/>
        <v>1</v>
      </c>
      <c r="DW89" s="77">
        <f>IFERROR(VLOOKUP(B89,'[1]17'!B:D,3,0),"0")</f>
        <v>0</v>
      </c>
      <c r="DX89" s="77">
        <f>IFERROR(VLOOKUP(B89,'[1]17'!B:E,4,0),"0")</f>
        <v>0</v>
      </c>
      <c r="DY89" s="77">
        <f>IFERROR(VLOOKUP(B89,'[1]17'!B:F,5,0),"0")</f>
        <v>0</v>
      </c>
      <c r="DZ89" s="77">
        <f>IFERROR(VLOOKUP(B89,'[1]17'!B:J,9,0),"0")</f>
        <v>1</v>
      </c>
      <c r="EA89" s="77">
        <f>IFERROR(VLOOKUP(B89,'[1]17'!B:K,10,0),"0")</f>
        <v>0</v>
      </c>
      <c r="EB89" s="77">
        <f>IFERROR(VLOOKUP(B89,'[1]17'!B:L,11,0),"0")</f>
        <v>0</v>
      </c>
      <c r="EC89" s="75">
        <f t="shared" si="60"/>
        <v>1</v>
      </c>
      <c r="ED89" s="77">
        <f>IFERROR(VLOOKUP(B89,'[1]18'!B:D,3,0),"0")</f>
        <v>4</v>
      </c>
      <c r="EE89" s="77">
        <f>IFERROR(VLOOKUP(B89,'[1]18'!B:E,4,0),"0")</f>
        <v>0</v>
      </c>
      <c r="EF89" s="77">
        <f>IFERROR(VLOOKUP(B89,'[1]18'!B:F,5,0),"0")</f>
        <v>0</v>
      </c>
      <c r="EG89" s="77">
        <f>IFERROR(VLOOKUP(B89,'[1]18'!B:J,9,0),"0")</f>
        <v>1</v>
      </c>
      <c r="EH89" s="77">
        <f>IFERROR(VLOOKUP(B89,'[1]18'!B:K,10,0),"0")</f>
        <v>0</v>
      </c>
      <c r="EI89" s="77">
        <f>IFERROR(VLOOKUP(B89,'[1]18'!B:L,11,0),"0")</f>
        <v>0</v>
      </c>
      <c r="EJ89" s="75">
        <f t="shared" si="61"/>
        <v>5</v>
      </c>
      <c r="EK89" s="77">
        <f>IFERROR(VLOOKUP(B89,'[1]19'!B:D,3,0),"0")</f>
        <v>9</v>
      </c>
      <c r="EL89" s="77">
        <f>IFERROR(VLOOKUP(B89,'[1]19'!B:E,4,0),"0")</f>
        <v>0</v>
      </c>
      <c r="EM89" s="77">
        <f>IFERROR(VLOOKUP(B89,'[1]19'!B:F,5,0),"0")</f>
        <v>0</v>
      </c>
      <c r="EN89" s="77">
        <f>IFERROR(VLOOKUP(B89,'[1]19'!B:J,9,0),"0")</f>
        <v>0</v>
      </c>
      <c r="EO89" s="77">
        <f>IFERROR(VLOOKUP(B89,'[1]19'!B:K,10,0),"0")</f>
        <v>0</v>
      </c>
      <c r="EP89" s="77">
        <f>IFERROR(VLOOKUP(B89,'[1]19'!B:L,11,0),"0")</f>
        <v>0</v>
      </c>
      <c r="EQ89" s="75">
        <f t="shared" si="62"/>
        <v>9</v>
      </c>
      <c r="ER89" s="77">
        <f>IFERROR(VLOOKUP(B89,'[1]20'!B:D,3,0),"0")</f>
        <v>13</v>
      </c>
      <c r="ES89" s="77">
        <f>IFERROR(VLOOKUP(B89,'[1]20'!B:E,4,0),"0")</f>
        <v>0</v>
      </c>
      <c r="ET89" s="77">
        <f>IFERROR(VLOOKUP(B89,'[1]20'!B:F,5,0),"0")</f>
        <v>0</v>
      </c>
      <c r="EU89" s="77">
        <f>IFERROR(VLOOKUP(B89,'[1]20'!B:J,9,0),"0")</f>
        <v>0</v>
      </c>
      <c r="EV89" s="77">
        <f>IFERROR(VLOOKUP(B89,'[1]20'!B:K,10,0),"0")</f>
        <v>0</v>
      </c>
      <c r="EW89" s="77">
        <f>IFERROR(VLOOKUP(B89,'[1]20'!B:L,11,0),"0")</f>
        <v>0</v>
      </c>
      <c r="EX89" s="75">
        <f t="shared" si="63"/>
        <v>13</v>
      </c>
      <c r="EY89" s="77">
        <f>IFERROR(VLOOKUP(B89,'[1]21'!B:D,3,0),"0")</f>
        <v>7</v>
      </c>
      <c r="EZ89" s="77">
        <f>IFERROR(VLOOKUP(B89,'[1]21'!B:E,4,0),"0")</f>
        <v>5</v>
      </c>
      <c r="FA89" s="77">
        <f>IFERROR(VLOOKUP(B89,'[1]21'!B:F,5,0),"0")</f>
        <v>0</v>
      </c>
      <c r="FB89" s="77">
        <f>IFERROR(VLOOKUP(B89,'[1]21'!B:J,9,0),"0")</f>
        <v>5</v>
      </c>
      <c r="FC89" s="77">
        <f>IFERROR(VLOOKUP(B89,'[1]21'!B:K,10,0),"0")</f>
        <v>0</v>
      </c>
      <c r="FD89" s="77">
        <f>IFERROR(VLOOKUP(B89,'[1]21'!B:L,11,0),"0")</f>
        <v>0</v>
      </c>
      <c r="FE89" s="75">
        <f t="shared" si="64"/>
        <v>17</v>
      </c>
      <c r="FF89" s="77">
        <f>IFERROR(VLOOKUP(B89,'[1]22'!B:D,3,0),"0")</f>
        <v>2</v>
      </c>
      <c r="FG89" s="77">
        <f>IFERROR(VLOOKUP(B89,'[1]22'!B:E,4,0),"0")</f>
        <v>0</v>
      </c>
      <c r="FH89" s="77">
        <f>IFERROR(VLOOKUP(B89,'[1]22'!B:F,5,0),"0")</f>
        <v>0</v>
      </c>
      <c r="FI89" s="77">
        <f>IFERROR(VLOOKUP(B89,'[1]22'!B:J,9,0),"0")</f>
        <v>2</v>
      </c>
      <c r="FJ89" s="77">
        <f>IFERROR(VLOOKUP(B89,'[1]22'!B:K,10,0),"0")</f>
        <v>0</v>
      </c>
      <c r="FK89" s="77">
        <f>IFERROR(VLOOKUP(B89,'[1]22'!B:L,11,0),"0")</f>
        <v>0</v>
      </c>
      <c r="FL89" s="75">
        <f t="shared" si="65"/>
        <v>4</v>
      </c>
      <c r="FM89" s="77">
        <f>IFERROR(VLOOKUP(B89,'[1]23'!B:D,3,0),"0")</f>
        <v>6</v>
      </c>
      <c r="FN89" s="77">
        <f>IFERROR(VLOOKUP(B89,'[1]23'!B:E,4,0),"0")</f>
        <v>0</v>
      </c>
      <c r="FO89" s="77">
        <f>IFERROR(VLOOKUP(B89,'[1]23'!B:F,5,0),"0")</f>
        <v>0</v>
      </c>
      <c r="FP89" s="77">
        <f>IFERROR(VLOOKUP(B89,'[1]23'!B:J,9,0),"0")</f>
        <v>0</v>
      </c>
      <c r="FQ89" s="77">
        <f>IFERROR(VLOOKUP(B89,'[1]23'!B:K,10,0),"0")</f>
        <v>0</v>
      </c>
      <c r="FR89" s="77">
        <f>IFERROR(VLOOKUP(B89,'[1]23'!B:L,11,0),"0")</f>
        <v>0</v>
      </c>
      <c r="FS89" s="75">
        <f t="shared" si="66"/>
        <v>6</v>
      </c>
      <c r="FT89" s="77">
        <f>IFERROR(VLOOKUP(B89,'[1]24'!B:D,3,0),"0")</f>
        <v>4</v>
      </c>
      <c r="FU89" s="77">
        <f>IFERROR(VLOOKUP(B89,'[1]24'!B:E,4,0),"0")</f>
        <v>0</v>
      </c>
      <c r="FV89" s="77">
        <f>IFERROR(VLOOKUP(B89,'[1]24'!B:F,5,0),"0")</f>
        <v>0</v>
      </c>
      <c r="FW89" s="77">
        <f>IFERROR(VLOOKUP(B89,'[1]24'!B:J,9,0),"0")</f>
        <v>1</v>
      </c>
      <c r="FX89" s="77">
        <f>IFERROR(VLOOKUP(B89,'[1]24'!B:K,10,0),"0")</f>
        <v>0</v>
      </c>
      <c r="FY89" s="77">
        <f>IFERROR(VLOOKUP(B89,'[1]24'!B:L,11,0),"0")</f>
        <v>0</v>
      </c>
      <c r="FZ89" s="75">
        <f t="shared" si="67"/>
        <v>5</v>
      </c>
      <c r="GA89" s="77">
        <f>IFERROR(VLOOKUP(B89,'[1]25'!B:D,3,0),"0")</f>
        <v>7</v>
      </c>
      <c r="GB89" s="77">
        <f>IFERROR(VLOOKUP(B89,'[1]25'!B:E,4,0),"0")</f>
        <v>0</v>
      </c>
      <c r="GC89" s="77">
        <f>IFERROR(VLOOKUP(B89,'[1]25'!B:F,5,0),"0")</f>
        <v>0</v>
      </c>
      <c r="GD89" s="77">
        <f>IFERROR(VLOOKUP(B89,'[1]25'!B:J,9,0),"0")</f>
        <v>0</v>
      </c>
      <c r="GE89" s="77">
        <f>IFERROR(VLOOKUP(B89,'[1]25'!B:K,10,0),"0")</f>
        <v>0</v>
      </c>
      <c r="GF89" s="77">
        <f>IFERROR(VLOOKUP(B89,'[1]25'!B:L,11,0),"0")</f>
        <v>5</v>
      </c>
      <c r="GG89" s="75">
        <f t="shared" si="68"/>
        <v>7</v>
      </c>
      <c r="GH89" s="77">
        <f>IFERROR(VLOOKUP(B89,'[1]26'!B:D,3,0),"0")</f>
        <v>2</v>
      </c>
      <c r="GI89" s="77">
        <f>IFERROR(VLOOKUP(B89,'[1]26'!B:E,4,0),"0")</f>
        <v>0</v>
      </c>
      <c r="GJ89" s="77">
        <f>IFERROR(VLOOKUP(B89,'[1]26'!B:F,5,0),"0")</f>
        <v>0</v>
      </c>
      <c r="GK89" s="77">
        <f>IFERROR(VLOOKUP(B89,'[1]26'!B:J,9,0),"0")</f>
        <v>4</v>
      </c>
      <c r="GL89" s="77">
        <f>IFERROR(VLOOKUP(B89,'[1]26'!B:K,10,0),"0")</f>
        <v>0</v>
      </c>
      <c r="GM89" s="77">
        <f>IFERROR(VLOOKUP(B89,'[1]26'!B:L,11,0),"0")</f>
        <v>0</v>
      </c>
      <c r="GN89" s="75">
        <f t="shared" si="69"/>
        <v>6</v>
      </c>
      <c r="GO89" s="77">
        <f>IFERROR(VLOOKUP(B89,'[1]27'!B:D,3,0),"0")</f>
        <v>0</v>
      </c>
      <c r="GP89" s="77">
        <f>IFERROR(VLOOKUP(B89,'[1]27'!B:E,4,0),"0")</f>
        <v>0</v>
      </c>
      <c r="GQ89" s="77">
        <f>IFERROR(VLOOKUP(B89,'[1]27'!B:F,5,0),"0")</f>
        <v>0</v>
      </c>
      <c r="GR89" s="77">
        <f>IFERROR(VLOOKUP(B89,'[1]27'!B:J,9,0),"0")</f>
        <v>3</v>
      </c>
      <c r="GS89" s="77">
        <f>IFERROR(VLOOKUP(B89,'[1]27'!B:K,10,0),"0")</f>
        <v>0</v>
      </c>
      <c r="GT89" s="77">
        <f>IFERROR(VLOOKUP(B89,'[1]27'!B:L,11,0),"0")</f>
        <v>10</v>
      </c>
      <c r="GU89" s="75">
        <f t="shared" si="70"/>
        <v>13</v>
      </c>
      <c r="GV89" s="77">
        <f>IFERROR(VLOOKUP(B89,'[1]28'!B:D,3,0),"0")</f>
        <v>5</v>
      </c>
      <c r="GW89" s="77">
        <f>IFERROR(VLOOKUP(B89,'[1]28'!B:E,4,0),"0")</f>
        <v>0</v>
      </c>
      <c r="GX89" s="77">
        <f>IFERROR(VLOOKUP(B89,'[1]28'!B:F,5,0),"0")</f>
        <v>0</v>
      </c>
      <c r="GY89" s="77">
        <f>IFERROR(VLOOKUP(B89,'[1]28'!B:J,9,0),"0")</f>
        <v>1</v>
      </c>
      <c r="GZ89" s="77">
        <f>IFERROR(VLOOKUP(B89,'[1]28'!B:K,10,0),"0")</f>
        <v>0</v>
      </c>
      <c r="HA89" s="77">
        <f>IFERROR(VLOOKUP(B89,'[1]28'!B:L,11,0),"0")</f>
        <v>0</v>
      </c>
      <c r="HB89" s="75">
        <f t="shared" si="71"/>
        <v>6</v>
      </c>
      <c r="HC89" s="77" t="str">
        <f>IFERROR(VLOOKUP(B89,#REF!,3),"0")</f>
        <v>0</v>
      </c>
      <c r="HD89" s="77" t="str">
        <f>IFERROR(VLOOKUP(B89,#REF!,4,0),"0")</f>
        <v>0</v>
      </c>
      <c r="HE89" s="77" t="str">
        <f>IFERROR(VLOOKUP(B89,#REF!,5,0),"0")</f>
        <v>0</v>
      </c>
      <c r="HF89" s="77" t="str">
        <f>IFERROR(VLOOKUP(B89,#REF!,9,0),"0")</f>
        <v>0</v>
      </c>
      <c r="HG89" s="77" t="str">
        <f>IFERROR(VLOOKUP(B89,#REF!,10,0),"0")</f>
        <v>0</v>
      </c>
      <c r="HH89" s="77" t="str">
        <f>IFERROR(VLOOKUP(B89,#REF!,11,0),"0")</f>
        <v>0</v>
      </c>
      <c r="HI89" s="75">
        <f t="shared" si="72"/>
        <v>0</v>
      </c>
      <c r="HP89" s="75">
        <f t="shared" si="73"/>
        <v>0</v>
      </c>
      <c r="HW89" s="75">
        <f t="shared" si="74"/>
        <v>0</v>
      </c>
    </row>
    <row r="90" spans="1:231" x14ac:dyDescent="0.6">
      <c r="A90" s="57">
        <v>87</v>
      </c>
      <c r="B90" s="57">
        <v>1113173</v>
      </c>
      <c r="C90" s="58" t="s">
        <v>16806</v>
      </c>
      <c r="D90" s="57" t="s">
        <v>168</v>
      </c>
      <c r="E90" s="59">
        <v>0</v>
      </c>
      <c r="F90" s="73">
        <f t="shared" si="43"/>
        <v>0</v>
      </c>
      <c r="G90" s="74">
        <f t="shared" si="75"/>
        <v>0</v>
      </c>
      <c r="H90" s="74">
        <f t="shared" si="75"/>
        <v>0</v>
      </c>
      <c r="I90" s="74">
        <f t="shared" si="75"/>
        <v>0</v>
      </c>
      <c r="J90" s="74">
        <f t="shared" si="75"/>
        <v>0</v>
      </c>
      <c r="K90" s="74">
        <f t="shared" si="75"/>
        <v>0</v>
      </c>
      <c r="L90" s="74">
        <f t="shared" si="75"/>
        <v>0</v>
      </c>
      <c r="M90" s="75">
        <f t="shared" si="41"/>
        <v>0</v>
      </c>
      <c r="N90" s="76">
        <f t="shared" si="42"/>
        <v>0</v>
      </c>
      <c r="O90" s="77" t="str">
        <f>IFERROR(VLOOKUP(B90,'[1]1ไม่มียอด'!B:D,3,0),"0")</f>
        <v>0</v>
      </c>
      <c r="P90" s="77" t="str">
        <f>IFERROR(VLOOKUP(B90,'[1]1ไม่มียอด'!B:E,4,0),"0")</f>
        <v>0</v>
      </c>
      <c r="Q90" s="77" t="str">
        <f>IFERROR(VLOOKUP(B90,'[1]1ไม่มียอด'!B:F,5,0),"0")</f>
        <v>0</v>
      </c>
      <c r="R90" s="77" t="str">
        <f>IFERROR(VLOOKUP(B90,'[1]1ไม่มียอด'!B:G,6,0),"0")</f>
        <v>0</v>
      </c>
      <c r="S90" s="77" t="str">
        <f>IFERROR(VLOOKUP(B90,'[1]1ไม่มียอด'!B:J,9,0),"0")</f>
        <v>0</v>
      </c>
      <c r="T90" s="77" t="str">
        <f>IFERROR(VLOOKUP(B90,'[1]1ไม่มียอด'!B:K,10,0),"0")</f>
        <v>0</v>
      </c>
      <c r="U90" s="75">
        <f t="shared" si="44"/>
        <v>0</v>
      </c>
      <c r="V90" s="77" t="str">
        <f>IFERROR(VLOOKUP(B90,#REF!,3,0),"0")</f>
        <v>0</v>
      </c>
      <c r="W90" s="77" t="str">
        <f>IFERROR(VLOOKUP(B90,#REF!,4,0),"0")</f>
        <v>0</v>
      </c>
      <c r="X90" s="77" t="str">
        <f>IFERROR(VLOOKUP(B90,#REF!,5,0),"0")</f>
        <v>0</v>
      </c>
      <c r="Y90" s="77" t="str">
        <f>IFERROR(VLOOKUP(B90,#REF!,9,0),"0")</f>
        <v>0</v>
      </c>
      <c r="Z90" s="77" t="str">
        <f>IFERROR(VLOOKUP(B90,#REF!,10,0),"0")</f>
        <v>0</v>
      </c>
      <c r="AA90" s="77" t="str">
        <f>IFERROR(VLOOKUP(B90,#REF!,11,0),"0")</f>
        <v>0</v>
      </c>
      <c r="AB90" s="75">
        <f t="shared" si="45"/>
        <v>0</v>
      </c>
      <c r="AC90" s="77">
        <f>IFERROR(VLOOKUP(B90,'[1]3'!B:D,3,0),"0")</f>
        <v>0</v>
      </c>
      <c r="AD90" s="77">
        <f>IFERROR(VLOOKUP(B90,'[1]3'!B:E,4,0),"0")</f>
        <v>0</v>
      </c>
      <c r="AE90" s="77">
        <f>IFERROR(VLOOKUP(B90,'[1]3'!B:F,5,0),"0")</f>
        <v>0</v>
      </c>
      <c r="AF90" s="77">
        <f>IFERROR(VLOOKUP(B90,'[1]3'!B:J,9,0),"0")</f>
        <v>0</v>
      </c>
      <c r="AG90" s="77">
        <f>IFERROR(VLOOKUP(B90,'[1]3'!B:K,10,0),"0")</f>
        <v>0</v>
      </c>
      <c r="AH90" s="77">
        <f>IFERROR(VLOOKUP(B90,'[1]3'!B:L,11,0),"0")</f>
        <v>0</v>
      </c>
      <c r="AI90" s="75">
        <f t="shared" si="46"/>
        <v>0</v>
      </c>
      <c r="AJ90" s="77">
        <f>IFERROR(VLOOKUP(B90,'[1]4'!B:D,3,0),"0")</f>
        <v>0</v>
      </c>
      <c r="AK90" s="77">
        <f>IFERROR(VLOOKUP(B90,'[1]4'!B:E,4,0),"0")</f>
        <v>0</v>
      </c>
      <c r="AL90" s="77">
        <f>IFERROR(VLOOKUP(B90,'[1]4'!B:F,5,0),"0")</f>
        <v>0</v>
      </c>
      <c r="AM90" s="77">
        <f>IFERROR(VLOOKUP(B90,'[1]4'!B:J,9,0),"0")</f>
        <v>0</v>
      </c>
      <c r="AN90" s="77">
        <f>IFERROR(VLOOKUP(B90,'[1]4'!B:K,10,0),"0")</f>
        <v>0</v>
      </c>
      <c r="AO90" s="77">
        <f>IFERROR(VLOOKUP(B90,'[1]4'!B:L,11,0),"0")</f>
        <v>0</v>
      </c>
      <c r="AP90" s="75">
        <f t="shared" si="47"/>
        <v>0</v>
      </c>
      <c r="AQ90" s="77">
        <f>IFERROR(VLOOKUP(B90,'[1]5'!B:D,3,0),"0")</f>
        <v>0</v>
      </c>
      <c r="AR90" s="77">
        <f>IFERROR(VLOOKUP(B90,'[1]5'!B:E,4,0),"0")</f>
        <v>0</v>
      </c>
      <c r="AS90" s="77">
        <f>IFERROR(VLOOKUP(B90,'[1]5'!B:F,5,0),"0")</f>
        <v>0</v>
      </c>
      <c r="AT90" s="77">
        <f>IFERROR(VLOOKUP(B90,'[1]5'!B:J,9,0),"0")</f>
        <v>0</v>
      </c>
      <c r="AU90" s="77">
        <f>IFERROR(VLOOKUP(B90,'[1]5'!B:K,10,0),"0")</f>
        <v>0</v>
      </c>
      <c r="AV90" s="77">
        <f>IFERROR(VLOOKUP(B90,'[1]5'!B:L,11,0),"0")</f>
        <v>0</v>
      </c>
      <c r="AW90" s="75">
        <f t="shared" si="48"/>
        <v>0</v>
      </c>
      <c r="AX90" s="77">
        <f>IFERROR(VLOOKUP(B90,'[1]6'!B:D,3,0),"0")</f>
        <v>0</v>
      </c>
      <c r="AY90" s="77">
        <f>IFERROR(VLOOKUP(B90,'[1]6'!B:E,4,0),"0")</f>
        <v>0</v>
      </c>
      <c r="AZ90" s="77">
        <f>IFERROR(VLOOKUP(B90,'[1]6'!B:F,5,0),"0")</f>
        <v>0</v>
      </c>
      <c r="BA90" s="77">
        <f>IFERROR(VLOOKUP(B90,'[1]6'!B:J,9,0),"0")</f>
        <v>0</v>
      </c>
      <c r="BB90" s="77">
        <f>IFERROR(VLOOKUP(B90,'[1]6'!B:K,10,0),"0")</f>
        <v>0</v>
      </c>
      <c r="BC90" s="77">
        <f>IFERROR(VLOOKUP(B90,'[1]6'!B:L,11,0),"0")</f>
        <v>0</v>
      </c>
      <c r="BD90" s="75">
        <f t="shared" si="49"/>
        <v>0</v>
      </c>
      <c r="BE90" s="77">
        <f>IFERROR(VLOOKUP(B90,'[1]7'!B:D,3,0),"0")</f>
        <v>0</v>
      </c>
      <c r="BF90" s="77">
        <f>IFERROR(VLOOKUP(B90,'[1]7'!B:E,4,0),"0")</f>
        <v>0</v>
      </c>
      <c r="BG90" s="77">
        <f>IFERROR(VLOOKUP(B90,'[1]7'!B:F,5,0),"0")</f>
        <v>0</v>
      </c>
      <c r="BH90" s="77">
        <f>IFERROR(VLOOKUP(B90,'[1]7'!B:J,9,0),"0")</f>
        <v>0</v>
      </c>
      <c r="BI90" s="77">
        <f>IFERROR(VLOOKUP(B90,'[1]7'!B:K,10,0),"0")</f>
        <v>0</v>
      </c>
      <c r="BJ90" s="77">
        <f>IFERROR(VLOOKUP(B90,'[1]7'!B:L,11,0),"0")</f>
        <v>0</v>
      </c>
      <c r="BK90" s="75">
        <f t="shared" si="50"/>
        <v>0</v>
      </c>
      <c r="BL90" s="77">
        <f>IFERROR(VLOOKUP(B90,'[1]8'!B:D,3,0),"0")</f>
        <v>0</v>
      </c>
      <c r="BM90" s="77">
        <f>IFERROR(VLOOKUP(B90,'[1]8'!B:E,4,0),"0")</f>
        <v>0</v>
      </c>
      <c r="BN90" s="77">
        <f>IFERROR(VLOOKUP(B90,'[1]8'!B:F,5,0),"0")</f>
        <v>0</v>
      </c>
      <c r="BO90" s="77">
        <f>IFERROR(VLOOKUP(B90,'[1]8'!B:J,9,0),"0")</f>
        <v>0</v>
      </c>
      <c r="BP90" s="77">
        <f>IFERROR(VLOOKUP(B90,'[1]8'!B:K,10,0),"0")</f>
        <v>0</v>
      </c>
      <c r="BQ90" s="77">
        <f>IFERROR(VLOOKUP(B90,'[1]8'!B:L,11,0),"0")</f>
        <v>0</v>
      </c>
      <c r="BR90" s="75">
        <f t="shared" si="51"/>
        <v>0</v>
      </c>
      <c r="BS90" s="77">
        <f>IFERROR(VLOOKUP(B90,'[1]9'!B:D,3,0),"0")</f>
        <v>0</v>
      </c>
      <c r="BT90" s="77">
        <f>IFERROR(VLOOKUP(B90,'[1]9'!B:E,4,0),"0")</f>
        <v>0</v>
      </c>
      <c r="BU90" s="77">
        <f>IFERROR(VLOOKUP(B90,'[1]9'!B:F,5,0),"0")</f>
        <v>0</v>
      </c>
      <c r="BV90" s="77">
        <f>IFERROR(VLOOKUP(B90,'[1]9'!B:J,9,0),"0")</f>
        <v>0</v>
      </c>
      <c r="BW90" s="77">
        <f>IFERROR(VLOOKUP(B90,'[1]9'!B:K,10,0),"0")</f>
        <v>0</v>
      </c>
      <c r="BX90" s="77">
        <f>IFERROR(VLOOKUP(B90,'[1]9'!B:L,11,0),"0")</f>
        <v>0</v>
      </c>
      <c r="BY90" s="75">
        <f t="shared" si="52"/>
        <v>0</v>
      </c>
      <c r="BZ90" s="77">
        <f>IFERROR(VLOOKUP(B90,'[1]10'!B:D,3,0),"0")</f>
        <v>0</v>
      </c>
      <c r="CA90" s="77">
        <f>IFERROR(VLOOKUP(B90,'[1]10'!B:E,4,0),"0")</f>
        <v>0</v>
      </c>
      <c r="CB90" s="77">
        <f>VLOOKUP(B90,'[1]10'!B:F,5,0)</f>
        <v>0</v>
      </c>
      <c r="CC90" s="77">
        <f>IFERROR(VLOOKUP(B90,'[1]10'!B:J,9,0),"0")</f>
        <v>0</v>
      </c>
      <c r="CD90" s="77">
        <f>IFERROR(VLOOKUP(B90,'[1]10'!B:K,10,0),"0")</f>
        <v>0</v>
      </c>
      <c r="CE90" s="77">
        <f>IFERROR(VLOOKUP(B90,'[1]10'!B:L,11,0),"0")</f>
        <v>0</v>
      </c>
      <c r="CF90" s="75">
        <f t="shared" si="53"/>
        <v>0</v>
      </c>
      <c r="CG90" s="77">
        <f>IFERROR(VLOOKUP(B90,'[1]11'!B:D,3,0),"0")</f>
        <v>0</v>
      </c>
      <c r="CH90" s="77">
        <f>IFERROR(VLOOKUP(B90,'[1]11'!B:E,4,0),"0")</f>
        <v>0</v>
      </c>
      <c r="CI90" s="77">
        <f>IFERROR(VLOOKUP(B90,'[1]11'!B:F,5,0),"0")</f>
        <v>0</v>
      </c>
      <c r="CJ90" s="77">
        <f>IFERROR(VLOOKUP(B90,'[1]11'!B:J,9,0),"0")</f>
        <v>0</v>
      </c>
      <c r="CK90" s="77">
        <f>IFERROR(VLOOKUP(B90,'[1]11'!B:K,10,0),"0")</f>
        <v>0</v>
      </c>
      <c r="CL90" s="77">
        <f>IFERROR(VLOOKUP(B90,'[1]11'!B:L,11,0),"0")</f>
        <v>0</v>
      </c>
      <c r="CM90" s="75">
        <f t="shared" si="54"/>
        <v>0</v>
      </c>
      <c r="CN90" s="77">
        <f>IFERROR(VLOOKUP(B90,'[1]12'!B:D,3,0),"0")</f>
        <v>0</v>
      </c>
      <c r="CO90" s="77">
        <f>IFERROR(VLOOKUP(B90,'[1]12'!B:E,4,0),"0")</f>
        <v>0</v>
      </c>
      <c r="CP90" s="77">
        <f>IFERROR(VLOOKUP(B90,'[1]12'!B:F,5,0),"0")</f>
        <v>0</v>
      </c>
      <c r="CQ90" s="77">
        <f>IFERROR(VLOOKUP(B90,'[1]12'!B:J,9,0),"0")</f>
        <v>0</v>
      </c>
      <c r="CR90" s="77">
        <f>IFERROR(VLOOKUP(B90,'[1]12'!B:K,10,0),"0")</f>
        <v>0</v>
      </c>
      <c r="CS90" s="77">
        <f>IFERROR(VLOOKUP(B90,'[1]12'!B:L,11,0),"0")</f>
        <v>0</v>
      </c>
      <c r="CT90" s="75">
        <f t="shared" si="55"/>
        <v>0</v>
      </c>
      <c r="CU90" s="77">
        <f>IFERROR(VLOOKUP(B90,'[1]13'!B:D,3,0),"0")</f>
        <v>0</v>
      </c>
      <c r="CV90" s="77">
        <f>IFERROR(VLOOKUP(B90,'[1]13'!B:E,4,0),"0")</f>
        <v>0</v>
      </c>
      <c r="CW90" s="77">
        <f>IFERROR(VLOOKUP(B90,'[1]13'!B:F,5,0),"0")</f>
        <v>0</v>
      </c>
      <c r="CX90" s="77">
        <f>IFERROR(VLOOKUP(B90,'[1]13'!B:J,9,0),"0")</f>
        <v>0</v>
      </c>
      <c r="CY90" s="77">
        <f>IFERROR(VLOOKUP(B90,'[1]13'!B:K,10,0),"0")</f>
        <v>0</v>
      </c>
      <c r="CZ90" s="77">
        <f>IFERROR(VLOOKUP(B90,'[1]13'!B:L,11,0),"0")</f>
        <v>0</v>
      </c>
      <c r="DA90" s="75">
        <f t="shared" si="56"/>
        <v>0</v>
      </c>
      <c r="DB90" s="77">
        <f>IFERROR(VLOOKUP(B90,'[1]14'!B:D,3,0),"0")</f>
        <v>0</v>
      </c>
      <c r="DC90" s="77">
        <f>IFERROR(VLOOKUP(B90,'[1]14'!B:E,4,0),"0")</f>
        <v>0</v>
      </c>
      <c r="DD90" s="77">
        <f>IFERROR(VLOOKUP(B90,'[1]14'!B:F,5,0),"0")</f>
        <v>0</v>
      </c>
      <c r="DE90" s="77">
        <f>IFERROR(VLOOKUP(B90,'[1]14'!B:J,9,0),"0")</f>
        <v>0</v>
      </c>
      <c r="DF90" s="77">
        <f>IFERROR(VLOOKUP(B90,'[1]14'!B:K,10,0),"0")</f>
        <v>0</v>
      </c>
      <c r="DG90" s="77">
        <f>IFERROR(VLOOKUP(B90,'[1]14'!B:L,11,0),"0")</f>
        <v>0</v>
      </c>
      <c r="DH90" s="75">
        <f t="shared" si="57"/>
        <v>0</v>
      </c>
      <c r="DI90" s="77">
        <f>IFERROR(VLOOKUP(B90,'[1]15'!B:D,3,0),"0")</f>
        <v>0</v>
      </c>
      <c r="DJ90" s="77">
        <f>IFERROR(VLOOKUP(B90,'[1]15'!B:E,4,0),"0")</f>
        <v>0</v>
      </c>
      <c r="DK90" s="77">
        <f>IFERROR(VLOOKUP(B90,'[1]15'!B:F,5,0),"0")</f>
        <v>0</v>
      </c>
      <c r="DL90" s="77">
        <f>IFERROR(VLOOKUP(B90,'[1]15'!B:J,9,0),"0")</f>
        <v>0</v>
      </c>
      <c r="DM90" s="77">
        <f>IFERROR(VLOOKUP(B90,'[1]15'!B:K,10,0),"0")</f>
        <v>0</v>
      </c>
      <c r="DN90" s="77">
        <f>IFERROR(VLOOKUP(B90,'[1]15'!B:L,11,0),"0")</f>
        <v>0</v>
      </c>
      <c r="DO90" s="75">
        <f t="shared" si="58"/>
        <v>0</v>
      </c>
      <c r="DP90" s="77">
        <f>IFERROR(VLOOKUP(B90,'[1]16'!B:D,3,0),"0")</f>
        <v>0</v>
      </c>
      <c r="DQ90" s="77">
        <f>IFERROR(VLOOKUP(B90,'[1]16'!B:E,4,0),"0")</f>
        <v>0</v>
      </c>
      <c r="DR90" s="77">
        <f>IFERROR(VLOOKUP(B90,'[1]16'!B:F,5,0),"0")</f>
        <v>0</v>
      </c>
      <c r="DS90" s="77">
        <f>IFERROR(VLOOKUP(B90,'[1]16'!B:J,9,0),"0")</f>
        <v>0</v>
      </c>
      <c r="DT90" s="77">
        <f>IFERROR(VLOOKUP(B90,'[1]16'!B:K,10,0),"0")</f>
        <v>0</v>
      </c>
      <c r="DU90" s="77">
        <f>IFERROR(VLOOKUP(B90,'[1]16'!B:L,11,0),"0")</f>
        <v>0</v>
      </c>
      <c r="DV90" s="75">
        <f t="shared" si="59"/>
        <v>0</v>
      </c>
      <c r="DW90" s="77">
        <f>IFERROR(VLOOKUP(B90,'[1]17'!B:D,3,0),"0")</f>
        <v>0</v>
      </c>
      <c r="DX90" s="77">
        <f>IFERROR(VLOOKUP(B90,'[1]17'!B:E,4,0),"0")</f>
        <v>0</v>
      </c>
      <c r="DY90" s="77">
        <f>IFERROR(VLOOKUP(B90,'[1]17'!B:F,5,0),"0")</f>
        <v>0</v>
      </c>
      <c r="DZ90" s="77">
        <f>IFERROR(VLOOKUP(B90,'[1]17'!B:J,9,0),"0")</f>
        <v>0</v>
      </c>
      <c r="EA90" s="77">
        <f>IFERROR(VLOOKUP(B90,'[1]17'!B:K,10,0),"0")</f>
        <v>0</v>
      </c>
      <c r="EB90" s="77">
        <f>IFERROR(VLOOKUP(B90,'[1]17'!B:L,11,0),"0")</f>
        <v>0</v>
      </c>
      <c r="EC90" s="75">
        <f t="shared" si="60"/>
        <v>0</v>
      </c>
      <c r="ED90" s="77">
        <f>IFERROR(VLOOKUP(B90,'[1]18'!B:D,3,0),"0")</f>
        <v>0</v>
      </c>
      <c r="EE90" s="77">
        <f>IFERROR(VLOOKUP(B90,'[1]18'!B:E,4,0),"0")</f>
        <v>0</v>
      </c>
      <c r="EF90" s="77">
        <f>IFERROR(VLOOKUP(B90,'[1]18'!B:F,5,0),"0")</f>
        <v>0</v>
      </c>
      <c r="EG90" s="77">
        <f>IFERROR(VLOOKUP(B90,'[1]18'!B:J,9,0),"0")</f>
        <v>0</v>
      </c>
      <c r="EH90" s="77">
        <f>IFERROR(VLOOKUP(B90,'[1]18'!B:K,10,0),"0")</f>
        <v>0</v>
      </c>
      <c r="EI90" s="77">
        <f>IFERROR(VLOOKUP(B90,'[1]18'!B:L,11,0),"0")</f>
        <v>0</v>
      </c>
      <c r="EJ90" s="75">
        <f t="shared" si="61"/>
        <v>0</v>
      </c>
      <c r="EK90" s="77">
        <f>IFERROR(VLOOKUP(B90,'[1]19'!B:D,3,0),"0")</f>
        <v>0</v>
      </c>
      <c r="EL90" s="77">
        <f>IFERROR(VLOOKUP(B90,'[1]19'!B:E,4,0),"0")</f>
        <v>0</v>
      </c>
      <c r="EM90" s="77">
        <f>IFERROR(VLOOKUP(B90,'[1]19'!B:F,5,0),"0")</f>
        <v>0</v>
      </c>
      <c r="EN90" s="77">
        <f>IFERROR(VLOOKUP(B90,'[1]19'!B:J,9,0),"0")</f>
        <v>0</v>
      </c>
      <c r="EO90" s="77">
        <f>IFERROR(VLOOKUP(B90,'[1]19'!B:K,10,0),"0")</f>
        <v>0</v>
      </c>
      <c r="EP90" s="77">
        <f>IFERROR(VLOOKUP(B90,'[1]19'!B:L,11,0),"0")</f>
        <v>0</v>
      </c>
      <c r="EQ90" s="75">
        <f t="shared" si="62"/>
        <v>0</v>
      </c>
      <c r="ER90" s="77">
        <f>IFERROR(VLOOKUP(B90,'[1]20'!B:D,3,0),"0")</f>
        <v>0</v>
      </c>
      <c r="ES90" s="77">
        <f>IFERROR(VLOOKUP(B90,'[1]20'!B:E,4,0),"0")</f>
        <v>0</v>
      </c>
      <c r="ET90" s="77">
        <f>IFERROR(VLOOKUP(B90,'[1]20'!B:F,5,0),"0")</f>
        <v>0</v>
      </c>
      <c r="EU90" s="77">
        <f>IFERROR(VLOOKUP(B90,'[1]20'!B:J,9,0),"0")</f>
        <v>0</v>
      </c>
      <c r="EV90" s="77">
        <f>IFERROR(VLOOKUP(B90,'[1]20'!B:K,10,0),"0")</f>
        <v>0</v>
      </c>
      <c r="EW90" s="77">
        <f>IFERROR(VLOOKUP(B90,'[1]20'!B:L,11,0),"0")</f>
        <v>0</v>
      </c>
      <c r="EX90" s="75">
        <f t="shared" si="63"/>
        <v>0</v>
      </c>
      <c r="EY90" s="77">
        <f>IFERROR(VLOOKUP(B90,'[1]21'!B:D,3,0),"0")</f>
        <v>0</v>
      </c>
      <c r="EZ90" s="77">
        <f>IFERROR(VLOOKUP(B90,'[1]21'!B:E,4,0),"0")</f>
        <v>0</v>
      </c>
      <c r="FA90" s="77">
        <f>IFERROR(VLOOKUP(B90,'[1]21'!B:F,5,0),"0")</f>
        <v>0</v>
      </c>
      <c r="FB90" s="77">
        <f>IFERROR(VLOOKUP(B90,'[1]21'!B:J,9,0),"0")</f>
        <v>0</v>
      </c>
      <c r="FC90" s="77">
        <f>IFERROR(VLOOKUP(B90,'[1]21'!B:K,10,0),"0")</f>
        <v>0</v>
      </c>
      <c r="FD90" s="77">
        <f>IFERROR(VLOOKUP(B90,'[1]21'!B:L,11,0),"0")</f>
        <v>0</v>
      </c>
      <c r="FE90" s="75">
        <f t="shared" si="64"/>
        <v>0</v>
      </c>
      <c r="FF90" s="77">
        <f>IFERROR(VLOOKUP(B90,'[1]22'!B:D,3,0),"0")</f>
        <v>0</v>
      </c>
      <c r="FG90" s="77">
        <f>IFERROR(VLOOKUP(B90,'[1]22'!B:E,4,0),"0")</f>
        <v>0</v>
      </c>
      <c r="FH90" s="77">
        <f>IFERROR(VLOOKUP(B90,'[1]22'!B:F,5,0),"0")</f>
        <v>0</v>
      </c>
      <c r="FI90" s="77">
        <f>IFERROR(VLOOKUP(B90,'[1]22'!B:J,9,0),"0")</f>
        <v>0</v>
      </c>
      <c r="FJ90" s="77">
        <f>IFERROR(VLOOKUP(B90,'[1]22'!B:K,10,0),"0")</f>
        <v>0</v>
      </c>
      <c r="FK90" s="77">
        <f>IFERROR(VLOOKUP(B90,'[1]22'!B:L,11,0),"0")</f>
        <v>0</v>
      </c>
      <c r="FL90" s="75">
        <f t="shared" si="65"/>
        <v>0</v>
      </c>
      <c r="FM90" s="77">
        <f>IFERROR(VLOOKUP(B90,'[1]23'!B:D,3,0),"0")</f>
        <v>0</v>
      </c>
      <c r="FN90" s="77">
        <f>IFERROR(VLOOKUP(B90,'[1]23'!B:E,4,0),"0")</f>
        <v>0</v>
      </c>
      <c r="FO90" s="77">
        <f>IFERROR(VLOOKUP(B90,'[1]23'!B:F,5,0),"0")</f>
        <v>0</v>
      </c>
      <c r="FP90" s="77">
        <f>IFERROR(VLOOKUP(B90,'[1]23'!B:J,9,0),"0")</f>
        <v>0</v>
      </c>
      <c r="FQ90" s="77">
        <f>IFERROR(VLOOKUP(B90,'[1]23'!B:K,10,0),"0")</f>
        <v>0</v>
      </c>
      <c r="FR90" s="77">
        <f>IFERROR(VLOOKUP(B90,'[1]23'!B:L,11,0),"0")</f>
        <v>0</v>
      </c>
      <c r="FS90" s="75">
        <f t="shared" si="66"/>
        <v>0</v>
      </c>
      <c r="FT90" s="77">
        <f>IFERROR(VLOOKUP(B90,'[1]24'!B:D,3,0),"0")</f>
        <v>0</v>
      </c>
      <c r="FU90" s="77">
        <f>IFERROR(VLOOKUP(B90,'[1]24'!B:E,4,0),"0")</f>
        <v>0</v>
      </c>
      <c r="FV90" s="77">
        <f>IFERROR(VLOOKUP(B90,'[1]24'!B:F,5,0),"0")</f>
        <v>0</v>
      </c>
      <c r="FW90" s="77">
        <f>IFERROR(VLOOKUP(B90,'[1]24'!B:J,9,0),"0")</f>
        <v>0</v>
      </c>
      <c r="FX90" s="77">
        <f>IFERROR(VLOOKUP(B90,'[1]24'!B:K,10,0),"0")</f>
        <v>0</v>
      </c>
      <c r="FY90" s="77">
        <f>IFERROR(VLOOKUP(B90,'[1]24'!B:L,11,0),"0")</f>
        <v>0</v>
      </c>
      <c r="FZ90" s="75">
        <f t="shared" si="67"/>
        <v>0</v>
      </c>
      <c r="GA90" s="77">
        <f>IFERROR(VLOOKUP(B90,'[1]25'!B:D,3,0),"0")</f>
        <v>0</v>
      </c>
      <c r="GB90" s="77">
        <f>IFERROR(VLOOKUP(B90,'[1]25'!B:E,4,0),"0")</f>
        <v>0</v>
      </c>
      <c r="GC90" s="77">
        <f>IFERROR(VLOOKUP(B90,'[1]25'!B:F,5,0),"0")</f>
        <v>0</v>
      </c>
      <c r="GD90" s="77">
        <f>IFERROR(VLOOKUP(B90,'[1]25'!B:J,9,0),"0")</f>
        <v>0</v>
      </c>
      <c r="GE90" s="77">
        <f>IFERROR(VLOOKUP(B90,'[1]25'!B:K,10,0),"0")</f>
        <v>0</v>
      </c>
      <c r="GF90" s="77">
        <f>IFERROR(VLOOKUP(B90,'[1]25'!B:L,11,0),"0")</f>
        <v>0</v>
      </c>
      <c r="GG90" s="75">
        <f t="shared" si="68"/>
        <v>0</v>
      </c>
      <c r="GH90" s="77">
        <f>IFERROR(VLOOKUP(B90,'[1]26'!B:D,3,0),"0")</f>
        <v>0</v>
      </c>
      <c r="GI90" s="77">
        <f>IFERROR(VLOOKUP(B90,'[1]26'!B:E,4,0),"0")</f>
        <v>0</v>
      </c>
      <c r="GJ90" s="77">
        <f>IFERROR(VLOOKUP(B90,'[1]26'!B:F,5,0),"0")</f>
        <v>0</v>
      </c>
      <c r="GK90" s="77">
        <f>IFERROR(VLOOKUP(B90,'[1]26'!B:J,9,0),"0")</f>
        <v>0</v>
      </c>
      <c r="GL90" s="77">
        <f>IFERROR(VLOOKUP(B90,'[1]26'!B:K,10,0),"0")</f>
        <v>0</v>
      </c>
      <c r="GM90" s="77">
        <f>IFERROR(VLOOKUP(B90,'[1]26'!B:L,11,0),"0")</f>
        <v>0</v>
      </c>
      <c r="GN90" s="75">
        <f t="shared" si="69"/>
        <v>0</v>
      </c>
      <c r="GO90" s="77">
        <f>IFERROR(VLOOKUP(B90,'[1]27'!B:D,3,0),"0")</f>
        <v>0</v>
      </c>
      <c r="GP90" s="77">
        <f>IFERROR(VLOOKUP(B90,'[1]27'!B:E,4,0),"0")</f>
        <v>0</v>
      </c>
      <c r="GQ90" s="77">
        <f>IFERROR(VLOOKUP(B90,'[1]27'!B:F,5,0),"0")</f>
        <v>0</v>
      </c>
      <c r="GR90" s="77">
        <f>IFERROR(VLOOKUP(B90,'[1]27'!B:J,9,0),"0")</f>
        <v>0</v>
      </c>
      <c r="GS90" s="77">
        <f>IFERROR(VLOOKUP(B90,'[1]27'!B:K,10,0),"0")</f>
        <v>0</v>
      </c>
      <c r="GT90" s="77">
        <f>IFERROR(VLOOKUP(B90,'[1]27'!B:L,11,0),"0")</f>
        <v>0</v>
      </c>
      <c r="GU90" s="75">
        <f t="shared" si="70"/>
        <v>0</v>
      </c>
      <c r="GV90" s="77">
        <f>IFERROR(VLOOKUP(B90,'[1]28'!B:D,3,0),"0")</f>
        <v>0</v>
      </c>
      <c r="GW90" s="77">
        <f>IFERROR(VLOOKUP(B90,'[1]28'!B:E,4,0),"0")</f>
        <v>0</v>
      </c>
      <c r="GX90" s="77">
        <f>IFERROR(VLOOKUP(B90,'[1]28'!B:F,5,0),"0")</f>
        <v>0</v>
      </c>
      <c r="GY90" s="77">
        <f>IFERROR(VLOOKUP(B90,'[1]28'!B:J,9,0),"0")</f>
        <v>0</v>
      </c>
      <c r="GZ90" s="77">
        <f>IFERROR(VLOOKUP(B90,'[1]28'!B:K,10,0),"0")</f>
        <v>0</v>
      </c>
      <c r="HA90" s="77">
        <f>IFERROR(VLOOKUP(B90,'[1]28'!B:L,11,0),"0")</f>
        <v>0</v>
      </c>
      <c r="HB90" s="75">
        <f t="shared" si="71"/>
        <v>0</v>
      </c>
      <c r="HC90" s="77" t="str">
        <f>IFERROR(VLOOKUP(B90,#REF!,3),"0")</f>
        <v>0</v>
      </c>
      <c r="HD90" s="77" t="str">
        <f>IFERROR(VLOOKUP(B90,#REF!,4,0),"0")</f>
        <v>0</v>
      </c>
      <c r="HE90" s="77" t="str">
        <f>IFERROR(VLOOKUP(B90,#REF!,5,0),"0")</f>
        <v>0</v>
      </c>
      <c r="HF90" s="77" t="str">
        <f>IFERROR(VLOOKUP(B90,#REF!,9,0),"0")</f>
        <v>0</v>
      </c>
      <c r="HG90" s="77" t="str">
        <f>IFERROR(VLOOKUP(B90,#REF!,10,0),"0")</f>
        <v>0</v>
      </c>
      <c r="HH90" s="77" t="str">
        <f>IFERROR(VLOOKUP(B90,#REF!,11,0),"0")</f>
        <v>0</v>
      </c>
      <c r="HI90" s="75">
        <f t="shared" si="72"/>
        <v>0</v>
      </c>
      <c r="HP90" s="75">
        <f t="shared" si="73"/>
        <v>0</v>
      </c>
      <c r="HW90" s="75">
        <f t="shared" si="74"/>
        <v>0</v>
      </c>
    </row>
    <row r="91" spans="1:231" x14ac:dyDescent="0.6">
      <c r="A91" s="57">
        <v>88</v>
      </c>
      <c r="B91" s="57">
        <v>1100003</v>
      </c>
      <c r="C91" s="58" t="s">
        <v>16807</v>
      </c>
      <c r="D91" s="57" t="s">
        <v>172</v>
      </c>
      <c r="E91" s="59">
        <v>11.91</v>
      </c>
      <c r="F91" s="73">
        <f t="shared" si="43"/>
        <v>47.64</v>
      </c>
      <c r="G91" s="74">
        <f t="shared" si="75"/>
        <v>0</v>
      </c>
      <c r="H91" s="74">
        <f t="shared" si="75"/>
        <v>0</v>
      </c>
      <c r="I91" s="74">
        <f t="shared" si="75"/>
        <v>0</v>
      </c>
      <c r="J91" s="74">
        <f t="shared" si="75"/>
        <v>0</v>
      </c>
      <c r="K91" s="74">
        <f t="shared" si="75"/>
        <v>0</v>
      </c>
      <c r="L91" s="74">
        <f t="shared" si="75"/>
        <v>4</v>
      </c>
      <c r="M91" s="75">
        <f t="shared" si="41"/>
        <v>4</v>
      </c>
      <c r="N91" s="76">
        <f t="shared" si="42"/>
        <v>0</v>
      </c>
      <c r="O91" s="77" t="str">
        <f>IFERROR(VLOOKUP(B91,'[1]1ไม่มียอด'!B:D,3,0),"0")</f>
        <v>0</v>
      </c>
      <c r="P91" s="77" t="str">
        <f>IFERROR(VLOOKUP(B91,'[1]1ไม่มียอด'!B:E,4,0),"0")</f>
        <v>0</v>
      </c>
      <c r="Q91" s="77" t="str">
        <f>IFERROR(VLOOKUP(B91,'[1]1ไม่มียอด'!B:F,5,0),"0")</f>
        <v>0</v>
      </c>
      <c r="R91" s="77" t="str">
        <f>IFERROR(VLOOKUP(B91,'[1]1ไม่มียอด'!B:G,6,0),"0")</f>
        <v>0</v>
      </c>
      <c r="S91" s="77" t="str">
        <f>IFERROR(VLOOKUP(B91,'[1]1ไม่มียอด'!B:J,9,0),"0")</f>
        <v>0</v>
      </c>
      <c r="T91" s="77" t="str">
        <f>IFERROR(VLOOKUP(B91,'[1]1ไม่มียอด'!B:K,10,0),"0")</f>
        <v>0</v>
      </c>
      <c r="U91" s="75">
        <f t="shared" si="44"/>
        <v>0</v>
      </c>
      <c r="V91" s="77" t="str">
        <f>IFERROR(VLOOKUP(B91,#REF!,3,0),"0")</f>
        <v>0</v>
      </c>
      <c r="W91" s="77" t="str">
        <f>IFERROR(VLOOKUP(B91,#REF!,4,0),"0")</f>
        <v>0</v>
      </c>
      <c r="X91" s="77" t="str">
        <f>IFERROR(VLOOKUP(B91,#REF!,5,0),"0")</f>
        <v>0</v>
      </c>
      <c r="Y91" s="77" t="str">
        <f>IFERROR(VLOOKUP(B91,#REF!,9,0),"0")</f>
        <v>0</v>
      </c>
      <c r="Z91" s="77" t="str">
        <f>IFERROR(VLOOKUP(B91,#REF!,10,0),"0")</f>
        <v>0</v>
      </c>
      <c r="AA91" s="77" t="str">
        <f>IFERROR(VLOOKUP(B91,#REF!,11,0),"0")</f>
        <v>0</v>
      </c>
      <c r="AB91" s="75">
        <f t="shared" si="45"/>
        <v>0</v>
      </c>
      <c r="AC91" s="77">
        <f>IFERROR(VLOOKUP(B91,'[1]3'!B:D,3,0),"0")</f>
        <v>0</v>
      </c>
      <c r="AD91" s="77">
        <f>IFERROR(VLOOKUP(B91,'[1]3'!B:E,4,0),"0")</f>
        <v>0</v>
      </c>
      <c r="AE91" s="77">
        <f>IFERROR(VLOOKUP(B91,'[1]3'!B:F,5,0),"0")</f>
        <v>0</v>
      </c>
      <c r="AF91" s="77">
        <f>IFERROR(VLOOKUP(B91,'[1]3'!B:J,9,0),"0")</f>
        <v>0</v>
      </c>
      <c r="AG91" s="77">
        <f>IFERROR(VLOOKUP(B91,'[1]3'!B:K,10,0),"0")</f>
        <v>0</v>
      </c>
      <c r="AH91" s="77">
        <f>IFERROR(VLOOKUP(B91,'[1]3'!B:L,11,0),"0")</f>
        <v>0</v>
      </c>
      <c r="AI91" s="75">
        <f t="shared" si="46"/>
        <v>0</v>
      </c>
      <c r="AJ91" s="77">
        <f>IFERROR(VLOOKUP(B91,'[1]4'!B:D,3,0),"0")</f>
        <v>0</v>
      </c>
      <c r="AK91" s="77">
        <f>IFERROR(VLOOKUP(B91,'[1]4'!B:E,4,0),"0")</f>
        <v>0</v>
      </c>
      <c r="AL91" s="77">
        <f>IFERROR(VLOOKUP(B91,'[1]4'!B:F,5,0),"0")</f>
        <v>0</v>
      </c>
      <c r="AM91" s="77">
        <f>IFERROR(VLOOKUP(B91,'[1]4'!B:J,9,0),"0")</f>
        <v>0</v>
      </c>
      <c r="AN91" s="77">
        <f>IFERROR(VLOOKUP(B91,'[1]4'!B:K,10,0),"0")</f>
        <v>0</v>
      </c>
      <c r="AO91" s="77">
        <f>IFERROR(VLOOKUP(B91,'[1]4'!B:L,11,0),"0")</f>
        <v>0</v>
      </c>
      <c r="AP91" s="75">
        <f t="shared" si="47"/>
        <v>0</v>
      </c>
      <c r="AQ91" s="77">
        <f>IFERROR(VLOOKUP(B91,'[1]5'!B:D,3,0),"0")</f>
        <v>0</v>
      </c>
      <c r="AR91" s="77">
        <f>IFERROR(VLOOKUP(B91,'[1]5'!B:E,4,0),"0")</f>
        <v>0</v>
      </c>
      <c r="AS91" s="77">
        <f>IFERROR(VLOOKUP(B91,'[1]5'!B:F,5,0),"0")</f>
        <v>0</v>
      </c>
      <c r="AT91" s="77">
        <f>IFERROR(VLOOKUP(B91,'[1]5'!B:J,9,0),"0")</f>
        <v>0</v>
      </c>
      <c r="AU91" s="77">
        <f>IFERROR(VLOOKUP(B91,'[1]5'!B:K,10,0),"0")</f>
        <v>0</v>
      </c>
      <c r="AV91" s="77">
        <f>IFERROR(VLOOKUP(B91,'[1]5'!B:L,11,0),"0")</f>
        <v>0</v>
      </c>
      <c r="AW91" s="75">
        <f t="shared" si="48"/>
        <v>0</v>
      </c>
      <c r="AX91" s="77">
        <f>IFERROR(VLOOKUP(B91,'[1]6'!B:D,3,0),"0")</f>
        <v>0</v>
      </c>
      <c r="AY91" s="77">
        <f>IFERROR(VLOOKUP(B91,'[1]6'!B:E,4,0),"0")</f>
        <v>0</v>
      </c>
      <c r="AZ91" s="77">
        <f>IFERROR(VLOOKUP(B91,'[1]6'!B:F,5,0),"0")</f>
        <v>0</v>
      </c>
      <c r="BA91" s="77">
        <f>IFERROR(VLOOKUP(B91,'[1]6'!B:J,9,0),"0")</f>
        <v>0</v>
      </c>
      <c r="BB91" s="77">
        <f>IFERROR(VLOOKUP(B91,'[1]6'!B:K,10,0),"0")</f>
        <v>0</v>
      </c>
      <c r="BC91" s="77">
        <f>IFERROR(VLOOKUP(B91,'[1]6'!B:L,11,0),"0")</f>
        <v>0</v>
      </c>
      <c r="BD91" s="75">
        <f t="shared" si="49"/>
        <v>0</v>
      </c>
      <c r="BE91" s="77">
        <f>IFERROR(VLOOKUP(B91,'[1]7'!B:D,3,0),"0")</f>
        <v>0</v>
      </c>
      <c r="BF91" s="77">
        <f>IFERROR(VLOOKUP(B91,'[1]7'!B:E,4,0),"0")</f>
        <v>0</v>
      </c>
      <c r="BG91" s="77">
        <f>IFERROR(VLOOKUP(B91,'[1]7'!B:F,5,0),"0")</f>
        <v>0</v>
      </c>
      <c r="BH91" s="77">
        <f>IFERROR(VLOOKUP(B91,'[1]7'!B:J,9,0),"0")</f>
        <v>0</v>
      </c>
      <c r="BI91" s="77">
        <f>IFERROR(VLOOKUP(B91,'[1]7'!B:K,10,0),"0")</f>
        <v>0</v>
      </c>
      <c r="BJ91" s="77">
        <f>IFERROR(VLOOKUP(B91,'[1]7'!B:L,11,0),"0")</f>
        <v>0</v>
      </c>
      <c r="BK91" s="75">
        <f t="shared" si="50"/>
        <v>0</v>
      </c>
      <c r="BL91" s="77">
        <f>IFERROR(VLOOKUP(B91,'[1]8'!B:D,3,0),"0")</f>
        <v>0</v>
      </c>
      <c r="BM91" s="77">
        <f>IFERROR(VLOOKUP(B91,'[1]8'!B:E,4,0),"0")</f>
        <v>0</v>
      </c>
      <c r="BN91" s="77">
        <f>IFERROR(VLOOKUP(B91,'[1]8'!B:F,5,0),"0")</f>
        <v>0</v>
      </c>
      <c r="BO91" s="77">
        <f>IFERROR(VLOOKUP(B91,'[1]8'!B:J,9,0),"0")</f>
        <v>0</v>
      </c>
      <c r="BP91" s="77">
        <f>IFERROR(VLOOKUP(B91,'[1]8'!B:K,10,0),"0")</f>
        <v>0</v>
      </c>
      <c r="BQ91" s="77">
        <f>IFERROR(VLOOKUP(B91,'[1]8'!B:L,11,0),"0")</f>
        <v>0</v>
      </c>
      <c r="BR91" s="75">
        <f t="shared" si="51"/>
        <v>0</v>
      </c>
      <c r="BS91" s="77">
        <f>IFERROR(VLOOKUP(B91,'[1]9'!B:D,3,0),"0")</f>
        <v>0</v>
      </c>
      <c r="BT91" s="77">
        <f>IFERROR(VLOOKUP(B91,'[1]9'!B:E,4,0),"0")</f>
        <v>0</v>
      </c>
      <c r="BU91" s="77">
        <f>IFERROR(VLOOKUP(B91,'[1]9'!B:F,5,0),"0")</f>
        <v>0</v>
      </c>
      <c r="BV91" s="77">
        <f>IFERROR(VLOOKUP(B91,'[1]9'!B:J,9,0),"0")</f>
        <v>0</v>
      </c>
      <c r="BW91" s="77">
        <f>IFERROR(VLOOKUP(B91,'[1]9'!B:K,10,0),"0")</f>
        <v>0</v>
      </c>
      <c r="BX91" s="77">
        <f>IFERROR(VLOOKUP(B91,'[1]9'!B:L,11,0),"0")</f>
        <v>0</v>
      </c>
      <c r="BY91" s="75">
        <f t="shared" si="52"/>
        <v>0</v>
      </c>
      <c r="BZ91" s="77">
        <f>IFERROR(VLOOKUP(B91,'[1]10'!B:D,3,0),"0")</f>
        <v>0</v>
      </c>
      <c r="CA91" s="77">
        <f>IFERROR(VLOOKUP(B91,'[1]10'!B:E,4,0),"0")</f>
        <v>0</v>
      </c>
      <c r="CB91" s="77">
        <f>VLOOKUP(B91,'[1]10'!B:F,5,0)</f>
        <v>0</v>
      </c>
      <c r="CC91" s="77">
        <f>IFERROR(VLOOKUP(B91,'[1]10'!B:J,9,0),"0")</f>
        <v>0</v>
      </c>
      <c r="CD91" s="77">
        <f>IFERROR(VLOOKUP(B91,'[1]10'!B:K,10,0),"0")</f>
        <v>0</v>
      </c>
      <c r="CE91" s="77">
        <f>IFERROR(VLOOKUP(B91,'[1]10'!B:L,11,0),"0")</f>
        <v>0</v>
      </c>
      <c r="CF91" s="75">
        <f t="shared" si="53"/>
        <v>0</v>
      </c>
      <c r="CG91" s="77">
        <f>IFERROR(VLOOKUP(B91,'[1]11'!B:D,3,0),"0")</f>
        <v>0</v>
      </c>
      <c r="CH91" s="77">
        <f>IFERROR(VLOOKUP(B91,'[1]11'!B:E,4,0),"0")</f>
        <v>0</v>
      </c>
      <c r="CI91" s="77">
        <f>IFERROR(VLOOKUP(B91,'[1]11'!B:F,5,0),"0")</f>
        <v>0</v>
      </c>
      <c r="CJ91" s="77">
        <f>IFERROR(VLOOKUP(B91,'[1]11'!B:J,9,0),"0")</f>
        <v>0</v>
      </c>
      <c r="CK91" s="77">
        <f>IFERROR(VLOOKUP(B91,'[1]11'!B:K,10,0),"0")</f>
        <v>0</v>
      </c>
      <c r="CL91" s="77">
        <f>IFERROR(VLOOKUP(B91,'[1]11'!B:L,11,0),"0")</f>
        <v>0</v>
      </c>
      <c r="CM91" s="75">
        <f t="shared" si="54"/>
        <v>0</v>
      </c>
      <c r="CN91" s="77">
        <f>IFERROR(VLOOKUP(B91,'[1]12'!B:D,3,0),"0")</f>
        <v>0</v>
      </c>
      <c r="CO91" s="77">
        <f>IFERROR(VLOOKUP(B91,'[1]12'!B:E,4,0),"0")</f>
        <v>0</v>
      </c>
      <c r="CP91" s="77">
        <f>IFERROR(VLOOKUP(B91,'[1]12'!B:F,5,0),"0")</f>
        <v>0</v>
      </c>
      <c r="CQ91" s="77">
        <f>IFERROR(VLOOKUP(B91,'[1]12'!B:J,9,0),"0")</f>
        <v>0</v>
      </c>
      <c r="CR91" s="77">
        <f>IFERROR(VLOOKUP(B91,'[1]12'!B:K,10,0),"0")</f>
        <v>0</v>
      </c>
      <c r="CS91" s="77">
        <f>IFERROR(VLOOKUP(B91,'[1]12'!B:L,11,0),"0")</f>
        <v>0</v>
      </c>
      <c r="CT91" s="75">
        <f t="shared" si="55"/>
        <v>0</v>
      </c>
      <c r="CU91" s="77">
        <f>IFERROR(VLOOKUP(B91,'[1]13'!B:D,3,0),"0")</f>
        <v>0</v>
      </c>
      <c r="CV91" s="77">
        <f>IFERROR(VLOOKUP(B91,'[1]13'!B:E,4,0),"0")</f>
        <v>0</v>
      </c>
      <c r="CW91" s="77">
        <f>IFERROR(VLOOKUP(B91,'[1]13'!B:F,5,0),"0")</f>
        <v>0</v>
      </c>
      <c r="CX91" s="77">
        <f>IFERROR(VLOOKUP(B91,'[1]13'!B:J,9,0),"0")</f>
        <v>0</v>
      </c>
      <c r="CY91" s="77">
        <f>IFERROR(VLOOKUP(B91,'[1]13'!B:K,10,0),"0")</f>
        <v>0</v>
      </c>
      <c r="CZ91" s="77">
        <f>IFERROR(VLOOKUP(B91,'[1]13'!B:L,11,0),"0")</f>
        <v>0</v>
      </c>
      <c r="DA91" s="75">
        <f t="shared" si="56"/>
        <v>0</v>
      </c>
      <c r="DB91" s="77">
        <f>IFERROR(VLOOKUP(B91,'[1]14'!B:D,3,0),"0")</f>
        <v>0</v>
      </c>
      <c r="DC91" s="77">
        <f>IFERROR(VLOOKUP(B91,'[1]14'!B:E,4,0),"0")</f>
        <v>0</v>
      </c>
      <c r="DD91" s="77">
        <f>IFERROR(VLOOKUP(B91,'[1]14'!B:F,5,0),"0")</f>
        <v>0</v>
      </c>
      <c r="DE91" s="77">
        <f>IFERROR(VLOOKUP(B91,'[1]14'!B:J,9,0),"0")</f>
        <v>0</v>
      </c>
      <c r="DF91" s="77">
        <f>IFERROR(VLOOKUP(B91,'[1]14'!B:K,10,0),"0")</f>
        <v>0</v>
      </c>
      <c r="DG91" s="77">
        <f>IFERROR(VLOOKUP(B91,'[1]14'!B:L,11,0),"0")</f>
        <v>0</v>
      </c>
      <c r="DH91" s="75">
        <f t="shared" si="57"/>
        <v>0</v>
      </c>
      <c r="DI91" s="77">
        <f>IFERROR(VLOOKUP(B91,'[1]15'!B:D,3,0),"0")</f>
        <v>0</v>
      </c>
      <c r="DJ91" s="77">
        <f>IFERROR(VLOOKUP(B91,'[1]15'!B:E,4,0),"0")</f>
        <v>0</v>
      </c>
      <c r="DK91" s="77">
        <f>IFERROR(VLOOKUP(B91,'[1]15'!B:F,5,0),"0")</f>
        <v>0</v>
      </c>
      <c r="DL91" s="77">
        <f>IFERROR(VLOOKUP(B91,'[1]15'!B:J,9,0),"0")</f>
        <v>0</v>
      </c>
      <c r="DM91" s="77">
        <f>IFERROR(VLOOKUP(B91,'[1]15'!B:K,10,0),"0")</f>
        <v>0</v>
      </c>
      <c r="DN91" s="77">
        <f>IFERROR(VLOOKUP(B91,'[1]15'!B:L,11,0),"0")</f>
        <v>0</v>
      </c>
      <c r="DO91" s="75">
        <f t="shared" si="58"/>
        <v>0</v>
      </c>
      <c r="DP91" s="77">
        <f>IFERROR(VLOOKUP(B91,'[1]16'!B:D,3,0),"0")</f>
        <v>0</v>
      </c>
      <c r="DQ91" s="77">
        <f>IFERROR(VLOOKUP(B91,'[1]16'!B:E,4,0),"0")</f>
        <v>0</v>
      </c>
      <c r="DR91" s="77">
        <f>IFERROR(VLOOKUP(B91,'[1]16'!B:F,5,0),"0")</f>
        <v>0</v>
      </c>
      <c r="DS91" s="77">
        <f>IFERROR(VLOOKUP(B91,'[1]16'!B:J,9,0),"0")</f>
        <v>0</v>
      </c>
      <c r="DT91" s="77">
        <f>IFERROR(VLOOKUP(B91,'[1]16'!B:K,10,0),"0")</f>
        <v>0</v>
      </c>
      <c r="DU91" s="77">
        <f>IFERROR(VLOOKUP(B91,'[1]16'!B:L,11,0),"0")</f>
        <v>0</v>
      </c>
      <c r="DV91" s="75">
        <f t="shared" si="59"/>
        <v>0</v>
      </c>
      <c r="DW91" s="77">
        <f>IFERROR(VLOOKUP(B91,'[1]17'!B:D,3,0),"0")</f>
        <v>0</v>
      </c>
      <c r="DX91" s="77">
        <f>IFERROR(VLOOKUP(B91,'[1]17'!B:E,4,0),"0")</f>
        <v>0</v>
      </c>
      <c r="DY91" s="77">
        <f>IFERROR(VLOOKUP(B91,'[1]17'!B:F,5,0),"0")</f>
        <v>0</v>
      </c>
      <c r="DZ91" s="77">
        <f>IFERROR(VLOOKUP(B91,'[1]17'!B:J,9,0),"0")</f>
        <v>0</v>
      </c>
      <c r="EA91" s="77">
        <f>IFERROR(VLOOKUP(B91,'[1]17'!B:K,10,0),"0")</f>
        <v>0</v>
      </c>
      <c r="EB91" s="77">
        <f>IFERROR(VLOOKUP(B91,'[1]17'!B:L,11,0),"0")</f>
        <v>4</v>
      </c>
      <c r="EC91" s="75">
        <f t="shared" si="60"/>
        <v>0</v>
      </c>
      <c r="ED91" s="77">
        <f>IFERROR(VLOOKUP(B91,'[1]18'!B:D,3,0),"0")</f>
        <v>0</v>
      </c>
      <c r="EE91" s="77">
        <f>IFERROR(VLOOKUP(B91,'[1]18'!B:E,4,0),"0")</f>
        <v>0</v>
      </c>
      <c r="EF91" s="77">
        <f>IFERROR(VLOOKUP(B91,'[1]18'!B:F,5,0),"0")</f>
        <v>0</v>
      </c>
      <c r="EG91" s="77">
        <f>IFERROR(VLOOKUP(B91,'[1]18'!B:J,9,0),"0")</f>
        <v>0</v>
      </c>
      <c r="EH91" s="77">
        <f>IFERROR(VLOOKUP(B91,'[1]18'!B:K,10,0),"0")</f>
        <v>0</v>
      </c>
      <c r="EI91" s="77">
        <f>IFERROR(VLOOKUP(B91,'[1]18'!B:L,11,0),"0")</f>
        <v>0</v>
      </c>
      <c r="EJ91" s="75">
        <f t="shared" si="61"/>
        <v>0</v>
      </c>
      <c r="EK91" s="77">
        <f>IFERROR(VLOOKUP(B91,'[1]19'!B:D,3,0),"0")</f>
        <v>0</v>
      </c>
      <c r="EL91" s="77">
        <f>IFERROR(VLOOKUP(B91,'[1]19'!B:E,4,0),"0")</f>
        <v>0</v>
      </c>
      <c r="EM91" s="77">
        <f>IFERROR(VLOOKUP(B91,'[1]19'!B:F,5,0),"0")</f>
        <v>0</v>
      </c>
      <c r="EN91" s="77">
        <f>IFERROR(VLOOKUP(B91,'[1]19'!B:J,9,0),"0")</f>
        <v>0</v>
      </c>
      <c r="EO91" s="77">
        <f>IFERROR(VLOOKUP(B91,'[1]19'!B:K,10,0),"0")</f>
        <v>0</v>
      </c>
      <c r="EP91" s="77">
        <f>IFERROR(VLOOKUP(B91,'[1]19'!B:L,11,0),"0")</f>
        <v>0</v>
      </c>
      <c r="EQ91" s="75">
        <f t="shared" si="62"/>
        <v>0</v>
      </c>
      <c r="ER91" s="77">
        <f>IFERROR(VLOOKUP(B91,'[1]20'!B:D,3,0),"0")</f>
        <v>0</v>
      </c>
      <c r="ES91" s="77">
        <f>IFERROR(VLOOKUP(B91,'[1]20'!B:E,4,0),"0")</f>
        <v>0</v>
      </c>
      <c r="ET91" s="77">
        <f>IFERROR(VLOOKUP(B91,'[1]20'!B:F,5,0),"0")</f>
        <v>0</v>
      </c>
      <c r="EU91" s="77">
        <f>IFERROR(VLOOKUP(B91,'[1]20'!B:J,9,0),"0")</f>
        <v>0</v>
      </c>
      <c r="EV91" s="77">
        <f>IFERROR(VLOOKUP(B91,'[1]20'!B:K,10,0),"0")</f>
        <v>0</v>
      </c>
      <c r="EW91" s="77">
        <f>IFERROR(VLOOKUP(B91,'[1]20'!B:L,11,0),"0")</f>
        <v>0</v>
      </c>
      <c r="EX91" s="75">
        <f t="shared" si="63"/>
        <v>0</v>
      </c>
      <c r="EY91" s="77">
        <f>IFERROR(VLOOKUP(B91,'[1]21'!B:D,3,0),"0")</f>
        <v>0</v>
      </c>
      <c r="EZ91" s="77">
        <f>IFERROR(VLOOKUP(B91,'[1]21'!B:E,4,0),"0")</f>
        <v>0</v>
      </c>
      <c r="FA91" s="77">
        <f>IFERROR(VLOOKUP(B91,'[1]21'!B:F,5,0),"0")</f>
        <v>0</v>
      </c>
      <c r="FB91" s="77">
        <f>IFERROR(VLOOKUP(B91,'[1]21'!B:J,9,0),"0")</f>
        <v>0</v>
      </c>
      <c r="FC91" s="77">
        <f>IFERROR(VLOOKUP(B91,'[1]21'!B:K,10,0),"0")</f>
        <v>0</v>
      </c>
      <c r="FD91" s="77">
        <f>IFERROR(VLOOKUP(B91,'[1]21'!B:L,11,0),"0")</f>
        <v>0</v>
      </c>
      <c r="FE91" s="75">
        <f t="shared" si="64"/>
        <v>0</v>
      </c>
      <c r="FF91" s="77">
        <f>IFERROR(VLOOKUP(B91,'[1]22'!B:D,3,0),"0")</f>
        <v>0</v>
      </c>
      <c r="FG91" s="77">
        <f>IFERROR(VLOOKUP(B91,'[1]22'!B:E,4,0),"0")</f>
        <v>0</v>
      </c>
      <c r="FH91" s="77">
        <f>IFERROR(VLOOKUP(B91,'[1]22'!B:F,5,0),"0")</f>
        <v>0</v>
      </c>
      <c r="FI91" s="77">
        <f>IFERROR(VLOOKUP(B91,'[1]22'!B:J,9,0),"0")</f>
        <v>0</v>
      </c>
      <c r="FJ91" s="77">
        <f>IFERROR(VLOOKUP(B91,'[1]22'!B:K,10,0),"0")</f>
        <v>0</v>
      </c>
      <c r="FK91" s="77">
        <f>IFERROR(VLOOKUP(B91,'[1]22'!B:L,11,0),"0")</f>
        <v>0</v>
      </c>
      <c r="FL91" s="75">
        <f t="shared" si="65"/>
        <v>0</v>
      </c>
      <c r="FM91" s="77">
        <f>IFERROR(VLOOKUP(B91,'[1]23'!B:D,3,0),"0")</f>
        <v>0</v>
      </c>
      <c r="FN91" s="77">
        <f>IFERROR(VLOOKUP(B91,'[1]23'!B:E,4,0),"0")</f>
        <v>0</v>
      </c>
      <c r="FO91" s="77">
        <f>IFERROR(VLOOKUP(B91,'[1]23'!B:F,5,0),"0")</f>
        <v>0</v>
      </c>
      <c r="FP91" s="77">
        <f>IFERROR(VLOOKUP(B91,'[1]23'!B:J,9,0),"0")</f>
        <v>0</v>
      </c>
      <c r="FQ91" s="77">
        <f>IFERROR(VLOOKUP(B91,'[1]23'!B:K,10,0),"0")</f>
        <v>0</v>
      </c>
      <c r="FR91" s="77">
        <f>IFERROR(VLOOKUP(B91,'[1]23'!B:L,11,0),"0")</f>
        <v>0</v>
      </c>
      <c r="FS91" s="75">
        <f t="shared" si="66"/>
        <v>0</v>
      </c>
      <c r="FT91" s="77">
        <f>IFERROR(VLOOKUP(B91,'[1]24'!B:D,3,0),"0")</f>
        <v>0</v>
      </c>
      <c r="FU91" s="77">
        <f>IFERROR(VLOOKUP(B91,'[1]24'!B:E,4,0),"0")</f>
        <v>0</v>
      </c>
      <c r="FV91" s="77">
        <f>IFERROR(VLOOKUP(B91,'[1]24'!B:F,5,0),"0")</f>
        <v>0</v>
      </c>
      <c r="FW91" s="77">
        <f>IFERROR(VLOOKUP(B91,'[1]24'!B:J,9,0),"0")</f>
        <v>0</v>
      </c>
      <c r="FX91" s="77">
        <f>IFERROR(VLOOKUP(B91,'[1]24'!B:K,10,0),"0")</f>
        <v>0</v>
      </c>
      <c r="FY91" s="77">
        <f>IFERROR(VLOOKUP(B91,'[1]24'!B:L,11,0),"0")</f>
        <v>0</v>
      </c>
      <c r="FZ91" s="75">
        <f t="shared" si="67"/>
        <v>0</v>
      </c>
      <c r="GA91" s="77">
        <f>IFERROR(VLOOKUP(B91,'[1]25'!B:D,3,0),"0")</f>
        <v>0</v>
      </c>
      <c r="GB91" s="77">
        <f>IFERROR(VLOOKUP(B91,'[1]25'!B:E,4,0),"0")</f>
        <v>0</v>
      </c>
      <c r="GC91" s="77">
        <f>IFERROR(VLOOKUP(B91,'[1]25'!B:F,5,0),"0")</f>
        <v>0</v>
      </c>
      <c r="GD91" s="77">
        <f>IFERROR(VLOOKUP(B91,'[1]25'!B:J,9,0),"0")</f>
        <v>0</v>
      </c>
      <c r="GE91" s="77">
        <f>IFERROR(VLOOKUP(B91,'[1]25'!B:K,10,0),"0")</f>
        <v>0</v>
      </c>
      <c r="GF91" s="77">
        <f>IFERROR(VLOOKUP(B91,'[1]25'!B:L,11,0),"0")</f>
        <v>0</v>
      </c>
      <c r="GG91" s="75">
        <f t="shared" si="68"/>
        <v>0</v>
      </c>
      <c r="GH91" s="77">
        <f>IFERROR(VLOOKUP(B91,'[1]26'!B:D,3,0),"0")</f>
        <v>0</v>
      </c>
      <c r="GI91" s="77">
        <f>IFERROR(VLOOKUP(B91,'[1]26'!B:E,4,0),"0")</f>
        <v>0</v>
      </c>
      <c r="GJ91" s="77">
        <f>IFERROR(VLOOKUP(B91,'[1]26'!B:F,5,0),"0")</f>
        <v>0</v>
      </c>
      <c r="GK91" s="77">
        <f>IFERROR(VLOOKUP(B91,'[1]26'!B:J,9,0),"0")</f>
        <v>0</v>
      </c>
      <c r="GL91" s="77">
        <f>IFERROR(VLOOKUP(B91,'[1]26'!B:K,10,0),"0")</f>
        <v>0</v>
      </c>
      <c r="GM91" s="77">
        <f>IFERROR(VLOOKUP(B91,'[1]26'!B:L,11,0),"0")</f>
        <v>0</v>
      </c>
      <c r="GN91" s="75">
        <f t="shared" si="69"/>
        <v>0</v>
      </c>
      <c r="GO91" s="77">
        <f>IFERROR(VLOOKUP(B91,'[1]27'!B:D,3,0),"0")</f>
        <v>0</v>
      </c>
      <c r="GP91" s="77">
        <f>IFERROR(VLOOKUP(B91,'[1]27'!B:E,4,0),"0")</f>
        <v>0</v>
      </c>
      <c r="GQ91" s="77">
        <f>IFERROR(VLOOKUP(B91,'[1]27'!B:F,5,0),"0")</f>
        <v>0</v>
      </c>
      <c r="GR91" s="77">
        <f>IFERROR(VLOOKUP(B91,'[1]27'!B:J,9,0),"0")</f>
        <v>0</v>
      </c>
      <c r="GS91" s="77">
        <f>IFERROR(VLOOKUP(B91,'[1]27'!B:K,10,0),"0")</f>
        <v>0</v>
      </c>
      <c r="GT91" s="77">
        <f>IFERROR(VLOOKUP(B91,'[1]27'!B:L,11,0),"0")</f>
        <v>0</v>
      </c>
      <c r="GU91" s="75">
        <f t="shared" si="70"/>
        <v>0</v>
      </c>
      <c r="GV91" s="77">
        <f>IFERROR(VLOOKUP(B91,'[1]28'!B:D,3,0),"0")</f>
        <v>0</v>
      </c>
      <c r="GW91" s="77">
        <f>IFERROR(VLOOKUP(B91,'[1]28'!B:E,4,0),"0")</f>
        <v>0</v>
      </c>
      <c r="GX91" s="77">
        <f>IFERROR(VLOOKUP(B91,'[1]28'!B:F,5,0),"0")</f>
        <v>0</v>
      </c>
      <c r="GY91" s="77">
        <f>IFERROR(VLOOKUP(B91,'[1]28'!B:J,9,0),"0")</f>
        <v>0</v>
      </c>
      <c r="GZ91" s="77">
        <f>IFERROR(VLOOKUP(B91,'[1]28'!B:K,10,0),"0")</f>
        <v>0</v>
      </c>
      <c r="HA91" s="77">
        <f>IFERROR(VLOOKUP(B91,'[1]28'!B:L,11,0),"0")</f>
        <v>0</v>
      </c>
      <c r="HB91" s="75">
        <f t="shared" si="71"/>
        <v>0</v>
      </c>
      <c r="HC91" s="77" t="str">
        <f>IFERROR(VLOOKUP(B91,#REF!,3),"0")</f>
        <v>0</v>
      </c>
      <c r="HD91" s="77" t="str">
        <f>IFERROR(VLOOKUP(B91,#REF!,4,0),"0")</f>
        <v>0</v>
      </c>
      <c r="HE91" s="77" t="str">
        <f>IFERROR(VLOOKUP(B91,#REF!,5,0),"0")</f>
        <v>0</v>
      </c>
      <c r="HF91" s="77" t="str">
        <f>IFERROR(VLOOKUP(B91,#REF!,9,0),"0")</f>
        <v>0</v>
      </c>
      <c r="HG91" s="77" t="str">
        <f>IFERROR(VLOOKUP(B91,#REF!,10,0),"0")</f>
        <v>0</v>
      </c>
      <c r="HH91" s="77" t="str">
        <f>IFERROR(VLOOKUP(B91,#REF!,11,0),"0")</f>
        <v>0</v>
      </c>
      <c r="HI91" s="75">
        <f t="shared" si="72"/>
        <v>0</v>
      </c>
      <c r="HP91" s="75">
        <f t="shared" si="73"/>
        <v>0</v>
      </c>
      <c r="HW91" s="75">
        <f t="shared" si="74"/>
        <v>0</v>
      </c>
    </row>
    <row r="92" spans="1:231" x14ac:dyDescent="0.6">
      <c r="A92" s="57">
        <v>89</v>
      </c>
      <c r="B92" s="57">
        <v>1100001</v>
      </c>
      <c r="C92" s="58" t="s">
        <v>16808</v>
      </c>
      <c r="D92" s="57" t="s">
        <v>169</v>
      </c>
      <c r="E92" s="59">
        <v>4.43</v>
      </c>
      <c r="F92" s="73">
        <f t="shared" si="43"/>
        <v>225.92999999999998</v>
      </c>
      <c r="G92" s="74">
        <f t="shared" si="75"/>
        <v>1</v>
      </c>
      <c r="H92" s="74">
        <f t="shared" si="75"/>
        <v>0</v>
      </c>
      <c r="I92" s="74">
        <f t="shared" si="75"/>
        <v>0</v>
      </c>
      <c r="J92" s="74">
        <f t="shared" si="75"/>
        <v>0</v>
      </c>
      <c r="K92" s="74">
        <f t="shared" si="75"/>
        <v>0</v>
      </c>
      <c r="L92" s="74">
        <f t="shared" si="75"/>
        <v>50</v>
      </c>
      <c r="M92" s="75">
        <f t="shared" si="41"/>
        <v>51</v>
      </c>
      <c r="N92" s="76">
        <f t="shared" si="42"/>
        <v>1</v>
      </c>
      <c r="O92" s="77" t="str">
        <f>IFERROR(VLOOKUP(B92,'[1]1ไม่มียอด'!B:D,3,0),"0")</f>
        <v>0</v>
      </c>
      <c r="P92" s="77" t="str">
        <f>IFERROR(VLOOKUP(B92,'[1]1ไม่มียอด'!B:E,4,0),"0")</f>
        <v>0</v>
      </c>
      <c r="Q92" s="77" t="str">
        <f>IFERROR(VLOOKUP(B92,'[1]1ไม่มียอด'!B:F,5,0),"0")</f>
        <v>0</v>
      </c>
      <c r="R92" s="77" t="str">
        <f>IFERROR(VLOOKUP(B92,'[1]1ไม่มียอด'!B:G,6,0),"0")</f>
        <v>0</v>
      </c>
      <c r="S92" s="77" t="str">
        <f>IFERROR(VLOOKUP(B92,'[1]1ไม่มียอด'!B:J,9,0),"0")</f>
        <v>0</v>
      </c>
      <c r="T92" s="77" t="str">
        <f>IFERROR(VLOOKUP(B92,'[1]1ไม่มียอด'!B:K,10,0),"0")</f>
        <v>0</v>
      </c>
      <c r="U92" s="75">
        <f t="shared" si="44"/>
        <v>0</v>
      </c>
      <c r="V92" s="77" t="str">
        <f>IFERROR(VLOOKUP(B92,#REF!,3,0),"0")</f>
        <v>0</v>
      </c>
      <c r="W92" s="77" t="str">
        <f>IFERROR(VLOOKUP(B92,#REF!,4,0),"0")</f>
        <v>0</v>
      </c>
      <c r="X92" s="77" t="str">
        <f>IFERROR(VLOOKUP(B92,#REF!,5,0),"0")</f>
        <v>0</v>
      </c>
      <c r="Y92" s="77" t="str">
        <f>IFERROR(VLOOKUP(B92,#REF!,9,0),"0")</f>
        <v>0</v>
      </c>
      <c r="Z92" s="77" t="str">
        <f>IFERROR(VLOOKUP(B92,#REF!,10,0),"0")</f>
        <v>0</v>
      </c>
      <c r="AA92" s="77" t="str">
        <f>IFERROR(VLOOKUP(B92,#REF!,11,0),"0")</f>
        <v>0</v>
      </c>
      <c r="AB92" s="75">
        <f t="shared" si="45"/>
        <v>0</v>
      </c>
      <c r="AC92" s="77">
        <f>IFERROR(VLOOKUP(B92,'[1]3'!B:D,3,0),"0")</f>
        <v>0</v>
      </c>
      <c r="AD92" s="77">
        <f>IFERROR(VLOOKUP(B92,'[1]3'!B:E,4,0),"0")</f>
        <v>0</v>
      </c>
      <c r="AE92" s="77">
        <f>IFERROR(VLOOKUP(B92,'[1]3'!B:F,5,0),"0")</f>
        <v>0</v>
      </c>
      <c r="AF92" s="77">
        <f>IFERROR(VLOOKUP(B92,'[1]3'!B:J,9,0),"0")</f>
        <v>0</v>
      </c>
      <c r="AG92" s="77">
        <f>IFERROR(VLOOKUP(B92,'[1]3'!B:K,10,0),"0")</f>
        <v>0</v>
      </c>
      <c r="AH92" s="77">
        <f>IFERROR(VLOOKUP(B92,'[1]3'!B:L,11,0),"0")</f>
        <v>0</v>
      </c>
      <c r="AI92" s="75">
        <f t="shared" si="46"/>
        <v>0</v>
      </c>
      <c r="AJ92" s="77">
        <f>IFERROR(VLOOKUP(B92,'[1]4'!B:D,3,0),"0")</f>
        <v>0</v>
      </c>
      <c r="AK92" s="77">
        <f>IFERROR(VLOOKUP(B92,'[1]4'!B:E,4,0),"0")</f>
        <v>0</v>
      </c>
      <c r="AL92" s="77">
        <f>IFERROR(VLOOKUP(B92,'[1]4'!B:F,5,0),"0")</f>
        <v>0</v>
      </c>
      <c r="AM92" s="77">
        <f>IFERROR(VLOOKUP(B92,'[1]4'!B:J,9,0),"0")</f>
        <v>0</v>
      </c>
      <c r="AN92" s="77">
        <f>IFERROR(VLOOKUP(B92,'[1]4'!B:K,10,0),"0")</f>
        <v>0</v>
      </c>
      <c r="AO92" s="77">
        <f>IFERROR(VLOOKUP(B92,'[1]4'!B:L,11,0),"0")</f>
        <v>0</v>
      </c>
      <c r="AP92" s="75">
        <f t="shared" si="47"/>
        <v>0</v>
      </c>
      <c r="AQ92" s="77">
        <f>IFERROR(VLOOKUP(B92,'[1]5'!B:D,3,0),"0")</f>
        <v>0</v>
      </c>
      <c r="AR92" s="77">
        <f>IFERROR(VLOOKUP(B92,'[1]5'!B:E,4,0),"0")</f>
        <v>0</v>
      </c>
      <c r="AS92" s="77">
        <f>IFERROR(VLOOKUP(B92,'[1]5'!B:F,5,0),"0")</f>
        <v>0</v>
      </c>
      <c r="AT92" s="77">
        <f>IFERROR(VLOOKUP(B92,'[1]5'!B:J,9,0),"0")</f>
        <v>0</v>
      </c>
      <c r="AU92" s="77">
        <f>IFERROR(VLOOKUP(B92,'[1]5'!B:K,10,0),"0")</f>
        <v>0</v>
      </c>
      <c r="AV92" s="77">
        <f>IFERROR(VLOOKUP(B92,'[1]5'!B:L,11,0),"0")</f>
        <v>0</v>
      </c>
      <c r="AW92" s="75">
        <f t="shared" si="48"/>
        <v>0</v>
      </c>
      <c r="AX92" s="77">
        <f>IFERROR(VLOOKUP(B92,'[1]6'!B:D,3,0),"0")</f>
        <v>0</v>
      </c>
      <c r="AY92" s="77">
        <f>IFERROR(VLOOKUP(B92,'[1]6'!B:E,4,0),"0")</f>
        <v>0</v>
      </c>
      <c r="AZ92" s="77">
        <f>IFERROR(VLOOKUP(B92,'[1]6'!B:F,5,0),"0")</f>
        <v>0</v>
      </c>
      <c r="BA92" s="77">
        <f>IFERROR(VLOOKUP(B92,'[1]6'!B:J,9,0),"0")</f>
        <v>0</v>
      </c>
      <c r="BB92" s="77">
        <f>IFERROR(VLOOKUP(B92,'[1]6'!B:K,10,0),"0")</f>
        <v>0</v>
      </c>
      <c r="BC92" s="77">
        <f>IFERROR(VLOOKUP(B92,'[1]6'!B:L,11,0),"0")</f>
        <v>0</v>
      </c>
      <c r="BD92" s="75">
        <f t="shared" si="49"/>
        <v>0</v>
      </c>
      <c r="BE92" s="77">
        <f>IFERROR(VLOOKUP(B92,'[1]7'!B:D,3,0),"0")</f>
        <v>0</v>
      </c>
      <c r="BF92" s="77">
        <f>IFERROR(VLOOKUP(B92,'[1]7'!B:E,4,0),"0")</f>
        <v>0</v>
      </c>
      <c r="BG92" s="77">
        <f>IFERROR(VLOOKUP(B92,'[1]7'!B:F,5,0),"0")</f>
        <v>0</v>
      </c>
      <c r="BH92" s="77">
        <f>IFERROR(VLOOKUP(B92,'[1]7'!B:J,9,0),"0")</f>
        <v>0</v>
      </c>
      <c r="BI92" s="77">
        <f>IFERROR(VLOOKUP(B92,'[1]7'!B:K,10,0),"0")</f>
        <v>0</v>
      </c>
      <c r="BJ92" s="77">
        <f>IFERROR(VLOOKUP(B92,'[1]7'!B:L,11,0),"0")</f>
        <v>0</v>
      </c>
      <c r="BK92" s="75">
        <f t="shared" si="50"/>
        <v>0</v>
      </c>
      <c r="BL92" s="77">
        <f>IFERROR(VLOOKUP(B92,'[1]8'!B:D,3,0),"0")</f>
        <v>0</v>
      </c>
      <c r="BM92" s="77">
        <f>IFERROR(VLOOKUP(B92,'[1]8'!B:E,4,0),"0")</f>
        <v>0</v>
      </c>
      <c r="BN92" s="77">
        <f>IFERROR(VLOOKUP(B92,'[1]8'!B:F,5,0),"0")</f>
        <v>0</v>
      </c>
      <c r="BO92" s="77">
        <f>IFERROR(VLOOKUP(B92,'[1]8'!B:J,9,0),"0")</f>
        <v>0</v>
      </c>
      <c r="BP92" s="77">
        <f>IFERROR(VLOOKUP(B92,'[1]8'!B:K,10,0),"0")</f>
        <v>0</v>
      </c>
      <c r="BQ92" s="77">
        <f>IFERROR(VLOOKUP(B92,'[1]8'!B:L,11,0),"0")</f>
        <v>0</v>
      </c>
      <c r="BR92" s="75">
        <f t="shared" si="51"/>
        <v>0</v>
      </c>
      <c r="BS92" s="77">
        <f>IFERROR(VLOOKUP(B92,'[1]9'!B:D,3,0),"0")</f>
        <v>0</v>
      </c>
      <c r="BT92" s="77">
        <f>IFERROR(VLOOKUP(B92,'[1]9'!B:E,4,0),"0")</f>
        <v>0</v>
      </c>
      <c r="BU92" s="77">
        <f>IFERROR(VLOOKUP(B92,'[1]9'!B:F,5,0),"0")</f>
        <v>0</v>
      </c>
      <c r="BV92" s="77">
        <f>IFERROR(VLOOKUP(B92,'[1]9'!B:J,9,0),"0")</f>
        <v>0</v>
      </c>
      <c r="BW92" s="77">
        <f>IFERROR(VLOOKUP(B92,'[1]9'!B:K,10,0),"0")</f>
        <v>0</v>
      </c>
      <c r="BX92" s="77">
        <f>IFERROR(VLOOKUP(B92,'[1]9'!B:L,11,0),"0")</f>
        <v>0</v>
      </c>
      <c r="BY92" s="75">
        <f t="shared" si="52"/>
        <v>0</v>
      </c>
      <c r="BZ92" s="77">
        <f>IFERROR(VLOOKUP(B92,'[1]10'!B:D,3,0),"0")</f>
        <v>0</v>
      </c>
      <c r="CA92" s="77">
        <f>IFERROR(VLOOKUP(B92,'[1]10'!B:E,4,0),"0")</f>
        <v>0</v>
      </c>
      <c r="CB92" s="77">
        <f>VLOOKUP(B92,'[1]10'!B:F,5,0)</f>
        <v>0</v>
      </c>
      <c r="CC92" s="77">
        <f>IFERROR(VLOOKUP(B92,'[1]10'!B:J,9,0),"0")</f>
        <v>0</v>
      </c>
      <c r="CD92" s="77">
        <f>IFERROR(VLOOKUP(B92,'[1]10'!B:K,10,0),"0")</f>
        <v>0</v>
      </c>
      <c r="CE92" s="77">
        <f>IFERROR(VLOOKUP(B92,'[1]10'!B:L,11,0),"0")</f>
        <v>0</v>
      </c>
      <c r="CF92" s="75">
        <f t="shared" si="53"/>
        <v>0</v>
      </c>
      <c r="CG92" s="77">
        <f>IFERROR(VLOOKUP(B92,'[1]11'!B:D,3,0),"0")</f>
        <v>0</v>
      </c>
      <c r="CH92" s="77">
        <f>IFERROR(VLOOKUP(B92,'[1]11'!B:E,4,0),"0")</f>
        <v>0</v>
      </c>
      <c r="CI92" s="77">
        <f>IFERROR(VLOOKUP(B92,'[1]11'!B:F,5,0),"0")</f>
        <v>0</v>
      </c>
      <c r="CJ92" s="77">
        <f>IFERROR(VLOOKUP(B92,'[1]11'!B:J,9,0),"0")</f>
        <v>0</v>
      </c>
      <c r="CK92" s="77">
        <f>IFERROR(VLOOKUP(B92,'[1]11'!B:K,10,0),"0")</f>
        <v>0</v>
      </c>
      <c r="CL92" s="77">
        <f>IFERROR(VLOOKUP(B92,'[1]11'!B:L,11,0),"0")</f>
        <v>0</v>
      </c>
      <c r="CM92" s="75">
        <f t="shared" si="54"/>
        <v>0</v>
      </c>
      <c r="CN92" s="77">
        <f>IFERROR(VLOOKUP(B92,'[1]12'!B:D,3,0),"0")</f>
        <v>0</v>
      </c>
      <c r="CO92" s="77">
        <f>IFERROR(VLOOKUP(B92,'[1]12'!B:E,4,0),"0")</f>
        <v>0</v>
      </c>
      <c r="CP92" s="77">
        <f>IFERROR(VLOOKUP(B92,'[1]12'!B:F,5,0),"0")</f>
        <v>0</v>
      </c>
      <c r="CQ92" s="77">
        <f>IFERROR(VLOOKUP(B92,'[1]12'!B:J,9,0),"0")</f>
        <v>0</v>
      </c>
      <c r="CR92" s="77">
        <f>IFERROR(VLOOKUP(B92,'[1]12'!B:K,10,0),"0")</f>
        <v>0</v>
      </c>
      <c r="CS92" s="77">
        <f>IFERROR(VLOOKUP(B92,'[1]12'!B:L,11,0),"0")</f>
        <v>0</v>
      </c>
      <c r="CT92" s="75">
        <f t="shared" si="55"/>
        <v>0</v>
      </c>
      <c r="CU92" s="77">
        <f>IFERROR(VLOOKUP(B92,'[1]13'!B:D,3,0),"0")</f>
        <v>0</v>
      </c>
      <c r="CV92" s="77">
        <f>IFERROR(VLOOKUP(B92,'[1]13'!B:E,4,0),"0")</f>
        <v>0</v>
      </c>
      <c r="CW92" s="77">
        <f>IFERROR(VLOOKUP(B92,'[1]13'!B:F,5,0),"0")</f>
        <v>0</v>
      </c>
      <c r="CX92" s="77">
        <f>IFERROR(VLOOKUP(B92,'[1]13'!B:J,9,0),"0")</f>
        <v>0</v>
      </c>
      <c r="CY92" s="77">
        <f>IFERROR(VLOOKUP(B92,'[1]13'!B:K,10,0),"0")</f>
        <v>0</v>
      </c>
      <c r="CZ92" s="77">
        <f>IFERROR(VLOOKUP(B92,'[1]13'!B:L,11,0),"0")</f>
        <v>0</v>
      </c>
      <c r="DA92" s="75">
        <f t="shared" si="56"/>
        <v>0</v>
      </c>
      <c r="DB92" s="77">
        <f>IFERROR(VLOOKUP(B92,'[1]14'!B:D,3,0),"0")</f>
        <v>0</v>
      </c>
      <c r="DC92" s="77">
        <f>IFERROR(VLOOKUP(B92,'[1]14'!B:E,4,0),"0")</f>
        <v>0</v>
      </c>
      <c r="DD92" s="77">
        <f>IFERROR(VLOOKUP(B92,'[1]14'!B:F,5,0),"0")</f>
        <v>0</v>
      </c>
      <c r="DE92" s="77">
        <f>IFERROR(VLOOKUP(B92,'[1]14'!B:J,9,0),"0")</f>
        <v>0</v>
      </c>
      <c r="DF92" s="77">
        <f>IFERROR(VLOOKUP(B92,'[1]14'!B:K,10,0),"0")</f>
        <v>0</v>
      </c>
      <c r="DG92" s="77">
        <f>IFERROR(VLOOKUP(B92,'[1]14'!B:L,11,0),"0")</f>
        <v>0</v>
      </c>
      <c r="DH92" s="75">
        <f t="shared" si="57"/>
        <v>0</v>
      </c>
      <c r="DI92" s="77">
        <f>IFERROR(VLOOKUP(B92,'[1]15'!B:D,3,0),"0")</f>
        <v>0</v>
      </c>
      <c r="DJ92" s="77">
        <f>IFERROR(VLOOKUP(B92,'[1]15'!B:E,4,0),"0")</f>
        <v>0</v>
      </c>
      <c r="DK92" s="77">
        <f>IFERROR(VLOOKUP(B92,'[1]15'!B:F,5,0),"0")</f>
        <v>0</v>
      </c>
      <c r="DL92" s="77">
        <f>IFERROR(VLOOKUP(B92,'[1]15'!B:J,9,0),"0")</f>
        <v>0</v>
      </c>
      <c r="DM92" s="77">
        <f>IFERROR(VLOOKUP(B92,'[1]15'!B:K,10,0),"0")</f>
        <v>0</v>
      </c>
      <c r="DN92" s="77">
        <f>IFERROR(VLOOKUP(B92,'[1]15'!B:L,11,0),"0")</f>
        <v>0</v>
      </c>
      <c r="DO92" s="75">
        <f t="shared" si="58"/>
        <v>0</v>
      </c>
      <c r="DP92" s="77">
        <f>IFERROR(VLOOKUP(B92,'[1]16'!B:D,3,0),"0")</f>
        <v>0</v>
      </c>
      <c r="DQ92" s="77">
        <f>IFERROR(VLOOKUP(B92,'[1]16'!B:E,4,0),"0")</f>
        <v>0</v>
      </c>
      <c r="DR92" s="77">
        <f>IFERROR(VLOOKUP(B92,'[1]16'!B:F,5,0),"0")</f>
        <v>0</v>
      </c>
      <c r="DS92" s="77">
        <f>IFERROR(VLOOKUP(B92,'[1]16'!B:J,9,0),"0")</f>
        <v>0</v>
      </c>
      <c r="DT92" s="77">
        <f>IFERROR(VLOOKUP(B92,'[1]16'!B:K,10,0),"0")</f>
        <v>0</v>
      </c>
      <c r="DU92" s="77">
        <f>IFERROR(VLOOKUP(B92,'[1]16'!B:L,11,0),"0")</f>
        <v>0</v>
      </c>
      <c r="DV92" s="75">
        <f t="shared" si="59"/>
        <v>0</v>
      </c>
      <c r="DW92" s="77">
        <f>IFERROR(VLOOKUP(B92,'[1]17'!B:D,3,0),"0")</f>
        <v>0</v>
      </c>
      <c r="DX92" s="77">
        <f>IFERROR(VLOOKUP(B92,'[1]17'!B:E,4,0),"0")</f>
        <v>0</v>
      </c>
      <c r="DY92" s="77">
        <f>IFERROR(VLOOKUP(B92,'[1]17'!B:F,5,0),"0")</f>
        <v>0</v>
      </c>
      <c r="DZ92" s="77">
        <f>IFERROR(VLOOKUP(B92,'[1]17'!B:J,9,0),"0")</f>
        <v>0</v>
      </c>
      <c r="EA92" s="77">
        <f>IFERROR(VLOOKUP(B92,'[1]17'!B:K,10,0),"0")</f>
        <v>0</v>
      </c>
      <c r="EB92" s="77">
        <f>IFERROR(VLOOKUP(B92,'[1]17'!B:L,11,0),"0")</f>
        <v>0</v>
      </c>
      <c r="EC92" s="75">
        <f t="shared" si="60"/>
        <v>0</v>
      </c>
      <c r="ED92" s="77">
        <f>IFERROR(VLOOKUP(B92,'[1]18'!B:D,3,0),"0")</f>
        <v>0</v>
      </c>
      <c r="EE92" s="77">
        <f>IFERROR(VLOOKUP(B92,'[1]18'!B:E,4,0),"0")</f>
        <v>0</v>
      </c>
      <c r="EF92" s="77">
        <f>IFERROR(VLOOKUP(B92,'[1]18'!B:F,5,0),"0")</f>
        <v>0</v>
      </c>
      <c r="EG92" s="77">
        <f>IFERROR(VLOOKUP(B92,'[1]18'!B:J,9,0),"0")</f>
        <v>0</v>
      </c>
      <c r="EH92" s="77">
        <f>IFERROR(VLOOKUP(B92,'[1]18'!B:K,10,0),"0")</f>
        <v>0</v>
      </c>
      <c r="EI92" s="77">
        <f>IFERROR(VLOOKUP(B92,'[1]18'!B:L,11,0),"0")</f>
        <v>0</v>
      </c>
      <c r="EJ92" s="75">
        <f t="shared" si="61"/>
        <v>0</v>
      </c>
      <c r="EK92" s="77">
        <f>IFERROR(VLOOKUP(B92,'[1]19'!B:D,3,0),"0")</f>
        <v>0</v>
      </c>
      <c r="EL92" s="77">
        <f>IFERROR(VLOOKUP(B92,'[1]19'!B:E,4,0),"0")</f>
        <v>0</v>
      </c>
      <c r="EM92" s="77">
        <f>IFERROR(VLOOKUP(B92,'[1]19'!B:F,5,0),"0")</f>
        <v>0</v>
      </c>
      <c r="EN92" s="77">
        <f>IFERROR(VLOOKUP(B92,'[1]19'!B:J,9,0),"0")</f>
        <v>0</v>
      </c>
      <c r="EO92" s="77">
        <f>IFERROR(VLOOKUP(B92,'[1]19'!B:K,10,0),"0")</f>
        <v>0</v>
      </c>
      <c r="EP92" s="77">
        <f>IFERROR(VLOOKUP(B92,'[1]19'!B:L,11,0),"0")</f>
        <v>0</v>
      </c>
      <c r="EQ92" s="75">
        <f t="shared" si="62"/>
        <v>0</v>
      </c>
      <c r="ER92" s="77">
        <f>IFERROR(VLOOKUP(B92,'[1]20'!B:D,3,0),"0")</f>
        <v>0</v>
      </c>
      <c r="ES92" s="77">
        <f>IFERROR(VLOOKUP(B92,'[1]20'!B:E,4,0),"0")</f>
        <v>0</v>
      </c>
      <c r="ET92" s="77">
        <f>IFERROR(VLOOKUP(B92,'[1]20'!B:F,5,0),"0")</f>
        <v>0</v>
      </c>
      <c r="EU92" s="77">
        <f>IFERROR(VLOOKUP(B92,'[1]20'!B:J,9,0),"0")</f>
        <v>0</v>
      </c>
      <c r="EV92" s="77">
        <f>IFERROR(VLOOKUP(B92,'[1]20'!B:K,10,0),"0")</f>
        <v>0</v>
      </c>
      <c r="EW92" s="77">
        <f>IFERROR(VLOOKUP(B92,'[1]20'!B:L,11,0),"0")</f>
        <v>0</v>
      </c>
      <c r="EX92" s="75">
        <f t="shared" si="63"/>
        <v>0</v>
      </c>
      <c r="EY92" s="77">
        <f>IFERROR(VLOOKUP(B92,'[1]21'!B:D,3,0),"0")</f>
        <v>0</v>
      </c>
      <c r="EZ92" s="77">
        <f>IFERROR(VLOOKUP(B92,'[1]21'!B:E,4,0),"0")</f>
        <v>0</v>
      </c>
      <c r="FA92" s="77">
        <f>IFERROR(VLOOKUP(B92,'[1]21'!B:F,5,0),"0")</f>
        <v>0</v>
      </c>
      <c r="FB92" s="77">
        <f>IFERROR(VLOOKUP(B92,'[1]21'!B:J,9,0),"0")</f>
        <v>0</v>
      </c>
      <c r="FC92" s="77">
        <f>IFERROR(VLOOKUP(B92,'[1]21'!B:K,10,0),"0")</f>
        <v>0</v>
      </c>
      <c r="FD92" s="77">
        <f>IFERROR(VLOOKUP(B92,'[1]21'!B:L,11,0),"0")</f>
        <v>0</v>
      </c>
      <c r="FE92" s="75">
        <f t="shared" si="64"/>
        <v>0</v>
      </c>
      <c r="FF92" s="77">
        <f>IFERROR(VLOOKUP(B92,'[1]22'!B:D,3,0),"0")</f>
        <v>0</v>
      </c>
      <c r="FG92" s="77">
        <f>IFERROR(VLOOKUP(B92,'[1]22'!B:E,4,0),"0")</f>
        <v>0</v>
      </c>
      <c r="FH92" s="77">
        <f>IFERROR(VLOOKUP(B92,'[1]22'!B:F,5,0),"0")</f>
        <v>0</v>
      </c>
      <c r="FI92" s="77">
        <f>IFERROR(VLOOKUP(B92,'[1]22'!B:J,9,0),"0")</f>
        <v>0</v>
      </c>
      <c r="FJ92" s="77">
        <f>IFERROR(VLOOKUP(B92,'[1]22'!B:K,10,0),"0")</f>
        <v>0</v>
      </c>
      <c r="FK92" s="77">
        <f>IFERROR(VLOOKUP(B92,'[1]22'!B:L,11,0),"0")</f>
        <v>0</v>
      </c>
      <c r="FL92" s="75">
        <f t="shared" si="65"/>
        <v>0</v>
      </c>
      <c r="FM92" s="77">
        <f>IFERROR(VLOOKUP(B92,'[1]23'!B:D,3,0),"0")</f>
        <v>0</v>
      </c>
      <c r="FN92" s="77">
        <f>IFERROR(VLOOKUP(B92,'[1]23'!B:E,4,0),"0")</f>
        <v>0</v>
      </c>
      <c r="FO92" s="77">
        <f>IFERROR(VLOOKUP(B92,'[1]23'!B:F,5,0),"0")</f>
        <v>0</v>
      </c>
      <c r="FP92" s="77">
        <f>IFERROR(VLOOKUP(B92,'[1]23'!B:J,9,0),"0")</f>
        <v>0</v>
      </c>
      <c r="FQ92" s="77">
        <f>IFERROR(VLOOKUP(B92,'[1]23'!B:K,10,0),"0")</f>
        <v>0</v>
      </c>
      <c r="FR92" s="77">
        <f>IFERROR(VLOOKUP(B92,'[1]23'!B:L,11,0),"0")</f>
        <v>0</v>
      </c>
      <c r="FS92" s="75">
        <f t="shared" si="66"/>
        <v>0</v>
      </c>
      <c r="FT92" s="77">
        <f>IFERROR(VLOOKUP(B92,'[1]24'!B:D,3,0),"0")</f>
        <v>0</v>
      </c>
      <c r="FU92" s="77">
        <f>IFERROR(VLOOKUP(B92,'[1]24'!B:E,4,0),"0")</f>
        <v>0</v>
      </c>
      <c r="FV92" s="77">
        <f>IFERROR(VLOOKUP(B92,'[1]24'!B:F,5,0),"0")</f>
        <v>0</v>
      </c>
      <c r="FW92" s="77">
        <f>IFERROR(VLOOKUP(B92,'[1]24'!B:J,9,0),"0")</f>
        <v>0</v>
      </c>
      <c r="FX92" s="77">
        <f>IFERROR(VLOOKUP(B92,'[1]24'!B:K,10,0),"0")</f>
        <v>0</v>
      </c>
      <c r="FY92" s="77">
        <f>IFERROR(VLOOKUP(B92,'[1]24'!B:L,11,0),"0")</f>
        <v>0</v>
      </c>
      <c r="FZ92" s="75">
        <f t="shared" si="67"/>
        <v>0</v>
      </c>
      <c r="GA92" s="77">
        <f>IFERROR(VLOOKUP(B92,'[1]25'!B:D,3,0),"0")</f>
        <v>0</v>
      </c>
      <c r="GB92" s="77">
        <f>IFERROR(VLOOKUP(B92,'[1]25'!B:E,4,0),"0")</f>
        <v>0</v>
      </c>
      <c r="GC92" s="77">
        <f>IFERROR(VLOOKUP(B92,'[1]25'!B:F,5,0),"0")</f>
        <v>0</v>
      </c>
      <c r="GD92" s="77">
        <f>IFERROR(VLOOKUP(B92,'[1]25'!B:J,9,0),"0")</f>
        <v>0</v>
      </c>
      <c r="GE92" s="77">
        <f>IFERROR(VLOOKUP(B92,'[1]25'!B:K,10,0),"0")</f>
        <v>0</v>
      </c>
      <c r="GF92" s="77">
        <f>IFERROR(VLOOKUP(B92,'[1]25'!B:L,11,0),"0")</f>
        <v>0</v>
      </c>
      <c r="GG92" s="75">
        <f t="shared" si="68"/>
        <v>0</v>
      </c>
      <c r="GH92" s="77">
        <f>IFERROR(VLOOKUP(B92,'[1]26'!B:D,3,0),"0")</f>
        <v>0</v>
      </c>
      <c r="GI92" s="77">
        <f>IFERROR(VLOOKUP(B92,'[1]26'!B:E,4,0),"0")</f>
        <v>0</v>
      </c>
      <c r="GJ92" s="77">
        <f>IFERROR(VLOOKUP(B92,'[1]26'!B:F,5,0),"0")</f>
        <v>0</v>
      </c>
      <c r="GK92" s="77">
        <f>IFERROR(VLOOKUP(B92,'[1]26'!B:J,9,0),"0")</f>
        <v>0</v>
      </c>
      <c r="GL92" s="77">
        <f>IFERROR(VLOOKUP(B92,'[1]26'!B:K,10,0),"0")</f>
        <v>0</v>
      </c>
      <c r="GM92" s="77">
        <f>IFERROR(VLOOKUP(B92,'[1]26'!B:L,11,0),"0")</f>
        <v>50</v>
      </c>
      <c r="GN92" s="75">
        <f t="shared" si="69"/>
        <v>0</v>
      </c>
      <c r="GO92" s="77">
        <f>IFERROR(VLOOKUP(B92,'[1]27'!B:D,3,0),"0")</f>
        <v>1</v>
      </c>
      <c r="GP92" s="77">
        <f>IFERROR(VLOOKUP(B92,'[1]27'!B:E,4,0),"0")</f>
        <v>0</v>
      </c>
      <c r="GQ92" s="77">
        <f>IFERROR(VLOOKUP(B92,'[1]27'!B:F,5,0),"0")</f>
        <v>0</v>
      </c>
      <c r="GR92" s="77">
        <f>IFERROR(VLOOKUP(B92,'[1]27'!B:J,9,0),"0")</f>
        <v>0</v>
      </c>
      <c r="GS92" s="77">
        <f>IFERROR(VLOOKUP(B92,'[1]27'!B:K,10,0),"0")</f>
        <v>0</v>
      </c>
      <c r="GT92" s="77">
        <f>IFERROR(VLOOKUP(B92,'[1]27'!B:L,11,0),"0")</f>
        <v>0</v>
      </c>
      <c r="GU92" s="75">
        <f t="shared" si="70"/>
        <v>1</v>
      </c>
      <c r="GV92" s="77">
        <f>IFERROR(VLOOKUP(B92,'[1]28'!B:D,3,0),"0")</f>
        <v>0</v>
      </c>
      <c r="GW92" s="77">
        <f>IFERROR(VLOOKUP(B92,'[1]28'!B:E,4,0),"0")</f>
        <v>0</v>
      </c>
      <c r="GX92" s="77">
        <f>IFERROR(VLOOKUP(B92,'[1]28'!B:F,5,0),"0")</f>
        <v>0</v>
      </c>
      <c r="GY92" s="77">
        <f>IFERROR(VLOOKUP(B92,'[1]28'!B:J,9,0),"0")</f>
        <v>0</v>
      </c>
      <c r="GZ92" s="77">
        <f>IFERROR(VLOOKUP(B92,'[1]28'!B:K,10,0),"0")</f>
        <v>0</v>
      </c>
      <c r="HA92" s="77">
        <f>IFERROR(VLOOKUP(B92,'[1]28'!B:L,11,0),"0")</f>
        <v>0</v>
      </c>
      <c r="HB92" s="75">
        <f t="shared" si="71"/>
        <v>0</v>
      </c>
      <c r="HC92" s="77" t="str">
        <f>IFERROR(VLOOKUP(B92,#REF!,3),"0")</f>
        <v>0</v>
      </c>
      <c r="HD92" s="77" t="str">
        <f>IFERROR(VLOOKUP(B92,#REF!,4,0),"0")</f>
        <v>0</v>
      </c>
      <c r="HE92" s="77" t="str">
        <f>IFERROR(VLOOKUP(B92,#REF!,5,0),"0")</f>
        <v>0</v>
      </c>
      <c r="HF92" s="77" t="str">
        <f>IFERROR(VLOOKUP(B92,#REF!,9,0),"0")</f>
        <v>0</v>
      </c>
      <c r="HG92" s="77" t="str">
        <f>IFERROR(VLOOKUP(B92,#REF!,10,0),"0")</f>
        <v>0</v>
      </c>
      <c r="HH92" s="77" t="str">
        <f>IFERROR(VLOOKUP(B92,#REF!,11,0),"0")</f>
        <v>0</v>
      </c>
      <c r="HI92" s="75">
        <f t="shared" si="72"/>
        <v>0</v>
      </c>
      <c r="HP92" s="75">
        <f t="shared" si="73"/>
        <v>0</v>
      </c>
      <c r="HW92" s="75">
        <f t="shared" si="74"/>
        <v>0</v>
      </c>
    </row>
    <row r="93" spans="1:231" x14ac:dyDescent="0.6">
      <c r="A93" s="57">
        <v>90</v>
      </c>
      <c r="B93" s="57">
        <v>1100002</v>
      </c>
      <c r="C93" s="58" t="s">
        <v>16809</v>
      </c>
      <c r="D93" s="57" t="s">
        <v>168</v>
      </c>
      <c r="E93" s="59">
        <v>22.02</v>
      </c>
      <c r="F93" s="73">
        <f t="shared" si="43"/>
        <v>528.48</v>
      </c>
      <c r="G93" s="74">
        <f t="shared" si="75"/>
        <v>1</v>
      </c>
      <c r="H93" s="74">
        <f t="shared" si="75"/>
        <v>4</v>
      </c>
      <c r="I93" s="74">
        <f t="shared" si="75"/>
        <v>5</v>
      </c>
      <c r="J93" s="74">
        <f t="shared" si="75"/>
        <v>0</v>
      </c>
      <c r="K93" s="74">
        <f t="shared" si="75"/>
        <v>0</v>
      </c>
      <c r="L93" s="74">
        <f t="shared" si="75"/>
        <v>14</v>
      </c>
      <c r="M93" s="75">
        <f t="shared" si="41"/>
        <v>24</v>
      </c>
      <c r="N93" s="76">
        <f t="shared" si="42"/>
        <v>10</v>
      </c>
      <c r="O93" s="77" t="str">
        <f>IFERROR(VLOOKUP(B93,'[1]1ไม่มียอด'!B:D,3,0),"0")</f>
        <v>0</v>
      </c>
      <c r="P93" s="77" t="str">
        <f>IFERROR(VLOOKUP(B93,'[1]1ไม่มียอด'!B:E,4,0),"0")</f>
        <v>0</v>
      </c>
      <c r="Q93" s="77" t="str">
        <f>IFERROR(VLOOKUP(B93,'[1]1ไม่มียอด'!B:F,5,0),"0")</f>
        <v>0</v>
      </c>
      <c r="R93" s="77" t="str">
        <f>IFERROR(VLOOKUP(B93,'[1]1ไม่มียอด'!B:G,6,0),"0")</f>
        <v>0</v>
      </c>
      <c r="S93" s="77" t="str">
        <f>IFERROR(VLOOKUP(B93,'[1]1ไม่มียอด'!B:J,9,0),"0")</f>
        <v>0</v>
      </c>
      <c r="T93" s="77" t="str">
        <f>IFERROR(VLOOKUP(B93,'[1]1ไม่มียอด'!B:K,10,0),"0")</f>
        <v>0</v>
      </c>
      <c r="U93" s="75">
        <f t="shared" si="44"/>
        <v>0</v>
      </c>
      <c r="V93" s="77" t="str">
        <f>IFERROR(VLOOKUP(B93,#REF!,3,0),"0")</f>
        <v>0</v>
      </c>
      <c r="W93" s="77" t="str">
        <f>IFERROR(VLOOKUP(B93,#REF!,4,0),"0")</f>
        <v>0</v>
      </c>
      <c r="X93" s="77" t="str">
        <f>IFERROR(VLOOKUP(B93,#REF!,5,0),"0")</f>
        <v>0</v>
      </c>
      <c r="Y93" s="77" t="str">
        <f>IFERROR(VLOOKUP(B93,#REF!,9,0),"0")</f>
        <v>0</v>
      </c>
      <c r="Z93" s="77" t="str">
        <f>IFERROR(VLOOKUP(B93,#REF!,10,0),"0")</f>
        <v>0</v>
      </c>
      <c r="AA93" s="77" t="str">
        <f>IFERROR(VLOOKUP(B93,#REF!,11,0),"0")</f>
        <v>0</v>
      </c>
      <c r="AB93" s="75">
        <f t="shared" si="45"/>
        <v>0</v>
      </c>
      <c r="AC93" s="77">
        <f>IFERROR(VLOOKUP(B93,'[1]3'!B:D,3,0),"0")</f>
        <v>0</v>
      </c>
      <c r="AD93" s="77">
        <f>IFERROR(VLOOKUP(B93,'[1]3'!B:E,4,0),"0")</f>
        <v>0</v>
      </c>
      <c r="AE93" s="77">
        <f>IFERROR(VLOOKUP(B93,'[1]3'!B:F,5,0),"0")</f>
        <v>0</v>
      </c>
      <c r="AF93" s="77">
        <f>IFERROR(VLOOKUP(B93,'[1]3'!B:J,9,0),"0")</f>
        <v>0</v>
      </c>
      <c r="AG93" s="77">
        <f>IFERROR(VLOOKUP(B93,'[1]3'!B:K,10,0),"0")</f>
        <v>0</v>
      </c>
      <c r="AH93" s="77">
        <f>IFERROR(VLOOKUP(B93,'[1]3'!B:L,11,0),"0")</f>
        <v>0</v>
      </c>
      <c r="AI93" s="75">
        <f t="shared" si="46"/>
        <v>0</v>
      </c>
      <c r="AJ93" s="77">
        <f>IFERROR(VLOOKUP(B93,'[1]4'!B:D,3,0),"0")</f>
        <v>0</v>
      </c>
      <c r="AK93" s="77">
        <f>IFERROR(VLOOKUP(B93,'[1]4'!B:E,4,0),"0")</f>
        <v>0</v>
      </c>
      <c r="AL93" s="77">
        <f>IFERROR(VLOOKUP(B93,'[1]4'!B:F,5,0),"0")</f>
        <v>0</v>
      </c>
      <c r="AM93" s="77">
        <f>IFERROR(VLOOKUP(B93,'[1]4'!B:J,9,0),"0")</f>
        <v>0</v>
      </c>
      <c r="AN93" s="77">
        <f>IFERROR(VLOOKUP(B93,'[1]4'!B:K,10,0),"0")</f>
        <v>0</v>
      </c>
      <c r="AO93" s="77">
        <f>IFERROR(VLOOKUP(B93,'[1]4'!B:L,11,0),"0")</f>
        <v>0</v>
      </c>
      <c r="AP93" s="75">
        <f t="shared" si="47"/>
        <v>0</v>
      </c>
      <c r="AQ93" s="77">
        <f>IFERROR(VLOOKUP(B93,'[1]5'!B:D,3,0),"0")</f>
        <v>0</v>
      </c>
      <c r="AR93" s="77">
        <f>IFERROR(VLOOKUP(B93,'[1]5'!B:E,4,0),"0")</f>
        <v>0</v>
      </c>
      <c r="AS93" s="77">
        <f>IFERROR(VLOOKUP(B93,'[1]5'!B:F,5,0),"0")</f>
        <v>0</v>
      </c>
      <c r="AT93" s="77">
        <f>IFERROR(VLOOKUP(B93,'[1]5'!B:J,9,0),"0")</f>
        <v>0</v>
      </c>
      <c r="AU93" s="77">
        <f>IFERROR(VLOOKUP(B93,'[1]5'!B:K,10,0),"0")</f>
        <v>0</v>
      </c>
      <c r="AV93" s="77">
        <f>IFERROR(VLOOKUP(B93,'[1]5'!B:L,11,0),"0")</f>
        <v>0</v>
      </c>
      <c r="AW93" s="75">
        <f t="shared" si="48"/>
        <v>0</v>
      </c>
      <c r="AX93" s="77">
        <f>IFERROR(VLOOKUP(B93,'[1]6'!B:D,3,0),"0")</f>
        <v>0</v>
      </c>
      <c r="AY93" s="77">
        <f>IFERROR(VLOOKUP(B93,'[1]6'!B:E,4,0),"0")</f>
        <v>0</v>
      </c>
      <c r="AZ93" s="77">
        <f>IFERROR(VLOOKUP(B93,'[1]6'!B:F,5,0),"0")</f>
        <v>0</v>
      </c>
      <c r="BA93" s="77">
        <f>IFERROR(VLOOKUP(B93,'[1]6'!B:J,9,0),"0")</f>
        <v>0</v>
      </c>
      <c r="BB93" s="77">
        <f>IFERROR(VLOOKUP(B93,'[1]6'!B:K,10,0),"0")</f>
        <v>0</v>
      </c>
      <c r="BC93" s="77">
        <f>IFERROR(VLOOKUP(B93,'[1]6'!B:L,11,0),"0")</f>
        <v>0</v>
      </c>
      <c r="BD93" s="75">
        <f t="shared" si="49"/>
        <v>0</v>
      </c>
      <c r="BE93" s="77">
        <f>IFERROR(VLOOKUP(B93,'[1]7'!B:D,3,0),"0")</f>
        <v>0</v>
      </c>
      <c r="BF93" s="77">
        <f>IFERROR(VLOOKUP(B93,'[1]7'!B:E,4,0),"0")</f>
        <v>0</v>
      </c>
      <c r="BG93" s="77">
        <f>IFERROR(VLOOKUP(B93,'[1]7'!B:F,5,0),"0")</f>
        <v>0</v>
      </c>
      <c r="BH93" s="77">
        <f>IFERROR(VLOOKUP(B93,'[1]7'!B:J,9,0),"0")</f>
        <v>0</v>
      </c>
      <c r="BI93" s="77">
        <f>IFERROR(VLOOKUP(B93,'[1]7'!B:K,10,0),"0")</f>
        <v>0</v>
      </c>
      <c r="BJ93" s="77">
        <f>IFERROR(VLOOKUP(B93,'[1]7'!B:L,11,0),"0")</f>
        <v>0</v>
      </c>
      <c r="BK93" s="75">
        <f t="shared" si="50"/>
        <v>0</v>
      </c>
      <c r="BL93" s="77">
        <f>IFERROR(VLOOKUP(B93,'[1]8'!B:D,3,0),"0")</f>
        <v>0</v>
      </c>
      <c r="BM93" s="77">
        <f>IFERROR(VLOOKUP(B93,'[1]8'!B:E,4,0),"0")</f>
        <v>0</v>
      </c>
      <c r="BN93" s="77">
        <f>IFERROR(VLOOKUP(B93,'[1]8'!B:F,5,0),"0")</f>
        <v>0</v>
      </c>
      <c r="BO93" s="77">
        <f>IFERROR(VLOOKUP(B93,'[1]8'!B:J,9,0),"0")</f>
        <v>0</v>
      </c>
      <c r="BP93" s="77">
        <f>IFERROR(VLOOKUP(B93,'[1]8'!B:K,10,0),"0")</f>
        <v>0</v>
      </c>
      <c r="BQ93" s="77">
        <f>IFERROR(VLOOKUP(B93,'[1]8'!B:L,11,0),"0")</f>
        <v>0</v>
      </c>
      <c r="BR93" s="75">
        <f t="shared" si="51"/>
        <v>0</v>
      </c>
      <c r="BS93" s="77">
        <f>IFERROR(VLOOKUP(B93,'[1]9'!B:D,3,0),"0")</f>
        <v>0</v>
      </c>
      <c r="BT93" s="77">
        <f>IFERROR(VLOOKUP(B93,'[1]9'!B:E,4,0),"0")</f>
        <v>0</v>
      </c>
      <c r="BU93" s="77">
        <f>IFERROR(VLOOKUP(B93,'[1]9'!B:F,5,0),"0")</f>
        <v>0</v>
      </c>
      <c r="BV93" s="77">
        <f>IFERROR(VLOOKUP(B93,'[1]9'!B:J,9,0),"0")</f>
        <v>0</v>
      </c>
      <c r="BW93" s="77">
        <f>IFERROR(VLOOKUP(B93,'[1]9'!B:K,10,0),"0")</f>
        <v>0</v>
      </c>
      <c r="BX93" s="77">
        <f>IFERROR(VLOOKUP(B93,'[1]9'!B:L,11,0),"0")</f>
        <v>0</v>
      </c>
      <c r="BY93" s="75">
        <f t="shared" si="52"/>
        <v>0</v>
      </c>
      <c r="BZ93" s="77">
        <f>IFERROR(VLOOKUP(B93,'[1]10'!B:D,3,0),"0")</f>
        <v>0</v>
      </c>
      <c r="CA93" s="77">
        <f>IFERROR(VLOOKUP(B93,'[1]10'!B:E,4,0),"0")</f>
        <v>0</v>
      </c>
      <c r="CB93" s="77">
        <f>VLOOKUP(B93,'[1]10'!B:F,5,0)</f>
        <v>0</v>
      </c>
      <c r="CC93" s="77">
        <f>IFERROR(VLOOKUP(B93,'[1]10'!B:J,9,0),"0")</f>
        <v>0</v>
      </c>
      <c r="CD93" s="77">
        <f>IFERROR(VLOOKUP(B93,'[1]10'!B:K,10,0),"0")</f>
        <v>0</v>
      </c>
      <c r="CE93" s="77">
        <f>IFERROR(VLOOKUP(B93,'[1]10'!B:L,11,0),"0")</f>
        <v>0</v>
      </c>
      <c r="CF93" s="75">
        <f t="shared" si="53"/>
        <v>0</v>
      </c>
      <c r="CG93" s="77">
        <f>IFERROR(VLOOKUP(B93,'[1]11'!B:D,3,0),"0")</f>
        <v>0</v>
      </c>
      <c r="CH93" s="77">
        <f>IFERROR(VLOOKUP(B93,'[1]11'!B:E,4,0),"0")</f>
        <v>0</v>
      </c>
      <c r="CI93" s="77">
        <f>IFERROR(VLOOKUP(B93,'[1]11'!B:F,5,0),"0")</f>
        <v>0</v>
      </c>
      <c r="CJ93" s="77">
        <f>IFERROR(VLOOKUP(B93,'[1]11'!B:J,9,0),"0")</f>
        <v>0</v>
      </c>
      <c r="CK93" s="77">
        <f>IFERROR(VLOOKUP(B93,'[1]11'!B:K,10,0),"0")</f>
        <v>0</v>
      </c>
      <c r="CL93" s="77">
        <f>IFERROR(VLOOKUP(B93,'[1]11'!B:L,11,0),"0")</f>
        <v>0</v>
      </c>
      <c r="CM93" s="75">
        <f t="shared" si="54"/>
        <v>0</v>
      </c>
      <c r="CN93" s="77">
        <f>IFERROR(VLOOKUP(B93,'[1]12'!B:D,3,0),"0")</f>
        <v>0</v>
      </c>
      <c r="CO93" s="77">
        <f>IFERROR(VLOOKUP(B93,'[1]12'!B:E,4,0),"0")</f>
        <v>0</v>
      </c>
      <c r="CP93" s="77">
        <f>IFERROR(VLOOKUP(B93,'[1]12'!B:F,5,0),"0")</f>
        <v>0</v>
      </c>
      <c r="CQ93" s="77">
        <f>IFERROR(VLOOKUP(B93,'[1]12'!B:J,9,0),"0")</f>
        <v>0</v>
      </c>
      <c r="CR93" s="77">
        <f>IFERROR(VLOOKUP(B93,'[1]12'!B:K,10,0),"0")</f>
        <v>0</v>
      </c>
      <c r="CS93" s="77">
        <f>IFERROR(VLOOKUP(B93,'[1]12'!B:L,11,0),"0")</f>
        <v>5</v>
      </c>
      <c r="CT93" s="75">
        <f t="shared" si="55"/>
        <v>0</v>
      </c>
      <c r="CU93" s="77">
        <f>IFERROR(VLOOKUP(B93,'[1]13'!B:D,3,0),"0")</f>
        <v>0</v>
      </c>
      <c r="CV93" s="77">
        <f>IFERROR(VLOOKUP(B93,'[1]13'!B:E,4,0),"0")</f>
        <v>0</v>
      </c>
      <c r="CW93" s="77">
        <f>IFERROR(VLOOKUP(B93,'[1]13'!B:F,5,0),"0")</f>
        <v>0</v>
      </c>
      <c r="CX93" s="77">
        <f>IFERROR(VLOOKUP(B93,'[1]13'!B:J,9,0),"0")</f>
        <v>0</v>
      </c>
      <c r="CY93" s="77">
        <f>IFERROR(VLOOKUP(B93,'[1]13'!B:K,10,0),"0")</f>
        <v>0</v>
      </c>
      <c r="CZ93" s="77">
        <f>IFERROR(VLOOKUP(B93,'[1]13'!B:L,11,0),"0")</f>
        <v>0</v>
      </c>
      <c r="DA93" s="75">
        <f t="shared" si="56"/>
        <v>0</v>
      </c>
      <c r="DB93" s="77">
        <f>IFERROR(VLOOKUP(B93,'[1]14'!B:D,3,0),"0")</f>
        <v>0</v>
      </c>
      <c r="DC93" s="77">
        <f>IFERROR(VLOOKUP(B93,'[1]14'!B:E,4,0),"0")</f>
        <v>0</v>
      </c>
      <c r="DD93" s="77">
        <f>IFERROR(VLOOKUP(B93,'[1]14'!B:F,5,0),"0")</f>
        <v>1</v>
      </c>
      <c r="DE93" s="77">
        <f>IFERROR(VLOOKUP(B93,'[1]14'!B:J,9,0),"0")</f>
        <v>0</v>
      </c>
      <c r="DF93" s="77">
        <f>IFERROR(VLOOKUP(B93,'[1]14'!B:K,10,0),"0")</f>
        <v>0</v>
      </c>
      <c r="DG93" s="77">
        <f>IFERROR(VLOOKUP(B93,'[1]14'!B:L,11,0),"0")</f>
        <v>0</v>
      </c>
      <c r="DH93" s="75">
        <f t="shared" si="57"/>
        <v>1</v>
      </c>
      <c r="DI93" s="77">
        <f>IFERROR(VLOOKUP(B93,'[1]15'!B:D,3,0),"0")</f>
        <v>0</v>
      </c>
      <c r="DJ93" s="77">
        <f>IFERROR(VLOOKUP(B93,'[1]15'!B:E,4,0),"0")</f>
        <v>0</v>
      </c>
      <c r="DK93" s="77">
        <f>IFERROR(VLOOKUP(B93,'[1]15'!B:F,5,0),"0")</f>
        <v>0</v>
      </c>
      <c r="DL93" s="77">
        <f>IFERROR(VLOOKUP(B93,'[1]15'!B:J,9,0),"0")</f>
        <v>0</v>
      </c>
      <c r="DM93" s="77">
        <f>IFERROR(VLOOKUP(B93,'[1]15'!B:K,10,0),"0")</f>
        <v>0</v>
      </c>
      <c r="DN93" s="77">
        <f>IFERROR(VLOOKUP(B93,'[1]15'!B:L,11,0),"0")</f>
        <v>0</v>
      </c>
      <c r="DO93" s="75">
        <f t="shared" si="58"/>
        <v>0</v>
      </c>
      <c r="DP93" s="77">
        <f>IFERROR(VLOOKUP(B93,'[1]16'!B:D,3,0),"0")</f>
        <v>0</v>
      </c>
      <c r="DQ93" s="77">
        <f>IFERROR(VLOOKUP(B93,'[1]16'!B:E,4,0),"0")</f>
        <v>0</v>
      </c>
      <c r="DR93" s="77">
        <f>IFERROR(VLOOKUP(B93,'[1]16'!B:F,5,0),"0")</f>
        <v>0</v>
      </c>
      <c r="DS93" s="77">
        <f>IFERROR(VLOOKUP(B93,'[1]16'!B:J,9,0),"0")</f>
        <v>0</v>
      </c>
      <c r="DT93" s="77">
        <f>IFERROR(VLOOKUP(B93,'[1]16'!B:K,10,0),"0")</f>
        <v>0</v>
      </c>
      <c r="DU93" s="77">
        <f>IFERROR(VLOOKUP(B93,'[1]16'!B:L,11,0),"0")</f>
        <v>0</v>
      </c>
      <c r="DV93" s="75">
        <f t="shared" si="59"/>
        <v>0</v>
      </c>
      <c r="DW93" s="77">
        <f>IFERROR(VLOOKUP(B93,'[1]17'!B:D,3,0),"0")</f>
        <v>0</v>
      </c>
      <c r="DX93" s="77">
        <f>IFERROR(VLOOKUP(B93,'[1]17'!B:E,4,0),"0")</f>
        <v>0</v>
      </c>
      <c r="DY93" s="77">
        <f>IFERROR(VLOOKUP(B93,'[1]17'!B:F,5,0),"0")</f>
        <v>2</v>
      </c>
      <c r="DZ93" s="77">
        <f>IFERROR(VLOOKUP(B93,'[1]17'!B:J,9,0),"0")</f>
        <v>0</v>
      </c>
      <c r="EA93" s="77">
        <f>IFERROR(VLOOKUP(B93,'[1]17'!B:K,10,0),"0")</f>
        <v>0</v>
      </c>
      <c r="EB93" s="77">
        <f>IFERROR(VLOOKUP(B93,'[1]17'!B:L,11,0),"0")</f>
        <v>4</v>
      </c>
      <c r="EC93" s="75">
        <f t="shared" si="60"/>
        <v>2</v>
      </c>
      <c r="ED93" s="77">
        <f>IFERROR(VLOOKUP(B93,'[1]18'!B:D,3,0),"0")</f>
        <v>0</v>
      </c>
      <c r="EE93" s="77">
        <f>IFERROR(VLOOKUP(B93,'[1]18'!B:E,4,0),"0")</f>
        <v>0</v>
      </c>
      <c r="EF93" s="77">
        <f>IFERROR(VLOOKUP(B93,'[1]18'!B:F,5,0),"0")</f>
        <v>0</v>
      </c>
      <c r="EG93" s="77">
        <f>IFERROR(VLOOKUP(B93,'[1]18'!B:J,9,0),"0")</f>
        <v>0</v>
      </c>
      <c r="EH93" s="77">
        <f>IFERROR(VLOOKUP(B93,'[1]18'!B:K,10,0),"0")</f>
        <v>0</v>
      </c>
      <c r="EI93" s="77">
        <f>IFERROR(VLOOKUP(B93,'[1]18'!B:L,11,0),"0")</f>
        <v>0</v>
      </c>
      <c r="EJ93" s="75">
        <f t="shared" si="61"/>
        <v>0</v>
      </c>
      <c r="EK93" s="77">
        <f>IFERROR(VLOOKUP(B93,'[1]19'!B:D,3,0),"0")</f>
        <v>0</v>
      </c>
      <c r="EL93" s="77">
        <f>IFERROR(VLOOKUP(B93,'[1]19'!B:E,4,0),"0")</f>
        <v>0</v>
      </c>
      <c r="EM93" s="77">
        <f>IFERROR(VLOOKUP(B93,'[1]19'!B:F,5,0),"0")</f>
        <v>0</v>
      </c>
      <c r="EN93" s="77">
        <f>IFERROR(VLOOKUP(B93,'[1]19'!B:J,9,0),"0")</f>
        <v>0</v>
      </c>
      <c r="EO93" s="77">
        <f>IFERROR(VLOOKUP(B93,'[1]19'!B:K,10,0),"0")</f>
        <v>0</v>
      </c>
      <c r="EP93" s="77">
        <f>IFERROR(VLOOKUP(B93,'[1]19'!B:L,11,0),"0")</f>
        <v>0</v>
      </c>
      <c r="EQ93" s="75">
        <f t="shared" si="62"/>
        <v>0</v>
      </c>
      <c r="ER93" s="77">
        <f>IFERROR(VLOOKUP(B93,'[1]20'!B:D,3,0),"0")</f>
        <v>0</v>
      </c>
      <c r="ES93" s="77">
        <f>IFERROR(VLOOKUP(B93,'[1]20'!B:E,4,0),"0")</f>
        <v>0</v>
      </c>
      <c r="ET93" s="77">
        <f>IFERROR(VLOOKUP(B93,'[1]20'!B:F,5,0),"0")</f>
        <v>0</v>
      </c>
      <c r="EU93" s="77">
        <f>IFERROR(VLOOKUP(B93,'[1]20'!B:J,9,0),"0")</f>
        <v>0</v>
      </c>
      <c r="EV93" s="77">
        <f>IFERROR(VLOOKUP(B93,'[1]20'!B:K,10,0),"0")</f>
        <v>0</v>
      </c>
      <c r="EW93" s="77">
        <f>IFERROR(VLOOKUP(B93,'[1]20'!B:L,11,0),"0")</f>
        <v>0</v>
      </c>
      <c r="EX93" s="75">
        <f t="shared" si="63"/>
        <v>0</v>
      </c>
      <c r="EY93" s="77">
        <f>IFERROR(VLOOKUP(B93,'[1]21'!B:D,3,0),"0")</f>
        <v>1</v>
      </c>
      <c r="EZ93" s="77">
        <f>IFERROR(VLOOKUP(B93,'[1]21'!B:E,4,0),"0")</f>
        <v>0</v>
      </c>
      <c r="FA93" s="77">
        <f>IFERROR(VLOOKUP(B93,'[1]21'!B:F,5,0),"0")</f>
        <v>0</v>
      </c>
      <c r="FB93" s="77">
        <f>IFERROR(VLOOKUP(B93,'[1]21'!B:J,9,0),"0")</f>
        <v>0</v>
      </c>
      <c r="FC93" s="77">
        <f>IFERROR(VLOOKUP(B93,'[1]21'!B:K,10,0),"0")</f>
        <v>0</v>
      </c>
      <c r="FD93" s="77">
        <f>IFERROR(VLOOKUP(B93,'[1]21'!B:L,11,0),"0")</f>
        <v>0</v>
      </c>
      <c r="FE93" s="75">
        <f t="shared" si="64"/>
        <v>1</v>
      </c>
      <c r="FF93" s="77">
        <f>IFERROR(VLOOKUP(B93,'[1]22'!B:D,3,0),"0")</f>
        <v>0</v>
      </c>
      <c r="FG93" s="77">
        <f>IFERROR(VLOOKUP(B93,'[1]22'!B:E,4,0),"0")</f>
        <v>3</v>
      </c>
      <c r="FH93" s="77">
        <f>IFERROR(VLOOKUP(B93,'[1]22'!B:F,5,0),"0")</f>
        <v>0</v>
      </c>
      <c r="FI93" s="77">
        <f>IFERROR(VLOOKUP(B93,'[1]22'!B:J,9,0),"0")</f>
        <v>0</v>
      </c>
      <c r="FJ93" s="77">
        <f>IFERROR(VLOOKUP(B93,'[1]22'!B:K,10,0),"0")</f>
        <v>0</v>
      </c>
      <c r="FK93" s="77">
        <f>IFERROR(VLOOKUP(B93,'[1]22'!B:L,11,0),"0")</f>
        <v>0</v>
      </c>
      <c r="FL93" s="75">
        <f t="shared" si="65"/>
        <v>3</v>
      </c>
      <c r="FM93" s="77">
        <f>IFERROR(VLOOKUP(B93,'[1]23'!B:D,3,0),"0")</f>
        <v>0</v>
      </c>
      <c r="FN93" s="77">
        <f>IFERROR(VLOOKUP(B93,'[1]23'!B:E,4,0),"0")</f>
        <v>0</v>
      </c>
      <c r="FO93" s="77">
        <f>IFERROR(VLOOKUP(B93,'[1]23'!B:F,5,0),"0")</f>
        <v>0</v>
      </c>
      <c r="FP93" s="77">
        <f>IFERROR(VLOOKUP(B93,'[1]23'!B:J,9,0),"0")</f>
        <v>0</v>
      </c>
      <c r="FQ93" s="77">
        <f>IFERROR(VLOOKUP(B93,'[1]23'!B:K,10,0),"0")</f>
        <v>0</v>
      </c>
      <c r="FR93" s="77">
        <f>IFERROR(VLOOKUP(B93,'[1]23'!B:L,11,0),"0")</f>
        <v>0</v>
      </c>
      <c r="FS93" s="75">
        <f t="shared" si="66"/>
        <v>0</v>
      </c>
      <c r="FT93" s="77">
        <f>IFERROR(VLOOKUP(B93,'[1]24'!B:D,3,0),"0")</f>
        <v>0</v>
      </c>
      <c r="FU93" s="77">
        <f>IFERROR(VLOOKUP(B93,'[1]24'!B:E,4,0),"0")</f>
        <v>0</v>
      </c>
      <c r="FV93" s="77">
        <f>IFERROR(VLOOKUP(B93,'[1]24'!B:F,5,0),"0")</f>
        <v>2</v>
      </c>
      <c r="FW93" s="77">
        <f>IFERROR(VLOOKUP(B93,'[1]24'!B:J,9,0),"0")</f>
        <v>0</v>
      </c>
      <c r="FX93" s="77">
        <f>IFERROR(VLOOKUP(B93,'[1]24'!B:K,10,0),"0")</f>
        <v>0</v>
      </c>
      <c r="FY93" s="77">
        <f>IFERROR(VLOOKUP(B93,'[1]24'!B:L,11,0),"0")</f>
        <v>5</v>
      </c>
      <c r="FZ93" s="75">
        <f t="shared" si="67"/>
        <v>7</v>
      </c>
      <c r="GA93" s="77">
        <f>IFERROR(VLOOKUP(B93,'[1]25'!B:D,3,0),"0")</f>
        <v>0</v>
      </c>
      <c r="GB93" s="77">
        <f>IFERROR(VLOOKUP(B93,'[1]25'!B:E,4,0),"0")</f>
        <v>0</v>
      </c>
      <c r="GC93" s="77">
        <f>IFERROR(VLOOKUP(B93,'[1]25'!B:F,5,0),"0")</f>
        <v>0</v>
      </c>
      <c r="GD93" s="77">
        <f>IFERROR(VLOOKUP(B93,'[1]25'!B:J,9,0),"0")</f>
        <v>0</v>
      </c>
      <c r="GE93" s="77">
        <f>IFERROR(VLOOKUP(B93,'[1]25'!B:K,10,0),"0")</f>
        <v>0</v>
      </c>
      <c r="GF93" s="77">
        <f>IFERROR(VLOOKUP(B93,'[1]25'!B:L,11,0),"0")</f>
        <v>0</v>
      </c>
      <c r="GG93" s="75">
        <f t="shared" si="68"/>
        <v>0</v>
      </c>
      <c r="GH93" s="77">
        <f>IFERROR(VLOOKUP(B93,'[1]26'!B:D,3,0),"0")</f>
        <v>0</v>
      </c>
      <c r="GI93" s="77">
        <f>IFERROR(VLOOKUP(B93,'[1]26'!B:E,4,0),"0")</f>
        <v>1</v>
      </c>
      <c r="GJ93" s="77">
        <f>IFERROR(VLOOKUP(B93,'[1]26'!B:F,5,0),"0")</f>
        <v>0</v>
      </c>
      <c r="GK93" s="77">
        <f>IFERROR(VLOOKUP(B93,'[1]26'!B:J,9,0),"0")</f>
        <v>0</v>
      </c>
      <c r="GL93" s="77">
        <f>IFERROR(VLOOKUP(B93,'[1]26'!B:K,10,0),"0")</f>
        <v>0</v>
      </c>
      <c r="GM93" s="77">
        <f>IFERROR(VLOOKUP(B93,'[1]26'!B:L,11,0),"0")</f>
        <v>0</v>
      </c>
      <c r="GN93" s="75">
        <f t="shared" si="69"/>
        <v>1</v>
      </c>
      <c r="GO93" s="77">
        <f>IFERROR(VLOOKUP(B93,'[1]27'!B:D,3,0),"0")</f>
        <v>0</v>
      </c>
      <c r="GP93" s="77">
        <f>IFERROR(VLOOKUP(B93,'[1]27'!B:E,4,0),"0")</f>
        <v>0</v>
      </c>
      <c r="GQ93" s="77">
        <f>IFERROR(VLOOKUP(B93,'[1]27'!B:F,5,0),"0")</f>
        <v>0</v>
      </c>
      <c r="GR93" s="77">
        <f>IFERROR(VLOOKUP(B93,'[1]27'!B:J,9,0),"0")</f>
        <v>0</v>
      </c>
      <c r="GS93" s="77">
        <f>IFERROR(VLOOKUP(B93,'[1]27'!B:K,10,0),"0")</f>
        <v>0</v>
      </c>
      <c r="GT93" s="77">
        <f>IFERROR(VLOOKUP(B93,'[1]27'!B:L,11,0),"0")</f>
        <v>0</v>
      </c>
      <c r="GU93" s="75">
        <f t="shared" si="70"/>
        <v>0</v>
      </c>
      <c r="GV93" s="77">
        <f>IFERROR(VLOOKUP(B93,'[1]28'!B:D,3,0),"0")</f>
        <v>0</v>
      </c>
      <c r="GW93" s="77">
        <f>IFERROR(VLOOKUP(B93,'[1]28'!B:E,4,0),"0")</f>
        <v>0</v>
      </c>
      <c r="GX93" s="77">
        <f>IFERROR(VLOOKUP(B93,'[1]28'!B:F,5,0),"0")</f>
        <v>0</v>
      </c>
      <c r="GY93" s="77">
        <f>IFERROR(VLOOKUP(B93,'[1]28'!B:J,9,0),"0")</f>
        <v>0</v>
      </c>
      <c r="GZ93" s="77">
        <f>IFERROR(VLOOKUP(B93,'[1]28'!B:K,10,0),"0")</f>
        <v>0</v>
      </c>
      <c r="HA93" s="77">
        <f>IFERROR(VLOOKUP(B93,'[1]28'!B:L,11,0),"0")</f>
        <v>0</v>
      </c>
      <c r="HB93" s="75">
        <f t="shared" si="71"/>
        <v>0</v>
      </c>
      <c r="HC93" s="77" t="str">
        <f>IFERROR(VLOOKUP(B93,#REF!,3),"0")</f>
        <v>0</v>
      </c>
      <c r="HD93" s="77" t="str">
        <f>IFERROR(VLOOKUP(B93,#REF!,4,0),"0")</f>
        <v>0</v>
      </c>
      <c r="HE93" s="77" t="str">
        <f>IFERROR(VLOOKUP(B93,#REF!,5,0),"0")</f>
        <v>0</v>
      </c>
      <c r="HF93" s="77" t="str">
        <f>IFERROR(VLOOKUP(B93,#REF!,9,0),"0")</f>
        <v>0</v>
      </c>
      <c r="HG93" s="77" t="str">
        <f>IFERROR(VLOOKUP(B93,#REF!,10,0),"0")</f>
        <v>0</v>
      </c>
      <c r="HH93" s="77" t="str">
        <f>IFERROR(VLOOKUP(B93,#REF!,11,0),"0")</f>
        <v>0</v>
      </c>
      <c r="HI93" s="75">
        <f t="shared" si="72"/>
        <v>0</v>
      </c>
      <c r="HP93" s="75">
        <f t="shared" si="73"/>
        <v>0</v>
      </c>
      <c r="HW93" s="75">
        <f t="shared" si="74"/>
        <v>0</v>
      </c>
    </row>
    <row r="94" spans="1:231" x14ac:dyDescent="0.6">
      <c r="A94" s="57">
        <v>91</v>
      </c>
      <c r="B94" s="57">
        <v>1200001</v>
      </c>
      <c r="C94" s="58" t="s">
        <v>16810</v>
      </c>
      <c r="D94" s="57" t="s">
        <v>168</v>
      </c>
      <c r="E94" s="59">
        <v>30.96</v>
      </c>
      <c r="F94" s="73">
        <f t="shared" si="43"/>
        <v>6408.72</v>
      </c>
      <c r="G94" s="74">
        <f t="shared" si="75"/>
        <v>161</v>
      </c>
      <c r="H94" s="74">
        <f t="shared" si="75"/>
        <v>18</v>
      </c>
      <c r="I94" s="74">
        <f t="shared" si="75"/>
        <v>0</v>
      </c>
      <c r="J94" s="74">
        <f t="shared" si="75"/>
        <v>0</v>
      </c>
      <c r="K94" s="74">
        <f t="shared" si="75"/>
        <v>0</v>
      </c>
      <c r="L94" s="74">
        <f t="shared" si="75"/>
        <v>28</v>
      </c>
      <c r="M94" s="75">
        <f t="shared" si="41"/>
        <v>207</v>
      </c>
      <c r="N94" s="76">
        <f t="shared" si="42"/>
        <v>179</v>
      </c>
      <c r="O94" s="77" t="str">
        <f>IFERROR(VLOOKUP(B94,'[1]1ไม่มียอด'!B:D,3,0),"0")</f>
        <v>0</v>
      </c>
      <c r="P94" s="77" t="str">
        <f>IFERROR(VLOOKUP(B94,'[1]1ไม่มียอด'!B:E,4,0),"0")</f>
        <v>0</v>
      </c>
      <c r="Q94" s="77" t="str">
        <f>IFERROR(VLOOKUP(B94,'[1]1ไม่มียอด'!B:F,5,0),"0")</f>
        <v>0</v>
      </c>
      <c r="R94" s="77" t="str">
        <f>IFERROR(VLOOKUP(B94,'[1]1ไม่มียอด'!B:G,6,0),"0")</f>
        <v>0</v>
      </c>
      <c r="S94" s="77" t="str">
        <f>IFERROR(VLOOKUP(B94,'[1]1ไม่มียอด'!B:J,9,0),"0")</f>
        <v>0</v>
      </c>
      <c r="T94" s="77" t="str">
        <f>IFERROR(VLOOKUP(B94,'[1]1ไม่มียอด'!B:K,10,0),"0")</f>
        <v>0</v>
      </c>
      <c r="U94" s="75">
        <f t="shared" si="44"/>
        <v>0</v>
      </c>
      <c r="V94" s="77" t="str">
        <f>IFERROR(VLOOKUP(B94,#REF!,3,0),"0")</f>
        <v>0</v>
      </c>
      <c r="W94" s="77" t="str">
        <f>IFERROR(VLOOKUP(B94,#REF!,4,0),"0")</f>
        <v>0</v>
      </c>
      <c r="X94" s="77" t="str">
        <f>IFERROR(VLOOKUP(B94,#REF!,5,0),"0")</f>
        <v>0</v>
      </c>
      <c r="Y94" s="77" t="str">
        <f>IFERROR(VLOOKUP(B94,#REF!,9,0),"0")</f>
        <v>0</v>
      </c>
      <c r="Z94" s="77" t="str">
        <f>IFERROR(VLOOKUP(B94,#REF!,10,0),"0")</f>
        <v>0</v>
      </c>
      <c r="AA94" s="77" t="str">
        <f>IFERROR(VLOOKUP(B94,#REF!,11,0),"0")</f>
        <v>0</v>
      </c>
      <c r="AB94" s="75">
        <f t="shared" si="45"/>
        <v>0</v>
      </c>
      <c r="AC94" s="77">
        <f>IFERROR(VLOOKUP(B94,'[1]3'!B:D,3,0),"0")</f>
        <v>50</v>
      </c>
      <c r="AD94" s="77">
        <f>IFERROR(VLOOKUP(B94,'[1]3'!B:E,4,0),"0")</f>
        <v>0</v>
      </c>
      <c r="AE94" s="77">
        <f>IFERROR(VLOOKUP(B94,'[1]3'!B:F,5,0),"0")</f>
        <v>0</v>
      </c>
      <c r="AF94" s="77">
        <f>IFERROR(VLOOKUP(B94,'[1]3'!B:J,9,0),"0")</f>
        <v>0</v>
      </c>
      <c r="AG94" s="77">
        <f>IFERROR(VLOOKUP(B94,'[1]3'!B:K,10,0),"0")</f>
        <v>0</v>
      </c>
      <c r="AH94" s="77">
        <f>IFERROR(VLOOKUP(B94,'[1]3'!B:L,11,0),"0")</f>
        <v>0</v>
      </c>
      <c r="AI94" s="75">
        <f t="shared" si="46"/>
        <v>50</v>
      </c>
      <c r="AJ94" s="77">
        <f>IFERROR(VLOOKUP(B94,'[1]4'!B:D,3,0),"0")</f>
        <v>0</v>
      </c>
      <c r="AK94" s="77">
        <f>IFERROR(VLOOKUP(B94,'[1]4'!B:E,4,0),"0")</f>
        <v>0</v>
      </c>
      <c r="AL94" s="77">
        <f>IFERROR(VLOOKUP(B94,'[1]4'!B:F,5,0),"0")</f>
        <v>0</v>
      </c>
      <c r="AM94" s="77">
        <f>IFERROR(VLOOKUP(B94,'[1]4'!B:J,9,0),"0")</f>
        <v>0</v>
      </c>
      <c r="AN94" s="77">
        <f>IFERROR(VLOOKUP(B94,'[1]4'!B:K,10,0),"0")</f>
        <v>0</v>
      </c>
      <c r="AO94" s="77">
        <f>IFERROR(VLOOKUP(B94,'[1]4'!B:L,11,0),"0")</f>
        <v>0</v>
      </c>
      <c r="AP94" s="75">
        <f t="shared" si="47"/>
        <v>0</v>
      </c>
      <c r="AQ94" s="77">
        <f>IFERROR(VLOOKUP(B94,'[1]5'!B:D,3,0),"0")</f>
        <v>0</v>
      </c>
      <c r="AR94" s="77">
        <f>IFERROR(VLOOKUP(B94,'[1]5'!B:E,4,0),"0")</f>
        <v>0</v>
      </c>
      <c r="AS94" s="77">
        <f>IFERROR(VLOOKUP(B94,'[1]5'!B:F,5,0),"0")</f>
        <v>0</v>
      </c>
      <c r="AT94" s="77">
        <f>IFERROR(VLOOKUP(B94,'[1]5'!B:J,9,0),"0")</f>
        <v>0</v>
      </c>
      <c r="AU94" s="77">
        <f>IFERROR(VLOOKUP(B94,'[1]5'!B:K,10,0),"0")</f>
        <v>0</v>
      </c>
      <c r="AV94" s="77">
        <f>IFERROR(VLOOKUP(B94,'[1]5'!B:L,11,0),"0")</f>
        <v>6</v>
      </c>
      <c r="AW94" s="75">
        <f t="shared" si="48"/>
        <v>0</v>
      </c>
      <c r="AX94" s="77">
        <f>IFERROR(VLOOKUP(B94,'[1]6'!B:D,3,0),"0")</f>
        <v>0</v>
      </c>
      <c r="AY94" s="77">
        <f>IFERROR(VLOOKUP(B94,'[1]6'!B:E,4,0),"0")</f>
        <v>0</v>
      </c>
      <c r="AZ94" s="77">
        <f>IFERROR(VLOOKUP(B94,'[1]6'!B:F,5,0),"0")</f>
        <v>0</v>
      </c>
      <c r="BA94" s="77">
        <f>IFERROR(VLOOKUP(B94,'[1]6'!B:J,9,0),"0")</f>
        <v>0</v>
      </c>
      <c r="BB94" s="77">
        <f>IFERROR(VLOOKUP(B94,'[1]6'!B:K,10,0),"0")</f>
        <v>0</v>
      </c>
      <c r="BC94" s="77">
        <f>IFERROR(VLOOKUP(B94,'[1]6'!B:L,11,0),"0")</f>
        <v>0</v>
      </c>
      <c r="BD94" s="75">
        <f t="shared" si="49"/>
        <v>0</v>
      </c>
      <c r="BE94" s="77">
        <f>IFERROR(VLOOKUP(B94,'[1]7'!B:D,3,0),"0")</f>
        <v>50</v>
      </c>
      <c r="BF94" s="77">
        <f>IFERROR(VLOOKUP(B94,'[1]7'!B:E,4,0),"0")</f>
        <v>1</v>
      </c>
      <c r="BG94" s="77">
        <f>IFERROR(VLOOKUP(B94,'[1]7'!B:F,5,0),"0")</f>
        <v>0</v>
      </c>
      <c r="BH94" s="77">
        <f>IFERROR(VLOOKUP(B94,'[1]7'!B:J,9,0),"0")</f>
        <v>0</v>
      </c>
      <c r="BI94" s="77">
        <f>IFERROR(VLOOKUP(B94,'[1]7'!B:K,10,0),"0")</f>
        <v>0</v>
      </c>
      <c r="BJ94" s="77">
        <f>IFERROR(VLOOKUP(B94,'[1]7'!B:L,11,0),"0")</f>
        <v>0</v>
      </c>
      <c r="BK94" s="75">
        <f t="shared" si="50"/>
        <v>51</v>
      </c>
      <c r="BL94" s="77">
        <f>IFERROR(VLOOKUP(B94,'[1]8'!B:D,3,0),"0")</f>
        <v>0</v>
      </c>
      <c r="BM94" s="77">
        <f>IFERROR(VLOOKUP(B94,'[1]8'!B:E,4,0),"0")</f>
        <v>0</v>
      </c>
      <c r="BN94" s="77">
        <f>IFERROR(VLOOKUP(B94,'[1]8'!B:F,5,0),"0")</f>
        <v>0</v>
      </c>
      <c r="BO94" s="77">
        <f>IFERROR(VLOOKUP(B94,'[1]8'!B:J,9,0),"0")</f>
        <v>0</v>
      </c>
      <c r="BP94" s="77">
        <f>IFERROR(VLOOKUP(B94,'[1]8'!B:K,10,0),"0")</f>
        <v>0</v>
      </c>
      <c r="BQ94" s="77">
        <f>IFERROR(VLOOKUP(B94,'[1]8'!B:L,11,0),"0")</f>
        <v>0</v>
      </c>
      <c r="BR94" s="75">
        <f t="shared" si="51"/>
        <v>0</v>
      </c>
      <c r="BS94" s="77">
        <f>IFERROR(VLOOKUP(B94,'[1]9'!B:D,3,0),"0")</f>
        <v>0</v>
      </c>
      <c r="BT94" s="77">
        <f>IFERROR(VLOOKUP(B94,'[1]9'!B:E,4,0),"0")</f>
        <v>0</v>
      </c>
      <c r="BU94" s="77">
        <f>IFERROR(VLOOKUP(B94,'[1]9'!B:F,5,0),"0")</f>
        <v>0</v>
      </c>
      <c r="BV94" s="77">
        <f>IFERROR(VLOOKUP(B94,'[1]9'!B:J,9,0),"0")</f>
        <v>0</v>
      </c>
      <c r="BW94" s="77">
        <f>IFERROR(VLOOKUP(B94,'[1]9'!B:K,10,0),"0")</f>
        <v>0</v>
      </c>
      <c r="BX94" s="77">
        <f>IFERROR(VLOOKUP(B94,'[1]9'!B:L,11,0),"0")</f>
        <v>0</v>
      </c>
      <c r="BY94" s="75">
        <f t="shared" si="52"/>
        <v>0</v>
      </c>
      <c r="BZ94" s="77">
        <f>IFERROR(VLOOKUP(B94,'[1]10'!B:D,3,0),"0")</f>
        <v>0</v>
      </c>
      <c r="CA94" s="77">
        <f>IFERROR(VLOOKUP(B94,'[1]10'!B:E,4,0),"0")</f>
        <v>1</v>
      </c>
      <c r="CB94" s="77">
        <f>VLOOKUP(B94,'[1]10'!B:F,5,0)</f>
        <v>0</v>
      </c>
      <c r="CC94" s="77">
        <f>IFERROR(VLOOKUP(B94,'[1]10'!B:J,9,0),"0")</f>
        <v>0</v>
      </c>
      <c r="CD94" s="77">
        <f>IFERROR(VLOOKUP(B94,'[1]10'!B:K,10,0),"0")</f>
        <v>0</v>
      </c>
      <c r="CE94" s="77">
        <f>IFERROR(VLOOKUP(B94,'[1]10'!B:L,11,0),"0")</f>
        <v>0</v>
      </c>
      <c r="CF94" s="75">
        <f t="shared" si="53"/>
        <v>1</v>
      </c>
      <c r="CG94" s="77">
        <f>IFERROR(VLOOKUP(B94,'[1]11'!B:D,3,0),"0")</f>
        <v>0</v>
      </c>
      <c r="CH94" s="77">
        <f>IFERROR(VLOOKUP(B94,'[1]11'!B:E,4,0),"0")</f>
        <v>0</v>
      </c>
      <c r="CI94" s="77">
        <f>IFERROR(VLOOKUP(B94,'[1]11'!B:F,5,0),"0")</f>
        <v>0</v>
      </c>
      <c r="CJ94" s="77">
        <f>IFERROR(VLOOKUP(B94,'[1]11'!B:J,9,0),"0")</f>
        <v>0</v>
      </c>
      <c r="CK94" s="77">
        <f>IFERROR(VLOOKUP(B94,'[1]11'!B:K,10,0),"0")</f>
        <v>0</v>
      </c>
      <c r="CL94" s="77">
        <f>IFERROR(VLOOKUP(B94,'[1]11'!B:L,11,0),"0")</f>
        <v>0</v>
      </c>
      <c r="CM94" s="75">
        <f t="shared" si="54"/>
        <v>0</v>
      </c>
      <c r="CN94" s="77">
        <f>IFERROR(VLOOKUP(B94,'[1]12'!B:D,3,0),"0")</f>
        <v>0</v>
      </c>
      <c r="CO94" s="77">
        <f>IFERROR(VLOOKUP(B94,'[1]12'!B:E,4,0),"0")</f>
        <v>0</v>
      </c>
      <c r="CP94" s="77">
        <f>IFERROR(VLOOKUP(B94,'[1]12'!B:F,5,0),"0")</f>
        <v>0</v>
      </c>
      <c r="CQ94" s="77">
        <f>IFERROR(VLOOKUP(B94,'[1]12'!B:J,9,0),"0")</f>
        <v>0</v>
      </c>
      <c r="CR94" s="77">
        <f>IFERROR(VLOOKUP(B94,'[1]12'!B:K,10,0),"0")</f>
        <v>0</v>
      </c>
      <c r="CS94" s="77">
        <f>IFERROR(VLOOKUP(B94,'[1]12'!B:L,11,0),"0")</f>
        <v>3</v>
      </c>
      <c r="CT94" s="75">
        <f t="shared" si="55"/>
        <v>0</v>
      </c>
      <c r="CU94" s="77">
        <f>IFERROR(VLOOKUP(B94,'[1]13'!B:D,3,0),"0")</f>
        <v>0</v>
      </c>
      <c r="CV94" s="77">
        <f>IFERROR(VLOOKUP(B94,'[1]13'!B:E,4,0),"0")</f>
        <v>1</v>
      </c>
      <c r="CW94" s="77">
        <f>IFERROR(VLOOKUP(B94,'[1]13'!B:F,5,0),"0")</f>
        <v>0</v>
      </c>
      <c r="CX94" s="77">
        <f>IFERROR(VLOOKUP(B94,'[1]13'!B:J,9,0),"0")</f>
        <v>0</v>
      </c>
      <c r="CY94" s="77">
        <f>IFERROR(VLOOKUP(B94,'[1]13'!B:K,10,0),"0")</f>
        <v>0</v>
      </c>
      <c r="CZ94" s="77">
        <f>IFERROR(VLOOKUP(B94,'[1]13'!B:L,11,0),"0")</f>
        <v>0</v>
      </c>
      <c r="DA94" s="75">
        <f t="shared" si="56"/>
        <v>1</v>
      </c>
      <c r="DB94" s="77">
        <f>IFERROR(VLOOKUP(B94,'[1]14'!B:D,3,0),"0")</f>
        <v>0</v>
      </c>
      <c r="DC94" s="77">
        <f>IFERROR(VLOOKUP(B94,'[1]14'!B:E,4,0),"0")</f>
        <v>0</v>
      </c>
      <c r="DD94" s="77">
        <f>IFERROR(VLOOKUP(B94,'[1]14'!B:F,5,0),"0")</f>
        <v>0</v>
      </c>
      <c r="DE94" s="77">
        <f>IFERROR(VLOOKUP(B94,'[1]14'!B:J,9,0),"0")</f>
        <v>0</v>
      </c>
      <c r="DF94" s="77">
        <f>IFERROR(VLOOKUP(B94,'[1]14'!B:K,10,0),"0")</f>
        <v>0</v>
      </c>
      <c r="DG94" s="77">
        <f>IFERROR(VLOOKUP(B94,'[1]14'!B:L,11,0),"0")</f>
        <v>0</v>
      </c>
      <c r="DH94" s="75">
        <f t="shared" si="57"/>
        <v>0</v>
      </c>
      <c r="DI94" s="77">
        <f>IFERROR(VLOOKUP(B94,'[1]15'!B:D,3,0),"0")</f>
        <v>0</v>
      </c>
      <c r="DJ94" s="77">
        <f>IFERROR(VLOOKUP(B94,'[1]15'!B:E,4,0),"0")</f>
        <v>2</v>
      </c>
      <c r="DK94" s="77">
        <f>IFERROR(VLOOKUP(B94,'[1]15'!B:F,5,0),"0")</f>
        <v>0</v>
      </c>
      <c r="DL94" s="77">
        <f>IFERROR(VLOOKUP(B94,'[1]15'!B:J,9,0),"0")</f>
        <v>0</v>
      </c>
      <c r="DM94" s="77">
        <f>IFERROR(VLOOKUP(B94,'[1]15'!B:K,10,0),"0")</f>
        <v>0</v>
      </c>
      <c r="DN94" s="77">
        <f>IFERROR(VLOOKUP(B94,'[1]15'!B:L,11,0),"0")</f>
        <v>0</v>
      </c>
      <c r="DO94" s="75">
        <f t="shared" si="58"/>
        <v>2</v>
      </c>
      <c r="DP94" s="77">
        <f>IFERROR(VLOOKUP(B94,'[1]16'!B:D,3,0),"0")</f>
        <v>0</v>
      </c>
      <c r="DQ94" s="77">
        <f>IFERROR(VLOOKUP(B94,'[1]16'!B:E,4,0),"0")</f>
        <v>0</v>
      </c>
      <c r="DR94" s="77">
        <f>IFERROR(VLOOKUP(B94,'[1]16'!B:F,5,0),"0")</f>
        <v>0</v>
      </c>
      <c r="DS94" s="77">
        <f>IFERROR(VLOOKUP(B94,'[1]16'!B:J,9,0),"0")</f>
        <v>0</v>
      </c>
      <c r="DT94" s="77">
        <f>IFERROR(VLOOKUP(B94,'[1]16'!B:K,10,0),"0")</f>
        <v>0</v>
      </c>
      <c r="DU94" s="77">
        <f>IFERROR(VLOOKUP(B94,'[1]16'!B:L,11,0),"0")</f>
        <v>0</v>
      </c>
      <c r="DV94" s="75">
        <f t="shared" si="59"/>
        <v>0</v>
      </c>
      <c r="DW94" s="77">
        <f>IFERROR(VLOOKUP(B94,'[1]17'!B:D,3,0),"0")</f>
        <v>0</v>
      </c>
      <c r="DX94" s="77">
        <f>IFERROR(VLOOKUP(B94,'[1]17'!B:E,4,0),"0")</f>
        <v>5</v>
      </c>
      <c r="DY94" s="77">
        <f>IFERROR(VLOOKUP(B94,'[1]17'!B:F,5,0),"0")</f>
        <v>0</v>
      </c>
      <c r="DZ94" s="77">
        <f>IFERROR(VLOOKUP(B94,'[1]17'!B:J,9,0),"0")</f>
        <v>0</v>
      </c>
      <c r="EA94" s="77">
        <f>IFERROR(VLOOKUP(B94,'[1]17'!B:K,10,0),"0")</f>
        <v>0</v>
      </c>
      <c r="EB94" s="77">
        <f>IFERROR(VLOOKUP(B94,'[1]17'!B:L,11,0),"0")</f>
        <v>4</v>
      </c>
      <c r="EC94" s="75">
        <f t="shared" si="60"/>
        <v>5</v>
      </c>
      <c r="ED94" s="77">
        <f>IFERROR(VLOOKUP(B94,'[1]18'!B:D,3,0),"0")</f>
        <v>0</v>
      </c>
      <c r="EE94" s="77">
        <f>IFERROR(VLOOKUP(B94,'[1]18'!B:E,4,0),"0")</f>
        <v>1</v>
      </c>
      <c r="EF94" s="77">
        <f>IFERROR(VLOOKUP(B94,'[1]18'!B:F,5,0),"0")</f>
        <v>0</v>
      </c>
      <c r="EG94" s="77">
        <f>IFERROR(VLOOKUP(B94,'[1]18'!B:J,9,0),"0")</f>
        <v>0</v>
      </c>
      <c r="EH94" s="77">
        <f>IFERROR(VLOOKUP(B94,'[1]18'!B:K,10,0),"0")</f>
        <v>0</v>
      </c>
      <c r="EI94" s="77">
        <f>IFERROR(VLOOKUP(B94,'[1]18'!B:L,11,0),"0")</f>
        <v>0</v>
      </c>
      <c r="EJ94" s="75">
        <f t="shared" si="61"/>
        <v>1</v>
      </c>
      <c r="EK94" s="77">
        <f>IFERROR(VLOOKUP(B94,'[1]19'!B:D,3,0),"0")</f>
        <v>0</v>
      </c>
      <c r="EL94" s="77">
        <f>IFERROR(VLOOKUP(B94,'[1]19'!B:E,4,0),"0")</f>
        <v>5</v>
      </c>
      <c r="EM94" s="77">
        <f>IFERROR(VLOOKUP(B94,'[1]19'!B:F,5,0),"0")</f>
        <v>0</v>
      </c>
      <c r="EN94" s="77">
        <f>IFERROR(VLOOKUP(B94,'[1]19'!B:J,9,0),"0")</f>
        <v>0</v>
      </c>
      <c r="EO94" s="77">
        <f>IFERROR(VLOOKUP(B94,'[1]19'!B:K,10,0),"0")</f>
        <v>0</v>
      </c>
      <c r="EP94" s="77">
        <f>IFERROR(VLOOKUP(B94,'[1]19'!B:L,11,0),"0")</f>
        <v>10</v>
      </c>
      <c r="EQ94" s="75">
        <f t="shared" si="62"/>
        <v>15</v>
      </c>
      <c r="ER94" s="77">
        <f>IFERROR(VLOOKUP(B94,'[1]20'!B:D,3,0),"0")</f>
        <v>0</v>
      </c>
      <c r="ES94" s="77">
        <f>IFERROR(VLOOKUP(B94,'[1]20'!B:E,4,0),"0")</f>
        <v>0</v>
      </c>
      <c r="ET94" s="77">
        <f>IFERROR(VLOOKUP(B94,'[1]20'!B:F,5,0),"0")</f>
        <v>0</v>
      </c>
      <c r="EU94" s="77">
        <f>IFERROR(VLOOKUP(B94,'[1]20'!B:J,9,0),"0")</f>
        <v>0</v>
      </c>
      <c r="EV94" s="77">
        <f>IFERROR(VLOOKUP(B94,'[1]20'!B:K,10,0),"0")</f>
        <v>0</v>
      </c>
      <c r="EW94" s="77">
        <f>IFERROR(VLOOKUP(B94,'[1]20'!B:L,11,0),"0")</f>
        <v>0</v>
      </c>
      <c r="EX94" s="75">
        <f t="shared" si="63"/>
        <v>0</v>
      </c>
      <c r="EY94" s="77">
        <f>IFERROR(VLOOKUP(B94,'[1]21'!B:D,3,0),"0")</f>
        <v>10</v>
      </c>
      <c r="EZ94" s="77">
        <f>IFERROR(VLOOKUP(B94,'[1]21'!B:E,4,0),"0")</f>
        <v>0</v>
      </c>
      <c r="FA94" s="77">
        <f>IFERROR(VLOOKUP(B94,'[1]21'!B:F,5,0),"0")</f>
        <v>0</v>
      </c>
      <c r="FB94" s="77">
        <f>IFERROR(VLOOKUP(B94,'[1]21'!B:J,9,0),"0")</f>
        <v>0</v>
      </c>
      <c r="FC94" s="77">
        <f>IFERROR(VLOOKUP(B94,'[1]21'!B:K,10,0),"0")</f>
        <v>0</v>
      </c>
      <c r="FD94" s="77">
        <f>IFERROR(VLOOKUP(B94,'[1]21'!B:L,11,0),"0")</f>
        <v>0</v>
      </c>
      <c r="FE94" s="75">
        <f t="shared" si="64"/>
        <v>10</v>
      </c>
      <c r="FF94" s="77">
        <f>IFERROR(VLOOKUP(B94,'[1]22'!B:D,3,0),"0")</f>
        <v>0</v>
      </c>
      <c r="FG94" s="77">
        <f>IFERROR(VLOOKUP(B94,'[1]22'!B:E,4,0),"0")</f>
        <v>1</v>
      </c>
      <c r="FH94" s="77">
        <f>IFERROR(VLOOKUP(B94,'[1]22'!B:F,5,0),"0")</f>
        <v>0</v>
      </c>
      <c r="FI94" s="77">
        <f>IFERROR(VLOOKUP(B94,'[1]22'!B:J,9,0),"0")</f>
        <v>0</v>
      </c>
      <c r="FJ94" s="77">
        <f>IFERROR(VLOOKUP(B94,'[1]22'!B:K,10,0),"0")</f>
        <v>0</v>
      </c>
      <c r="FK94" s="77">
        <f>IFERROR(VLOOKUP(B94,'[1]22'!B:L,11,0),"0")</f>
        <v>0</v>
      </c>
      <c r="FL94" s="75">
        <f t="shared" si="65"/>
        <v>1</v>
      </c>
      <c r="FM94" s="77">
        <f>IFERROR(VLOOKUP(B94,'[1]23'!B:D,3,0),"0")</f>
        <v>0</v>
      </c>
      <c r="FN94" s="77">
        <f>IFERROR(VLOOKUP(B94,'[1]23'!B:E,4,0),"0")</f>
        <v>0</v>
      </c>
      <c r="FO94" s="77">
        <f>IFERROR(VLOOKUP(B94,'[1]23'!B:F,5,0),"0")</f>
        <v>0</v>
      </c>
      <c r="FP94" s="77">
        <f>IFERROR(VLOOKUP(B94,'[1]23'!B:J,9,0),"0")</f>
        <v>0</v>
      </c>
      <c r="FQ94" s="77">
        <f>IFERROR(VLOOKUP(B94,'[1]23'!B:K,10,0),"0")</f>
        <v>0</v>
      </c>
      <c r="FR94" s="77">
        <f>IFERROR(VLOOKUP(B94,'[1]23'!B:L,11,0),"0")</f>
        <v>0</v>
      </c>
      <c r="FS94" s="75">
        <f t="shared" si="66"/>
        <v>0</v>
      </c>
      <c r="FT94" s="77">
        <f>IFERROR(VLOOKUP(B94,'[1]24'!B:D,3,0),"0")</f>
        <v>50</v>
      </c>
      <c r="FU94" s="77">
        <f>IFERROR(VLOOKUP(B94,'[1]24'!B:E,4,0),"0")</f>
        <v>0</v>
      </c>
      <c r="FV94" s="77">
        <f>IFERROR(VLOOKUP(B94,'[1]24'!B:F,5,0),"0")</f>
        <v>0</v>
      </c>
      <c r="FW94" s="77">
        <f>IFERROR(VLOOKUP(B94,'[1]24'!B:J,9,0),"0")</f>
        <v>0</v>
      </c>
      <c r="FX94" s="77">
        <f>IFERROR(VLOOKUP(B94,'[1]24'!B:K,10,0),"0")</f>
        <v>0</v>
      </c>
      <c r="FY94" s="77">
        <f>IFERROR(VLOOKUP(B94,'[1]24'!B:L,11,0),"0")</f>
        <v>5</v>
      </c>
      <c r="FZ94" s="75">
        <f t="shared" si="67"/>
        <v>55</v>
      </c>
      <c r="GA94" s="77">
        <f>IFERROR(VLOOKUP(B94,'[1]25'!B:D,3,0),"0")</f>
        <v>0</v>
      </c>
      <c r="GB94" s="77">
        <f>IFERROR(VLOOKUP(B94,'[1]25'!B:E,4,0),"0")</f>
        <v>0</v>
      </c>
      <c r="GC94" s="77">
        <f>IFERROR(VLOOKUP(B94,'[1]25'!B:F,5,0),"0")</f>
        <v>0</v>
      </c>
      <c r="GD94" s="77">
        <f>IFERROR(VLOOKUP(B94,'[1]25'!B:J,9,0),"0")</f>
        <v>0</v>
      </c>
      <c r="GE94" s="77">
        <f>IFERROR(VLOOKUP(B94,'[1]25'!B:K,10,0),"0")</f>
        <v>0</v>
      </c>
      <c r="GF94" s="77">
        <f>IFERROR(VLOOKUP(B94,'[1]25'!B:L,11,0),"0")</f>
        <v>0</v>
      </c>
      <c r="GG94" s="75">
        <f t="shared" si="68"/>
        <v>0</v>
      </c>
      <c r="GH94" s="77">
        <f>IFERROR(VLOOKUP(B94,'[1]26'!B:D,3,0),"0")</f>
        <v>0</v>
      </c>
      <c r="GI94" s="77">
        <f>IFERROR(VLOOKUP(B94,'[1]26'!B:E,4,0),"0")</f>
        <v>1</v>
      </c>
      <c r="GJ94" s="77">
        <f>IFERROR(VLOOKUP(B94,'[1]26'!B:F,5,0),"0")</f>
        <v>0</v>
      </c>
      <c r="GK94" s="77">
        <f>IFERROR(VLOOKUP(B94,'[1]26'!B:J,9,0),"0")</f>
        <v>0</v>
      </c>
      <c r="GL94" s="77">
        <f>IFERROR(VLOOKUP(B94,'[1]26'!B:K,10,0),"0")</f>
        <v>0</v>
      </c>
      <c r="GM94" s="77">
        <f>IFERROR(VLOOKUP(B94,'[1]26'!B:L,11,0),"0")</f>
        <v>0</v>
      </c>
      <c r="GN94" s="75">
        <f t="shared" si="69"/>
        <v>1</v>
      </c>
      <c r="GO94" s="77">
        <f>IFERROR(VLOOKUP(B94,'[1]27'!B:D,3,0),"0")</f>
        <v>1</v>
      </c>
      <c r="GP94" s="77">
        <f>IFERROR(VLOOKUP(B94,'[1]27'!B:E,4,0),"0")</f>
        <v>0</v>
      </c>
      <c r="GQ94" s="77">
        <f>IFERROR(VLOOKUP(B94,'[1]27'!B:F,5,0),"0")</f>
        <v>0</v>
      </c>
      <c r="GR94" s="77">
        <f>IFERROR(VLOOKUP(B94,'[1]27'!B:J,9,0),"0")</f>
        <v>0</v>
      </c>
      <c r="GS94" s="77">
        <f>IFERROR(VLOOKUP(B94,'[1]27'!B:K,10,0),"0")</f>
        <v>0</v>
      </c>
      <c r="GT94" s="77">
        <f>IFERROR(VLOOKUP(B94,'[1]27'!B:L,11,0),"0")</f>
        <v>0</v>
      </c>
      <c r="GU94" s="75">
        <f t="shared" si="70"/>
        <v>1</v>
      </c>
      <c r="GV94" s="77">
        <f>IFERROR(VLOOKUP(B94,'[1]28'!B:D,3,0),"0")</f>
        <v>0</v>
      </c>
      <c r="GW94" s="77">
        <f>IFERROR(VLOOKUP(B94,'[1]28'!B:E,4,0),"0")</f>
        <v>0</v>
      </c>
      <c r="GX94" s="77">
        <f>IFERROR(VLOOKUP(B94,'[1]28'!B:F,5,0),"0")</f>
        <v>0</v>
      </c>
      <c r="GY94" s="77">
        <f>IFERROR(VLOOKUP(B94,'[1]28'!B:J,9,0),"0")</f>
        <v>0</v>
      </c>
      <c r="GZ94" s="77">
        <f>IFERROR(VLOOKUP(B94,'[1]28'!B:K,10,0),"0")</f>
        <v>0</v>
      </c>
      <c r="HA94" s="77">
        <f>IFERROR(VLOOKUP(B94,'[1]28'!B:L,11,0),"0")</f>
        <v>0</v>
      </c>
      <c r="HB94" s="75">
        <f t="shared" si="71"/>
        <v>0</v>
      </c>
      <c r="HC94" s="77" t="str">
        <f>IFERROR(VLOOKUP(B94,#REF!,3),"0")</f>
        <v>0</v>
      </c>
      <c r="HD94" s="77" t="str">
        <f>IFERROR(VLOOKUP(B94,#REF!,4,0),"0")</f>
        <v>0</v>
      </c>
      <c r="HE94" s="77" t="str">
        <f>IFERROR(VLOOKUP(B94,#REF!,5,0),"0")</f>
        <v>0</v>
      </c>
      <c r="HF94" s="77" t="str">
        <f>IFERROR(VLOOKUP(B94,#REF!,9,0),"0")</f>
        <v>0</v>
      </c>
      <c r="HG94" s="77" t="str">
        <f>IFERROR(VLOOKUP(B94,#REF!,10,0),"0")</f>
        <v>0</v>
      </c>
      <c r="HH94" s="77" t="str">
        <f>IFERROR(VLOOKUP(B94,#REF!,11,0),"0")</f>
        <v>0</v>
      </c>
      <c r="HI94" s="75">
        <f t="shared" si="72"/>
        <v>0</v>
      </c>
      <c r="HP94" s="75">
        <f t="shared" si="73"/>
        <v>0</v>
      </c>
      <c r="HW94" s="75">
        <f t="shared" si="74"/>
        <v>0</v>
      </c>
    </row>
    <row r="95" spans="1:231" x14ac:dyDescent="0.6">
      <c r="A95" s="57">
        <v>92</v>
      </c>
      <c r="B95" s="57">
        <v>1005761</v>
      </c>
      <c r="C95" s="58" t="s">
        <v>16811</v>
      </c>
      <c r="D95" s="57" t="s">
        <v>170</v>
      </c>
      <c r="E95" s="59">
        <v>17.5</v>
      </c>
      <c r="F95" s="73">
        <f t="shared" si="43"/>
        <v>0</v>
      </c>
      <c r="G95" s="74">
        <f t="shared" si="75"/>
        <v>0</v>
      </c>
      <c r="H95" s="74">
        <f t="shared" si="75"/>
        <v>0</v>
      </c>
      <c r="I95" s="74">
        <f t="shared" si="75"/>
        <v>0</v>
      </c>
      <c r="J95" s="74">
        <f t="shared" si="75"/>
        <v>0</v>
      </c>
      <c r="K95" s="74">
        <f t="shared" si="75"/>
        <v>0</v>
      </c>
      <c r="L95" s="74">
        <f t="shared" si="75"/>
        <v>0</v>
      </c>
      <c r="M95" s="75">
        <f t="shared" si="41"/>
        <v>0</v>
      </c>
      <c r="N95" s="76">
        <f t="shared" si="42"/>
        <v>0</v>
      </c>
      <c r="O95" s="77" t="str">
        <f>IFERROR(VLOOKUP(B95,'[1]1ไม่มียอด'!B:D,3,0),"0")</f>
        <v>0</v>
      </c>
      <c r="P95" s="77" t="str">
        <f>IFERROR(VLOOKUP(B95,'[1]1ไม่มียอด'!B:E,4,0),"0")</f>
        <v>0</v>
      </c>
      <c r="Q95" s="77" t="str">
        <f>IFERROR(VLOOKUP(B95,'[1]1ไม่มียอด'!B:F,5,0),"0")</f>
        <v>0</v>
      </c>
      <c r="R95" s="77" t="str">
        <f>IFERROR(VLOOKUP(B95,'[1]1ไม่มียอด'!B:G,6,0),"0")</f>
        <v>0</v>
      </c>
      <c r="S95" s="77" t="str">
        <f>IFERROR(VLOOKUP(B95,'[1]1ไม่มียอด'!B:J,9,0),"0")</f>
        <v>0</v>
      </c>
      <c r="T95" s="77" t="str">
        <f>IFERROR(VLOOKUP(B95,'[1]1ไม่มียอด'!B:K,10,0),"0")</f>
        <v>0</v>
      </c>
      <c r="U95" s="75">
        <f t="shared" si="44"/>
        <v>0</v>
      </c>
      <c r="V95" s="77" t="str">
        <f>IFERROR(VLOOKUP(B95,#REF!,3,0),"0")</f>
        <v>0</v>
      </c>
      <c r="W95" s="77" t="str">
        <f>IFERROR(VLOOKUP(B95,#REF!,4,0),"0")</f>
        <v>0</v>
      </c>
      <c r="X95" s="77" t="str">
        <f>IFERROR(VLOOKUP(B95,#REF!,5,0),"0")</f>
        <v>0</v>
      </c>
      <c r="Y95" s="77" t="str">
        <f>IFERROR(VLOOKUP(B95,#REF!,9,0),"0")</f>
        <v>0</v>
      </c>
      <c r="Z95" s="77" t="str">
        <f>IFERROR(VLOOKUP(B95,#REF!,10,0),"0")</f>
        <v>0</v>
      </c>
      <c r="AA95" s="77" t="str">
        <f>IFERROR(VLOOKUP(B95,#REF!,11,0),"0")</f>
        <v>0</v>
      </c>
      <c r="AB95" s="75">
        <f t="shared" si="45"/>
        <v>0</v>
      </c>
      <c r="AC95" s="77">
        <f>IFERROR(VLOOKUP(B95,'[1]3'!B:D,3,0),"0")</f>
        <v>0</v>
      </c>
      <c r="AD95" s="77">
        <f>IFERROR(VLOOKUP(B95,'[1]3'!B:E,4,0),"0")</f>
        <v>0</v>
      </c>
      <c r="AE95" s="77">
        <f>IFERROR(VLOOKUP(B95,'[1]3'!B:F,5,0),"0")</f>
        <v>0</v>
      </c>
      <c r="AF95" s="77">
        <f>IFERROR(VLOOKUP(B95,'[1]3'!B:J,9,0),"0")</f>
        <v>0</v>
      </c>
      <c r="AG95" s="77">
        <f>IFERROR(VLOOKUP(B95,'[1]3'!B:K,10,0),"0")</f>
        <v>0</v>
      </c>
      <c r="AH95" s="77">
        <f>IFERROR(VLOOKUP(B95,'[1]3'!B:L,11,0),"0")</f>
        <v>0</v>
      </c>
      <c r="AI95" s="75">
        <f t="shared" si="46"/>
        <v>0</v>
      </c>
      <c r="AJ95" s="77">
        <f>IFERROR(VLOOKUP(B95,'[1]4'!B:D,3,0),"0")</f>
        <v>0</v>
      </c>
      <c r="AK95" s="77">
        <f>IFERROR(VLOOKUP(B95,'[1]4'!B:E,4,0),"0")</f>
        <v>0</v>
      </c>
      <c r="AL95" s="77">
        <f>IFERROR(VLOOKUP(B95,'[1]4'!B:F,5,0),"0")</f>
        <v>0</v>
      </c>
      <c r="AM95" s="77">
        <f>IFERROR(VLOOKUP(B95,'[1]4'!B:J,9,0),"0")</f>
        <v>0</v>
      </c>
      <c r="AN95" s="77">
        <f>IFERROR(VLOOKUP(B95,'[1]4'!B:K,10,0),"0")</f>
        <v>0</v>
      </c>
      <c r="AO95" s="77">
        <f>IFERROR(VLOOKUP(B95,'[1]4'!B:L,11,0),"0")</f>
        <v>0</v>
      </c>
      <c r="AP95" s="75">
        <f t="shared" si="47"/>
        <v>0</v>
      </c>
      <c r="AQ95" s="77">
        <f>IFERROR(VLOOKUP(B95,'[1]5'!B:D,3,0),"0")</f>
        <v>0</v>
      </c>
      <c r="AR95" s="77">
        <f>IFERROR(VLOOKUP(B95,'[1]5'!B:E,4,0),"0")</f>
        <v>0</v>
      </c>
      <c r="AS95" s="77">
        <f>IFERROR(VLOOKUP(B95,'[1]5'!B:F,5,0),"0")</f>
        <v>0</v>
      </c>
      <c r="AT95" s="77">
        <f>IFERROR(VLOOKUP(B95,'[1]5'!B:J,9,0),"0")</f>
        <v>0</v>
      </c>
      <c r="AU95" s="77">
        <f>IFERROR(VLOOKUP(B95,'[1]5'!B:K,10,0),"0")</f>
        <v>0</v>
      </c>
      <c r="AV95" s="77">
        <f>IFERROR(VLOOKUP(B95,'[1]5'!B:L,11,0),"0")</f>
        <v>0</v>
      </c>
      <c r="AW95" s="75">
        <f t="shared" si="48"/>
        <v>0</v>
      </c>
      <c r="AX95" s="77">
        <f>IFERROR(VLOOKUP(B95,'[1]6'!B:D,3,0),"0")</f>
        <v>0</v>
      </c>
      <c r="AY95" s="77">
        <f>IFERROR(VLOOKUP(B95,'[1]6'!B:E,4,0),"0")</f>
        <v>0</v>
      </c>
      <c r="AZ95" s="77">
        <f>IFERROR(VLOOKUP(B95,'[1]6'!B:F,5,0),"0")</f>
        <v>0</v>
      </c>
      <c r="BA95" s="77">
        <f>IFERROR(VLOOKUP(B95,'[1]6'!B:J,9,0),"0")</f>
        <v>0</v>
      </c>
      <c r="BB95" s="77">
        <f>IFERROR(VLOOKUP(B95,'[1]6'!B:K,10,0),"0")</f>
        <v>0</v>
      </c>
      <c r="BC95" s="77">
        <f>IFERROR(VLOOKUP(B95,'[1]6'!B:L,11,0),"0")</f>
        <v>0</v>
      </c>
      <c r="BD95" s="75">
        <f t="shared" si="49"/>
        <v>0</v>
      </c>
      <c r="BE95" s="77">
        <f>IFERROR(VLOOKUP(B95,'[1]7'!B:D,3,0),"0")</f>
        <v>0</v>
      </c>
      <c r="BF95" s="77">
        <f>IFERROR(VLOOKUP(B95,'[1]7'!B:E,4,0),"0")</f>
        <v>0</v>
      </c>
      <c r="BG95" s="77">
        <f>IFERROR(VLOOKUP(B95,'[1]7'!B:F,5,0),"0")</f>
        <v>0</v>
      </c>
      <c r="BH95" s="77">
        <f>IFERROR(VLOOKUP(B95,'[1]7'!B:J,9,0),"0")</f>
        <v>0</v>
      </c>
      <c r="BI95" s="77">
        <f>IFERROR(VLOOKUP(B95,'[1]7'!B:K,10,0),"0")</f>
        <v>0</v>
      </c>
      <c r="BJ95" s="77">
        <f>IFERROR(VLOOKUP(B95,'[1]7'!B:L,11,0),"0")</f>
        <v>0</v>
      </c>
      <c r="BK95" s="75">
        <f t="shared" si="50"/>
        <v>0</v>
      </c>
      <c r="BL95" s="77">
        <f>IFERROR(VLOOKUP(B95,'[1]8'!B:D,3,0),"0")</f>
        <v>0</v>
      </c>
      <c r="BM95" s="77">
        <f>IFERROR(VLOOKUP(B95,'[1]8'!B:E,4,0),"0")</f>
        <v>0</v>
      </c>
      <c r="BN95" s="77">
        <f>IFERROR(VLOOKUP(B95,'[1]8'!B:F,5,0),"0")</f>
        <v>0</v>
      </c>
      <c r="BO95" s="77">
        <f>IFERROR(VLOOKUP(B95,'[1]8'!B:J,9,0),"0")</f>
        <v>0</v>
      </c>
      <c r="BP95" s="77">
        <f>IFERROR(VLOOKUP(B95,'[1]8'!B:K,10,0),"0")</f>
        <v>0</v>
      </c>
      <c r="BQ95" s="77">
        <f>IFERROR(VLOOKUP(B95,'[1]8'!B:L,11,0),"0")</f>
        <v>0</v>
      </c>
      <c r="BR95" s="75">
        <f t="shared" si="51"/>
        <v>0</v>
      </c>
      <c r="BS95" s="77">
        <f>IFERROR(VLOOKUP(B95,'[1]9'!B:D,3,0),"0")</f>
        <v>0</v>
      </c>
      <c r="BT95" s="77">
        <f>IFERROR(VLOOKUP(B95,'[1]9'!B:E,4,0),"0")</f>
        <v>0</v>
      </c>
      <c r="BU95" s="77">
        <f>IFERROR(VLOOKUP(B95,'[1]9'!B:F,5,0),"0")</f>
        <v>0</v>
      </c>
      <c r="BV95" s="77">
        <f>IFERROR(VLOOKUP(B95,'[1]9'!B:J,9,0),"0")</f>
        <v>0</v>
      </c>
      <c r="BW95" s="77">
        <f>IFERROR(VLOOKUP(B95,'[1]9'!B:K,10,0),"0")</f>
        <v>0</v>
      </c>
      <c r="BX95" s="77">
        <f>IFERROR(VLOOKUP(B95,'[1]9'!B:L,11,0),"0")</f>
        <v>0</v>
      </c>
      <c r="BY95" s="75">
        <f t="shared" si="52"/>
        <v>0</v>
      </c>
      <c r="BZ95" s="77">
        <f>IFERROR(VLOOKUP(B95,'[1]10'!B:D,3,0),"0")</f>
        <v>0</v>
      </c>
      <c r="CA95" s="77">
        <f>IFERROR(VLOOKUP(B95,'[1]10'!B:E,4,0),"0")</f>
        <v>0</v>
      </c>
      <c r="CB95" s="77">
        <f>VLOOKUP(B95,'[1]10'!B:F,5,0)</f>
        <v>0</v>
      </c>
      <c r="CC95" s="77">
        <f>IFERROR(VLOOKUP(B95,'[1]10'!B:J,9,0),"0")</f>
        <v>0</v>
      </c>
      <c r="CD95" s="77">
        <f>IFERROR(VLOOKUP(B95,'[1]10'!B:K,10,0),"0")</f>
        <v>0</v>
      </c>
      <c r="CE95" s="77">
        <f>IFERROR(VLOOKUP(B95,'[1]10'!B:L,11,0),"0")</f>
        <v>0</v>
      </c>
      <c r="CF95" s="75">
        <f t="shared" si="53"/>
        <v>0</v>
      </c>
      <c r="CG95" s="77">
        <f>IFERROR(VLOOKUP(B95,'[1]11'!B:D,3,0),"0")</f>
        <v>0</v>
      </c>
      <c r="CH95" s="77">
        <f>IFERROR(VLOOKUP(B95,'[1]11'!B:E,4,0),"0")</f>
        <v>0</v>
      </c>
      <c r="CI95" s="77">
        <f>IFERROR(VLOOKUP(B95,'[1]11'!B:F,5,0),"0")</f>
        <v>0</v>
      </c>
      <c r="CJ95" s="77">
        <f>IFERROR(VLOOKUP(B95,'[1]11'!B:J,9,0),"0")</f>
        <v>0</v>
      </c>
      <c r="CK95" s="77">
        <f>IFERROR(VLOOKUP(B95,'[1]11'!B:K,10,0),"0")</f>
        <v>0</v>
      </c>
      <c r="CL95" s="77">
        <f>IFERROR(VLOOKUP(B95,'[1]11'!B:L,11,0),"0")</f>
        <v>0</v>
      </c>
      <c r="CM95" s="75">
        <f t="shared" si="54"/>
        <v>0</v>
      </c>
      <c r="CN95" s="77">
        <f>IFERROR(VLOOKUP(B95,'[1]12'!B:D,3,0),"0")</f>
        <v>0</v>
      </c>
      <c r="CO95" s="77">
        <f>IFERROR(VLOOKUP(B95,'[1]12'!B:E,4,0),"0")</f>
        <v>0</v>
      </c>
      <c r="CP95" s="77">
        <f>IFERROR(VLOOKUP(B95,'[1]12'!B:F,5,0),"0")</f>
        <v>0</v>
      </c>
      <c r="CQ95" s="77">
        <f>IFERROR(VLOOKUP(B95,'[1]12'!B:J,9,0),"0")</f>
        <v>0</v>
      </c>
      <c r="CR95" s="77">
        <f>IFERROR(VLOOKUP(B95,'[1]12'!B:K,10,0),"0")</f>
        <v>0</v>
      </c>
      <c r="CS95" s="77">
        <f>IFERROR(VLOOKUP(B95,'[1]12'!B:L,11,0),"0")</f>
        <v>0</v>
      </c>
      <c r="CT95" s="75">
        <f t="shared" si="55"/>
        <v>0</v>
      </c>
      <c r="CU95" s="77">
        <f>IFERROR(VLOOKUP(B95,'[1]13'!B:D,3,0),"0")</f>
        <v>0</v>
      </c>
      <c r="CV95" s="77">
        <f>IFERROR(VLOOKUP(B95,'[1]13'!B:E,4,0),"0")</f>
        <v>0</v>
      </c>
      <c r="CW95" s="77">
        <f>IFERROR(VLOOKUP(B95,'[1]13'!B:F,5,0),"0")</f>
        <v>0</v>
      </c>
      <c r="CX95" s="77">
        <f>IFERROR(VLOOKUP(B95,'[1]13'!B:J,9,0),"0")</f>
        <v>0</v>
      </c>
      <c r="CY95" s="77">
        <f>IFERROR(VLOOKUP(B95,'[1]13'!B:K,10,0),"0")</f>
        <v>0</v>
      </c>
      <c r="CZ95" s="77">
        <f>IFERROR(VLOOKUP(B95,'[1]13'!B:L,11,0),"0")</f>
        <v>0</v>
      </c>
      <c r="DA95" s="75">
        <f t="shared" si="56"/>
        <v>0</v>
      </c>
      <c r="DB95" s="77">
        <f>IFERROR(VLOOKUP(B95,'[1]14'!B:D,3,0),"0")</f>
        <v>0</v>
      </c>
      <c r="DC95" s="77">
        <f>IFERROR(VLOOKUP(B95,'[1]14'!B:E,4,0),"0")</f>
        <v>0</v>
      </c>
      <c r="DD95" s="77">
        <f>IFERROR(VLOOKUP(B95,'[1]14'!B:F,5,0),"0")</f>
        <v>0</v>
      </c>
      <c r="DE95" s="77">
        <f>IFERROR(VLOOKUP(B95,'[1]14'!B:J,9,0),"0")</f>
        <v>0</v>
      </c>
      <c r="DF95" s="77">
        <f>IFERROR(VLOOKUP(B95,'[1]14'!B:K,10,0),"0")</f>
        <v>0</v>
      </c>
      <c r="DG95" s="77">
        <f>IFERROR(VLOOKUP(B95,'[1]14'!B:L,11,0),"0")</f>
        <v>0</v>
      </c>
      <c r="DH95" s="75">
        <f t="shared" si="57"/>
        <v>0</v>
      </c>
      <c r="DI95" s="77">
        <f>IFERROR(VLOOKUP(B95,'[1]15'!B:D,3,0),"0")</f>
        <v>0</v>
      </c>
      <c r="DJ95" s="77">
        <f>IFERROR(VLOOKUP(B95,'[1]15'!B:E,4,0),"0")</f>
        <v>0</v>
      </c>
      <c r="DK95" s="77">
        <f>IFERROR(VLOOKUP(B95,'[1]15'!B:F,5,0),"0")</f>
        <v>0</v>
      </c>
      <c r="DL95" s="77">
        <f>IFERROR(VLOOKUP(B95,'[1]15'!B:J,9,0),"0")</f>
        <v>0</v>
      </c>
      <c r="DM95" s="77">
        <f>IFERROR(VLOOKUP(B95,'[1]15'!B:K,10,0),"0")</f>
        <v>0</v>
      </c>
      <c r="DN95" s="77">
        <f>IFERROR(VLOOKUP(B95,'[1]15'!B:L,11,0),"0")</f>
        <v>0</v>
      </c>
      <c r="DO95" s="75">
        <f t="shared" si="58"/>
        <v>0</v>
      </c>
      <c r="DP95" s="77">
        <f>IFERROR(VLOOKUP(B95,'[1]16'!B:D,3,0),"0")</f>
        <v>0</v>
      </c>
      <c r="DQ95" s="77">
        <f>IFERROR(VLOOKUP(B95,'[1]16'!B:E,4,0),"0")</f>
        <v>0</v>
      </c>
      <c r="DR95" s="77">
        <f>IFERROR(VLOOKUP(B95,'[1]16'!B:F,5,0),"0")</f>
        <v>0</v>
      </c>
      <c r="DS95" s="77">
        <f>IFERROR(VLOOKUP(B95,'[1]16'!B:J,9,0),"0")</f>
        <v>0</v>
      </c>
      <c r="DT95" s="77">
        <f>IFERROR(VLOOKUP(B95,'[1]16'!B:K,10,0),"0")</f>
        <v>0</v>
      </c>
      <c r="DU95" s="77">
        <f>IFERROR(VLOOKUP(B95,'[1]16'!B:L,11,0),"0")</f>
        <v>0</v>
      </c>
      <c r="DV95" s="75">
        <f t="shared" si="59"/>
        <v>0</v>
      </c>
      <c r="DW95" s="77">
        <f>IFERROR(VLOOKUP(B95,'[1]17'!B:D,3,0),"0")</f>
        <v>0</v>
      </c>
      <c r="DX95" s="77">
        <f>IFERROR(VLOOKUP(B95,'[1]17'!B:E,4,0),"0")</f>
        <v>0</v>
      </c>
      <c r="DY95" s="77">
        <f>IFERROR(VLOOKUP(B95,'[1]17'!B:F,5,0),"0")</f>
        <v>0</v>
      </c>
      <c r="DZ95" s="77">
        <f>IFERROR(VLOOKUP(B95,'[1]17'!B:J,9,0),"0")</f>
        <v>0</v>
      </c>
      <c r="EA95" s="77">
        <f>IFERROR(VLOOKUP(B95,'[1]17'!B:K,10,0),"0")</f>
        <v>0</v>
      </c>
      <c r="EB95" s="77">
        <f>IFERROR(VLOOKUP(B95,'[1]17'!B:L,11,0),"0")</f>
        <v>0</v>
      </c>
      <c r="EC95" s="75">
        <f t="shared" si="60"/>
        <v>0</v>
      </c>
      <c r="ED95" s="77">
        <f>IFERROR(VLOOKUP(B95,'[1]18'!B:D,3,0),"0")</f>
        <v>0</v>
      </c>
      <c r="EE95" s="77">
        <f>IFERROR(VLOOKUP(B95,'[1]18'!B:E,4,0),"0")</f>
        <v>0</v>
      </c>
      <c r="EF95" s="77">
        <f>IFERROR(VLOOKUP(B95,'[1]18'!B:F,5,0),"0")</f>
        <v>0</v>
      </c>
      <c r="EG95" s="77">
        <f>IFERROR(VLOOKUP(B95,'[1]18'!B:J,9,0),"0")</f>
        <v>0</v>
      </c>
      <c r="EH95" s="77">
        <f>IFERROR(VLOOKUP(B95,'[1]18'!B:K,10,0),"0")</f>
        <v>0</v>
      </c>
      <c r="EI95" s="77">
        <f>IFERROR(VLOOKUP(B95,'[1]18'!B:L,11,0),"0")</f>
        <v>0</v>
      </c>
      <c r="EJ95" s="75">
        <f t="shared" si="61"/>
        <v>0</v>
      </c>
      <c r="EK95" s="77">
        <f>IFERROR(VLOOKUP(B95,'[1]19'!B:D,3,0),"0")</f>
        <v>0</v>
      </c>
      <c r="EL95" s="77">
        <f>IFERROR(VLOOKUP(B95,'[1]19'!B:E,4,0),"0")</f>
        <v>0</v>
      </c>
      <c r="EM95" s="77">
        <f>IFERROR(VLOOKUP(B95,'[1]19'!B:F,5,0),"0")</f>
        <v>0</v>
      </c>
      <c r="EN95" s="77">
        <f>IFERROR(VLOOKUP(B95,'[1]19'!B:J,9,0),"0")</f>
        <v>0</v>
      </c>
      <c r="EO95" s="77">
        <f>IFERROR(VLOOKUP(B95,'[1]19'!B:K,10,0),"0")</f>
        <v>0</v>
      </c>
      <c r="EP95" s="77">
        <f>IFERROR(VLOOKUP(B95,'[1]19'!B:L,11,0),"0")</f>
        <v>0</v>
      </c>
      <c r="EQ95" s="75">
        <f t="shared" si="62"/>
        <v>0</v>
      </c>
      <c r="ER95" s="77">
        <f>IFERROR(VLOOKUP(B95,'[1]20'!B:D,3,0),"0")</f>
        <v>0</v>
      </c>
      <c r="ES95" s="77">
        <f>IFERROR(VLOOKUP(B95,'[1]20'!B:E,4,0),"0")</f>
        <v>0</v>
      </c>
      <c r="ET95" s="77">
        <f>IFERROR(VLOOKUP(B95,'[1]20'!B:F,5,0),"0")</f>
        <v>0</v>
      </c>
      <c r="EU95" s="77">
        <f>IFERROR(VLOOKUP(B95,'[1]20'!B:J,9,0),"0")</f>
        <v>0</v>
      </c>
      <c r="EV95" s="77">
        <f>IFERROR(VLOOKUP(B95,'[1]20'!B:K,10,0),"0")</f>
        <v>0</v>
      </c>
      <c r="EW95" s="77">
        <f>IFERROR(VLOOKUP(B95,'[1]20'!B:L,11,0),"0")</f>
        <v>0</v>
      </c>
      <c r="EX95" s="75">
        <f t="shared" si="63"/>
        <v>0</v>
      </c>
      <c r="EY95" s="77">
        <f>IFERROR(VLOOKUP(B95,'[1]21'!B:D,3,0),"0")</f>
        <v>0</v>
      </c>
      <c r="EZ95" s="77">
        <f>IFERROR(VLOOKUP(B95,'[1]21'!B:E,4,0),"0")</f>
        <v>0</v>
      </c>
      <c r="FA95" s="77">
        <f>IFERROR(VLOOKUP(B95,'[1]21'!B:F,5,0),"0")</f>
        <v>0</v>
      </c>
      <c r="FB95" s="77">
        <f>IFERROR(VLOOKUP(B95,'[1]21'!B:J,9,0),"0")</f>
        <v>0</v>
      </c>
      <c r="FC95" s="77">
        <f>IFERROR(VLOOKUP(B95,'[1]21'!B:K,10,0),"0")</f>
        <v>0</v>
      </c>
      <c r="FD95" s="77">
        <f>IFERROR(VLOOKUP(B95,'[1]21'!B:L,11,0),"0")</f>
        <v>0</v>
      </c>
      <c r="FE95" s="75">
        <f t="shared" si="64"/>
        <v>0</v>
      </c>
      <c r="FF95" s="77">
        <f>IFERROR(VLOOKUP(B95,'[1]22'!B:D,3,0),"0")</f>
        <v>0</v>
      </c>
      <c r="FG95" s="77">
        <f>IFERROR(VLOOKUP(B95,'[1]22'!B:E,4,0),"0")</f>
        <v>0</v>
      </c>
      <c r="FH95" s="77">
        <f>IFERROR(VLOOKUP(B95,'[1]22'!B:F,5,0),"0")</f>
        <v>0</v>
      </c>
      <c r="FI95" s="77">
        <f>IFERROR(VLOOKUP(B95,'[1]22'!B:J,9,0),"0")</f>
        <v>0</v>
      </c>
      <c r="FJ95" s="77">
        <f>IFERROR(VLOOKUP(B95,'[1]22'!B:K,10,0),"0")</f>
        <v>0</v>
      </c>
      <c r="FK95" s="77">
        <f>IFERROR(VLOOKUP(B95,'[1]22'!B:L,11,0),"0")</f>
        <v>0</v>
      </c>
      <c r="FL95" s="75">
        <f t="shared" si="65"/>
        <v>0</v>
      </c>
      <c r="FM95" s="77">
        <f>IFERROR(VLOOKUP(B95,'[1]23'!B:D,3,0),"0")</f>
        <v>0</v>
      </c>
      <c r="FN95" s="77">
        <f>IFERROR(VLOOKUP(B95,'[1]23'!B:E,4,0),"0")</f>
        <v>0</v>
      </c>
      <c r="FO95" s="77">
        <f>IFERROR(VLOOKUP(B95,'[1]23'!B:F,5,0),"0")</f>
        <v>0</v>
      </c>
      <c r="FP95" s="77">
        <f>IFERROR(VLOOKUP(B95,'[1]23'!B:J,9,0),"0")</f>
        <v>0</v>
      </c>
      <c r="FQ95" s="77">
        <f>IFERROR(VLOOKUP(B95,'[1]23'!B:K,10,0),"0")</f>
        <v>0</v>
      </c>
      <c r="FR95" s="77">
        <f>IFERROR(VLOOKUP(B95,'[1]23'!B:L,11,0),"0")</f>
        <v>0</v>
      </c>
      <c r="FS95" s="75">
        <f t="shared" si="66"/>
        <v>0</v>
      </c>
      <c r="FT95" s="77">
        <f>IFERROR(VLOOKUP(B95,'[1]24'!B:D,3,0),"0")</f>
        <v>0</v>
      </c>
      <c r="FU95" s="77">
        <f>IFERROR(VLOOKUP(B95,'[1]24'!B:E,4,0),"0")</f>
        <v>0</v>
      </c>
      <c r="FV95" s="77">
        <f>IFERROR(VLOOKUP(B95,'[1]24'!B:F,5,0),"0")</f>
        <v>0</v>
      </c>
      <c r="FW95" s="77">
        <f>IFERROR(VLOOKUP(B95,'[1]24'!B:J,9,0),"0")</f>
        <v>0</v>
      </c>
      <c r="FX95" s="77">
        <f>IFERROR(VLOOKUP(B95,'[1]24'!B:K,10,0),"0")</f>
        <v>0</v>
      </c>
      <c r="FY95" s="77">
        <f>IFERROR(VLOOKUP(B95,'[1]24'!B:L,11,0),"0")</f>
        <v>0</v>
      </c>
      <c r="FZ95" s="75">
        <f t="shared" si="67"/>
        <v>0</v>
      </c>
      <c r="GA95" s="77">
        <f>IFERROR(VLOOKUP(B95,'[1]25'!B:D,3,0),"0")</f>
        <v>0</v>
      </c>
      <c r="GB95" s="77">
        <f>IFERROR(VLOOKUP(B95,'[1]25'!B:E,4,0),"0")</f>
        <v>0</v>
      </c>
      <c r="GC95" s="77">
        <f>IFERROR(VLOOKUP(B95,'[1]25'!B:F,5,0),"0")</f>
        <v>0</v>
      </c>
      <c r="GD95" s="77">
        <f>IFERROR(VLOOKUP(B95,'[1]25'!B:J,9,0),"0")</f>
        <v>0</v>
      </c>
      <c r="GE95" s="77">
        <f>IFERROR(VLOOKUP(B95,'[1]25'!B:K,10,0),"0")</f>
        <v>0</v>
      </c>
      <c r="GF95" s="77">
        <f>IFERROR(VLOOKUP(B95,'[1]25'!B:L,11,0),"0")</f>
        <v>0</v>
      </c>
      <c r="GG95" s="75">
        <f t="shared" si="68"/>
        <v>0</v>
      </c>
      <c r="GH95" s="77">
        <f>IFERROR(VLOOKUP(B95,'[1]26'!B:D,3,0),"0")</f>
        <v>0</v>
      </c>
      <c r="GI95" s="77">
        <f>IFERROR(VLOOKUP(B95,'[1]26'!B:E,4,0),"0")</f>
        <v>0</v>
      </c>
      <c r="GJ95" s="77">
        <f>IFERROR(VLOOKUP(B95,'[1]26'!B:F,5,0),"0")</f>
        <v>0</v>
      </c>
      <c r="GK95" s="77">
        <f>IFERROR(VLOOKUP(B95,'[1]26'!B:J,9,0),"0")</f>
        <v>0</v>
      </c>
      <c r="GL95" s="77">
        <f>IFERROR(VLOOKUP(B95,'[1]26'!B:K,10,0),"0")</f>
        <v>0</v>
      </c>
      <c r="GM95" s="77">
        <f>IFERROR(VLOOKUP(B95,'[1]26'!B:L,11,0),"0")</f>
        <v>0</v>
      </c>
      <c r="GN95" s="75">
        <f t="shared" si="69"/>
        <v>0</v>
      </c>
      <c r="GO95" s="77">
        <f>IFERROR(VLOOKUP(B95,'[1]27'!B:D,3,0),"0")</f>
        <v>0</v>
      </c>
      <c r="GP95" s="77">
        <f>IFERROR(VLOOKUP(B95,'[1]27'!B:E,4,0),"0")</f>
        <v>0</v>
      </c>
      <c r="GQ95" s="77">
        <f>IFERROR(VLOOKUP(B95,'[1]27'!B:F,5,0),"0")</f>
        <v>0</v>
      </c>
      <c r="GR95" s="77">
        <f>IFERROR(VLOOKUP(B95,'[1]27'!B:J,9,0),"0")</f>
        <v>0</v>
      </c>
      <c r="GS95" s="77">
        <f>IFERROR(VLOOKUP(B95,'[1]27'!B:K,10,0),"0")</f>
        <v>0</v>
      </c>
      <c r="GT95" s="77">
        <f>IFERROR(VLOOKUP(B95,'[1]27'!B:L,11,0),"0")</f>
        <v>0</v>
      </c>
      <c r="GU95" s="75">
        <f t="shared" si="70"/>
        <v>0</v>
      </c>
      <c r="GV95" s="77">
        <f>IFERROR(VLOOKUP(B95,'[1]28'!B:D,3,0),"0")</f>
        <v>0</v>
      </c>
      <c r="GW95" s="77">
        <f>IFERROR(VLOOKUP(B95,'[1]28'!B:E,4,0),"0")</f>
        <v>0</v>
      </c>
      <c r="GX95" s="77">
        <f>IFERROR(VLOOKUP(B95,'[1]28'!B:F,5,0),"0")</f>
        <v>0</v>
      </c>
      <c r="GY95" s="77">
        <f>IFERROR(VLOOKUP(B95,'[1]28'!B:J,9,0),"0")</f>
        <v>0</v>
      </c>
      <c r="GZ95" s="77">
        <f>IFERROR(VLOOKUP(B95,'[1]28'!B:K,10,0),"0")</f>
        <v>0</v>
      </c>
      <c r="HA95" s="77">
        <f>IFERROR(VLOOKUP(B95,'[1]28'!B:L,11,0),"0")</f>
        <v>0</v>
      </c>
      <c r="HB95" s="75">
        <f t="shared" si="71"/>
        <v>0</v>
      </c>
      <c r="HC95" s="77" t="str">
        <f>IFERROR(VLOOKUP(B95,#REF!,3),"0")</f>
        <v>0</v>
      </c>
      <c r="HD95" s="77" t="str">
        <f>IFERROR(VLOOKUP(B95,#REF!,4,0),"0")</f>
        <v>0</v>
      </c>
      <c r="HE95" s="77" t="str">
        <f>IFERROR(VLOOKUP(B95,#REF!,5,0),"0")</f>
        <v>0</v>
      </c>
      <c r="HF95" s="77" t="str">
        <f>IFERROR(VLOOKUP(B95,#REF!,9,0),"0")</f>
        <v>0</v>
      </c>
      <c r="HG95" s="77" t="str">
        <f>IFERROR(VLOOKUP(B95,#REF!,10,0),"0")</f>
        <v>0</v>
      </c>
      <c r="HH95" s="77" t="str">
        <f>IFERROR(VLOOKUP(B95,#REF!,11,0),"0")</f>
        <v>0</v>
      </c>
      <c r="HI95" s="75">
        <f t="shared" si="72"/>
        <v>0</v>
      </c>
      <c r="HP95" s="75">
        <f t="shared" si="73"/>
        <v>0</v>
      </c>
      <c r="HW95" s="75">
        <f t="shared" si="74"/>
        <v>0</v>
      </c>
    </row>
    <row r="96" spans="1:231" x14ac:dyDescent="0.6">
      <c r="A96" s="57">
        <v>93</v>
      </c>
      <c r="B96" s="57">
        <v>1114501</v>
      </c>
      <c r="C96" s="58" t="s">
        <v>16812</v>
      </c>
      <c r="D96" s="57" t="s">
        <v>168</v>
      </c>
      <c r="E96" s="59">
        <v>12.24</v>
      </c>
      <c r="F96" s="73">
        <f t="shared" si="43"/>
        <v>11468.880000000001</v>
      </c>
      <c r="G96" s="74">
        <f t="shared" si="75"/>
        <v>94</v>
      </c>
      <c r="H96" s="74">
        <f t="shared" si="75"/>
        <v>153</v>
      </c>
      <c r="I96" s="74">
        <f t="shared" si="75"/>
        <v>62</v>
      </c>
      <c r="J96" s="74">
        <f t="shared" si="75"/>
        <v>561</v>
      </c>
      <c r="K96" s="74">
        <f t="shared" si="75"/>
        <v>0</v>
      </c>
      <c r="L96" s="74">
        <f t="shared" si="75"/>
        <v>67</v>
      </c>
      <c r="M96" s="75">
        <f t="shared" si="41"/>
        <v>937</v>
      </c>
      <c r="N96" s="76">
        <f t="shared" si="42"/>
        <v>870</v>
      </c>
      <c r="O96" s="77" t="str">
        <f>IFERROR(VLOOKUP(B96,'[1]1ไม่มียอด'!B:D,3,0),"0")</f>
        <v>0</v>
      </c>
      <c r="P96" s="77" t="str">
        <f>IFERROR(VLOOKUP(B96,'[1]1ไม่มียอด'!B:E,4,0),"0")</f>
        <v>0</v>
      </c>
      <c r="Q96" s="77" t="str">
        <f>IFERROR(VLOOKUP(B96,'[1]1ไม่มียอด'!B:F,5,0),"0")</f>
        <v>0</v>
      </c>
      <c r="R96" s="77" t="str">
        <f>IFERROR(VLOOKUP(B96,'[1]1ไม่มียอด'!B:G,6,0),"0")</f>
        <v>0</v>
      </c>
      <c r="S96" s="77" t="str">
        <f>IFERROR(VLOOKUP(B96,'[1]1ไม่มียอด'!B:J,9,0),"0")</f>
        <v>0</v>
      </c>
      <c r="T96" s="77" t="str">
        <f>IFERROR(VLOOKUP(B96,'[1]1ไม่มียอด'!B:K,10,0),"0")</f>
        <v>0</v>
      </c>
      <c r="U96" s="75">
        <f t="shared" si="44"/>
        <v>0</v>
      </c>
      <c r="V96" s="77" t="str">
        <f>IFERROR(VLOOKUP(B96,#REF!,3,0),"0")</f>
        <v>0</v>
      </c>
      <c r="W96" s="77" t="str">
        <f>IFERROR(VLOOKUP(B96,#REF!,4,0),"0")</f>
        <v>0</v>
      </c>
      <c r="X96" s="77" t="str">
        <f>IFERROR(VLOOKUP(B96,#REF!,5,0),"0")</f>
        <v>0</v>
      </c>
      <c r="Y96" s="77" t="str">
        <f>IFERROR(VLOOKUP(B96,#REF!,9,0),"0")</f>
        <v>0</v>
      </c>
      <c r="Z96" s="77" t="str">
        <f>IFERROR(VLOOKUP(B96,#REF!,10,0),"0")</f>
        <v>0</v>
      </c>
      <c r="AA96" s="77" t="str">
        <f>IFERROR(VLOOKUP(B96,#REF!,11,0),"0")</f>
        <v>0</v>
      </c>
      <c r="AB96" s="75">
        <f t="shared" si="45"/>
        <v>0</v>
      </c>
      <c r="AC96" s="77">
        <f>IFERROR(VLOOKUP(B96,'[1]3'!B:D,3,0),"0")</f>
        <v>0</v>
      </c>
      <c r="AD96" s="77">
        <f>IFERROR(VLOOKUP(B96,'[1]3'!B:E,4,0),"0")</f>
        <v>21</v>
      </c>
      <c r="AE96" s="77">
        <f>IFERROR(VLOOKUP(B96,'[1]3'!B:F,5,0),"0")</f>
        <v>0</v>
      </c>
      <c r="AF96" s="77">
        <f>IFERROR(VLOOKUP(B96,'[1]3'!B:J,9,0),"0")</f>
        <v>15</v>
      </c>
      <c r="AG96" s="77">
        <f>IFERROR(VLOOKUP(B96,'[1]3'!B:K,10,0),"0")</f>
        <v>0</v>
      </c>
      <c r="AH96" s="77">
        <f>IFERROR(VLOOKUP(B96,'[1]3'!B:L,11,0),"0")</f>
        <v>0</v>
      </c>
      <c r="AI96" s="75">
        <f t="shared" si="46"/>
        <v>36</v>
      </c>
      <c r="AJ96" s="77">
        <f>IFERROR(VLOOKUP(B96,'[1]4'!B:D,3,0),"0")</f>
        <v>0</v>
      </c>
      <c r="AK96" s="77">
        <f>IFERROR(VLOOKUP(B96,'[1]4'!B:E,4,0),"0")</f>
        <v>1</v>
      </c>
      <c r="AL96" s="77">
        <f>IFERROR(VLOOKUP(B96,'[1]4'!B:F,5,0),"0")</f>
        <v>1</v>
      </c>
      <c r="AM96" s="77">
        <f>IFERROR(VLOOKUP(B96,'[1]4'!B:J,9,0),"0")</f>
        <v>3</v>
      </c>
      <c r="AN96" s="77">
        <f>IFERROR(VLOOKUP(B96,'[1]4'!B:K,10,0),"0")</f>
        <v>0</v>
      </c>
      <c r="AO96" s="77">
        <f>IFERROR(VLOOKUP(B96,'[1]4'!B:L,11,0),"0")</f>
        <v>0</v>
      </c>
      <c r="AP96" s="75">
        <f t="shared" si="47"/>
        <v>5</v>
      </c>
      <c r="AQ96" s="77">
        <f>IFERROR(VLOOKUP(B96,'[1]5'!B:D,3,0),"0")</f>
        <v>0</v>
      </c>
      <c r="AR96" s="77">
        <f>IFERROR(VLOOKUP(B96,'[1]5'!B:E,4,0),"0")</f>
        <v>7</v>
      </c>
      <c r="AS96" s="77">
        <f>IFERROR(VLOOKUP(B96,'[1]5'!B:F,5,0),"0")</f>
        <v>1</v>
      </c>
      <c r="AT96" s="77">
        <f>IFERROR(VLOOKUP(B96,'[1]5'!B:J,9,0),"0")</f>
        <v>2</v>
      </c>
      <c r="AU96" s="77">
        <f>IFERROR(VLOOKUP(B96,'[1]5'!B:K,10,0),"0")</f>
        <v>0</v>
      </c>
      <c r="AV96" s="77">
        <f>IFERROR(VLOOKUP(B96,'[1]5'!B:L,11,0),"0")</f>
        <v>0</v>
      </c>
      <c r="AW96" s="75">
        <f t="shared" si="48"/>
        <v>10</v>
      </c>
      <c r="AX96" s="77">
        <f>IFERROR(VLOOKUP(B96,'[1]6'!B:D,3,0),"0")</f>
        <v>0</v>
      </c>
      <c r="AY96" s="77">
        <f>IFERROR(VLOOKUP(B96,'[1]6'!B:E,4,0),"0")</f>
        <v>13</v>
      </c>
      <c r="AZ96" s="77">
        <f>IFERROR(VLOOKUP(B96,'[1]6'!B:F,5,0),"0")</f>
        <v>1</v>
      </c>
      <c r="BA96" s="77">
        <f>IFERROR(VLOOKUP(B96,'[1]6'!B:J,9,0),"0")</f>
        <v>12</v>
      </c>
      <c r="BB96" s="77">
        <f>IFERROR(VLOOKUP(B96,'[1]6'!B:K,10,0),"0")</f>
        <v>0</v>
      </c>
      <c r="BC96" s="77">
        <f>IFERROR(VLOOKUP(B96,'[1]6'!B:L,11,0),"0")</f>
        <v>0</v>
      </c>
      <c r="BD96" s="75">
        <f t="shared" si="49"/>
        <v>26</v>
      </c>
      <c r="BE96" s="77">
        <f>IFERROR(VLOOKUP(B96,'[1]7'!B:D,3,0),"0")</f>
        <v>9</v>
      </c>
      <c r="BF96" s="77">
        <f>IFERROR(VLOOKUP(B96,'[1]7'!B:E,4,0),"0")</f>
        <v>8</v>
      </c>
      <c r="BG96" s="77">
        <f>IFERROR(VLOOKUP(B96,'[1]7'!B:F,5,0),"0")</f>
        <v>0</v>
      </c>
      <c r="BH96" s="77">
        <f>IFERROR(VLOOKUP(B96,'[1]7'!B:J,9,0),"0")</f>
        <v>3</v>
      </c>
      <c r="BI96" s="77">
        <f>IFERROR(VLOOKUP(B96,'[1]7'!B:K,10,0),"0")</f>
        <v>0</v>
      </c>
      <c r="BJ96" s="77">
        <f>IFERROR(VLOOKUP(B96,'[1]7'!B:L,11,0),"0")</f>
        <v>0</v>
      </c>
      <c r="BK96" s="75">
        <f t="shared" si="50"/>
        <v>20</v>
      </c>
      <c r="BL96" s="77">
        <f>IFERROR(VLOOKUP(B96,'[1]8'!B:D,3,0),"0")</f>
        <v>6</v>
      </c>
      <c r="BM96" s="77">
        <f>IFERROR(VLOOKUP(B96,'[1]8'!B:E,4,0),"0")</f>
        <v>2</v>
      </c>
      <c r="BN96" s="77">
        <f>IFERROR(VLOOKUP(B96,'[1]8'!B:F,5,0),"0")</f>
        <v>0</v>
      </c>
      <c r="BO96" s="77">
        <f>IFERROR(VLOOKUP(B96,'[1]8'!B:J,9,0),"0")</f>
        <v>1</v>
      </c>
      <c r="BP96" s="77">
        <f>IFERROR(VLOOKUP(B96,'[1]8'!B:K,10,0),"0")</f>
        <v>0</v>
      </c>
      <c r="BQ96" s="77">
        <f>IFERROR(VLOOKUP(B96,'[1]8'!B:L,11,0),"0")</f>
        <v>0</v>
      </c>
      <c r="BR96" s="75">
        <f t="shared" si="51"/>
        <v>9</v>
      </c>
      <c r="BS96" s="77">
        <f>IFERROR(VLOOKUP(B96,'[1]9'!B:D,3,0),"0")</f>
        <v>2</v>
      </c>
      <c r="BT96" s="77">
        <f>IFERROR(VLOOKUP(B96,'[1]9'!B:E,4,0),"0")</f>
        <v>1</v>
      </c>
      <c r="BU96" s="77">
        <f>IFERROR(VLOOKUP(B96,'[1]9'!B:F,5,0),"0")</f>
        <v>0</v>
      </c>
      <c r="BV96" s="77">
        <f>IFERROR(VLOOKUP(B96,'[1]9'!B:J,9,0),"0")</f>
        <v>4</v>
      </c>
      <c r="BW96" s="77">
        <f>IFERROR(VLOOKUP(B96,'[1]9'!B:K,10,0),"0")</f>
        <v>0</v>
      </c>
      <c r="BX96" s="77">
        <f>IFERROR(VLOOKUP(B96,'[1]9'!B:L,11,0),"0")</f>
        <v>10</v>
      </c>
      <c r="BY96" s="75">
        <f t="shared" si="52"/>
        <v>17</v>
      </c>
      <c r="BZ96" s="77">
        <f>IFERROR(VLOOKUP(B96,'[1]10'!B:D,3,0),"0")</f>
        <v>2</v>
      </c>
      <c r="CA96" s="77">
        <f>IFERROR(VLOOKUP(B96,'[1]10'!B:E,4,0),"0")</f>
        <v>4</v>
      </c>
      <c r="CB96" s="77">
        <f>VLOOKUP(B96,'[1]10'!B:F,5,0)</f>
        <v>1</v>
      </c>
      <c r="CC96" s="77">
        <f>IFERROR(VLOOKUP(B96,'[1]10'!B:J,9,0),"0")</f>
        <v>4</v>
      </c>
      <c r="CD96" s="77">
        <f>IFERROR(VLOOKUP(B96,'[1]10'!B:K,10,0),"0")</f>
        <v>0</v>
      </c>
      <c r="CE96" s="77">
        <f>IFERROR(VLOOKUP(B96,'[1]10'!B:L,11,0),"0")</f>
        <v>0</v>
      </c>
      <c r="CF96" s="75">
        <f t="shared" si="53"/>
        <v>11</v>
      </c>
      <c r="CG96" s="77">
        <f>IFERROR(VLOOKUP(B96,'[1]11'!B:D,3,0),"0")</f>
        <v>0</v>
      </c>
      <c r="CH96" s="77">
        <f>IFERROR(VLOOKUP(B96,'[1]11'!B:E,4,0),"0")</f>
        <v>11</v>
      </c>
      <c r="CI96" s="77">
        <f>IFERROR(VLOOKUP(B96,'[1]11'!B:F,5,0),"0")</f>
        <v>0</v>
      </c>
      <c r="CJ96" s="77">
        <f>IFERROR(VLOOKUP(B96,'[1]11'!B:J,9,0),"0")</f>
        <v>4</v>
      </c>
      <c r="CK96" s="77">
        <f>IFERROR(VLOOKUP(B96,'[1]11'!B:K,10,0),"0")</f>
        <v>0</v>
      </c>
      <c r="CL96" s="77">
        <f>IFERROR(VLOOKUP(B96,'[1]11'!B:L,11,0),"0")</f>
        <v>0</v>
      </c>
      <c r="CM96" s="75">
        <f t="shared" si="54"/>
        <v>15</v>
      </c>
      <c r="CN96" s="77">
        <f>IFERROR(VLOOKUP(B96,'[1]12'!B:D,3,0),"0")</f>
        <v>1</v>
      </c>
      <c r="CO96" s="77">
        <f>IFERROR(VLOOKUP(B96,'[1]12'!B:E,4,0),"0")</f>
        <v>3</v>
      </c>
      <c r="CP96" s="77">
        <f>IFERROR(VLOOKUP(B96,'[1]12'!B:F,5,0),"0")</f>
        <v>0</v>
      </c>
      <c r="CQ96" s="77">
        <f>IFERROR(VLOOKUP(B96,'[1]12'!B:J,9,0),"0")</f>
        <v>10</v>
      </c>
      <c r="CR96" s="77">
        <f>IFERROR(VLOOKUP(B96,'[1]12'!B:K,10,0),"0")</f>
        <v>0</v>
      </c>
      <c r="CS96" s="77">
        <f>IFERROR(VLOOKUP(B96,'[1]12'!B:L,11,0),"0")</f>
        <v>0</v>
      </c>
      <c r="CT96" s="75">
        <f t="shared" si="55"/>
        <v>14</v>
      </c>
      <c r="CU96" s="77">
        <f>IFERROR(VLOOKUP(B96,'[1]13'!B:D,3,0),"0")</f>
        <v>2</v>
      </c>
      <c r="CV96" s="77">
        <f>IFERROR(VLOOKUP(B96,'[1]13'!B:E,4,0),"0")</f>
        <v>4</v>
      </c>
      <c r="CW96" s="77">
        <f>IFERROR(VLOOKUP(B96,'[1]13'!B:F,5,0),"0")</f>
        <v>1</v>
      </c>
      <c r="CX96" s="77">
        <f>IFERROR(VLOOKUP(B96,'[1]13'!B:J,9,0),"0")</f>
        <v>4</v>
      </c>
      <c r="CY96" s="77">
        <f>IFERROR(VLOOKUP(B96,'[1]13'!B:K,10,0),"0")</f>
        <v>0</v>
      </c>
      <c r="CZ96" s="77">
        <f>IFERROR(VLOOKUP(B96,'[1]13'!B:L,11,0),"0")</f>
        <v>0</v>
      </c>
      <c r="DA96" s="75">
        <f t="shared" si="56"/>
        <v>11</v>
      </c>
      <c r="DB96" s="77">
        <f>IFERROR(VLOOKUP(B96,'[1]14'!B:D,3,0),"0")</f>
        <v>4</v>
      </c>
      <c r="DC96" s="77">
        <f>IFERROR(VLOOKUP(B96,'[1]14'!B:E,4,0),"0")</f>
        <v>7</v>
      </c>
      <c r="DD96" s="77">
        <f>IFERROR(VLOOKUP(B96,'[1]14'!B:F,5,0),"0")</f>
        <v>1</v>
      </c>
      <c r="DE96" s="77">
        <f>IFERROR(VLOOKUP(B96,'[1]14'!B:J,9,0),"0")</f>
        <v>20</v>
      </c>
      <c r="DF96" s="77">
        <f>IFERROR(VLOOKUP(B96,'[1]14'!B:K,10,0),"0")</f>
        <v>0</v>
      </c>
      <c r="DG96" s="77">
        <f>IFERROR(VLOOKUP(B96,'[1]14'!B:L,11,0),"0")</f>
        <v>0</v>
      </c>
      <c r="DH96" s="75">
        <f t="shared" si="57"/>
        <v>32</v>
      </c>
      <c r="DI96" s="77">
        <f>IFERROR(VLOOKUP(B96,'[1]15'!B:D,3,0),"0")</f>
        <v>10</v>
      </c>
      <c r="DJ96" s="77">
        <f>IFERROR(VLOOKUP(B96,'[1]15'!B:E,4,0),"0")</f>
        <v>6</v>
      </c>
      <c r="DK96" s="77">
        <f>IFERROR(VLOOKUP(B96,'[1]15'!B:F,5,0),"0")</f>
        <v>7</v>
      </c>
      <c r="DL96" s="77">
        <f>IFERROR(VLOOKUP(B96,'[1]15'!B:J,9,0),"0")</f>
        <v>48</v>
      </c>
      <c r="DM96" s="77">
        <f>IFERROR(VLOOKUP(B96,'[1]15'!B:K,10,0),"0")</f>
        <v>0</v>
      </c>
      <c r="DN96" s="77">
        <f>IFERROR(VLOOKUP(B96,'[1]15'!B:L,11,0),"0")</f>
        <v>0</v>
      </c>
      <c r="DO96" s="75">
        <f t="shared" si="58"/>
        <v>71</v>
      </c>
      <c r="DP96" s="77">
        <f>IFERROR(VLOOKUP(B96,'[1]16'!B:D,3,0),"0")</f>
        <v>11</v>
      </c>
      <c r="DQ96" s="77">
        <f>IFERROR(VLOOKUP(B96,'[1]16'!B:E,4,0),"0")</f>
        <v>1</v>
      </c>
      <c r="DR96" s="77">
        <f>IFERROR(VLOOKUP(B96,'[1]16'!B:F,5,0),"0")</f>
        <v>0</v>
      </c>
      <c r="DS96" s="77">
        <f>IFERROR(VLOOKUP(B96,'[1]16'!B:J,9,0),"0")</f>
        <v>3</v>
      </c>
      <c r="DT96" s="77">
        <f>IFERROR(VLOOKUP(B96,'[1]16'!B:K,10,0),"0")</f>
        <v>0</v>
      </c>
      <c r="DU96" s="77">
        <f>IFERROR(VLOOKUP(B96,'[1]16'!B:L,11,0),"0")</f>
        <v>0</v>
      </c>
      <c r="DV96" s="75">
        <f t="shared" si="59"/>
        <v>15</v>
      </c>
      <c r="DW96" s="77">
        <f>IFERROR(VLOOKUP(B96,'[1]17'!B:D,3,0),"0")</f>
        <v>4</v>
      </c>
      <c r="DX96" s="77">
        <f>IFERROR(VLOOKUP(B96,'[1]17'!B:E,4,0),"0")</f>
        <v>7</v>
      </c>
      <c r="DY96" s="77">
        <f>IFERROR(VLOOKUP(B96,'[1]17'!B:F,5,0),"0")</f>
        <v>9</v>
      </c>
      <c r="DZ96" s="77">
        <f>IFERROR(VLOOKUP(B96,'[1]17'!B:J,9,0),"0")</f>
        <v>11</v>
      </c>
      <c r="EA96" s="77">
        <f>IFERROR(VLOOKUP(B96,'[1]17'!B:K,10,0),"0")</f>
        <v>0</v>
      </c>
      <c r="EB96" s="77">
        <f>IFERROR(VLOOKUP(B96,'[1]17'!B:L,11,0),"0")</f>
        <v>0</v>
      </c>
      <c r="EC96" s="75">
        <f t="shared" si="60"/>
        <v>31</v>
      </c>
      <c r="ED96" s="77">
        <f>IFERROR(VLOOKUP(B96,'[1]18'!B:D,3,0),"0")</f>
        <v>1</v>
      </c>
      <c r="EE96" s="77">
        <f>IFERROR(VLOOKUP(B96,'[1]18'!B:E,4,0),"0")</f>
        <v>6</v>
      </c>
      <c r="EF96" s="77">
        <f>IFERROR(VLOOKUP(B96,'[1]18'!B:F,5,0),"0")</f>
        <v>5</v>
      </c>
      <c r="EG96" s="77">
        <f>IFERROR(VLOOKUP(B96,'[1]18'!B:J,9,0),"0")</f>
        <v>6</v>
      </c>
      <c r="EH96" s="77">
        <f>IFERROR(VLOOKUP(B96,'[1]18'!B:K,10,0),"0")</f>
        <v>0</v>
      </c>
      <c r="EI96" s="77">
        <f>IFERROR(VLOOKUP(B96,'[1]18'!B:L,11,0),"0")</f>
        <v>0</v>
      </c>
      <c r="EJ96" s="75">
        <f t="shared" si="61"/>
        <v>18</v>
      </c>
      <c r="EK96" s="77">
        <f>IFERROR(VLOOKUP(B96,'[1]19'!B:D,3,0),"0")</f>
        <v>0</v>
      </c>
      <c r="EL96" s="77">
        <f>IFERROR(VLOOKUP(B96,'[1]19'!B:E,4,0),"0")</f>
        <v>13</v>
      </c>
      <c r="EM96" s="77">
        <f>IFERROR(VLOOKUP(B96,'[1]19'!B:F,5,0),"0")</f>
        <v>1</v>
      </c>
      <c r="EN96" s="77">
        <f>IFERROR(VLOOKUP(B96,'[1]19'!B:J,9,0),"0")</f>
        <v>17</v>
      </c>
      <c r="EO96" s="77">
        <f>IFERROR(VLOOKUP(B96,'[1]19'!B:K,10,0),"0")</f>
        <v>0</v>
      </c>
      <c r="EP96" s="77">
        <f>IFERROR(VLOOKUP(B96,'[1]19'!B:L,11,0),"0")</f>
        <v>0</v>
      </c>
      <c r="EQ96" s="75">
        <f t="shared" si="62"/>
        <v>31</v>
      </c>
      <c r="ER96" s="77">
        <f>IFERROR(VLOOKUP(B96,'[1]20'!B:D,3,0),"0")</f>
        <v>7</v>
      </c>
      <c r="ES96" s="77">
        <f>IFERROR(VLOOKUP(B96,'[1]20'!B:E,4,0),"0")</f>
        <v>2</v>
      </c>
      <c r="ET96" s="77">
        <f>IFERROR(VLOOKUP(B96,'[1]20'!B:F,5,0),"0")</f>
        <v>0</v>
      </c>
      <c r="EU96" s="77">
        <f>IFERROR(VLOOKUP(B96,'[1]20'!B:J,9,0),"0")</f>
        <v>60</v>
      </c>
      <c r="EV96" s="77">
        <f>IFERROR(VLOOKUP(B96,'[1]20'!B:K,10,0),"0")</f>
        <v>0</v>
      </c>
      <c r="EW96" s="77">
        <f>IFERROR(VLOOKUP(B96,'[1]20'!B:L,11,0),"0")</f>
        <v>0</v>
      </c>
      <c r="EX96" s="75">
        <f t="shared" si="63"/>
        <v>69</v>
      </c>
      <c r="EY96" s="77">
        <f>IFERROR(VLOOKUP(B96,'[1]21'!B:D,3,0),"0")</f>
        <v>3</v>
      </c>
      <c r="EZ96" s="77">
        <f>IFERROR(VLOOKUP(B96,'[1]21'!B:E,4,0),"0")</f>
        <v>4</v>
      </c>
      <c r="FA96" s="77">
        <f>IFERROR(VLOOKUP(B96,'[1]21'!B:F,5,0),"0")</f>
        <v>4</v>
      </c>
      <c r="FB96" s="77">
        <f>IFERROR(VLOOKUP(B96,'[1]21'!B:J,9,0),"0")</f>
        <v>18</v>
      </c>
      <c r="FC96" s="77">
        <f>IFERROR(VLOOKUP(B96,'[1]21'!B:K,10,0),"0")</f>
        <v>0</v>
      </c>
      <c r="FD96" s="77">
        <f>IFERROR(VLOOKUP(B96,'[1]21'!B:L,11,0),"0")</f>
        <v>0</v>
      </c>
      <c r="FE96" s="75">
        <f t="shared" si="64"/>
        <v>29</v>
      </c>
      <c r="FF96" s="77">
        <f>IFERROR(VLOOKUP(B96,'[1]22'!B:D,3,0),"0")</f>
        <v>1</v>
      </c>
      <c r="FG96" s="77">
        <f>IFERROR(VLOOKUP(B96,'[1]22'!B:E,4,0),"0")</f>
        <v>1</v>
      </c>
      <c r="FH96" s="77">
        <f>IFERROR(VLOOKUP(B96,'[1]22'!B:F,5,0),"0")</f>
        <v>0</v>
      </c>
      <c r="FI96" s="77">
        <f>IFERROR(VLOOKUP(B96,'[1]22'!B:J,9,0),"0")</f>
        <v>37</v>
      </c>
      <c r="FJ96" s="77">
        <f>IFERROR(VLOOKUP(B96,'[1]22'!B:K,10,0),"0")</f>
        <v>0</v>
      </c>
      <c r="FK96" s="77">
        <f>IFERROR(VLOOKUP(B96,'[1]22'!B:L,11,0),"0")</f>
        <v>0</v>
      </c>
      <c r="FL96" s="75">
        <f t="shared" si="65"/>
        <v>39</v>
      </c>
      <c r="FM96" s="77">
        <f>IFERROR(VLOOKUP(B96,'[1]23'!B:D,3,0),"0")</f>
        <v>1</v>
      </c>
      <c r="FN96" s="77">
        <f>IFERROR(VLOOKUP(B96,'[1]23'!B:E,4,0),"0")</f>
        <v>1</v>
      </c>
      <c r="FO96" s="77">
        <f>IFERROR(VLOOKUP(B96,'[1]23'!B:F,5,0),"0")</f>
        <v>0</v>
      </c>
      <c r="FP96" s="77">
        <f>IFERROR(VLOOKUP(B96,'[1]23'!B:J,9,0),"0")</f>
        <v>36</v>
      </c>
      <c r="FQ96" s="77">
        <f>IFERROR(VLOOKUP(B96,'[1]23'!B:K,10,0),"0")</f>
        <v>0</v>
      </c>
      <c r="FR96" s="77">
        <f>IFERROR(VLOOKUP(B96,'[1]23'!B:L,11,0),"0")</f>
        <v>50</v>
      </c>
      <c r="FS96" s="75">
        <f t="shared" si="66"/>
        <v>88</v>
      </c>
      <c r="FT96" s="77">
        <f>IFERROR(VLOOKUP(B96,'[1]24'!B:D,3,0),"0")</f>
        <v>0</v>
      </c>
      <c r="FU96" s="77">
        <f>IFERROR(VLOOKUP(B96,'[1]24'!B:E,4,0),"0")</f>
        <v>3</v>
      </c>
      <c r="FV96" s="77">
        <f>IFERROR(VLOOKUP(B96,'[1]24'!B:F,5,0),"0")</f>
        <v>0</v>
      </c>
      <c r="FW96" s="77">
        <f>IFERROR(VLOOKUP(B96,'[1]24'!B:J,9,0),"0")</f>
        <v>15</v>
      </c>
      <c r="FX96" s="77">
        <f>IFERROR(VLOOKUP(B96,'[1]24'!B:K,10,0),"0")</f>
        <v>0</v>
      </c>
      <c r="FY96" s="77">
        <f>IFERROR(VLOOKUP(B96,'[1]24'!B:L,11,0),"0")</f>
        <v>0</v>
      </c>
      <c r="FZ96" s="75">
        <f t="shared" si="67"/>
        <v>18</v>
      </c>
      <c r="GA96" s="77">
        <f>IFERROR(VLOOKUP(B96,'[1]25'!B:D,3,0),"0")</f>
        <v>6</v>
      </c>
      <c r="GB96" s="77">
        <f>IFERROR(VLOOKUP(B96,'[1]25'!B:E,4,0),"0")</f>
        <v>2</v>
      </c>
      <c r="GC96" s="77">
        <f>IFERROR(VLOOKUP(B96,'[1]25'!B:F,5,0),"0")</f>
        <v>0</v>
      </c>
      <c r="GD96" s="77">
        <f>IFERROR(VLOOKUP(B96,'[1]25'!B:J,9,0),"0")</f>
        <v>24</v>
      </c>
      <c r="GE96" s="77">
        <f>IFERROR(VLOOKUP(B96,'[1]25'!B:K,10,0),"0")</f>
        <v>0</v>
      </c>
      <c r="GF96" s="77">
        <f>IFERROR(VLOOKUP(B96,'[1]25'!B:L,11,0),"0")</f>
        <v>0</v>
      </c>
      <c r="GG96" s="75">
        <f t="shared" si="68"/>
        <v>32</v>
      </c>
      <c r="GH96" s="77">
        <f>IFERROR(VLOOKUP(B96,'[1]26'!B:D,3,0),"0")</f>
        <v>10</v>
      </c>
      <c r="GI96" s="77">
        <f>IFERROR(VLOOKUP(B96,'[1]26'!B:E,4,0),"0")</f>
        <v>5</v>
      </c>
      <c r="GJ96" s="77">
        <f>IFERROR(VLOOKUP(B96,'[1]26'!B:F,5,0),"0")</f>
        <v>3</v>
      </c>
      <c r="GK96" s="77">
        <f>IFERROR(VLOOKUP(B96,'[1]26'!B:J,9,0),"0")</f>
        <v>156</v>
      </c>
      <c r="GL96" s="77">
        <f>IFERROR(VLOOKUP(B96,'[1]26'!B:K,10,0),"0")</f>
        <v>0</v>
      </c>
      <c r="GM96" s="77">
        <f>IFERROR(VLOOKUP(B96,'[1]26'!B:L,11,0),"0")</f>
        <v>0</v>
      </c>
      <c r="GN96" s="75">
        <f t="shared" si="69"/>
        <v>174</v>
      </c>
      <c r="GO96" s="77">
        <f>IFERROR(VLOOKUP(B96,'[1]27'!B:D,3,0),"0")</f>
        <v>11</v>
      </c>
      <c r="GP96" s="77">
        <f>IFERROR(VLOOKUP(B96,'[1]27'!B:E,4,0),"0")</f>
        <v>16</v>
      </c>
      <c r="GQ96" s="77">
        <f>IFERROR(VLOOKUP(B96,'[1]27'!B:F,5,0),"0")</f>
        <v>26</v>
      </c>
      <c r="GR96" s="77">
        <f>IFERROR(VLOOKUP(B96,'[1]27'!B:J,9,0),"0")</f>
        <v>30</v>
      </c>
      <c r="GS96" s="77">
        <f>IFERROR(VLOOKUP(B96,'[1]27'!B:K,10,0),"0")</f>
        <v>0</v>
      </c>
      <c r="GT96" s="77">
        <f>IFERROR(VLOOKUP(B96,'[1]27'!B:L,11,0),"0")</f>
        <v>7</v>
      </c>
      <c r="GU96" s="75">
        <f t="shared" si="70"/>
        <v>90</v>
      </c>
      <c r="GV96" s="77">
        <f>IFERROR(VLOOKUP(B96,'[1]28'!B:D,3,0),"0")</f>
        <v>3</v>
      </c>
      <c r="GW96" s="77">
        <f>IFERROR(VLOOKUP(B96,'[1]28'!B:E,4,0),"0")</f>
        <v>4</v>
      </c>
      <c r="GX96" s="77">
        <f>IFERROR(VLOOKUP(B96,'[1]28'!B:F,5,0),"0")</f>
        <v>1</v>
      </c>
      <c r="GY96" s="77">
        <f>IFERROR(VLOOKUP(B96,'[1]28'!B:J,9,0),"0")</f>
        <v>18</v>
      </c>
      <c r="GZ96" s="77">
        <f>IFERROR(VLOOKUP(B96,'[1]28'!B:K,10,0),"0")</f>
        <v>0</v>
      </c>
      <c r="HA96" s="77">
        <f>IFERROR(VLOOKUP(B96,'[1]28'!B:L,11,0),"0")</f>
        <v>0</v>
      </c>
      <c r="HB96" s="75">
        <f t="shared" si="71"/>
        <v>26</v>
      </c>
      <c r="HC96" s="77" t="str">
        <f>IFERROR(VLOOKUP(B96,#REF!,3),"0")</f>
        <v>0</v>
      </c>
      <c r="HD96" s="77" t="str">
        <f>IFERROR(VLOOKUP(B96,#REF!,4,0),"0")</f>
        <v>0</v>
      </c>
      <c r="HE96" s="77" t="str">
        <f>IFERROR(VLOOKUP(B96,#REF!,5,0),"0")</f>
        <v>0</v>
      </c>
      <c r="HF96" s="77" t="str">
        <f>IFERROR(VLOOKUP(B96,#REF!,9,0),"0")</f>
        <v>0</v>
      </c>
      <c r="HG96" s="77" t="str">
        <f>IFERROR(VLOOKUP(B96,#REF!,10,0),"0")</f>
        <v>0</v>
      </c>
      <c r="HH96" s="77" t="str">
        <f>IFERROR(VLOOKUP(B96,#REF!,11,0),"0")</f>
        <v>0</v>
      </c>
      <c r="HI96" s="75">
        <f t="shared" si="72"/>
        <v>0</v>
      </c>
      <c r="HP96" s="75">
        <f t="shared" si="73"/>
        <v>0</v>
      </c>
      <c r="HW96" s="75">
        <f t="shared" si="74"/>
        <v>0</v>
      </c>
    </row>
    <row r="97" spans="1:231" x14ac:dyDescent="0.6">
      <c r="A97" s="57">
        <v>94</v>
      </c>
      <c r="B97" s="57">
        <v>1114502</v>
      </c>
      <c r="C97" s="58" t="s">
        <v>16813</v>
      </c>
      <c r="D97" s="57" t="s">
        <v>168</v>
      </c>
      <c r="E97" s="59">
        <v>12.64</v>
      </c>
      <c r="F97" s="73">
        <f t="shared" si="43"/>
        <v>4145.92</v>
      </c>
      <c r="G97" s="74">
        <f t="shared" si="75"/>
        <v>33</v>
      </c>
      <c r="H97" s="74">
        <f t="shared" si="75"/>
        <v>81</v>
      </c>
      <c r="I97" s="74">
        <f t="shared" si="75"/>
        <v>18</v>
      </c>
      <c r="J97" s="74">
        <f t="shared" si="75"/>
        <v>179</v>
      </c>
      <c r="K97" s="74">
        <f t="shared" si="75"/>
        <v>0</v>
      </c>
      <c r="L97" s="74">
        <f t="shared" si="75"/>
        <v>17</v>
      </c>
      <c r="M97" s="75">
        <f t="shared" si="41"/>
        <v>328</v>
      </c>
      <c r="N97" s="76">
        <f t="shared" si="42"/>
        <v>311</v>
      </c>
      <c r="O97" s="77" t="str">
        <f>IFERROR(VLOOKUP(B97,'[1]1ไม่มียอด'!B:D,3,0),"0")</f>
        <v>0</v>
      </c>
      <c r="P97" s="77" t="str">
        <f>IFERROR(VLOOKUP(B97,'[1]1ไม่มียอด'!B:E,4,0),"0")</f>
        <v>0</v>
      </c>
      <c r="Q97" s="77" t="str">
        <f>IFERROR(VLOOKUP(B97,'[1]1ไม่มียอด'!B:F,5,0),"0")</f>
        <v>0</v>
      </c>
      <c r="R97" s="77" t="str">
        <f>IFERROR(VLOOKUP(B97,'[1]1ไม่มียอด'!B:G,6,0),"0")</f>
        <v>0</v>
      </c>
      <c r="S97" s="77" t="str">
        <f>IFERROR(VLOOKUP(B97,'[1]1ไม่มียอด'!B:J,9,0),"0")</f>
        <v>0</v>
      </c>
      <c r="T97" s="77" t="str">
        <f>IFERROR(VLOOKUP(B97,'[1]1ไม่มียอด'!B:K,10,0),"0")</f>
        <v>0</v>
      </c>
      <c r="U97" s="75">
        <f t="shared" si="44"/>
        <v>0</v>
      </c>
      <c r="V97" s="77" t="str">
        <f>IFERROR(VLOOKUP(B97,#REF!,3,0),"0")</f>
        <v>0</v>
      </c>
      <c r="W97" s="77" t="str">
        <f>IFERROR(VLOOKUP(B97,#REF!,4,0),"0")</f>
        <v>0</v>
      </c>
      <c r="X97" s="77" t="str">
        <f>IFERROR(VLOOKUP(B97,#REF!,5,0),"0")</f>
        <v>0</v>
      </c>
      <c r="Y97" s="77" t="str">
        <f>IFERROR(VLOOKUP(B97,#REF!,9,0),"0")</f>
        <v>0</v>
      </c>
      <c r="Z97" s="77" t="str">
        <f>IFERROR(VLOOKUP(B97,#REF!,10,0),"0")</f>
        <v>0</v>
      </c>
      <c r="AA97" s="77" t="str">
        <f>IFERROR(VLOOKUP(B97,#REF!,11,0),"0")</f>
        <v>0</v>
      </c>
      <c r="AB97" s="75">
        <f t="shared" si="45"/>
        <v>0</v>
      </c>
      <c r="AC97" s="77">
        <f>IFERROR(VLOOKUP(B97,'[1]3'!B:D,3,0),"0")</f>
        <v>0</v>
      </c>
      <c r="AD97" s="77">
        <f>IFERROR(VLOOKUP(B97,'[1]3'!B:E,4,0),"0")</f>
        <v>14</v>
      </c>
      <c r="AE97" s="77">
        <f>IFERROR(VLOOKUP(B97,'[1]3'!B:F,5,0),"0")</f>
        <v>0</v>
      </c>
      <c r="AF97" s="77">
        <f>IFERROR(VLOOKUP(B97,'[1]3'!B:J,9,0),"0")</f>
        <v>10</v>
      </c>
      <c r="AG97" s="77">
        <f>IFERROR(VLOOKUP(B97,'[1]3'!B:K,10,0),"0")</f>
        <v>0</v>
      </c>
      <c r="AH97" s="77">
        <f>IFERROR(VLOOKUP(B97,'[1]3'!B:L,11,0),"0")</f>
        <v>0</v>
      </c>
      <c r="AI97" s="75">
        <f t="shared" si="46"/>
        <v>24</v>
      </c>
      <c r="AJ97" s="77">
        <f>IFERROR(VLOOKUP(B97,'[1]4'!B:D,3,0),"0")</f>
        <v>1</v>
      </c>
      <c r="AK97" s="77">
        <f>IFERROR(VLOOKUP(B97,'[1]4'!B:E,4,0),"0")</f>
        <v>1</v>
      </c>
      <c r="AL97" s="77">
        <f>IFERROR(VLOOKUP(B97,'[1]4'!B:F,5,0),"0")</f>
        <v>1</v>
      </c>
      <c r="AM97" s="77">
        <f>IFERROR(VLOOKUP(B97,'[1]4'!B:J,9,0),"0")</f>
        <v>4</v>
      </c>
      <c r="AN97" s="77">
        <f>IFERROR(VLOOKUP(B97,'[1]4'!B:K,10,0),"0")</f>
        <v>0</v>
      </c>
      <c r="AO97" s="77">
        <f>IFERROR(VLOOKUP(B97,'[1]4'!B:L,11,0),"0")</f>
        <v>0</v>
      </c>
      <c r="AP97" s="75">
        <f t="shared" si="47"/>
        <v>7</v>
      </c>
      <c r="AQ97" s="77">
        <f>IFERROR(VLOOKUP(B97,'[1]5'!B:D,3,0),"0")</f>
        <v>1</v>
      </c>
      <c r="AR97" s="77">
        <f>IFERROR(VLOOKUP(B97,'[1]5'!B:E,4,0),"0")</f>
        <v>4</v>
      </c>
      <c r="AS97" s="77">
        <f>IFERROR(VLOOKUP(B97,'[1]5'!B:F,5,0),"0")</f>
        <v>2</v>
      </c>
      <c r="AT97" s="77">
        <f>IFERROR(VLOOKUP(B97,'[1]5'!B:J,9,0),"0")</f>
        <v>2</v>
      </c>
      <c r="AU97" s="77">
        <f>IFERROR(VLOOKUP(B97,'[1]5'!B:K,10,0),"0")</f>
        <v>0</v>
      </c>
      <c r="AV97" s="77">
        <f>IFERROR(VLOOKUP(B97,'[1]5'!B:L,11,0),"0")</f>
        <v>0</v>
      </c>
      <c r="AW97" s="75">
        <f t="shared" si="48"/>
        <v>9</v>
      </c>
      <c r="AX97" s="77">
        <f>IFERROR(VLOOKUP(B97,'[1]6'!B:D,3,0),"0")</f>
        <v>0</v>
      </c>
      <c r="AY97" s="77">
        <f>IFERROR(VLOOKUP(B97,'[1]6'!B:E,4,0),"0")</f>
        <v>13</v>
      </c>
      <c r="AZ97" s="77">
        <f>IFERROR(VLOOKUP(B97,'[1]6'!B:F,5,0),"0")</f>
        <v>1</v>
      </c>
      <c r="BA97" s="77">
        <f>IFERROR(VLOOKUP(B97,'[1]6'!B:J,9,0),"0")</f>
        <v>5</v>
      </c>
      <c r="BB97" s="77">
        <f>IFERROR(VLOOKUP(B97,'[1]6'!B:K,10,0),"0")</f>
        <v>0</v>
      </c>
      <c r="BC97" s="77">
        <f>IFERROR(VLOOKUP(B97,'[1]6'!B:L,11,0),"0")</f>
        <v>0</v>
      </c>
      <c r="BD97" s="75">
        <f t="shared" si="49"/>
        <v>19</v>
      </c>
      <c r="BE97" s="77">
        <f>IFERROR(VLOOKUP(B97,'[1]7'!B:D,3,0),"0")</f>
        <v>9</v>
      </c>
      <c r="BF97" s="77">
        <f>IFERROR(VLOOKUP(B97,'[1]7'!B:E,4,0),"0")</f>
        <v>5</v>
      </c>
      <c r="BG97" s="77">
        <f>IFERROR(VLOOKUP(B97,'[1]7'!B:F,5,0),"0")</f>
        <v>0</v>
      </c>
      <c r="BH97" s="77">
        <f>IFERROR(VLOOKUP(B97,'[1]7'!B:J,9,0),"0")</f>
        <v>0</v>
      </c>
      <c r="BI97" s="77">
        <f>IFERROR(VLOOKUP(B97,'[1]7'!B:K,10,0),"0")</f>
        <v>0</v>
      </c>
      <c r="BJ97" s="77">
        <f>IFERROR(VLOOKUP(B97,'[1]7'!B:L,11,0),"0")</f>
        <v>0</v>
      </c>
      <c r="BK97" s="75">
        <f t="shared" si="50"/>
        <v>14</v>
      </c>
      <c r="BL97" s="77">
        <f>IFERROR(VLOOKUP(B97,'[1]8'!B:D,3,0),"0")</f>
        <v>11</v>
      </c>
      <c r="BM97" s="77">
        <f>IFERROR(VLOOKUP(B97,'[1]8'!B:E,4,0),"0")</f>
        <v>3</v>
      </c>
      <c r="BN97" s="77">
        <f>IFERROR(VLOOKUP(B97,'[1]8'!B:F,5,0),"0")</f>
        <v>0</v>
      </c>
      <c r="BO97" s="77">
        <f>IFERROR(VLOOKUP(B97,'[1]8'!B:J,9,0),"0")</f>
        <v>0</v>
      </c>
      <c r="BP97" s="77">
        <f>IFERROR(VLOOKUP(B97,'[1]8'!B:K,10,0),"0")</f>
        <v>0</v>
      </c>
      <c r="BQ97" s="77">
        <f>IFERROR(VLOOKUP(B97,'[1]8'!B:L,11,0),"0")</f>
        <v>0</v>
      </c>
      <c r="BR97" s="75">
        <f t="shared" si="51"/>
        <v>14</v>
      </c>
      <c r="BS97" s="77">
        <f>IFERROR(VLOOKUP(B97,'[1]9'!B:D,3,0),"0")</f>
        <v>2</v>
      </c>
      <c r="BT97" s="77">
        <f>IFERROR(VLOOKUP(B97,'[1]9'!B:E,4,0),"0")</f>
        <v>0</v>
      </c>
      <c r="BU97" s="77">
        <f>IFERROR(VLOOKUP(B97,'[1]9'!B:F,5,0),"0")</f>
        <v>0</v>
      </c>
      <c r="BV97" s="77">
        <f>IFERROR(VLOOKUP(B97,'[1]9'!B:J,9,0),"0")</f>
        <v>28</v>
      </c>
      <c r="BW97" s="77">
        <f>IFERROR(VLOOKUP(B97,'[1]9'!B:K,10,0),"0")</f>
        <v>0</v>
      </c>
      <c r="BX97" s="77">
        <f>IFERROR(VLOOKUP(B97,'[1]9'!B:L,11,0),"0")</f>
        <v>10</v>
      </c>
      <c r="BY97" s="75">
        <f t="shared" si="52"/>
        <v>40</v>
      </c>
      <c r="BZ97" s="77">
        <f>IFERROR(VLOOKUP(B97,'[1]10'!B:D,3,0),"0")</f>
        <v>0</v>
      </c>
      <c r="CA97" s="77">
        <f>IFERROR(VLOOKUP(B97,'[1]10'!B:E,4,0),"0")</f>
        <v>4</v>
      </c>
      <c r="CB97" s="77">
        <f>VLOOKUP(B97,'[1]10'!B:F,5,0)</f>
        <v>1</v>
      </c>
      <c r="CC97" s="77">
        <f>IFERROR(VLOOKUP(B97,'[1]10'!B:J,9,0),"0")</f>
        <v>28</v>
      </c>
      <c r="CD97" s="77">
        <f>IFERROR(VLOOKUP(B97,'[1]10'!B:K,10,0),"0")</f>
        <v>0</v>
      </c>
      <c r="CE97" s="77">
        <f>IFERROR(VLOOKUP(B97,'[1]10'!B:L,11,0),"0")</f>
        <v>0</v>
      </c>
      <c r="CF97" s="75">
        <f t="shared" si="53"/>
        <v>33</v>
      </c>
      <c r="CG97" s="77">
        <f>IFERROR(VLOOKUP(B97,'[1]11'!B:D,3,0),"0")</f>
        <v>4</v>
      </c>
      <c r="CH97" s="77">
        <f>IFERROR(VLOOKUP(B97,'[1]11'!B:E,4,0),"0")</f>
        <v>10</v>
      </c>
      <c r="CI97" s="77">
        <f>IFERROR(VLOOKUP(B97,'[1]11'!B:F,5,0),"0")</f>
        <v>0</v>
      </c>
      <c r="CJ97" s="77">
        <f>IFERROR(VLOOKUP(B97,'[1]11'!B:J,9,0),"0")</f>
        <v>28</v>
      </c>
      <c r="CK97" s="77">
        <f>IFERROR(VLOOKUP(B97,'[1]11'!B:K,10,0),"0")</f>
        <v>0</v>
      </c>
      <c r="CL97" s="77">
        <f>IFERROR(VLOOKUP(B97,'[1]11'!B:L,11,0),"0")</f>
        <v>0</v>
      </c>
      <c r="CM97" s="75">
        <f t="shared" si="54"/>
        <v>42</v>
      </c>
      <c r="CN97" s="77">
        <f>IFERROR(VLOOKUP(B97,'[1]12'!B:D,3,0),"0")</f>
        <v>1</v>
      </c>
      <c r="CO97" s="77">
        <f>IFERROR(VLOOKUP(B97,'[1]12'!B:E,4,0),"0")</f>
        <v>0</v>
      </c>
      <c r="CP97" s="77">
        <f>IFERROR(VLOOKUP(B97,'[1]12'!B:F,5,0),"0")</f>
        <v>0</v>
      </c>
      <c r="CQ97" s="77">
        <f>IFERROR(VLOOKUP(B97,'[1]12'!B:J,9,0),"0")</f>
        <v>10</v>
      </c>
      <c r="CR97" s="77">
        <f>IFERROR(VLOOKUP(B97,'[1]12'!B:K,10,0),"0")</f>
        <v>0</v>
      </c>
      <c r="CS97" s="77">
        <f>IFERROR(VLOOKUP(B97,'[1]12'!B:L,11,0),"0")</f>
        <v>0</v>
      </c>
      <c r="CT97" s="75">
        <f t="shared" si="55"/>
        <v>11</v>
      </c>
      <c r="CU97" s="77">
        <f>IFERROR(VLOOKUP(B97,'[1]13'!B:D,3,0),"0")</f>
        <v>0</v>
      </c>
      <c r="CV97" s="77">
        <f>IFERROR(VLOOKUP(B97,'[1]13'!B:E,4,0),"0")</f>
        <v>4</v>
      </c>
      <c r="CW97" s="77">
        <f>IFERROR(VLOOKUP(B97,'[1]13'!B:F,5,0),"0")</f>
        <v>1</v>
      </c>
      <c r="CX97" s="77">
        <f>IFERROR(VLOOKUP(B97,'[1]13'!B:J,9,0),"0")</f>
        <v>28</v>
      </c>
      <c r="CY97" s="77">
        <f>IFERROR(VLOOKUP(B97,'[1]13'!B:K,10,0),"0")</f>
        <v>0</v>
      </c>
      <c r="CZ97" s="77">
        <f>IFERROR(VLOOKUP(B97,'[1]13'!B:L,11,0),"0")</f>
        <v>0</v>
      </c>
      <c r="DA97" s="75">
        <f t="shared" si="56"/>
        <v>33</v>
      </c>
      <c r="DB97" s="77">
        <f>IFERROR(VLOOKUP(B97,'[1]14'!B:D,3,0),"0")</f>
        <v>3</v>
      </c>
      <c r="DC97" s="77">
        <f>IFERROR(VLOOKUP(B97,'[1]14'!B:E,4,0),"0")</f>
        <v>1</v>
      </c>
      <c r="DD97" s="77">
        <f>IFERROR(VLOOKUP(B97,'[1]14'!B:F,5,0),"0")</f>
        <v>1</v>
      </c>
      <c r="DE97" s="77">
        <f>IFERROR(VLOOKUP(B97,'[1]14'!B:J,9,0),"0")</f>
        <v>14</v>
      </c>
      <c r="DF97" s="77">
        <f>IFERROR(VLOOKUP(B97,'[1]14'!B:K,10,0),"0")</f>
        <v>0</v>
      </c>
      <c r="DG97" s="77">
        <f>IFERROR(VLOOKUP(B97,'[1]14'!B:L,11,0),"0")</f>
        <v>0</v>
      </c>
      <c r="DH97" s="75">
        <f t="shared" si="57"/>
        <v>19</v>
      </c>
      <c r="DI97" s="77">
        <f>IFERROR(VLOOKUP(B97,'[1]15'!B:D,3,0),"0")</f>
        <v>0</v>
      </c>
      <c r="DJ97" s="77">
        <f>IFERROR(VLOOKUP(B97,'[1]15'!B:E,4,0),"0")</f>
        <v>4</v>
      </c>
      <c r="DK97" s="77">
        <f>IFERROR(VLOOKUP(B97,'[1]15'!B:F,5,0),"0")</f>
        <v>7</v>
      </c>
      <c r="DL97" s="77">
        <f>IFERROR(VLOOKUP(B97,'[1]15'!B:J,9,0),"0")</f>
        <v>0</v>
      </c>
      <c r="DM97" s="77">
        <f>IFERROR(VLOOKUP(B97,'[1]15'!B:K,10,0),"0")</f>
        <v>0</v>
      </c>
      <c r="DN97" s="77">
        <f>IFERROR(VLOOKUP(B97,'[1]15'!B:L,11,0),"0")</f>
        <v>0</v>
      </c>
      <c r="DO97" s="75">
        <f t="shared" si="58"/>
        <v>11</v>
      </c>
      <c r="DP97" s="77">
        <f>IFERROR(VLOOKUP(B97,'[1]16'!B:D,3,0),"0")</f>
        <v>0</v>
      </c>
      <c r="DQ97" s="77">
        <f>IFERROR(VLOOKUP(B97,'[1]16'!B:E,4,0),"0")</f>
        <v>1</v>
      </c>
      <c r="DR97" s="77">
        <f>IFERROR(VLOOKUP(B97,'[1]16'!B:F,5,0),"0")</f>
        <v>0</v>
      </c>
      <c r="DS97" s="77">
        <f>IFERROR(VLOOKUP(B97,'[1]16'!B:J,9,0),"0")</f>
        <v>2</v>
      </c>
      <c r="DT97" s="77">
        <f>IFERROR(VLOOKUP(B97,'[1]16'!B:K,10,0),"0")</f>
        <v>0</v>
      </c>
      <c r="DU97" s="77">
        <f>IFERROR(VLOOKUP(B97,'[1]16'!B:L,11,0),"0")</f>
        <v>0</v>
      </c>
      <c r="DV97" s="75">
        <f t="shared" si="59"/>
        <v>3</v>
      </c>
      <c r="DW97" s="77">
        <f>IFERROR(VLOOKUP(B97,'[1]17'!B:D,3,0),"0")</f>
        <v>1</v>
      </c>
      <c r="DX97" s="77">
        <f>IFERROR(VLOOKUP(B97,'[1]17'!B:E,4,0),"0")</f>
        <v>13</v>
      </c>
      <c r="DY97" s="77">
        <f>IFERROR(VLOOKUP(B97,'[1]17'!B:F,5,0),"0")</f>
        <v>3</v>
      </c>
      <c r="DZ97" s="77">
        <f>IFERROR(VLOOKUP(B97,'[1]17'!B:J,9,0),"0")</f>
        <v>17</v>
      </c>
      <c r="EA97" s="77">
        <f>IFERROR(VLOOKUP(B97,'[1]17'!B:K,10,0),"0")</f>
        <v>0</v>
      </c>
      <c r="EB97" s="77">
        <f>IFERROR(VLOOKUP(B97,'[1]17'!B:L,11,0),"0")</f>
        <v>0</v>
      </c>
      <c r="EC97" s="75">
        <f t="shared" si="60"/>
        <v>34</v>
      </c>
      <c r="ED97" s="77">
        <f>IFERROR(VLOOKUP(B97,'[1]18'!B:D,3,0),"0")</f>
        <v>0</v>
      </c>
      <c r="EE97" s="77">
        <f>IFERROR(VLOOKUP(B97,'[1]18'!B:E,4,0),"0")</f>
        <v>0</v>
      </c>
      <c r="EF97" s="77">
        <f>IFERROR(VLOOKUP(B97,'[1]18'!B:F,5,0),"0")</f>
        <v>0</v>
      </c>
      <c r="EG97" s="77">
        <f>IFERROR(VLOOKUP(B97,'[1]18'!B:J,9,0),"0")</f>
        <v>0</v>
      </c>
      <c r="EH97" s="77">
        <f>IFERROR(VLOOKUP(B97,'[1]18'!B:K,10,0),"0")</f>
        <v>0</v>
      </c>
      <c r="EI97" s="77">
        <f>IFERROR(VLOOKUP(B97,'[1]18'!B:L,11,0),"0")</f>
        <v>0</v>
      </c>
      <c r="EJ97" s="75">
        <f t="shared" si="61"/>
        <v>0</v>
      </c>
      <c r="EK97" s="77">
        <f>IFERROR(VLOOKUP(B97,'[1]19'!B:D,3,0),"0")</f>
        <v>0</v>
      </c>
      <c r="EL97" s="77">
        <f>IFERROR(VLOOKUP(B97,'[1]19'!B:E,4,0),"0")</f>
        <v>4</v>
      </c>
      <c r="EM97" s="77">
        <f>IFERROR(VLOOKUP(B97,'[1]19'!B:F,5,0),"0")</f>
        <v>1</v>
      </c>
      <c r="EN97" s="77">
        <f>IFERROR(VLOOKUP(B97,'[1]19'!B:J,9,0),"0")</f>
        <v>3</v>
      </c>
      <c r="EO97" s="77">
        <f>IFERROR(VLOOKUP(B97,'[1]19'!B:K,10,0),"0")</f>
        <v>0</v>
      </c>
      <c r="EP97" s="77">
        <f>IFERROR(VLOOKUP(B97,'[1]19'!B:L,11,0),"0")</f>
        <v>0</v>
      </c>
      <c r="EQ97" s="75">
        <f t="shared" si="62"/>
        <v>8</v>
      </c>
      <c r="ER97" s="77">
        <f>IFERROR(VLOOKUP(B97,'[1]20'!B:D,3,0),"0")</f>
        <v>0</v>
      </c>
      <c r="ES97" s="77">
        <f>IFERROR(VLOOKUP(B97,'[1]20'!B:E,4,0),"0")</f>
        <v>0</v>
      </c>
      <c r="ET97" s="77">
        <f>IFERROR(VLOOKUP(B97,'[1]20'!B:F,5,0),"0")</f>
        <v>0</v>
      </c>
      <c r="EU97" s="77">
        <f>IFERROR(VLOOKUP(B97,'[1]20'!B:J,9,0),"0")</f>
        <v>0</v>
      </c>
      <c r="EV97" s="77">
        <f>IFERROR(VLOOKUP(B97,'[1]20'!B:K,10,0),"0")</f>
        <v>0</v>
      </c>
      <c r="EW97" s="77">
        <f>IFERROR(VLOOKUP(B97,'[1]20'!B:L,11,0),"0")</f>
        <v>0</v>
      </c>
      <c r="EX97" s="75">
        <f t="shared" si="63"/>
        <v>0</v>
      </c>
      <c r="EY97" s="77">
        <f>IFERROR(VLOOKUP(B97,'[1]21'!B:D,3,0),"0")</f>
        <v>0</v>
      </c>
      <c r="EZ97" s="77">
        <f>IFERROR(VLOOKUP(B97,'[1]21'!B:E,4,0),"0")</f>
        <v>0</v>
      </c>
      <c r="FA97" s="77">
        <f>IFERROR(VLOOKUP(B97,'[1]21'!B:F,5,0),"0")</f>
        <v>0</v>
      </c>
      <c r="FB97" s="77">
        <f>IFERROR(VLOOKUP(B97,'[1]21'!B:J,9,0),"0")</f>
        <v>0</v>
      </c>
      <c r="FC97" s="77">
        <f>IFERROR(VLOOKUP(B97,'[1]21'!B:K,10,0),"0")</f>
        <v>0</v>
      </c>
      <c r="FD97" s="77">
        <f>IFERROR(VLOOKUP(B97,'[1]21'!B:L,11,0),"0")</f>
        <v>0</v>
      </c>
      <c r="FE97" s="75">
        <f t="shared" si="64"/>
        <v>0</v>
      </c>
      <c r="FF97" s="77">
        <f>IFERROR(VLOOKUP(B97,'[1]22'!B:D,3,0),"0")</f>
        <v>0</v>
      </c>
      <c r="FG97" s="77">
        <f>IFERROR(VLOOKUP(B97,'[1]22'!B:E,4,0),"0")</f>
        <v>0</v>
      </c>
      <c r="FH97" s="77">
        <f>IFERROR(VLOOKUP(B97,'[1]22'!B:F,5,0),"0")</f>
        <v>0</v>
      </c>
      <c r="FI97" s="77">
        <f>IFERROR(VLOOKUP(B97,'[1]22'!B:J,9,0),"0")</f>
        <v>0</v>
      </c>
      <c r="FJ97" s="77">
        <f>IFERROR(VLOOKUP(B97,'[1]22'!B:K,10,0),"0")</f>
        <v>0</v>
      </c>
      <c r="FK97" s="77">
        <f>IFERROR(VLOOKUP(B97,'[1]22'!B:L,11,0),"0")</f>
        <v>0</v>
      </c>
      <c r="FL97" s="75">
        <f t="shared" si="65"/>
        <v>0</v>
      </c>
      <c r="FM97" s="77">
        <f>IFERROR(VLOOKUP(B97,'[1]23'!B:D,3,0),"0")</f>
        <v>0</v>
      </c>
      <c r="FN97" s="77">
        <f>IFERROR(VLOOKUP(B97,'[1]23'!B:E,4,0),"0")</f>
        <v>0</v>
      </c>
      <c r="FO97" s="77">
        <f>IFERROR(VLOOKUP(B97,'[1]23'!B:F,5,0),"0")</f>
        <v>0</v>
      </c>
      <c r="FP97" s="77">
        <f>IFERROR(VLOOKUP(B97,'[1]23'!B:J,9,0),"0")</f>
        <v>0</v>
      </c>
      <c r="FQ97" s="77">
        <f>IFERROR(VLOOKUP(B97,'[1]23'!B:K,10,0),"0")</f>
        <v>0</v>
      </c>
      <c r="FR97" s="77">
        <f>IFERROR(VLOOKUP(B97,'[1]23'!B:L,11,0),"0")</f>
        <v>0</v>
      </c>
      <c r="FS97" s="75">
        <f t="shared" si="66"/>
        <v>0</v>
      </c>
      <c r="FT97" s="77">
        <f>IFERROR(VLOOKUP(B97,'[1]24'!B:D,3,0),"0")</f>
        <v>0</v>
      </c>
      <c r="FU97" s="77">
        <f>IFERROR(VLOOKUP(B97,'[1]24'!B:E,4,0),"0")</f>
        <v>0</v>
      </c>
      <c r="FV97" s="77">
        <f>IFERROR(VLOOKUP(B97,'[1]24'!B:F,5,0),"0")</f>
        <v>0</v>
      </c>
      <c r="FW97" s="77">
        <f>IFERROR(VLOOKUP(B97,'[1]24'!B:J,9,0),"0")</f>
        <v>0</v>
      </c>
      <c r="FX97" s="77">
        <f>IFERROR(VLOOKUP(B97,'[1]24'!B:K,10,0),"0")</f>
        <v>0</v>
      </c>
      <c r="FY97" s="77">
        <f>IFERROR(VLOOKUP(B97,'[1]24'!B:L,11,0),"0")</f>
        <v>0</v>
      </c>
      <c r="FZ97" s="75">
        <f t="shared" si="67"/>
        <v>0</v>
      </c>
      <c r="GA97" s="77">
        <f>IFERROR(VLOOKUP(B97,'[1]25'!B:D,3,0),"0")</f>
        <v>0</v>
      </c>
      <c r="GB97" s="77">
        <f>IFERROR(VLOOKUP(B97,'[1]25'!B:E,4,0),"0")</f>
        <v>0</v>
      </c>
      <c r="GC97" s="77">
        <f>IFERROR(VLOOKUP(B97,'[1]25'!B:F,5,0),"0")</f>
        <v>0</v>
      </c>
      <c r="GD97" s="77">
        <f>IFERROR(VLOOKUP(B97,'[1]25'!B:J,9,0),"0")</f>
        <v>0</v>
      </c>
      <c r="GE97" s="77">
        <f>IFERROR(VLOOKUP(B97,'[1]25'!B:K,10,0),"0")</f>
        <v>0</v>
      </c>
      <c r="GF97" s="77">
        <f>IFERROR(VLOOKUP(B97,'[1]25'!B:L,11,0),"0")</f>
        <v>0</v>
      </c>
      <c r="GG97" s="75">
        <f t="shared" si="68"/>
        <v>0</v>
      </c>
      <c r="GH97" s="77">
        <f>IFERROR(VLOOKUP(B97,'[1]26'!B:D,3,0),"0")</f>
        <v>0</v>
      </c>
      <c r="GI97" s="77">
        <f>IFERROR(VLOOKUP(B97,'[1]26'!B:E,4,0),"0")</f>
        <v>0</v>
      </c>
      <c r="GJ97" s="77">
        <f>IFERROR(VLOOKUP(B97,'[1]26'!B:F,5,0),"0")</f>
        <v>0</v>
      </c>
      <c r="GK97" s="77">
        <f>IFERROR(VLOOKUP(B97,'[1]26'!B:J,9,0),"0")</f>
        <v>0</v>
      </c>
      <c r="GL97" s="77">
        <f>IFERROR(VLOOKUP(B97,'[1]26'!B:K,10,0),"0")</f>
        <v>0</v>
      </c>
      <c r="GM97" s="77">
        <f>IFERROR(VLOOKUP(B97,'[1]26'!B:L,11,0),"0")</f>
        <v>0</v>
      </c>
      <c r="GN97" s="75">
        <f t="shared" si="69"/>
        <v>0</v>
      </c>
      <c r="GO97" s="77">
        <f>IFERROR(VLOOKUP(B97,'[1]27'!B:D,3,0),"0")</f>
        <v>0</v>
      </c>
      <c r="GP97" s="77">
        <f>IFERROR(VLOOKUP(B97,'[1]27'!B:E,4,0),"0")</f>
        <v>0</v>
      </c>
      <c r="GQ97" s="77">
        <f>IFERROR(VLOOKUP(B97,'[1]27'!B:F,5,0),"0")</f>
        <v>0</v>
      </c>
      <c r="GR97" s="77">
        <f>IFERROR(VLOOKUP(B97,'[1]27'!B:J,9,0),"0")</f>
        <v>0</v>
      </c>
      <c r="GS97" s="77">
        <f>IFERROR(VLOOKUP(B97,'[1]27'!B:K,10,0),"0")</f>
        <v>0</v>
      </c>
      <c r="GT97" s="77">
        <f>IFERROR(VLOOKUP(B97,'[1]27'!B:L,11,0),"0")</f>
        <v>7</v>
      </c>
      <c r="GU97" s="75">
        <f t="shared" si="70"/>
        <v>7</v>
      </c>
      <c r="GV97" s="77">
        <f>IFERROR(VLOOKUP(B97,'[1]28'!B:D,3,0),"0")</f>
        <v>0</v>
      </c>
      <c r="GW97" s="77">
        <f>IFERROR(VLOOKUP(B97,'[1]28'!B:E,4,0),"0")</f>
        <v>0</v>
      </c>
      <c r="GX97" s="77">
        <f>IFERROR(VLOOKUP(B97,'[1]28'!B:F,5,0),"0")</f>
        <v>0</v>
      </c>
      <c r="GY97" s="77">
        <f>IFERROR(VLOOKUP(B97,'[1]28'!B:J,9,0),"0")</f>
        <v>0</v>
      </c>
      <c r="GZ97" s="77">
        <f>IFERROR(VLOOKUP(B97,'[1]28'!B:K,10,0),"0")</f>
        <v>0</v>
      </c>
      <c r="HA97" s="77">
        <f>IFERROR(VLOOKUP(B97,'[1]28'!B:L,11,0),"0")</f>
        <v>0</v>
      </c>
      <c r="HB97" s="75">
        <f t="shared" si="71"/>
        <v>0</v>
      </c>
      <c r="HC97" s="77" t="str">
        <f>IFERROR(VLOOKUP(B97,#REF!,3),"0")</f>
        <v>0</v>
      </c>
      <c r="HD97" s="77" t="str">
        <f>IFERROR(VLOOKUP(B97,#REF!,4,0),"0")</f>
        <v>0</v>
      </c>
      <c r="HE97" s="77" t="str">
        <f>IFERROR(VLOOKUP(B97,#REF!,5,0),"0")</f>
        <v>0</v>
      </c>
      <c r="HF97" s="77" t="str">
        <f>IFERROR(VLOOKUP(B97,#REF!,9,0),"0")</f>
        <v>0</v>
      </c>
      <c r="HG97" s="77" t="str">
        <f>IFERROR(VLOOKUP(B97,#REF!,10,0),"0")</f>
        <v>0</v>
      </c>
      <c r="HH97" s="77" t="str">
        <f>IFERROR(VLOOKUP(B97,#REF!,11,0),"0")</f>
        <v>0</v>
      </c>
      <c r="HI97" s="75">
        <f t="shared" si="72"/>
        <v>0</v>
      </c>
      <c r="HP97" s="75">
        <f t="shared" si="73"/>
        <v>0</v>
      </c>
      <c r="HW97" s="75">
        <f t="shared" si="74"/>
        <v>0</v>
      </c>
    </row>
    <row r="98" spans="1:231" x14ac:dyDescent="0.6">
      <c r="A98" s="57">
        <v>95</v>
      </c>
      <c r="B98" s="57">
        <v>1114503</v>
      </c>
      <c r="C98" s="58" t="s">
        <v>16814</v>
      </c>
      <c r="D98" s="57" t="s">
        <v>168</v>
      </c>
      <c r="E98" s="59">
        <v>13.16</v>
      </c>
      <c r="F98" s="73">
        <f t="shared" si="43"/>
        <v>3145.2400000000002</v>
      </c>
      <c r="G98" s="74">
        <f t="shared" si="75"/>
        <v>77</v>
      </c>
      <c r="H98" s="74">
        <f t="shared" si="75"/>
        <v>66</v>
      </c>
      <c r="I98" s="74">
        <f t="shared" si="75"/>
        <v>18</v>
      </c>
      <c r="J98" s="74">
        <f t="shared" si="75"/>
        <v>62</v>
      </c>
      <c r="K98" s="74">
        <f t="shared" si="75"/>
        <v>0</v>
      </c>
      <c r="L98" s="74">
        <f t="shared" si="75"/>
        <v>16</v>
      </c>
      <c r="M98" s="75">
        <f t="shared" si="41"/>
        <v>239</v>
      </c>
      <c r="N98" s="76">
        <f t="shared" si="42"/>
        <v>223</v>
      </c>
      <c r="O98" s="77" t="str">
        <f>IFERROR(VLOOKUP(B98,'[1]1ไม่มียอด'!B:D,3,0),"0")</f>
        <v>0</v>
      </c>
      <c r="P98" s="77" t="str">
        <f>IFERROR(VLOOKUP(B98,'[1]1ไม่มียอด'!B:E,4,0),"0")</f>
        <v>0</v>
      </c>
      <c r="Q98" s="77" t="str">
        <f>IFERROR(VLOOKUP(B98,'[1]1ไม่มียอด'!B:F,5,0),"0")</f>
        <v>0</v>
      </c>
      <c r="R98" s="77" t="str">
        <f>IFERROR(VLOOKUP(B98,'[1]1ไม่มียอด'!B:G,6,0),"0")</f>
        <v>0</v>
      </c>
      <c r="S98" s="77" t="str">
        <f>IFERROR(VLOOKUP(B98,'[1]1ไม่มียอด'!B:J,9,0),"0")</f>
        <v>0</v>
      </c>
      <c r="T98" s="77" t="str">
        <f>IFERROR(VLOOKUP(B98,'[1]1ไม่มียอด'!B:K,10,0),"0")</f>
        <v>0</v>
      </c>
      <c r="U98" s="75">
        <f t="shared" si="44"/>
        <v>0</v>
      </c>
      <c r="V98" s="77" t="str">
        <f>IFERROR(VLOOKUP(B98,#REF!,3,0),"0")</f>
        <v>0</v>
      </c>
      <c r="W98" s="77" t="str">
        <f>IFERROR(VLOOKUP(B98,#REF!,4,0),"0")</f>
        <v>0</v>
      </c>
      <c r="X98" s="77" t="str">
        <f>IFERROR(VLOOKUP(B98,#REF!,5,0),"0")</f>
        <v>0</v>
      </c>
      <c r="Y98" s="77" t="str">
        <f>IFERROR(VLOOKUP(B98,#REF!,9,0),"0")</f>
        <v>0</v>
      </c>
      <c r="Z98" s="77" t="str">
        <f>IFERROR(VLOOKUP(B98,#REF!,10,0),"0")</f>
        <v>0</v>
      </c>
      <c r="AA98" s="77" t="str">
        <f>IFERROR(VLOOKUP(B98,#REF!,11,0),"0")</f>
        <v>0</v>
      </c>
      <c r="AB98" s="75">
        <f t="shared" si="45"/>
        <v>0</v>
      </c>
      <c r="AC98" s="77">
        <f>IFERROR(VLOOKUP(B98,'[1]3'!B:D,3,0),"0")</f>
        <v>0</v>
      </c>
      <c r="AD98" s="77">
        <f>IFERROR(VLOOKUP(B98,'[1]3'!B:E,4,0),"0")</f>
        <v>11</v>
      </c>
      <c r="AE98" s="77">
        <f>IFERROR(VLOOKUP(B98,'[1]3'!B:F,5,0),"0")</f>
        <v>0</v>
      </c>
      <c r="AF98" s="77">
        <f>IFERROR(VLOOKUP(B98,'[1]3'!B:J,9,0),"0")</f>
        <v>9</v>
      </c>
      <c r="AG98" s="77">
        <f>IFERROR(VLOOKUP(B98,'[1]3'!B:K,10,0),"0")</f>
        <v>0</v>
      </c>
      <c r="AH98" s="77">
        <f>IFERROR(VLOOKUP(B98,'[1]3'!B:L,11,0),"0")</f>
        <v>0</v>
      </c>
      <c r="AI98" s="75">
        <f t="shared" si="46"/>
        <v>20</v>
      </c>
      <c r="AJ98" s="77">
        <f>IFERROR(VLOOKUP(B98,'[1]4'!B:D,3,0),"0")</f>
        <v>2</v>
      </c>
      <c r="AK98" s="77">
        <f>IFERROR(VLOOKUP(B98,'[1]4'!B:E,4,0),"0")</f>
        <v>0</v>
      </c>
      <c r="AL98" s="77">
        <f>IFERROR(VLOOKUP(B98,'[1]4'!B:F,5,0),"0")</f>
        <v>1</v>
      </c>
      <c r="AM98" s="77">
        <f>IFERROR(VLOOKUP(B98,'[1]4'!B:J,9,0),"0")</f>
        <v>2</v>
      </c>
      <c r="AN98" s="77">
        <f>IFERROR(VLOOKUP(B98,'[1]4'!B:K,10,0),"0")</f>
        <v>0</v>
      </c>
      <c r="AO98" s="77">
        <f>IFERROR(VLOOKUP(B98,'[1]4'!B:L,11,0),"0")</f>
        <v>0</v>
      </c>
      <c r="AP98" s="75">
        <f t="shared" si="47"/>
        <v>5</v>
      </c>
      <c r="AQ98" s="77">
        <f>IFERROR(VLOOKUP(B98,'[1]5'!B:D,3,0),"0")</f>
        <v>0</v>
      </c>
      <c r="AR98" s="77">
        <f>IFERROR(VLOOKUP(B98,'[1]5'!B:E,4,0),"0")</f>
        <v>5</v>
      </c>
      <c r="AS98" s="77">
        <f>IFERROR(VLOOKUP(B98,'[1]5'!B:F,5,0),"0")</f>
        <v>1</v>
      </c>
      <c r="AT98" s="77">
        <f>IFERROR(VLOOKUP(B98,'[1]5'!B:J,9,0),"0")</f>
        <v>0</v>
      </c>
      <c r="AU98" s="77">
        <f>IFERROR(VLOOKUP(B98,'[1]5'!B:K,10,0),"0")</f>
        <v>0</v>
      </c>
      <c r="AV98" s="77">
        <f>IFERROR(VLOOKUP(B98,'[1]5'!B:L,11,0),"0")</f>
        <v>0</v>
      </c>
      <c r="AW98" s="75">
        <f t="shared" si="48"/>
        <v>6</v>
      </c>
      <c r="AX98" s="77">
        <f>IFERROR(VLOOKUP(B98,'[1]6'!B:D,3,0),"0")</f>
        <v>0</v>
      </c>
      <c r="AY98" s="77">
        <f>IFERROR(VLOOKUP(B98,'[1]6'!B:E,4,0),"0")</f>
        <v>9</v>
      </c>
      <c r="AZ98" s="77">
        <f>IFERROR(VLOOKUP(B98,'[1]6'!B:F,5,0),"0")</f>
        <v>1</v>
      </c>
      <c r="BA98" s="77">
        <f>IFERROR(VLOOKUP(B98,'[1]6'!B:J,9,0),"0")</f>
        <v>5</v>
      </c>
      <c r="BB98" s="77">
        <f>IFERROR(VLOOKUP(B98,'[1]6'!B:K,10,0),"0")</f>
        <v>0</v>
      </c>
      <c r="BC98" s="77">
        <f>IFERROR(VLOOKUP(B98,'[1]6'!B:L,11,0),"0")</f>
        <v>0</v>
      </c>
      <c r="BD98" s="75">
        <f t="shared" si="49"/>
        <v>15</v>
      </c>
      <c r="BE98" s="77">
        <f>IFERROR(VLOOKUP(B98,'[1]7'!B:D,3,0),"0")</f>
        <v>15</v>
      </c>
      <c r="BF98" s="77">
        <f>IFERROR(VLOOKUP(B98,'[1]7'!B:E,4,0),"0")</f>
        <v>5</v>
      </c>
      <c r="BG98" s="77">
        <f>IFERROR(VLOOKUP(B98,'[1]7'!B:F,5,0),"0")</f>
        <v>0</v>
      </c>
      <c r="BH98" s="77">
        <f>IFERROR(VLOOKUP(B98,'[1]7'!B:J,9,0),"0")</f>
        <v>1</v>
      </c>
      <c r="BI98" s="77">
        <f>IFERROR(VLOOKUP(B98,'[1]7'!B:K,10,0),"0")</f>
        <v>0</v>
      </c>
      <c r="BJ98" s="77">
        <f>IFERROR(VLOOKUP(B98,'[1]7'!B:L,11,0),"0")</f>
        <v>0</v>
      </c>
      <c r="BK98" s="75">
        <f t="shared" si="50"/>
        <v>21</v>
      </c>
      <c r="BL98" s="77">
        <f>IFERROR(VLOOKUP(B98,'[1]8'!B:D,3,0),"0")</f>
        <v>7</v>
      </c>
      <c r="BM98" s="77">
        <f>IFERROR(VLOOKUP(B98,'[1]8'!B:E,4,0),"0")</f>
        <v>3</v>
      </c>
      <c r="BN98" s="77">
        <f>IFERROR(VLOOKUP(B98,'[1]8'!B:F,5,0),"0")</f>
        <v>0</v>
      </c>
      <c r="BO98" s="77">
        <f>IFERROR(VLOOKUP(B98,'[1]8'!B:J,9,0),"0")</f>
        <v>0</v>
      </c>
      <c r="BP98" s="77">
        <f>IFERROR(VLOOKUP(B98,'[1]8'!B:K,10,0),"0")</f>
        <v>0</v>
      </c>
      <c r="BQ98" s="77">
        <f>IFERROR(VLOOKUP(B98,'[1]8'!B:L,11,0),"0")</f>
        <v>0</v>
      </c>
      <c r="BR98" s="75">
        <f t="shared" si="51"/>
        <v>10</v>
      </c>
      <c r="BS98" s="77">
        <f>IFERROR(VLOOKUP(B98,'[1]9'!B:D,3,0),"0")</f>
        <v>1</v>
      </c>
      <c r="BT98" s="77">
        <f>IFERROR(VLOOKUP(B98,'[1]9'!B:E,4,0),"0")</f>
        <v>0</v>
      </c>
      <c r="BU98" s="77">
        <f>IFERROR(VLOOKUP(B98,'[1]9'!B:F,5,0),"0")</f>
        <v>0</v>
      </c>
      <c r="BV98" s="77">
        <f>IFERROR(VLOOKUP(B98,'[1]9'!B:J,9,0),"0")</f>
        <v>16</v>
      </c>
      <c r="BW98" s="77">
        <f>IFERROR(VLOOKUP(B98,'[1]9'!B:K,10,0),"0")</f>
        <v>0</v>
      </c>
      <c r="BX98" s="77">
        <f>IFERROR(VLOOKUP(B98,'[1]9'!B:L,11,0),"0")</f>
        <v>10</v>
      </c>
      <c r="BY98" s="75">
        <f t="shared" si="52"/>
        <v>27</v>
      </c>
      <c r="BZ98" s="77">
        <f>IFERROR(VLOOKUP(B98,'[1]10'!B:D,3,0),"0")</f>
        <v>10</v>
      </c>
      <c r="CA98" s="77">
        <f>IFERROR(VLOOKUP(B98,'[1]10'!B:E,4,0),"0")</f>
        <v>3</v>
      </c>
      <c r="CB98" s="77">
        <f>VLOOKUP(B98,'[1]10'!B:F,5,0)</f>
        <v>0</v>
      </c>
      <c r="CC98" s="77">
        <f>IFERROR(VLOOKUP(B98,'[1]10'!B:J,9,0),"0")</f>
        <v>3</v>
      </c>
      <c r="CD98" s="77">
        <f>IFERROR(VLOOKUP(B98,'[1]10'!B:K,10,0),"0")</f>
        <v>0</v>
      </c>
      <c r="CE98" s="77">
        <f>IFERROR(VLOOKUP(B98,'[1]10'!B:L,11,0),"0")</f>
        <v>0</v>
      </c>
      <c r="CF98" s="75">
        <f t="shared" si="53"/>
        <v>16</v>
      </c>
      <c r="CG98" s="77">
        <f>IFERROR(VLOOKUP(B98,'[1]11'!B:D,3,0),"0")</f>
        <v>4</v>
      </c>
      <c r="CH98" s="77">
        <f>IFERROR(VLOOKUP(B98,'[1]11'!B:E,4,0),"0")</f>
        <v>9</v>
      </c>
      <c r="CI98" s="77">
        <f>IFERROR(VLOOKUP(B98,'[1]11'!B:F,5,0),"0")</f>
        <v>0</v>
      </c>
      <c r="CJ98" s="77">
        <f>IFERROR(VLOOKUP(B98,'[1]11'!B:J,9,0),"0")</f>
        <v>1</v>
      </c>
      <c r="CK98" s="77">
        <f>IFERROR(VLOOKUP(B98,'[1]11'!B:K,10,0),"0")</f>
        <v>0</v>
      </c>
      <c r="CL98" s="77">
        <f>IFERROR(VLOOKUP(B98,'[1]11'!B:L,11,0),"0")</f>
        <v>0</v>
      </c>
      <c r="CM98" s="75">
        <f t="shared" si="54"/>
        <v>14</v>
      </c>
      <c r="CN98" s="77">
        <f>IFERROR(VLOOKUP(B98,'[1]12'!B:D,3,0),"0")</f>
        <v>5</v>
      </c>
      <c r="CO98" s="77">
        <f>IFERROR(VLOOKUP(B98,'[1]12'!B:E,4,0),"0")</f>
        <v>0</v>
      </c>
      <c r="CP98" s="77">
        <f>IFERROR(VLOOKUP(B98,'[1]12'!B:F,5,0),"0")</f>
        <v>0</v>
      </c>
      <c r="CQ98" s="77">
        <f>IFERROR(VLOOKUP(B98,'[1]12'!B:J,9,0),"0")</f>
        <v>7</v>
      </c>
      <c r="CR98" s="77">
        <f>IFERROR(VLOOKUP(B98,'[1]12'!B:K,10,0),"0")</f>
        <v>0</v>
      </c>
      <c r="CS98" s="77">
        <f>IFERROR(VLOOKUP(B98,'[1]12'!B:L,11,0),"0")</f>
        <v>0</v>
      </c>
      <c r="CT98" s="75">
        <f t="shared" si="55"/>
        <v>12</v>
      </c>
      <c r="CU98" s="77">
        <f>IFERROR(VLOOKUP(B98,'[1]13'!B:D,3,0),"0")</f>
        <v>10</v>
      </c>
      <c r="CV98" s="77">
        <f>IFERROR(VLOOKUP(B98,'[1]13'!B:E,4,0),"0")</f>
        <v>3</v>
      </c>
      <c r="CW98" s="77">
        <f>IFERROR(VLOOKUP(B98,'[1]13'!B:F,5,0),"0")</f>
        <v>0</v>
      </c>
      <c r="CX98" s="77">
        <f>IFERROR(VLOOKUP(B98,'[1]13'!B:J,9,0),"0")</f>
        <v>3</v>
      </c>
      <c r="CY98" s="77">
        <f>IFERROR(VLOOKUP(B98,'[1]13'!B:K,10,0),"0")</f>
        <v>0</v>
      </c>
      <c r="CZ98" s="77">
        <f>IFERROR(VLOOKUP(B98,'[1]13'!B:L,11,0),"0")</f>
        <v>0</v>
      </c>
      <c r="DA98" s="75">
        <f t="shared" si="56"/>
        <v>16</v>
      </c>
      <c r="DB98" s="77">
        <f>IFERROR(VLOOKUP(B98,'[1]14'!B:D,3,0),"0")</f>
        <v>15</v>
      </c>
      <c r="DC98" s="77">
        <f>IFERROR(VLOOKUP(B98,'[1]14'!B:E,4,0),"0")</f>
        <v>4</v>
      </c>
      <c r="DD98" s="77">
        <f>IFERROR(VLOOKUP(B98,'[1]14'!B:F,5,0),"0")</f>
        <v>1</v>
      </c>
      <c r="DE98" s="77">
        <f>IFERROR(VLOOKUP(B98,'[1]14'!B:J,9,0),"0")</f>
        <v>11</v>
      </c>
      <c r="DF98" s="77">
        <f>IFERROR(VLOOKUP(B98,'[1]14'!B:K,10,0),"0")</f>
        <v>0</v>
      </c>
      <c r="DG98" s="77">
        <f>IFERROR(VLOOKUP(B98,'[1]14'!B:L,11,0),"0")</f>
        <v>0</v>
      </c>
      <c r="DH98" s="75">
        <f t="shared" si="57"/>
        <v>31</v>
      </c>
      <c r="DI98" s="77">
        <f>IFERROR(VLOOKUP(B98,'[1]15'!B:D,3,0),"0")</f>
        <v>7</v>
      </c>
      <c r="DJ98" s="77">
        <f>IFERROR(VLOOKUP(B98,'[1]15'!B:E,4,0),"0")</f>
        <v>5</v>
      </c>
      <c r="DK98" s="77">
        <f>IFERROR(VLOOKUP(B98,'[1]15'!B:F,5,0),"0")</f>
        <v>7</v>
      </c>
      <c r="DL98" s="77">
        <f>IFERROR(VLOOKUP(B98,'[1]15'!B:J,9,0),"0")</f>
        <v>0</v>
      </c>
      <c r="DM98" s="77">
        <f>IFERROR(VLOOKUP(B98,'[1]15'!B:K,10,0),"0")</f>
        <v>0</v>
      </c>
      <c r="DN98" s="77">
        <f>IFERROR(VLOOKUP(B98,'[1]15'!B:L,11,0),"0")</f>
        <v>0</v>
      </c>
      <c r="DO98" s="75">
        <f t="shared" si="58"/>
        <v>19</v>
      </c>
      <c r="DP98" s="77">
        <f>IFERROR(VLOOKUP(B98,'[1]16'!B:D,3,0),"0")</f>
        <v>0</v>
      </c>
      <c r="DQ98" s="77">
        <f>IFERROR(VLOOKUP(B98,'[1]16'!B:E,4,0),"0")</f>
        <v>0</v>
      </c>
      <c r="DR98" s="77">
        <f>IFERROR(VLOOKUP(B98,'[1]16'!B:F,5,0),"0")</f>
        <v>1</v>
      </c>
      <c r="DS98" s="77">
        <f>IFERROR(VLOOKUP(B98,'[1]16'!B:J,9,0),"0")</f>
        <v>0</v>
      </c>
      <c r="DT98" s="77">
        <f>IFERROR(VLOOKUP(B98,'[1]16'!B:K,10,0),"0")</f>
        <v>0</v>
      </c>
      <c r="DU98" s="77">
        <f>IFERROR(VLOOKUP(B98,'[1]16'!B:L,11,0),"0")</f>
        <v>0</v>
      </c>
      <c r="DV98" s="75">
        <f t="shared" si="59"/>
        <v>1</v>
      </c>
      <c r="DW98" s="77">
        <f>IFERROR(VLOOKUP(B98,'[1]17'!B:D,3,0),"0")</f>
        <v>0</v>
      </c>
      <c r="DX98" s="77">
        <f>IFERROR(VLOOKUP(B98,'[1]17'!B:E,4,0),"0")</f>
        <v>0</v>
      </c>
      <c r="DY98" s="77">
        <f>IFERROR(VLOOKUP(B98,'[1]17'!B:F,5,0),"0")</f>
        <v>0</v>
      </c>
      <c r="DZ98" s="77">
        <f>IFERROR(VLOOKUP(B98,'[1]17'!B:J,9,0),"0")</f>
        <v>0</v>
      </c>
      <c r="EA98" s="77">
        <f>IFERROR(VLOOKUP(B98,'[1]17'!B:K,10,0),"0")</f>
        <v>0</v>
      </c>
      <c r="EB98" s="77">
        <f>IFERROR(VLOOKUP(B98,'[1]17'!B:L,11,0),"0")</f>
        <v>0</v>
      </c>
      <c r="EC98" s="75">
        <f t="shared" si="60"/>
        <v>0</v>
      </c>
      <c r="ED98" s="77">
        <f>IFERROR(VLOOKUP(B98,'[1]18'!B:D,3,0),"0")</f>
        <v>0</v>
      </c>
      <c r="EE98" s="77">
        <f>IFERROR(VLOOKUP(B98,'[1]18'!B:E,4,0),"0")</f>
        <v>0</v>
      </c>
      <c r="EF98" s="77">
        <f>IFERROR(VLOOKUP(B98,'[1]18'!B:F,5,0),"0")</f>
        <v>0</v>
      </c>
      <c r="EG98" s="77">
        <f>IFERROR(VLOOKUP(B98,'[1]18'!B:J,9,0),"0")</f>
        <v>0</v>
      </c>
      <c r="EH98" s="77">
        <f>IFERROR(VLOOKUP(B98,'[1]18'!B:K,10,0),"0")</f>
        <v>0</v>
      </c>
      <c r="EI98" s="77">
        <f>IFERROR(VLOOKUP(B98,'[1]18'!B:L,11,0),"0")</f>
        <v>0</v>
      </c>
      <c r="EJ98" s="75">
        <f t="shared" si="61"/>
        <v>0</v>
      </c>
      <c r="EK98" s="77">
        <f>IFERROR(VLOOKUP(B98,'[1]19'!B:D,3,0),"0")</f>
        <v>0</v>
      </c>
      <c r="EL98" s="77">
        <f>IFERROR(VLOOKUP(B98,'[1]19'!B:E,4,0),"0")</f>
        <v>0</v>
      </c>
      <c r="EM98" s="77">
        <f>IFERROR(VLOOKUP(B98,'[1]19'!B:F,5,0),"0")</f>
        <v>1</v>
      </c>
      <c r="EN98" s="77">
        <f>IFERROR(VLOOKUP(B98,'[1]19'!B:J,9,0),"0")</f>
        <v>0</v>
      </c>
      <c r="EO98" s="77">
        <f>IFERROR(VLOOKUP(B98,'[1]19'!B:K,10,0),"0")</f>
        <v>0</v>
      </c>
      <c r="EP98" s="77">
        <f>IFERROR(VLOOKUP(B98,'[1]19'!B:L,11,0),"0")</f>
        <v>0</v>
      </c>
      <c r="EQ98" s="75">
        <f t="shared" si="62"/>
        <v>1</v>
      </c>
      <c r="ER98" s="77">
        <f>IFERROR(VLOOKUP(B98,'[1]20'!B:D,3,0),"0")</f>
        <v>0</v>
      </c>
      <c r="ES98" s="77">
        <f>IFERROR(VLOOKUP(B98,'[1]20'!B:E,4,0),"0")</f>
        <v>0</v>
      </c>
      <c r="ET98" s="77">
        <f>IFERROR(VLOOKUP(B98,'[1]20'!B:F,5,0),"0")</f>
        <v>0</v>
      </c>
      <c r="EU98" s="77">
        <f>IFERROR(VLOOKUP(B98,'[1]20'!B:J,9,0),"0")</f>
        <v>0</v>
      </c>
      <c r="EV98" s="77">
        <f>IFERROR(VLOOKUP(B98,'[1]20'!B:K,10,0),"0")</f>
        <v>0</v>
      </c>
      <c r="EW98" s="77">
        <f>IFERROR(VLOOKUP(B98,'[1]20'!B:L,11,0),"0")</f>
        <v>0</v>
      </c>
      <c r="EX98" s="75">
        <f t="shared" si="63"/>
        <v>0</v>
      </c>
      <c r="EY98" s="77">
        <f>IFERROR(VLOOKUP(B98,'[1]21'!B:D,3,0),"0")</f>
        <v>0</v>
      </c>
      <c r="EZ98" s="77">
        <f>IFERROR(VLOOKUP(B98,'[1]21'!B:E,4,0),"0")</f>
        <v>0</v>
      </c>
      <c r="FA98" s="77">
        <f>IFERROR(VLOOKUP(B98,'[1]21'!B:F,5,0),"0")</f>
        <v>3</v>
      </c>
      <c r="FB98" s="77">
        <f>IFERROR(VLOOKUP(B98,'[1]21'!B:J,9,0),"0")</f>
        <v>0</v>
      </c>
      <c r="FC98" s="77">
        <f>IFERROR(VLOOKUP(B98,'[1]21'!B:K,10,0),"0")</f>
        <v>0</v>
      </c>
      <c r="FD98" s="77">
        <f>IFERROR(VLOOKUP(B98,'[1]21'!B:L,11,0),"0")</f>
        <v>0</v>
      </c>
      <c r="FE98" s="75">
        <f t="shared" si="64"/>
        <v>3</v>
      </c>
      <c r="FF98" s="77">
        <f>IFERROR(VLOOKUP(B98,'[1]22'!B:D,3,0),"0")</f>
        <v>0</v>
      </c>
      <c r="FG98" s="77">
        <f>IFERROR(VLOOKUP(B98,'[1]22'!B:E,4,0),"0")</f>
        <v>3</v>
      </c>
      <c r="FH98" s="77">
        <f>IFERROR(VLOOKUP(B98,'[1]22'!B:F,5,0),"0")</f>
        <v>0</v>
      </c>
      <c r="FI98" s="77">
        <f>IFERROR(VLOOKUP(B98,'[1]22'!B:J,9,0),"0")</f>
        <v>2</v>
      </c>
      <c r="FJ98" s="77">
        <f>IFERROR(VLOOKUP(B98,'[1]22'!B:K,10,0),"0")</f>
        <v>0</v>
      </c>
      <c r="FK98" s="77">
        <f>IFERROR(VLOOKUP(B98,'[1]22'!B:L,11,0),"0")</f>
        <v>0</v>
      </c>
      <c r="FL98" s="75">
        <f t="shared" si="65"/>
        <v>5</v>
      </c>
      <c r="FM98" s="77">
        <f>IFERROR(VLOOKUP(B98,'[1]23'!B:D,3,0),"0")</f>
        <v>1</v>
      </c>
      <c r="FN98" s="77">
        <f>IFERROR(VLOOKUP(B98,'[1]23'!B:E,4,0),"0")</f>
        <v>3</v>
      </c>
      <c r="FO98" s="77">
        <f>IFERROR(VLOOKUP(B98,'[1]23'!B:F,5,0),"0")</f>
        <v>0</v>
      </c>
      <c r="FP98" s="77">
        <f>IFERROR(VLOOKUP(B98,'[1]23'!B:J,9,0),"0")</f>
        <v>2</v>
      </c>
      <c r="FQ98" s="77">
        <f>IFERROR(VLOOKUP(B98,'[1]23'!B:K,10,0),"0")</f>
        <v>0</v>
      </c>
      <c r="FR98" s="77">
        <f>IFERROR(VLOOKUP(B98,'[1]23'!B:L,11,0),"0")</f>
        <v>0</v>
      </c>
      <c r="FS98" s="75">
        <f t="shared" si="66"/>
        <v>6</v>
      </c>
      <c r="FT98" s="77">
        <f>IFERROR(VLOOKUP(B98,'[1]24'!B:D,3,0),"0")</f>
        <v>0</v>
      </c>
      <c r="FU98" s="77">
        <f>IFERROR(VLOOKUP(B98,'[1]24'!B:E,4,0),"0")</f>
        <v>2</v>
      </c>
      <c r="FV98" s="77">
        <f>IFERROR(VLOOKUP(B98,'[1]24'!B:F,5,0),"0")</f>
        <v>2</v>
      </c>
      <c r="FW98" s="77">
        <f>IFERROR(VLOOKUP(B98,'[1]24'!B:J,9,0),"0")</f>
        <v>0</v>
      </c>
      <c r="FX98" s="77">
        <f>IFERROR(VLOOKUP(B98,'[1]24'!B:K,10,0),"0")</f>
        <v>0</v>
      </c>
      <c r="FY98" s="77">
        <f>IFERROR(VLOOKUP(B98,'[1]24'!B:L,11,0),"0")</f>
        <v>0</v>
      </c>
      <c r="FZ98" s="75">
        <f t="shared" si="67"/>
        <v>4</v>
      </c>
      <c r="GA98" s="77">
        <f>IFERROR(VLOOKUP(B98,'[1]25'!B:D,3,0),"0")</f>
        <v>0</v>
      </c>
      <c r="GB98" s="77">
        <f>IFERROR(VLOOKUP(B98,'[1]25'!B:E,4,0),"0")</f>
        <v>0</v>
      </c>
      <c r="GC98" s="77">
        <f>IFERROR(VLOOKUP(B98,'[1]25'!B:F,5,0),"0")</f>
        <v>0</v>
      </c>
      <c r="GD98" s="77">
        <f>IFERROR(VLOOKUP(B98,'[1]25'!B:J,9,0),"0")</f>
        <v>0</v>
      </c>
      <c r="GE98" s="77">
        <f>IFERROR(VLOOKUP(B98,'[1]25'!B:K,10,0),"0")</f>
        <v>0</v>
      </c>
      <c r="GF98" s="77">
        <f>IFERROR(VLOOKUP(B98,'[1]25'!B:L,11,0),"0")</f>
        <v>0</v>
      </c>
      <c r="GG98" s="75">
        <f t="shared" si="68"/>
        <v>0</v>
      </c>
      <c r="GH98" s="77">
        <f>IFERROR(VLOOKUP(B98,'[1]26'!B:D,3,0),"0")</f>
        <v>0</v>
      </c>
      <c r="GI98" s="77">
        <f>IFERROR(VLOOKUP(B98,'[1]26'!B:E,4,0),"0")</f>
        <v>1</v>
      </c>
      <c r="GJ98" s="77">
        <f>IFERROR(VLOOKUP(B98,'[1]26'!B:F,5,0),"0")</f>
        <v>0</v>
      </c>
      <c r="GK98" s="77">
        <f>IFERROR(VLOOKUP(B98,'[1]26'!B:J,9,0),"0")</f>
        <v>0</v>
      </c>
      <c r="GL98" s="77">
        <f>IFERROR(VLOOKUP(B98,'[1]26'!B:K,10,0),"0")</f>
        <v>0</v>
      </c>
      <c r="GM98" s="77">
        <f>IFERROR(VLOOKUP(B98,'[1]26'!B:L,11,0),"0")</f>
        <v>0</v>
      </c>
      <c r="GN98" s="75">
        <f t="shared" si="69"/>
        <v>1</v>
      </c>
      <c r="GO98" s="77">
        <f>IFERROR(VLOOKUP(B98,'[1]27'!B:D,3,0),"0")</f>
        <v>0</v>
      </c>
      <c r="GP98" s="77">
        <f>IFERROR(VLOOKUP(B98,'[1]27'!B:E,4,0),"0")</f>
        <v>0</v>
      </c>
      <c r="GQ98" s="77">
        <f>IFERROR(VLOOKUP(B98,'[1]27'!B:F,5,0),"0")</f>
        <v>0</v>
      </c>
      <c r="GR98" s="77">
        <f>IFERROR(VLOOKUP(B98,'[1]27'!B:J,9,0),"0")</f>
        <v>0</v>
      </c>
      <c r="GS98" s="77">
        <f>IFERROR(VLOOKUP(B98,'[1]27'!B:K,10,0),"0")</f>
        <v>0</v>
      </c>
      <c r="GT98" s="77">
        <f>IFERROR(VLOOKUP(B98,'[1]27'!B:L,11,0),"0")</f>
        <v>6</v>
      </c>
      <c r="GU98" s="75">
        <f t="shared" si="70"/>
        <v>6</v>
      </c>
      <c r="GV98" s="77">
        <f>IFERROR(VLOOKUP(B98,'[1]28'!B:D,3,0),"0")</f>
        <v>0</v>
      </c>
      <c r="GW98" s="77">
        <f>IFERROR(VLOOKUP(B98,'[1]28'!B:E,4,0),"0")</f>
        <v>0</v>
      </c>
      <c r="GX98" s="77">
        <f>IFERROR(VLOOKUP(B98,'[1]28'!B:F,5,0),"0")</f>
        <v>0</v>
      </c>
      <c r="GY98" s="77">
        <f>IFERROR(VLOOKUP(B98,'[1]28'!B:J,9,0),"0")</f>
        <v>0</v>
      </c>
      <c r="GZ98" s="77">
        <f>IFERROR(VLOOKUP(B98,'[1]28'!B:K,10,0),"0")</f>
        <v>0</v>
      </c>
      <c r="HA98" s="77">
        <f>IFERROR(VLOOKUP(B98,'[1]28'!B:L,11,0),"0")</f>
        <v>0</v>
      </c>
      <c r="HB98" s="75">
        <f t="shared" si="71"/>
        <v>0</v>
      </c>
      <c r="HC98" s="77" t="str">
        <f>IFERROR(VLOOKUP(B98,#REF!,3),"0")</f>
        <v>0</v>
      </c>
      <c r="HD98" s="77" t="str">
        <f>IFERROR(VLOOKUP(B98,#REF!,4,0),"0")</f>
        <v>0</v>
      </c>
      <c r="HE98" s="77" t="str">
        <f>IFERROR(VLOOKUP(B98,#REF!,5,0),"0")</f>
        <v>0</v>
      </c>
      <c r="HF98" s="77" t="str">
        <f>IFERROR(VLOOKUP(B98,#REF!,9,0),"0")</f>
        <v>0</v>
      </c>
      <c r="HG98" s="77" t="str">
        <f>IFERROR(VLOOKUP(B98,#REF!,10,0),"0")</f>
        <v>0</v>
      </c>
      <c r="HH98" s="77" t="str">
        <f>IFERROR(VLOOKUP(B98,#REF!,11,0),"0")</f>
        <v>0</v>
      </c>
      <c r="HI98" s="75">
        <f t="shared" si="72"/>
        <v>0</v>
      </c>
      <c r="HP98" s="75">
        <f t="shared" si="73"/>
        <v>0</v>
      </c>
      <c r="HW98" s="75">
        <f t="shared" si="74"/>
        <v>0</v>
      </c>
    </row>
    <row r="99" spans="1:231" x14ac:dyDescent="0.6">
      <c r="A99" s="57">
        <v>96</v>
      </c>
      <c r="B99" s="57">
        <v>1124021</v>
      </c>
      <c r="C99" s="58" t="s">
        <v>16815</v>
      </c>
      <c r="D99" s="57" t="s">
        <v>171</v>
      </c>
      <c r="E99" s="59">
        <v>16.010000000000002</v>
      </c>
      <c r="F99" s="73">
        <f t="shared" si="43"/>
        <v>15769.850000000002</v>
      </c>
      <c r="G99" s="74">
        <f t="shared" si="75"/>
        <v>79</v>
      </c>
      <c r="H99" s="74">
        <f t="shared" si="75"/>
        <v>239</v>
      </c>
      <c r="I99" s="74">
        <f t="shared" si="75"/>
        <v>593</v>
      </c>
      <c r="J99" s="74">
        <f t="shared" si="75"/>
        <v>54</v>
      </c>
      <c r="K99" s="74">
        <f t="shared" si="75"/>
        <v>0</v>
      </c>
      <c r="L99" s="74">
        <f t="shared" si="75"/>
        <v>20</v>
      </c>
      <c r="M99" s="75">
        <f t="shared" si="41"/>
        <v>985</v>
      </c>
      <c r="N99" s="76">
        <f t="shared" si="42"/>
        <v>965</v>
      </c>
      <c r="O99" s="77" t="str">
        <f>IFERROR(VLOOKUP(B99,'[1]1ไม่มียอด'!B:D,3,0),"0")</f>
        <v>0</v>
      </c>
      <c r="P99" s="77" t="str">
        <f>IFERROR(VLOOKUP(B99,'[1]1ไม่มียอด'!B:E,4,0),"0")</f>
        <v>0</v>
      </c>
      <c r="Q99" s="77" t="str">
        <f>IFERROR(VLOOKUP(B99,'[1]1ไม่มียอด'!B:F,5,0),"0")</f>
        <v>0</v>
      </c>
      <c r="R99" s="77" t="str">
        <f>IFERROR(VLOOKUP(B99,'[1]1ไม่มียอด'!B:G,6,0),"0")</f>
        <v>0</v>
      </c>
      <c r="S99" s="77" t="str">
        <f>IFERROR(VLOOKUP(B99,'[1]1ไม่มียอด'!B:J,9,0),"0")</f>
        <v>0</v>
      </c>
      <c r="T99" s="77" t="str">
        <f>IFERROR(VLOOKUP(B99,'[1]1ไม่มียอด'!B:K,10,0),"0")</f>
        <v>0</v>
      </c>
      <c r="U99" s="75">
        <f t="shared" si="44"/>
        <v>0</v>
      </c>
      <c r="V99" s="77" t="str">
        <f>IFERROR(VLOOKUP(B99,#REF!,3,0),"0")</f>
        <v>0</v>
      </c>
      <c r="W99" s="77" t="str">
        <f>IFERROR(VLOOKUP(B99,#REF!,4,0),"0")</f>
        <v>0</v>
      </c>
      <c r="X99" s="77" t="str">
        <f>IFERROR(VLOOKUP(B99,#REF!,5,0),"0")</f>
        <v>0</v>
      </c>
      <c r="Y99" s="77" t="str">
        <f>IFERROR(VLOOKUP(B99,#REF!,9,0),"0")</f>
        <v>0</v>
      </c>
      <c r="Z99" s="77" t="str">
        <f>IFERROR(VLOOKUP(B99,#REF!,10,0),"0")</f>
        <v>0</v>
      </c>
      <c r="AA99" s="77" t="str">
        <f>IFERROR(VLOOKUP(B99,#REF!,11,0),"0")</f>
        <v>0</v>
      </c>
      <c r="AB99" s="75">
        <f t="shared" si="45"/>
        <v>0</v>
      </c>
      <c r="AC99" s="77">
        <f>IFERROR(VLOOKUP(B99,'[1]3'!B:D,3,0),"0")</f>
        <v>24</v>
      </c>
      <c r="AD99" s="77">
        <f>IFERROR(VLOOKUP(B99,'[1]3'!B:E,4,0),"0")</f>
        <v>13</v>
      </c>
      <c r="AE99" s="77">
        <f>IFERROR(VLOOKUP(B99,'[1]3'!B:F,5,0),"0")</f>
        <v>6</v>
      </c>
      <c r="AF99" s="77">
        <f>IFERROR(VLOOKUP(B99,'[1]3'!B:J,9,0),"0")</f>
        <v>0</v>
      </c>
      <c r="AG99" s="77">
        <f>IFERROR(VLOOKUP(B99,'[1]3'!B:K,10,0),"0")</f>
        <v>0</v>
      </c>
      <c r="AH99" s="77">
        <f>IFERROR(VLOOKUP(B99,'[1]3'!B:L,11,0),"0")</f>
        <v>0</v>
      </c>
      <c r="AI99" s="75">
        <f t="shared" si="46"/>
        <v>43</v>
      </c>
      <c r="AJ99" s="77">
        <f>IFERROR(VLOOKUP(B99,'[1]4'!B:D,3,0),"0")</f>
        <v>0</v>
      </c>
      <c r="AK99" s="77">
        <f>IFERROR(VLOOKUP(B99,'[1]4'!B:E,4,0),"0")</f>
        <v>11</v>
      </c>
      <c r="AL99" s="77">
        <f>IFERROR(VLOOKUP(B99,'[1]4'!B:F,5,0),"0")</f>
        <v>6</v>
      </c>
      <c r="AM99" s="77">
        <f>IFERROR(VLOOKUP(B99,'[1]4'!B:J,9,0),"0")</f>
        <v>1</v>
      </c>
      <c r="AN99" s="77">
        <f>IFERROR(VLOOKUP(B99,'[1]4'!B:K,10,0),"0")</f>
        <v>0</v>
      </c>
      <c r="AO99" s="77">
        <f>IFERROR(VLOOKUP(B99,'[1]4'!B:L,11,0),"0")</f>
        <v>0</v>
      </c>
      <c r="AP99" s="75">
        <f t="shared" si="47"/>
        <v>18</v>
      </c>
      <c r="AQ99" s="77">
        <f>IFERROR(VLOOKUP(B99,'[1]5'!B:D,3,0),"0")</f>
        <v>0</v>
      </c>
      <c r="AR99" s="77">
        <f>IFERROR(VLOOKUP(B99,'[1]5'!B:E,4,0),"0")</f>
        <v>8</v>
      </c>
      <c r="AS99" s="77">
        <f>IFERROR(VLOOKUP(B99,'[1]5'!B:F,5,0),"0")</f>
        <v>3</v>
      </c>
      <c r="AT99" s="77">
        <f>IFERROR(VLOOKUP(B99,'[1]5'!B:J,9,0),"0")</f>
        <v>0</v>
      </c>
      <c r="AU99" s="77">
        <f>IFERROR(VLOOKUP(B99,'[1]5'!B:K,10,0),"0")</f>
        <v>0</v>
      </c>
      <c r="AV99" s="77">
        <f>IFERROR(VLOOKUP(B99,'[1]5'!B:L,11,0),"0")</f>
        <v>0</v>
      </c>
      <c r="AW99" s="75">
        <f t="shared" si="48"/>
        <v>11</v>
      </c>
      <c r="AX99" s="77">
        <f>IFERROR(VLOOKUP(B99,'[1]6'!B:D,3,0),"0")</f>
        <v>0</v>
      </c>
      <c r="AY99" s="77">
        <f>IFERROR(VLOOKUP(B99,'[1]6'!B:E,4,0),"0")</f>
        <v>28</v>
      </c>
      <c r="AZ99" s="77">
        <f>IFERROR(VLOOKUP(B99,'[1]6'!B:F,5,0),"0")</f>
        <v>26</v>
      </c>
      <c r="BA99" s="77">
        <f>IFERROR(VLOOKUP(B99,'[1]6'!B:J,9,0),"0")</f>
        <v>1</v>
      </c>
      <c r="BB99" s="77">
        <f>IFERROR(VLOOKUP(B99,'[1]6'!B:K,10,0),"0")</f>
        <v>0</v>
      </c>
      <c r="BC99" s="77">
        <f>IFERROR(VLOOKUP(B99,'[1]6'!B:L,11,0),"0")</f>
        <v>0</v>
      </c>
      <c r="BD99" s="75">
        <f t="shared" si="49"/>
        <v>55</v>
      </c>
      <c r="BE99" s="77">
        <f>IFERROR(VLOOKUP(B99,'[1]7'!B:D,3,0),"0")</f>
        <v>4</v>
      </c>
      <c r="BF99" s="77">
        <f>IFERROR(VLOOKUP(B99,'[1]7'!B:E,4,0),"0")</f>
        <v>0</v>
      </c>
      <c r="BG99" s="77">
        <f>IFERROR(VLOOKUP(B99,'[1]7'!B:F,5,0),"0")</f>
        <v>0</v>
      </c>
      <c r="BH99" s="77">
        <f>IFERROR(VLOOKUP(B99,'[1]7'!B:J,9,0),"0")</f>
        <v>0</v>
      </c>
      <c r="BI99" s="77">
        <f>IFERROR(VLOOKUP(B99,'[1]7'!B:K,10,0),"0")</f>
        <v>0</v>
      </c>
      <c r="BJ99" s="77">
        <f>IFERROR(VLOOKUP(B99,'[1]7'!B:L,11,0),"0")</f>
        <v>0</v>
      </c>
      <c r="BK99" s="75">
        <f t="shared" si="50"/>
        <v>4</v>
      </c>
      <c r="BL99" s="77">
        <f>IFERROR(VLOOKUP(B99,'[1]8'!B:D,3,0),"0")</f>
        <v>0</v>
      </c>
      <c r="BM99" s="77">
        <f>IFERROR(VLOOKUP(B99,'[1]8'!B:E,4,0),"0")</f>
        <v>0</v>
      </c>
      <c r="BN99" s="77">
        <f>IFERROR(VLOOKUP(B99,'[1]8'!B:F,5,0),"0")</f>
        <v>0</v>
      </c>
      <c r="BO99" s="77">
        <f>IFERROR(VLOOKUP(B99,'[1]8'!B:J,9,0),"0")</f>
        <v>0</v>
      </c>
      <c r="BP99" s="77">
        <f>IFERROR(VLOOKUP(B99,'[1]8'!B:K,10,0),"0")</f>
        <v>0</v>
      </c>
      <c r="BQ99" s="77">
        <f>IFERROR(VLOOKUP(B99,'[1]8'!B:L,11,0),"0")</f>
        <v>0</v>
      </c>
      <c r="BR99" s="75">
        <f t="shared" si="51"/>
        <v>0</v>
      </c>
      <c r="BS99" s="77">
        <f>IFERROR(VLOOKUP(B99,'[1]9'!B:D,3,0),"0")</f>
        <v>0</v>
      </c>
      <c r="BT99" s="77">
        <f>IFERROR(VLOOKUP(B99,'[1]9'!B:E,4,0),"0")</f>
        <v>20</v>
      </c>
      <c r="BU99" s="77">
        <f>IFERROR(VLOOKUP(B99,'[1]9'!B:F,5,0),"0")</f>
        <v>12</v>
      </c>
      <c r="BV99" s="77">
        <f>IFERROR(VLOOKUP(B99,'[1]9'!B:J,9,0),"0")</f>
        <v>1</v>
      </c>
      <c r="BW99" s="77">
        <f>IFERROR(VLOOKUP(B99,'[1]9'!B:K,10,0),"0")</f>
        <v>0</v>
      </c>
      <c r="BX99" s="77">
        <f>IFERROR(VLOOKUP(B99,'[1]9'!B:L,11,0),"0")</f>
        <v>0</v>
      </c>
      <c r="BY99" s="75">
        <f t="shared" si="52"/>
        <v>33</v>
      </c>
      <c r="BZ99" s="77">
        <f>IFERROR(VLOOKUP(B99,'[1]10'!B:D,3,0),"0")</f>
        <v>0</v>
      </c>
      <c r="CA99" s="77">
        <f>IFERROR(VLOOKUP(B99,'[1]10'!B:E,4,0),"0")</f>
        <v>0</v>
      </c>
      <c r="CB99" s="77">
        <f>VLOOKUP(B99,'[1]10'!B:F,5,0)</f>
        <v>0</v>
      </c>
      <c r="CC99" s="77">
        <f>IFERROR(VLOOKUP(B99,'[1]10'!B:J,9,0),"0")</f>
        <v>0</v>
      </c>
      <c r="CD99" s="77">
        <f>IFERROR(VLOOKUP(B99,'[1]10'!B:K,10,0),"0")</f>
        <v>0</v>
      </c>
      <c r="CE99" s="77">
        <f>IFERROR(VLOOKUP(B99,'[1]10'!B:L,11,0),"0")</f>
        <v>0</v>
      </c>
      <c r="CF99" s="75">
        <f t="shared" si="53"/>
        <v>0</v>
      </c>
      <c r="CG99" s="77">
        <f>IFERROR(VLOOKUP(B99,'[1]11'!B:D,3,0),"0")</f>
        <v>0</v>
      </c>
      <c r="CH99" s="77">
        <f>IFERROR(VLOOKUP(B99,'[1]11'!B:E,4,0),"0")</f>
        <v>9</v>
      </c>
      <c r="CI99" s="77">
        <f>IFERROR(VLOOKUP(B99,'[1]11'!B:F,5,0),"0")</f>
        <v>24</v>
      </c>
      <c r="CJ99" s="77">
        <f>IFERROR(VLOOKUP(B99,'[1]11'!B:J,9,0),"0")</f>
        <v>0</v>
      </c>
      <c r="CK99" s="77">
        <f>IFERROR(VLOOKUP(B99,'[1]11'!B:K,10,0),"0")</f>
        <v>0</v>
      </c>
      <c r="CL99" s="77">
        <f>IFERROR(VLOOKUP(B99,'[1]11'!B:L,11,0),"0")</f>
        <v>0</v>
      </c>
      <c r="CM99" s="75">
        <f t="shared" si="54"/>
        <v>33</v>
      </c>
      <c r="CN99" s="77">
        <f>IFERROR(VLOOKUP(B99,'[1]12'!B:D,3,0),"0")</f>
        <v>0</v>
      </c>
      <c r="CO99" s="77">
        <f>IFERROR(VLOOKUP(B99,'[1]12'!B:E,4,0),"0")</f>
        <v>10</v>
      </c>
      <c r="CP99" s="77">
        <f>IFERROR(VLOOKUP(B99,'[1]12'!B:F,5,0),"0")</f>
        <v>5</v>
      </c>
      <c r="CQ99" s="77">
        <f>IFERROR(VLOOKUP(B99,'[1]12'!B:J,9,0),"0")</f>
        <v>0</v>
      </c>
      <c r="CR99" s="77">
        <f>IFERROR(VLOOKUP(B99,'[1]12'!B:K,10,0),"0")</f>
        <v>0</v>
      </c>
      <c r="CS99" s="77">
        <f>IFERROR(VLOOKUP(B99,'[1]12'!B:L,11,0),"0")</f>
        <v>0</v>
      </c>
      <c r="CT99" s="75">
        <f t="shared" si="55"/>
        <v>15</v>
      </c>
      <c r="CU99" s="77">
        <f>IFERROR(VLOOKUP(B99,'[1]13'!B:D,3,0),"0")</f>
        <v>0</v>
      </c>
      <c r="CV99" s="77">
        <f>IFERROR(VLOOKUP(B99,'[1]13'!B:E,4,0),"0")</f>
        <v>0</v>
      </c>
      <c r="CW99" s="77">
        <f>IFERROR(VLOOKUP(B99,'[1]13'!B:F,5,0),"0")</f>
        <v>0</v>
      </c>
      <c r="CX99" s="77">
        <f>IFERROR(VLOOKUP(B99,'[1]13'!B:J,9,0),"0")</f>
        <v>0</v>
      </c>
      <c r="CY99" s="77">
        <f>IFERROR(VLOOKUP(B99,'[1]13'!B:K,10,0),"0")</f>
        <v>0</v>
      </c>
      <c r="CZ99" s="77">
        <f>IFERROR(VLOOKUP(B99,'[1]13'!B:L,11,0),"0")</f>
        <v>0</v>
      </c>
      <c r="DA99" s="75">
        <f t="shared" si="56"/>
        <v>0</v>
      </c>
      <c r="DB99" s="77">
        <f>IFERROR(VLOOKUP(B99,'[1]14'!B:D,3,0),"0")</f>
        <v>0</v>
      </c>
      <c r="DC99" s="77">
        <f>IFERROR(VLOOKUP(B99,'[1]14'!B:E,4,0),"0")</f>
        <v>0</v>
      </c>
      <c r="DD99" s="77">
        <f>IFERROR(VLOOKUP(B99,'[1]14'!B:F,5,0),"0")</f>
        <v>0</v>
      </c>
      <c r="DE99" s="77">
        <f>IFERROR(VLOOKUP(B99,'[1]14'!B:J,9,0),"0")</f>
        <v>0</v>
      </c>
      <c r="DF99" s="77">
        <f>IFERROR(VLOOKUP(B99,'[1]14'!B:K,10,0),"0")</f>
        <v>0</v>
      </c>
      <c r="DG99" s="77">
        <f>IFERROR(VLOOKUP(B99,'[1]14'!B:L,11,0),"0")</f>
        <v>0</v>
      </c>
      <c r="DH99" s="75">
        <f t="shared" si="57"/>
        <v>0</v>
      </c>
      <c r="DI99" s="77">
        <f>IFERROR(VLOOKUP(B99,'[1]15'!B:D,3,0),"0")</f>
        <v>0</v>
      </c>
      <c r="DJ99" s="77">
        <f>IFERROR(VLOOKUP(B99,'[1]15'!B:E,4,0),"0")</f>
        <v>16</v>
      </c>
      <c r="DK99" s="77">
        <f>IFERROR(VLOOKUP(B99,'[1]15'!B:F,5,0),"0")</f>
        <v>49</v>
      </c>
      <c r="DL99" s="77">
        <f>IFERROR(VLOOKUP(B99,'[1]15'!B:J,9,0),"0")</f>
        <v>2</v>
      </c>
      <c r="DM99" s="77">
        <f>IFERROR(VLOOKUP(B99,'[1]15'!B:K,10,0),"0")</f>
        <v>0</v>
      </c>
      <c r="DN99" s="77">
        <f>IFERROR(VLOOKUP(B99,'[1]15'!B:L,11,0),"0")</f>
        <v>0</v>
      </c>
      <c r="DO99" s="75">
        <f t="shared" si="58"/>
        <v>67</v>
      </c>
      <c r="DP99" s="77">
        <f>IFERROR(VLOOKUP(B99,'[1]16'!B:D,3,0),"0")</f>
        <v>0</v>
      </c>
      <c r="DQ99" s="77">
        <f>IFERROR(VLOOKUP(B99,'[1]16'!B:E,4,0),"0")</f>
        <v>1</v>
      </c>
      <c r="DR99" s="77">
        <f>IFERROR(VLOOKUP(B99,'[1]16'!B:F,5,0),"0")</f>
        <v>65</v>
      </c>
      <c r="DS99" s="77">
        <f>IFERROR(VLOOKUP(B99,'[1]16'!B:J,9,0),"0")</f>
        <v>12</v>
      </c>
      <c r="DT99" s="77">
        <f>IFERROR(VLOOKUP(B99,'[1]16'!B:K,10,0),"0")</f>
        <v>0</v>
      </c>
      <c r="DU99" s="77">
        <f>IFERROR(VLOOKUP(B99,'[1]16'!B:L,11,0),"0")</f>
        <v>0</v>
      </c>
      <c r="DV99" s="75">
        <f t="shared" si="59"/>
        <v>78</v>
      </c>
      <c r="DW99" s="77">
        <f>IFERROR(VLOOKUP(B99,'[1]17'!B:D,3,0),"0")</f>
        <v>0</v>
      </c>
      <c r="DX99" s="77">
        <f>IFERROR(VLOOKUP(B99,'[1]17'!B:E,4,0),"0")</f>
        <v>4</v>
      </c>
      <c r="DY99" s="77">
        <f>IFERROR(VLOOKUP(B99,'[1]17'!B:F,5,0),"0")</f>
        <v>66</v>
      </c>
      <c r="DZ99" s="77">
        <f>IFERROR(VLOOKUP(B99,'[1]17'!B:J,9,0),"0")</f>
        <v>5</v>
      </c>
      <c r="EA99" s="77">
        <f>IFERROR(VLOOKUP(B99,'[1]17'!B:K,10,0),"0")</f>
        <v>0</v>
      </c>
      <c r="EB99" s="77">
        <f>IFERROR(VLOOKUP(B99,'[1]17'!B:L,11,0),"0")</f>
        <v>0</v>
      </c>
      <c r="EC99" s="75">
        <f t="shared" si="60"/>
        <v>75</v>
      </c>
      <c r="ED99" s="77">
        <f>IFERROR(VLOOKUP(B99,'[1]18'!B:D,3,0),"0")</f>
        <v>0</v>
      </c>
      <c r="EE99" s="77">
        <f>IFERROR(VLOOKUP(B99,'[1]18'!B:E,4,0),"0")</f>
        <v>24</v>
      </c>
      <c r="EF99" s="77">
        <f>IFERROR(VLOOKUP(B99,'[1]18'!B:F,5,0),"0")</f>
        <v>41</v>
      </c>
      <c r="EG99" s="77">
        <f>IFERROR(VLOOKUP(B99,'[1]18'!B:J,9,0),"0")</f>
        <v>0</v>
      </c>
      <c r="EH99" s="77">
        <f>IFERROR(VLOOKUP(B99,'[1]18'!B:K,10,0),"0")</f>
        <v>0</v>
      </c>
      <c r="EI99" s="77">
        <f>IFERROR(VLOOKUP(B99,'[1]18'!B:L,11,0),"0")</f>
        <v>0</v>
      </c>
      <c r="EJ99" s="75">
        <f t="shared" si="61"/>
        <v>65</v>
      </c>
      <c r="EK99" s="77">
        <f>IFERROR(VLOOKUP(B99,'[1]19'!B:D,3,0),"0")</f>
        <v>0</v>
      </c>
      <c r="EL99" s="77">
        <f>IFERROR(VLOOKUP(B99,'[1]19'!B:E,4,0),"0")</f>
        <v>37</v>
      </c>
      <c r="EM99" s="77">
        <f>IFERROR(VLOOKUP(B99,'[1]19'!B:F,5,0),"0")</f>
        <v>39</v>
      </c>
      <c r="EN99" s="77">
        <f>IFERROR(VLOOKUP(B99,'[1]19'!B:J,9,0),"0")</f>
        <v>0</v>
      </c>
      <c r="EO99" s="77">
        <f>IFERROR(VLOOKUP(B99,'[1]19'!B:K,10,0),"0")</f>
        <v>0</v>
      </c>
      <c r="EP99" s="77">
        <f>IFERROR(VLOOKUP(B99,'[1]19'!B:L,11,0),"0")</f>
        <v>0</v>
      </c>
      <c r="EQ99" s="75">
        <f t="shared" si="62"/>
        <v>76</v>
      </c>
      <c r="ER99" s="77">
        <f>IFERROR(VLOOKUP(B99,'[1]20'!B:D,3,0),"0")</f>
        <v>0</v>
      </c>
      <c r="ES99" s="77">
        <f>IFERROR(VLOOKUP(B99,'[1]20'!B:E,4,0),"0")</f>
        <v>0</v>
      </c>
      <c r="ET99" s="77">
        <f>IFERROR(VLOOKUP(B99,'[1]20'!B:F,5,0),"0")</f>
        <v>41</v>
      </c>
      <c r="EU99" s="77">
        <f>IFERROR(VLOOKUP(B99,'[1]20'!B:J,9,0),"0")</f>
        <v>0</v>
      </c>
      <c r="EV99" s="77">
        <f>IFERROR(VLOOKUP(B99,'[1]20'!B:K,10,0),"0")</f>
        <v>0</v>
      </c>
      <c r="EW99" s="77">
        <f>IFERROR(VLOOKUP(B99,'[1]20'!B:L,11,0),"0")</f>
        <v>0</v>
      </c>
      <c r="EX99" s="75">
        <f t="shared" si="63"/>
        <v>41</v>
      </c>
      <c r="EY99" s="77">
        <f>IFERROR(VLOOKUP(B99,'[1]21'!B:D,3,0),"0")</f>
        <v>24</v>
      </c>
      <c r="EZ99" s="77">
        <f>IFERROR(VLOOKUP(B99,'[1]21'!B:E,4,0),"0")</f>
        <v>9</v>
      </c>
      <c r="FA99" s="77">
        <f>IFERROR(VLOOKUP(B99,'[1]21'!B:F,5,0),"0")</f>
        <v>33</v>
      </c>
      <c r="FB99" s="77">
        <f>IFERROR(VLOOKUP(B99,'[1]21'!B:J,9,0),"0")</f>
        <v>7</v>
      </c>
      <c r="FC99" s="77">
        <f>IFERROR(VLOOKUP(B99,'[1]21'!B:K,10,0),"0")</f>
        <v>0</v>
      </c>
      <c r="FD99" s="77">
        <f>IFERROR(VLOOKUP(B99,'[1]21'!B:L,11,0),"0")</f>
        <v>0</v>
      </c>
      <c r="FE99" s="75">
        <f t="shared" si="64"/>
        <v>73</v>
      </c>
      <c r="FF99" s="77">
        <f>IFERROR(VLOOKUP(B99,'[1]22'!B:D,3,0),"0")</f>
        <v>0</v>
      </c>
      <c r="FG99" s="77">
        <f>IFERROR(VLOOKUP(B99,'[1]22'!B:E,4,0),"0")</f>
        <v>2</v>
      </c>
      <c r="FH99" s="77">
        <f>IFERROR(VLOOKUP(B99,'[1]22'!B:F,5,0),"0")</f>
        <v>17</v>
      </c>
      <c r="FI99" s="77">
        <f>IFERROR(VLOOKUP(B99,'[1]22'!B:J,9,0),"0")</f>
        <v>4</v>
      </c>
      <c r="FJ99" s="77">
        <f>IFERROR(VLOOKUP(B99,'[1]22'!B:K,10,0),"0")</f>
        <v>0</v>
      </c>
      <c r="FK99" s="77">
        <f>IFERROR(VLOOKUP(B99,'[1]22'!B:L,11,0),"0")</f>
        <v>0</v>
      </c>
      <c r="FL99" s="75">
        <f t="shared" si="65"/>
        <v>23</v>
      </c>
      <c r="FM99" s="77">
        <f>IFERROR(VLOOKUP(B99,'[1]23'!B:D,3,0),"0")</f>
        <v>1</v>
      </c>
      <c r="FN99" s="77">
        <f>IFERROR(VLOOKUP(B99,'[1]23'!B:E,4,0),"0")</f>
        <v>0</v>
      </c>
      <c r="FO99" s="77">
        <f>IFERROR(VLOOKUP(B99,'[1]23'!B:F,5,0),"0")</f>
        <v>9</v>
      </c>
      <c r="FP99" s="77">
        <f>IFERROR(VLOOKUP(B99,'[1]23'!B:J,9,0),"0")</f>
        <v>3</v>
      </c>
      <c r="FQ99" s="77">
        <f>IFERROR(VLOOKUP(B99,'[1]23'!B:K,10,0),"0")</f>
        <v>0</v>
      </c>
      <c r="FR99" s="77">
        <f>IFERROR(VLOOKUP(B99,'[1]23'!B:L,11,0),"0")</f>
        <v>20</v>
      </c>
      <c r="FS99" s="75">
        <f t="shared" si="66"/>
        <v>33</v>
      </c>
      <c r="FT99" s="77">
        <f>IFERROR(VLOOKUP(B99,'[1]24'!B:D,3,0),"0")</f>
        <v>24</v>
      </c>
      <c r="FU99" s="77">
        <f>IFERROR(VLOOKUP(B99,'[1]24'!B:E,4,0),"0")</f>
        <v>21</v>
      </c>
      <c r="FV99" s="77">
        <f>IFERROR(VLOOKUP(B99,'[1]24'!B:F,5,0),"0")</f>
        <v>34</v>
      </c>
      <c r="FW99" s="77">
        <f>IFERROR(VLOOKUP(B99,'[1]24'!B:J,9,0),"0")</f>
        <v>0</v>
      </c>
      <c r="FX99" s="77">
        <f>IFERROR(VLOOKUP(B99,'[1]24'!B:K,10,0),"0")</f>
        <v>0</v>
      </c>
      <c r="FY99" s="77">
        <f>IFERROR(VLOOKUP(B99,'[1]24'!B:L,11,0),"0")</f>
        <v>0</v>
      </c>
      <c r="FZ99" s="75">
        <f t="shared" si="67"/>
        <v>79</v>
      </c>
      <c r="GA99" s="77">
        <f>IFERROR(VLOOKUP(B99,'[1]25'!B:D,3,0),"0")</f>
        <v>0</v>
      </c>
      <c r="GB99" s="77">
        <f>IFERROR(VLOOKUP(B99,'[1]25'!B:E,4,0),"0")</f>
        <v>0</v>
      </c>
      <c r="GC99" s="77">
        <f>IFERROR(VLOOKUP(B99,'[1]25'!B:F,5,0),"0")</f>
        <v>28</v>
      </c>
      <c r="GD99" s="77">
        <f>IFERROR(VLOOKUP(B99,'[1]25'!B:J,9,0),"0")</f>
        <v>3</v>
      </c>
      <c r="GE99" s="77">
        <f>IFERROR(VLOOKUP(B99,'[1]25'!B:K,10,0),"0")</f>
        <v>0</v>
      </c>
      <c r="GF99" s="77">
        <f>IFERROR(VLOOKUP(B99,'[1]25'!B:L,11,0),"0")</f>
        <v>0</v>
      </c>
      <c r="GG99" s="75">
        <f t="shared" si="68"/>
        <v>31</v>
      </c>
      <c r="GH99" s="77">
        <f>IFERROR(VLOOKUP(B99,'[1]26'!B:D,3,0),"0")</f>
        <v>0</v>
      </c>
      <c r="GI99" s="77">
        <f>IFERROR(VLOOKUP(B99,'[1]26'!B:E,4,0),"0")</f>
        <v>1</v>
      </c>
      <c r="GJ99" s="77">
        <f>IFERROR(VLOOKUP(B99,'[1]26'!B:F,5,0),"0")</f>
        <v>73</v>
      </c>
      <c r="GK99" s="77">
        <f>IFERROR(VLOOKUP(B99,'[1]26'!B:J,9,0),"0")</f>
        <v>8</v>
      </c>
      <c r="GL99" s="77">
        <f>IFERROR(VLOOKUP(B99,'[1]26'!B:K,10,0),"0")</f>
        <v>0</v>
      </c>
      <c r="GM99" s="77">
        <f>IFERROR(VLOOKUP(B99,'[1]26'!B:L,11,0),"0")</f>
        <v>0</v>
      </c>
      <c r="GN99" s="75">
        <f t="shared" si="69"/>
        <v>82</v>
      </c>
      <c r="GO99" s="77">
        <f>IFERROR(VLOOKUP(B99,'[1]27'!B:D,3,0),"0")</f>
        <v>0</v>
      </c>
      <c r="GP99" s="77">
        <f>IFERROR(VLOOKUP(B99,'[1]27'!B:E,4,0),"0")</f>
        <v>0</v>
      </c>
      <c r="GQ99" s="77">
        <f>IFERROR(VLOOKUP(B99,'[1]27'!B:F,5,0),"0")</f>
        <v>0</v>
      </c>
      <c r="GR99" s="77">
        <f>IFERROR(VLOOKUP(B99,'[1]27'!B:J,9,0),"0")</f>
        <v>0</v>
      </c>
      <c r="GS99" s="77">
        <f>IFERROR(VLOOKUP(B99,'[1]27'!B:K,10,0),"0")</f>
        <v>0</v>
      </c>
      <c r="GT99" s="77">
        <f>IFERROR(VLOOKUP(B99,'[1]27'!B:L,11,0),"0")</f>
        <v>0</v>
      </c>
      <c r="GU99" s="75">
        <f t="shared" si="70"/>
        <v>0</v>
      </c>
      <c r="GV99" s="77">
        <f>IFERROR(VLOOKUP(B99,'[1]28'!B:D,3,0),"0")</f>
        <v>2</v>
      </c>
      <c r="GW99" s="77">
        <f>IFERROR(VLOOKUP(B99,'[1]28'!B:E,4,0),"0")</f>
        <v>25</v>
      </c>
      <c r="GX99" s="77">
        <f>IFERROR(VLOOKUP(B99,'[1]28'!B:F,5,0),"0")</f>
        <v>16</v>
      </c>
      <c r="GY99" s="77">
        <f>IFERROR(VLOOKUP(B99,'[1]28'!B:J,9,0),"0")</f>
        <v>7</v>
      </c>
      <c r="GZ99" s="77">
        <f>IFERROR(VLOOKUP(B99,'[1]28'!B:K,10,0),"0")</f>
        <v>0</v>
      </c>
      <c r="HA99" s="77">
        <f>IFERROR(VLOOKUP(B99,'[1]28'!B:L,11,0),"0")</f>
        <v>0</v>
      </c>
      <c r="HB99" s="75">
        <f t="shared" si="71"/>
        <v>50</v>
      </c>
      <c r="HC99" s="77" t="str">
        <f>IFERROR(VLOOKUP(B99,#REF!,3),"0")</f>
        <v>0</v>
      </c>
      <c r="HD99" s="77" t="str">
        <f>IFERROR(VLOOKUP(B99,#REF!,4,0),"0")</f>
        <v>0</v>
      </c>
      <c r="HE99" s="77" t="str">
        <f>IFERROR(VLOOKUP(B99,#REF!,5,0),"0")</f>
        <v>0</v>
      </c>
      <c r="HF99" s="77" t="str">
        <f>IFERROR(VLOOKUP(B99,#REF!,9,0),"0")</f>
        <v>0</v>
      </c>
      <c r="HG99" s="77" t="str">
        <f>IFERROR(VLOOKUP(B99,#REF!,10,0),"0")</f>
        <v>0</v>
      </c>
      <c r="HH99" s="77" t="str">
        <f>IFERROR(VLOOKUP(B99,#REF!,11,0),"0")</f>
        <v>0</v>
      </c>
      <c r="HI99" s="75">
        <f t="shared" si="72"/>
        <v>0</v>
      </c>
      <c r="HP99" s="75">
        <f t="shared" si="73"/>
        <v>0</v>
      </c>
      <c r="HW99" s="75">
        <f t="shared" si="74"/>
        <v>0</v>
      </c>
    </row>
    <row r="100" spans="1:231" x14ac:dyDescent="0.6">
      <c r="A100" s="57">
        <v>97</v>
      </c>
      <c r="B100" s="57">
        <v>1113084</v>
      </c>
      <c r="C100" s="58" t="s">
        <v>203</v>
      </c>
      <c r="D100" s="57" t="s">
        <v>169</v>
      </c>
      <c r="E100" s="59">
        <v>5.86</v>
      </c>
      <c r="F100" s="73">
        <f t="shared" si="43"/>
        <v>0</v>
      </c>
      <c r="G100" s="74">
        <f t="shared" si="75"/>
        <v>0</v>
      </c>
      <c r="H100" s="74">
        <f t="shared" si="75"/>
        <v>0</v>
      </c>
      <c r="I100" s="74">
        <f t="shared" si="75"/>
        <v>0</v>
      </c>
      <c r="J100" s="74">
        <f t="shared" si="75"/>
        <v>0</v>
      </c>
      <c r="K100" s="74">
        <f t="shared" si="75"/>
        <v>0</v>
      </c>
      <c r="L100" s="74">
        <f t="shared" si="75"/>
        <v>0</v>
      </c>
      <c r="M100" s="75">
        <f t="shared" si="41"/>
        <v>0</v>
      </c>
      <c r="N100" s="76">
        <f t="shared" si="42"/>
        <v>0</v>
      </c>
      <c r="O100" s="77" t="str">
        <f>IFERROR(VLOOKUP(B100,'[1]1ไม่มียอด'!B:D,3,0),"0")</f>
        <v>0</v>
      </c>
      <c r="P100" s="77" t="str">
        <f>IFERROR(VLOOKUP(B100,'[1]1ไม่มียอด'!B:E,4,0),"0")</f>
        <v>0</v>
      </c>
      <c r="Q100" s="77" t="str">
        <f>IFERROR(VLOOKUP(B100,'[1]1ไม่มียอด'!B:F,5,0),"0")</f>
        <v>0</v>
      </c>
      <c r="R100" s="77" t="str">
        <f>IFERROR(VLOOKUP(B100,'[1]1ไม่มียอด'!B:G,6,0),"0")</f>
        <v>0</v>
      </c>
      <c r="S100" s="77" t="str">
        <f>IFERROR(VLOOKUP(B100,'[1]1ไม่มียอด'!B:J,9,0),"0")</f>
        <v>0</v>
      </c>
      <c r="T100" s="77" t="str">
        <f>IFERROR(VLOOKUP(B100,'[1]1ไม่มียอด'!B:K,10,0),"0")</f>
        <v>0</v>
      </c>
      <c r="U100" s="75">
        <f t="shared" si="44"/>
        <v>0</v>
      </c>
      <c r="V100" s="77" t="str">
        <f>IFERROR(VLOOKUP(B100,#REF!,3,0),"0")</f>
        <v>0</v>
      </c>
      <c r="W100" s="77" t="str">
        <f>IFERROR(VLOOKUP(B100,#REF!,4,0),"0")</f>
        <v>0</v>
      </c>
      <c r="X100" s="77" t="str">
        <f>IFERROR(VLOOKUP(B100,#REF!,5,0),"0")</f>
        <v>0</v>
      </c>
      <c r="Y100" s="77" t="str">
        <f>IFERROR(VLOOKUP(B100,#REF!,9,0),"0")</f>
        <v>0</v>
      </c>
      <c r="Z100" s="77" t="str">
        <f>IFERROR(VLOOKUP(B100,#REF!,10,0),"0")</f>
        <v>0</v>
      </c>
      <c r="AA100" s="77" t="str">
        <f>IFERROR(VLOOKUP(B100,#REF!,11,0),"0")</f>
        <v>0</v>
      </c>
      <c r="AB100" s="75">
        <f t="shared" si="45"/>
        <v>0</v>
      </c>
      <c r="AC100" s="77">
        <f>IFERROR(VLOOKUP(B100,'[1]3'!B:D,3,0),"0")</f>
        <v>0</v>
      </c>
      <c r="AD100" s="77">
        <f>IFERROR(VLOOKUP(B100,'[1]3'!B:E,4,0),"0")</f>
        <v>0</v>
      </c>
      <c r="AE100" s="77">
        <f>IFERROR(VLOOKUP(B100,'[1]3'!B:F,5,0),"0")</f>
        <v>0</v>
      </c>
      <c r="AF100" s="77">
        <f>IFERROR(VLOOKUP(B100,'[1]3'!B:J,9,0),"0")</f>
        <v>0</v>
      </c>
      <c r="AG100" s="77">
        <f>IFERROR(VLOOKUP(B100,'[1]3'!B:K,10,0),"0")</f>
        <v>0</v>
      </c>
      <c r="AH100" s="77">
        <f>IFERROR(VLOOKUP(B100,'[1]3'!B:L,11,0),"0")</f>
        <v>0</v>
      </c>
      <c r="AI100" s="75">
        <f t="shared" si="46"/>
        <v>0</v>
      </c>
      <c r="AJ100" s="77">
        <f>IFERROR(VLOOKUP(B100,'[1]4'!B:D,3,0),"0")</f>
        <v>0</v>
      </c>
      <c r="AK100" s="77">
        <f>IFERROR(VLOOKUP(B100,'[1]4'!B:E,4,0),"0")</f>
        <v>0</v>
      </c>
      <c r="AL100" s="77">
        <f>IFERROR(VLOOKUP(B100,'[1]4'!B:F,5,0),"0")</f>
        <v>0</v>
      </c>
      <c r="AM100" s="77">
        <f>IFERROR(VLOOKUP(B100,'[1]4'!B:J,9,0),"0")</f>
        <v>0</v>
      </c>
      <c r="AN100" s="77">
        <f>IFERROR(VLOOKUP(B100,'[1]4'!B:K,10,0),"0")</f>
        <v>0</v>
      </c>
      <c r="AO100" s="77">
        <f>IFERROR(VLOOKUP(B100,'[1]4'!B:L,11,0),"0")</f>
        <v>0</v>
      </c>
      <c r="AP100" s="75">
        <f t="shared" si="47"/>
        <v>0</v>
      </c>
      <c r="AQ100" s="77">
        <f>IFERROR(VLOOKUP(B100,'[1]5'!B:D,3,0),"0")</f>
        <v>0</v>
      </c>
      <c r="AR100" s="77">
        <f>IFERROR(VLOOKUP(B100,'[1]5'!B:E,4,0),"0")</f>
        <v>0</v>
      </c>
      <c r="AS100" s="77">
        <f>IFERROR(VLOOKUP(B100,'[1]5'!B:F,5,0),"0")</f>
        <v>0</v>
      </c>
      <c r="AT100" s="77">
        <f>IFERROR(VLOOKUP(B100,'[1]5'!B:J,9,0),"0")</f>
        <v>0</v>
      </c>
      <c r="AU100" s="77">
        <f>IFERROR(VLOOKUP(B100,'[1]5'!B:K,10,0),"0")</f>
        <v>0</v>
      </c>
      <c r="AV100" s="77">
        <f>IFERROR(VLOOKUP(B100,'[1]5'!B:L,11,0),"0")</f>
        <v>0</v>
      </c>
      <c r="AW100" s="75">
        <f t="shared" si="48"/>
        <v>0</v>
      </c>
      <c r="AX100" s="77">
        <f>IFERROR(VLOOKUP(B100,'[1]6'!B:D,3,0),"0")</f>
        <v>0</v>
      </c>
      <c r="AY100" s="77">
        <f>IFERROR(VLOOKUP(B100,'[1]6'!B:E,4,0),"0")</f>
        <v>0</v>
      </c>
      <c r="AZ100" s="77">
        <f>IFERROR(VLOOKUP(B100,'[1]6'!B:F,5,0),"0")</f>
        <v>0</v>
      </c>
      <c r="BA100" s="77">
        <f>IFERROR(VLOOKUP(B100,'[1]6'!B:J,9,0),"0")</f>
        <v>0</v>
      </c>
      <c r="BB100" s="77">
        <f>IFERROR(VLOOKUP(B100,'[1]6'!B:K,10,0),"0")</f>
        <v>0</v>
      </c>
      <c r="BC100" s="77">
        <f>IFERROR(VLOOKUP(B100,'[1]6'!B:L,11,0),"0")</f>
        <v>0</v>
      </c>
      <c r="BD100" s="75">
        <f t="shared" si="49"/>
        <v>0</v>
      </c>
      <c r="BE100" s="77">
        <f>IFERROR(VLOOKUP(B100,'[1]7'!B:D,3,0),"0")</f>
        <v>0</v>
      </c>
      <c r="BF100" s="77">
        <f>IFERROR(VLOOKUP(B100,'[1]7'!B:E,4,0),"0")</f>
        <v>0</v>
      </c>
      <c r="BG100" s="77">
        <f>IFERROR(VLOOKUP(B100,'[1]7'!B:F,5,0),"0")</f>
        <v>0</v>
      </c>
      <c r="BH100" s="77">
        <f>IFERROR(VLOOKUP(B100,'[1]7'!B:J,9,0),"0")</f>
        <v>0</v>
      </c>
      <c r="BI100" s="77">
        <f>IFERROR(VLOOKUP(B100,'[1]7'!B:K,10,0),"0")</f>
        <v>0</v>
      </c>
      <c r="BJ100" s="77">
        <f>IFERROR(VLOOKUP(B100,'[1]7'!B:L,11,0),"0")</f>
        <v>0</v>
      </c>
      <c r="BK100" s="75">
        <f t="shared" si="50"/>
        <v>0</v>
      </c>
      <c r="BL100" s="77">
        <f>IFERROR(VLOOKUP(B100,'[1]8'!B:D,3,0),"0")</f>
        <v>0</v>
      </c>
      <c r="BM100" s="77">
        <f>IFERROR(VLOOKUP(B100,'[1]8'!B:E,4,0),"0")</f>
        <v>0</v>
      </c>
      <c r="BN100" s="77">
        <f>IFERROR(VLOOKUP(B100,'[1]8'!B:F,5,0),"0")</f>
        <v>0</v>
      </c>
      <c r="BO100" s="77">
        <f>IFERROR(VLOOKUP(B100,'[1]8'!B:J,9,0),"0")</f>
        <v>0</v>
      </c>
      <c r="BP100" s="77">
        <f>IFERROR(VLOOKUP(B100,'[1]8'!B:K,10,0),"0")</f>
        <v>0</v>
      </c>
      <c r="BQ100" s="77">
        <f>IFERROR(VLOOKUP(B100,'[1]8'!B:L,11,0),"0")</f>
        <v>0</v>
      </c>
      <c r="BR100" s="75">
        <f t="shared" si="51"/>
        <v>0</v>
      </c>
      <c r="BS100" s="77">
        <f>IFERROR(VLOOKUP(B100,'[1]9'!B:D,3,0),"0")</f>
        <v>0</v>
      </c>
      <c r="BT100" s="77">
        <f>IFERROR(VLOOKUP(B100,'[1]9'!B:E,4,0),"0")</f>
        <v>0</v>
      </c>
      <c r="BU100" s="77">
        <f>IFERROR(VLOOKUP(B100,'[1]9'!B:F,5,0),"0")</f>
        <v>0</v>
      </c>
      <c r="BV100" s="77">
        <f>IFERROR(VLOOKUP(B100,'[1]9'!B:J,9,0),"0")</f>
        <v>0</v>
      </c>
      <c r="BW100" s="77">
        <f>IFERROR(VLOOKUP(B100,'[1]9'!B:K,10,0),"0")</f>
        <v>0</v>
      </c>
      <c r="BX100" s="77">
        <f>IFERROR(VLOOKUP(B100,'[1]9'!B:L,11,0),"0")</f>
        <v>0</v>
      </c>
      <c r="BY100" s="75">
        <f t="shared" si="52"/>
        <v>0</v>
      </c>
      <c r="BZ100" s="77">
        <f>IFERROR(VLOOKUP(B100,'[1]10'!B:D,3,0),"0")</f>
        <v>0</v>
      </c>
      <c r="CA100" s="77">
        <f>IFERROR(VLOOKUP(B100,'[1]10'!B:E,4,0),"0")</f>
        <v>0</v>
      </c>
      <c r="CB100" s="77">
        <f>VLOOKUP(B100,'[1]10'!B:F,5,0)</f>
        <v>0</v>
      </c>
      <c r="CC100" s="77">
        <f>IFERROR(VLOOKUP(B100,'[1]10'!B:J,9,0),"0")</f>
        <v>0</v>
      </c>
      <c r="CD100" s="77">
        <f>IFERROR(VLOOKUP(B100,'[1]10'!B:K,10,0),"0")</f>
        <v>0</v>
      </c>
      <c r="CE100" s="77">
        <f>IFERROR(VLOOKUP(B100,'[1]10'!B:L,11,0),"0")</f>
        <v>0</v>
      </c>
      <c r="CF100" s="75">
        <f t="shared" si="53"/>
        <v>0</v>
      </c>
      <c r="CG100" s="77">
        <f>IFERROR(VLOOKUP(B100,'[1]11'!B:D,3,0),"0")</f>
        <v>0</v>
      </c>
      <c r="CH100" s="77">
        <f>IFERROR(VLOOKUP(B100,'[1]11'!B:E,4,0),"0")</f>
        <v>0</v>
      </c>
      <c r="CI100" s="77">
        <f>IFERROR(VLOOKUP(B100,'[1]11'!B:F,5,0),"0")</f>
        <v>0</v>
      </c>
      <c r="CJ100" s="77">
        <f>IFERROR(VLOOKUP(B100,'[1]11'!B:J,9,0),"0")</f>
        <v>0</v>
      </c>
      <c r="CK100" s="77">
        <f>IFERROR(VLOOKUP(B100,'[1]11'!B:K,10,0),"0")</f>
        <v>0</v>
      </c>
      <c r="CL100" s="77">
        <f>IFERROR(VLOOKUP(B100,'[1]11'!B:L,11,0),"0")</f>
        <v>0</v>
      </c>
      <c r="CM100" s="75">
        <f t="shared" si="54"/>
        <v>0</v>
      </c>
      <c r="CN100" s="77">
        <f>IFERROR(VLOOKUP(B100,'[1]12'!B:D,3,0),"0")</f>
        <v>0</v>
      </c>
      <c r="CO100" s="77">
        <f>IFERROR(VLOOKUP(B100,'[1]12'!B:E,4,0),"0")</f>
        <v>0</v>
      </c>
      <c r="CP100" s="77">
        <f>IFERROR(VLOOKUP(B100,'[1]12'!B:F,5,0),"0")</f>
        <v>0</v>
      </c>
      <c r="CQ100" s="77">
        <f>IFERROR(VLOOKUP(B100,'[1]12'!B:J,9,0),"0")</f>
        <v>0</v>
      </c>
      <c r="CR100" s="77">
        <f>IFERROR(VLOOKUP(B100,'[1]12'!B:K,10,0),"0")</f>
        <v>0</v>
      </c>
      <c r="CS100" s="77">
        <f>IFERROR(VLOOKUP(B100,'[1]12'!B:L,11,0),"0")</f>
        <v>0</v>
      </c>
      <c r="CT100" s="75">
        <f t="shared" si="55"/>
        <v>0</v>
      </c>
      <c r="CU100" s="77">
        <f>IFERROR(VLOOKUP(B100,'[1]13'!B:D,3,0),"0")</f>
        <v>0</v>
      </c>
      <c r="CV100" s="77">
        <f>IFERROR(VLOOKUP(B100,'[1]13'!B:E,4,0),"0")</f>
        <v>0</v>
      </c>
      <c r="CW100" s="77">
        <f>IFERROR(VLOOKUP(B100,'[1]13'!B:F,5,0),"0")</f>
        <v>0</v>
      </c>
      <c r="CX100" s="77">
        <f>IFERROR(VLOOKUP(B100,'[1]13'!B:J,9,0),"0")</f>
        <v>0</v>
      </c>
      <c r="CY100" s="77">
        <f>IFERROR(VLOOKUP(B100,'[1]13'!B:K,10,0),"0")</f>
        <v>0</v>
      </c>
      <c r="CZ100" s="77">
        <f>IFERROR(VLOOKUP(B100,'[1]13'!B:L,11,0),"0")</f>
        <v>0</v>
      </c>
      <c r="DA100" s="75">
        <f t="shared" si="56"/>
        <v>0</v>
      </c>
      <c r="DB100" s="77">
        <f>IFERROR(VLOOKUP(B100,'[1]14'!B:D,3,0),"0")</f>
        <v>0</v>
      </c>
      <c r="DC100" s="77">
        <f>IFERROR(VLOOKUP(B100,'[1]14'!B:E,4,0),"0")</f>
        <v>0</v>
      </c>
      <c r="DD100" s="77">
        <f>IFERROR(VLOOKUP(B100,'[1]14'!B:F,5,0),"0")</f>
        <v>0</v>
      </c>
      <c r="DE100" s="77">
        <f>IFERROR(VLOOKUP(B100,'[1]14'!B:J,9,0),"0")</f>
        <v>0</v>
      </c>
      <c r="DF100" s="77">
        <f>IFERROR(VLOOKUP(B100,'[1]14'!B:K,10,0),"0")</f>
        <v>0</v>
      </c>
      <c r="DG100" s="77">
        <f>IFERROR(VLOOKUP(B100,'[1]14'!B:L,11,0),"0")</f>
        <v>0</v>
      </c>
      <c r="DH100" s="75">
        <f t="shared" si="57"/>
        <v>0</v>
      </c>
      <c r="DI100" s="77">
        <f>IFERROR(VLOOKUP(B100,'[1]15'!B:D,3,0),"0")</f>
        <v>0</v>
      </c>
      <c r="DJ100" s="77">
        <f>IFERROR(VLOOKUP(B100,'[1]15'!B:E,4,0),"0")</f>
        <v>0</v>
      </c>
      <c r="DK100" s="77">
        <f>IFERROR(VLOOKUP(B100,'[1]15'!B:F,5,0),"0")</f>
        <v>0</v>
      </c>
      <c r="DL100" s="77">
        <f>IFERROR(VLOOKUP(B100,'[1]15'!B:J,9,0),"0")</f>
        <v>0</v>
      </c>
      <c r="DM100" s="77">
        <f>IFERROR(VLOOKUP(B100,'[1]15'!B:K,10,0),"0")</f>
        <v>0</v>
      </c>
      <c r="DN100" s="77">
        <f>IFERROR(VLOOKUP(B100,'[1]15'!B:L,11,0),"0")</f>
        <v>0</v>
      </c>
      <c r="DO100" s="75">
        <f t="shared" si="58"/>
        <v>0</v>
      </c>
      <c r="DP100" s="77">
        <f>IFERROR(VLOOKUP(B100,'[1]16'!B:D,3,0),"0")</f>
        <v>0</v>
      </c>
      <c r="DQ100" s="77">
        <f>IFERROR(VLOOKUP(B100,'[1]16'!B:E,4,0),"0")</f>
        <v>0</v>
      </c>
      <c r="DR100" s="77">
        <f>IFERROR(VLOOKUP(B100,'[1]16'!B:F,5,0),"0")</f>
        <v>0</v>
      </c>
      <c r="DS100" s="77">
        <f>IFERROR(VLOOKUP(B100,'[1]16'!B:J,9,0),"0")</f>
        <v>0</v>
      </c>
      <c r="DT100" s="77">
        <f>IFERROR(VLOOKUP(B100,'[1]16'!B:K,10,0),"0")</f>
        <v>0</v>
      </c>
      <c r="DU100" s="77">
        <f>IFERROR(VLOOKUP(B100,'[1]16'!B:L,11,0),"0")</f>
        <v>0</v>
      </c>
      <c r="DV100" s="75">
        <f t="shared" si="59"/>
        <v>0</v>
      </c>
      <c r="DW100" s="77">
        <f>IFERROR(VLOOKUP(B100,'[1]17'!B:D,3,0),"0")</f>
        <v>0</v>
      </c>
      <c r="DX100" s="77">
        <f>IFERROR(VLOOKUP(B100,'[1]17'!B:E,4,0),"0")</f>
        <v>0</v>
      </c>
      <c r="DY100" s="77">
        <f>IFERROR(VLOOKUP(B100,'[1]17'!B:F,5,0),"0")</f>
        <v>0</v>
      </c>
      <c r="DZ100" s="77">
        <f>IFERROR(VLOOKUP(B100,'[1]17'!B:J,9,0),"0")</f>
        <v>0</v>
      </c>
      <c r="EA100" s="77">
        <f>IFERROR(VLOOKUP(B100,'[1]17'!B:K,10,0),"0")</f>
        <v>0</v>
      </c>
      <c r="EB100" s="77">
        <f>IFERROR(VLOOKUP(B100,'[1]17'!B:L,11,0),"0")</f>
        <v>0</v>
      </c>
      <c r="EC100" s="75">
        <f t="shared" si="60"/>
        <v>0</v>
      </c>
      <c r="ED100" s="77">
        <f>IFERROR(VLOOKUP(B100,'[1]18'!B:D,3,0),"0")</f>
        <v>0</v>
      </c>
      <c r="EE100" s="77">
        <f>IFERROR(VLOOKUP(B100,'[1]18'!B:E,4,0),"0")</f>
        <v>0</v>
      </c>
      <c r="EF100" s="77">
        <f>IFERROR(VLOOKUP(B100,'[1]18'!B:F,5,0),"0")</f>
        <v>0</v>
      </c>
      <c r="EG100" s="77">
        <f>IFERROR(VLOOKUP(B100,'[1]18'!B:J,9,0),"0")</f>
        <v>0</v>
      </c>
      <c r="EH100" s="77">
        <f>IFERROR(VLOOKUP(B100,'[1]18'!B:K,10,0),"0")</f>
        <v>0</v>
      </c>
      <c r="EI100" s="77">
        <f>IFERROR(VLOOKUP(B100,'[1]18'!B:L,11,0),"0")</f>
        <v>0</v>
      </c>
      <c r="EJ100" s="75">
        <f t="shared" si="61"/>
        <v>0</v>
      </c>
      <c r="EK100" s="77">
        <f>IFERROR(VLOOKUP(B100,'[1]19'!B:D,3,0),"0")</f>
        <v>0</v>
      </c>
      <c r="EL100" s="77">
        <f>IFERROR(VLOOKUP(B100,'[1]19'!B:E,4,0),"0")</f>
        <v>0</v>
      </c>
      <c r="EM100" s="77">
        <f>IFERROR(VLOOKUP(B100,'[1]19'!B:F,5,0),"0")</f>
        <v>0</v>
      </c>
      <c r="EN100" s="77">
        <f>IFERROR(VLOOKUP(B100,'[1]19'!B:J,9,0),"0")</f>
        <v>0</v>
      </c>
      <c r="EO100" s="77">
        <f>IFERROR(VLOOKUP(B100,'[1]19'!B:K,10,0),"0")</f>
        <v>0</v>
      </c>
      <c r="EP100" s="77">
        <f>IFERROR(VLOOKUP(B100,'[1]19'!B:L,11,0),"0")</f>
        <v>0</v>
      </c>
      <c r="EQ100" s="75">
        <f t="shared" si="62"/>
        <v>0</v>
      </c>
      <c r="ER100" s="77">
        <f>IFERROR(VLOOKUP(B100,'[1]20'!B:D,3,0),"0")</f>
        <v>0</v>
      </c>
      <c r="ES100" s="77">
        <f>IFERROR(VLOOKUP(B100,'[1]20'!B:E,4,0),"0")</f>
        <v>0</v>
      </c>
      <c r="ET100" s="77">
        <f>IFERROR(VLOOKUP(B100,'[1]20'!B:F,5,0),"0")</f>
        <v>0</v>
      </c>
      <c r="EU100" s="77">
        <f>IFERROR(VLOOKUP(B100,'[1]20'!B:J,9,0),"0")</f>
        <v>0</v>
      </c>
      <c r="EV100" s="77">
        <f>IFERROR(VLOOKUP(B100,'[1]20'!B:K,10,0),"0")</f>
        <v>0</v>
      </c>
      <c r="EW100" s="77">
        <f>IFERROR(VLOOKUP(B100,'[1]20'!B:L,11,0),"0")</f>
        <v>0</v>
      </c>
      <c r="EX100" s="75">
        <f t="shared" si="63"/>
        <v>0</v>
      </c>
      <c r="EY100" s="77">
        <f>IFERROR(VLOOKUP(B100,'[1]21'!B:D,3,0),"0")</f>
        <v>0</v>
      </c>
      <c r="EZ100" s="77">
        <f>IFERROR(VLOOKUP(B100,'[1]21'!B:E,4,0),"0")</f>
        <v>0</v>
      </c>
      <c r="FA100" s="77">
        <f>IFERROR(VLOOKUP(B100,'[1]21'!B:F,5,0),"0")</f>
        <v>0</v>
      </c>
      <c r="FB100" s="77">
        <f>IFERROR(VLOOKUP(B100,'[1]21'!B:J,9,0),"0")</f>
        <v>0</v>
      </c>
      <c r="FC100" s="77">
        <f>IFERROR(VLOOKUP(B100,'[1]21'!B:K,10,0),"0")</f>
        <v>0</v>
      </c>
      <c r="FD100" s="77">
        <f>IFERROR(VLOOKUP(B100,'[1]21'!B:L,11,0),"0")</f>
        <v>0</v>
      </c>
      <c r="FE100" s="75">
        <f t="shared" si="64"/>
        <v>0</v>
      </c>
      <c r="FF100" s="77">
        <f>IFERROR(VLOOKUP(B100,'[1]22'!B:D,3,0),"0")</f>
        <v>0</v>
      </c>
      <c r="FG100" s="77">
        <f>IFERROR(VLOOKUP(B100,'[1]22'!B:E,4,0),"0")</f>
        <v>0</v>
      </c>
      <c r="FH100" s="77">
        <f>IFERROR(VLOOKUP(B100,'[1]22'!B:F,5,0),"0")</f>
        <v>0</v>
      </c>
      <c r="FI100" s="77">
        <f>IFERROR(VLOOKUP(B100,'[1]22'!B:J,9,0),"0")</f>
        <v>0</v>
      </c>
      <c r="FJ100" s="77">
        <f>IFERROR(VLOOKUP(B100,'[1]22'!B:K,10,0),"0")</f>
        <v>0</v>
      </c>
      <c r="FK100" s="77">
        <f>IFERROR(VLOOKUP(B100,'[1]22'!B:L,11,0),"0")</f>
        <v>0</v>
      </c>
      <c r="FL100" s="75">
        <f t="shared" si="65"/>
        <v>0</v>
      </c>
      <c r="FM100" s="77">
        <f>IFERROR(VLOOKUP(B100,'[1]23'!B:D,3,0),"0")</f>
        <v>0</v>
      </c>
      <c r="FN100" s="77">
        <f>IFERROR(VLOOKUP(B100,'[1]23'!B:E,4,0),"0")</f>
        <v>0</v>
      </c>
      <c r="FO100" s="77">
        <f>IFERROR(VLOOKUP(B100,'[1]23'!B:F,5,0),"0")</f>
        <v>0</v>
      </c>
      <c r="FP100" s="77">
        <f>IFERROR(VLOOKUP(B100,'[1]23'!B:J,9,0),"0")</f>
        <v>0</v>
      </c>
      <c r="FQ100" s="77">
        <f>IFERROR(VLOOKUP(B100,'[1]23'!B:K,10,0),"0")</f>
        <v>0</v>
      </c>
      <c r="FR100" s="77">
        <f>IFERROR(VLOOKUP(B100,'[1]23'!B:L,11,0),"0")</f>
        <v>0</v>
      </c>
      <c r="FS100" s="75">
        <f t="shared" si="66"/>
        <v>0</v>
      </c>
      <c r="FT100" s="77">
        <f>IFERROR(VLOOKUP(B100,'[1]24'!B:D,3,0),"0")</f>
        <v>0</v>
      </c>
      <c r="FU100" s="77">
        <f>IFERROR(VLOOKUP(B100,'[1]24'!B:E,4,0),"0")</f>
        <v>0</v>
      </c>
      <c r="FV100" s="77">
        <f>IFERROR(VLOOKUP(B100,'[1]24'!B:F,5,0),"0")</f>
        <v>0</v>
      </c>
      <c r="FW100" s="77">
        <f>IFERROR(VLOOKUP(B100,'[1]24'!B:J,9,0),"0")</f>
        <v>0</v>
      </c>
      <c r="FX100" s="77">
        <f>IFERROR(VLOOKUP(B100,'[1]24'!B:K,10,0),"0")</f>
        <v>0</v>
      </c>
      <c r="FY100" s="77">
        <f>IFERROR(VLOOKUP(B100,'[1]24'!B:L,11,0),"0")</f>
        <v>0</v>
      </c>
      <c r="FZ100" s="75">
        <f t="shared" si="67"/>
        <v>0</v>
      </c>
      <c r="GA100" s="77">
        <f>IFERROR(VLOOKUP(B100,'[1]25'!B:D,3,0),"0")</f>
        <v>0</v>
      </c>
      <c r="GB100" s="77">
        <f>IFERROR(VLOOKUP(B100,'[1]25'!B:E,4,0),"0")</f>
        <v>0</v>
      </c>
      <c r="GC100" s="77">
        <f>IFERROR(VLOOKUP(B100,'[1]25'!B:F,5,0),"0")</f>
        <v>0</v>
      </c>
      <c r="GD100" s="77">
        <f>IFERROR(VLOOKUP(B100,'[1]25'!B:J,9,0),"0")</f>
        <v>0</v>
      </c>
      <c r="GE100" s="77">
        <f>IFERROR(VLOOKUP(B100,'[1]25'!B:K,10,0),"0")</f>
        <v>0</v>
      </c>
      <c r="GF100" s="77">
        <f>IFERROR(VLOOKUP(B100,'[1]25'!B:L,11,0),"0")</f>
        <v>0</v>
      </c>
      <c r="GG100" s="75">
        <f t="shared" si="68"/>
        <v>0</v>
      </c>
      <c r="GH100" s="77">
        <f>IFERROR(VLOOKUP(B100,'[1]26'!B:D,3,0),"0")</f>
        <v>0</v>
      </c>
      <c r="GI100" s="77">
        <f>IFERROR(VLOOKUP(B100,'[1]26'!B:E,4,0),"0")</f>
        <v>0</v>
      </c>
      <c r="GJ100" s="77">
        <f>IFERROR(VLOOKUP(B100,'[1]26'!B:F,5,0),"0")</f>
        <v>0</v>
      </c>
      <c r="GK100" s="77">
        <f>IFERROR(VLOOKUP(B100,'[1]26'!B:J,9,0),"0")</f>
        <v>0</v>
      </c>
      <c r="GL100" s="77">
        <f>IFERROR(VLOOKUP(B100,'[1]26'!B:K,10,0),"0")</f>
        <v>0</v>
      </c>
      <c r="GM100" s="77">
        <f>IFERROR(VLOOKUP(B100,'[1]26'!B:L,11,0),"0")</f>
        <v>0</v>
      </c>
      <c r="GN100" s="75">
        <f t="shared" si="69"/>
        <v>0</v>
      </c>
      <c r="GO100" s="77">
        <f>IFERROR(VLOOKUP(B100,'[1]27'!B:D,3,0),"0")</f>
        <v>0</v>
      </c>
      <c r="GP100" s="77">
        <f>IFERROR(VLOOKUP(B100,'[1]27'!B:E,4,0),"0")</f>
        <v>0</v>
      </c>
      <c r="GQ100" s="77">
        <f>IFERROR(VLOOKUP(B100,'[1]27'!B:F,5,0),"0")</f>
        <v>0</v>
      </c>
      <c r="GR100" s="77">
        <f>IFERROR(VLOOKUP(B100,'[1]27'!B:J,9,0),"0")</f>
        <v>0</v>
      </c>
      <c r="GS100" s="77">
        <f>IFERROR(VLOOKUP(B100,'[1]27'!B:K,10,0),"0")</f>
        <v>0</v>
      </c>
      <c r="GT100" s="77">
        <f>IFERROR(VLOOKUP(B100,'[1]27'!B:L,11,0),"0")</f>
        <v>0</v>
      </c>
      <c r="GU100" s="75">
        <f t="shared" si="70"/>
        <v>0</v>
      </c>
      <c r="GV100" s="77">
        <f>IFERROR(VLOOKUP(B100,'[1]28'!B:D,3,0),"0")</f>
        <v>0</v>
      </c>
      <c r="GW100" s="77">
        <f>IFERROR(VLOOKUP(B100,'[1]28'!B:E,4,0),"0")</f>
        <v>0</v>
      </c>
      <c r="GX100" s="77">
        <f>IFERROR(VLOOKUP(B100,'[1]28'!B:F,5,0),"0")</f>
        <v>0</v>
      </c>
      <c r="GY100" s="77">
        <f>IFERROR(VLOOKUP(B100,'[1]28'!B:J,9,0),"0")</f>
        <v>0</v>
      </c>
      <c r="GZ100" s="77">
        <f>IFERROR(VLOOKUP(B100,'[1]28'!B:K,10,0),"0")</f>
        <v>0</v>
      </c>
      <c r="HA100" s="77">
        <f>IFERROR(VLOOKUP(B100,'[1]28'!B:L,11,0),"0")</f>
        <v>0</v>
      </c>
      <c r="HB100" s="75">
        <f t="shared" si="71"/>
        <v>0</v>
      </c>
      <c r="HC100" s="77" t="str">
        <f>IFERROR(VLOOKUP(B100,#REF!,3),"0")</f>
        <v>0</v>
      </c>
      <c r="HD100" s="77" t="str">
        <f>IFERROR(VLOOKUP(B100,#REF!,4,0),"0")</f>
        <v>0</v>
      </c>
      <c r="HE100" s="77" t="str">
        <f>IFERROR(VLOOKUP(B100,#REF!,5,0),"0")</f>
        <v>0</v>
      </c>
      <c r="HF100" s="77" t="str">
        <f>IFERROR(VLOOKUP(B100,#REF!,9,0),"0")</f>
        <v>0</v>
      </c>
      <c r="HG100" s="77" t="str">
        <f>IFERROR(VLOOKUP(B100,#REF!,10,0),"0")</f>
        <v>0</v>
      </c>
      <c r="HH100" s="77" t="str">
        <f>IFERROR(VLOOKUP(B100,#REF!,11,0),"0")</f>
        <v>0</v>
      </c>
      <c r="HI100" s="75">
        <f t="shared" si="72"/>
        <v>0</v>
      </c>
      <c r="HP100" s="75">
        <f t="shared" si="73"/>
        <v>0</v>
      </c>
      <c r="HW100" s="75">
        <f t="shared" si="74"/>
        <v>0</v>
      </c>
    </row>
    <row r="101" spans="1:231" x14ac:dyDescent="0.6">
      <c r="A101" s="57">
        <v>98</v>
      </c>
      <c r="B101" s="57">
        <v>900003</v>
      </c>
      <c r="C101" s="58" t="s">
        <v>16816</v>
      </c>
      <c r="D101" s="57" t="s">
        <v>168</v>
      </c>
      <c r="E101" s="59">
        <v>0</v>
      </c>
      <c r="F101" s="73">
        <f t="shared" si="43"/>
        <v>0</v>
      </c>
      <c r="G101" s="74">
        <f t="shared" si="75"/>
        <v>0</v>
      </c>
      <c r="H101" s="74">
        <f t="shared" si="75"/>
        <v>0</v>
      </c>
      <c r="I101" s="74">
        <f t="shared" si="75"/>
        <v>0</v>
      </c>
      <c r="J101" s="74">
        <f t="shared" si="75"/>
        <v>0</v>
      </c>
      <c r="K101" s="74">
        <f t="shared" si="75"/>
        <v>0</v>
      </c>
      <c r="L101" s="74">
        <f t="shared" si="75"/>
        <v>0</v>
      </c>
      <c r="M101" s="75">
        <f t="shared" si="41"/>
        <v>0</v>
      </c>
      <c r="N101" s="76">
        <f t="shared" si="42"/>
        <v>0</v>
      </c>
      <c r="O101" s="77" t="str">
        <f>IFERROR(VLOOKUP(B101,'[1]1ไม่มียอด'!B:D,3,0),"0")</f>
        <v>0</v>
      </c>
      <c r="P101" s="77" t="str">
        <f>IFERROR(VLOOKUP(B101,'[1]1ไม่มียอด'!B:E,4,0),"0")</f>
        <v>0</v>
      </c>
      <c r="Q101" s="77" t="str">
        <f>IFERROR(VLOOKUP(B101,'[1]1ไม่มียอด'!B:F,5,0),"0")</f>
        <v>0</v>
      </c>
      <c r="R101" s="77" t="str">
        <f>IFERROR(VLOOKUP(B101,'[1]1ไม่มียอด'!B:G,6,0),"0")</f>
        <v>0</v>
      </c>
      <c r="S101" s="77" t="str">
        <f>IFERROR(VLOOKUP(B101,'[1]1ไม่มียอด'!B:J,9,0),"0")</f>
        <v>0</v>
      </c>
      <c r="T101" s="77" t="str">
        <f>IFERROR(VLOOKUP(B101,'[1]1ไม่มียอด'!B:K,10,0),"0")</f>
        <v>0</v>
      </c>
      <c r="U101" s="75">
        <f t="shared" si="44"/>
        <v>0</v>
      </c>
      <c r="V101" s="77" t="str">
        <f>IFERROR(VLOOKUP(B101,#REF!,3,0),"0")</f>
        <v>0</v>
      </c>
      <c r="W101" s="77" t="str">
        <f>IFERROR(VLOOKUP(B101,#REF!,4,0),"0")</f>
        <v>0</v>
      </c>
      <c r="X101" s="77" t="str">
        <f>IFERROR(VLOOKUP(B101,#REF!,5,0),"0")</f>
        <v>0</v>
      </c>
      <c r="Y101" s="77" t="str">
        <f>IFERROR(VLOOKUP(B101,#REF!,9,0),"0")</f>
        <v>0</v>
      </c>
      <c r="Z101" s="77" t="str">
        <f>IFERROR(VLOOKUP(B101,#REF!,10,0),"0")</f>
        <v>0</v>
      </c>
      <c r="AA101" s="77" t="str">
        <f>IFERROR(VLOOKUP(B101,#REF!,11,0),"0")</f>
        <v>0</v>
      </c>
      <c r="AB101" s="75">
        <f t="shared" si="45"/>
        <v>0</v>
      </c>
      <c r="AC101" s="77">
        <f>IFERROR(VLOOKUP(B101,'[1]3'!B:D,3,0),"0")</f>
        <v>0</v>
      </c>
      <c r="AD101" s="77">
        <f>IFERROR(VLOOKUP(B101,'[1]3'!B:E,4,0),"0")</f>
        <v>0</v>
      </c>
      <c r="AE101" s="77">
        <f>IFERROR(VLOOKUP(B101,'[1]3'!B:F,5,0),"0")</f>
        <v>0</v>
      </c>
      <c r="AF101" s="77">
        <f>IFERROR(VLOOKUP(B101,'[1]3'!B:J,9,0),"0")</f>
        <v>0</v>
      </c>
      <c r="AG101" s="77">
        <f>IFERROR(VLOOKUP(B101,'[1]3'!B:K,10,0),"0")</f>
        <v>0</v>
      </c>
      <c r="AH101" s="77">
        <f>IFERROR(VLOOKUP(B101,'[1]3'!B:L,11,0),"0")</f>
        <v>0</v>
      </c>
      <c r="AI101" s="75">
        <f t="shared" si="46"/>
        <v>0</v>
      </c>
      <c r="AJ101" s="77">
        <f>IFERROR(VLOOKUP(B101,'[1]4'!B:D,3,0),"0")</f>
        <v>0</v>
      </c>
      <c r="AK101" s="77">
        <f>IFERROR(VLOOKUP(B101,'[1]4'!B:E,4,0),"0")</f>
        <v>0</v>
      </c>
      <c r="AL101" s="77">
        <f>IFERROR(VLOOKUP(B101,'[1]4'!B:F,5,0),"0")</f>
        <v>0</v>
      </c>
      <c r="AM101" s="77">
        <f>IFERROR(VLOOKUP(B101,'[1]4'!B:J,9,0),"0")</f>
        <v>0</v>
      </c>
      <c r="AN101" s="77">
        <f>IFERROR(VLOOKUP(B101,'[1]4'!B:K,10,0),"0")</f>
        <v>0</v>
      </c>
      <c r="AO101" s="77">
        <f>IFERROR(VLOOKUP(B101,'[1]4'!B:L,11,0),"0")</f>
        <v>0</v>
      </c>
      <c r="AP101" s="75">
        <f t="shared" si="47"/>
        <v>0</v>
      </c>
      <c r="AQ101" s="77">
        <f>IFERROR(VLOOKUP(B101,'[1]5'!B:D,3,0),"0")</f>
        <v>0</v>
      </c>
      <c r="AR101" s="77">
        <f>IFERROR(VLOOKUP(B101,'[1]5'!B:E,4,0),"0")</f>
        <v>0</v>
      </c>
      <c r="AS101" s="77">
        <f>IFERROR(VLOOKUP(B101,'[1]5'!B:F,5,0),"0")</f>
        <v>0</v>
      </c>
      <c r="AT101" s="77">
        <f>IFERROR(VLOOKUP(B101,'[1]5'!B:J,9,0),"0")</f>
        <v>0</v>
      </c>
      <c r="AU101" s="77">
        <f>IFERROR(VLOOKUP(B101,'[1]5'!B:K,10,0),"0")</f>
        <v>0</v>
      </c>
      <c r="AV101" s="77">
        <f>IFERROR(VLOOKUP(B101,'[1]5'!B:L,11,0),"0")</f>
        <v>0</v>
      </c>
      <c r="AW101" s="75">
        <f t="shared" si="48"/>
        <v>0</v>
      </c>
      <c r="AX101" s="77">
        <f>IFERROR(VLOOKUP(B101,'[1]6'!B:D,3,0),"0")</f>
        <v>0</v>
      </c>
      <c r="AY101" s="77">
        <f>IFERROR(VLOOKUP(B101,'[1]6'!B:E,4,0),"0")</f>
        <v>0</v>
      </c>
      <c r="AZ101" s="77">
        <f>IFERROR(VLOOKUP(B101,'[1]6'!B:F,5,0),"0")</f>
        <v>0</v>
      </c>
      <c r="BA101" s="77">
        <f>IFERROR(VLOOKUP(B101,'[1]6'!B:J,9,0),"0")</f>
        <v>0</v>
      </c>
      <c r="BB101" s="77">
        <f>IFERROR(VLOOKUP(B101,'[1]6'!B:K,10,0),"0")</f>
        <v>0</v>
      </c>
      <c r="BC101" s="77">
        <f>IFERROR(VLOOKUP(B101,'[1]6'!B:L,11,0),"0")</f>
        <v>0</v>
      </c>
      <c r="BD101" s="75">
        <f t="shared" si="49"/>
        <v>0</v>
      </c>
      <c r="BE101" s="77">
        <f>IFERROR(VLOOKUP(B101,'[1]7'!B:D,3,0),"0")</f>
        <v>0</v>
      </c>
      <c r="BF101" s="77">
        <f>IFERROR(VLOOKUP(B101,'[1]7'!B:E,4,0),"0")</f>
        <v>0</v>
      </c>
      <c r="BG101" s="77">
        <f>IFERROR(VLOOKUP(B101,'[1]7'!B:F,5,0),"0")</f>
        <v>0</v>
      </c>
      <c r="BH101" s="77">
        <f>IFERROR(VLOOKUP(B101,'[1]7'!B:J,9,0),"0")</f>
        <v>0</v>
      </c>
      <c r="BI101" s="77">
        <f>IFERROR(VLOOKUP(B101,'[1]7'!B:K,10,0),"0")</f>
        <v>0</v>
      </c>
      <c r="BJ101" s="77">
        <f>IFERROR(VLOOKUP(B101,'[1]7'!B:L,11,0),"0")</f>
        <v>0</v>
      </c>
      <c r="BK101" s="75">
        <f t="shared" si="50"/>
        <v>0</v>
      </c>
      <c r="BL101" s="77">
        <f>IFERROR(VLOOKUP(B101,'[1]8'!B:D,3,0),"0")</f>
        <v>0</v>
      </c>
      <c r="BM101" s="77">
        <f>IFERROR(VLOOKUP(B101,'[1]8'!B:E,4,0),"0")</f>
        <v>0</v>
      </c>
      <c r="BN101" s="77">
        <f>IFERROR(VLOOKUP(B101,'[1]8'!B:F,5,0),"0")</f>
        <v>0</v>
      </c>
      <c r="BO101" s="77">
        <f>IFERROR(VLOOKUP(B101,'[1]8'!B:J,9,0),"0")</f>
        <v>0</v>
      </c>
      <c r="BP101" s="77">
        <f>IFERROR(VLOOKUP(B101,'[1]8'!B:K,10,0),"0")</f>
        <v>0</v>
      </c>
      <c r="BQ101" s="77">
        <f>IFERROR(VLOOKUP(B101,'[1]8'!B:L,11,0),"0")</f>
        <v>0</v>
      </c>
      <c r="BR101" s="75">
        <f t="shared" si="51"/>
        <v>0</v>
      </c>
      <c r="BS101" s="77">
        <f>IFERROR(VLOOKUP(B101,'[1]9'!B:D,3,0),"0")</f>
        <v>0</v>
      </c>
      <c r="BT101" s="77">
        <f>IFERROR(VLOOKUP(B101,'[1]9'!B:E,4,0),"0")</f>
        <v>0</v>
      </c>
      <c r="BU101" s="77">
        <f>IFERROR(VLOOKUP(B101,'[1]9'!B:F,5,0),"0")</f>
        <v>0</v>
      </c>
      <c r="BV101" s="77">
        <f>IFERROR(VLOOKUP(B101,'[1]9'!B:J,9,0),"0")</f>
        <v>0</v>
      </c>
      <c r="BW101" s="77">
        <f>IFERROR(VLOOKUP(B101,'[1]9'!B:K,10,0),"0")</f>
        <v>0</v>
      </c>
      <c r="BX101" s="77">
        <f>IFERROR(VLOOKUP(B101,'[1]9'!B:L,11,0),"0")</f>
        <v>0</v>
      </c>
      <c r="BY101" s="75">
        <f t="shared" si="52"/>
        <v>0</v>
      </c>
      <c r="BZ101" s="77">
        <f>IFERROR(VLOOKUP(B101,'[1]10'!B:D,3,0),"0")</f>
        <v>0</v>
      </c>
      <c r="CA101" s="77">
        <f>IFERROR(VLOOKUP(B101,'[1]10'!B:E,4,0),"0")</f>
        <v>0</v>
      </c>
      <c r="CB101" s="77">
        <f>VLOOKUP(B101,'[1]10'!B:F,5,0)</f>
        <v>0</v>
      </c>
      <c r="CC101" s="77">
        <f>IFERROR(VLOOKUP(B101,'[1]10'!B:J,9,0),"0")</f>
        <v>0</v>
      </c>
      <c r="CD101" s="77">
        <f>IFERROR(VLOOKUP(B101,'[1]10'!B:K,10,0),"0")</f>
        <v>0</v>
      </c>
      <c r="CE101" s="77">
        <f>IFERROR(VLOOKUP(B101,'[1]10'!B:L,11,0),"0")</f>
        <v>0</v>
      </c>
      <c r="CF101" s="75">
        <f t="shared" si="53"/>
        <v>0</v>
      </c>
      <c r="CG101" s="77">
        <f>IFERROR(VLOOKUP(B101,'[1]11'!B:D,3,0),"0")</f>
        <v>0</v>
      </c>
      <c r="CH101" s="77">
        <f>IFERROR(VLOOKUP(B101,'[1]11'!B:E,4,0),"0")</f>
        <v>0</v>
      </c>
      <c r="CI101" s="77">
        <f>IFERROR(VLOOKUP(B101,'[1]11'!B:F,5,0),"0")</f>
        <v>0</v>
      </c>
      <c r="CJ101" s="77">
        <f>IFERROR(VLOOKUP(B101,'[1]11'!B:J,9,0),"0")</f>
        <v>0</v>
      </c>
      <c r="CK101" s="77">
        <f>IFERROR(VLOOKUP(B101,'[1]11'!B:K,10,0),"0")</f>
        <v>0</v>
      </c>
      <c r="CL101" s="77">
        <f>IFERROR(VLOOKUP(B101,'[1]11'!B:L,11,0),"0")</f>
        <v>0</v>
      </c>
      <c r="CM101" s="75">
        <f t="shared" si="54"/>
        <v>0</v>
      </c>
      <c r="CN101" s="77">
        <f>IFERROR(VLOOKUP(B101,'[1]12'!B:D,3,0),"0")</f>
        <v>0</v>
      </c>
      <c r="CO101" s="77">
        <f>IFERROR(VLOOKUP(B101,'[1]12'!B:E,4,0),"0")</f>
        <v>0</v>
      </c>
      <c r="CP101" s="77">
        <f>IFERROR(VLOOKUP(B101,'[1]12'!B:F,5,0),"0")</f>
        <v>0</v>
      </c>
      <c r="CQ101" s="77">
        <f>IFERROR(VLOOKUP(B101,'[1]12'!B:J,9,0),"0")</f>
        <v>0</v>
      </c>
      <c r="CR101" s="77">
        <f>IFERROR(VLOOKUP(B101,'[1]12'!B:K,10,0),"0")</f>
        <v>0</v>
      </c>
      <c r="CS101" s="77">
        <f>IFERROR(VLOOKUP(B101,'[1]12'!B:L,11,0),"0")</f>
        <v>0</v>
      </c>
      <c r="CT101" s="75">
        <f t="shared" si="55"/>
        <v>0</v>
      </c>
      <c r="CU101" s="77">
        <f>IFERROR(VLOOKUP(B101,'[1]13'!B:D,3,0),"0")</f>
        <v>0</v>
      </c>
      <c r="CV101" s="77">
        <f>IFERROR(VLOOKUP(B101,'[1]13'!B:E,4,0),"0")</f>
        <v>0</v>
      </c>
      <c r="CW101" s="77">
        <f>IFERROR(VLOOKUP(B101,'[1]13'!B:F,5,0),"0")</f>
        <v>0</v>
      </c>
      <c r="CX101" s="77">
        <f>IFERROR(VLOOKUP(B101,'[1]13'!B:J,9,0),"0")</f>
        <v>0</v>
      </c>
      <c r="CY101" s="77">
        <f>IFERROR(VLOOKUP(B101,'[1]13'!B:K,10,0),"0")</f>
        <v>0</v>
      </c>
      <c r="CZ101" s="77">
        <f>IFERROR(VLOOKUP(B101,'[1]13'!B:L,11,0),"0")</f>
        <v>0</v>
      </c>
      <c r="DA101" s="75">
        <f t="shared" si="56"/>
        <v>0</v>
      </c>
      <c r="DB101" s="77">
        <f>IFERROR(VLOOKUP(B101,'[1]14'!B:D,3,0),"0")</f>
        <v>0</v>
      </c>
      <c r="DC101" s="77">
        <f>IFERROR(VLOOKUP(B101,'[1]14'!B:E,4,0),"0")</f>
        <v>0</v>
      </c>
      <c r="DD101" s="77">
        <f>IFERROR(VLOOKUP(B101,'[1]14'!B:F,5,0),"0")</f>
        <v>0</v>
      </c>
      <c r="DE101" s="77">
        <f>IFERROR(VLOOKUP(B101,'[1]14'!B:J,9,0),"0")</f>
        <v>0</v>
      </c>
      <c r="DF101" s="77">
        <f>IFERROR(VLOOKUP(B101,'[1]14'!B:K,10,0),"0")</f>
        <v>0</v>
      </c>
      <c r="DG101" s="77">
        <f>IFERROR(VLOOKUP(B101,'[1]14'!B:L,11,0),"0")</f>
        <v>0</v>
      </c>
      <c r="DH101" s="75">
        <f t="shared" si="57"/>
        <v>0</v>
      </c>
      <c r="DI101" s="77">
        <f>IFERROR(VLOOKUP(B101,'[1]15'!B:D,3,0),"0")</f>
        <v>0</v>
      </c>
      <c r="DJ101" s="77">
        <f>IFERROR(VLOOKUP(B101,'[1]15'!B:E,4,0),"0")</f>
        <v>0</v>
      </c>
      <c r="DK101" s="77">
        <f>IFERROR(VLOOKUP(B101,'[1]15'!B:F,5,0),"0")</f>
        <v>0</v>
      </c>
      <c r="DL101" s="77">
        <f>IFERROR(VLOOKUP(B101,'[1]15'!B:J,9,0),"0")</f>
        <v>0</v>
      </c>
      <c r="DM101" s="77">
        <f>IFERROR(VLOOKUP(B101,'[1]15'!B:K,10,0),"0")</f>
        <v>0</v>
      </c>
      <c r="DN101" s="77">
        <f>IFERROR(VLOOKUP(B101,'[1]15'!B:L,11,0),"0")</f>
        <v>0</v>
      </c>
      <c r="DO101" s="75">
        <f t="shared" si="58"/>
        <v>0</v>
      </c>
      <c r="DP101" s="77">
        <f>IFERROR(VLOOKUP(B101,'[1]16'!B:D,3,0),"0")</f>
        <v>0</v>
      </c>
      <c r="DQ101" s="77">
        <f>IFERROR(VLOOKUP(B101,'[1]16'!B:E,4,0),"0")</f>
        <v>0</v>
      </c>
      <c r="DR101" s="77">
        <f>IFERROR(VLOOKUP(B101,'[1]16'!B:F,5,0),"0")</f>
        <v>0</v>
      </c>
      <c r="DS101" s="77">
        <f>IFERROR(VLOOKUP(B101,'[1]16'!B:J,9,0),"0")</f>
        <v>0</v>
      </c>
      <c r="DT101" s="77">
        <f>IFERROR(VLOOKUP(B101,'[1]16'!B:K,10,0),"0")</f>
        <v>0</v>
      </c>
      <c r="DU101" s="77">
        <f>IFERROR(VLOOKUP(B101,'[1]16'!B:L,11,0),"0")</f>
        <v>0</v>
      </c>
      <c r="DV101" s="75">
        <f t="shared" si="59"/>
        <v>0</v>
      </c>
      <c r="DW101" s="77">
        <f>IFERROR(VLOOKUP(B101,'[1]17'!B:D,3,0),"0")</f>
        <v>0</v>
      </c>
      <c r="DX101" s="77">
        <f>IFERROR(VLOOKUP(B101,'[1]17'!B:E,4,0),"0")</f>
        <v>0</v>
      </c>
      <c r="DY101" s="77">
        <f>IFERROR(VLOOKUP(B101,'[1]17'!B:F,5,0),"0")</f>
        <v>0</v>
      </c>
      <c r="DZ101" s="77">
        <f>IFERROR(VLOOKUP(B101,'[1]17'!B:J,9,0),"0")</f>
        <v>0</v>
      </c>
      <c r="EA101" s="77">
        <f>IFERROR(VLOOKUP(B101,'[1]17'!B:K,10,0),"0")</f>
        <v>0</v>
      </c>
      <c r="EB101" s="77">
        <f>IFERROR(VLOOKUP(B101,'[1]17'!B:L,11,0),"0")</f>
        <v>0</v>
      </c>
      <c r="EC101" s="75">
        <f t="shared" si="60"/>
        <v>0</v>
      </c>
      <c r="ED101" s="77">
        <f>IFERROR(VLOOKUP(B101,'[1]18'!B:D,3,0),"0")</f>
        <v>0</v>
      </c>
      <c r="EE101" s="77">
        <f>IFERROR(VLOOKUP(B101,'[1]18'!B:E,4,0),"0")</f>
        <v>0</v>
      </c>
      <c r="EF101" s="77">
        <f>IFERROR(VLOOKUP(B101,'[1]18'!B:F,5,0),"0")</f>
        <v>0</v>
      </c>
      <c r="EG101" s="77">
        <f>IFERROR(VLOOKUP(B101,'[1]18'!B:J,9,0),"0")</f>
        <v>0</v>
      </c>
      <c r="EH101" s="77">
        <f>IFERROR(VLOOKUP(B101,'[1]18'!B:K,10,0),"0")</f>
        <v>0</v>
      </c>
      <c r="EI101" s="77">
        <f>IFERROR(VLOOKUP(B101,'[1]18'!B:L,11,0),"0")</f>
        <v>0</v>
      </c>
      <c r="EJ101" s="75">
        <f t="shared" si="61"/>
        <v>0</v>
      </c>
      <c r="EK101" s="77">
        <f>IFERROR(VLOOKUP(B101,'[1]19'!B:D,3,0),"0")</f>
        <v>0</v>
      </c>
      <c r="EL101" s="77">
        <f>IFERROR(VLOOKUP(B101,'[1]19'!B:E,4,0),"0")</f>
        <v>0</v>
      </c>
      <c r="EM101" s="77">
        <f>IFERROR(VLOOKUP(B101,'[1]19'!B:F,5,0),"0")</f>
        <v>0</v>
      </c>
      <c r="EN101" s="77">
        <f>IFERROR(VLOOKUP(B101,'[1]19'!B:J,9,0),"0")</f>
        <v>0</v>
      </c>
      <c r="EO101" s="77">
        <f>IFERROR(VLOOKUP(B101,'[1]19'!B:K,10,0),"0")</f>
        <v>0</v>
      </c>
      <c r="EP101" s="77">
        <f>IFERROR(VLOOKUP(B101,'[1]19'!B:L,11,0),"0")</f>
        <v>0</v>
      </c>
      <c r="EQ101" s="75">
        <f t="shared" si="62"/>
        <v>0</v>
      </c>
      <c r="ER101" s="77">
        <f>IFERROR(VLOOKUP(B101,'[1]20'!B:D,3,0),"0")</f>
        <v>0</v>
      </c>
      <c r="ES101" s="77">
        <f>IFERROR(VLOOKUP(B101,'[1]20'!B:E,4,0),"0")</f>
        <v>0</v>
      </c>
      <c r="ET101" s="77">
        <f>IFERROR(VLOOKUP(B101,'[1]20'!B:F,5,0),"0")</f>
        <v>0</v>
      </c>
      <c r="EU101" s="77">
        <f>IFERROR(VLOOKUP(B101,'[1]20'!B:J,9,0),"0")</f>
        <v>0</v>
      </c>
      <c r="EV101" s="77">
        <f>IFERROR(VLOOKUP(B101,'[1]20'!B:K,10,0),"0")</f>
        <v>0</v>
      </c>
      <c r="EW101" s="77">
        <f>IFERROR(VLOOKUP(B101,'[1]20'!B:L,11,0),"0")</f>
        <v>0</v>
      </c>
      <c r="EX101" s="75">
        <f t="shared" si="63"/>
        <v>0</v>
      </c>
      <c r="EY101" s="77">
        <f>IFERROR(VLOOKUP(B101,'[1]21'!B:D,3,0),"0")</f>
        <v>0</v>
      </c>
      <c r="EZ101" s="77">
        <f>IFERROR(VLOOKUP(B101,'[1]21'!B:E,4,0),"0")</f>
        <v>0</v>
      </c>
      <c r="FA101" s="77">
        <f>IFERROR(VLOOKUP(B101,'[1]21'!B:F,5,0),"0")</f>
        <v>0</v>
      </c>
      <c r="FB101" s="77">
        <f>IFERROR(VLOOKUP(B101,'[1]21'!B:J,9,0),"0")</f>
        <v>0</v>
      </c>
      <c r="FC101" s="77">
        <f>IFERROR(VLOOKUP(B101,'[1]21'!B:K,10,0),"0")</f>
        <v>0</v>
      </c>
      <c r="FD101" s="77">
        <f>IFERROR(VLOOKUP(B101,'[1]21'!B:L,11,0),"0")</f>
        <v>0</v>
      </c>
      <c r="FE101" s="75">
        <f t="shared" si="64"/>
        <v>0</v>
      </c>
      <c r="FF101" s="77">
        <f>IFERROR(VLOOKUP(B101,'[1]22'!B:D,3,0),"0")</f>
        <v>0</v>
      </c>
      <c r="FG101" s="77">
        <f>IFERROR(VLOOKUP(B101,'[1]22'!B:E,4,0),"0")</f>
        <v>0</v>
      </c>
      <c r="FH101" s="77">
        <f>IFERROR(VLOOKUP(B101,'[1]22'!B:F,5,0),"0")</f>
        <v>0</v>
      </c>
      <c r="FI101" s="77">
        <f>IFERROR(VLOOKUP(B101,'[1]22'!B:J,9,0),"0")</f>
        <v>0</v>
      </c>
      <c r="FJ101" s="77">
        <f>IFERROR(VLOOKUP(B101,'[1]22'!B:K,10,0),"0")</f>
        <v>0</v>
      </c>
      <c r="FK101" s="77">
        <f>IFERROR(VLOOKUP(B101,'[1]22'!B:L,11,0),"0")</f>
        <v>0</v>
      </c>
      <c r="FL101" s="75">
        <f t="shared" si="65"/>
        <v>0</v>
      </c>
      <c r="FM101" s="77">
        <f>IFERROR(VLOOKUP(B101,'[1]23'!B:D,3,0),"0")</f>
        <v>0</v>
      </c>
      <c r="FN101" s="77">
        <f>IFERROR(VLOOKUP(B101,'[1]23'!B:E,4,0),"0")</f>
        <v>0</v>
      </c>
      <c r="FO101" s="77">
        <f>IFERROR(VLOOKUP(B101,'[1]23'!B:F,5,0),"0")</f>
        <v>0</v>
      </c>
      <c r="FP101" s="77">
        <f>IFERROR(VLOOKUP(B101,'[1]23'!B:J,9,0),"0")</f>
        <v>0</v>
      </c>
      <c r="FQ101" s="77">
        <f>IFERROR(VLOOKUP(B101,'[1]23'!B:K,10,0),"0")</f>
        <v>0</v>
      </c>
      <c r="FR101" s="77">
        <f>IFERROR(VLOOKUP(B101,'[1]23'!B:L,11,0),"0")</f>
        <v>0</v>
      </c>
      <c r="FS101" s="75">
        <f t="shared" si="66"/>
        <v>0</v>
      </c>
      <c r="FT101" s="77">
        <f>IFERROR(VLOOKUP(B101,'[1]24'!B:D,3,0),"0")</f>
        <v>0</v>
      </c>
      <c r="FU101" s="77">
        <f>IFERROR(VLOOKUP(B101,'[1]24'!B:E,4,0),"0")</f>
        <v>0</v>
      </c>
      <c r="FV101" s="77">
        <f>IFERROR(VLOOKUP(B101,'[1]24'!B:F,5,0),"0")</f>
        <v>0</v>
      </c>
      <c r="FW101" s="77">
        <f>IFERROR(VLOOKUP(B101,'[1]24'!B:J,9,0),"0")</f>
        <v>0</v>
      </c>
      <c r="FX101" s="77">
        <f>IFERROR(VLOOKUP(B101,'[1]24'!B:K,10,0),"0")</f>
        <v>0</v>
      </c>
      <c r="FY101" s="77">
        <f>IFERROR(VLOOKUP(B101,'[1]24'!B:L,11,0),"0")</f>
        <v>0</v>
      </c>
      <c r="FZ101" s="75">
        <f t="shared" si="67"/>
        <v>0</v>
      </c>
      <c r="GA101" s="77">
        <f>IFERROR(VLOOKUP(B101,'[1]25'!B:D,3,0),"0")</f>
        <v>0</v>
      </c>
      <c r="GB101" s="77">
        <f>IFERROR(VLOOKUP(B101,'[1]25'!B:E,4,0),"0")</f>
        <v>0</v>
      </c>
      <c r="GC101" s="77">
        <f>IFERROR(VLOOKUP(B101,'[1]25'!B:F,5,0),"0")</f>
        <v>0</v>
      </c>
      <c r="GD101" s="77">
        <f>IFERROR(VLOOKUP(B101,'[1]25'!B:J,9,0),"0")</f>
        <v>0</v>
      </c>
      <c r="GE101" s="77">
        <f>IFERROR(VLOOKUP(B101,'[1]25'!B:K,10,0),"0")</f>
        <v>0</v>
      </c>
      <c r="GF101" s="77">
        <f>IFERROR(VLOOKUP(B101,'[1]25'!B:L,11,0),"0")</f>
        <v>0</v>
      </c>
      <c r="GG101" s="75">
        <f t="shared" si="68"/>
        <v>0</v>
      </c>
      <c r="GH101" s="77">
        <f>IFERROR(VLOOKUP(B101,'[1]26'!B:D,3,0),"0")</f>
        <v>0</v>
      </c>
      <c r="GI101" s="77">
        <f>IFERROR(VLOOKUP(B101,'[1]26'!B:E,4,0),"0")</f>
        <v>0</v>
      </c>
      <c r="GJ101" s="77">
        <f>IFERROR(VLOOKUP(B101,'[1]26'!B:F,5,0),"0")</f>
        <v>0</v>
      </c>
      <c r="GK101" s="77">
        <f>IFERROR(VLOOKUP(B101,'[1]26'!B:J,9,0),"0")</f>
        <v>0</v>
      </c>
      <c r="GL101" s="77">
        <f>IFERROR(VLOOKUP(B101,'[1]26'!B:K,10,0),"0")</f>
        <v>0</v>
      </c>
      <c r="GM101" s="77">
        <f>IFERROR(VLOOKUP(B101,'[1]26'!B:L,11,0),"0")</f>
        <v>0</v>
      </c>
      <c r="GN101" s="75">
        <f t="shared" si="69"/>
        <v>0</v>
      </c>
      <c r="GO101" s="77">
        <f>IFERROR(VLOOKUP(B101,'[1]27'!B:D,3,0),"0")</f>
        <v>0</v>
      </c>
      <c r="GP101" s="77">
        <f>IFERROR(VLOOKUP(B101,'[1]27'!B:E,4,0),"0")</f>
        <v>0</v>
      </c>
      <c r="GQ101" s="77">
        <f>IFERROR(VLOOKUP(B101,'[1]27'!B:F,5,0),"0")</f>
        <v>0</v>
      </c>
      <c r="GR101" s="77">
        <f>IFERROR(VLOOKUP(B101,'[1]27'!B:J,9,0),"0")</f>
        <v>0</v>
      </c>
      <c r="GS101" s="77">
        <f>IFERROR(VLOOKUP(B101,'[1]27'!B:K,10,0),"0")</f>
        <v>0</v>
      </c>
      <c r="GT101" s="77">
        <f>IFERROR(VLOOKUP(B101,'[1]27'!B:L,11,0),"0")</f>
        <v>0</v>
      </c>
      <c r="GU101" s="75">
        <f t="shared" si="70"/>
        <v>0</v>
      </c>
      <c r="GV101" s="77">
        <f>IFERROR(VLOOKUP(B101,'[1]28'!B:D,3,0),"0")</f>
        <v>0</v>
      </c>
      <c r="GW101" s="77">
        <f>IFERROR(VLOOKUP(B101,'[1]28'!B:E,4,0),"0")</f>
        <v>0</v>
      </c>
      <c r="GX101" s="77">
        <f>IFERROR(VLOOKUP(B101,'[1]28'!B:F,5,0),"0")</f>
        <v>0</v>
      </c>
      <c r="GY101" s="77">
        <f>IFERROR(VLOOKUP(B101,'[1]28'!B:J,9,0),"0")</f>
        <v>0</v>
      </c>
      <c r="GZ101" s="77">
        <f>IFERROR(VLOOKUP(B101,'[1]28'!B:K,10,0),"0")</f>
        <v>0</v>
      </c>
      <c r="HA101" s="77">
        <f>IFERROR(VLOOKUP(B101,'[1]28'!B:L,11,0),"0")</f>
        <v>0</v>
      </c>
      <c r="HB101" s="75">
        <f t="shared" si="71"/>
        <v>0</v>
      </c>
      <c r="HC101" s="77" t="str">
        <f>IFERROR(VLOOKUP(B101,#REF!,3),"0")</f>
        <v>0</v>
      </c>
      <c r="HD101" s="77" t="str">
        <f>IFERROR(VLOOKUP(B101,#REF!,4,0),"0")</f>
        <v>0</v>
      </c>
      <c r="HE101" s="77" t="str">
        <f>IFERROR(VLOOKUP(B101,#REF!,5,0),"0")</f>
        <v>0</v>
      </c>
      <c r="HF101" s="77" t="str">
        <f>IFERROR(VLOOKUP(B101,#REF!,9,0),"0")</f>
        <v>0</v>
      </c>
      <c r="HG101" s="77" t="str">
        <f>IFERROR(VLOOKUP(B101,#REF!,10,0),"0")</f>
        <v>0</v>
      </c>
      <c r="HH101" s="77" t="str">
        <f>IFERROR(VLOOKUP(B101,#REF!,11,0),"0")</f>
        <v>0</v>
      </c>
      <c r="HI101" s="75">
        <f t="shared" si="72"/>
        <v>0</v>
      </c>
      <c r="HP101" s="75">
        <f t="shared" si="73"/>
        <v>0</v>
      </c>
      <c r="HW101" s="75">
        <f t="shared" si="74"/>
        <v>0</v>
      </c>
    </row>
    <row r="102" spans="1:231" x14ac:dyDescent="0.6">
      <c r="A102" s="57">
        <v>99</v>
      </c>
      <c r="B102" s="57">
        <v>900004</v>
      </c>
      <c r="C102" s="58" t="s">
        <v>16817</v>
      </c>
      <c r="D102" s="57" t="s">
        <v>168</v>
      </c>
      <c r="E102" s="59">
        <v>0</v>
      </c>
      <c r="F102" s="73">
        <f t="shared" si="43"/>
        <v>0</v>
      </c>
      <c r="G102" s="74">
        <f t="shared" si="75"/>
        <v>1</v>
      </c>
      <c r="H102" s="74">
        <f t="shared" si="75"/>
        <v>0</v>
      </c>
      <c r="I102" s="74">
        <f t="shared" si="75"/>
        <v>0</v>
      </c>
      <c r="J102" s="74">
        <f t="shared" si="75"/>
        <v>0</v>
      </c>
      <c r="K102" s="74">
        <f t="shared" si="75"/>
        <v>0</v>
      </c>
      <c r="L102" s="74">
        <f t="shared" si="75"/>
        <v>0</v>
      </c>
      <c r="M102" s="75">
        <f t="shared" si="41"/>
        <v>1</v>
      </c>
      <c r="N102" s="76">
        <f t="shared" si="42"/>
        <v>1</v>
      </c>
      <c r="O102" s="77" t="str">
        <f>IFERROR(VLOOKUP(B102,'[1]1ไม่มียอด'!B:D,3,0),"0")</f>
        <v>0</v>
      </c>
      <c r="P102" s="77" t="str">
        <f>IFERROR(VLOOKUP(B102,'[1]1ไม่มียอด'!B:E,4,0),"0")</f>
        <v>0</v>
      </c>
      <c r="Q102" s="77" t="str">
        <f>IFERROR(VLOOKUP(B102,'[1]1ไม่มียอด'!B:F,5,0),"0")</f>
        <v>0</v>
      </c>
      <c r="R102" s="77" t="str">
        <f>IFERROR(VLOOKUP(B102,'[1]1ไม่มียอด'!B:G,6,0),"0")</f>
        <v>0</v>
      </c>
      <c r="S102" s="77" t="str">
        <f>IFERROR(VLOOKUP(B102,'[1]1ไม่มียอด'!B:J,9,0),"0")</f>
        <v>0</v>
      </c>
      <c r="T102" s="77" t="str">
        <f>IFERROR(VLOOKUP(B102,'[1]1ไม่มียอด'!B:K,10,0),"0")</f>
        <v>0</v>
      </c>
      <c r="U102" s="75">
        <f t="shared" si="44"/>
        <v>0</v>
      </c>
      <c r="V102" s="77" t="str">
        <f>IFERROR(VLOOKUP(B102,#REF!,3,0),"0")</f>
        <v>0</v>
      </c>
      <c r="W102" s="77" t="str">
        <f>IFERROR(VLOOKUP(B102,#REF!,4,0),"0")</f>
        <v>0</v>
      </c>
      <c r="X102" s="77" t="str">
        <f>IFERROR(VLOOKUP(B102,#REF!,5,0),"0")</f>
        <v>0</v>
      </c>
      <c r="Y102" s="77" t="str">
        <f>IFERROR(VLOOKUP(B102,#REF!,9,0),"0")</f>
        <v>0</v>
      </c>
      <c r="Z102" s="77" t="str">
        <f>IFERROR(VLOOKUP(B102,#REF!,10,0),"0")</f>
        <v>0</v>
      </c>
      <c r="AA102" s="77" t="str">
        <f>IFERROR(VLOOKUP(B102,#REF!,11,0),"0")</f>
        <v>0</v>
      </c>
      <c r="AB102" s="75">
        <f t="shared" si="45"/>
        <v>0</v>
      </c>
      <c r="AC102" s="77">
        <f>IFERROR(VLOOKUP(B102,'[1]3'!B:D,3,0),"0")</f>
        <v>0</v>
      </c>
      <c r="AD102" s="77">
        <f>IFERROR(VLOOKUP(B102,'[1]3'!B:E,4,0),"0")</f>
        <v>0</v>
      </c>
      <c r="AE102" s="77">
        <f>IFERROR(VLOOKUP(B102,'[1]3'!B:F,5,0),"0")</f>
        <v>0</v>
      </c>
      <c r="AF102" s="77">
        <f>IFERROR(VLOOKUP(B102,'[1]3'!B:J,9,0),"0")</f>
        <v>0</v>
      </c>
      <c r="AG102" s="77">
        <f>IFERROR(VLOOKUP(B102,'[1]3'!B:K,10,0),"0")</f>
        <v>0</v>
      </c>
      <c r="AH102" s="77">
        <f>IFERROR(VLOOKUP(B102,'[1]3'!B:L,11,0),"0")</f>
        <v>0</v>
      </c>
      <c r="AI102" s="75">
        <f t="shared" si="46"/>
        <v>0</v>
      </c>
      <c r="AJ102" s="77">
        <f>IFERROR(VLOOKUP(B102,'[1]4'!B:D,3,0),"0")</f>
        <v>0</v>
      </c>
      <c r="AK102" s="77">
        <f>IFERROR(VLOOKUP(B102,'[1]4'!B:E,4,0),"0")</f>
        <v>0</v>
      </c>
      <c r="AL102" s="77">
        <f>IFERROR(VLOOKUP(B102,'[1]4'!B:F,5,0),"0")</f>
        <v>0</v>
      </c>
      <c r="AM102" s="77">
        <f>IFERROR(VLOOKUP(B102,'[1]4'!B:J,9,0),"0")</f>
        <v>0</v>
      </c>
      <c r="AN102" s="77">
        <f>IFERROR(VLOOKUP(B102,'[1]4'!B:K,10,0),"0")</f>
        <v>0</v>
      </c>
      <c r="AO102" s="77">
        <f>IFERROR(VLOOKUP(B102,'[1]4'!B:L,11,0),"0")</f>
        <v>0</v>
      </c>
      <c r="AP102" s="75">
        <f t="shared" si="47"/>
        <v>0</v>
      </c>
      <c r="AQ102" s="77">
        <f>IFERROR(VLOOKUP(B102,'[1]5'!B:D,3,0),"0")</f>
        <v>0</v>
      </c>
      <c r="AR102" s="77">
        <f>IFERROR(VLOOKUP(B102,'[1]5'!B:E,4,0),"0")</f>
        <v>0</v>
      </c>
      <c r="AS102" s="77">
        <f>IFERROR(VLOOKUP(B102,'[1]5'!B:F,5,0),"0")</f>
        <v>0</v>
      </c>
      <c r="AT102" s="77">
        <f>IFERROR(VLOOKUP(B102,'[1]5'!B:J,9,0),"0")</f>
        <v>0</v>
      </c>
      <c r="AU102" s="77">
        <f>IFERROR(VLOOKUP(B102,'[1]5'!B:K,10,0),"0")</f>
        <v>0</v>
      </c>
      <c r="AV102" s="77">
        <f>IFERROR(VLOOKUP(B102,'[1]5'!B:L,11,0),"0")</f>
        <v>0</v>
      </c>
      <c r="AW102" s="75">
        <f t="shared" si="48"/>
        <v>0</v>
      </c>
      <c r="AX102" s="77">
        <f>IFERROR(VLOOKUP(B102,'[1]6'!B:D,3,0),"0")</f>
        <v>1</v>
      </c>
      <c r="AY102" s="77">
        <f>IFERROR(VLOOKUP(B102,'[1]6'!B:E,4,0),"0")</f>
        <v>0</v>
      </c>
      <c r="AZ102" s="77">
        <f>IFERROR(VLOOKUP(B102,'[1]6'!B:F,5,0),"0")</f>
        <v>0</v>
      </c>
      <c r="BA102" s="77">
        <f>IFERROR(VLOOKUP(B102,'[1]6'!B:J,9,0),"0")</f>
        <v>0</v>
      </c>
      <c r="BB102" s="77">
        <f>IFERROR(VLOOKUP(B102,'[1]6'!B:K,10,0),"0")</f>
        <v>0</v>
      </c>
      <c r="BC102" s="77">
        <f>IFERROR(VLOOKUP(B102,'[1]6'!B:L,11,0),"0")</f>
        <v>0</v>
      </c>
      <c r="BD102" s="75">
        <f t="shared" si="49"/>
        <v>1</v>
      </c>
      <c r="BE102" s="77">
        <f>IFERROR(VLOOKUP(B102,'[1]7'!B:D,3,0),"0")</f>
        <v>0</v>
      </c>
      <c r="BF102" s="77">
        <f>IFERROR(VLOOKUP(B102,'[1]7'!B:E,4,0),"0")</f>
        <v>0</v>
      </c>
      <c r="BG102" s="77">
        <f>IFERROR(VLOOKUP(B102,'[1]7'!B:F,5,0),"0")</f>
        <v>0</v>
      </c>
      <c r="BH102" s="77">
        <f>IFERROR(VLOOKUP(B102,'[1]7'!B:J,9,0),"0")</f>
        <v>0</v>
      </c>
      <c r="BI102" s="77">
        <f>IFERROR(VLOOKUP(B102,'[1]7'!B:K,10,0),"0")</f>
        <v>0</v>
      </c>
      <c r="BJ102" s="77">
        <f>IFERROR(VLOOKUP(B102,'[1]7'!B:L,11,0),"0")</f>
        <v>0</v>
      </c>
      <c r="BK102" s="75">
        <f t="shared" si="50"/>
        <v>0</v>
      </c>
      <c r="BL102" s="77">
        <f>IFERROR(VLOOKUP(B102,'[1]8'!B:D,3,0),"0")</f>
        <v>0</v>
      </c>
      <c r="BM102" s="77">
        <f>IFERROR(VLOOKUP(B102,'[1]8'!B:E,4,0),"0")</f>
        <v>0</v>
      </c>
      <c r="BN102" s="77">
        <f>IFERROR(VLOOKUP(B102,'[1]8'!B:F,5,0),"0")</f>
        <v>0</v>
      </c>
      <c r="BO102" s="77">
        <f>IFERROR(VLOOKUP(B102,'[1]8'!B:J,9,0),"0")</f>
        <v>0</v>
      </c>
      <c r="BP102" s="77">
        <f>IFERROR(VLOOKUP(B102,'[1]8'!B:K,10,0),"0")</f>
        <v>0</v>
      </c>
      <c r="BQ102" s="77">
        <f>IFERROR(VLOOKUP(B102,'[1]8'!B:L,11,0),"0")</f>
        <v>0</v>
      </c>
      <c r="BR102" s="75">
        <f t="shared" si="51"/>
        <v>0</v>
      </c>
      <c r="BS102" s="77">
        <f>IFERROR(VLOOKUP(B102,'[1]9'!B:D,3,0),"0")</f>
        <v>0</v>
      </c>
      <c r="BT102" s="77">
        <f>IFERROR(VLOOKUP(B102,'[1]9'!B:E,4,0),"0")</f>
        <v>0</v>
      </c>
      <c r="BU102" s="77">
        <f>IFERROR(VLOOKUP(B102,'[1]9'!B:F,5,0),"0")</f>
        <v>0</v>
      </c>
      <c r="BV102" s="77">
        <f>IFERROR(VLOOKUP(B102,'[1]9'!B:J,9,0),"0")</f>
        <v>0</v>
      </c>
      <c r="BW102" s="77">
        <f>IFERROR(VLOOKUP(B102,'[1]9'!B:K,10,0),"0")</f>
        <v>0</v>
      </c>
      <c r="BX102" s="77">
        <f>IFERROR(VLOOKUP(B102,'[1]9'!B:L,11,0),"0")</f>
        <v>0</v>
      </c>
      <c r="BY102" s="75">
        <f t="shared" si="52"/>
        <v>0</v>
      </c>
      <c r="BZ102" s="77">
        <f>IFERROR(VLOOKUP(B102,'[1]10'!B:D,3,0),"0")</f>
        <v>0</v>
      </c>
      <c r="CA102" s="77">
        <f>IFERROR(VLOOKUP(B102,'[1]10'!B:E,4,0),"0")</f>
        <v>0</v>
      </c>
      <c r="CB102" s="77">
        <f>VLOOKUP(B102,'[1]10'!B:F,5,0)</f>
        <v>0</v>
      </c>
      <c r="CC102" s="77">
        <f>IFERROR(VLOOKUP(B102,'[1]10'!B:J,9,0),"0")</f>
        <v>0</v>
      </c>
      <c r="CD102" s="77">
        <f>IFERROR(VLOOKUP(B102,'[1]10'!B:K,10,0),"0")</f>
        <v>0</v>
      </c>
      <c r="CE102" s="77">
        <f>IFERROR(VLOOKUP(B102,'[1]10'!B:L,11,0),"0")</f>
        <v>0</v>
      </c>
      <c r="CF102" s="75">
        <f t="shared" si="53"/>
        <v>0</v>
      </c>
      <c r="CG102" s="77">
        <f>IFERROR(VLOOKUP(B102,'[1]11'!B:D,3,0),"0")</f>
        <v>0</v>
      </c>
      <c r="CH102" s="77">
        <f>IFERROR(VLOOKUP(B102,'[1]11'!B:E,4,0),"0")</f>
        <v>0</v>
      </c>
      <c r="CI102" s="77">
        <f>IFERROR(VLOOKUP(B102,'[1]11'!B:F,5,0),"0")</f>
        <v>0</v>
      </c>
      <c r="CJ102" s="77">
        <f>IFERROR(VLOOKUP(B102,'[1]11'!B:J,9,0),"0")</f>
        <v>0</v>
      </c>
      <c r="CK102" s="77">
        <f>IFERROR(VLOOKUP(B102,'[1]11'!B:K,10,0),"0")</f>
        <v>0</v>
      </c>
      <c r="CL102" s="77">
        <f>IFERROR(VLOOKUP(B102,'[1]11'!B:L,11,0),"0")</f>
        <v>0</v>
      </c>
      <c r="CM102" s="75">
        <f t="shared" si="54"/>
        <v>0</v>
      </c>
      <c r="CN102" s="77">
        <f>IFERROR(VLOOKUP(B102,'[1]12'!B:D,3,0),"0")</f>
        <v>0</v>
      </c>
      <c r="CO102" s="77">
        <f>IFERROR(VLOOKUP(B102,'[1]12'!B:E,4,0),"0")</f>
        <v>0</v>
      </c>
      <c r="CP102" s="77">
        <f>IFERROR(VLOOKUP(B102,'[1]12'!B:F,5,0),"0")</f>
        <v>0</v>
      </c>
      <c r="CQ102" s="77">
        <f>IFERROR(VLOOKUP(B102,'[1]12'!B:J,9,0),"0")</f>
        <v>0</v>
      </c>
      <c r="CR102" s="77">
        <f>IFERROR(VLOOKUP(B102,'[1]12'!B:K,10,0),"0")</f>
        <v>0</v>
      </c>
      <c r="CS102" s="77">
        <f>IFERROR(VLOOKUP(B102,'[1]12'!B:L,11,0),"0")</f>
        <v>0</v>
      </c>
      <c r="CT102" s="75">
        <f t="shared" si="55"/>
        <v>0</v>
      </c>
      <c r="CU102" s="77">
        <f>IFERROR(VLOOKUP(B102,'[1]13'!B:D,3,0),"0")</f>
        <v>0</v>
      </c>
      <c r="CV102" s="77">
        <f>IFERROR(VLOOKUP(B102,'[1]13'!B:E,4,0),"0")</f>
        <v>0</v>
      </c>
      <c r="CW102" s="77">
        <f>IFERROR(VLOOKUP(B102,'[1]13'!B:F,5,0),"0")</f>
        <v>0</v>
      </c>
      <c r="CX102" s="77">
        <f>IFERROR(VLOOKUP(B102,'[1]13'!B:J,9,0),"0")</f>
        <v>0</v>
      </c>
      <c r="CY102" s="77">
        <f>IFERROR(VLOOKUP(B102,'[1]13'!B:K,10,0),"0")</f>
        <v>0</v>
      </c>
      <c r="CZ102" s="77">
        <f>IFERROR(VLOOKUP(B102,'[1]13'!B:L,11,0),"0")</f>
        <v>0</v>
      </c>
      <c r="DA102" s="75">
        <f t="shared" si="56"/>
        <v>0</v>
      </c>
      <c r="DB102" s="77">
        <f>IFERROR(VLOOKUP(B102,'[1]14'!B:D,3,0),"0")</f>
        <v>0</v>
      </c>
      <c r="DC102" s="77">
        <f>IFERROR(VLOOKUP(B102,'[1]14'!B:E,4,0),"0")</f>
        <v>0</v>
      </c>
      <c r="DD102" s="77">
        <f>IFERROR(VLOOKUP(B102,'[1]14'!B:F,5,0),"0")</f>
        <v>0</v>
      </c>
      <c r="DE102" s="77">
        <f>IFERROR(VLOOKUP(B102,'[1]14'!B:J,9,0),"0")</f>
        <v>0</v>
      </c>
      <c r="DF102" s="77">
        <f>IFERROR(VLOOKUP(B102,'[1]14'!B:K,10,0),"0")</f>
        <v>0</v>
      </c>
      <c r="DG102" s="77">
        <f>IFERROR(VLOOKUP(B102,'[1]14'!B:L,11,0),"0")</f>
        <v>0</v>
      </c>
      <c r="DH102" s="75">
        <f t="shared" si="57"/>
        <v>0</v>
      </c>
      <c r="DI102" s="77">
        <f>IFERROR(VLOOKUP(B102,'[1]15'!B:D,3,0),"0")</f>
        <v>0</v>
      </c>
      <c r="DJ102" s="77">
        <f>IFERROR(VLOOKUP(B102,'[1]15'!B:E,4,0),"0")</f>
        <v>0</v>
      </c>
      <c r="DK102" s="77">
        <f>IFERROR(VLOOKUP(B102,'[1]15'!B:F,5,0),"0")</f>
        <v>0</v>
      </c>
      <c r="DL102" s="77">
        <f>IFERROR(VLOOKUP(B102,'[1]15'!B:J,9,0),"0")</f>
        <v>0</v>
      </c>
      <c r="DM102" s="77">
        <f>IFERROR(VLOOKUP(B102,'[1]15'!B:K,10,0),"0")</f>
        <v>0</v>
      </c>
      <c r="DN102" s="77">
        <f>IFERROR(VLOOKUP(B102,'[1]15'!B:L,11,0),"0")</f>
        <v>0</v>
      </c>
      <c r="DO102" s="75">
        <f t="shared" si="58"/>
        <v>0</v>
      </c>
      <c r="DP102" s="77">
        <f>IFERROR(VLOOKUP(B102,'[1]16'!B:D,3,0),"0")</f>
        <v>0</v>
      </c>
      <c r="DQ102" s="77">
        <f>IFERROR(VLOOKUP(B102,'[1]16'!B:E,4,0),"0")</f>
        <v>0</v>
      </c>
      <c r="DR102" s="77">
        <f>IFERROR(VLOOKUP(B102,'[1]16'!B:F,5,0),"0")</f>
        <v>0</v>
      </c>
      <c r="DS102" s="77">
        <f>IFERROR(VLOOKUP(B102,'[1]16'!B:J,9,0),"0")</f>
        <v>0</v>
      </c>
      <c r="DT102" s="77">
        <f>IFERROR(VLOOKUP(B102,'[1]16'!B:K,10,0),"0")</f>
        <v>0</v>
      </c>
      <c r="DU102" s="77">
        <f>IFERROR(VLOOKUP(B102,'[1]16'!B:L,11,0),"0")</f>
        <v>0</v>
      </c>
      <c r="DV102" s="75">
        <f t="shared" si="59"/>
        <v>0</v>
      </c>
      <c r="DW102" s="77">
        <f>IFERROR(VLOOKUP(B102,'[1]17'!B:D,3,0),"0")</f>
        <v>0</v>
      </c>
      <c r="DX102" s="77">
        <f>IFERROR(VLOOKUP(B102,'[1]17'!B:E,4,0),"0")</f>
        <v>0</v>
      </c>
      <c r="DY102" s="77">
        <f>IFERROR(VLOOKUP(B102,'[1]17'!B:F,5,0),"0")</f>
        <v>0</v>
      </c>
      <c r="DZ102" s="77">
        <f>IFERROR(VLOOKUP(B102,'[1]17'!B:J,9,0),"0")</f>
        <v>0</v>
      </c>
      <c r="EA102" s="77">
        <f>IFERROR(VLOOKUP(B102,'[1]17'!B:K,10,0),"0")</f>
        <v>0</v>
      </c>
      <c r="EB102" s="77">
        <f>IFERROR(VLOOKUP(B102,'[1]17'!B:L,11,0),"0")</f>
        <v>0</v>
      </c>
      <c r="EC102" s="75">
        <f t="shared" si="60"/>
        <v>0</v>
      </c>
      <c r="ED102" s="77">
        <f>IFERROR(VLOOKUP(B102,'[1]18'!B:D,3,0),"0")</f>
        <v>0</v>
      </c>
      <c r="EE102" s="77">
        <f>IFERROR(VLOOKUP(B102,'[1]18'!B:E,4,0),"0")</f>
        <v>0</v>
      </c>
      <c r="EF102" s="77">
        <f>IFERROR(VLOOKUP(B102,'[1]18'!B:F,5,0),"0")</f>
        <v>0</v>
      </c>
      <c r="EG102" s="77">
        <f>IFERROR(VLOOKUP(B102,'[1]18'!B:J,9,0),"0")</f>
        <v>0</v>
      </c>
      <c r="EH102" s="77">
        <f>IFERROR(VLOOKUP(B102,'[1]18'!B:K,10,0),"0")</f>
        <v>0</v>
      </c>
      <c r="EI102" s="77">
        <f>IFERROR(VLOOKUP(B102,'[1]18'!B:L,11,0),"0")</f>
        <v>0</v>
      </c>
      <c r="EJ102" s="75">
        <f t="shared" si="61"/>
        <v>0</v>
      </c>
      <c r="EK102" s="77">
        <f>IFERROR(VLOOKUP(B102,'[1]19'!B:D,3,0),"0")</f>
        <v>0</v>
      </c>
      <c r="EL102" s="77">
        <f>IFERROR(VLOOKUP(B102,'[1]19'!B:E,4,0),"0")</f>
        <v>0</v>
      </c>
      <c r="EM102" s="77">
        <f>IFERROR(VLOOKUP(B102,'[1]19'!B:F,5,0),"0")</f>
        <v>0</v>
      </c>
      <c r="EN102" s="77">
        <f>IFERROR(VLOOKUP(B102,'[1]19'!B:J,9,0),"0")</f>
        <v>0</v>
      </c>
      <c r="EO102" s="77">
        <f>IFERROR(VLOOKUP(B102,'[1]19'!B:K,10,0),"0")</f>
        <v>0</v>
      </c>
      <c r="EP102" s="77">
        <f>IFERROR(VLOOKUP(B102,'[1]19'!B:L,11,0),"0")</f>
        <v>0</v>
      </c>
      <c r="EQ102" s="75">
        <f t="shared" si="62"/>
        <v>0</v>
      </c>
      <c r="ER102" s="77">
        <f>IFERROR(VLOOKUP(B102,'[1]20'!B:D,3,0),"0")</f>
        <v>0</v>
      </c>
      <c r="ES102" s="77">
        <f>IFERROR(VLOOKUP(B102,'[1]20'!B:E,4,0),"0")</f>
        <v>0</v>
      </c>
      <c r="ET102" s="77">
        <f>IFERROR(VLOOKUP(B102,'[1]20'!B:F,5,0),"0")</f>
        <v>0</v>
      </c>
      <c r="EU102" s="77">
        <f>IFERROR(VLOOKUP(B102,'[1]20'!B:J,9,0),"0")</f>
        <v>0</v>
      </c>
      <c r="EV102" s="77">
        <f>IFERROR(VLOOKUP(B102,'[1]20'!B:K,10,0),"0")</f>
        <v>0</v>
      </c>
      <c r="EW102" s="77">
        <f>IFERROR(VLOOKUP(B102,'[1]20'!B:L,11,0),"0")</f>
        <v>0</v>
      </c>
      <c r="EX102" s="75">
        <f t="shared" si="63"/>
        <v>0</v>
      </c>
      <c r="EY102" s="77">
        <f>IFERROR(VLOOKUP(B102,'[1]21'!B:D,3,0),"0")</f>
        <v>0</v>
      </c>
      <c r="EZ102" s="77">
        <f>IFERROR(VLOOKUP(B102,'[1]21'!B:E,4,0),"0")</f>
        <v>0</v>
      </c>
      <c r="FA102" s="77">
        <f>IFERROR(VLOOKUP(B102,'[1]21'!B:F,5,0),"0")</f>
        <v>0</v>
      </c>
      <c r="FB102" s="77">
        <f>IFERROR(VLOOKUP(B102,'[1]21'!B:J,9,0),"0")</f>
        <v>0</v>
      </c>
      <c r="FC102" s="77">
        <f>IFERROR(VLOOKUP(B102,'[1]21'!B:K,10,0),"0")</f>
        <v>0</v>
      </c>
      <c r="FD102" s="77">
        <f>IFERROR(VLOOKUP(B102,'[1]21'!B:L,11,0),"0")</f>
        <v>0</v>
      </c>
      <c r="FE102" s="75">
        <f t="shared" si="64"/>
        <v>0</v>
      </c>
      <c r="FF102" s="77">
        <f>IFERROR(VLOOKUP(B102,'[1]22'!B:D,3,0),"0")</f>
        <v>0</v>
      </c>
      <c r="FG102" s="77">
        <f>IFERROR(VLOOKUP(B102,'[1]22'!B:E,4,0),"0")</f>
        <v>0</v>
      </c>
      <c r="FH102" s="77">
        <f>IFERROR(VLOOKUP(B102,'[1]22'!B:F,5,0),"0")</f>
        <v>0</v>
      </c>
      <c r="FI102" s="77">
        <f>IFERROR(VLOOKUP(B102,'[1]22'!B:J,9,0),"0")</f>
        <v>0</v>
      </c>
      <c r="FJ102" s="77">
        <f>IFERROR(VLOOKUP(B102,'[1]22'!B:K,10,0),"0")</f>
        <v>0</v>
      </c>
      <c r="FK102" s="77">
        <f>IFERROR(VLOOKUP(B102,'[1]22'!B:L,11,0),"0")</f>
        <v>0</v>
      </c>
      <c r="FL102" s="75">
        <f t="shared" si="65"/>
        <v>0</v>
      </c>
      <c r="FM102" s="77">
        <f>IFERROR(VLOOKUP(B102,'[1]23'!B:D,3,0),"0")</f>
        <v>0</v>
      </c>
      <c r="FN102" s="77">
        <f>IFERROR(VLOOKUP(B102,'[1]23'!B:E,4,0),"0")</f>
        <v>0</v>
      </c>
      <c r="FO102" s="77">
        <f>IFERROR(VLOOKUP(B102,'[1]23'!B:F,5,0),"0")</f>
        <v>0</v>
      </c>
      <c r="FP102" s="77">
        <f>IFERROR(VLOOKUP(B102,'[1]23'!B:J,9,0),"0")</f>
        <v>0</v>
      </c>
      <c r="FQ102" s="77">
        <f>IFERROR(VLOOKUP(B102,'[1]23'!B:K,10,0),"0")</f>
        <v>0</v>
      </c>
      <c r="FR102" s="77">
        <f>IFERROR(VLOOKUP(B102,'[1]23'!B:L,11,0),"0")</f>
        <v>0</v>
      </c>
      <c r="FS102" s="75">
        <f t="shared" si="66"/>
        <v>0</v>
      </c>
      <c r="FT102" s="77">
        <f>IFERROR(VLOOKUP(B102,'[1]24'!B:D,3,0),"0")</f>
        <v>0</v>
      </c>
      <c r="FU102" s="77">
        <f>IFERROR(VLOOKUP(B102,'[1]24'!B:E,4,0),"0")</f>
        <v>0</v>
      </c>
      <c r="FV102" s="77">
        <f>IFERROR(VLOOKUP(B102,'[1]24'!B:F,5,0),"0")</f>
        <v>0</v>
      </c>
      <c r="FW102" s="77">
        <f>IFERROR(VLOOKUP(B102,'[1]24'!B:J,9,0),"0")</f>
        <v>0</v>
      </c>
      <c r="FX102" s="77">
        <f>IFERROR(VLOOKUP(B102,'[1]24'!B:K,10,0),"0")</f>
        <v>0</v>
      </c>
      <c r="FY102" s="77">
        <f>IFERROR(VLOOKUP(B102,'[1]24'!B:L,11,0),"0")</f>
        <v>0</v>
      </c>
      <c r="FZ102" s="75">
        <f t="shared" si="67"/>
        <v>0</v>
      </c>
      <c r="GA102" s="77">
        <f>IFERROR(VLOOKUP(B102,'[1]25'!B:D,3,0),"0")</f>
        <v>0</v>
      </c>
      <c r="GB102" s="77">
        <f>IFERROR(VLOOKUP(B102,'[1]25'!B:E,4,0),"0")</f>
        <v>0</v>
      </c>
      <c r="GC102" s="77">
        <f>IFERROR(VLOOKUP(B102,'[1]25'!B:F,5,0),"0")</f>
        <v>0</v>
      </c>
      <c r="GD102" s="77">
        <f>IFERROR(VLOOKUP(B102,'[1]25'!B:J,9,0),"0")</f>
        <v>0</v>
      </c>
      <c r="GE102" s="77">
        <f>IFERROR(VLOOKUP(B102,'[1]25'!B:K,10,0),"0")</f>
        <v>0</v>
      </c>
      <c r="GF102" s="77">
        <f>IFERROR(VLOOKUP(B102,'[1]25'!B:L,11,0),"0")</f>
        <v>0</v>
      </c>
      <c r="GG102" s="75">
        <f t="shared" si="68"/>
        <v>0</v>
      </c>
      <c r="GH102" s="77">
        <f>IFERROR(VLOOKUP(B102,'[1]26'!B:D,3,0),"0")</f>
        <v>0</v>
      </c>
      <c r="GI102" s="77">
        <f>IFERROR(VLOOKUP(B102,'[1]26'!B:E,4,0),"0")</f>
        <v>0</v>
      </c>
      <c r="GJ102" s="77">
        <f>IFERROR(VLOOKUP(B102,'[1]26'!B:F,5,0),"0")</f>
        <v>0</v>
      </c>
      <c r="GK102" s="77">
        <f>IFERROR(VLOOKUP(B102,'[1]26'!B:J,9,0),"0")</f>
        <v>0</v>
      </c>
      <c r="GL102" s="77">
        <f>IFERROR(VLOOKUP(B102,'[1]26'!B:K,10,0),"0")</f>
        <v>0</v>
      </c>
      <c r="GM102" s="77">
        <f>IFERROR(VLOOKUP(B102,'[1]26'!B:L,11,0),"0")</f>
        <v>0</v>
      </c>
      <c r="GN102" s="75">
        <f t="shared" si="69"/>
        <v>0</v>
      </c>
      <c r="GO102" s="77">
        <f>IFERROR(VLOOKUP(B102,'[1]27'!B:D,3,0),"0")</f>
        <v>0</v>
      </c>
      <c r="GP102" s="77">
        <f>IFERROR(VLOOKUP(B102,'[1]27'!B:E,4,0),"0")</f>
        <v>0</v>
      </c>
      <c r="GQ102" s="77">
        <f>IFERROR(VLOOKUP(B102,'[1]27'!B:F,5,0),"0")</f>
        <v>0</v>
      </c>
      <c r="GR102" s="77">
        <f>IFERROR(VLOOKUP(B102,'[1]27'!B:J,9,0),"0")</f>
        <v>0</v>
      </c>
      <c r="GS102" s="77">
        <f>IFERROR(VLOOKUP(B102,'[1]27'!B:K,10,0),"0")</f>
        <v>0</v>
      </c>
      <c r="GT102" s="77">
        <f>IFERROR(VLOOKUP(B102,'[1]27'!B:L,11,0),"0")</f>
        <v>0</v>
      </c>
      <c r="GU102" s="75">
        <f t="shared" si="70"/>
        <v>0</v>
      </c>
      <c r="GV102" s="77">
        <f>IFERROR(VLOOKUP(B102,'[1]28'!B:D,3,0),"0")</f>
        <v>0</v>
      </c>
      <c r="GW102" s="77">
        <f>IFERROR(VLOOKUP(B102,'[1]28'!B:E,4,0),"0")</f>
        <v>0</v>
      </c>
      <c r="GX102" s="77">
        <f>IFERROR(VLOOKUP(B102,'[1]28'!B:F,5,0),"0")</f>
        <v>0</v>
      </c>
      <c r="GY102" s="77">
        <f>IFERROR(VLOOKUP(B102,'[1]28'!B:J,9,0),"0")</f>
        <v>0</v>
      </c>
      <c r="GZ102" s="77">
        <f>IFERROR(VLOOKUP(B102,'[1]28'!B:K,10,0),"0")</f>
        <v>0</v>
      </c>
      <c r="HA102" s="77">
        <f>IFERROR(VLOOKUP(B102,'[1]28'!B:L,11,0),"0")</f>
        <v>0</v>
      </c>
      <c r="HB102" s="75">
        <f t="shared" si="71"/>
        <v>0</v>
      </c>
      <c r="HC102" s="77" t="str">
        <f>IFERROR(VLOOKUP(B102,#REF!,3),"0")</f>
        <v>0</v>
      </c>
      <c r="HD102" s="77" t="str">
        <f>IFERROR(VLOOKUP(B102,#REF!,4,0),"0")</f>
        <v>0</v>
      </c>
      <c r="HE102" s="77" t="str">
        <f>IFERROR(VLOOKUP(B102,#REF!,5,0),"0")</f>
        <v>0</v>
      </c>
      <c r="HF102" s="77" t="str">
        <f>IFERROR(VLOOKUP(B102,#REF!,9,0),"0")</f>
        <v>0</v>
      </c>
      <c r="HG102" s="77" t="str">
        <f>IFERROR(VLOOKUP(B102,#REF!,10,0),"0")</f>
        <v>0</v>
      </c>
      <c r="HH102" s="77" t="str">
        <f>IFERROR(VLOOKUP(B102,#REF!,11,0),"0")</f>
        <v>0</v>
      </c>
      <c r="HI102" s="75">
        <f t="shared" si="72"/>
        <v>0</v>
      </c>
      <c r="HP102" s="75">
        <f t="shared" si="73"/>
        <v>0</v>
      </c>
      <c r="HW102" s="75">
        <f t="shared" si="74"/>
        <v>0</v>
      </c>
    </row>
    <row r="103" spans="1:231" x14ac:dyDescent="0.6">
      <c r="A103" s="57">
        <v>100</v>
      </c>
      <c r="B103" s="57">
        <v>1200002</v>
      </c>
      <c r="C103" s="58" t="s">
        <v>16818</v>
      </c>
      <c r="D103" s="57" t="s">
        <v>168</v>
      </c>
      <c r="E103" s="59">
        <v>20.58</v>
      </c>
      <c r="F103" s="73">
        <f t="shared" si="43"/>
        <v>82.32</v>
      </c>
      <c r="G103" s="74">
        <f t="shared" si="75"/>
        <v>4</v>
      </c>
      <c r="H103" s="74">
        <f t="shared" si="75"/>
        <v>0</v>
      </c>
      <c r="I103" s="74">
        <f t="shared" si="75"/>
        <v>0</v>
      </c>
      <c r="J103" s="74">
        <f t="shared" si="75"/>
        <v>0</v>
      </c>
      <c r="K103" s="74">
        <f t="shared" si="75"/>
        <v>0</v>
      </c>
      <c r="L103" s="74">
        <f t="shared" si="75"/>
        <v>0</v>
      </c>
      <c r="M103" s="75">
        <f t="shared" si="41"/>
        <v>4</v>
      </c>
      <c r="N103" s="76">
        <f t="shared" si="42"/>
        <v>4</v>
      </c>
      <c r="O103" s="77" t="str">
        <f>IFERROR(VLOOKUP(B103,'[1]1ไม่มียอด'!B:D,3,0),"0")</f>
        <v>0</v>
      </c>
      <c r="P103" s="77" t="str">
        <f>IFERROR(VLOOKUP(B103,'[1]1ไม่มียอด'!B:E,4,0),"0")</f>
        <v>0</v>
      </c>
      <c r="Q103" s="77" t="str">
        <f>IFERROR(VLOOKUP(B103,'[1]1ไม่มียอด'!B:F,5,0),"0")</f>
        <v>0</v>
      </c>
      <c r="R103" s="77" t="str">
        <f>IFERROR(VLOOKUP(B103,'[1]1ไม่มียอด'!B:G,6,0),"0")</f>
        <v>0</v>
      </c>
      <c r="S103" s="77" t="str">
        <f>IFERROR(VLOOKUP(B103,'[1]1ไม่มียอด'!B:J,9,0),"0")</f>
        <v>0</v>
      </c>
      <c r="T103" s="77" t="str">
        <f>IFERROR(VLOOKUP(B103,'[1]1ไม่มียอด'!B:K,10,0),"0")</f>
        <v>0</v>
      </c>
      <c r="U103" s="75">
        <f t="shared" si="44"/>
        <v>0</v>
      </c>
      <c r="V103" s="77" t="str">
        <f>IFERROR(VLOOKUP(B103,#REF!,3,0),"0")</f>
        <v>0</v>
      </c>
      <c r="W103" s="77" t="str">
        <f>IFERROR(VLOOKUP(B103,#REF!,4,0),"0")</f>
        <v>0</v>
      </c>
      <c r="X103" s="77" t="str">
        <f>IFERROR(VLOOKUP(B103,#REF!,5,0),"0")</f>
        <v>0</v>
      </c>
      <c r="Y103" s="77" t="str">
        <f>IFERROR(VLOOKUP(B103,#REF!,9,0),"0")</f>
        <v>0</v>
      </c>
      <c r="Z103" s="77" t="str">
        <f>IFERROR(VLOOKUP(B103,#REF!,10,0),"0")</f>
        <v>0</v>
      </c>
      <c r="AA103" s="77" t="str">
        <f>IFERROR(VLOOKUP(B103,#REF!,11,0),"0")</f>
        <v>0</v>
      </c>
      <c r="AB103" s="75">
        <f t="shared" si="45"/>
        <v>0</v>
      </c>
      <c r="AC103" s="77">
        <f>IFERROR(VLOOKUP(B103,'[1]3'!B:D,3,0),"0")</f>
        <v>0</v>
      </c>
      <c r="AD103" s="77">
        <f>IFERROR(VLOOKUP(B103,'[1]3'!B:E,4,0),"0")</f>
        <v>0</v>
      </c>
      <c r="AE103" s="77">
        <f>IFERROR(VLOOKUP(B103,'[1]3'!B:F,5,0),"0")</f>
        <v>0</v>
      </c>
      <c r="AF103" s="77">
        <f>IFERROR(VLOOKUP(B103,'[1]3'!B:J,9,0),"0")</f>
        <v>0</v>
      </c>
      <c r="AG103" s="77">
        <f>IFERROR(VLOOKUP(B103,'[1]3'!B:K,10,0),"0")</f>
        <v>0</v>
      </c>
      <c r="AH103" s="77">
        <f>IFERROR(VLOOKUP(B103,'[1]3'!B:L,11,0),"0")</f>
        <v>0</v>
      </c>
      <c r="AI103" s="75">
        <f t="shared" si="46"/>
        <v>0</v>
      </c>
      <c r="AJ103" s="77">
        <f>IFERROR(VLOOKUP(B103,'[1]4'!B:D,3,0),"0")</f>
        <v>0</v>
      </c>
      <c r="AK103" s="77">
        <f>IFERROR(VLOOKUP(B103,'[1]4'!B:E,4,0),"0")</f>
        <v>0</v>
      </c>
      <c r="AL103" s="77">
        <f>IFERROR(VLOOKUP(B103,'[1]4'!B:F,5,0),"0")</f>
        <v>0</v>
      </c>
      <c r="AM103" s="77">
        <f>IFERROR(VLOOKUP(B103,'[1]4'!B:J,9,0),"0")</f>
        <v>0</v>
      </c>
      <c r="AN103" s="77">
        <f>IFERROR(VLOOKUP(B103,'[1]4'!B:K,10,0),"0")</f>
        <v>0</v>
      </c>
      <c r="AO103" s="77">
        <f>IFERROR(VLOOKUP(B103,'[1]4'!B:L,11,0),"0")</f>
        <v>0</v>
      </c>
      <c r="AP103" s="75">
        <f t="shared" si="47"/>
        <v>0</v>
      </c>
      <c r="AQ103" s="77">
        <f>IFERROR(VLOOKUP(B103,'[1]5'!B:D,3,0),"0")</f>
        <v>0</v>
      </c>
      <c r="AR103" s="77">
        <f>IFERROR(VLOOKUP(B103,'[1]5'!B:E,4,0),"0")</f>
        <v>0</v>
      </c>
      <c r="AS103" s="77">
        <f>IFERROR(VLOOKUP(B103,'[1]5'!B:F,5,0),"0")</f>
        <v>0</v>
      </c>
      <c r="AT103" s="77">
        <f>IFERROR(VLOOKUP(B103,'[1]5'!B:J,9,0),"0")</f>
        <v>0</v>
      </c>
      <c r="AU103" s="77">
        <f>IFERROR(VLOOKUP(B103,'[1]5'!B:K,10,0),"0")</f>
        <v>0</v>
      </c>
      <c r="AV103" s="77">
        <f>IFERROR(VLOOKUP(B103,'[1]5'!B:L,11,0),"0")</f>
        <v>0</v>
      </c>
      <c r="AW103" s="75">
        <f t="shared" si="48"/>
        <v>0</v>
      </c>
      <c r="AX103" s="77">
        <f>IFERROR(VLOOKUP(B103,'[1]6'!B:D,3,0),"0")</f>
        <v>0</v>
      </c>
      <c r="AY103" s="77">
        <f>IFERROR(VLOOKUP(B103,'[1]6'!B:E,4,0),"0")</f>
        <v>0</v>
      </c>
      <c r="AZ103" s="77">
        <f>IFERROR(VLOOKUP(B103,'[1]6'!B:F,5,0),"0")</f>
        <v>0</v>
      </c>
      <c r="BA103" s="77">
        <f>IFERROR(VLOOKUP(B103,'[1]6'!B:J,9,0),"0")</f>
        <v>0</v>
      </c>
      <c r="BB103" s="77">
        <f>IFERROR(VLOOKUP(B103,'[1]6'!B:K,10,0),"0")</f>
        <v>0</v>
      </c>
      <c r="BC103" s="77">
        <f>IFERROR(VLOOKUP(B103,'[1]6'!B:L,11,0),"0")</f>
        <v>0</v>
      </c>
      <c r="BD103" s="75">
        <f t="shared" si="49"/>
        <v>0</v>
      </c>
      <c r="BE103" s="77">
        <f>IFERROR(VLOOKUP(B103,'[1]7'!B:D,3,0),"0")</f>
        <v>0</v>
      </c>
      <c r="BF103" s="77">
        <f>IFERROR(VLOOKUP(B103,'[1]7'!B:E,4,0),"0")</f>
        <v>0</v>
      </c>
      <c r="BG103" s="77">
        <f>IFERROR(VLOOKUP(B103,'[1]7'!B:F,5,0),"0")</f>
        <v>0</v>
      </c>
      <c r="BH103" s="77">
        <f>IFERROR(VLOOKUP(B103,'[1]7'!B:J,9,0),"0")</f>
        <v>0</v>
      </c>
      <c r="BI103" s="77">
        <f>IFERROR(VLOOKUP(B103,'[1]7'!B:K,10,0),"0")</f>
        <v>0</v>
      </c>
      <c r="BJ103" s="77">
        <f>IFERROR(VLOOKUP(B103,'[1]7'!B:L,11,0),"0")</f>
        <v>0</v>
      </c>
      <c r="BK103" s="75">
        <f t="shared" si="50"/>
        <v>0</v>
      </c>
      <c r="BL103" s="77">
        <f>IFERROR(VLOOKUP(B103,'[1]8'!B:D,3,0),"0")</f>
        <v>0</v>
      </c>
      <c r="BM103" s="77">
        <f>IFERROR(VLOOKUP(B103,'[1]8'!B:E,4,0),"0")</f>
        <v>0</v>
      </c>
      <c r="BN103" s="77">
        <f>IFERROR(VLOOKUP(B103,'[1]8'!B:F,5,0),"0")</f>
        <v>0</v>
      </c>
      <c r="BO103" s="77">
        <f>IFERROR(VLOOKUP(B103,'[1]8'!B:J,9,0),"0")</f>
        <v>0</v>
      </c>
      <c r="BP103" s="77">
        <f>IFERROR(VLOOKUP(B103,'[1]8'!B:K,10,0),"0")</f>
        <v>0</v>
      </c>
      <c r="BQ103" s="77">
        <f>IFERROR(VLOOKUP(B103,'[1]8'!B:L,11,0),"0")</f>
        <v>0</v>
      </c>
      <c r="BR103" s="75">
        <f t="shared" si="51"/>
        <v>0</v>
      </c>
      <c r="BS103" s="77">
        <f>IFERROR(VLOOKUP(B103,'[1]9'!B:D,3,0),"0")</f>
        <v>0</v>
      </c>
      <c r="BT103" s="77">
        <f>IFERROR(VLOOKUP(B103,'[1]9'!B:E,4,0),"0")</f>
        <v>0</v>
      </c>
      <c r="BU103" s="77">
        <f>IFERROR(VLOOKUP(B103,'[1]9'!B:F,5,0),"0")</f>
        <v>0</v>
      </c>
      <c r="BV103" s="77">
        <f>IFERROR(VLOOKUP(B103,'[1]9'!B:J,9,0),"0")</f>
        <v>0</v>
      </c>
      <c r="BW103" s="77">
        <f>IFERROR(VLOOKUP(B103,'[1]9'!B:K,10,0),"0")</f>
        <v>0</v>
      </c>
      <c r="BX103" s="77">
        <f>IFERROR(VLOOKUP(B103,'[1]9'!B:L,11,0),"0")</f>
        <v>0</v>
      </c>
      <c r="BY103" s="75">
        <f t="shared" si="52"/>
        <v>0</v>
      </c>
      <c r="BZ103" s="77">
        <f>IFERROR(VLOOKUP(B103,'[1]10'!B:D,3,0),"0")</f>
        <v>0</v>
      </c>
      <c r="CA103" s="77">
        <f>IFERROR(VLOOKUP(B103,'[1]10'!B:E,4,0),"0")</f>
        <v>0</v>
      </c>
      <c r="CB103" s="77">
        <f>VLOOKUP(B103,'[1]10'!B:F,5,0)</f>
        <v>0</v>
      </c>
      <c r="CC103" s="77">
        <f>IFERROR(VLOOKUP(B103,'[1]10'!B:J,9,0),"0")</f>
        <v>0</v>
      </c>
      <c r="CD103" s="77">
        <f>IFERROR(VLOOKUP(B103,'[1]10'!B:K,10,0),"0")</f>
        <v>0</v>
      </c>
      <c r="CE103" s="77">
        <f>IFERROR(VLOOKUP(B103,'[1]10'!B:L,11,0),"0")</f>
        <v>0</v>
      </c>
      <c r="CF103" s="75">
        <f t="shared" si="53"/>
        <v>0</v>
      </c>
      <c r="CG103" s="77">
        <f>IFERROR(VLOOKUP(B103,'[1]11'!B:D,3,0),"0")</f>
        <v>0</v>
      </c>
      <c r="CH103" s="77">
        <f>IFERROR(VLOOKUP(B103,'[1]11'!B:E,4,0),"0")</f>
        <v>0</v>
      </c>
      <c r="CI103" s="77">
        <f>IFERROR(VLOOKUP(B103,'[1]11'!B:F,5,0),"0")</f>
        <v>0</v>
      </c>
      <c r="CJ103" s="77">
        <f>IFERROR(VLOOKUP(B103,'[1]11'!B:J,9,0),"0")</f>
        <v>0</v>
      </c>
      <c r="CK103" s="77">
        <f>IFERROR(VLOOKUP(B103,'[1]11'!B:K,10,0),"0")</f>
        <v>0</v>
      </c>
      <c r="CL103" s="77">
        <f>IFERROR(VLOOKUP(B103,'[1]11'!B:L,11,0),"0")</f>
        <v>0</v>
      </c>
      <c r="CM103" s="75">
        <f t="shared" si="54"/>
        <v>0</v>
      </c>
      <c r="CN103" s="77">
        <f>IFERROR(VLOOKUP(B103,'[1]12'!B:D,3,0),"0")</f>
        <v>0</v>
      </c>
      <c r="CO103" s="77">
        <f>IFERROR(VLOOKUP(B103,'[1]12'!B:E,4,0),"0")</f>
        <v>0</v>
      </c>
      <c r="CP103" s="77">
        <f>IFERROR(VLOOKUP(B103,'[1]12'!B:F,5,0),"0")</f>
        <v>0</v>
      </c>
      <c r="CQ103" s="77">
        <f>IFERROR(VLOOKUP(B103,'[1]12'!B:J,9,0),"0")</f>
        <v>0</v>
      </c>
      <c r="CR103" s="77">
        <f>IFERROR(VLOOKUP(B103,'[1]12'!B:K,10,0),"0")</f>
        <v>0</v>
      </c>
      <c r="CS103" s="77">
        <f>IFERROR(VLOOKUP(B103,'[1]12'!B:L,11,0),"0")</f>
        <v>0</v>
      </c>
      <c r="CT103" s="75">
        <f t="shared" si="55"/>
        <v>0</v>
      </c>
      <c r="CU103" s="77">
        <f>IFERROR(VLOOKUP(B103,'[1]13'!B:D,3,0),"0")</f>
        <v>0</v>
      </c>
      <c r="CV103" s="77">
        <f>IFERROR(VLOOKUP(B103,'[1]13'!B:E,4,0),"0")</f>
        <v>0</v>
      </c>
      <c r="CW103" s="77">
        <f>IFERROR(VLOOKUP(B103,'[1]13'!B:F,5,0),"0")</f>
        <v>0</v>
      </c>
      <c r="CX103" s="77">
        <f>IFERROR(VLOOKUP(B103,'[1]13'!B:J,9,0),"0")</f>
        <v>0</v>
      </c>
      <c r="CY103" s="77">
        <f>IFERROR(VLOOKUP(B103,'[1]13'!B:K,10,0),"0")</f>
        <v>0</v>
      </c>
      <c r="CZ103" s="77">
        <f>IFERROR(VLOOKUP(B103,'[1]13'!B:L,11,0),"0")</f>
        <v>0</v>
      </c>
      <c r="DA103" s="75">
        <f t="shared" si="56"/>
        <v>0</v>
      </c>
      <c r="DB103" s="77">
        <f>IFERROR(VLOOKUP(B103,'[1]14'!B:D,3,0),"0")</f>
        <v>0</v>
      </c>
      <c r="DC103" s="77">
        <f>IFERROR(VLOOKUP(B103,'[1]14'!B:E,4,0),"0")</f>
        <v>0</v>
      </c>
      <c r="DD103" s="77">
        <f>IFERROR(VLOOKUP(B103,'[1]14'!B:F,5,0),"0")</f>
        <v>0</v>
      </c>
      <c r="DE103" s="77">
        <f>IFERROR(VLOOKUP(B103,'[1]14'!B:J,9,0),"0")</f>
        <v>0</v>
      </c>
      <c r="DF103" s="77">
        <f>IFERROR(VLOOKUP(B103,'[1]14'!B:K,10,0),"0")</f>
        <v>0</v>
      </c>
      <c r="DG103" s="77">
        <f>IFERROR(VLOOKUP(B103,'[1]14'!B:L,11,0),"0")</f>
        <v>0</v>
      </c>
      <c r="DH103" s="75">
        <f t="shared" si="57"/>
        <v>0</v>
      </c>
      <c r="DI103" s="77">
        <f>IFERROR(VLOOKUP(B103,'[1]15'!B:D,3,0),"0")</f>
        <v>0</v>
      </c>
      <c r="DJ103" s="77">
        <f>IFERROR(VLOOKUP(B103,'[1]15'!B:E,4,0),"0")</f>
        <v>0</v>
      </c>
      <c r="DK103" s="77">
        <f>IFERROR(VLOOKUP(B103,'[1]15'!B:F,5,0),"0")</f>
        <v>0</v>
      </c>
      <c r="DL103" s="77">
        <f>IFERROR(VLOOKUP(B103,'[1]15'!B:J,9,0),"0")</f>
        <v>0</v>
      </c>
      <c r="DM103" s="77">
        <f>IFERROR(VLOOKUP(B103,'[1]15'!B:K,10,0),"0")</f>
        <v>0</v>
      </c>
      <c r="DN103" s="77">
        <f>IFERROR(VLOOKUP(B103,'[1]15'!B:L,11,0),"0")</f>
        <v>0</v>
      </c>
      <c r="DO103" s="75">
        <f t="shared" si="58"/>
        <v>0</v>
      </c>
      <c r="DP103" s="77">
        <f>IFERROR(VLOOKUP(B103,'[1]16'!B:D,3,0),"0")</f>
        <v>0</v>
      </c>
      <c r="DQ103" s="77">
        <f>IFERROR(VLOOKUP(B103,'[1]16'!B:E,4,0),"0")</f>
        <v>0</v>
      </c>
      <c r="DR103" s="77">
        <f>IFERROR(VLOOKUP(B103,'[1]16'!B:F,5,0),"0")</f>
        <v>0</v>
      </c>
      <c r="DS103" s="77">
        <f>IFERROR(VLOOKUP(B103,'[1]16'!B:J,9,0),"0")</f>
        <v>0</v>
      </c>
      <c r="DT103" s="77">
        <f>IFERROR(VLOOKUP(B103,'[1]16'!B:K,10,0),"0")</f>
        <v>0</v>
      </c>
      <c r="DU103" s="77">
        <f>IFERROR(VLOOKUP(B103,'[1]16'!B:L,11,0),"0")</f>
        <v>0</v>
      </c>
      <c r="DV103" s="75">
        <f t="shared" si="59"/>
        <v>0</v>
      </c>
      <c r="DW103" s="77">
        <f>IFERROR(VLOOKUP(B103,'[1]17'!B:D,3,0),"0")</f>
        <v>0</v>
      </c>
      <c r="DX103" s="77">
        <f>IFERROR(VLOOKUP(B103,'[1]17'!B:E,4,0),"0")</f>
        <v>0</v>
      </c>
      <c r="DY103" s="77">
        <f>IFERROR(VLOOKUP(B103,'[1]17'!B:F,5,0),"0")</f>
        <v>0</v>
      </c>
      <c r="DZ103" s="77">
        <f>IFERROR(VLOOKUP(B103,'[1]17'!B:J,9,0),"0")</f>
        <v>0</v>
      </c>
      <c r="EA103" s="77">
        <f>IFERROR(VLOOKUP(B103,'[1]17'!B:K,10,0),"0")</f>
        <v>0</v>
      </c>
      <c r="EB103" s="77">
        <f>IFERROR(VLOOKUP(B103,'[1]17'!B:L,11,0),"0")</f>
        <v>0</v>
      </c>
      <c r="EC103" s="75">
        <f t="shared" si="60"/>
        <v>0</v>
      </c>
      <c r="ED103" s="77">
        <f>IFERROR(VLOOKUP(B103,'[1]18'!B:D,3,0),"0")</f>
        <v>4</v>
      </c>
      <c r="EE103" s="77">
        <f>IFERROR(VLOOKUP(B103,'[1]18'!B:E,4,0),"0")</f>
        <v>0</v>
      </c>
      <c r="EF103" s="77">
        <f>IFERROR(VLOOKUP(B103,'[1]18'!B:F,5,0),"0")</f>
        <v>0</v>
      </c>
      <c r="EG103" s="77">
        <f>IFERROR(VLOOKUP(B103,'[1]18'!B:J,9,0),"0")</f>
        <v>0</v>
      </c>
      <c r="EH103" s="77">
        <f>IFERROR(VLOOKUP(B103,'[1]18'!B:K,10,0),"0")</f>
        <v>0</v>
      </c>
      <c r="EI103" s="77">
        <f>IFERROR(VLOOKUP(B103,'[1]18'!B:L,11,0),"0")</f>
        <v>0</v>
      </c>
      <c r="EJ103" s="75">
        <f t="shared" si="61"/>
        <v>4</v>
      </c>
      <c r="EK103" s="77">
        <f>IFERROR(VLOOKUP(B103,'[1]19'!B:D,3,0),"0")</f>
        <v>0</v>
      </c>
      <c r="EL103" s="77">
        <f>IFERROR(VLOOKUP(B103,'[1]19'!B:E,4,0),"0")</f>
        <v>0</v>
      </c>
      <c r="EM103" s="77">
        <f>IFERROR(VLOOKUP(B103,'[1]19'!B:F,5,0),"0")</f>
        <v>0</v>
      </c>
      <c r="EN103" s="77">
        <f>IFERROR(VLOOKUP(B103,'[1]19'!B:J,9,0),"0")</f>
        <v>0</v>
      </c>
      <c r="EO103" s="77">
        <f>IFERROR(VLOOKUP(B103,'[1]19'!B:K,10,0),"0")</f>
        <v>0</v>
      </c>
      <c r="EP103" s="77">
        <f>IFERROR(VLOOKUP(B103,'[1]19'!B:L,11,0),"0")</f>
        <v>0</v>
      </c>
      <c r="EQ103" s="75">
        <f t="shared" si="62"/>
        <v>0</v>
      </c>
      <c r="ER103" s="77">
        <f>IFERROR(VLOOKUP(B103,'[1]20'!B:D,3,0),"0")</f>
        <v>0</v>
      </c>
      <c r="ES103" s="77">
        <f>IFERROR(VLOOKUP(B103,'[1]20'!B:E,4,0),"0")</f>
        <v>0</v>
      </c>
      <c r="ET103" s="77">
        <f>IFERROR(VLOOKUP(B103,'[1]20'!B:F,5,0),"0")</f>
        <v>0</v>
      </c>
      <c r="EU103" s="77">
        <f>IFERROR(VLOOKUP(B103,'[1]20'!B:J,9,0),"0")</f>
        <v>0</v>
      </c>
      <c r="EV103" s="77">
        <f>IFERROR(VLOOKUP(B103,'[1]20'!B:K,10,0),"0")</f>
        <v>0</v>
      </c>
      <c r="EW103" s="77">
        <f>IFERROR(VLOOKUP(B103,'[1]20'!B:L,11,0),"0")</f>
        <v>0</v>
      </c>
      <c r="EX103" s="75">
        <f t="shared" si="63"/>
        <v>0</v>
      </c>
      <c r="EY103" s="77">
        <f>IFERROR(VLOOKUP(B103,'[1]21'!B:D,3,0),"0")</f>
        <v>0</v>
      </c>
      <c r="EZ103" s="77">
        <f>IFERROR(VLOOKUP(B103,'[1]21'!B:E,4,0),"0")</f>
        <v>0</v>
      </c>
      <c r="FA103" s="77">
        <f>IFERROR(VLOOKUP(B103,'[1]21'!B:F,5,0),"0")</f>
        <v>0</v>
      </c>
      <c r="FB103" s="77">
        <f>IFERROR(VLOOKUP(B103,'[1]21'!B:J,9,0),"0")</f>
        <v>0</v>
      </c>
      <c r="FC103" s="77">
        <f>IFERROR(VLOOKUP(B103,'[1]21'!B:K,10,0),"0")</f>
        <v>0</v>
      </c>
      <c r="FD103" s="77">
        <f>IFERROR(VLOOKUP(B103,'[1]21'!B:L,11,0),"0")</f>
        <v>0</v>
      </c>
      <c r="FE103" s="75">
        <f t="shared" si="64"/>
        <v>0</v>
      </c>
      <c r="FF103" s="77">
        <f>IFERROR(VLOOKUP(B103,'[1]22'!B:D,3,0),"0")</f>
        <v>0</v>
      </c>
      <c r="FG103" s="77">
        <f>IFERROR(VLOOKUP(B103,'[1]22'!B:E,4,0),"0")</f>
        <v>0</v>
      </c>
      <c r="FH103" s="77">
        <f>IFERROR(VLOOKUP(B103,'[1]22'!B:F,5,0),"0")</f>
        <v>0</v>
      </c>
      <c r="FI103" s="77">
        <f>IFERROR(VLOOKUP(B103,'[1]22'!B:J,9,0),"0")</f>
        <v>0</v>
      </c>
      <c r="FJ103" s="77">
        <f>IFERROR(VLOOKUP(B103,'[1]22'!B:K,10,0),"0")</f>
        <v>0</v>
      </c>
      <c r="FK103" s="77">
        <f>IFERROR(VLOOKUP(B103,'[1]22'!B:L,11,0),"0")</f>
        <v>0</v>
      </c>
      <c r="FL103" s="75">
        <f t="shared" si="65"/>
        <v>0</v>
      </c>
      <c r="FM103" s="77">
        <f>IFERROR(VLOOKUP(B103,'[1]23'!B:D,3,0),"0")</f>
        <v>0</v>
      </c>
      <c r="FN103" s="77">
        <f>IFERROR(VLOOKUP(B103,'[1]23'!B:E,4,0),"0")</f>
        <v>0</v>
      </c>
      <c r="FO103" s="77">
        <f>IFERROR(VLOOKUP(B103,'[1]23'!B:F,5,0),"0")</f>
        <v>0</v>
      </c>
      <c r="FP103" s="77">
        <f>IFERROR(VLOOKUP(B103,'[1]23'!B:J,9,0),"0")</f>
        <v>0</v>
      </c>
      <c r="FQ103" s="77">
        <f>IFERROR(VLOOKUP(B103,'[1]23'!B:K,10,0),"0")</f>
        <v>0</v>
      </c>
      <c r="FR103" s="77">
        <f>IFERROR(VLOOKUP(B103,'[1]23'!B:L,11,0),"0")</f>
        <v>0</v>
      </c>
      <c r="FS103" s="75">
        <f t="shared" si="66"/>
        <v>0</v>
      </c>
      <c r="FT103" s="77">
        <f>IFERROR(VLOOKUP(B103,'[1]24'!B:D,3,0),"0")</f>
        <v>0</v>
      </c>
      <c r="FU103" s="77">
        <f>IFERROR(VLOOKUP(B103,'[1]24'!B:E,4,0),"0")</f>
        <v>0</v>
      </c>
      <c r="FV103" s="77">
        <f>IFERROR(VLOOKUP(B103,'[1]24'!B:F,5,0),"0")</f>
        <v>0</v>
      </c>
      <c r="FW103" s="77">
        <f>IFERROR(VLOOKUP(B103,'[1]24'!B:J,9,0),"0")</f>
        <v>0</v>
      </c>
      <c r="FX103" s="77">
        <f>IFERROR(VLOOKUP(B103,'[1]24'!B:K,10,0),"0")</f>
        <v>0</v>
      </c>
      <c r="FY103" s="77">
        <f>IFERROR(VLOOKUP(B103,'[1]24'!B:L,11,0),"0")</f>
        <v>0</v>
      </c>
      <c r="FZ103" s="75">
        <f t="shared" si="67"/>
        <v>0</v>
      </c>
      <c r="GA103" s="77">
        <f>IFERROR(VLOOKUP(B103,'[1]25'!B:D,3,0),"0")</f>
        <v>0</v>
      </c>
      <c r="GB103" s="77">
        <f>IFERROR(VLOOKUP(B103,'[1]25'!B:E,4,0),"0")</f>
        <v>0</v>
      </c>
      <c r="GC103" s="77">
        <f>IFERROR(VLOOKUP(B103,'[1]25'!B:F,5,0),"0")</f>
        <v>0</v>
      </c>
      <c r="GD103" s="77">
        <f>IFERROR(VLOOKUP(B103,'[1]25'!B:J,9,0),"0")</f>
        <v>0</v>
      </c>
      <c r="GE103" s="77">
        <f>IFERROR(VLOOKUP(B103,'[1]25'!B:K,10,0),"0")</f>
        <v>0</v>
      </c>
      <c r="GF103" s="77">
        <f>IFERROR(VLOOKUP(B103,'[1]25'!B:L,11,0),"0")</f>
        <v>0</v>
      </c>
      <c r="GG103" s="75">
        <f t="shared" si="68"/>
        <v>0</v>
      </c>
      <c r="GH103" s="77">
        <f>IFERROR(VLOOKUP(B103,'[1]26'!B:D,3,0),"0")</f>
        <v>0</v>
      </c>
      <c r="GI103" s="77">
        <f>IFERROR(VLOOKUP(B103,'[1]26'!B:E,4,0),"0")</f>
        <v>0</v>
      </c>
      <c r="GJ103" s="77">
        <f>IFERROR(VLOOKUP(B103,'[1]26'!B:F,5,0),"0")</f>
        <v>0</v>
      </c>
      <c r="GK103" s="77">
        <f>IFERROR(VLOOKUP(B103,'[1]26'!B:J,9,0),"0")</f>
        <v>0</v>
      </c>
      <c r="GL103" s="77">
        <f>IFERROR(VLOOKUP(B103,'[1]26'!B:K,10,0),"0")</f>
        <v>0</v>
      </c>
      <c r="GM103" s="77">
        <f>IFERROR(VLOOKUP(B103,'[1]26'!B:L,11,0),"0")</f>
        <v>0</v>
      </c>
      <c r="GN103" s="75">
        <f t="shared" si="69"/>
        <v>0</v>
      </c>
      <c r="GO103" s="77">
        <f>IFERROR(VLOOKUP(B103,'[1]27'!B:D,3,0),"0")</f>
        <v>0</v>
      </c>
      <c r="GP103" s="77">
        <f>IFERROR(VLOOKUP(B103,'[1]27'!B:E,4,0),"0")</f>
        <v>0</v>
      </c>
      <c r="GQ103" s="77">
        <f>IFERROR(VLOOKUP(B103,'[1]27'!B:F,5,0),"0")</f>
        <v>0</v>
      </c>
      <c r="GR103" s="77">
        <f>IFERROR(VLOOKUP(B103,'[1]27'!B:J,9,0),"0")</f>
        <v>0</v>
      </c>
      <c r="GS103" s="77">
        <f>IFERROR(VLOOKUP(B103,'[1]27'!B:K,10,0),"0")</f>
        <v>0</v>
      </c>
      <c r="GT103" s="77">
        <f>IFERROR(VLOOKUP(B103,'[1]27'!B:L,11,0),"0")</f>
        <v>0</v>
      </c>
      <c r="GU103" s="75">
        <f t="shared" si="70"/>
        <v>0</v>
      </c>
      <c r="GV103" s="77">
        <f>IFERROR(VLOOKUP(B103,'[1]28'!B:D,3,0),"0")</f>
        <v>0</v>
      </c>
      <c r="GW103" s="77">
        <f>IFERROR(VLOOKUP(B103,'[1]28'!B:E,4,0),"0")</f>
        <v>0</v>
      </c>
      <c r="GX103" s="77">
        <f>IFERROR(VLOOKUP(B103,'[1]28'!B:F,5,0),"0")</f>
        <v>0</v>
      </c>
      <c r="GY103" s="77">
        <f>IFERROR(VLOOKUP(B103,'[1]28'!B:J,9,0),"0")</f>
        <v>0</v>
      </c>
      <c r="GZ103" s="77">
        <f>IFERROR(VLOOKUP(B103,'[1]28'!B:K,10,0),"0")</f>
        <v>0</v>
      </c>
      <c r="HA103" s="77">
        <f>IFERROR(VLOOKUP(B103,'[1]28'!B:L,11,0),"0")</f>
        <v>0</v>
      </c>
      <c r="HB103" s="75">
        <f t="shared" si="71"/>
        <v>0</v>
      </c>
      <c r="HC103" s="77" t="str">
        <f>IFERROR(VLOOKUP(B103,#REF!,3),"0")</f>
        <v>0</v>
      </c>
      <c r="HD103" s="77" t="str">
        <f>IFERROR(VLOOKUP(B103,#REF!,4,0),"0")</f>
        <v>0</v>
      </c>
      <c r="HE103" s="77" t="str">
        <f>IFERROR(VLOOKUP(B103,#REF!,5,0),"0")</f>
        <v>0</v>
      </c>
      <c r="HF103" s="77" t="str">
        <f>IFERROR(VLOOKUP(B103,#REF!,9,0),"0")</f>
        <v>0</v>
      </c>
      <c r="HG103" s="77" t="str">
        <f>IFERROR(VLOOKUP(B103,#REF!,10,0),"0")</f>
        <v>0</v>
      </c>
      <c r="HH103" s="77" t="str">
        <f>IFERROR(VLOOKUP(B103,#REF!,11,0),"0")</f>
        <v>0</v>
      </c>
      <c r="HI103" s="75">
        <f t="shared" si="72"/>
        <v>0</v>
      </c>
      <c r="HP103" s="75">
        <f t="shared" si="73"/>
        <v>0</v>
      </c>
      <c r="HW103" s="75">
        <f t="shared" si="74"/>
        <v>0</v>
      </c>
    </row>
    <row r="104" spans="1:231" x14ac:dyDescent="0.6">
      <c r="A104" s="57">
        <v>101</v>
      </c>
      <c r="B104" s="57">
        <v>1200003</v>
      </c>
      <c r="C104" s="58" t="s">
        <v>16819</v>
      </c>
      <c r="D104" s="57" t="s">
        <v>253</v>
      </c>
      <c r="E104" s="59">
        <v>30.3</v>
      </c>
      <c r="F104" s="73">
        <f t="shared" si="43"/>
        <v>0</v>
      </c>
      <c r="G104" s="74">
        <f t="shared" si="75"/>
        <v>0</v>
      </c>
      <c r="H104" s="74">
        <f t="shared" si="75"/>
        <v>0</v>
      </c>
      <c r="I104" s="74">
        <f t="shared" si="75"/>
        <v>0</v>
      </c>
      <c r="J104" s="74">
        <f t="shared" si="75"/>
        <v>0</v>
      </c>
      <c r="K104" s="74">
        <f t="shared" si="75"/>
        <v>0</v>
      </c>
      <c r="L104" s="74">
        <f t="shared" si="75"/>
        <v>0</v>
      </c>
      <c r="M104" s="75">
        <f t="shared" si="41"/>
        <v>0</v>
      </c>
      <c r="N104" s="76">
        <f t="shared" si="42"/>
        <v>0</v>
      </c>
      <c r="O104" s="77" t="str">
        <f>IFERROR(VLOOKUP(B104,'[1]1ไม่มียอด'!B:D,3,0),"0")</f>
        <v>0</v>
      </c>
      <c r="P104" s="77" t="str">
        <f>IFERROR(VLOOKUP(B104,'[1]1ไม่มียอด'!B:E,4,0),"0")</f>
        <v>0</v>
      </c>
      <c r="Q104" s="77" t="str">
        <f>IFERROR(VLOOKUP(B104,'[1]1ไม่มียอด'!B:F,5,0),"0")</f>
        <v>0</v>
      </c>
      <c r="R104" s="77" t="str">
        <f>IFERROR(VLOOKUP(B104,'[1]1ไม่มียอด'!B:G,6,0),"0")</f>
        <v>0</v>
      </c>
      <c r="S104" s="77" t="str">
        <f>IFERROR(VLOOKUP(B104,'[1]1ไม่มียอด'!B:J,9,0),"0")</f>
        <v>0</v>
      </c>
      <c r="T104" s="77" t="str">
        <f>IFERROR(VLOOKUP(B104,'[1]1ไม่มียอด'!B:K,10,0),"0")</f>
        <v>0</v>
      </c>
      <c r="U104" s="75">
        <f t="shared" si="44"/>
        <v>0</v>
      </c>
      <c r="V104" s="77" t="str">
        <f>IFERROR(VLOOKUP(B104,#REF!,3,0),"0")</f>
        <v>0</v>
      </c>
      <c r="W104" s="77" t="str">
        <f>IFERROR(VLOOKUP(B104,#REF!,4,0),"0")</f>
        <v>0</v>
      </c>
      <c r="X104" s="77" t="str">
        <f>IFERROR(VLOOKUP(B104,#REF!,5,0),"0")</f>
        <v>0</v>
      </c>
      <c r="Y104" s="77" t="str">
        <f>IFERROR(VLOOKUP(B104,#REF!,9,0),"0")</f>
        <v>0</v>
      </c>
      <c r="Z104" s="77" t="str">
        <f>IFERROR(VLOOKUP(B104,#REF!,10,0),"0")</f>
        <v>0</v>
      </c>
      <c r="AA104" s="77" t="str">
        <f>IFERROR(VLOOKUP(B104,#REF!,11,0),"0")</f>
        <v>0</v>
      </c>
      <c r="AB104" s="75">
        <f t="shared" si="45"/>
        <v>0</v>
      </c>
      <c r="AC104" s="77">
        <f>IFERROR(VLOOKUP(B104,'[1]3'!B:D,3,0),"0")</f>
        <v>0</v>
      </c>
      <c r="AD104" s="77">
        <f>IFERROR(VLOOKUP(B104,'[1]3'!B:E,4,0),"0")</f>
        <v>0</v>
      </c>
      <c r="AE104" s="77">
        <f>IFERROR(VLOOKUP(B104,'[1]3'!B:F,5,0),"0")</f>
        <v>0</v>
      </c>
      <c r="AF104" s="77">
        <f>IFERROR(VLOOKUP(B104,'[1]3'!B:J,9,0),"0")</f>
        <v>0</v>
      </c>
      <c r="AG104" s="77">
        <f>IFERROR(VLOOKUP(B104,'[1]3'!B:K,10,0),"0")</f>
        <v>0</v>
      </c>
      <c r="AH104" s="77">
        <f>IFERROR(VLOOKUP(B104,'[1]3'!B:L,11,0),"0")</f>
        <v>0</v>
      </c>
      <c r="AI104" s="75">
        <f t="shared" si="46"/>
        <v>0</v>
      </c>
      <c r="AJ104" s="77">
        <f>IFERROR(VLOOKUP(B104,'[1]4'!B:D,3,0),"0")</f>
        <v>0</v>
      </c>
      <c r="AK104" s="77">
        <f>IFERROR(VLOOKUP(B104,'[1]4'!B:E,4,0),"0")</f>
        <v>0</v>
      </c>
      <c r="AL104" s="77">
        <f>IFERROR(VLOOKUP(B104,'[1]4'!B:F,5,0),"0")</f>
        <v>0</v>
      </c>
      <c r="AM104" s="77">
        <f>IFERROR(VLOOKUP(B104,'[1]4'!B:J,9,0),"0")</f>
        <v>0</v>
      </c>
      <c r="AN104" s="77">
        <f>IFERROR(VLOOKUP(B104,'[1]4'!B:K,10,0),"0")</f>
        <v>0</v>
      </c>
      <c r="AO104" s="77">
        <f>IFERROR(VLOOKUP(B104,'[1]4'!B:L,11,0),"0")</f>
        <v>0</v>
      </c>
      <c r="AP104" s="75">
        <f t="shared" si="47"/>
        <v>0</v>
      </c>
      <c r="AQ104" s="77">
        <f>IFERROR(VLOOKUP(B104,'[1]5'!B:D,3,0),"0")</f>
        <v>0</v>
      </c>
      <c r="AR104" s="77">
        <f>IFERROR(VLOOKUP(B104,'[1]5'!B:E,4,0),"0")</f>
        <v>0</v>
      </c>
      <c r="AS104" s="77">
        <f>IFERROR(VLOOKUP(B104,'[1]5'!B:F,5,0),"0")</f>
        <v>0</v>
      </c>
      <c r="AT104" s="77">
        <f>IFERROR(VLOOKUP(B104,'[1]5'!B:J,9,0),"0")</f>
        <v>0</v>
      </c>
      <c r="AU104" s="77">
        <f>IFERROR(VLOOKUP(B104,'[1]5'!B:K,10,0),"0")</f>
        <v>0</v>
      </c>
      <c r="AV104" s="77">
        <f>IFERROR(VLOOKUP(B104,'[1]5'!B:L,11,0),"0")</f>
        <v>0</v>
      </c>
      <c r="AW104" s="75">
        <f t="shared" si="48"/>
        <v>0</v>
      </c>
      <c r="AX104" s="77">
        <f>IFERROR(VLOOKUP(B104,'[1]6'!B:D,3,0),"0")</f>
        <v>0</v>
      </c>
      <c r="AY104" s="77">
        <f>IFERROR(VLOOKUP(B104,'[1]6'!B:E,4,0),"0")</f>
        <v>0</v>
      </c>
      <c r="AZ104" s="77">
        <f>IFERROR(VLOOKUP(B104,'[1]6'!B:F,5,0),"0")</f>
        <v>0</v>
      </c>
      <c r="BA104" s="77">
        <f>IFERROR(VLOOKUP(B104,'[1]6'!B:J,9,0),"0")</f>
        <v>0</v>
      </c>
      <c r="BB104" s="77">
        <f>IFERROR(VLOOKUP(B104,'[1]6'!B:K,10,0),"0")</f>
        <v>0</v>
      </c>
      <c r="BC104" s="77">
        <f>IFERROR(VLOOKUP(B104,'[1]6'!B:L,11,0),"0")</f>
        <v>0</v>
      </c>
      <c r="BD104" s="75">
        <f t="shared" si="49"/>
        <v>0</v>
      </c>
      <c r="BE104" s="77">
        <f>IFERROR(VLOOKUP(B104,'[1]7'!B:D,3,0),"0")</f>
        <v>0</v>
      </c>
      <c r="BF104" s="77">
        <f>IFERROR(VLOOKUP(B104,'[1]7'!B:E,4,0),"0")</f>
        <v>0</v>
      </c>
      <c r="BG104" s="77">
        <f>IFERROR(VLOOKUP(B104,'[1]7'!B:F,5,0),"0")</f>
        <v>0</v>
      </c>
      <c r="BH104" s="77">
        <f>IFERROR(VLOOKUP(B104,'[1]7'!B:J,9,0),"0")</f>
        <v>0</v>
      </c>
      <c r="BI104" s="77">
        <f>IFERROR(VLOOKUP(B104,'[1]7'!B:K,10,0),"0")</f>
        <v>0</v>
      </c>
      <c r="BJ104" s="77">
        <f>IFERROR(VLOOKUP(B104,'[1]7'!B:L,11,0),"0")</f>
        <v>0</v>
      </c>
      <c r="BK104" s="75">
        <f t="shared" si="50"/>
        <v>0</v>
      </c>
      <c r="BL104" s="77">
        <f>IFERROR(VLOOKUP(B104,'[1]8'!B:D,3,0),"0")</f>
        <v>0</v>
      </c>
      <c r="BM104" s="77">
        <f>IFERROR(VLOOKUP(B104,'[1]8'!B:E,4,0),"0")</f>
        <v>0</v>
      </c>
      <c r="BN104" s="77">
        <f>IFERROR(VLOOKUP(B104,'[1]8'!B:F,5,0),"0")</f>
        <v>0</v>
      </c>
      <c r="BO104" s="77">
        <f>IFERROR(VLOOKUP(B104,'[1]8'!B:J,9,0),"0")</f>
        <v>0</v>
      </c>
      <c r="BP104" s="77">
        <f>IFERROR(VLOOKUP(B104,'[1]8'!B:K,10,0),"0")</f>
        <v>0</v>
      </c>
      <c r="BQ104" s="77">
        <f>IFERROR(VLOOKUP(B104,'[1]8'!B:L,11,0),"0")</f>
        <v>0</v>
      </c>
      <c r="BR104" s="75">
        <f t="shared" si="51"/>
        <v>0</v>
      </c>
      <c r="BS104" s="77">
        <f>IFERROR(VLOOKUP(B104,'[1]9'!B:D,3,0),"0")</f>
        <v>0</v>
      </c>
      <c r="BT104" s="77">
        <f>IFERROR(VLOOKUP(B104,'[1]9'!B:E,4,0),"0")</f>
        <v>0</v>
      </c>
      <c r="BU104" s="77">
        <f>IFERROR(VLOOKUP(B104,'[1]9'!B:F,5,0),"0")</f>
        <v>0</v>
      </c>
      <c r="BV104" s="77">
        <f>IFERROR(VLOOKUP(B104,'[1]9'!B:J,9,0),"0")</f>
        <v>0</v>
      </c>
      <c r="BW104" s="77">
        <f>IFERROR(VLOOKUP(B104,'[1]9'!B:K,10,0),"0")</f>
        <v>0</v>
      </c>
      <c r="BX104" s="77">
        <f>IFERROR(VLOOKUP(B104,'[1]9'!B:L,11,0),"0")</f>
        <v>0</v>
      </c>
      <c r="BY104" s="75">
        <f t="shared" si="52"/>
        <v>0</v>
      </c>
      <c r="BZ104" s="77">
        <f>IFERROR(VLOOKUP(B104,'[1]10'!B:D,3,0),"0")</f>
        <v>0</v>
      </c>
      <c r="CA104" s="77">
        <f>IFERROR(VLOOKUP(B104,'[1]10'!B:E,4,0),"0")</f>
        <v>0</v>
      </c>
      <c r="CB104" s="77">
        <f>VLOOKUP(B104,'[1]10'!B:F,5,0)</f>
        <v>0</v>
      </c>
      <c r="CC104" s="77">
        <f>IFERROR(VLOOKUP(B104,'[1]10'!B:J,9,0),"0")</f>
        <v>0</v>
      </c>
      <c r="CD104" s="77">
        <f>IFERROR(VLOOKUP(B104,'[1]10'!B:K,10,0),"0")</f>
        <v>0</v>
      </c>
      <c r="CE104" s="77">
        <f>IFERROR(VLOOKUP(B104,'[1]10'!B:L,11,0),"0")</f>
        <v>0</v>
      </c>
      <c r="CF104" s="75">
        <f t="shared" si="53"/>
        <v>0</v>
      </c>
      <c r="CG104" s="77">
        <f>IFERROR(VLOOKUP(B104,'[1]11'!B:D,3,0),"0")</f>
        <v>0</v>
      </c>
      <c r="CH104" s="77">
        <f>IFERROR(VLOOKUP(B104,'[1]11'!B:E,4,0),"0")</f>
        <v>0</v>
      </c>
      <c r="CI104" s="77">
        <f>IFERROR(VLOOKUP(B104,'[1]11'!B:F,5,0),"0")</f>
        <v>0</v>
      </c>
      <c r="CJ104" s="77">
        <f>IFERROR(VLOOKUP(B104,'[1]11'!B:J,9,0),"0")</f>
        <v>0</v>
      </c>
      <c r="CK104" s="77">
        <f>IFERROR(VLOOKUP(B104,'[1]11'!B:K,10,0),"0")</f>
        <v>0</v>
      </c>
      <c r="CL104" s="77">
        <f>IFERROR(VLOOKUP(B104,'[1]11'!B:L,11,0),"0")</f>
        <v>0</v>
      </c>
      <c r="CM104" s="75">
        <f t="shared" si="54"/>
        <v>0</v>
      </c>
      <c r="CN104" s="77">
        <f>IFERROR(VLOOKUP(B104,'[1]12'!B:D,3,0),"0")</f>
        <v>0</v>
      </c>
      <c r="CO104" s="77">
        <f>IFERROR(VLOOKUP(B104,'[1]12'!B:E,4,0),"0")</f>
        <v>0</v>
      </c>
      <c r="CP104" s="77">
        <f>IFERROR(VLOOKUP(B104,'[1]12'!B:F,5,0),"0")</f>
        <v>0</v>
      </c>
      <c r="CQ104" s="77">
        <f>IFERROR(VLOOKUP(B104,'[1]12'!B:J,9,0),"0")</f>
        <v>0</v>
      </c>
      <c r="CR104" s="77">
        <f>IFERROR(VLOOKUP(B104,'[1]12'!B:K,10,0),"0")</f>
        <v>0</v>
      </c>
      <c r="CS104" s="77">
        <f>IFERROR(VLOOKUP(B104,'[1]12'!B:L,11,0),"0")</f>
        <v>0</v>
      </c>
      <c r="CT104" s="75">
        <f t="shared" si="55"/>
        <v>0</v>
      </c>
      <c r="CU104" s="77">
        <f>IFERROR(VLOOKUP(B104,'[1]13'!B:D,3,0),"0")</f>
        <v>0</v>
      </c>
      <c r="CV104" s="77">
        <f>IFERROR(VLOOKUP(B104,'[1]13'!B:E,4,0),"0")</f>
        <v>0</v>
      </c>
      <c r="CW104" s="77">
        <f>IFERROR(VLOOKUP(B104,'[1]13'!B:F,5,0),"0")</f>
        <v>0</v>
      </c>
      <c r="CX104" s="77">
        <f>IFERROR(VLOOKUP(B104,'[1]13'!B:J,9,0),"0")</f>
        <v>0</v>
      </c>
      <c r="CY104" s="77">
        <f>IFERROR(VLOOKUP(B104,'[1]13'!B:K,10,0),"0")</f>
        <v>0</v>
      </c>
      <c r="CZ104" s="77">
        <f>IFERROR(VLOOKUP(B104,'[1]13'!B:L,11,0),"0")</f>
        <v>0</v>
      </c>
      <c r="DA104" s="75">
        <f t="shared" si="56"/>
        <v>0</v>
      </c>
      <c r="DB104" s="77">
        <f>IFERROR(VLOOKUP(B104,'[1]14'!B:D,3,0),"0")</f>
        <v>0</v>
      </c>
      <c r="DC104" s="77">
        <f>IFERROR(VLOOKUP(B104,'[1]14'!B:E,4,0),"0")</f>
        <v>0</v>
      </c>
      <c r="DD104" s="77">
        <f>IFERROR(VLOOKUP(B104,'[1]14'!B:F,5,0),"0")</f>
        <v>0</v>
      </c>
      <c r="DE104" s="77">
        <f>IFERROR(VLOOKUP(B104,'[1]14'!B:J,9,0),"0")</f>
        <v>0</v>
      </c>
      <c r="DF104" s="77">
        <f>IFERROR(VLOOKUP(B104,'[1]14'!B:K,10,0),"0")</f>
        <v>0</v>
      </c>
      <c r="DG104" s="77">
        <f>IFERROR(VLOOKUP(B104,'[1]14'!B:L,11,0),"0")</f>
        <v>0</v>
      </c>
      <c r="DH104" s="75">
        <f t="shared" si="57"/>
        <v>0</v>
      </c>
      <c r="DI104" s="77">
        <f>IFERROR(VLOOKUP(B104,'[1]15'!B:D,3,0),"0")</f>
        <v>0</v>
      </c>
      <c r="DJ104" s="77">
        <f>IFERROR(VLOOKUP(B104,'[1]15'!B:E,4,0),"0")</f>
        <v>0</v>
      </c>
      <c r="DK104" s="77">
        <f>IFERROR(VLOOKUP(B104,'[1]15'!B:F,5,0),"0")</f>
        <v>0</v>
      </c>
      <c r="DL104" s="77">
        <f>IFERROR(VLOOKUP(B104,'[1]15'!B:J,9,0),"0")</f>
        <v>0</v>
      </c>
      <c r="DM104" s="77">
        <f>IFERROR(VLOOKUP(B104,'[1]15'!B:K,10,0),"0")</f>
        <v>0</v>
      </c>
      <c r="DN104" s="77">
        <f>IFERROR(VLOOKUP(B104,'[1]15'!B:L,11,0),"0")</f>
        <v>0</v>
      </c>
      <c r="DO104" s="75">
        <f t="shared" si="58"/>
        <v>0</v>
      </c>
      <c r="DP104" s="77">
        <f>IFERROR(VLOOKUP(B104,'[1]16'!B:D,3,0),"0")</f>
        <v>0</v>
      </c>
      <c r="DQ104" s="77">
        <f>IFERROR(VLOOKUP(B104,'[1]16'!B:E,4,0),"0")</f>
        <v>0</v>
      </c>
      <c r="DR104" s="77">
        <f>IFERROR(VLOOKUP(B104,'[1]16'!B:F,5,0),"0")</f>
        <v>0</v>
      </c>
      <c r="DS104" s="77">
        <f>IFERROR(VLOOKUP(B104,'[1]16'!B:J,9,0),"0")</f>
        <v>0</v>
      </c>
      <c r="DT104" s="77">
        <f>IFERROR(VLOOKUP(B104,'[1]16'!B:K,10,0),"0")</f>
        <v>0</v>
      </c>
      <c r="DU104" s="77">
        <f>IFERROR(VLOOKUP(B104,'[1]16'!B:L,11,0),"0")</f>
        <v>0</v>
      </c>
      <c r="DV104" s="75">
        <f t="shared" si="59"/>
        <v>0</v>
      </c>
      <c r="DW104" s="77">
        <f>IFERROR(VLOOKUP(B104,'[1]17'!B:D,3,0),"0")</f>
        <v>0</v>
      </c>
      <c r="DX104" s="77">
        <f>IFERROR(VLOOKUP(B104,'[1]17'!B:E,4,0),"0")</f>
        <v>0</v>
      </c>
      <c r="DY104" s="77">
        <f>IFERROR(VLOOKUP(B104,'[1]17'!B:F,5,0),"0")</f>
        <v>0</v>
      </c>
      <c r="DZ104" s="77">
        <f>IFERROR(VLOOKUP(B104,'[1]17'!B:J,9,0),"0")</f>
        <v>0</v>
      </c>
      <c r="EA104" s="77">
        <f>IFERROR(VLOOKUP(B104,'[1]17'!B:K,10,0),"0")</f>
        <v>0</v>
      </c>
      <c r="EB104" s="77">
        <f>IFERROR(VLOOKUP(B104,'[1]17'!B:L,11,0),"0")</f>
        <v>0</v>
      </c>
      <c r="EC104" s="75">
        <f t="shared" si="60"/>
        <v>0</v>
      </c>
      <c r="ED104" s="77">
        <f>IFERROR(VLOOKUP(B104,'[1]18'!B:D,3,0),"0")</f>
        <v>0</v>
      </c>
      <c r="EE104" s="77">
        <f>IFERROR(VLOOKUP(B104,'[1]18'!B:E,4,0),"0")</f>
        <v>0</v>
      </c>
      <c r="EF104" s="77">
        <f>IFERROR(VLOOKUP(B104,'[1]18'!B:F,5,0),"0")</f>
        <v>0</v>
      </c>
      <c r="EG104" s="77">
        <f>IFERROR(VLOOKUP(B104,'[1]18'!B:J,9,0),"0")</f>
        <v>0</v>
      </c>
      <c r="EH104" s="77">
        <f>IFERROR(VLOOKUP(B104,'[1]18'!B:K,10,0),"0")</f>
        <v>0</v>
      </c>
      <c r="EI104" s="77">
        <f>IFERROR(VLOOKUP(B104,'[1]18'!B:L,11,0),"0")</f>
        <v>0</v>
      </c>
      <c r="EJ104" s="75">
        <f t="shared" si="61"/>
        <v>0</v>
      </c>
      <c r="EK104" s="77">
        <f>IFERROR(VLOOKUP(B104,'[1]19'!B:D,3,0),"0")</f>
        <v>0</v>
      </c>
      <c r="EL104" s="77">
        <f>IFERROR(VLOOKUP(B104,'[1]19'!B:E,4,0),"0")</f>
        <v>0</v>
      </c>
      <c r="EM104" s="77">
        <f>IFERROR(VLOOKUP(B104,'[1]19'!B:F,5,0),"0")</f>
        <v>0</v>
      </c>
      <c r="EN104" s="77">
        <f>IFERROR(VLOOKUP(B104,'[1]19'!B:J,9,0),"0")</f>
        <v>0</v>
      </c>
      <c r="EO104" s="77">
        <f>IFERROR(VLOOKUP(B104,'[1]19'!B:K,10,0),"0")</f>
        <v>0</v>
      </c>
      <c r="EP104" s="77">
        <f>IFERROR(VLOOKUP(B104,'[1]19'!B:L,11,0),"0")</f>
        <v>0</v>
      </c>
      <c r="EQ104" s="75">
        <f t="shared" si="62"/>
        <v>0</v>
      </c>
      <c r="ER104" s="77">
        <f>IFERROR(VLOOKUP(B104,'[1]20'!B:D,3,0),"0")</f>
        <v>0</v>
      </c>
      <c r="ES104" s="77">
        <f>IFERROR(VLOOKUP(B104,'[1]20'!B:E,4,0),"0")</f>
        <v>0</v>
      </c>
      <c r="ET104" s="77">
        <f>IFERROR(VLOOKUP(B104,'[1]20'!B:F,5,0),"0")</f>
        <v>0</v>
      </c>
      <c r="EU104" s="77">
        <f>IFERROR(VLOOKUP(B104,'[1]20'!B:J,9,0),"0")</f>
        <v>0</v>
      </c>
      <c r="EV104" s="77">
        <f>IFERROR(VLOOKUP(B104,'[1]20'!B:K,10,0),"0")</f>
        <v>0</v>
      </c>
      <c r="EW104" s="77">
        <f>IFERROR(VLOOKUP(B104,'[1]20'!B:L,11,0),"0")</f>
        <v>0</v>
      </c>
      <c r="EX104" s="75">
        <f t="shared" si="63"/>
        <v>0</v>
      </c>
      <c r="EY104" s="77">
        <f>IFERROR(VLOOKUP(B104,'[1]21'!B:D,3,0),"0")</f>
        <v>0</v>
      </c>
      <c r="EZ104" s="77">
        <f>IFERROR(VLOOKUP(B104,'[1]21'!B:E,4,0),"0")</f>
        <v>0</v>
      </c>
      <c r="FA104" s="77">
        <f>IFERROR(VLOOKUP(B104,'[1]21'!B:F,5,0),"0")</f>
        <v>0</v>
      </c>
      <c r="FB104" s="77">
        <f>IFERROR(VLOOKUP(B104,'[1]21'!B:J,9,0),"0")</f>
        <v>0</v>
      </c>
      <c r="FC104" s="77">
        <f>IFERROR(VLOOKUP(B104,'[1]21'!B:K,10,0),"0")</f>
        <v>0</v>
      </c>
      <c r="FD104" s="77">
        <f>IFERROR(VLOOKUP(B104,'[1]21'!B:L,11,0),"0")</f>
        <v>0</v>
      </c>
      <c r="FE104" s="75">
        <f t="shared" si="64"/>
        <v>0</v>
      </c>
      <c r="FF104" s="77">
        <f>IFERROR(VLOOKUP(B104,'[1]22'!B:D,3,0),"0")</f>
        <v>0</v>
      </c>
      <c r="FG104" s="77">
        <f>IFERROR(VLOOKUP(B104,'[1]22'!B:E,4,0),"0")</f>
        <v>0</v>
      </c>
      <c r="FH104" s="77">
        <f>IFERROR(VLOOKUP(B104,'[1]22'!B:F,5,0),"0")</f>
        <v>0</v>
      </c>
      <c r="FI104" s="77">
        <f>IFERROR(VLOOKUP(B104,'[1]22'!B:J,9,0),"0")</f>
        <v>0</v>
      </c>
      <c r="FJ104" s="77">
        <f>IFERROR(VLOOKUP(B104,'[1]22'!B:K,10,0),"0")</f>
        <v>0</v>
      </c>
      <c r="FK104" s="77">
        <f>IFERROR(VLOOKUP(B104,'[1]22'!B:L,11,0),"0")</f>
        <v>0</v>
      </c>
      <c r="FL104" s="75">
        <f t="shared" si="65"/>
        <v>0</v>
      </c>
      <c r="FM104" s="77">
        <f>IFERROR(VLOOKUP(B104,'[1]23'!B:D,3,0),"0")</f>
        <v>0</v>
      </c>
      <c r="FN104" s="77">
        <f>IFERROR(VLOOKUP(B104,'[1]23'!B:E,4,0),"0")</f>
        <v>0</v>
      </c>
      <c r="FO104" s="77">
        <f>IFERROR(VLOOKUP(B104,'[1]23'!B:F,5,0),"0")</f>
        <v>0</v>
      </c>
      <c r="FP104" s="77">
        <f>IFERROR(VLOOKUP(B104,'[1]23'!B:J,9,0),"0")</f>
        <v>0</v>
      </c>
      <c r="FQ104" s="77">
        <f>IFERROR(VLOOKUP(B104,'[1]23'!B:K,10,0),"0")</f>
        <v>0</v>
      </c>
      <c r="FR104" s="77">
        <f>IFERROR(VLOOKUP(B104,'[1]23'!B:L,11,0),"0")</f>
        <v>0</v>
      </c>
      <c r="FS104" s="75">
        <f t="shared" si="66"/>
        <v>0</v>
      </c>
      <c r="FT104" s="77">
        <f>IFERROR(VLOOKUP(B104,'[1]24'!B:D,3,0),"0")</f>
        <v>0</v>
      </c>
      <c r="FU104" s="77">
        <f>IFERROR(VLOOKUP(B104,'[1]24'!B:E,4,0),"0")</f>
        <v>0</v>
      </c>
      <c r="FV104" s="77">
        <f>IFERROR(VLOOKUP(B104,'[1]24'!B:F,5,0),"0")</f>
        <v>0</v>
      </c>
      <c r="FW104" s="77">
        <f>IFERROR(VLOOKUP(B104,'[1]24'!B:J,9,0),"0")</f>
        <v>0</v>
      </c>
      <c r="FX104" s="77">
        <f>IFERROR(VLOOKUP(B104,'[1]24'!B:K,10,0),"0")</f>
        <v>0</v>
      </c>
      <c r="FY104" s="77">
        <f>IFERROR(VLOOKUP(B104,'[1]24'!B:L,11,0),"0")</f>
        <v>0</v>
      </c>
      <c r="FZ104" s="75">
        <f t="shared" si="67"/>
        <v>0</v>
      </c>
      <c r="GA104" s="77">
        <f>IFERROR(VLOOKUP(B104,'[1]25'!B:D,3,0),"0")</f>
        <v>0</v>
      </c>
      <c r="GB104" s="77">
        <f>IFERROR(VLOOKUP(B104,'[1]25'!B:E,4,0),"0")</f>
        <v>0</v>
      </c>
      <c r="GC104" s="77">
        <f>IFERROR(VLOOKUP(B104,'[1]25'!B:F,5,0),"0")</f>
        <v>0</v>
      </c>
      <c r="GD104" s="77">
        <f>IFERROR(VLOOKUP(B104,'[1]25'!B:J,9,0),"0")</f>
        <v>0</v>
      </c>
      <c r="GE104" s="77">
        <f>IFERROR(VLOOKUP(B104,'[1]25'!B:K,10,0),"0")</f>
        <v>0</v>
      </c>
      <c r="GF104" s="77">
        <f>IFERROR(VLOOKUP(B104,'[1]25'!B:L,11,0),"0")</f>
        <v>0</v>
      </c>
      <c r="GG104" s="75">
        <f t="shared" si="68"/>
        <v>0</v>
      </c>
      <c r="GH104" s="77">
        <f>IFERROR(VLOOKUP(B104,'[1]26'!B:D,3,0),"0")</f>
        <v>0</v>
      </c>
      <c r="GI104" s="77">
        <f>IFERROR(VLOOKUP(B104,'[1]26'!B:E,4,0),"0")</f>
        <v>0</v>
      </c>
      <c r="GJ104" s="77">
        <f>IFERROR(VLOOKUP(B104,'[1]26'!B:F,5,0),"0")</f>
        <v>0</v>
      </c>
      <c r="GK104" s="77">
        <f>IFERROR(VLOOKUP(B104,'[1]26'!B:J,9,0),"0")</f>
        <v>0</v>
      </c>
      <c r="GL104" s="77">
        <f>IFERROR(VLOOKUP(B104,'[1]26'!B:K,10,0),"0")</f>
        <v>0</v>
      </c>
      <c r="GM104" s="77">
        <f>IFERROR(VLOOKUP(B104,'[1]26'!B:L,11,0),"0")</f>
        <v>0</v>
      </c>
      <c r="GN104" s="75">
        <f t="shared" si="69"/>
        <v>0</v>
      </c>
      <c r="GO104" s="77">
        <f>IFERROR(VLOOKUP(B104,'[1]27'!B:D,3,0),"0")</f>
        <v>0</v>
      </c>
      <c r="GP104" s="77">
        <f>IFERROR(VLOOKUP(B104,'[1]27'!B:E,4,0),"0")</f>
        <v>0</v>
      </c>
      <c r="GQ104" s="77">
        <f>IFERROR(VLOOKUP(B104,'[1]27'!B:F,5,0),"0")</f>
        <v>0</v>
      </c>
      <c r="GR104" s="77">
        <f>IFERROR(VLOOKUP(B104,'[1]27'!B:J,9,0),"0")</f>
        <v>0</v>
      </c>
      <c r="GS104" s="77">
        <f>IFERROR(VLOOKUP(B104,'[1]27'!B:K,10,0),"0")</f>
        <v>0</v>
      </c>
      <c r="GT104" s="77">
        <f>IFERROR(VLOOKUP(B104,'[1]27'!B:L,11,0),"0")</f>
        <v>0</v>
      </c>
      <c r="GU104" s="75">
        <f t="shared" si="70"/>
        <v>0</v>
      </c>
      <c r="GV104" s="77">
        <f>IFERROR(VLOOKUP(B104,'[1]28'!B:D,3,0),"0")</f>
        <v>0</v>
      </c>
      <c r="GW104" s="77">
        <f>IFERROR(VLOOKUP(B104,'[1]28'!B:E,4,0),"0")</f>
        <v>0</v>
      </c>
      <c r="GX104" s="77">
        <f>IFERROR(VLOOKUP(B104,'[1]28'!B:F,5,0),"0")</f>
        <v>0</v>
      </c>
      <c r="GY104" s="77">
        <f>IFERROR(VLOOKUP(B104,'[1]28'!B:J,9,0),"0")</f>
        <v>0</v>
      </c>
      <c r="GZ104" s="77">
        <f>IFERROR(VLOOKUP(B104,'[1]28'!B:K,10,0),"0")</f>
        <v>0</v>
      </c>
      <c r="HA104" s="77">
        <f>IFERROR(VLOOKUP(B104,'[1]28'!B:L,11,0),"0")</f>
        <v>0</v>
      </c>
      <c r="HB104" s="75">
        <f t="shared" si="71"/>
        <v>0</v>
      </c>
      <c r="HC104" s="77" t="str">
        <f>IFERROR(VLOOKUP(B104,#REF!,3),"0")</f>
        <v>0</v>
      </c>
      <c r="HD104" s="77" t="str">
        <f>IFERROR(VLOOKUP(B104,#REF!,4,0),"0")</f>
        <v>0</v>
      </c>
      <c r="HE104" s="77" t="str">
        <f>IFERROR(VLOOKUP(B104,#REF!,5,0),"0")</f>
        <v>0</v>
      </c>
      <c r="HF104" s="77" t="str">
        <f>IFERROR(VLOOKUP(B104,#REF!,9,0),"0")</f>
        <v>0</v>
      </c>
      <c r="HG104" s="77" t="str">
        <f>IFERROR(VLOOKUP(B104,#REF!,10,0),"0")</f>
        <v>0</v>
      </c>
      <c r="HH104" s="77" t="str">
        <f>IFERROR(VLOOKUP(B104,#REF!,11,0),"0")</f>
        <v>0</v>
      </c>
      <c r="HI104" s="75">
        <f t="shared" si="72"/>
        <v>0</v>
      </c>
      <c r="HP104" s="75">
        <f t="shared" si="73"/>
        <v>0</v>
      </c>
      <c r="HW104" s="75">
        <f t="shared" si="74"/>
        <v>0</v>
      </c>
    </row>
    <row r="105" spans="1:231" x14ac:dyDescent="0.6">
      <c r="A105" s="57">
        <v>102</v>
      </c>
      <c r="B105" s="57">
        <v>1200004</v>
      </c>
      <c r="C105" s="58" t="s">
        <v>16820</v>
      </c>
      <c r="D105" s="57" t="s">
        <v>172</v>
      </c>
      <c r="E105" s="59">
        <v>0</v>
      </c>
      <c r="F105" s="73">
        <f t="shared" si="43"/>
        <v>0</v>
      </c>
      <c r="G105" s="74">
        <f t="shared" si="75"/>
        <v>0</v>
      </c>
      <c r="H105" s="74">
        <f t="shared" si="75"/>
        <v>0</v>
      </c>
      <c r="I105" s="74">
        <f t="shared" si="75"/>
        <v>0</v>
      </c>
      <c r="J105" s="74">
        <f t="shared" si="75"/>
        <v>0</v>
      </c>
      <c r="K105" s="74">
        <f t="shared" si="75"/>
        <v>0</v>
      </c>
      <c r="L105" s="74">
        <f t="shared" si="75"/>
        <v>0</v>
      </c>
      <c r="M105" s="75">
        <f t="shared" si="41"/>
        <v>0</v>
      </c>
      <c r="N105" s="76">
        <f t="shared" si="42"/>
        <v>0</v>
      </c>
      <c r="O105" s="77" t="str">
        <f>IFERROR(VLOOKUP(B105,'[1]1ไม่มียอด'!B:D,3,0),"0")</f>
        <v>0</v>
      </c>
      <c r="P105" s="77" t="str">
        <f>IFERROR(VLOOKUP(B105,'[1]1ไม่มียอด'!B:E,4,0),"0")</f>
        <v>0</v>
      </c>
      <c r="Q105" s="77" t="str">
        <f>IFERROR(VLOOKUP(B105,'[1]1ไม่มียอด'!B:F,5,0),"0")</f>
        <v>0</v>
      </c>
      <c r="R105" s="77" t="str">
        <f>IFERROR(VLOOKUP(B105,'[1]1ไม่มียอด'!B:G,6,0),"0")</f>
        <v>0</v>
      </c>
      <c r="S105" s="77" t="str">
        <f>IFERROR(VLOOKUP(B105,'[1]1ไม่มียอด'!B:J,9,0),"0")</f>
        <v>0</v>
      </c>
      <c r="T105" s="77" t="str">
        <f>IFERROR(VLOOKUP(B105,'[1]1ไม่มียอด'!B:K,10,0),"0")</f>
        <v>0</v>
      </c>
      <c r="U105" s="75">
        <f t="shared" si="44"/>
        <v>0</v>
      </c>
      <c r="V105" s="77" t="str">
        <f>IFERROR(VLOOKUP(B105,#REF!,3,0),"0")</f>
        <v>0</v>
      </c>
      <c r="W105" s="77" t="str">
        <f>IFERROR(VLOOKUP(B105,#REF!,4,0),"0")</f>
        <v>0</v>
      </c>
      <c r="X105" s="77" t="str">
        <f>IFERROR(VLOOKUP(B105,#REF!,5,0),"0")</f>
        <v>0</v>
      </c>
      <c r="Y105" s="77" t="str">
        <f>IFERROR(VLOOKUP(B105,#REF!,9,0),"0")</f>
        <v>0</v>
      </c>
      <c r="Z105" s="77" t="str">
        <f>IFERROR(VLOOKUP(B105,#REF!,10,0),"0")</f>
        <v>0</v>
      </c>
      <c r="AA105" s="77" t="str">
        <f>IFERROR(VLOOKUP(B105,#REF!,11,0),"0")</f>
        <v>0</v>
      </c>
      <c r="AB105" s="75">
        <f t="shared" si="45"/>
        <v>0</v>
      </c>
      <c r="AC105" s="77">
        <f>IFERROR(VLOOKUP(B105,'[1]3'!B:D,3,0),"0")</f>
        <v>0</v>
      </c>
      <c r="AD105" s="77">
        <f>IFERROR(VLOOKUP(B105,'[1]3'!B:E,4,0),"0")</f>
        <v>0</v>
      </c>
      <c r="AE105" s="77">
        <f>IFERROR(VLOOKUP(B105,'[1]3'!B:F,5,0),"0")</f>
        <v>0</v>
      </c>
      <c r="AF105" s="77">
        <f>IFERROR(VLOOKUP(B105,'[1]3'!B:J,9,0),"0")</f>
        <v>0</v>
      </c>
      <c r="AG105" s="77">
        <f>IFERROR(VLOOKUP(B105,'[1]3'!B:K,10,0),"0")</f>
        <v>0</v>
      </c>
      <c r="AH105" s="77">
        <f>IFERROR(VLOOKUP(B105,'[1]3'!B:L,11,0),"0")</f>
        <v>0</v>
      </c>
      <c r="AI105" s="75">
        <f t="shared" si="46"/>
        <v>0</v>
      </c>
      <c r="AJ105" s="77">
        <f>IFERROR(VLOOKUP(B105,'[1]4'!B:D,3,0),"0")</f>
        <v>0</v>
      </c>
      <c r="AK105" s="77">
        <f>IFERROR(VLOOKUP(B105,'[1]4'!B:E,4,0),"0")</f>
        <v>0</v>
      </c>
      <c r="AL105" s="77">
        <f>IFERROR(VLOOKUP(B105,'[1]4'!B:F,5,0),"0")</f>
        <v>0</v>
      </c>
      <c r="AM105" s="77">
        <f>IFERROR(VLOOKUP(B105,'[1]4'!B:J,9,0),"0")</f>
        <v>0</v>
      </c>
      <c r="AN105" s="77">
        <f>IFERROR(VLOOKUP(B105,'[1]4'!B:K,10,0),"0")</f>
        <v>0</v>
      </c>
      <c r="AO105" s="77">
        <f>IFERROR(VLOOKUP(B105,'[1]4'!B:L,11,0),"0")</f>
        <v>0</v>
      </c>
      <c r="AP105" s="75">
        <f t="shared" si="47"/>
        <v>0</v>
      </c>
      <c r="AQ105" s="77">
        <f>IFERROR(VLOOKUP(B105,'[1]5'!B:D,3,0),"0")</f>
        <v>0</v>
      </c>
      <c r="AR105" s="77">
        <f>IFERROR(VLOOKUP(B105,'[1]5'!B:E,4,0),"0")</f>
        <v>0</v>
      </c>
      <c r="AS105" s="77">
        <f>IFERROR(VLOOKUP(B105,'[1]5'!B:F,5,0),"0")</f>
        <v>0</v>
      </c>
      <c r="AT105" s="77">
        <f>IFERROR(VLOOKUP(B105,'[1]5'!B:J,9,0),"0")</f>
        <v>0</v>
      </c>
      <c r="AU105" s="77">
        <f>IFERROR(VLOOKUP(B105,'[1]5'!B:K,10,0),"0")</f>
        <v>0</v>
      </c>
      <c r="AV105" s="77">
        <f>IFERROR(VLOOKUP(B105,'[1]5'!B:L,11,0),"0")</f>
        <v>0</v>
      </c>
      <c r="AW105" s="75">
        <f t="shared" si="48"/>
        <v>0</v>
      </c>
      <c r="AX105" s="77">
        <f>IFERROR(VLOOKUP(B105,'[1]6'!B:D,3,0),"0")</f>
        <v>0</v>
      </c>
      <c r="AY105" s="77">
        <f>IFERROR(VLOOKUP(B105,'[1]6'!B:E,4,0),"0")</f>
        <v>0</v>
      </c>
      <c r="AZ105" s="77">
        <f>IFERROR(VLOOKUP(B105,'[1]6'!B:F,5,0),"0")</f>
        <v>0</v>
      </c>
      <c r="BA105" s="77">
        <f>IFERROR(VLOOKUP(B105,'[1]6'!B:J,9,0),"0")</f>
        <v>0</v>
      </c>
      <c r="BB105" s="77">
        <f>IFERROR(VLOOKUP(B105,'[1]6'!B:K,10,0),"0")</f>
        <v>0</v>
      </c>
      <c r="BC105" s="77">
        <f>IFERROR(VLOOKUP(B105,'[1]6'!B:L,11,0),"0")</f>
        <v>0</v>
      </c>
      <c r="BD105" s="75">
        <f t="shared" si="49"/>
        <v>0</v>
      </c>
      <c r="BE105" s="77">
        <f>IFERROR(VLOOKUP(B105,'[1]7'!B:D,3,0),"0")</f>
        <v>0</v>
      </c>
      <c r="BF105" s="77">
        <f>IFERROR(VLOOKUP(B105,'[1]7'!B:E,4,0),"0")</f>
        <v>0</v>
      </c>
      <c r="BG105" s="77">
        <f>IFERROR(VLOOKUP(B105,'[1]7'!B:F,5,0),"0")</f>
        <v>0</v>
      </c>
      <c r="BH105" s="77">
        <f>IFERROR(VLOOKUP(B105,'[1]7'!B:J,9,0),"0")</f>
        <v>0</v>
      </c>
      <c r="BI105" s="77">
        <f>IFERROR(VLOOKUP(B105,'[1]7'!B:K,10,0),"0")</f>
        <v>0</v>
      </c>
      <c r="BJ105" s="77">
        <f>IFERROR(VLOOKUP(B105,'[1]7'!B:L,11,0),"0")</f>
        <v>0</v>
      </c>
      <c r="BK105" s="75">
        <f t="shared" si="50"/>
        <v>0</v>
      </c>
      <c r="BL105" s="77">
        <f>IFERROR(VLOOKUP(B105,'[1]8'!B:D,3,0),"0")</f>
        <v>0</v>
      </c>
      <c r="BM105" s="77">
        <f>IFERROR(VLOOKUP(B105,'[1]8'!B:E,4,0),"0")</f>
        <v>0</v>
      </c>
      <c r="BN105" s="77">
        <f>IFERROR(VLOOKUP(B105,'[1]8'!B:F,5,0),"0")</f>
        <v>0</v>
      </c>
      <c r="BO105" s="77">
        <f>IFERROR(VLOOKUP(B105,'[1]8'!B:J,9,0),"0")</f>
        <v>0</v>
      </c>
      <c r="BP105" s="77">
        <f>IFERROR(VLOOKUP(B105,'[1]8'!B:K,10,0),"0")</f>
        <v>0</v>
      </c>
      <c r="BQ105" s="77">
        <f>IFERROR(VLOOKUP(B105,'[1]8'!B:L,11,0),"0")</f>
        <v>0</v>
      </c>
      <c r="BR105" s="75">
        <f t="shared" si="51"/>
        <v>0</v>
      </c>
      <c r="BS105" s="77">
        <f>IFERROR(VLOOKUP(B105,'[1]9'!B:D,3,0),"0")</f>
        <v>0</v>
      </c>
      <c r="BT105" s="77">
        <f>IFERROR(VLOOKUP(B105,'[1]9'!B:E,4,0),"0")</f>
        <v>0</v>
      </c>
      <c r="BU105" s="77">
        <f>IFERROR(VLOOKUP(B105,'[1]9'!B:F,5,0),"0")</f>
        <v>0</v>
      </c>
      <c r="BV105" s="77">
        <f>IFERROR(VLOOKUP(B105,'[1]9'!B:J,9,0),"0")</f>
        <v>0</v>
      </c>
      <c r="BW105" s="77">
        <f>IFERROR(VLOOKUP(B105,'[1]9'!B:K,10,0),"0")</f>
        <v>0</v>
      </c>
      <c r="BX105" s="77">
        <f>IFERROR(VLOOKUP(B105,'[1]9'!B:L,11,0),"0")</f>
        <v>0</v>
      </c>
      <c r="BY105" s="75">
        <f t="shared" si="52"/>
        <v>0</v>
      </c>
      <c r="BZ105" s="77">
        <f>IFERROR(VLOOKUP(B105,'[1]10'!B:D,3,0),"0")</f>
        <v>0</v>
      </c>
      <c r="CA105" s="77">
        <f>IFERROR(VLOOKUP(B105,'[1]10'!B:E,4,0),"0")</f>
        <v>0</v>
      </c>
      <c r="CB105" s="77">
        <f>VLOOKUP(B105,'[1]10'!B:F,5,0)</f>
        <v>0</v>
      </c>
      <c r="CC105" s="77">
        <f>IFERROR(VLOOKUP(B105,'[1]10'!B:J,9,0),"0")</f>
        <v>0</v>
      </c>
      <c r="CD105" s="77">
        <f>IFERROR(VLOOKUP(B105,'[1]10'!B:K,10,0),"0")</f>
        <v>0</v>
      </c>
      <c r="CE105" s="77">
        <f>IFERROR(VLOOKUP(B105,'[1]10'!B:L,11,0),"0")</f>
        <v>0</v>
      </c>
      <c r="CF105" s="75">
        <f t="shared" si="53"/>
        <v>0</v>
      </c>
      <c r="CG105" s="77">
        <f>IFERROR(VLOOKUP(B105,'[1]11'!B:D,3,0),"0")</f>
        <v>0</v>
      </c>
      <c r="CH105" s="77">
        <f>IFERROR(VLOOKUP(B105,'[1]11'!B:E,4,0),"0")</f>
        <v>0</v>
      </c>
      <c r="CI105" s="77">
        <f>IFERROR(VLOOKUP(B105,'[1]11'!B:F,5,0),"0")</f>
        <v>0</v>
      </c>
      <c r="CJ105" s="77">
        <f>IFERROR(VLOOKUP(B105,'[1]11'!B:J,9,0),"0")</f>
        <v>0</v>
      </c>
      <c r="CK105" s="77">
        <f>IFERROR(VLOOKUP(B105,'[1]11'!B:K,10,0),"0")</f>
        <v>0</v>
      </c>
      <c r="CL105" s="77">
        <f>IFERROR(VLOOKUP(B105,'[1]11'!B:L,11,0),"0")</f>
        <v>0</v>
      </c>
      <c r="CM105" s="75">
        <f t="shared" si="54"/>
        <v>0</v>
      </c>
      <c r="CN105" s="77">
        <f>IFERROR(VLOOKUP(B105,'[1]12'!B:D,3,0),"0")</f>
        <v>0</v>
      </c>
      <c r="CO105" s="77">
        <f>IFERROR(VLOOKUP(B105,'[1]12'!B:E,4,0),"0")</f>
        <v>0</v>
      </c>
      <c r="CP105" s="77">
        <f>IFERROR(VLOOKUP(B105,'[1]12'!B:F,5,0),"0")</f>
        <v>0</v>
      </c>
      <c r="CQ105" s="77">
        <f>IFERROR(VLOOKUP(B105,'[1]12'!B:J,9,0),"0")</f>
        <v>0</v>
      </c>
      <c r="CR105" s="77">
        <f>IFERROR(VLOOKUP(B105,'[1]12'!B:K,10,0),"0")</f>
        <v>0</v>
      </c>
      <c r="CS105" s="77">
        <f>IFERROR(VLOOKUP(B105,'[1]12'!B:L,11,0),"0")</f>
        <v>0</v>
      </c>
      <c r="CT105" s="75">
        <f t="shared" si="55"/>
        <v>0</v>
      </c>
      <c r="CU105" s="77">
        <f>IFERROR(VLOOKUP(B105,'[1]13'!B:D,3,0),"0")</f>
        <v>0</v>
      </c>
      <c r="CV105" s="77">
        <f>IFERROR(VLOOKUP(B105,'[1]13'!B:E,4,0),"0")</f>
        <v>0</v>
      </c>
      <c r="CW105" s="77">
        <f>IFERROR(VLOOKUP(B105,'[1]13'!B:F,5,0),"0")</f>
        <v>0</v>
      </c>
      <c r="CX105" s="77">
        <f>IFERROR(VLOOKUP(B105,'[1]13'!B:J,9,0),"0")</f>
        <v>0</v>
      </c>
      <c r="CY105" s="77">
        <f>IFERROR(VLOOKUP(B105,'[1]13'!B:K,10,0),"0")</f>
        <v>0</v>
      </c>
      <c r="CZ105" s="77">
        <f>IFERROR(VLOOKUP(B105,'[1]13'!B:L,11,0),"0")</f>
        <v>0</v>
      </c>
      <c r="DA105" s="75">
        <f t="shared" si="56"/>
        <v>0</v>
      </c>
      <c r="DB105" s="77">
        <f>IFERROR(VLOOKUP(B105,'[1]14'!B:D,3,0),"0")</f>
        <v>0</v>
      </c>
      <c r="DC105" s="77">
        <f>IFERROR(VLOOKUP(B105,'[1]14'!B:E,4,0),"0")</f>
        <v>0</v>
      </c>
      <c r="DD105" s="77">
        <f>IFERROR(VLOOKUP(B105,'[1]14'!B:F,5,0),"0")</f>
        <v>0</v>
      </c>
      <c r="DE105" s="77">
        <f>IFERROR(VLOOKUP(B105,'[1]14'!B:J,9,0),"0")</f>
        <v>0</v>
      </c>
      <c r="DF105" s="77">
        <f>IFERROR(VLOOKUP(B105,'[1]14'!B:K,10,0),"0")</f>
        <v>0</v>
      </c>
      <c r="DG105" s="77">
        <f>IFERROR(VLOOKUP(B105,'[1]14'!B:L,11,0),"0")</f>
        <v>0</v>
      </c>
      <c r="DH105" s="75">
        <f t="shared" si="57"/>
        <v>0</v>
      </c>
      <c r="DI105" s="77">
        <f>IFERROR(VLOOKUP(B105,'[1]15'!B:D,3,0),"0")</f>
        <v>0</v>
      </c>
      <c r="DJ105" s="77">
        <f>IFERROR(VLOOKUP(B105,'[1]15'!B:E,4,0),"0")</f>
        <v>0</v>
      </c>
      <c r="DK105" s="77">
        <f>IFERROR(VLOOKUP(B105,'[1]15'!B:F,5,0),"0")</f>
        <v>0</v>
      </c>
      <c r="DL105" s="77">
        <f>IFERROR(VLOOKUP(B105,'[1]15'!B:J,9,0),"0")</f>
        <v>0</v>
      </c>
      <c r="DM105" s="77">
        <f>IFERROR(VLOOKUP(B105,'[1]15'!B:K,10,0),"0")</f>
        <v>0</v>
      </c>
      <c r="DN105" s="77">
        <f>IFERROR(VLOOKUP(B105,'[1]15'!B:L,11,0),"0")</f>
        <v>0</v>
      </c>
      <c r="DO105" s="75">
        <f t="shared" si="58"/>
        <v>0</v>
      </c>
      <c r="DP105" s="77">
        <f>IFERROR(VLOOKUP(B105,'[1]16'!B:D,3,0),"0")</f>
        <v>0</v>
      </c>
      <c r="DQ105" s="77">
        <f>IFERROR(VLOOKUP(B105,'[1]16'!B:E,4,0),"0")</f>
        <v>0</v>
      </c>
      <c r="DR105" s="77">
        <f>IFERROR(VLOOKUP(B105,'[1]16'!B:F,5,0),"0")</f>
        <v>0</v>
      </c>
      <c r="DS105" s="77">
        <f>IFERROR(VLOOKUP(B105,'[1]16'!B:J,9,0),"0")</f>
        <v>0</v>
      </c>
      <c r="DT105" s="77">
        <f>IFERROR(VLOOKUP(B105,'[1]16'!B:K,10,0),"0")</f>
        <v>0</v>
      </c>
      <c r="DU105" s="77">
        <f>IFERROR(VLOOKUP(B105,'[1]16'!B:L,11,0),"0")</f>
        <v>0</v>
      </c>
      <c r="DV105" s="75">
        <f t="shared" si="59"/>
        <v>0</v>
      </c>
      <c r="DW105" s="77">
        <f>IFERROR(VLOOKUP(B105,'[1]17'!B:D,3,0),"0")</f>
        <v>0</v>
      </c>
      <c r="DX105" s="77">
        <f>IFERROR(VLOOKUP(B105,'[1]17'!B:E,4,0),"0")</f>
        <v>0</v>
      </c>
      <c r="DY105" s="77">
        <f>IFERROR(VLOOKUP(B105,'[1]17'!B:F,5,0),"0")</f>
        <v>0</v>
      </c>
      <c r="DZ105" s="77">
        <f>IFERROR(VLOOKUP(B105,'[1]17'!B:J,9,0),"0")</f>
        <v>0</v>
      </c>
      <c r="EA105" s="77">
        <f>IFERROR(VLOOKUP(B105,'[1]17'!B:K,10,0),"0")</f>
        <v>0</v>
      </c>
      <c r="EB105" s="77">
        <f>IFERROR(VLOOKUP(B105,'[1]17'!B:L,11,0),"0")</f>
        <v>0</v>
      </c>
      <c r="EC105" s="75">
        <f t="shared" si="60"/>
        <v>0</v>
      </c>
      <c r="ED105" s="77">
        <f>IFERROR(VLOOKUP(B105,'[1]18'!B:D,3,0),"0")</f>
        <v>0</v>
      </c>
      <c r="EE105" s="77">
        <f>IFERROR(VLOOKUP(B105,'[1]18'!B:E,4,0),"0")</f>
        <v>0</v>
      </c>
      <c r="EF105" s="77">
        <f>IFERROR(VLOOKUP(B105,'[1]18'!B:F,5,0),"0")</f>
        <v>0</v>
      </c>
      <c r="EG105" s="77">
        <f>IFERROR(VLOOKUP(B105,'[1]18'!B:J,9,0),"0")</f>
        <v>0</v>
      </c>
      <c r="EH105" s="77">
        <f>IFERROR(VLOOKUP(B105,'[1]18'!B:K,10,0),"0")</f>
        <v>0</v>
      </c>
      <c r="EI105" s="77">
        <f>IFERROR(VLOOKUP(B105,'[1]18'!B:L,11,0),"0")</f>
        <v>0</v>
      </c>
      <c r="EJ105" s="75">
        <f t="shared" si="61"/>
        <v>0</v>
      </c>
      <c r="EK105" s="77">
        <f>IFERROR(VLOOKUP(B105,'[1]19'!B:D,3,0),"0")</f>
        <v>0</v>
      </c>
      <c r="EL105" s="77">
        <f>IFERROR(VLOOKUP(B105,'[1]19'!B:E,4,0),"0")</f>
        <v>0</v>
      </c>
      <c r="EM105" s="77">
        <f>IFERROR(VLOOKUP(B105,'[1]19'!B:F,5,0),"0")</f>
        <v>0</v>
      </c>
      <c r="EN105" s="77">
        <f>IFERROR(VLOOKUP(B105,'[1]19'!B:J,9,0),"0")</f>
        <v>0</v>
      </c>
      <c r="EO105" s="77">
        <f>IFERROR(VLOOKUP(B105,'[1]19'!B:K,10,0),"0")</f>
        <v>0</v>
      </c>
      <c r="EP105" s="77">
        <f>IFERROR(VLOOKUP(B105,'[1]19'!B:L,11,0),"0")</f>
        <v>0</v>
      </c>
      <c r="EQ105" s="75">
        <f t="shared" si="62"/>
        <v>0</v>
      </c>
      <c r="ER105" s="77">
        <f>IFERROR(VLOOKUP(B105,'[1]20'!B:D,3,0),"0")</f>
        <v>0</v>
      </c>
      <c r="ES105" s="77">
        <f>IFERROR(VLOOKUP(B105,'[1]20'!B:E,4,0),"0")</f>
        <v>0</v>
      </c>
      <c r="ET105" s="77">
        <f>IFERROR(VLOOKUP(B105,'[1]20'!B:F,5,0),"0")</f>
        <v>0</v>
      </c>
      <c r="EU105" s="77">
        <f>IFERROR(VLOOKUP(B105,'[1]20'!B:J,9,0),"0")</f>
        <v>0</v>
      </c>
      <c r="EV105" s="77">
        <f>IFERROR(VLOOKUP(B105,'[1]20'!B:K,10,0),"0")</f>
        <v>0</v>
      </c>
      <c r="EW105" s="77">
        <f>IFERROR(VLOOKUP(B105,'[1]20'!B:L,11,0),"0")</f>
        <v>0</v>
      </c>
      <c r="EX105" s="75">
        <f t="shared" si="63"/>
        <v>0</v>
      </c>
      <c r="EY105" s="77">
        <f>IFERROR(VLOOKUP(B105,'[1]21'!B:D,3,0),"0")</f>
        <v>0</v>
      </c>
      <c r="EZ105" s="77">
        <f>IFERROR(VLOOKUP(B105,'[1]21'!B:E,4,0),"0")</f>
        <v>0</v>
      </c>
      <c r="FA105" s="77">
        <f>IFERROR(VLOOKUP(B105,'[1]21'!B:F,5,0),"0")</f>
        <v>0</v>
      </c>
      <c r="FB105" s="77">
        <f>IFERROR(VLOOKUP(B105,'[1]21'!B:J,9,0),"0")</f>
        <v>0</v>
      </c>
      <c r="FC105" s="77">
        <f>IFERROR(VLOOKUP(B105,'[1]21'!B:K,10,0),"0")</f>
        <v>0</v>
      </c>
      <c r="FD105" s="77">
        <f>IFERROR(VLOOKUP(B105,'[1]21'!B:L,11,0),"0")</f>
        <v>0</v>
      </c>
      <c r="FE105" s="75">
        <f t="shared" si="64"/>
        <v>0</v>
      </c>
      <c r="FF105" s="77">
        <f>IFERROR(VLOOKUP(B105,'[1]22'!B:D,3,0),"0")</f>
        <v>0</v>
      </c>
      <c r="FG105" s="77">
        <f>IFERROR(VLOOKUP(B105,'[1]22'!B:E,4,0),"0")</f>
        <v>0</v>
      </c>
      <c r="FH105" s="77">
        <f>IFERROR(VLOOKUP(B105,'[1]22'!B:F,5,0),"0")</f>
        <v>0</v>
      </c>
      <c r="FI105" s="77">
        <f>IFERROR(VLOOKUP(B105,'[1]22'!B:J,9,0),"0")</f>
        <v>0</v>
      </c>
      <c r="FJ105" s="77">
        <f>IFERROR(VLOOKUP(B105,'[1]22'!B:K,10,0),"0")</f>
        <v>0</v>
      </c>
      <c r="FK105" s="77">
        <f>IFERROR(VLOOKUP(B105,'[1]22'!B:L,11,0),"0")</f>
        <v>0</v>
      </c>
      <c r="FL105" s="75">
        <f t="shared" si="65"/>
        <v>0</v>
      </c>
      <c r="FM105" s="77">
        <f>IFERROR(VLOOKUP(B105,'[1]23'!B:D,3,0),"0")</f>
        <v>0</v>
      </c>
      <c r="FN105" s="77">
        <f>IFERROR(VLOOKUP(B105,'[1]23'!B:E,4,0),"0")</f>
        <v>0</v>
      </c>
      <c r="FO105" s="77">
        <f>IFERROR(VLOOKUP(B105,'[1]23'!B:F,5,0),"0")</f>
        <v>0</v>
      </c>
      <c r="FP105" s="77">
        <f>IFERROR(VLOOKUP(B105,'[1]23'!B:J,9,0),"0")</f>
        <v>0</v>
      </c>
      <c r="FQ105" s="77">
        <f>IFERROR(VLOOKUP(B105,'[1]23'!B:K,10,0),"0")</f>
        <v>0</v>
      </c>
      <c r="FR105" s="77">
        <f>IFERROR(VLOOKUP(B105,'[1]23'!B:L,11,0),"0")</f>
        <v>0</v>
      </c>
      <c r="FS105" s="75">
        <f t="shared" si="66"/>
        <v>0</v>
      </c>
      <c r="FT105" s="77">
        <f>IFERROR(VLOOKUP(B105,'[1]24'!B:D,3,0),"0")</f>
        <v>0</v>
      </c>
      <c r="FU105" s="77">
        <f>IFERROR(VLOOKUP(B105,'[1]24'!B:E,4,0),"0")</f>
        <v>0</v>
      </c>
      <c r="FV105" s="77">
        <f>IFERROR(VLOOKUP(B105,'[1]24'!B:F,5,0),"0")</f>
        <v>0</v>
      </c>
      <c r="FW105" s="77">
        <f>IFERROR(VLOOKUP(B105,'[1]24'!B:J,9,0),"0")</f>
        <v>0</v>
      </c>
      <c r="FX105" s="77">
        <f>IFERROR(VLOOKUP(B105,'[1]24'!B:K,10,0),"0")</f>
        <v>0</v>
      </c>
      <c r="FY105" s="77">
        <f>IFERROR(VLOOKUP(B105,'[1]24'!B:L,11,0),"0")</f>
        <v>0</v>
      </c>
      <c r="FZ105" s="75">
        <f t="shared" si="67"/>
        <v>0</v>
      </c>
      <c r="GA105" s="77">
        <f>IFERROR(VLOOKUP(B105,'[1]25'!B:D,3,0),"0")</f>
        <v>0</v>
      </c>
      <c r="GB105" s="77">
        <f>IFERROR(VLOOKUP(B105,'[1]25'!B:E,4,0),"0")</f>
        <v>0</v>
      </c>
      <c r="GC105" s="77">
        <f>IFERROR(VLOOKUP(B105,'[1]25'!B:F,5,0),"0")</f>
        <v>0</v>
      </c>
      <c r="GD105" s="77">
        <f>IFERROR(VLOOKUP(B105,'[1]25'!B:J,9,0),"0")</f>
        <v>0</v>
      </c>
      <c r="GE105" s="77">
        <f>IFERROR(VLOOKUP(B105,'[1]25'!B:K,10,0),"0")</f>
        <v>0</v>
      </c>
      <c r="GF105" s="77">
        <f>IFERROR(VLOOKUP(B105,'[1]25'!B:L,11,0),"0")</f>
        <v>0</v>
      </c>
      <c r="GG105" s="75">
        <f t="shared" si="68"/>
        <v>0</v>
      </c>
      <c r="GH105" s="77">
        <f>IFERROR(VLOOKUP(B105,'[1]26'!B:D,3,0),"0")</f>
        <v>0</v>
      </c>
      <c r="GI105" s="77">
        <f>IFERROR(VLOOKUP(B105,'[1]26'!B:E,4,0),"0")</f>
        <v>0</v>
      </c>
      <c r="GJ105" s="77">
        <f>IFERROR(VLOOKUP(B105,'[1]26'!B:F,5,0),"0")</f>
        <v>0</v>
      </c>
      <c r="GK105" s="77">
        <f>IFERROR(VLOOKUP(B105,'[1]26'!B:J,9,0),"0")</f>
        <v>0</v>
      </c>
      <c r="GL105" s="77">
        <f>IFERROR(VLOOKUP(B105,'[1]26'!B:K,10,0),"0")</f>
        <v>0</v>
      </c>
      <c r="GM105" s="77">
        <f>IFERROR(VLOOKUP(B105,'[1]26'!B:L,11,0),"0")</f>
        <v>0</v>
      </c>
      <c r="GN105" s="75">
        <f t="shared" si="69"/>
        <v>0</v>
      </c>
      <c r="GO105" s="77">
        <f>IFERROR(VLOOKUP(B105,'[1]27'!B:D,3,0),"0")</f>
        <v>0</v>
      </c>
      <c r="GP105" s="77">
        <f>IFERROR(VLOOKUP(B105,'[1]27'!B:E,4,0),"0")</f>
        <v>0</v>
      </c>
      <c r="GQ105" s="77">
        <f>IFERROR(VLOOKUP(B105,'[1]27'!B:F,5,0),"0")</f>
        <v>0</v>
      </c>
      <c r="GR105" s="77">
        <f>IFERROR(VLOOKUP(B105,'[1]27'!B:J,9,0),"0")</f>
        <v>0</v>
      </c>
      <c r="GS105" s="77">
        <f>IFERROR(VLOOKUP(B105,'[1]27'!B:K,10,0),"0")</f>
        <v>0</v>
      </c>
      <c r="GT105" s="77">
        <f>IFERROR(VLOOKUP(B105,'[1]27'!B:L,11,0),"0")</f>
        <v>0</v>
      </c>
      <c r="GU105" s="75">
        <f t="shared" si="70"/>
        <v>0</v>
      </c>
      <c r="GV105" s="77">
        <f>IFERROR(VLOOKUP(B105,'[1]28'!B:D,3,0),"0")</f>
        <v>0</v>
      </c>
      <c r="GW105" s="77">
        <f>IFERROR(VLOOKUP(B105,'[1]28'!B:E,4,0),"0")</f>
        <v>0</v>
      </c>
      <c r="GX105" s="77">
        <f>IFERROR(VLOOKUP(B105,'[1]28'!B:F,5,0),"0")</f>
        <v>0</v>
      </c>
      <c r="GY105" s="77">
        <f>IFERROR(VLOOKUP(B105,'[1]28'!B:J,9,0),"0")</f>
        <v>0</v>
      </c>
      <c r="GZ105" s="77">
        <f>IFERROR(VLOOKUP(B105,'[1]28'!B:K,10,0),"0")</f>
        <v>0</v>
      </c>
      <c r="HA105" s="77">
        <f>IFERROR(VLOOKUP(B105,'[1]28'!B:L,11,0),"0")</f>
        <v>0</v>
      </c>
      <c r="HB105" s="75">
        <f t="shared" si="71"/>
        <v>0</v>
      </c>
      <c r="HC105" s="77" t="str">
        <f>IFERROR(VLOOKUP(B105,#REF!,3),"0")</f>
        <v>0</v>
      </c>
      <c r="HD105" s="77" t="str">
        <f>IFERROR(VLOOKUP(B105,#REF!,4,0),"0")</f>
        <v>0</v>
      </c>
      <c r="HE105" s="77" t="str">
        <f>IFERROR(VLOOKUP(B105,#REF!,5,0),"0")</f>
        <v>0</v>
      </c>
      <c r="HF105" s="77" t="str">
        <f>IFERROR(VLOOKUP(B105,#REF!,9,0),"0")</f>
        <v>0</v>
      </c>
      <c r="HG105" s="77" t="str">
        <f>IFERROR(VLOOKUP(B105,#REF!,10,0),"0")</f>
        <v>0</v>
      </c>
      <c r="HH105" s="77" t="str">
        <f>IFERROR(VLOOKUP(B105,#REF!,11,0),"0")</f>
        <v>0</v>
      </c>
      <c r="HI105" s="75">
        <f t="shared" si="72"/>
        <v>0</v>
      </c>
      <c r="HP105" s="75">
        <f t="shared" si="73"/>
        <v>0</v>
      </c>
      <c r="HW105" s="75">
        <f t="shared" si="74"/>
        <v>0</v>
      </c>
    </row>
    <row r="106" spans="1:231" x14ac:dyDescent="0.6">
      <c r="A106" s="57">
        <v>103</v>
      </c>
      <c r="B106" s="57">
        <v>1200093</v>
      </c>
      <c r="C106" s="58" t="s">
        <v>16821</v>
      </c>
      <c r="D106" s="57" t="s">
        <v>173</v>
      </c>
      <c r="E106" s="59">
        <v>0</v>
      </c>
      <c r="F106" s="73">
        <f t="shared" si="43"/>
        <v>0</v>
      </c>
      <c r="G106" s="74">
        <f t="shared" si="75"/>
        <v>0</v>
      </c>
      <c r="H106" s="74">
        <f t="shared" si="75"/>
        <v>0</v>
      </c>
      <c r="I106" s="74">
        <f t="shared" si="75"/>
        <v>0</v>
      </c>
      <c r="J106" s="74">
        <f t="shared" si="75"/>
        <v>0</v>
      </c>
      <c r="K106" s="74">
        <f t="shared" si="75"/>
        <v>0</v>
      </c>
      <c r="L106" s="74">
        <f t="shared" si="75"/>
        <v>0</v>
      </c>
      <c r="M106" s="75">
        <f t="shared" si="41"/>
        <v>0</v>
      </c>
      <c r="N106" s="76">
        <f t="shared" si="42"/>
        <v>0</v>
      </c>
      <c r="O106" s="77" t="str">
        <f>IFERROR(VLOOKUP(B106,'[1]1ไม่มียอด'!B:D,3,0),"0")</f>
        <v>0</v>
      </c>
      <c r="P106" s="77" t="str">
        <f>IFERROR(VLOOKUP(B106,'[1]1ไม่มียอด'!B:E,4,0),"0")</f>
        <v>0</v>
      </c>
      <c r="Q106" s="77" t="str">
        <f>IFERROR(VLOOKUP(B106,'[1]1ไม่มียอด'!B:F,5,0),"0")</f>
        <v>0</v>
      </c>
      <c r="R106" s="77" t="str">
        <f>IFERROR(VLOOKUP(B106,'[1]1ไม่มียอด'!B:G,6,0),"0")</f>
        <v>0</v>
      </c>
      <c r="S106" s="77" t="str">
        <f>IFERROR(VLOOKUP(B106,'[1]1ไม่มียอด'!B:J,9,0),"0")</f>
        <v>0</v>
      </c>
      <c r="T106" s="77" t="str">
        <f>IFERROR(VLOOKUP(B106,'[1]1ไม่มียอด'!B:K,10,0),"0")</f>
        <v>0</v>
      </c>
      <c r="U106" s="75">
        <f t="shared" si="44"/>
        <v>0</v>
      </c>
      <c r="V106" s="77" t="str">
        <f>IFERROR(VLOOKUP(B106,#REF!,3,0),"0")</f>
        <v>0</v>
      </c>
      <c r="W106" s="77" t="str">
        <f>IFERROR(VLOOKUP(B106,#REF!,4,0),"0")</f>
        <v>0</v>
      </c>
      <c r="X106" s="77" t="str">
        <f>IFERROR(VLOOKUP(B106,#REF!,5,0),"0")</f>
        <v>0</v>
      </c>
      <c r="Y106" s="77" t="str">
        <f>IFERROR(VLOOKUP(B106,#REF!,9,0),"0")</f>
        <v>0</v>
      </c>
      <c r="Z106" s="77" t="str">
        <f>IFERROR(VLOOKUP(B106,#REF!,10,0),"0")</f>
        <v>0</v>
      </c>
      <c r="AA106" s="77" t="str">
        <f>IFERROR(VLOOKUP(B106,#REF!,11,0),"0")</f>
        <v>0</v>
      </c>
      <c r="AB106" s="75">
        <f t="shared" si="45"/>
        <v>0</v>
      </c>
      <c r="AC106" s="77">
        <f>IFERROR(VLOOKUP(B106,'[1]3'!B:D,3,0),"0")</f>
        <v>0</v>
      </c>
      <c r="AD106" s="77">
        <f>IFERROR(VLOOKUP(B106,'[1]3'!B:E,4,0),"0")</f>
        <v>0</v>
      </c>
      <c r="AE106" s="77">
        <f>IFERROR(VLOOKUP(B106,'[1]3'!B:F,5,0),"0")</f>
        <v>0</v>
      </c>
      <c r="AF106" s="77">
        <f>IFERROR(VLOOKUP(B106,'[1]3'!B:J,9,0),"0")</f>
        <v>0</v>
      </c>
      <c r="AG106" s="77">
        <f>IFERROR(VLOOKUP(B106,'[1]3'!B:K,10,0),"0")</f>
        <v>0</v>
      </c>
      <c r="AH106" s="77">
        <f>IFERROR(VLOOKUP(B106,'[1]3'!B:L,11,0),"0")</f>
        <v>0</v>
      </c>
      <c r="AI106" s="75">
        <f t="shared" si="46"/>
        <v>0</v>
      </c>
      <c r="AJ106" s="77">
        <f>IFERROR(VLOOKUP(B106,'[1]4'!B:D,3,0),"0")</f>
        <v>0</v>
      </c>
      <c r="AK106" s="77">
        <f>IFERROR(VLOOKUP(B106,'[1]4'!B:E,4,0),"0")</f>
        <v>0</v>
      </c>
      <c r="AL106" s="77">
        <f>IFERROR(VLOOKUP(B106,'[1]4'!B:F,5,0),"0")</f>
        <v>0</v>
      </c>
      <c r="AM106" s="77">
        <f>IFERROR(VLOOKUP(B106,'[1]4'!B:J,9,0),"0")</f>
        <v>0</v>
      </c>
      <c r="AN106" s="77">
        <f>IFERROR(VLOOKUP(B106,'[1]4'!B:K,10,0),"0")</f>
        <v>0</v>
      </c>
      <c r="AO106" s="77">
        <f>IFERROR(VLOOKUP(B106,'[1]4'!B:L,11,0),"0")</f>
        <v>0</v>
      </c>
      <c r="AP106" s="75">
        <f t="shared" si="47"/>
        <v>0</v>
      </c>
      <c r="AQ106" s="77">
        <f>IFERROR(VLOOKUP(B106,'[1]5'!B:D,3,0),"0")</f>
        <v>0</v>
      </c>
      <c r="AR106" s="77">
        <f>IFERROR(VLOOKUP(B106,'[1]5'!B:E,4,0),"0")</f>
        <v>0</v>
      </c>
      <c r="AS106" s="77">
        <f>IFERROR(VLOOKUP(B106,'[1]5'!B:F,5,0),"0")</f>
        <v>0</v>
      </c>
      <c r="AT106" s="77">
        <f>IFERROR(VLOOKUP(B106,'[1]5'!B:J,9,0),"0")</f>
        <v>0</v>
      </c>
      <c r="AU106" s="77">
        <f>IFERROR(VLOOKUP(B106,'[1]5'!B:K,10,0),"0")</f>
        <v>0</v>
      </c>
      <c r="AV106" s="77">
        <f>IFERROR(VLOOKUP(B106,'[1]5'!B:L,11,0),"0")</f>
        <v>0</v>
      </c>
      <c r="AW106" s="75">
        <f t="shared" si="48"/>
        <v>0</v>
      </c>
      <c r="AX106" s="77">
        <f>IFERROR(VLOOKUP(B106,'[1]6'!B:D,3,0),"0")</f>
        <v>0</v>
      </c>
      <c r="AY106" s="77">
        <f>IFERROR(VLOOKUP(B106,'[1]6'!B:E,4,0),"0")</f>
        <v>0</v>
      </c>
      <c r="AZ106" s="77">
        <f>IFERROR(VLOOKUP(B106,'[1]6'!B:F,5,0),"0")</f>
        <v>0</v>
      </c>
      <c r="BA106" s="77">
        <f>IFERROR(VLOOKUP(B106,'[1]6'!B:J,9,0),"0")</f>
        <v>0</v>
      </c>
      <c r="BB106" s="77">
        <f>IFERROR(VLOOKUP(B106,'[1]6'!B:K,10,0),"0")</f>
        <v>0</v>
      </c>
      <c r="BC106" s="77">
        <f>IFERROR(VLOOKUP(B106,'[1]6'!B:L,11,0),"0")</f>
        <v>0</v>
      </c>
      <c r="BD106" s="75">
        <f t="shared" si="49"/>
        <v>0</v>
      </c>
      <c r="BE106" s="77">
        <f>IFERROR(VLOOKUP(B106,'[1]7'!B:D,3,0),"0")</f>
        <v>0</v>
      </c>
      <c r="BF106" s="77">
        <f>IFERROR(VLOOKUP(B106,'[1]7'!B:E,4,0),"0")</f>
        <v>0</v>
      </c>
      <c r="BG106" s="77">
        <f>IFERROR(VLOOKUP(B106,'[1]7'!B:F,5,0),"0")</f>
        <v>0</v>
      </c>
      <c r="BH106" s="77">
        <f>IFERROR(VLOOKUP(B106,'[1]7'!B:J,9,0),"0")</f>
        <v>0</v>
      </c>
      <c r="BI106" s="77">
        <f>IFERROR(VLOOKUP(B106,'[1]7'!B:K,10,0),"0")</f>
        <v>0</v>
      </c>
      <c r="BJ106" s="77">
        <f>IFERROR(VLOOKUP(B106,'[1]7'!B:L,11,0),"0")</f>
        <v>0</v>
      </c>
      <c r="BK106" s="75">
        <f t="shared" si="50"/>
        <v>0</v>
      </c>
      <c r="BL106" s="77">
        <f>IFERROR(VLOOKUP(B106,'[1]8'!B:D,3,0),"0")</f>
        <v>0</v>
      </c>
      <c r="BM106" s="77">
        <f>IFERROR(VLOOKUP(B106,'[1]8'!B:E,4,0),"0")</f>
        <v>0</v>
      </c>
      <c r="BN106" s="77">
        <f>IFERROR(VLOOKUP(B106,'[1]8'!B:F,5,0),"0")</f>
        <v>0</v>
      </c>
      <c r="BO106" s="77">
        <f>IFERROR(VLOOKUP(B106,'[1]8'!B:J,9,0),"0")</f>
        <v>0</v>
      </c>
      <c r="BP106" s="77">
        <f>IFERROR(VLOOKUP(B106,'[1]8'!B:K,10,0),"0")</f>
        <v>0</v>
      </c>
      <c r="BQ106" s="77">
        <f>IFERROR(VLOOKUP(B106,'[1]8'!B:L,11,0),"0")</f>
        <v>0</v>
      </c>
      <c r="BR106" s="75">
        <f t="shared" si="51"/>
        <v>0</v>
      </c>
      <c r="BS106" s="77">
        <f>IFERROR(VLOOKUP(B106,'[1]9'!B:D,3,0),"0")</f>
        <v>0</v>
      </c>
      <c r="BT106" s="77">
        <f>IFERROR(VLOOKUP(B106,'[1]9'!B:E,4,0),"0")</f>
        <v>0</v>
      </c>
      <c r="BU106" s="77">
        <f>IFERROR(VLOOKUP(B106,'[1]9'!B:F,5,0),"0")</f>
        <v>0</v>
      </c>
      <c r="BV106" s="77">
        <f>IFERROR(VLOOKUP(B106,'[1]9'!B:J,9,0),"0")</f>
        <v>0</v>
      </c>
      <c r="BW106" s="77">
        <f>IFERROR(VLOOKUP(B106,'[1]9'!B:K,10,0),"0")</f>
        <v>0</v>
      </c>
      <c r="BX106" s="77">
        <f>IFERROR(VLOOKUP(B106,'[1]9'!B:L,11,0),"0")</f>
        <v>0</v>
      </c>
      <c r="BY106" s="75">
        <f t="shared" si="52"/>
        <v>0</v>
      </c>
      <c r="BZ106" s="77">
        <f>IFERROR(VLOOKUP(B106,'[1]10'!B:D,3,0),"0")</f>
        <v>0</v>
      </c>
      <c r="CA106" s="77">
        <f>IFERROR(VLOOKUP(B106,'[1]10'!B:E,4,0),"0")</f>
        <v>0</v>
      </c>
      <c r="CB106" s="77">
        <f>VLOOKUP(B106,'[1]10'!B:F,5,0)</f>
        <v>0</v>
      </c>
      <c r="CC106" s="77">
        <f>IFERROR(VLOOKUP(B106,'[1]10'!B:J,9,0),"0")</f>
        <v>0</v>
      </c>
      <c r="CD106" s="77">
        <f>IFERROR(VLOOKUP(B106,'[1]10'!B:K,10,0),"0")</f>
        <v>0</v>
      </c>
      <c r="CE106" s="77">
        <f>IFERROR(VLOOKUP(B106,'[1]10'!B:L,11,0),"0")</f>
        <v>0</v>
      </c>
      <c r="CF106" s="75">
        <f t="shared" si="53"/>
        <v>0</v>
      </c>
      <c r="CG106" s="77">
        <f>IFERROR(VLOOKUP(B106,'[1]11'!B:D,3,0),"0")</f>
        <v>0</v>
      </c>
      <c r="CH106" s="77">
        <f>IFERROR(VLOOKUP(B106,'[1]11'!B:E,4,0),"0")</f>
        <v>0</v>
      </c>
      <c r="CI106" s="77">
        <f>IFERROR(VLOOKUP(B106,'[1]11'!B:F,5,0),"0")</f>
        <v>0</v>
      </c>
      <c r="CJ106" s="77">
        <f>IFERROR(VLOOKUP(B106,'[1]11'!B:J,9,0),"0")</f>
        <v>0</v>
      </c>
      <c r="CK106" s="77">
        <f>IFERROR(VLOOKUP(B106,'[1]11'!B:K,10,0),"0")</f>
        <v>0</v>
      </c>
      <c r="CL106" s="77">
        <f>IFERROR(VLOOKUP(B106,'[1]11'!B:L,11,0),"0")</f>
        <v>0</v>
      </c>
      <c r="CM106" s="75">
        <f t="shared" si="54"/>
        <v>0</v>
      </c>
      <c r="CN106" s="77">
        <f>IFERROR(VLOOKUP(B106,'[1]12'!B:D,3,0),"0")</f>
        <v>0</v>
      </c>
      <c r="CO106" s="77">
        <f>IFERROR(VLOOKUP(B106,'[1]12'!B:E,4,0),"0")</f>
        <v>0</v>
      </c>
      <c r="CP106" s="77">
        <f>IFERROR(VLOOKUP(B106,'[1]12'!B:F,5,0),"0")</f>
        <v>0</v>
      </c>
      <c r="CQ106" s="77">
        <f>IFERROR(VLOOKUP(B106,'[1]12'!B:J,9,0),"0")</f>
        <v>0</v>
      </c>
      <c r="CR106" s="77">
        <f>IFERROR(VLOOKUP(B106,'[1]12'!B:K,10,0),"0")</f>
        <v>0</v>
      </c>
      <c r="CS106" s="77">
        <f>IFERROR(VLOOKUP(B106,'[1]12'!B:L,11,0),"0")</f>
        <v>0</v>
      </c>
      <c r="CT106" s="75">
        <f t="shared" si="55"/>
        <v>0</v>
      </c>
      <c r="CU106" s="77">
        <f>IFERROR(VLOOKUP(B106,'[1]13'!B:D,3,0),"0")</f>
        <v>0</v>
      </c>
      <c r="CV106" s="77">
        <f>IFERROR(VLOOKUP(B106,'[1]13'!B:E,4,0),"0")</f>
        <v>0</v>
      </c>
      <c r="CW106" s="77">
        <f>IFERROR(VLOOKUP(B106,'[1]13'!B:F,5,0),"0")</f>
        <v>0</v>
      </c>
      <c r="CX106" s="77">
        <f>IFERROR(VLOOKUP(B106,'[1]13'!B:J,9,0),"0")</f>
        <v>0</v>
      </c>
      <c r="CY106" s="77">
        <f>IFERROR(VLOOKUP(B106,'[1]13'!B:K,10,0),"0")</f>
        <v>0</v>
      </c>
      <c r="CZ106" s="77">
        <f>IFERROR(VLOOKUP(B106,'[1]13'!B:L,11,0),"0")</f>
        <v>0</v>
      </c>
      <c r="DA106" s="75">
        <f t="shared" si="56"/>
        <v>0</v>
      </c>
      <c r="DB106" s="77">
        <f>IFERROR(VLOOKUP(B106,'[1]14'!B:D,3,0),"0")</f>
        <v>0</v>
      </c>
      <c r="DC106" s="77">
        <f>IFERROR(VLOOKUP(B106,'[1]14'!B:E,4,0),"0")</f>
        <v>0</v>
      </c>
      <c r="DD106" s="77">
        <f>IFERROR(VLOOKUP(B106,'[1]14'!B:F,5,0),"0")</f>
        <v>0</v>
      </c>
      <c r="DE106" s="77">
        <f>IFERROR(VLOOKUP(B106,'[1]14'!B:J,9,0),"0")</f>
        <v>0</v>
      </c>
      <c r="DF106" s="77">
        <f>IFERROR(VLOOKUP(B106,'[1]14'!B:K,10,0),"0")</f>
        <v>0</v>
      </c>
      <c r="DG106" s="77">
        <f>IFERROR(VLOOKUP(B106,'[1]14'!B:L,11,0),"0")</f>
        <v>0</v>
      </c>
      <c r="DH106" s="75">
        <f t="shared" si="57"/>
        <v>0</v>
      </c>
      <c r="DI106" s="77">
        <f>IFERROR(VLOOKUP(B106,'[1]15'!B:D,3,0),"0")</f>
        <v>0</v>
      </c>
      <c r="DJ106" s="77">
        <f>IFERROR(VLOOKUP(B106,'[1]15'!B:E,4,0),"0")</f>
        <v>0</v>
      </c>
      <c r="DK106" s="77">
        <f>IFERROR(VLOOKUP(B106,'[1]15'!B:F,5,0),"0")</f>
        <v>0</v>
      </c>
      <c r="DL106" s="77">
        <f>IFERROR(VLOOKUP(B106,'[1]15'!B:J,9,0),"0")</f>
        <v>0</v>
      </c>
      <c r="DM106" s="77">
        <f>IFERROR(VLOOKUP(B106,'[1]15'!B:K,10,0),"0")</f>
        <v>0</v>
      </c>
      <c r="DN106" s="77">
        <f>IFERROR(VLOOKUP(B106,'[1]15'!B:L,11,0),"0")</f>
        <v>0</v>
      </c>
      <c r="DO106" s="75">
        <f t="shared" si="58"/>
        <v>0</v>
      </c>
      <c r="DP106" s="77">
        <f>IFERROR(VLOOKUP(B106,'[1]16'!B:D,3,0),"0")</f>
        <v>0</v>
      </c>
      <c r="DQ106" s="77">
        <f>IFERROR(VLOOKUP(B106,'[1]16'!B:E,4,0),"0")</f>
        <v>0</v>
      </c>
      <c r="DR106" s="77">
        <f>IFERROR(VLOOKUP(B106,'[1]16'!B:F,5,0),"0")</f>
        <v>0</v>
      </c>
      <c r="DS106" s="77">
        <f>IFERROR(VLOOKUP(B106,'[1]16'!B:J,9,0),"0")</f>
        <v>0</v>
      </c>
      <c r="DT106" s="77">
        <f>IFERROR(VLOOKUP(B106,'[1]16'!B:K,10,0),"0")</f>
        <v>0</v>
      </c>
      <c r="DU106" s="77">
        <f>IFERROR(VLOOKUP(B106,'[1]16'!B:L,11,0),"0")</f>
        <v>0</v>
      </c>
      <c r="DV106" s="75">
        <f t="shared" si="59"/>
        <v>0</v>
      </c>
      <c r="DW106" s="77">
        <f>IFERROR(VLOOKUP(B106,'[1]17'!B:D,3,0),"0")</f>
        <v>0</v>
      </c>
      <c r="DX106" s="77">
        <f>IFERROR(VLOOKUP(B106,'[1]17'!B:E,4,0),"0")</f>
        <v>0</v>
      </c>
      <c r="DY106" s="77">
        <f>IFERROR(VLOOKUP(B106,'[1]17'!B:F,5,0),"0")</f>
        <v>0</v>
      </c>
      <c r="DZ106" s="77">
        <f>IFERROR(VLOOKUP(B106,'[1]17'!B:J,9,0),"0")</f>
        <v>0</v>
      </c>
      <c r="EA106" s="77">
        <f>IFERROR(VLOOKUP(B106,'[1]17'!B:K,10,0),"0")</f>
        <v>0</v>
      </c>
      <c r="EB106" s="77">
        <f>IFERROR(VLOOKUP(B106,'[1]17'!B:L,11,0),"0")</f>
        <v>0</v>
      </c>
      <c r="EC106" s="75">
        <f t="shared" si="60"/>
        <v>0</v>
      </c>
      <c r="ED106" s="77">
        <f>IFERROR(VLOOKUP(B106,'[1]18'!B:D,3,0),"0")</f>
        <v>0</v>
      </c>
      <c r="EE106" s="77">
        <f>IFERROR(VLOOKUP(B106,'[1]18'!B:E,4,0),"0")</f>
        <v>0</v>
      </c>
      <c r="EF106" s="77">
        <f>IFERROR(VLOOKUP(B106,'[1]18'!B:F,5,0),"0")</f>
        <v>0</v>
      </c>
      <c r="EG106" s="77">
        <f>IFERROR(VLOOKUP(B106,'[1]18'!B:J,9,0),"0")</f>
        <v>0</v>
      </c>
      <c r="EH106" s="77">
        <f>IFERROR(VLOOKUP(B106,'[1]18'!B:K,10,0),"0")</f>
        <v>0</v>
      </c>
      <c r="EI106" s="77">
        <f>IFERROR(VLOOKUP(B106,'[1]18'!B:L,11,0),"0")</f>
        <v>0</v>
      </c>
      <c r="EJ106" s="75">
        <f t="shared" si="61"/>
        <v>0</v>
      </c>
      <c r="EK106" s="77">
        <f>IFERROR(VLOOKUP(B106,'[1]19'!B:D,3,0),"0")</f>
        <v>0</v>
      </c>
      <c r="EL106" s="77">
        <f>IFERROR(VLOOKUP(B106,'[1]19'!B:E,4,0),"0")</f>
        <v>0</v>
      </c>
      <c r="EM106" s="77">
        <f>IFERROR(VLOOKUP(B106,'[1]19'!B:F,5,0),"0")</f>
        <v>0</v>
      </c>
      <c r="EN106" s="77">
        <f>IFERROR(VLOOKUP(B106,'[1]19'!B:J,9,0),"0")</f>
        <v>0</v>
      </c>
      <c r="EO106" s="77">
        <f>IFERROR(VLOOKUP(B106,'[1]19'!B:K,10,0),"0")</f>
        <v>0</v>
      </c>
      <c r="EP106" s="77">
        <f>IFERROR(VLOOKUP(B106,'[1]19'!B:L,11,0),"0")</f>
        <v>0</v>
      </c>
      <c r="EQ106" s="75">
        <f t="shared" si="62"/>
        <v>0</v>
      </c>
      <c r="ER106" s="77">
        <f>IFERROR(VLOOKUP(B106,'[1]20'!B:D,3,0),"0")</f>
        <v>0</v>
      </c>
      <c r="ES106" s="77">
        <f>IFERROR(VLOOKUP(B106,'[1]20'!B:E,4,0),"0")</f>
        <v>0</v>
      </c>
      <c r="ET106" s="77">
        <f>IFERROR(VLOOKUP(B106,'[1]20'!B:F,5,0),"0")</f>
        <v>0</v>
      </c>
      <c r="EU106" s="77">
        <f>IFERROR(VLOOKUP(B106,'[1]20'!B:J,9,0),"0")</f>
        <v>0</v>
      </c>
      <c r="EV106" s="77">
        <f>IFERROR(VLOOKUP(B106,'[1]20'!B:K,10,0),"0")</f>
        <v>0</v>
      </c>
      <c r="EW106" s="77">
        <f>IFERROR(VLOOKUP(B106,'[1]20'!B:L,11,0),"0")</f>
        <v>0</v>
      </c>
      <c r="EX106" s="75">
        <f t="shared" si="63"/>
        <v>0</v>
      </c>
      <c r="EY106" s="77">
        <f>IFERROR(VLOOKUP(B106,'[1]21'!B:D,3,0),"0")</f>
        <v>0</v>
      </c>
      <c r="EZ106" s="77">
        <f>IFERROR(VLOOKUP(B106,'[1]21'!B:E,4,0),"0")</f>
        <v>0</v>
      </c>
      <c r="FA106" s="77">
        <f>IFERROR(VLOOKUP(B106,'[1]21'!B:F,5,0),"0")</f>
        <v>0</v>
      </c>
      <c r="FB106" s="77">
        <f>IFERROR(VLOOKUP(B106,'[1]21'!B:J,9,0),"0")</f>
        <v>0</v>
      </c>
      <c r="FC106" s="77">
        <f>IFERROR(VLOOKUP(B106,'[1]21'!B:K,10,0),"0")</f>
        <v>0</v>
      </c>
      <c r="FD106" s="77">
        <f>IFERROR(VLOOKUP(B106,'[1]21'!B:L,11,0),"0")</f>
        <v>0</v>
      </c>
      <c r="FE106" s="75">
        <f t="shared" si="64"/>
        <v>0</v>
      </c>
      <c r="FF106" s="77">
        <f>IFERROR(VLOOKUP(B106,'[1]22'!B:D,3,0),"0")</f>
        <v>0</v>
      </c>
      <c r="FG106" s="77">
        <f>IFERROR(VLOOKUP(B106,'[1]22'!B:E,4,0),"0")</f>
        <v>0</v>
      </c>
      <c r="FH106" s="77">
        <f>IFERROR(VLOOKUP(B106,'[1]22'!B:F,5,0),"0")</f>
        <v>0</v>
      </c>
      <c r="FI106" s="77">
        <f>IFERROR(VLOOKUP(B106,'[1]22'!B:J,9,0),"0")</f>
        <v>0</v>
      </c>
      <c r="FJ106" s="77">
        <f>IFERROR(VLOOKUP(B106,'[1]22'!B:K,10,0),"0")</f>
        <v>0</v>
      </c>
      <c r="FK106" s="77">
        <f>IFERROR(VLOOKUP(B106,'[1]22'!B:L,11,0),"0")</f>
        <v>0</v>
      </c>
      <c r="FL106" s="75">
        <f t="shared" si="65"/>
        <v>0</v>
      </c>
      <c r="FM106" s="77">
        <f>IFERROR(VLOOKUP(B106,'[1]23'!B:D,3,0),"0")</f>
        <v>0</v>
      </c>
      <c r="FN106" s="77">
        <f>IFERROR(VLOOKUP(B106,'[1]23'!B:E,4,0),"0")</f>
        <v>0</v>
      </c>
      <c r="FO106" s="77">
        <f>IFERROR(VLOOKUP(B106,'[1]23'!B:F,5,0),"0")</f>
        <v>0</v>
      </c>
      <c r="FP106" s="77">
        <f>IFERROR(VLOOKUP(B106,'[1]23'!B:J,9,0),"0")</f>
        <v>0</v>
      </c>
      <c r="FQ106" s="77">
        <f>IFERROR(VLOOKUP(B106,'[1]23'!B:K,10,0),"0")</f>
        <v>0</v>
      </c>
      <c r="FR106" s="77">
        <f>IFERROR(VLOOKUP(B106,'[1]23'!B:L,11,0),"0")</f>
        <v>0</v>
      </c>
      <c r="FS106" s="75">
        <f t="shared" si="66"/>
        <v>0</v>
      </c>
      <c r="FT106" s="77">
        <f>IFERROR(VLOOKUP(B106,'[1]24'!B:D,3,0),"0")</f>
        <v>0</v>
      </c>
      <c r="FU106" s="77">
        <f>IFERROR(VLOOKUP(B106,'[1]24'!B:E,4,0),"0")</f>
        <v>0</v>
      </c>
      <c r="FV106" s="77">
        <f>IFERROR(VLOOKUP(B106,'[1]24'!B:F,5,0),"0")</f>
        <v>0</v>
      </c>
      <c r="FW106" s="77">
        <f>IFERROR(VLOOKUP(B106,'[1]24'!B:J,9,0),"0")</f>
        <v>0</v>
      </c>
      <c r="FX106" s="77">
        <f>IFERROR(VLOOKUP(B106,'[1]24'!B:K,10,0),"0")</f>
        <v>0</v>
      </c>
      <c r="FY106" s="77">
        <f>IFERROR(VLOOKUP(B106,'[1]24'!B:L,11,0),"0")</f>
        <v>0</v>
      </c>
      <c r="FZ106" s="75">
        <f t="shared" si="67"/>
        <v>0</v>
      </c>
      <c r="GA106" s="77">
        <f>IFERROR(VLOOKUP(B106,'[1]25'!B:D,3,0),"0")</f>
        <v>0</v>
      </c>
      <c r="GB106" s="77">
        <f>IFERROR(VLOOKUP(B106,'[1]25'!B:E,4,0),"0")</f>
        <v>0</v>
      </c>
      <c r="GC106" s="77">
        <f>IFERROR(VLOOKUP(B106,'[1]25'!B:F,5,0),"0")</f>
        <v>0</v>
      </c>
      <c r="GD106" s="77">
        <f>IFERROR(VLOOKUP(B106,'[1]25'!B:J,9,0),"0")</f>
        <v>0</v>
      </c>
      <c r="GE106" s="77">
        <f>IFERROR(VLOOKUP(B106,'[1]25'!B:K,10,0),"0")</f>
        <v>0</v>
      </c>
      <c r="GF106" s="77">
        <f>IFERROR(VLOOKUP(B106,'[1]25'!B:L,11,0),"0")</f>
        <v>0</v>
      </c>
      <c r="GG106" s="75">
        <f t="shared" si="68"/>
        <v>0</v>
      </c>
      <c r="GH106" s="77">
        <f>IFERROR(VLOOKUP(B106,'[1]26'!B:D,3,0),"0")</f>
        <v>0</v>
      </c>
      <c r="GI106" s="77">
        <f>IFERROR(VLOOKUP(B106,'[1]26'!B:E,4,0),"0")</f>
        <v>0</v>
      </c>
      <c r="GJ106" s="77">
        <f>IFERROR(VLOOKUP(B106,'[1]26'!B:F,5,0),"0")</f>
        <v>0</v>
      </c>
      <c r="GK106" s="77">
        <f>IFERROR(VLOOKUP(B106,'[1]26'!B:J,9,0),"0")</f>
        <v>0</v>
      </c>
      <c r="GL106" s="77">
        <f>IFERROR(VLOOKUP(B106,'[1]26'!B:K,10,0),"0")</f>
        <v>0</v>
      </c>
      <c r="GM106" s="77">
        <f>IFERROR(VLOOKUP(B106,'[1]26'!B:L,11,0),"0")</f>
        <v>0</v>
      </c>
      <c r="GN106" s="75">
        <f t="shared" si="69"/>
        <v>0</v>
      </c>
      <c r="GO106" s="77">
        <f>IFERROR(VLOOKUP(B106,'[1]27'!B:D,3,0),"0")</f>
        <v>0</v>
      </c>
      <c r="GP106" s="77">
        <f>IFERROR(VLOOKUP(B106,'[1]27'!B:E,4,0),"0")</f>
        <v>0</v>
      </c>
      <c r="GQ106" s="77">
        <f>IFERROR(VLOOKUP(B106,'[1]27'!B:F,5,0),"0")</f>
        <v>0</v>
      </c>
      <c r="GR106" s="77">
        <f>IFERROR(VLOOKUP(B106,'[1]27'!B:J,9,0),"0")</f>
        <v>0</v>
      </c>
      <c r="GS106" s="77">
        <f>IFERROR(VLOOKUP(B106,'[1]27'!B:K,10,0),"0")</f>
        <v>0</v>
      </c>
      <c r="GT106" s="77">
        <f>IFERROR(VLOOKUP(B106,'[1]27'!B:L,11,0),"0")</f>
        <v>0</v>
      </c>
      <c r="GU106" s="75">
        <f t="shared" si="70"/>
        <v>0</v>
      </c>
      <c r="GV106" s="77">
        <f>IFERROR(VLOOKUP(B106,'[1]28'!B:D,3,0),"0")</f>
        <v>0</v>
      </c>
      <c r="GW106" s="77">
        <f>IFERROR(VLOOKUP(B106,'[1]28'!B:E,4,0),"0")</f>
        <v>0</v>
      </c>
      <c r="GX106" s="77">
        <f>IFERROR(VLOOKUP(B106,'[1]28'!B:F,5,0),"0")</f>
        <v>0</v>
      </c>
      <c r="GY106" s="77">
        <f>IFERROR(VLOOKUP(B106,'[1]28'!B:J,9,0),"0")</f>
        <v>0</v>
      </c>
      <c r="GZ106" s="77">
        <f>IFERROR(VLOOKUP(B106,'[1]28'!B:K,10,0),"0")</f>
        <v>0</v>
      </c>
      <c r="HA106" s="77">
        <f>IFERROR(VLOOKUP(B106,'[1]28'!B:L,11,0),"0")</f>
        <v>0</v>
      </c>
      <c r="HB106" s="75">
        <f t="shared" si="71"/>
        <v>0</v>
      </c>
      <c r="HC106" s="77" t="str">
        <f>IFERROR(VLOOKUP(B106,#REF!,3),"0")</f>
        <v>0</v>
      </c>
      <c r="HD106" s="77" t="str">
        <f>IFERROR(VLOOKUP(B106,#REF!,4,0),"0")</f>
        <v>0</v>
      </c>
      <c r="HE106" s="77" t="str">
        <f>IFERROR(VLOOKUP(B106,#REF!,5,0),"0")</f>
        <v>0</v>
      </c>
      <c r="HF106" s="77" t="str">
        <f>IFERROR(VLOOKUP(B106,#REF!,9,0),"0")</f>
        <v>0</v>
      </c>
      <c r="HG106" s="77" t="str">
        <f>IFERROR(VLOOKUP(B106,#REF!,10,0),"0")</f>
        <v>0</v>
      </c>
      <c r="HH106" s="77" t="str">
        <f>IFERROR(VLOOKUP(B106,#REF!,11,0),"0")</f>
        <v>0</v>
      </c>
      <c r="HI106" s="75">
        <f t="shared" si="72"/>
        <v>0</v>
      </c>
      <c r="HP106" s="75">
        <f t="shared" si="73"/>
        <v>0</v>
      </c>
      <c r="HW106" s="75">
        <f t="shared" si="74"/>
        <v>0</v>
      </c>
    </row>
    <row r="107" spans="1:231" x14ac:dyDescent="0.6">
      <c r="A107" s="57">
        <v>104</v>
      </c>
      <c r="B107" s="57">
        <v>1200092</v>
      </c>
      <c r="C107" s="58" t="s">
        <v>16822</v>
      </c>
      <c r="D107" s="57" t="s">
        <v>173</v>
      </c>
      <c r="E107" s="59">
        <v>0</v>
      </c>
      <c r="F107" s="73">
        <f t="shared" si="43"/>
        <v>0</v>
      </c>
      <c r="G107" s="74">
        <f t="shared" si="75"/>
        <v>0</v>
      </c>
      <c r="H107" s="74">
        <f t="shared" si="75"/>
        <v>0</v>
      </c>
      <c r="I107" s="74">
        <f t="shared" si="75"/>
        <v>4</v>
      </c>
      <c r="J107" s="74">
        <f t="shared" si="75"/>
        <v>0</v>
      </c>
      <c r="K107" s="74">
        <f t="shared" si="75"/>
        <v>0</v>
      </c>
      <c r="L107" s="74">
        <f t="shared" si="75"/>
        <v>0</v>
      </c>
      <c r="M107" s="75">
        <f t="shared" si="41"/>
        <v>4</v>
      </c>
      <c r="N107" s="76">
        <f t="shared" si="42"/>
        <v>4</v>
      </c>
      <c r="O107" s="77" t="str">
        <f>IFERROR(VLOOKUP(B107,'[1]1ไม่มียอด'!B:D,3,0),"0")</f>
        <v>0</v>
      </c>
      <c r="P107" s="77" t="str">
        <f>IFERROR(VLOOKUP(B107,'[1]1ไม่มียอด'!B:E,4,0),"0")</f>
        <v>0</v>
      </c>
      <c r="Q107" s="77" t="str">
        <f>IFERROR(VLOOKUP(B107,'[1]1ไม่มียอด'!B:F,5,0),"0")</f>
        <v>0</v>
      </c>
      <c r="R107" s="77" t="str">
        <f>IFERROR(VLOOKUP(B107,'[1]1ไม่มียอด'!B:G,6,0),"0")</f>
        <v>0</v>
      </c>
      <c r="S107" s="77" t="str">
        <f>IFERROR(VLOOKUP(B107,'[1]1ไม่มียอด'!B:J,9,0),"0")</f>
        <v>0</v>
      </c>
      <c r="T107" s="77" t="str">
        <f>IFERROR(VLOOKUP(B107,'[1]1ไม่มียอด'!B:K,10,0),"0")</f>
        <v>0</v>
      </c>
      <c r="U107" s="75">
        <f t="shared" si="44"/>
        <v>0</v>
      </c>
      <c r="V107" s="77" t="str">
        <f>IFERROR(VLOOKUP(B107,#REF!,3,0),"0")</f>
        <v>0</v>
      </c>
      <c r="W107" s="77" t="str">
        <f>IFERROR(VLOOKUP(B107,#REF!,4,0),"0")</f>
        <v>0</v>
      </c>
      <c r="X107" s="77" t="str">
        <f>IFERROR(VLOOKUP(B107,#REF!,5,0),"0")</f>
        <v>0</v>
      </c>
      <c r="Y107" s="77" t="str">
        <f>IFERROR(VLOOKUP(B107,#REF!,9,0),"0")</f>
        <v>0</v>
      </c>
      <c r="Z107" s="77" t="str">
        <f>IFERROR(VLOOKUP(B107,#REF!,10,0),"0")</f>
        <v>0</v>
      </c>
      <c r="AA107" s="77" t="str">
        <f>IFERROR(VLOOKUP(B107,#REF!,11,0),"0")</f>
        <v>0</v>
      </c>
      <c r="AB107" s="75">
        <f t="shared" si="45"/>
        <v>0</v>
      </c>
      <c r="AC107" s="77">
        <f>IFERROR(VLOOKUP(B107,'[1]3'!B:D,3,0),"0")</f>
        <v>0</v>
      </c>
      <c r="AD107" s="77">
        <f>IFERROR(VLOOKUP(B107,'[1]3'!B:E,4,0),"0")</f>
        <v>0</v>
      </c>
      <c r="AE107" s="77">
        <f>IFERROR(VLOOKUP(B107,'[1]3'!B:F,5,0),"0")</f>
        <v>0</v>
      </c>
      <c r="AF107" s="77">
        <f>IFERROR(VLOOKUP(B107,'[1]3'!B:J,9,0),"0")</f>
        <v>0</v>
      </c>
      <c r="AG107" s="77">
        <f>IFERROR(VLOOKUP(B107,'[1]3'!B:K,10,0),"0")</f>
        <v>0</v>
      </c>
      <c r="AH107" s="77">
        <f>IFERROR(VLOOKUP(B107,'[1]3'!B:L,11,0),"0")</f>
        <v>0</v>
      </c>
      <c r="AI107" s="75">
        <f t="shared" si="46"/>
        <v>0</v>
      </c>
      <c r="AJ107" s="77">
        <f>IFERROR(VLOOKUP(B107,'[1]4'!B:D,3,0),"0")</f>
        <v>0</v>
      </c>
      <c r="AK107" s="77">
        <f>IFERROR(VLOOKUP(B107,'[1]4'!B:E,4,0),"0")</f>
        <v>0</v>
      </c>
      <c r="AL107" s="77">
        <f>IFERROR(VLOOKUP(B107,'[1]4'!B:F,5,0),"0")</f>
        <v>0</v>
      </c>
      <c r="AM107" s="77">
        <f>IFERROR(VLOOKUP(B107,'[1]4'!B:J,9,0),"0")</f>
        <v>0</v>
      </c>
      <c r="AN107" s="77">
        <f>IFERROR(VLOOKUP(B107,'[1]4'!B:K,10,0),"0")</f>
        <v>0</v>
      </c>
      <c r="AO107" s="77">
        <f>IFERROR(VLOOKUP(B107,'[1]4'!B:L,11,0),"0")</f>
        <v>0</v>
      </c>
      <c r="AP107" s="75">
        <f t="shared" si="47"/>
        <v>0</v>
      </c>
      <c r="AQ107" s="77">
        <f>IFERROR(VLOOKUP(B107,'[1]5'!B:D,3,0),"0")</f>
        <v>0</v>
      </c>
      <c r="AR107" s="77">
        <f>IFERROR(VLOOKUP(B107,'[1]5'!B:E,4,0),"0")</f>
        <v>0</v>
      </c>
      <c r="AS107" s="77">
        <f>IFERROR(VLOOKUP(B107,'[1]5'!B:F,5,0),"0")</f>
        <v>0</v>
      </c>
      <c r="AT107" s="77">
        <f>IFERROR(VLOOKUP(B107,'[1]5'!B:J,9,0),"0")</f>
        <v>0</v>
      </c>
      <c r="AU107" s="77">
        <f>IFERROR(VLOOKUP(B107,'[1]5'!B:K,10,0),"0")</f>
        <v>0</v>
      </c>
      <c r="AV107" s="77">
        <f>IFERROR(VLOOKUP(B107,'[1]5'!B:L,11,0),"0")</f>
        <v>0</v>
      </c>
      <c r="AW107" s="75">
        <f t="shared" si="48"/>
        <v>0</v>
      </c>
      <c r="AX107" s="77">
        <f>IFERROR(VLOOKUP(B107,'[1]6'!B:D,3,0),"0")</f>
        <v>0</v>
      </c>
      <c r="AY107" s="77">
        <f>IFERROR(VLOOKUP(B107,'[1]6'!B:E,4,0),"0")</f>
        <v>0</v>
      </c>
      <c r="AZ107" s="77">
        <f>IFERROR(VLOOKUP(B107,'[1]6'!B:F,5,0),"0")</f>
        <v>0</v>
      </c>
      <c r="BA107" s="77">
        <f>IFERROR(VLOOKUP(B107,'[1]6'!B:J,9,0),"0")</f>
        <v>0</v>
      </c>
      <c r="BB107" s="77">
        <f>IFERROR(VLOOKUP(B107,'[1]6'!B:K,10,0),"0")</f>
        <v>0</v>
      </c>
      <c r="BC107" s="77">
        <f>IFERROR(VLOOKUP(B107,'[1]6'!B:L,11,0),"0")</f>
        <v>0</v>
      </c>
      <c r="BD107" s="75">
        <f t="shared" si="49"/>
        <v>0</v>
      </c>
      <c r="BE107" s="77">
        <f>IFERROR(VLOOKUP(B107,'[1]7'!B:D,3,0),"0")</f>
        <v>0</v>
      </c>
      <c r="BF107" s="77">
        <f>IFERROR(VLOOKUP(B107,'[1]7'!B:E,4,0),"0")</f>
        <v>0</v>
      </c>
      <c r="BG107" s="77">
        <f>IFERROR(VLOOKUP(B107,'[1]7'!B:F,5,0),"0")</f>
        <v>0</v>
      </c>
      <c r="BH107" s="77">
        <f>IFERROR(VLOOKUP(B107,'[1]7'!B:J,9,0),"0")</f>
        <v>0</v>
      </c>
      <c r="BI107" s="77">
        <f>IFERROR(VLOOKUP(B107,'[1]7'!B:K,10,0),"0")</f>
        <v>0</v>
      </c>
      <c r="BJ107" s="77">
        <f>IFERROR(VLOOKUP(B107,'[1]7'!B:L,11,0),"0")</f>
        <v>0</v>
      </c>
      <c r="BK107" s="75">
        <f t="shared" si="50"/>
        <v>0</v>
      </c>
      <c r="BL107" s="77">
        <f>IFERROR(VLOOKUP(B107,'[1]8'!B:D,3,0),"0")</f>
        <v>0</v>
      </c>
      <c r="BM107" s="77">
        <f>IFERROR(VLOOKUP(B107,'[1]8'!B:E,4,0),"0")</f>
        <v>0</v>
      </c>
      <c r="BN107" s="77">
        <f>IFERROR(VLOOKUP(B107,'[1]8'!B:F,5,0),"0")</f>
        <v>0</v>
      </c>
      <c r="BO107" s="77">
        <f>IFERROR(VLOOKUP(B107,'[1]8'!B:J,9,0),"0")</f>
        <v>0</v>
      </c>
      <c r="BP107" s="77">
        <f>IFERROR(VLOOKUP(B107,'[1]8'!B:K,10,0),"0")</f>
        <v>0</v>
      </c>
      <c r="BQ107" s="77">
        <f>IFERROR(VLOOKUP(B107,'[1]8'!B:L,11,0),"0")</f>
        <v>0</v>
      </c>
      <c r="BR107" s="75">
        <f t="shared" si="51"/>
        <v>0</v>
      </c>
      <c r="BS107" s="77">
        <f>IFERROR(VLOOKUP(B107,'[1]9'!B:D,3,0),"0")</f>
        <v>0</v>
      </c>
      <c r="BT107" s="77">
        <f>IFERROR(VLOOKUP(B107,'[1]9'!B:E,4,0),"0")</f>
        <v>0</v>
      </c>
      <c r="BU107" s="77">
        <f>IFERROR(VLOOKUP(B107,'[1]9'!B:F,5,0),"0")</f>
        <v>0</v>
      </c>
      <c r="BV107" s="77">
        <f>IFERROR(VLOOKUP(B107,'[1]9'!B:J,9,0),"0")</f>
        <v>0</v>
      </c>
      <c r="BW107" s="77">
        <f>IFERROR(VLOOKUP(B107,'[1]9'!B:K,10,0),"0")</f>
        <v>0</v>
      </c>
      <c r="BX107" s="77">
        <f>IFERROR(VLOOKUP(B107,'[1]9'!B:L,11,0),"0")</f>
        <v>0</v>
      </c>
      <c r="BY107" s="75">
        <f t="shared" si="52"/>
        <v>0</v>
      </c>
      <c r="BZ107" s="77">
        <f>IFERROR(VLOOKUP(B107,'[1]10'!B:D,3,0),"0")</f>
        <v>0</v>
      </c>
      <c r="CA107" s="77">
        <f>IFERROR(VLOOKUP(B107,'[1]10'!B:E,4,0),"0")</f>
        <v>0</v>
      </c>
      <c r="CB107" s="77">
        <f>VLOOKUP(B107,'[1]10'!B:F,5,0)</f>
        <v>0</v>
      </c>
      <c r="CC107" s="77">
        <f>IFERROR(VLOOKUP(B107,'[1]10'!B:J,9,0),"0")</f>
        <v>0</v>
      </c>
      <c r="CD107" s="77">
        <f>IFERROR(VLOOKUP(B107,'[1]10'!B:K,10,0),"0")</f>
        <v>0</v>
      </c>
      <c r="CE107" s="77">
        <f>IFERROR(VLOOKUP(B107,'[1]10'!B:L,11,0),"0")</f>
        <v>0</v>
      </c>
      <c r="CF107" s="75">
        <f t="shared" si="53"/>
        <v>0</v>
      </c>
      <c r="CG107" s="77">
        <f>IFERROR(VLOOKUP(B107,'[1]11'!B:D,3,0),"0")</f>
        <v>0</v>
      </c>
      <c r="CH107" s="77">
        <f>IFERROR(VLOOKUP(B107,'[1]11'!B:E,4,0),"0")</f>
        <v>0</v>
      </c>
      <c r="CI107" s="77">
        <f>IFERROR(VLOOKUP(B107,'[1]11'!B:F,5,0),"0")</f>
        <v>0</v>
      </c>
      <c r="CJ107" s="77">
        <f>IFERROR(VLOOKUP(B107,'[1]11'!B:J,9,0),"0")</f>
        <v>0</v>
      </c>
      <c r="CK107" s="77">
        <f>IFERROR(VLOOKUP(B107,'[1]11'!B:K,10,0),"0")</f>
        <v>0</v>
      </c>
      <c r="CL107" s="77">
        <f>IFERROR(VLOOKUP(B107,'[1]11'!B:L,11,0),"0")</f>
        <v>0</v>
      </c>
      <c r="CM107" s="75">
        <f t="shared" si="54"/>
        <v>0</v>
      </c>
      <c r="CN107" s="77">
        <f>IFERROR(VLOOKUP(B107,'[1]12'!B:D,3,0),"0")</f>
        <v>0</v>
      </c>
      <c r="CO107" s="77">
        <f>IFERROR(VLOOKUP(B107,'[1]12'!B:E,4,0),"0")</f>
        <v>0</v>
      </c>
      <c r="CP107" s="77">
        <f>IFERROR(VLOOKUP(B107,'[1]12'!B:F,5,0),"0")</f>
        <v>0</v>
      </c>
      <c r="CQ107" s="77">
        <f>IFERROR(VLOOKUP(B107,'[1]12'!B:J,9,0),"0")</f>
        <v>0</v>
      </c>
      <c r="CR107" s="77">
        <f>IFERROR(VLOOKUP(B107,'[1]12'!B:K,10,0),"0")</f>
        <v>0</v>
      </c>
      <c r="CS107" s="77">
        <f>IFERROR(VLOOKUP(B107,'[1]12'!B:L,11,0),"0")</f>
        <v>0</v>
      </c>
      <c r="CT107" s="75">
        <f t="shared" si="55"/>
        <v>0</v>
      </c>
      <c r="CU107" s="77">
        <f>IFERROR(VLOOKUP(B107,'[1]13'!B:D,3,0),"0")</f>
        <v>0</v>
      </c>
      <c r="CV107" s="77">
        <f>IFERROR(VLOOKUP(B107,'[1]13'!B:E,4,0),"0")</f>
        <v>0</v>
      </c>
      <c r="CW107" s="77">
        <f>IFERROR(VLOOKUP(B107,'[1]13'!B:F,5,0),"0")</f>
        <v>0</v>
      </c>
      <c r="CX107" s="77">
        <f>IFERROR(VLOOKUP(B107,'[1]13'!B:J,9,0),"0")</f>
        <v>0</v>
      </c>
      <c r="CY107" s="77">
        <f>IFERROR(VLOOKUP(B107,'[1]13'!B:K,10,0),"0")</f>
        <v>0</v>
      </c>
      <c r="CZ107" s="77">
        <f>IFERROR(VLOOKUP(B107,'[1]13'!B:L,11,0),"0")</f>
        <v>0</v>
      </c>
      <c r="DA107" s="75">
        <f t="shared" si="56"/>
        <v>0</v>
      </c>
      <c r="DB107" s="77">
        <f>IFERROR(VLOOKUP(B107,'[1]14'!B:D,3,0),"0")</f>
        <v>0</v>
      </c>
      <c r="DC107" s="77">
        <f>IFERROR(VLOOKUP(B107,'[1]14'!B:E,4,0),"0")</f>
        <v>0</v>
      </c>
      <c r="DD107" s="77">
        <f>IFERROR(VLOOKUP(B107,'[1]14'!B:F,5,0),"0")</f>
        <v>0</v>
      </c>
      <c r="DE107" s="77">
        <f>IFERROR(VLOOKUP(B107,'[1]14'!B:J,9,0),"0")</f>
        <v>0</v>
      </c>
      <c r="DF107" s="77">
        <f>IFERROR(VLOOKUP(B107,'[1]14'!B:K,10,0),"0")</f>
        <v>0</v>
      </c>
      <c r="DG107" s="77">
        <f>IFERROR(VLOOKUP(B107,'[1]14'!B:L,11,0),"0")</f>
        <v>0</v>
      </c>
      <c r="DH107" s="75">
        <f t="shared" si="57"/>
        <v>0</v>
      </c>
      <c r="DI107" s="77">
        <f>IFERROR(VLOOKUP(B107,'[1]15'!B:D,3,0),"0")</f>
        <v>0</v>
      </c>
      <c r="DJ107" s="77">
        <f>IFERROR(VLOOKUP(B107,'[1]15'!B:E,4,0),"0")</f>
        <v>0</v>
      </c>
      <c r="DK107" s="77">
        <f>IFERROR(VLOOKUP(B107,'[1]15'!B:F,5,0),"0")</f>
        <v>0</v>
      </c>
      <c r="DL107" s="77">
        <f>IFERROR(VLOOKUP(B107,'[1]15'!B:J,9,0),"0")</f>
        <v>0</v>
      </c>
      <c r="DM107" s="77">
        <f>IFERROR(VLOOKUP(B107,'[1]15'!B:K,10,0),"0")</f>
        <v>0</v>
      </c>
      <c r="DN107" s="77">
        <f>IFERROR(VLOOKUP(B107,'[1]15'!B:L,11,0),"0")</f>
        <v>0</v>
      </c>
      <c r="DO107" s="75">
        <f t="shared" si="58"/>
        <v>0</v>
      </c>
      <c r="DP107" s="77">
        <f>IFERROR(VLOOKUP(B107,'[1]16'!B:D,3,0),"0")</f>
        <v>0</v>
      </c>
      <c r="DQ107" s="77">
        <f>IFERROR(VLOOKUP(B107,'[1]16'!B:E,4,0),"0")</f>
        <v>0</v>
      </c>
      <c r="DR107" s="77">
        <f>IFERROR(VLOOKUP(B107,'[1]16'!B:F,5,0),"0")</f>
        <v>0</v>
      </c>
      <c r="DS107" s="77">
        <f>IFERROR(VLOOKUP(B107,'[1]16'!B:J,9,0),"0")</f>
        <v>0</v>
      </c>
      <c r="DT107" s="77">
        <f>IFERROR(VLOOKUP(B107,'[1]16'!B:K,10,0),"0")</f>
        <v>0</v>
      </c>
      <c r="DU107" s="77">
        <f>IFERROR(VLOOKUP(B107,'[1]16'!B:L,11,0),"0")</f>
        <v>0</v>
      </c>
      <c r="DV107" s="75">
        <f t="shared" si="59"/>
        <v>0</v>
      </c>
      <c r="DW107" s="77">
        <f>IFERROR(VLOOKUP(B107,'[1]17'!B:D,3,0),"0")</f>
        <v>0</v>
      </c>
      <c r="DX107" s="77">
        <f>IFERROR(VLOOKUP(B107,'[1]17'!B:E,4,0),"0")</f>
        <v>0</v>
      </c>
      <c r="DY107" s="77">
        <f>IFERROR(VLOOKUP(B107,'[1]17'!B:F,5,0),"0")</f>
        <v>0</v>
      </c>
      <c r="DZ107" s="77">
        <f>IFERROR(VLOOKUP(B107,'[1]17'!B:J,9,0),"0")</f>
        <v>0</v>
      </c>
      <c r="EA107" s="77">
        <f>IFERROR(VLOOKUP(B107,'[1]17'!B:K,10,0),"0")</f>
        <v>0</v>
      </c>
      <c r="EB107" s="77">
        <f>IFERROR(VLOOKUP(B107,'[1]17'!B:L,11,0),"0")</f>
        <v>0</v>
      </c>
      <c r="EC107" s="75">
        <f t="shared" si="60"/>
        <v>0</v>
      </c>
      <c r="ED107" s="77">
        <f>IFERROR(VLOOKUP(B107,'[1]18'!B:D,3,0),"0")</f>
        <v>0</v>
      </c>
      <c r="EE107" s="77">
        <f>IFERROR(VLOOKUP(B107,'[1]18'!B:E,4,0),"0")</f>
        <v>0</v>
      </c>
      <c r="EF107" s="77">
        <f>IFERROR(VLOOKUP(B107,'[1]18'!B:F,5,0),"0")</f>
        <v>0</v>
      </c>
      <c r="EG107" s="77">
        <f>IFERROR(VLOOKUP(B107,'[1]18'!B:J,9,0),"0")</f>
        <v>0</v>
      </c>
      <c r="EH107" s="77">
        <f>IFERROR(VLOOKUP(B107,'[1]18'!B:K,10,0),"0")</f>
        <v>0</v>
      </c>
      <c r="EI107" s="77">
        <f>IFERROR(VLOOKUP(B107,'[1]18'!B:L,11,0),"0")</f>
        <v>0</v>
      </c>
      <c r="EJ107" s="75">
        <f t="shared" si="61"/>
        <v>0</v>
      </c>
      <c r="EK107" s="77">
        <f>IFERROR(VLOOKUP(B107,'[1]19'!B:D,3,0),"0")</f>
        <v>0</v>
      </c>
      <c r="EL107" s="77">
        <f>IFERROR(VLOOKUP(B107,'[1]19'!B:E,4,0),"0")</f>
        <v>0</v>
      </c>
      <c r="EM107" s="77">
        <f>IFERROR(VLOOKUP(B107,'[1]19'!B:F,5,0),"0")</f>
        <v>0</v>
      </c>
      <c r="EN107" s="77">
        <f>IFERROR(VLOOKUP(B107,'[1]19'!B:J,9,0),"0")</f>
        <v>0</v>
      </c>
      <c r="EO107" s="77">
        <f>IFERROR(VLOOKUP(B107,'[1]19'!B:K,10,0),"0")</f>
        <v>0</v>
      </c>
      <c r="EP107" s="77">
        <f>IFERROR(VLOOKUP(B107,'[1]19'!B:L,11,0),"0")</f>
        <v>0</v>
      </c>
      <c r="EQ107" s="75">
        <f t="shared" si="62"/>
        <v>0</v>
      </c>
      <c r="ER107" s="77">
        <f>IFERROR(VLOOKUP(B107,'[1]20'!B:D,3,0),"0")</f>
        <v>0</v>
      </c>
      <c r="ES107" s="77">
        <f>IFERROR(VLOOKUP(B107,'[1]20'!B:E,4,0),"0")</f>
        <v>0</v>
      </c>
      <c r="ET107" s="77">
        <f>IFERROR(VLOOKUP(B107,'[1]20'!B:F,5,0),"0")</f>
        <v>0</v>
      </c>
      <c r="EU107" s="77">
        <f>IFERROR(VLOOKUP(B107,'[1]20'!B:J,9,0),"0")</f>
        <v>0</v>
      </c>
      <c r="EV107" s="77">
        <f>IFERROR(VLOOKUP(B107,'[1]20'!B:K,10,0),"0")</f>
        <v>0</v>
      </c>
      <c r="EW107" s="77">
        <f>IFERROR(VLOOKUP(B107,'[1]20'!B:L,11,0),"0")</f>
        <v>0</v>
      </c>
      <c r="EX107" s="75">
        <f t="shared" si="63"/>
        <v>0</v>
      </c>
      <c r="EY107" s="77">
        <f>IFERROR(VLOOKUP(B107,'[1]21'!B:D,3,0),"0")</f>
        <v>0</v>
      </c>
      <c r="EZ107" s="77">
        <f>IFERROR(VLOOKUP(B107,'[1]21'!B:E,4,0),"0")</f>
        <v>0</v>
      </c>
      <c r="FA107" s="77">
        <f>IFERROR(VLOOKUP(B107,'[1]21'!B:F,5,0),"0")</f>
        <v>0</v>
      </c>
      <c r="FB107" s="77">
        <f>IFERROR(VLOOKUP(B107,'[1]21'!B:J,9,0),"0")</f>
        <v>0</v>
      </c>
      <c r="FC107" s="77">
        <f>IFERROR(VLOOKUP(B107,'[1]21'!B:K,10,0),"0")</f>
        <v>0</v>
      </c>
      <c r="FD107" s="77">
        <f>IFERROR(VLOOKUP(B107,'[1]21'!B:L,11,0),"0")</f>
        <v>0</v>
      </c>
      <c r="FE107" s="75">
        <f t="shared" si="64"/>
        <v>0</v>
      </c>
      <c r="FF107" s="77">
        <f>IFERROR(VLOOKUP(B107,'[1]22'!B:D,3,0),"0")</f>
        <v>0</v>
      </c>
      <c r="FG107" s="77">
        <f>IFERROR(VLOOKUP(B107,'[1]22'!B:E,4,0),"0")</f>
        <v>0</v>
      </c>
      <c r="FH107" s="77">
        <f>IFERROR(VLOOKUP(B107,'[1]22'!B:F,5,0),"0")</f>
        <v>0</v>
      </c>
      <c r="FI107" s="77">
        <f>IFERROR(VLOOKUP(B107,'[1]22'!B:J,9,0),"0")</f>
        <v>0</v>
      </c>
      <c r="FJ107" s="77">
        <f>IFERROR(VLOOKUP(B107,'[1]22'!B:K,10,0),"0")</f>
        <v>0</v>
      </c>
      <c r="FK107" s="77">
        <f>IFERROR(VLOOKUP(B107,'[1]22'!B:L,11,0),"0")</f>
        <v>0</v>
      </c>
      <c r="FL107" s="75">
        <f t="shared" si="65"/>
        <v>0</v>
      </c>
      <c r="FM107" s="77">
        <f>IFERROR(VLOOKUP(B107,'[1]23'!B:D,3,0),"0")</f>
        <v>0</v>
      </c>
      <c r="FN107" s="77">
        <f>IFERROR(VLOOKUP(B107,'[1]23'!B:E,4,0),"0")</f>
        <v>0</v>
      </c>
      <c r="FO107" s="77">
        <f>IFERROR(VLOOKUP(B107,'[1]23'!B:F,5,0),"0")</f>
        <v>0</v>
      </c>
      <c r="FP107" s="77">
        <f>IFERROR(VLOOKUP(B107,'[1]23'!B:J,9,0),"0")</f>
        <v>0</v>
      </c>
      <c r="FQ107" s="77">
        <f>IFERROR(VLOOKUP(B107,'[1]23'!B:K,10,0),"0")</f>
        <v>0</v>
      </c>
      <c r="FR107" s="77">
        <f>IFERROR(VLOOKUP(B107,'[1]23'!B:L,11,0),"0")</f>
        <v>0</v>
      </c>
      <c r="FS107" s="75">
        <f t="shared" si="66"/>
        <v>0</v>
      </c>
      <c r="FT107" s="77">
        <f>IFERROR(VLOOKUP(B107,'[1]24'!B:D,3,0),"0")</f>
        <v>0</v>
      </c>
      <c r="FU107" s="77">
        <f>IFERROR(VLOOKUP(B107,'[1]24'!B:E,4,0),"0")</f>
        <v>0</v>
      </c>
      <c r="FV107" s="77">
        <f>IFERROR(VLOOKUP(B107,'[1]24'!B:F,5,0),"0")</f>
        <v>4</v>
      </c>
      <c r="FW107" s="77">
        <f>IFERROR(VLOOKUP(B107,'[1]24'!B:J,9,0),"0")</f>
        <v>0</v>
      </c>
      <c r="FX107" s="77">
        <f>IFERROR(VLOOKUP(B107,'[1]24'!B:K,10,0),"0")</f>
        <v>0</v>
      </c>
      <c r="FY107" s="77">
        <f>IFERROR(VLOOKUP(B107,'[1]24'!B:L,11,0),"0")</f>
        <v>0</v>
      </c>
      <c r="FZ107" s="75">
        <f t="shared" si="67"/>
        <v>4</v>
      </c>
      <c r="GA107" s="77">
        <f>IFERROR(VLOOKUP(B107,'[1]25'!B:D,3,0),"0")</f>
        <v>0</v>
      </c>
      <c r="GB107" s="77">
        <f>IFERROR(VLOOKUP(B107,'[1]25'!B:E,4,0),"0")</f>
        <v>0</v>
      </c>
      <c r="GC107" s="77">
        <f>IFERROR(VLOOKUP(B107,'[1]25'!B:F,5,0),"0")</f>
        <v>0</v>
      </c>
      <c r="GD107" s="77">
        <f>IFERROR(VLOOKUP(B107,'[1]25'!B:J,9,0),"0")</f>
        <v>0</v>
      </c>
      <c r="GE107" s="77">
        <f>IFERROR(VLOOKUP(B107,'[1]25'!B:K,10,0),"0")</f>
        <v>0</v>
      </c>
      <c r="GF107" s="77">
        <f>IFERROR(VLOOKUP(B107,'[1]25'!B:L,11,0),"0")</f>
        <v>0</v>
      </c>
      <c r="GG107" s="75">
        <f t="shared" si="68"/>
        <v>0</v>
      </c>
      <c r="GH107" s="77">
        <f>IFERROR(VLOOKUP(B107,'[1]26'!B:D,3,0),"0")</f>
        <v>0</v>
      </c>
      <c r="GI107" s="77">
        <f>IFERROR(VLOOKUP(B107,'[1]26'!B:E,4,0),"0")</f>
        <v>0</v>
      </c>
      <c r="GJ107" s="77">
        <f>IFERROR(VLOOKUP(B107,'[1]26'!B:F,5,0),"0")</f>
        <v>0</v>
      </c>
      <c r="GK107" s="77">
        <f>IFERROR(VLOOKUP(B107,'[1]26'!B:J,9,0),"0")</f>
        <v>0</v>
      </c>
      <c r="GL107" s="77">
        <f>IFERROR(VLOOKUP(B107,'[1]26'!B:K,10,0),"0")</f>
        <v>0</v>
      </c>
      <c r="GM107" s="77">
        <f>IFERROR(VLOOKUP(B107,'[1]26'!B:L,11,0),"0")</f>
        <v>0</v>
      </c>
      <c r="GN107" s="75">
        <f t="shared" si="69"/>
        <v>0</v>
      </c>
      <c r="GO107" s="77">
        <f>IFERROR(VLOOKUP(B107,'[1]27'!B:D,3,0),"0")</f>
        <v>0</v>
      </c>
      <c r="GP107" s="77">
        <f>IFERROR(VLOOKUP(B107,'[1]27'!B:E,4,0),"0")</f>
        <v>0</v>
      </c>
      <c r="GQ107" s="77">
        <f>IFERROR(VLOOKUP(B107,'[1]27'!B:F,5,0),"0")</f>
        <v>0</v>
      </c>
      <c r="GR107" s="77">
        <f>IFERROR(VLOOKUP(B107,'[1]27'!B:J,9,0),"0")</f>
        <v>0</v>
      </c>
      <c r="GS107" s="77">
        <f>IFERROR(VLOOKUP(B107,'[1]27'!B:K,10,0),"0")</f>
        <v>0</v>
      </c>
      <c r="GT107" s="77">
        <f>IFERROR(VLOOKUP(B107,'[1]27'!B:L,11,0),"0")</f>
        <v>0</v>
      </c>
      <c r="GU107" s="75">
        <f t="shared" si="70"/>
        <v>0</v>
      </c>
      <c r="GV107" s="77">
        <f>IFERROR(VLOOKUP(B107,'[1]28'!B:D,3,0),"0")</f>
        <v>0</v>
      </c>
      <c r="GW107" s="77">
        <f>IFERROR(VLOOKUP(B107,'[1]28'!B:E,4,0),"0")</f>
        <v>0</v>
      </c>
      <c r="GX107" s="77">
        <f>IFERROR(VLOOKUP(B107,'[1]28'!B:F,5,0),"0")</f>
        <v>0</v>
      </c>
      <c r="GY107" s="77">
        <f>IFERROR(VLOOKUP(B107,'[1]28'!B:J,9,0),"0")</f>
        <v>0</v>
      </c>
      <c r="GZ107" s="77">
        <f>IFERROR(VLOOKUP(B107,'[1]28'!B:K,10,0),"0")</f>
        <v>0</v>
      </c>
      <c r="HA107" s="77">
        <f>IFERROR(VLOOKUP(B107,'[1]28'!B:L,11,0),"0")</f>
        <v>0</v>
      </c>
      <c r="HB107" s="75">
        <f t="shared" si="71"/>
        <v>0</v>
      </c>
      <c r="HC107" s="77" t="str">
        <f>IFERROR(VLOOKUP(B107,#REF!,3),"0")</f>
        <v>0</v>
      </c>
      <c r="HD107" s="77" t="str">
        <f>IFERROR(VLOOKUP(B107,#REF!,4,0),"0")</f>
        <v>0</v>
      </c>
      <c r="HE107" s="77" t="str">
        <f>IFERROR(VLOOKUP(B107,#REF!,5,0),"0")</f>
        <v>0</v>
      </c>
      <c r="HF107" s="77" t="str">
        <f>IFERROR(VLOOKUP(B107,#REF!,9,0),"0")</f>
        <v>0</v>
      </c>
      <c r="HG107" s="77" t="str">
        <f>IFERROR(VLOOKUP(B107,#REF!,10,0),"0")</f>
        <v>0</v>
      </c>
      <c r="HH107" s="77" t="str">
        <f>IFERROR(VLOOKUP(B107,#REF!,11,0),"0")</f>
        <v>0</v>
      </c>
      <c r="HI107" s="75">
        <f t="shared" si="72"/>
        <v>0</v>
      </c>
      <c r="HP107" s="75">
        <f t="shared" si="73"/>
        <v>0</v>
      </c>
      <c r="HW107" s="75">
        <f t="shared" si="74"/>
        <v>0</v>
      </c>
    </row>
    <row r="108" spans="1:231" x14ac:dyDescent="0.6">
      <c r="A108" s="57">
        <v>105</v>
      </c>
      <c r="B108" s="57" t="s">
        <v>157</v>
      </c>
      <c r="C108" s="58" t="s">
        <v>158</v>
      </c>
      <c r="D108" s="57" t="s">
        <v>173</v>
      </c>
      <c r="E108" s="59">
        <v>75</v>
      </c>
      <c r="F108" s="73">
        <f t="shared" si="43"/>
        <v>6750</v>
      </c>
      <c r="G108" s="74">
        <f t="shared" si="75"/>
        <v>0</v>
      </c>
      <c r="H108" s="74">
        <f t="shared" si="75"/>
        <v>47</v>
      </c>
      <c r="I108" s="74">
        <f t="shared" si="75"/>
        <v>43</v>
      </c>
      <c r="J108" s="74">
        <f t="shared" si="75"/>
        <v>0</v>
      </c>
      <c r="K108" s="74">
        <f t="shared" si="75"/>
        <v>0</v>
      </c>
      <c r="L108" s="74">
        <f t="shared" si="75"/>
        <v>0</v>
      </c>
      <c r="M108" s="75">
        <f t="shared" si="41"/>
        <v>90</v>
      </c>
      <c r="N108" s="76">
        <f t="shared" si="42"/>
        <v>90</v>
      </c>
      <c r="O108" s="77" t="str">
        <f>IFERROR(VLOOKUP(B108,'[1]1ไม่มียอด'!B:D,3,0),"0")</f>
        <v>0</v>
      </c>
      <c r="P108" s="77" t="str">
        <f>IFERROR(VLOOKUP(B108,'[1]1ไม่มียอด'!B:E,4,0),"0")</f>
        <v>0</v>
      </c>
      <c r="Q108" s="77" t="str">
        <f>IFERROR(VLOOKUP(B108,'[1]1ไม่มียอด'!B:F,5,0),"0")</f>
        <v>0</v>
      </c>
      <c r="R108" s="77" t="str">
        <f>IFERROR(VLOOKUP(B108,'[1]1ไม่มียอด'!B:G,6,0),"0")</f>
        <v>0</v>
      </c>
      <c r="S108" s="77" t="str">
        <f>IFERROR(VLOOKUP(B108,'[1]1ไม่มียอด'!B:J,9,0),"0")</f>
        <v>0</v>
      </c>
      <c r="T108" s="77" t="str">
        <f>IFERROR(VLOOKUP(B108,'[1]1ไม่มียอด'!B:K,10,0),"0")</f>
        <v>0</v>
      </c>
      <c r="U108" s="75">
        <f t="shared" si="44"/>
        <v>0</v>
      </c>
      <c r="V108" s="77" t="str">
        <f>IFERROR(VLOOKUP(B108,#REF!,3,0),"0")</f>
        <v>0</v>
      </c>
      <c r="W108" s="77" t="str">
        <f>IFERROR(VLOOKUP(B108,#REF!,4,0),"0")</f>
        <v>0</v>
      </c>
      <c r="X108" s="77" t="str">
        <f>IFERROR(VLOOKUP(B108,#REF!,5,0),"0")</f>
        <v>0</v>
      </c>
      <c r="Y108" s="77" t="str">
        <f>IFERROR(VLOOKUP(B108,#REF!,9,0),"0")</f>
        <v>0</v>
      </c>
      <c r="Z108" s="77" t="str">
        <f>IFERROR(VLOOKUP(B108,#REF!,10,0),"0")</f>
        <v>0</v>
      </c>
      <c r="AA108" s="77" t="str">
        <f>IFERROR(VLOOKUP(B108,#REF!,11,0),"0")</f>
        <v>0</v>
      </c>
      <c r="AB108" s="75">
        <f t="shared" si="45"/>
        <v>0</v>
      </c>
      <c r="AC108" s="77">
        <f>IFERROR(VLOOKUP(B108,'[1]3'!B:D,3,0),"0")</f>
        <v>0</v>
      </c>
      <c r="AD108" s="77">
        <f>IFERROR(VLOOKUP(B108,'[1]3'!B:E,4,0),"0")</f>
        <v>4</v>
      </c>
      <c r="AE108" s="77">
        <f>IFERROR(VLOOKUP(B108,'[1]3'!B:F,5,0),"0")</f>
        <v>0</v>
      </c>
      <c r="AF108" s="77">
        <f>IFERROR(VLOOKUP(B108,'[1]3'!B:J,9,0),"0")</f>
        <v>0</v>
      </c>
      <c r="AG108" s="77">
        <f>IFERROR(VLOOKUP(B108,'[1]3'!B:K,10,0),"0")</f>
        <v>0</v>
      </c>
      <c r="AH108" s="77">
        <f>IFERROR(VLOOKUP(B108,'[1]3'!B:L,11,0),"0")</f>
        <v>0</v>
      </c>
      <c r="AI108" s="75">
        <f t="shared" si="46"/>
        <v>4</v>
      </c>
      <c r="AJ108" s="77">
        <f>IFERROR(VLOOKUP(B108,'[1]4'!B:D,3,0),"0")</f>
        <v>0</v>
      </c>
      <c r="AK108" s="77">
        <f>IFERROR(VLOOKUP(B108,'[1]4'!B:E,4,0),"0")</f>
        <v>0</v>
      </c>
      <c r="AL108" s="77">
        <f>IFERROR(VLOOKUP(B108,'[1]4'!B:F,5,0),"0")</f>
        <v>0</v>
      </c>
      <c r="AM108" s="77">
        <f>IFERROR(VLOOKUP(B108,'[1]4'!B:J,9,0),"0")</f>
        <v>0</v>
      </c>
      <c r="AN108" s="77">
        <f>IFERROR(VLOOKUP(B108,'[1]4'!B:K,10,0),"0")</f>
        <v>0</v>
      </c>
      <c r="AO108" s="77">
        <f>IFERROR(VLOOKUP(B108,'[1]4'!B:L,11,0),"0")</f>
        <v>0</v>
      </c>
      <c r="AP108" s="75">
        <f t="shared" si="47"/>
        <v>0</v>
      </c>
      <c r="AQ108" s="77">
        <f>IFERROR(VLOOKUP(B108,'[1]5'!B:D,3,0),"0")</f>
        <v>0</v>
      </c>
      <c r="AR108" s="77">
        <f>IFERROR(VLOOKUP(B108,'[1]5'!B:E,4,0),"0")</f>
        <v>1</v>
      </c>
      <c r="AS108" s="77">
        <f>IFERROR(VLOOKUP(B108,'[1]5'!B:F,5,0),"0")</f>
        <v>0</v>
      </c>
      <c r="AT108" s="77">
        <f>IFERROR(VLOOKUP(B108,'[1]5'!B:J,9,0),"0")</f>
        <v>0</v>
      </c>
      <c r="AU108" s="77">
        <f>IFERROR(VLOOKUP(B108,'[1]5'!B:K,10,0),"0")</f>
        <v>0</v>
      </c>
      <c r="AV108" s="77">
        <f>IFERROR(VLOOKUP(B108,'[1]5'!B:L,11,0),"0")</f>
        <v>0</v>
      </c>
      <c r="AW108" s="75">
        <f t="shared" si="48"/>
        <v>1</v>
      </c>
      <c r="AX108" s="77">
        <f>IFERROR(VLOOKUP(B108,'[1]6'!B:D,3,0),"0")</f>
        <v>0</v>
      </c>
      <c r="AY108" s="77">
        <f>IFERROR(VLOOKUP(B108,'[1]6'!B:E,4,0),"0")</f>
        <v>0</v>
      </c>
      <c r="AZ108" s="77">
        <f>IFERROR(VLOOKUP(B108,'[1]6'!B:F,5,0),"0")</f>
        <v>0</v>
      </c>
      <c r="BA108" s="77">
        <f>IFERROR(VLOOKUP(B108,'[1]6'!B:J,9,0),"0")</f>
        <v>0</v>
      </c>
      <c r="BB108" s="77">
        <f>IFERROR(VLOOKUP(B108,'[1]6'!B:K,10,0),"0")</f>
        <v>0</v>
      </c>
      <c r="BC108" s="77">
        <f>IFERROR(VLOOKUP(B108,'[1]6'!B:L,11,0),"0")</f>
        <v>0</v>
      </c>
      <c r="BD108" s="75">
        <f t="shared" si="49"/>
        <v>0</v>
      </c>
      <c r="BE108" s="77">
        <f>IFERROR(VLOOKUP(B108,'[1]7'!B:D,3,0),"0")</f>
        <v>0</v>
      </c>
      <c r="BF108" s="77">
        <f>IFERROR(VLOOKUP(B108,'[1]7'!B:E,4,0),"0")</f>
        <v>5</v>
      </c>
      <c r="BG108" s="77">
        <f>IFERROR(VLOOKUP(B108,'[1]7'!B:F,5,0),"0")</f>
        <v>4</v>
      </c>
      <c r="BH108" s="77">
        <f>IFERROR(VLOOKUP(B108,'[1]7'!B:J,9,0),"0")</f>
        <v>0</v>
      </c>
      <c r="BI108" s="77">
        <f>IFERROR(VLOOKUP(B108,'[1]7'!B:K,10,0),"0")</f>
        <v>0</v>
      </c>
      <c r="BJ108" s="77">
        <f>IFERROR(VLOOKUP(B108,'[1]7'!B:L,11,0),"0")</f>
        <v>0</v>
      </c>
      <c r="BK108" s="75">
        <f t="shared" si="50"/>
        <v>9</v>
      </c>
      <c r="BL108" s="77">
        <f>IFERROR(VLOOKUP(B108,'[1]8'!B:D,3,0),"0")</f>
        <v>0</v>
      </c>
      <c r="BM108" s="77">
        <f>IFERROR(VLOOKUP(B108,'[1]8'!B:E,4,0),"0")</f>
        <v>2</v>
      </c>
      <c r="BN108" s="77">
        <f>IFERROR(VLOOKUP(B108,'[1]8'!B:F,5,0),"0")</f>
        <v>0</v>
      </c>
      <c r="BO108" s="77">
        <f>IFERROR(VLOOKUP(B108,'[1]8'!B:J,9,0),"0")</f>
        <v>0</v>
      </c>
      <c r="BP108" s="77">
        <f>IFERROR(VLOOKUP(B108,'[1]8'!B:K,10,0),"0")</f>
        <v>0</v>
      </c>
      <c r="BQ108" s="77">
        <f>IFERROR(VLOOKUP(B108,'[1]8'!B:L,11,0),"0")</f>
        <v>0</v>
      </c>
      <c r="BR108" s="75">
        <f t="shared" si="51"/>
        <v>2</v>
      </c>
      <c r="BS108" s="77">
        <f>IFERROR(VLOOKUP(B108,'[1]9'!B:D,3,0),"0")</f>
        <v>0</v>
      </c>
      <c r="BT108" s="77">
        <f>IFERROR(VLOOKUP(B108,'[1]9'!B:E,4,0),"0")</f>
        <v>3</v>
      </c>
      <c r="BU108" s="77">
        <f>IFERROR(VLOOKUP(B108,'[1]9'!B:F,5,0),"0")</f>
        <v>0</v>
      </c>
      <c r="BV108" s="77">
        <f>IFERROR(VLOOKUP(B108,'[1]9'!B:J,9,0),"0")</f>
        <v>0</v>
      </c>
      <c r="BW108" s="77">
        <f>IFERROR(VLOOKUP(B108,'[1]9'!B:K,10,0),"0")</f>
        <v>0</v>
      </c>
      <c r="BX108" s="77">
        <f>IFERROR(VLOOKUP(B108,'[1]9'!B:L,11,0),"0")</f>
        <v>0</v>
      </c>
      <c r="BY108" s="75">
        <f t="shared" si="52"/>
        <v>3</v>
      </c>
      <c r="BZ108" s="77">
        <f>IFERROR(VLOOKUP(B108,'[1]10'!B:D,3,0),"0")</f>
        <v>0</v>
      </c>
      <c r="CA108" s="77">
        <f>IFERROR(VLOOKUP(B108,'[1]10'!B:E,4,0),"0")</f>
        <v>6</v>
      </c>
      <c r="CB108" s="77">
        <f>VLOOKUP(B108,'[1]10'!B:F,5,0)</f>
        <v>0</v>
      </c>
      <c r="CC108" s="77">
        <f>IFERROR(VLOOKUP(B108,'[1]10'!B:J,9,0),"0")</f>
        <v>0</v>
      </c>
      <c r="CD108" s="77">
        <f>IFERROR(VLOOKUP(B108,'[1]10'!B:K,10,0),"0")</f>
        <v>0</v>
      </c>
      <c r="CE108" s="77">
        <f>IFERROR(VLOOKUP(B108,'[1]10'!B:L,11,0),"0")</f>
        <v>0</v>
      </c>
      <c r="CF108" s="75">
        <f t="shared" si="53"/>
        <v>6</v>
      </c>
      <c r="CG108" s="77">
        <f>IFERROR(VLOOKUP(B108,'[1]11'!B:D,3,0),"0")</f>
        <v>0</v>
      </c>
      <c r="CH108" s="77">
        <f>IFERROR(VLOOKUP(B108,'[1]11'!B:E,4,0),"0")</f>
        <v>3</v>
      </c>
      <c r="CI108" s="77">
        <f>IFERROR(VLOOKUP(B108,'[1]11'!B:F,5,0),"0")</f>
        <v>3</v>
      </c>
      <c r="CJ108" s="77">
        <f>IFERROR(VLOOKUP(B108,'[1]11'!B:J,9,0),"0")</f>
        <v>0</v>
      </c>
      <c r="CK108" s="77">
        <f>IFERROR(VLOOKUP(B108,'[1]11'!B:K,10,0),"0")</f>
        <v>0</v>
      </c>
      <c r="CL108" s="77">
        <f>IFERROR(VLOOKUP(B108,'[1]11'!B:L,11,0),"0")</f>
        <v>0</v>
      </c>
      <c r="CM108" s="75">
        <f t="shared" si="54"/>
        <v>6</v>
      </c>
      <c r="CN108" s="77">
        <f>IFERROR(VLOOKUP(B108,'[1]12'!B:D,3,0),"0")</f>
        <v>0</v>
      </c>
      <c r="CO108" s="77">
        <f>IFERROR(VLOOKUP(B108,'[1]12'!B:E,4,0),"0")</f>
        <v>0</v>
      </c>
      <c r="CP108" s="77">
        <f>IFERROR(VLOOKUP(B108,'[1]12'!B:F,5,0),"0")</f>
        <v>6</v>
      </c>
      <c r="CQ108" s="77">
        <f>IFERROR(VLOOKUP(B108,'[1]12'!B:J,9,0),"0")</f>
        <v>0</v>
      </c>
      <c r="CR108" s="77">
        <f>IFERROR(VLOOKUP(B108,'[1]12'!B:K,10,0),"0")</f>
        <v>0</v>
      </c>
      <c r="CS108" s="77">
        <f>IFERROR(VLOOKUP(B108,'[1]12'!B:L,11,0),"0")</f>
        <v>0</v>
      </c>
      <c r="CT108" s="75">
        <f t="shared" si="55"/>
        <v>6</v>
      </c>
      <c r="CU108" s="77">
        <f>IFERROR(VLOOKUP(B108,'[1]13'!B:D,3,0),"0")</f>
        <v>0</v>
      </c>
      <c r="CV108" s="77">
        <f>IFERROR(VLOOKUP(B108,'[1]13'!B:E,4,0),"0")</f>
        <v>6</v>
      </c>
      <c r="CW108" s="77">
        <f>IFERROR(VLOOKUP(B108,'[1]13'!B:F,5,0),"0")</f>
        <v>0</v>
      </c>
      <c r="CX108" s="77">
        <f>IFERROR(VLOOKUP(B108,'[1]13'!B:J,9,0),"0")</f>
        <v>0</v>
      </c>
      <c r="CY108" s="77">
        <f>IFERROR(VLOOKUP(B108,'[1]13'!B:K,10,0),"0")</f>
        <v>0</v>
      </c>
      <c r="CZ108" s="77">
        <f>IFERROR(VLOOKUP(B108,'[1]13'!B:L,11,0),"0")</f>
        <v>0</v>
      </c>
      <c r="DA108" s="75">
        <f t="shared" si="56"/>
        <v>6</v>
      </c>
      <c r="DB108" s="77">
        <f>IFERROR(VLOOKUP(B108,'[1]14'!B:D,3,0),"0")</f>
        <v>0</v>
      </c>
      <c r="DC108" s="77">
        <f>IFERROR(VLOOKUP(B108,'[1]14'!B:E,4,0),"0")</f>
        <v>0</v>
      </c>
      <c r="DD108" s="77">
        <f>IFERROR(VLOOKUP(B108,'[1]14'!B:F,5,0),"0")</f>
        <v>7</v>
      </c>
      <c r="DE108" s="77">
        <f>IFERROR(VLOOKUP(B108,'[1]14'!B:J,9,0),"0")</f>
        <v>0</v>
      </c>
      <c r="DF108" s="77">
        <f>IFERROR(VLOOKUP(B108,'[1]14'!B:K,10,0),"0")</f>
        <v>0</v>
      </c>
      <c r="DG108" s="77">
        <f>IFERROR(VLOOKUP(B108,'[1]14'!B:L,11,0),"0")</f>
        <v>0</v>
      </c>
      <c r="DH108" s="75">
        <f t="shared" si="57"/>
        <v>7</v>
      </c>
      <c r="DI108" s="77">
        <f>IFERROR(VLOOKUP(B108,'[1]15'!B:D,3,0),"0")</f>
        <v>0</v>
      </c>
      <c r="DJ108" s="77">
        <f>IFERROR(VLOOKUP(B108,'[1]15'!B:E,4,0),"0")</f>
        <v>2</v>
      </c>
      <c r="DK108" s="77">
        <f>IFERROR(VLOOKUP(B108,'[1]15'!B:F,5,0),"0")</f>
        <v>3</v>
      </c>
      <c r="DL108" s="77">
        <f>IFERROR(VLOOKUP(B108,'[1]15'!B:J,9,0),"0")</f>
        <v>0</v>
      </c>
      <c r="DM108" s="77">
        <f>IFERROR(VLOOKUP(B108,'[1]15'!B:K,10,0),"0")</f>
        <v>0</v>
      </c>
      <c r="DN108" s="77">
        <f>IFERROR(VLOOKUP(B108,'[1]15'!B:L,11,0),"0")</f>
        <v>0</v>
      </c>
      <c r="DO108" s="75">
        <f t="shared" si="58"/>
        <v>5</v>
      </c>
      <c r="DP108" s="77">
        <f>IFERROR(VLOOKUP(B108,'[1]16'!B:D,3,0),"0")</f>
        <v>0</v>
      </c>
      <c r="DQ108" s="77">
        <f>IFERROR(VLOOKUP(B108,'[1]16'!B:E,4,0),"0")</f>
        <v>4</v>
      </c>
      <c r="DR108" s="77">
        <f>IFERROR(VLOOKUP(B108,'[1]16'!B:F,5,0),"0")</f>
        <v>1</v>
      </c>
      <c r="DS108" s="77">
        <f>IFERROR(VLOOKUP(B108,'[1]16'!B:J,9,0),"0")</f>
        <v>0</v>
      </c>
      <c r="DT108" s="77">
        <f>IFERROR(VLOOKUP(B108,'[1]16'!B:K,10,0),"0")</f>
        <v>0</v>
      </c>
      <c r="DU108" s="77">
        <f>IFERROR(VLOOKUP(B108,'[1]16'!B:L,11,0),"0")</f>
        <v>0</v>
      </c>
      <c r="DV108" s="75">
        <f t="shared" si="59"/>
        <v>5</v>
      </c>
      <c r="DW108" s="77">
        <f>IFERROR(VLOOKUP(B108,'[1]17'!B:D,3,0),"0")</f>
        <v>0</v>
      </c>
      <c r="DX108" s="77">
        <f>IFERROR(VLOOKUP(B108,'[1]17'!B:E,4,0),"0")</f>
        <v>1</v>
      </c>
      <c r="DY108" s="77">
        <f>IFERROR(VLOOKUP(B108,'[1]17'!B:F,5,0),"0")</f>
        <v>0</v>
      </c>
      <c r="DZ108" s="77">
        <f>IFERROR(VLOOKUP(B108,'[1]17'!B:J,9,0),"0")</f>
        <v>0</v>
      </c>
      <c r="EA108" s="77">
        <f>IFERROR(VLOOKUP(B108,'[1]17'!B:K,10,0),"0")</f>
        <v>0</v>
      </c>
      <c r="EB108" s="77">
        <f>IFERROR(VLOOKUP(B108,'[1]17'!B:L,11,0),"0")</f>
        <v>0</v>
      </c>
      <c r="EC108" s="75">
        <f t="shared" si="60"/>
        <v>1</v>
      </c>
      <c r="ED108" s="77">
        <f>IFERROR(VLOOKUP(B108,'[1]18'!B:D,3,0),"0")</f>
        <v>0</v>
      </c>
      <c r="EE108" s="77">
        <f>IFERROR(VLOOKUP(B108,'[1]18'!B:E,4,0),"0")</f>
        <v>0</v>
      </c>
      <c r="EF108" s="77">
        <f>IFERROR(VLOOKUP(B108,'[1]18'!B:F,5,0),"0")</f>
        <v>0</v>
      </c>
      <c r="EG108" s="77">
        <f>IFERROR(VLOOKUP(B108,'[1]18'!B:J,9,0),"0")</f>
        <v>0</v>
      </c>
      <c r="EH108" s="77">
        <f>IFERROR(VLOOKUP(B108,'[1]18'!B:K,10,0),"0")</f>
        <v>0</v>
      </c>
      <c r="EI108" s="77">
        <f>IFERROR(VLOOKUP(B108,'[1]18'!B:L,11,0),"0")</f>
        <v>0</v>
      </c>
      <c r="EJ108" s="75">
        <f t="shared" si="61"/>
        <v>0</v>
      </c>
      <c r="EK108" s="77">
        <f>IFERROR(VLOOKUP(B108,'[1]19'!B:D,3,0),"0")</f>
        <v>0</v>
      </c>
      <c r="EL108" s="77">
        <f>IFERROR(VLOOKUP(B108,'[1]19'!B:E,4,0),"0")</f>
        <v>0</v>
      </c>
      <c r="EM108" s="77">
        <f>IFERROR(VLOOKUP(B108,'[1]19'!B:F,5,0),"0")</f>
        <v>0</v>
      </c>
      <c r="EN108" s="77">
        <f>IFERROR(VLOOKUP(B108,'[1]19'!B:J,9,0),"0")</f>
        <v>0</v>
      </c>
      <c r="EO108" s="77">
        <f>IFERROR(VLOOKUP(B108,'[1]19'!B:K,10,0),"0")</f>
        <v>0</v>
      </c>
      <c r="EP108" s="77">
        <f>IFERROR(VLOOKUP(B108,'[1]19'!B:L,11,0),"0")</f>
        <v>0</v>
      </c>
      <c r="EQ108" s="75">
        <f t="shared" si="62"/>
        <v>0</v>
      </c>
      <c r="ER108" s="77">
        <f>IFERROR(VLOOKUP(B108,'[1]20'!B:D,3,0),"0")</f>
        <v>0</v>
      </c>
      <c r="ES108" s="77">
        <f>IFERROR(VLOOKUP(B108,'[1]20'!B:E,4,0),"0")</f>
        <v>1</v>
      </c>
      <c r="ET108" s="77">
        <f>IFERROR(VLOOKUP(B108,'[1]20'!B:F,5,0),"0")</f>
        <v>1</v>
      </c>
      <c r="EU108" s="77">
        <f>IFERROR(VLOOKUP(B108,'[1]20'!B:J,9,0),"0")</f>
        <v>0</v>
      </c>
      <c r="EV108" s="77">
        <f>IFERROR(VLOOKUP(B108,'[1]20'!B:K,10,0),"0")</f>
        <v>0</v>
      </c>
      <c r="EW108" s="77">
        <f>IFERROR(VLOOKUP(B108,'[1]20'!B:L,11,0),"0")</f>
        <v>0</v>
      </c>
      <c r="EX108" s="75">
        <f t="shared" si="63"/>
        <v>2</v>
      </c>
      <c r="EY108" s="77">
        <f>IFERROR(VLOOKUP(B108,'[1]21'!B:D,3,0),"0")</f>
        <v>0</v>
      </c>
      <c r="EZ108" s="77">
        <f>IFERROR(VLOOKUP(B108,'[1]21'!B:E,4,0),"0")</f>
        <v>1</v>
      </c>
      <c r="FA108" s="77">
        <f>IFERROR(VLOOKUP(B108,'[1]21'!B:F,5,0),"0")</f>
        <v>6</v>
      </c>
      <c r="FB108" s="77">
        <f>IFERROR(VLOOKUP(B108,'[1]21'!B:J,9,0),"0")</f>
        <v>0</v>
      </c>
      <c r="FC108" s="77">
        <f>IFERROR(VLOOKUP(B108,'[1]21'!B:K,10,0),"0")</f>
        <v>0</v>
      </c>
      <c r="FD108" s="77">
        <f>IFERROR(VLOOKUP(B108,'[1]21'!B:L,11,0),"0")</f>
        <v>0</v>
      </c>
      <c r="FE108" s="75">
        <f t="shared" si="64"/>
        <v>7</v>
      </c>
      <c r="FF108" s="77">
        <f>IFERROR(VLOOKUP(B108,'[1]22'!B:D,3,0),"0")</f>
        <v>0</v>
      </c>
      <c r="FG108" s="77">
        <f>IFERROR(VLOOKUP(B108,'[1]22'!B:E,4,0),"0")</f>
        <v>2</v>
      </c>
      <c r="FH108" s="77">
        <f>IFERROR(VLOOKUP(B108,'[1]22'!B:F,5,0),"0")</f>
        <v>0</v>
      </c>
      <c r="FI108" s="77">
        <f>IFERROR(VLOOKUP(B108,'[1]22'!B:J,9,0),"0")</f>
        <v>0</v>
      </c>
      <c r="FJ108" s="77">
        <f>IFERROR(VLOOKUP(B108,'[1]22'!B:K,10,0),"0")</f>
        <v>0</v>
      </c>
      <c r="FK108" s="77">
        <f>IFERROR(VLOOKUP(B108,'[1]22'!B:L,11,0),"0")</f>
        <v>0</v>
      </c>
      <c r="FL108" s="75">
        <f t="shared" si="65"/>
        <v>2</v>
      </c>
      <c r="FM108" s="77">
        <f>IFERROR(VLOOKUP(B108,'[1]23'!B:D,3,0),"0")</f>
        <v>0</v>
      </c>
      <c r="FN108" s="77">
        <f>IFERROR(VLOOKUP(B108,'[1]23'!B:E,4,0),"0")</f>
        <v>2</v>
      </c>
      <c r="FO108" s="77">
        <f>IFERROR(VLOOKUP(B108,'[1]23'!B:F,5,0),"0")</f>
        <v>3</v>
      </c>
      <c r="FP108" s="77">
        <f>IFERROR(VLOOKUP(B108,'[1]23'!B:J,9,0),"0")</f>
        <v>0</v>
      </c>
      <c r="FQ108" s="77">
        <f>IFERROR(VLOOKUP(B108,'[1]23'!B:K,10,0),"0")</f>
        <v>0</v>
      </c>
      <c r="FR108" s="77">
        <f>IFERROR(VLOOKUP(B108,'[1]23'!B:L,11,0),"0")</f>
        <v>0</v>
      </c>
      <c r="FS108" s="75">
        <f t="shared" si="66"/>
        <v>5</v>
      </c>
      <c r="FT108" s="77">
        <f>IFERROR(VLOOKUP(B108,'[1]24'!B:D,3,0),"0")</f>
        <v>0</v>
      </c>
      <c r="FU108" s="77">
        <f>IFERROR(VLOOKUP(B108,'[1]24'!B:E,4,0),"0")</f>
        <v>0</v>
      </c>
      <c r="FV108" s="77">
        <f>IFERROR(VLOOKUP(B108,'[1]24'!B:F,5,0),"0")</f>
        <v>0</v>
      </c>
      <c r="FW108" s="77">
        <f>IFERROR(VLOOKUP(B108,'[1]24'!B:J,9,0),"0")</f>
        <v>0</v>
      </c>
      <c r="FX108" s="77">
        <f>IFERROR(VLOOKUP(B108,'[1]24'!B:K,10,0),"0")</f>
        <v>0</v>
      </c>
      <c r="FY108" s="77">
        <f>IFERROR(VLOOKUP(B108,'[1]24'!B:L,11,0),"0")</f>
        <v>0</v>
      </c>
      <c r="FZ108" s="75">
        <f t="shared" si="67"/>
        <v>0</v>
      </c>
      <c r="GA108" s="77">
        <f>IFERROR(VLOOKUP(B108,'[1]25'!B:D,3,0),"0")</f>
        <v>0</v>
      </c>
      <c r="GB108" s="77">
        <f>IFERROR(VLOOKUP(B108,'[1]25'!B:E,4,0),"0")</f>
        <v>0</v>
      </c>
      <c r="GC108" s="77">
        <f>IFERROR(VLOOKUP(B108,'[1]25'!B:F,5,0),"0")</f>
        <v>0</v>
      </c>
      <c r="GD108" s="77">
        <f>IFERROR(VLOOKUP(B108,'[1]25'!B:J,9,0),"0")</f>
        <v>0</v>
      </c>
      <c r="GE108" s="77">
        <f>IFERROR(VLOOKUP(B108,'[1]25'!B:K,10,0),"0")</f>
        <v>0</v>
      </c>
      <c r="GF108" s="77">
        <f>IFERROR(VLOOKUP(B108,'[1]25'!B:L,11,0),"0")</f>
        <v>0</v>
      </c>
      <c r="GG108" s="75">
        <f t="shared" si="68"/>
        <v>0</v>
      </c>
      <c r="GH108" s="77">
        <f>IFERROR(VLOOKUP(B108,'[1]26'!B:D,3,0),"0")</f>
        <v>0</v>
      </c>
      <c r="GI108" s="77">
        <f>IFERROR(VLOOKUP(B108,'[1]26'!B:E,4,0),"0")</f>
        <v>0</v>
      </c>
      <c r="GJ108" s="77">
        <f>IFERROR(VLOOKUP(B108,'[1]26'!B:F,5,0),"0")</f>
        <v>0</v>
      </c>
      <c r="GK108" s="77">
        <f>IFERROR(VLOOKUP(B108,'[1]26'!B:J,9,0),"0")</f>
        <v>0</v>
      </c>
      <c r="GL108" s="77">
        <f>IFERROR(VLOOKUP(B108,'[1]26'!B:K,10,0),"0")</f>
        <v>0</v>
      </c>
      <c r="GM108" s="77">
        <f>IFERROR(VLOOKUP(B108,'[1]26'!B:L,11,0),"0")</f>
        <v>0</v>
      </c>
      <c r="GN108" s="75">
        <f t="shared" si="69"/>
        <v>0</v>
      </c>
      <c r="GO108" s="77">
        <f>IFERROR(VLOOKUP(B108,'[1]27'!B:D,3,0),"0")</f>
        <v>0</v>
      </c>
      <c r="GP108" s="77">
        <f>IFERROR(VLOOKUP(B108,'[1]27'!B:E,4,0),"0")</f>
        <v>2</v>
      </c>
      <c r="GQ108" s="77">
        <f>IFERROR(VLOOKUP(B108,'[1]27'!B:F,5,0),"0")</f>
        <v>5</v>
      </c>
      <c r="GR108" s="77">
        <f>IFERROR(VLOOKUP(B108,'[1]27'!B:J,9,0),"0")</f>
        <v>0</v>
      </c>
      <c r="GS108" s="77">
        <f>IFERROR(VLOOKUP(B108,'[1]27'!B:K,10,0),"0")</f>
        <v>0</v>
      </c>
      <c r="GT108" s="77">
        <f>IFERROR(VLOOKUP(B108,'[1]27'!B:L,11,0),"0")</f>
        <v>0</v>
      </c>
      <c r="GU108" s="75">
        <f t="shared" si="70"/>
        <v>7</v>
      </c>
      <c r="GV108" s="77">
        <f>IFERROR(VLOOKUP(B108,'[1]28'!B:D,3,0),"0")</f>
        <v>0</v>
      </c>
      <c r="GW108" s="77">
        <f>IFERROR(VLOOKUP(B108,'[1]28'!B:E,4,0),"0")</f>
        <v>2</v>
      </c>
      <c r="GX108" s="77">
        <f>IFERROR(VLOOKUP(B108,'[1]28'!B:F,5,0),"0")</f>
        <v>4</v>
      </c>
      <c r="GY108" s="77">
        <f>IFERROR(VLOOKUP(B108,'[1]28'!B:J,9,0),"0")</f>
        <v>0</v>
      </c>
      <c r="GZ108" s="77">
        <f>IFERROR(VLOOKUP(B108,'[1]28'!B:K,10,0),"0")</f>
        <v>0</v>
      </c>
      <c r="HA108" s="77">
        <f>IFERROR(VLOOKUP(B108,'[1]28'!B:L,11,0),"0")</f>
        <v>0</v>
      </c>
      <c r="HB108" s="75">
        <f t="shared" si="71"/>
        <v>6</v>
      </c>
      <c r="HC108" s="77" t="str">
        <f>IFERROR(VLOOKUP(B108,#REF!,3),"0")</f>
        <v>0</v>
      </c>
      <c r="HD108" s="77" t="str">
        <f>IFERROR(VLOOKUP(B108,#REF!,4,0),"0")</f>
        <v>0</v>
      </c>
      <c r="HE108" s="77" t="str">
        <f>IFERROR(VLOOKUP(B108,#REF!,5,0),"0")</f>
        <v>0</v>
      </c>
      <c r="HF108" s="77" t="str">
        <f>IFERROR(VLOOKUP(B108,#REF!,9,0),"0")</f>
        <v>0</v>
      </c>
      <c r="HG108" s="77" t="str">
        <f>IFERROR(VLOOKUP(B108,#REF!,10,0),"0")</f>
        <v>0</v>
      </c>
      <c r="HH108" s="77" t="str">
        <f>IFERROR(VLOOKUP(B108,#REF!,11,0),"0")</f>
        <v>0</v>
      </c>
      <c r="HI108" s="75">
        <f t="shared" si="72"/>
        <v>0</v>
      </c>
      <c r="HP108" s="75">
        <f t="shared" si="73"/>
        <v>0</v>
      </c>
      <c r="HW108" s="75">
        <f t="shared" si="74"/>
        <v>0</v>
      </c>
    </row>
    <row r="109" spans="1:231" x14ac:dyDescent="0.6">
      <c r="A109" s="57">
        <v>106</v>
      </c>
      <c r="B109" s="57" t="s">
        <v>142</v>
      </c>
      <c r="C109" s="58" t="s">
        <v>143</v>
      </c>
      <c r="D109" s="57" t="s">
        <v>173</v>
      </c>
      <c r="E109" s="59">
        <v>15</v>
      </c>
      <c r="F109" s="73">
        <f t="shared" si="43"/>
        <v>255</v>
      </c>
      <c r="G109" s="74">
        <f t="shared" si="75"/>
        <v>0</v>
      </c>
      <c r="H109" s="74">
        <f t="shared" si="75"/>
        <v>5</v>
      </c>
      <c r="I109" s="74">
        <f t="shared" si="75"/>
        <v>12</v>
      </c>
      <c r="J109" s="74">
        <f t="shared" si="75"/>
        <v>0</v>
      </c>
      <c r="K109" s="74">
        <f t="shared" si="75"/>
        <v>0</v>
      </c>
      <c r="L109" s="74">
        <f t="shared" si="75"/>
        <v>0</v>
      </c>
      <c r="M109" s="75">
        <f t="shared" si="41"/>
        <v>17</v>
      </c>
      <c r="N109" s="76">
        <f t="shared" si="42"/>
        <v>17</v>
      </c>
      <c r="O109" s="77" t="str">
        <f>IFERROR(VLOOKUP(B109,'[1]1ไม่มียอด'!B:D,3,0),"0")</f>
        <v>0</v>
      </c>
      <c r="P109" s="77" t="str">
        <f>IFERROR(VLOOKUP(B109,'[1]1ไม่มียอด'!B:E,4,0),"0")</f>
        <v>0</v>
      </c>
      <c r="Q109" s="77" t="str">
        <f>IFERROR(VLOOKUP(B109,'[1]1ไม่มียอด'!B:F,5,0),"0")</f>
        <v>0</v>
      </c>
      <c r="R109" s="77" t="str">
        <f>IFERROR(VLOOKUP(B109,'[1]1ไม่มียอด'!B:G,6,0),"0")</f>
        <v>0</v>
      </c>
      <c r="S109" s="77" t="str">
        <f>IFERROR(VLOOKUP(B109,'[1]1ไม่มียอด'!B:J,9,0),"0")</f>
        <v>0</v>
      </c>
      <c r="T109" s="77" t="str">
        <f>IFERROR(VLOOKUP(B109,'[1]1ไม่มียอด'!B:K,10,0),"0")</f>
        <v>0</v>
      </c>
      <c r="U109" s="75">
        <f t="shared" si="44"/>
        <v>0</v>
      </c>
      <c r="V109" s="77" t="str">
        <f>IFERROR(VLOOKUP(B109,#REF!,3,0),"0")</f>
        <v>0</v>
      </c>
      <c r="W109" s="77" t="str">
        <f>IFERROR(VLOOKUP(B109,#REF!,4,0),"0")</f>
        <v>0</v>
      </c>
      <c r="X109" s="77" t="str">
        <f>IFERROR(VLOOKUP(B109,#REF!,5,0),"0")</f>
        <v>0</v>
      </c>
      <c r="Y109" s="77" t="str">
        <f>IFERROR(VLOOKUP(B109,#REF!,9,0),"0")</f>
        <v>0</v>
      </c>
      <c r="Z109" s="77" t="str">
        <f>IFERROR(VLOOKUP(B109,#REF!,10,0),"0")</f>
        <v>0</v>
      </c>
      <c r="AA109" s="77" t="str">
        <f>IFERROR(VLOOKUP(B109,#REF!,11,0),"0")</f>
        <v>0</v>
      </c>
      <c r="AB109" s="75">
        <f t="shared" si="45"/>
        <v>0</v>
      </c>
      <c r="AC109" s="77">
        <f>IFERROR(VLOOKUP(B109,'[1]3'!B:D,3,0),"0")</f>
        <v>0</v>
      </c>
      <c r="AD109" s="77">
        <f>IFERROR(VLOOKUP(B109,'[1]3'!B:E,4,0),"0")</f>
        <v>0</v>
      </c>
      <c r="AE109" s="77">
        <f>IFERROR(VLOOKUP(B109,'[1]3'!B:F,5,0),"0")</f>
        <v>0</v>
      </c>
      <c r="AF109" s="77">
        <f>IFERROR(VLOOKUP(B109,'[1]3'!B:J,9,0),"0")</f>
        <v>0</v>
      </c>
      <c r="AG109" s="77">
        <f>IFERROR(VLOOKUP(B109,'[1]3'!B:K,10,0),"0")</f>
        <v>0</v>
      </c>
      <c r="AH109" s="77">
        <f>IFERROR(VLOOKUP(B109,'[1]3'!B:L,11,0),"0")</f>
        <v>0</v>
      </c>
      <c r="AI109" s="75">
        <f t="shared" si="46"/>
        <v>0</v>
      </c>
      <c r="AJ109" s="77">
        <f>IFERROR(VLOOKUP(B109,'[1]4'!B:D,3,0),"0")</f>
        <v>0</v>
      </c>
      <c r="AK109" s="77">
        <f>IFERROR(VLOOKUP(B109,'[1]4'!B:E,4,0),"0")</f>
        <v>0</v>
      </c>
      <c r="AL109" s="77">
        <f>IFERROR(VLOOKUP(B109,'[1]4'!B:F,5,0),"0")</f>
        <v>0</v>
      </c>
      <c r="AM109" s="77">
        <f>IFERROR(VLOOKUP(B109,'[1]4'!B:J,9,0),"0")</f>
        <v>0</v>
      </c>
      <c r="AN109" s="77">
        <f>IFERROR(VLOOKUP(B109,'[1]4'!B:K,10,0),"0")</f>
        <v>0</v>
      </c>
      <c r="AO109" s="77">
        <f>IFERROR(VLOOKUP(B109,'[1]4'!B:L,11,0),"0")</f>
        <v>0</v>
      </c>
      <c r="AP109" s="75">
        <f t="shared" si="47"/>
        <v>0</v>
      </c>
      <c r="AQ109" s="77">
        <f>IFERROR(VLOOKUP(B109,'[1]5'!B:D,3,0),"0")</f>
        <v>0</v>
      </c>
      <c r="AR109" s="77">
        <f>IFERROR(VLOOKUP(B109,'[1]5'!B:E,4,0),"0")</f>
        <v>0</v>
      </c>
      <c r="AS109" s="77">
        <f>IFERROR(VLOOKUP(B109,'[1]5'!B:F,5,0),"0")</f>
        <v>0</v>
      </c>
      <c r="AT109" s="77">
        <f>IFERROR(VLOOKUP(B109,'[1]5'!B:J,9,0),"0")</f>
        <v>0</v>
      </c>
      <c r="AU109" s="77">
        <f>IFERROR(VLOOKUP(B109,'[1]5'!B:K,10,0),"0")</f>
        <v>0</v>
      </c>
      <c r="AV109" s="77">
        <f>IFERROR(VLOOKUP(B109,'[1]5'!B:L,11,0),"0")</f>
        <v>0</v>
      </c>
      <c r="AW109" s="75">
        <f t="shared" si="48"/>
        <v>0</v>
      </c>
      <c r="AX109" s="77">
        <f>IFERROR(VLOOKUP(B109,'[1]6'!B:D,3,0),"0")</f>
        <v>0</v>
      </c>
      <c r="AY109" s="77">
        <f>IFERROR(VLOOKUP(B109,'[1]6'!B:E,4,0),"0")</f>
        <v>1</v>
      </c>
      <c r="AZ109" s="77">
        <f>IFERROR(VLOOKUP(B109,'[1]6'!B:F,5,0),"0")</f>
        <v>0</v>
      </c>
      <c r="BA109" s="77">
        <f>IFERROR(VLOOKUP(B109,'[1]6'!B:J,9,0),"0")</f>
        <v>0</v>
      </c>
      <c r="BB109" s="77">
        <f>IFERROR(VLOOKUP(B109,'[1]6'!B:K,10,0),"0")</f>
        <v>0</v>
      </c>
      <c r="BC109" s="77">
        <f>IFERROR(VLOOKUP(B109,'[1]6'!B:L,11,0),"0")</f>
        <v>0</v>
      </c>
      <c r="BD109" s="75">
        <f t="shared" si="49"/>
        <v>1</v>
      </c>
      <c r="BE109" s="77">
        <f>IFERROR(VLOOKUP(B109,'[1]7'!B:D,3,0),"0")</f>
        <v>0</v>
      </c>
      <c r="BF109" s="77">
        <f>IFERROR(VLOOKUP(B109,'[1]7'!B:E,4,0),"0")</f>
        <v>0</v>
      </c>
      <c r="BG109" s="77">
        <f>IFERROR(VLOOKUP(B109,'[1]7'!B:F,5,0),"0")</f>
        <v>0</v>
      </c>
      <c r="BH109" s="77">
        <f>IFERROR(VLOOKUP(B109,'[1]7'!B:J,9,0),"0")</f>
        <v>0</v>
      </c>
      <c r="BI109" s="77">
        <f>IFERROR(VLOOKUP(B109,'[1]7'!B:K,10,0),"0")</f>
        <v>0</v>
      </c>
      <c r="BJ109" s="77">
        <f>IFERROR(VLOOKUP(B109,'[1]7'!B:L,11,0),"0")</f>
        <v>0</v>
      </c>
      <c r="BK109" s="75">
        <f t="shared" si="50"/>
        <v>0</v>
      </c>
      <c r="BL109" s="77">
        <f>IFERROR(VLOOKUP(B109,'[1]8'!B:D,3,0),"0")</f>
        <v>0</v>
      </c>
      <c r="BM109" s="77">
        <f>IFERROR(VLOOKUP(B109,'[1]8'!B:E,4,0),"0")</f>
        <v>2</v>
      </c>
      <c r="BN109" s="77">
        <f>IFERROR(VLOOKUP(B109,'[1]8'!B:F,5,0),"0")</f>
        <v>0</v>
      </c>
      <c r="BO109" s="77">
        <f>IFERROR(VLOOKUP(B109,'[1]8'!B:J,9,0),"0")</f>
        <v>0</v>
      </c>
      <c r="BP109" s="77">
        <f>IFERROR(VLOOKUP(B109,'[1]8'!B:K,10,0),"0")</f>
        <v>0</v>
      </c>
      <c r="BQ109" s="77">
        <f>IFERROR(VLOOKUP(B109,'[1]8'!B:L,11,0),"0")</f>
        <v>0</v>
      </c>
      <c r="BR109" s="75">
        <f t="shared" si="51"/>
        <v>2</v>
      </c>
      <c r="BS109" s="77">
        <f>IFERROR(VLOOKUP(B109,'[1]9'!B:D,3,0),"0")</f>
        <v>0</v>
      </c>
      <c r="BT109" s="77">
        <f>IFERROR(VLOOKUP(B109,'[1]9'!B:E,4,0),"0")</f>
        <v>0</v>
      </c>
      <c r="BU109" s="77">
        <f>IFERROR(VLOOKUP(B109,'[1]9'!B:F,5,0),"0")</f>
        <v>0</v>
      </c>
      <c r="BV109" s="77">
        <f>IFERROR(VLOOKUP(B109,'[1]9'!B:J,9,0),"0")</f>
        <v>0</v>
      </c>
      <c r="BW109" s="77">
        <f>IFERROR(VLOOKUP(B109,'[1]9'!B:K,10,0),"0")</f>
        <v>0</v>
      </c>
      <c r="BX109" s="77">
        <f>IFERROR(VLOOKUP(B109,'[1]9'!B:L,11,0),"0")</f>
        <v>0</v>
      </c>
      <c r="BY109" s="75">
        <f t="shared" si="52"/>
        <v>0</v>
      </c>
      <c r="BZ109" s="77">
        <f>IFERROR(VLOOKUP(B109,'[1]10'!B:D,3,0),"0")</f>
        <v>0</v>
      </c>
      <c r="CA109" s="77">
        <f>IFERROR(VLOOKUP(B109,'[1]10'!B:E,4,0),"0")</f>
        <v>0</v>
      </c>
      <c r="CB109" s="77">
        <f>VLOOKUP(B109,'[1]10'!B:F,5,0)</f>
        <v>0</v>
      </c>
      <c r="CC109" s="77">
        <f>IFERROR(VLOOKUP(B109,'[1]10'!B:J,9,0),"0")</f>
        <v>0</v>
      </c>
      <c r="CD109" s="77">
        <f>IFERROR(VLOOKUP(B109,'[1]10'!B:K,10,0),"0")</f>
        <v>0</v>
      </c>
      <c r="CE109" s="77">
        <f>IFERROR(VLOOKUP(B109,'[1]10'!B:L,11,0),"0")</f>
        <v>0</v>
      </c>
      <c r="CF109" s="75">
        <f t="shared" si="53"/>
        <v>0</v>
      </c>
      <c r="CG109" s="77">
        <f>IFERROR(VLOOKUP(B109,'[1]11'!B:D,3,0),"0")</f>
        <v>0</v>
      </c>
      <c r="CH109" s="77">
        <f>IFERROR(VLOOKUP(B109,'[1]11'!B:E,4,0),"0")</f>
        <v>0</v>
      </c>
      <c r="CI109" s="77">
        <f>IFERROR(VLOOKUP(B109,'[1]11'!B:F,5,0),"0")</f>
        <v>0</v>
      </c>
      <c r="CJ109" s="77">
        <f>IFERROR(VLOOKUP(B109,'[1]11'!B:J,9,0),"0")</f>
        <v>0</v>
      </c>
      <c r="CK109" s="77">
        <f>IFERROR(VLOOKUP(B109,'[1]11'!B:K,10,0),"0")</f>
        <v>0</v>
      </c>
      <c r="CL109" s="77">
        <f>IFERROR(VLOOKUP(B109,'[1]11'!B:L,11,0),"0")</f>
        <v>0</v>
      </c>
      <c r="CM109" s="75">
        <f t="shared" si="54"/>
        <v>0</v>
      </c>
      <c r="CN109" s="77">
        <f>IFERROR(VLOOKUP(B109,'[1]12'!B:D,3,0),"0")</f>
        <v>0</v>
      </c>
      <c r="CO109" s="77">
        <f>IFERROR(VLOOKUP(B109,'[1]12'!B:E,4,0),"0")</f>
        <v>0</v>
      </c>
      <c r="CP109" s="77">
        <f>IFERROR(VLOOKUP(B109,'[1]12'!B:F,5,0),"0")</f>
        <v>0</v>
      </c>
      <c r="CQ109" s="77">
        <f>IFERROR(VLOOKUP(B109,'[1]12'!B:J,9,0),"0")</f>
        <v>0</v>
      </c>
      <c r="CR109" s="77">
        <f>IFERROR(VLOOKUP(B109,'[1]12'!B:K,10,0),"0")</f>
        <v>0</v>
      </c>
      <c r="CS109" s="77">
        <f>IFERROR(VLOOKUP(B109,'[1]12'!B:L,11,0),"0")</f>
        <v>0</v>
      </c>
      <c r="CT109" s="75">
        <f t="shared" si="55"/>
        <v>0</v>
      </c>
      <c r="CU109" s="77">
        <f>IFERROR(VLOOKUP(B109,'[1]13'!B:D,3,0),"0")</f>
        <v>0</v>
      </c>
      <c r="CV109" s="77">
        <f>IFERROR(VLOOKUP(B109,'[1]13'!B:E,4,0),"0")</f>
        <v>0</v>
      </c>
      <c r="CW109" s="77">
        <f>IFERROR(VLOOKUP(B109,'[1]13'!B:F,5,0),"0")</f>
        <v>0</v>
      </c>
      <c r="CX109" s="77">
        <f>IFERROR(VLOOKUP(B109,'[1]13'!B:J,9,0),"0")</f>
        <v>0</v>
      </c>
      <c r="CY109" s="77">
        <f>IFERROR(VLOOKUP(B109,'[1]13'!B:K,10,0),"0")</f>
        <v>0</v>
      </c>
      <c r="CZ109" s="77">
        <f>IFERROR(VLOOKUP(B109,'[1]13'!B:L,11,0),"0")</f>
        <v>0</v>
      </c>
      <c r="DA109" s="75">
        <f t="shared" si="56"/>
        <v>0</v>
      </c>
      <c r="DB109" s="77">
        <f>IFERROR(VLOOKUP(B109,'[1]14'!B:D,3,0),"0")</f>
        <v>0</v>
      </c>
      <c r="DC109" s="77">
        <f>IFERROR(VLOOKUP(B109,'[1]14'!B:E,4,0),"0")</f>
        <v>0</v>
      </c>
      <c r="DD109" s="77">
        <f>IFERROR(VLOOKUP(B109,'[1]14'!B:F,5,0),"0")</f>
        <v>0</v>
      </c>
      <c r="DE109" s="77">
        <f>IFERROR(VLOOKUP(B109,'[1]14'!B:J,9,0),"0")</f>
        <v>0</v>
      </c>
      <c r="DF109" s="77">
        <f>IFERROR(VLOOKUP(B109,'[1]14'!B:K,10,0),"0")</f>
        <v>0</v>
      </c>
      <c r="DG109" s="77">
        <f>IFERROR(VLOOKUP(B109,'[1]14'!B:L,11,0),"0")</f>
        <v>0</v>
      </c>
      <c r="DH109" s="75">
        <f t="shared" si="57"/>
        <v>0</v>
      </c>
      <c r="DI109" s="77">
        <f>IFERROR(VLOOKUP(B109,'[1]15'!B:D,3,0),"0")</f>
        <v>0</v>
      </c>
      <c r="DJ109" s="77">
        <f>IFERROR(VLOOKUP(B109,'[1]15'!B:E,4,0),"0")</f>
        <v>0</v>
      </c>
      <c r="DK109" s="77">
        <f>IFERROR(VLOOKUP(B109,'[1]15'!B:F,5,0),"0")</f>
        <v>0</v>
      </c>
      <c r="DL109" s="77">
        <f>IFERROR(VLOOKUP(B109,'[1]15'!B:J,9,0),"0")</f>
        <v>0</v>
      </c>
      <c r="DM109" s="77">
        <f>IFERROR(VLOOKUP(B109,'[1]15'!B:K,10,0),"0")</f>
        <v>0</v>
      </c>
      <c r="DN109" s="77">
        <f>IFERROR(VLOOKUP(B109,'[1]15'!B:L,11,0),"0")</f>
        <v>0</v>
      </c>
      <c r="DO109" s="75">
        <f t="shared" si="58"/>
        <v>0</v>
      </c>
      <c r="DP109" s="77">
        <f>IFERROR(VLOOKUP(B109,'[1]16'!B:D,3,0),"0")</f>
        <v>0</v>
      </c>
      <c r="DQ109" s="77">
        <f>IFERROR(VLOOKUP(B109,'[1]16'!B:E,4,0),"0")</f>
        <v>2</v>
      </c>
      <c r="DR109" s="77">
        <f>IFERROR(VLOOKUP(B109,'[1]16'!B:F,5,0),"0")</f>
        <v>1</v>
      </c>
      <c r="DS109" s="77">
        <f>IFERROR(VLOOKUP(B109,'[1]16'!B:J,9,0),"0")</f>
        <v>0</v>
      </c>
      <c r="DT109" s="77">
        <f>IFERROR(VLOOKUP(B109,'[1]16'!B:K,10,0),"0")</f>
        <v>0</v>
      </c>
      <c r="DU109" s="77">
        <f>IFERROR(VLOOKUP(B109,'[1]16'!B:L,11,0),"0")</f>
        <v>0</v>
      </c>
      <c r="DV109" s="75">
        <f t="shared" si="59"/>
        <v>3</v>
      </c>
      <c r="DW109" s="77">
        <f>IFERROR(VLOOKUP(B109,'[1]17'!B:D,3,0),"0")</f>
        <v>0</v>
      </c>
      <c r="DX109" s="77">
        <f>IFERROR(VLOOKUP(B109,'[1]17'!B:E,4,0),"0")</f>
        <v>0</v>
      </c>
      <c r="DY109" s="77">
        <f>IFERROR(VLOOKUP(B109,'[1]17'!B:F,5,0),"0")</f>
        <v>0</v>
      </c>
      <c r="DZ109" s="77">
        <f>IFERROR(VLOOKUP(B109,'[1]17'!B:J,9,0),"0")</f>
        <v>0</v>
      </c>
      <c r="EA109" s="77">
        <f>IFERROR(VLOOKUP(B109,'[1]17'!B:K,10,0),"0")</f>
        <v>0</v>
      </c>
      <c r="EB109" s="77">
        <f>IFERROR(VLOOKUP(B109,'[1]17'!B:L,11,0),"0")</f>
        <v>0</v>
      </c>
      <c r="EC109" s="75">
        <f t="shared" si="60"/>
        <v>0</v>
      </c>
      <c r="ED109" s="77">
        <f>IFERROR(VLOOKUP(B109,'[1]18'!B:D,3,0),"0")</f>
        <v>0</v>
      </c>
      <c r="EE109" s="77">
        <f>IFERROR(VLOOKUP(B109,'[1]18'!B:E,4,0),"0")</f>
        <v>0</v>
      </c>
      <c r="EF109" s="77">
        <f>IFERROR(VLOOKUP(B109,'[1]18'!B:F,5,0),"0")</f>
        <v>6</v>
      </c>
      <c r="EG109" s="77">
        <f>IFERROR(VLOOKUP(B109,'[1]18'!B:J,9,0),"0")</f>
        <v>0</v>
      </c>
      <c r="EH109" s="77">
        <f>IFERROR(VLOOKUP(B109,'[1]18'!B:K,10,0),"0")</f>
        <v>0</v>
      </c>
      <c r="EI109" s="77">
        <f>IFERROR(VLOOKUP(B109,'[1]18'!B:L,11,0),"0")</f>
        <v>0</v>
      </c>
      <c r="EJ109" s="75">
        <f t="shared" si="61"/>
        <v>6</v>
      </c>
      <c r="EK109" s="77">
        <f>IFERROR(VLOOKUP(B109,'[1]19'!B:D,3,0),"0")</f>
        <v>0</v>
      </c>
      <c r="EL109" s="77">
        <f>IFERROR(VLOOKUP(B109,'[1]19'!B:E,4,0),"0")</f>
        <v>0</v>
      </c>
      <c r="EM109" s="77">
        <f>IFERROR(VLOOKUP(B109,'[1]19'!B:F,5,0),"0")</f>
        <v>0</v>
      </c>
      <c r="EN109" s="77">
        <f>IFERROR(VLOOKUP(B109,'[1]19'!B:J,9,0),"0")</f>
        <v>0</v>
      </c>
      <c r="EO109" s="77">
        <f>IFERROR(VLOOKUP(B109,'[1]19'!B:K,10,0),"0")</f>
        <v>0</v>
      </c>
      <c r="EP109" s="77">
        <f>IFERROR(VLOOKUP(B109,'[1]19'!B:L,11,0),"0")</f>
        <v>0</v>
      </c>
      <c r="EQ109" s="75">
        <f t="shared" si="62"/>
        <v>0</v>
      </c>
      <c r="ER109" s="77">
        <f>IFERROR(VLOOKUP(B109,'[1]20'!B:D,3,0),"0")</f>
        <v>0</v>
      </c>
      <c r="ES109" s="77">
        <f>IFERROR(VLOOKUP(B109,'[1]20'!B:E,4,0),"0")</f>
        <v>0</v>
      </c>
      <c r="ET109" s="77">
        <f>IFERROR(VLOOKUP(B109,'[1]20'!B:F,5,0),"0")</f>
        <v>0</v>
      </c>
      <c r="EU109" s="77">
        <f>IFERROR(VLOOKUP(B109,'[1]20'!B:J,9,0),"0")</f>
        <v>0</v>
      </c>
      <c r="EV109" s="77">
        <f>IFERROR(VLOOKUP(B109,'[1]20'!B:K,10,0),"0")</f>
        <v>0</v>
      </c>
      <c r="EW109" s="77">
        <f>IFERROR(VLOOKUP(B109,'[1]20'!B:L,11,0),"0")</f>
        <v>0</v>
      </c>
      <c r="EX109" s="75">
        <f t="shared" si="63"/>
        <v>0</v>
      </c>
      <c r="EY109" s="77">
        <f>IFERROR(VLOOKUP(B109,'[1]21'!B:D,3,0),"0")</f>
        <v>0</v>
      </c>
      <c r="EZ109" s="77">
        <f>IFERROR(VLOOKUP(B109,'[1]21'!B:E,4,0),"0")</f>
        <v>0</v>
      </c>
      <c r="FA109" s="77">
        <f>IFERROR(VLOOKUP(B109,'[1]21'!B:F,5,0),"0")</f>
        <v>1</v>
      </c>
      <c r="FB109" s="77">
        <f>IFERROR(VLOOKUP(B109,'[1]21'!B:J,9,0),"0")</f>
        <v>0</v>
      </c>
      <c r="FC109" s="77">
        <f>IFERROR(VLOOKUP(B109,'[1]21'!B:K,10,0),"0")</f>
        <v>0</v>
      </c>
      <c r="FD109" s="77">
        <f>IFERROR(VLOOKUP(B109,'[1]21'!B:L,11,0),"0")</f>
        <v>0</v>
      </c>
      <c r="FE109" s="75">
        <f t="shared" si="64"/>
        <v>1</v>
      </c>
      <c r="FF109" s="77">
        <f>IFERROR(VLOOKUP(B109,'[1]22'!B:D,3,0),"0")</f>
        <v>0</v>
      </c>
      <c r="FG109" s="77">
        <f>IFERROR(VLOOKUP(B109,'[1]22'!B:E,4,0),"0")</f>
        <v>0</v>
      </c>
      <c r="FH109" s="77">
        <f>IFERROR(VLOOKUP(B109,'[1]22'!B:F,5,0),"0")</f>
        <v>0</v>
      </c>
      <c r="FI109" s="77">
        <f>IFERROR(VLOOKUP(B109,'[1]22'!B:J,9,0),"0")</f>
        <v>0</v>
      </c>
      <c r="FJ109" s="77">
        <f>IFERROR(VLOOKUP(B109,'[1]22'!B:K,10,0),"0")</f>
        <v>0</v>
      </c>
      <c r="FK109" s="77">
        <f>IFERROR(VLOOKUP(B109,'[1]22'!B:L,11,0),"0")</f>
        <v>0</v>
      </c>
      <c r="FL109" s="75">
        <f t="shared" si="65"/>
        <v>0</v>
      </c>
      <c r="FM109" s="77">
        <f>IFERROR(VLOOKUP(B109,'[1]23'!B:D,3,0),"0")</f>
        <v>0</v>
      </c>
      <c r="FN109" s="77">
        <f>IFERROR(VLOOKUP(B109,'[1]23'!B:E,4,0),"0")</f>
        <v>0</v>
      </c>
      <c r="FO109" s="77">
        <f>IFERROR(VLOOKUP(B109,'[1]23'!B:F,5,0),"0")</f>
        <v>4</v>
      </c>
      <c r="FP109" s="77">
        <f>IFERROR(VLOOKUP(B109,'[1]23'!B:J,9,0),"0")</f>
        <v>0</v>
      </c>
      <c r="FQ109" s="77">
        <f>IFERROR(VLOOKUP(B109,'[1]23'!B:K,10,0),"0")</f>
        <v>0</v>
      </c>
      <c r="FR109" s="77">
        <f>IFERROR(VLOOKUP(B109,'[1]23'!B:L,11,0),"0")</f>
        <v>0</v>
      </c>
      <c r="FS109" s="75">
        <f t="shared" si="66"/>
        <v>4</v>
      </c>
      <c r="FT109" s="77">
        <f>IFERROR(VLOOKUP(B109,'[1]24'!B:D,3,0),"0")</f>
        <v>0</v>
      </c>
      <c r="FU109" s="77">
        <f>IFERROR(VLOOKUP(B109,'[1]24'!B:E,4,0),"0")</f>
        <v>0</v>
      </c>
      <c r="FV109" s="77">
        <f>IFERROR(VLOOKUP(B109,'[1]24'!B:F,5,0),"0")</f>
        <v>0</v>
      </c>
      <c r="FW109" s="77">
        <f>IFERROR(VLOOKUP(B109,'[1]24'!B:J,9,0),"0")</f>
        <v>0</v>
      </c>
      <c r="FX109" s="77">
        <f>IFERROR(VLOOKUP(B109,'[1]24'!B:K,10,0),"0")</f>
        <v>0</v>
      </c>
      <c r="FY109" s="77">
        <f>IFERROR(VLOOKUP(B109,'[1]24'!B:L,11,0),"0")</f>
        <v>0</v>
      </c>
      <c r="FZ109" s="75">
        <f t="shared" si="67"/>
        <v>0</v>
      </c>
      <c r="GA109" s="77">
        <f>IFERROR(VLOOKUP(B109,'[1]25'!B:D,3,0),"0")</f>
        <v>0</v>
      </c>
      <c r="GB109" s="77">
        <f>IFERROR(VLOOKUP(B109,'[1]25'!B:E,4,0),"0")</f>
        <v>0</v>
      </c>
      <c r="GC109" s="77">
        <f>IFERROR(VLOOKUP(B109,'[1]25'!B:F,5,0),"0")</f>
        <v>0</v>
      </c>
      <c r="GD109" s="77">
        <f>IFERROR(VLOOKUP(B109,'[1]25'!B:J,9,0),"0")</f>
        <v>0</v>
      </c>
      <c r="GE109" s="77">
        <f>IFERROR(VLOOKUP(B109,'[1]25'!B:K,10,0),"0")</f>
        <v>0</v>
      </c>
      <c r="GF109" s="77">
        <f>IFERROR(VLOOKUP(B109,'[1]25'!B:L,11,0),"0")</f>
        <v>0</v>
      </c>
      <c r="GG109" s="75">
        <f t="shared" si="68"/>
        <v>0</v>
      </c>
      <c r="GH109" s="77">
        <f>IFERROR(VLOOKUP(B109,'[1]26'!B:D,3,0),"0")</f>
        <v>0</v>
      </c>
      <c r="GI109" s="77">
        <f>IFERROR(VLOOKUP(B109,'[1]26'!B:E,4,0),"0")</f>
        <v>0</v>
      </c>
      <c r="GJ109" s="77">
        <f>IFERROR(VLOOKUP(B109,'[1]26'!B:F,5,0),"0")</f>
        <v>0</v>
      </c>
      <c r="GK109" s="77">
        <f>IFERROR(VLOOKUP(B109,'[1]26'!B:J,9,0),"0")</f>
        <v>0</v>
      </c>
      <c r="GL109" s="77">
        <f>IFERROR(VLOOKUP(B109,'[1]26'!B:K,10,0),"0")</f>
        <v>0</v>
      </c>
      <c r="GM109" s="77">
        <f>IFERROR(VLOOKUP(B109,'[1]26'!B:L,11,0),"0")</f>
        <v>0</v>
      </c>
      <c r="GN109" s="75">
        <f t="shared" si="69"/>
        <v>0</v>
      </c>
      <c r="GO109" s="77">
        <f>IFERROR(VLOOKUP(B109,'[1]27'!B:D,3,0),"0")</f>
        <v>0</v>
      </c>
      <c r="GP109" s="77">
        <f>IFERROR(VLOOKUP(B109,'[1]27'!B:E,4,0),"0")</f>
        <v>0</v>
      </c>
      <c r="GQ109" s="77">
        <f>IFERROR(VLOOKUP(B109,'[1]27'!B:F,5,0),"0")</f>
        <v>0</v>
      </c>
      <c r="GR109" s="77">
        <f>IFERROR(VLOOKUP(B109,'[1]27'!B:J,9,0),"0")</f>
        <v>0</v>
      </c>
      <c r="GS109" s="77">
        <f>IFERROR(VLOOKUP(B109,'[1]27'!B:K,10,0),"0")</f>
        <v>0</v>
      </c>
      <c r="GT109" s="77">
        <f>IFERROR(VLOOKUP(B109,'[1]27'!B:L,11,0),"0")</f>
        <v>0</v>
      </c>
      <c r="GU109" s="75">
        <f t="shared" si="70"/>
        <v>0</v>
      </c>
      <c r="GV109" s="77">
        <f>IFERROR(VLOOKUP(B109,'[1]28'!B:D,3,0),"0")</f>
        <v>0</v>
      </c>
      <c r="GW109" s="77">
        <f>IFERROR(VLOOKUP(B109,'[1]28'!B:E,4,0),"0")</f>
        <v>0</v>
      </c>
      <c r="GX109" s="77">
        <f>IFERROR(VLOOKUP(B109,'[1]28'!B:F,5,0),"0")</f>
        <v>0</v>
      </c>
      <c r="GY109" s="77">
        <f>IFERROR(VLOOKUP(B109,'[1]28'!B:J,9,0),"0")</f>
        <v>0</v>
      </c>
      <c r="GZ109" s="77">
        <f>IFERROR(VLOOKUP(B109,'[1]28'!B:K,10,0),"0")</f>
        <v>0</v>
      </c>
      <c r="HA109" s="77">
        <f>IFERROR(VLOOKUP(B109,'[1]28'!B:L,11,0),"0")</f>
        <v>0</v>
      </c>
      <c r="HB109" s="75">
        <f t="shared" si="71"/>
        <v>0</v>
      </c>
      <c r="HC109" s="77" t="str">
        <f>IFERROR(VLOOKUP(B109,#REF!,3),"0")</f>
        <v>0</v>
      </c>
      <c r="HD109" s="77" t="str">
        <f>IFERROR(VLOOKUP(B109,#REF!,4,0),"0")</f>
        <v>0</v>
      </c>
      <c r="HE109" s="77" t="str">
        <f>IFERROR(VLOOKUP(B109,#REF!,5,0),"0")</f>
        <v>0</v>
      </c>
      <c r="HF109" s="77" t="str">
        <f>IFERROR(VLOOKUP(B109,#REF!,9,0),"0")</f>
        <v>0</v>
      </c>
      <c r="HG109" s="77" t="str">
        <f>IFERROR(VLOOKUP(B109,#REF!,10,0),"0")</f>
        <v>0</v>
      </c>
      <c r="HH109" s="77" t="str">
        <f>IFERROR(VLOOKUP(B109,#REF!,11,0),"0")</f>
        <v>0</v>
      </c>
      <c r="HI109" s="75">
        <f t="shared" si="72"/>
        <v>0</v>
      </c>
      <c r="HP109" s="75">
        <f t="shared" si="73"/>
        <v>0</v>
      </c>
      <c r="HW109" s="75">
        <f t="shared" si="74"/>
        <v>0</v>
      </c>
    </row>
    <row r="110" spans="1:231" x14ac:dyDescent="0.6">
      <c r="A110" s="57">
        <v>106</v>
      </c>
      <c r="B110" s="57">
        <v>20052721</v>
      </c>
      <c r="C110" s="74" t="s">
        <v>16823</v>
      </c>
      <c r="D110" s="57" t="s">
        <v>169</v>
      </c>
      <c r="E110" s="59">
        <v>16</v>
      </c>
      <c r="F110" s="73">
        <f t="shared" si="43"/>
        <v>7328</v>
      </c>
      <c r="G110" s="74">
        <f t="shared" ref="G110:L113" si="76">+O110+V110+AC110+AJ110+AQ110+AX110+BE110+BL110+BS110+BZ110+CG110+CN110+CU110+DB110+DI110+DP110+DW110+ED110+EK110+ER110+EY110+FF110+FM110+FT110+GA110+GH110+GO110+GV110+HC110+HJ110+HQ110</f>
        <v>25</v>
      </c>
      <c r="H110" s="74">
        <f t="shared" si="76"/>
        <v>3</v>
      </c>
      <c r="I110" s="74">
        <f t="shared" si="76"/>
        <v>0</v>
      </c>
      <c r="J110" s="74">
        <f t="shared" si="76"/>
        <v>374</v>
      </c>
      <c r="K110" s="74">
        <f t="shared" si="76"/>
        <v>0</v>
      </c>
      <c r="L110" s="74">
        <f t="shared" si="76"/>
        <v>56</v>
      </c>
      <c r="M110" s="75">
        <f t="shared" ref="M110:M113" si="77">SUM(G110:L110)</f>
        <v>458</v>
      </c>
      <c r="N110" s="76">
        <f t="shared" si="42"/>
        <v>402</v>
      </c>
      <c r="O110" s="77" t="str">
        <f>IFERROR(VLOOKUP(B110,'[1]1ไม่มียอด'!B:D,3,0),"0")</f>
        <v>0</v>
      </c>
      <c r="P110" s="77" t="str">
        <f>IFERROR(VLOOKUP(B110,'[1]1ไม่มียอด'!B:E,4,0),"0")</f>
        <v>0</v>
      </c>
      <c r="Q110" s="77" t="str">
        <f>IFERROR(VLOOKUP(B110,'[1]1ไม่มียอด'!B:F,5,0),"0")</f>
        <v>0</v>
      </c>
      <c r="R110" s="77" t="str">
        <f>IFERROR(VLOOKUP(B110,'[1]1ไม่มียอด'!B:G,6,0),"0")</f>
        <v>0</v>
      </c>
      <c r="S110" s="77" t="str">
        <f>IFERROR(VLOOKUP(B110,'[1]1ไม่มียอด'!B:J,9,0),"0")</f>
        <v>0</v>
      </c>
      <c r="T110" s="77" t="str">
        <f>IFERROR(VLOOKUP(B110,'[1]1ไม่มียอด'!B:K,10,0),"0")</f>
        <v>0</v>
      </c>
      <c r="U110" s="75">
        <f t="shared" si="44"/>
        <v>0</v>
      </c>
      <c r="V110" s="77" t="str">
        <f>IFERROR(VLOOKUP(B110,#REF!,3,0),"0")</f>
        <v>0</v>
      </c>
      <c r="W110" s="77" t="str">
        <f>IFERROR(VLOOKUP(B110,#REF!,4,0),"0")</f>
        <v>0</v>
      </c>
      <c r="X110" s="77" t="str">
        <f>IFERROR(VLOOKUP(B110,#REF!,5,0),"0")</f>
        <v>0</v>
      </c>
      <c r="Y110" s="77" t="str">
        <f>IFERROR(VLOOKUP(B110,#REF!,9,0),"0")</f>
        <v>0</v>
      </c>
      <c r="Z110" s="77" t="str">
        <f>IFERROR(VLOOKUP(B110,#REF!,10,0),"0")</f>
        <v>0</v>
      </c>
      <c r="AA110" s="77" t="str">
        <f>IFERROR(VLOOKUP(B110,#REF!,11,0),"0")</f>
        <v>0</v>
      </c>
      <c r="AB110" s="75">
        <f t="shared" si="45"/>
        <v>0</v>
      </c>
      <c r="AC110" s="77" t="str">
        <f>IFERROR(VLOOKUP(B110,'[1]3'!B:D,3,0),"0")</f>
        <v>0</v>
      </c>
      <c r="AD110" s="77" t="str">
        <f>IFERROR(VLOOKUP(B110,'[1]3'!B:E,4,0),"0")</f>
        <v>0</v>
      </c>
      <c r="AE110" s="77" t="str">
        <f>IFERROR(VLOOKUP(B110,'[1]3'!B:F,5,0),"0")</f>
        <v>0</v>
      </c>
      <c r="AF110" s="77" t="str">
        <f>IFERROR(VLOOKUP(B110,'[1]3'!B:J,9,0),"0")</f>
        <v>0</v>
      </c>
      <c r="AG110" s="77" t="str">
        <f>IFERROR(VLOOKUP(B110,'[1]3'!B:K,10,0),"0")</f>
        <v>0</v>
      </c>
      <c r="AH110" s="77" t="str">
        <f>IFERROR(VLOOKUP(B110,'[1]3'!B:L,11,0),"0")</f>
        <v>0</v>
      </c>
      <c r="AI110" s="75">
        <f t="shared" si="46"/>
        <v>0</v>
      </c>
      <c r="AJ110" s="77">
        <f>IFERROR(VLOOKUP(B110,'[1]4'!B:D,3,0),"0")</f>
        <v>0</v>
      </c>
      <c r="AK110" s="77">
        <f>IFERROR(VLOOKUP(B110,'[1]4'!B:E,4,0),"0")</f>
        <v>0</v>
      </c>
      <c r="AL110" s="77">
        <f>IFERROR(VLOOKUP(B110,'[1]4'!B:F,5,0),"0")</f>
        <v>0</v>
      </c>
      <c r="AM110" s="77">
        <f>IFERROR(VLOOKUP(B110,'[1]4'!B:J,9,0),"0")</f>
        <v>40</v>
      </c>
      <c r="AN110" s="77">
        <f>IFERROR(VLOOKUP(B110,'[1]4'!B:K,10,0),"0")</f>
        <v>0</v>
      </c>
      <c r="AO110" s="77">
        <f>IFERROR(VLOOKUP(B110,'[1]4'!B:L,11,0),"0")</f>
        <v>0</v>
      </c>
      <c r="AP110" s="75">
        <f t="shared" si="47"/>
        <v>40</v>
      </c>
      <c r="AQ110" s="77">
        <f>IFERROR(VLOOKUP(B110,'[1]5'!B:D,3,0),"0")</f>
        <v>0</v>
      </c>
      <c r="AR110" s="77">
        <f>IFERROR(VLOOKUP(B110,'[1]5'!B:E,4,0),"0")</f>
        <v>0</v>
      </c>
      <c r="AS110" s="77">
        <f>IFERROR(VLOOKUP(B110,'[1]5'!B:F,5,0),"0")</f>
        <v>0</v>
      </c>
      <c r="AT110" s="77">
        <f>IFERROR(VLOOKUP(B110,'[1]5'!B:J,9,0),"0")</f>
        <v>0</v>
      </c>
      <c r="AU110" s="77">
        <f>IFERROR(VLOOKUP(B110,'[1]5'!B:K,10,0),"0")</f>
        <v>0</v>
      </c>
      <c r="AV110" s="77">
        <f>IFERROR(VLOOKUP(B110,'[1]5'!B:L,11,0),"0")</f>
        <v>16</v>
      </c>
      <c r="AW110" s="75">
        <f t="shared" si="48"/>
        <v>0</v>
      </c>
      <c r="AX110" s="77">
        <f>IFERROR(VLOOKUP(B110,'[1]6'!B:D,3,0),"0")</f>
        <v>0</v>
      </c>
      <c r="AY110" s="77">
        <f>IFERROR(VLOOKUP(B110,'[1]6'!B:E,4,0),"0")</f>
        <v>0</v>
      </c>
      <c r="AZ110" s="77">
        <f>IFERROR(VLOOKUP(B110,'[1]6'!B:F,5,0),"0")</f>
        <v>0</v>
      </c>
      <c r="BA110" s="77">
        <f>IFERROR(VLOOKUP(B110,'[1]6'!B:J,9,0),"0")</f>
        <v>4</v>
      </c>
      <c r="BB110" s="77">
        <f>IFERROR(VLOOKUP(B110,'[1]6'!B:K,10,0),"0")</f>
        <v>0</v>
      </c>
      <c r="BC110" s="77">
        <f>IFERROR(VLOOKUP(B110,'[1]6'!B:L,11,0),"0")</f>
        <v>0</v>
      </c>
      <c r="BD110" s="75">
        <f t="shared" si="49"/>
        <v>4</v>
      </c>
      <c r="BE110" s="77">
        <f>IFERROR(VLOOKUP(B110,'[1]7'!B:D,3,0),"0")</f>
        <v>0</v>
      </c>
      <c r="BF110" s="77">
        <f>IFERROR(VLOOKUP(B110,'[1]7'!B:E,4,0),"0")</f>
        <v>3</v>
      </c>
      <c r="BG110" s="77">
        <f>IFERROR(VLOOKUP(B110,'[1]7'!B:F,5,0),"0")</f>
        <v>0</v>
      </c>
      <c r="BH110" s="77">
        <f>IFERROR(VLOOKUP(B110,'[1]7'!B:J,9,0),"0")</f>
        <v>2</v>
      </c>
      <c r="BI110" s="77">
        <f>IFERROR(VLOOKUP(B110,'[1]7'!B:K,10,0),"0")</f>
        <v>0</v>
      </c>
      <c r="BJ110" s="77">
        <f>IFERROR(VLOOKUP(B110,'[1]7'!B:L,11,0),"0")</f>
        <v>10</v>
      </c>
      <c r="BK110" s="75">
        <f t="shared" si="50"/>
        <v>5</v>
      </c>
      <c r="BL110" s="77">
        <f>IFERROR(VLOOKUP(B110,'[1]8'!B:D,3,0),"0")</f>
        <v>1</v>
      </c>
      <c r="BM110" s="77">
        <f>IFERROR(VLOOKUP(B110,'[1]8'!B:E,4,0),"0")</f>
        <v>0</v>
      </c>
      <c r="BN110" s="77">
        <f>IFERROR(VLOOKUP(B110,'[1]8'!B:F,5,0),"0")</f>
        <v>0</v>
      </c>
      <c r="BO110" s="77">
        <f>IFERROR(VLOOKUP(B110,'[1]8'!B:J,9,0),"0")</f>
        <v>102</v>
      </c>
      <c r="BP110" s="77">
        <f>IFERROR(VLOOKUP(B110,'[1]8'!B:K,10,0),"0")</f>
        <v>0</v>
      </c>
      <c r="BQ110" s="77">
        <f>IFERROR(VLOOKUP(B110,'[1]8'!B:L,11,0),"0")</f>
        <v>0</v>
      </c>
      <c r="BR110" s="75">
        <f t="shared" si="51"/>
        <v>103</v>
      </c>
      <c r="BS110" s="77">
        <f>IFERROR(VLOOKUP(B110,'[1]9'!B:D,3,0),"0")</f>
        <v>4</v>
      </c>
      <c r="BT110" s="77">
        <f>IFERROR(VLOOKUP(B110,'[1]9'!B:E,4,0),"0")</f>
        <v>0</v>
      </c>
      <c r="BU110" s="77">
        <f>IFERROR(VLOOKUP(B110,'[1]9'!B:F,5,0),"0")</f>
        <v>0</v>
      </c>
      <c r="BV110" s="77">
        <f>IFERROR(VLOOKUP(B110,'[1]9'!B:J,9,0),"0")</f>
        <v>20</v>
      </c>
      <c r="BW110" s="77">
        <f>IFERROR(VLOOKUP(B110,'[1]9'!B:K,10,0),"0")</f>
        <v>0</v>
      </c>
      <c r="BX110" s="77">
        <f>IFERROR(VLOOKUP(B110,'[1]9'!B:L,11,0),"0")</f>
        <v>0</v>
      </c>
      <c r="BY110" s="75">
        <f t="shared" si="52"/>
        <v>24</v>
      </c>
      <c r="BZ110" s="77">
        <f>IFERROR(VLOOKUP(B110,'[1]10'!B:D,3,0),"0")</f>
        <v>4</v>
      </c>
      <c r="CA110" s="77">
        <f>IFERROR(VLOOKUP(B110,'[1]10'!B:E,4,0),"0")</f>
        <v>0</v>
      </c>
      <c r="CB110" s="77">
        <f>VLOOKUP(B110,'[1]10'!B:F,5,0)</f>
        <v>0</v>
      </c>
      <c r="CC110" s="77">
        <f>IFERROR(VLOOKUP(B110,'[1]10'!B:J,9,0),"0")</f>
        <v>36</v>
      </c>
      <c r="CD110" s="77">
        <f>IFERROR(VLOOKUP(B110,'[1]10'!B:K,10,0),"0")</f>
        <v>0</v>
      </c>
      <c r="CE110" s="77">
        <f>IFERROR(VLOOKUP(B110,'[1]10'!B:L,11,0),"0")</f>
        <v>0</v>
      </c>
      <c r="CF110" s="75">
        <f t="shared" si="53"/>
        <v>40</v>
      </c>
      <c r="CG110" s="77">
        <f>IFERROR(VLOOKUP(B110,'[1]11'!B:D,3,0),"0")</f>
        <v>0</v>
      </c>
      <c r="CH110" s="77">
        <f>IFERROR(VLOOKUP(B110,'[1]11'!B:E,4,0),"0")</f>
        <v>0</v>
      </c>
      <c r="CI110" s="77">
        <f>IFERROR(VLOOKUP(B110,'[1]11'!B:F,5,0),"0")</f>
        <v>0</v>
      </c>
      <c r="CJ110" s="77">
        <f>IFERROR(VLOOKUP(B110,'[1]11'!B:J,9,0),"0")</f>
        <v>22</v>
      </c>
      <c r="CK110" s="77">
        <f>IFERROR(VLOOKUP(B110,'[1]11'!B:K,10,0),"0")</f>
        <v>0</v>
      </c>
      <c r="CL110" s="77">
        <f>IFERROR(VLOOKUP(B110,'[1]11'!B:L,11,0),"0")</f>
        <v>0</v>
      </c>
      <c r="CM110" s="75">
        <f t="shared" si="54"/>
        <v>22</v>
      </c>
      <c r="CN110" s="77">
        <f>IFERROR(VLOOKUP(B110,'[1]12'!B:D,3,0),"0")</f>
        <v>4</v>
      </c>
      <c r="CO110" s="77">
        <f>IFERROR(VLOOKUP(B110,'[1]12'!B:E,4,0),"0")</f>
        <v>0</v>
      </c>
      <c r="CP110" s="77">
        <f>IFERROR(VLOOKUP(B110,'[1]12'!B:F,5,0),"0")</f>
        <v>0</v>
      </c>
      <c r="CQ110" s="77">
        <f>IFERROR(VLOOKUP(B110,'[1]12'!B:J,9,0),"0")</f>
        <v>29</v>
      </c>
      <c r="CR110" s="77">
        <f>IFERROR(VLOOKUP(B110,'[1]12'!B:K,10,0),"0")</f>
        <v>0</v>
      </c>
      <c r="CS110" s="77">
        <f>IFERROR(VLOOKUP(B110,'[1]12'!B:L,11,0),"0")</f>
        <v>0</v>
      </c>
      <c r="CT110" s="75">
        <f t="shared" si="55"/>
        <v>33</v>
      </c>
      <c r="CU110" s="77">
        <f>IFERROR(VLOOKUP(B110,'[1]13'!B:D,3,0),"0")</f>
        <v>4</v>
      </c>
      <c r="CV110" s="77">
        <f>IFERROR(VLOOKUP(B110,'[1]13'!B:E,4,0),"0")</f>
        <v>0</v>
      </c>
      <c r="CW110" s="77">
        <f>IFERROR(VLOOKUP(B110,'[1]13'!B:F,5,0),"0")</f>
        <v>0</v>
      </c>
      <c r="CX110" s="77">
        <f>IFERROR(VLOOKUP(B110,'[1]13'!B:J,9,0),"0")</f>
        <v>36</v>
      </c>
      <c r="CY110" s="77">
        <f>IFERROR(VLOOKUP(B110,'[1]13'!B:K,10,0),"0")</f>
        <v>0</v>
      </c>
      <c r="CZ110" s="77">
        <f>IFERROR(VLOOKUP(B110,'[1]13'!B:L,11,0),"0")</f>
        <v>0</v>
      </c>
      <c r="DA110" s="75">
        <f t="shared" si="56"/>
        <v>40</v>
      </c>
      <c r="DB110" s="77">
        <f>IFERROR(VLOOKUP(B110,'[1]14'!B:D,3,0),"0")</f>
        <v>4</v>
      </c>
      <c r="DC110" s="77">
        <f>IFERROR(VLOOKUP(B110,'[1]14'!B:E,4,0),"0")</f>
        <v>0</v>
      </c>
      <c r="DD110" s="77">
        <f>IFERROR(VLOOKUP(B110,'[1]14'!B:F,5,0),"0")</f>
        <v>0</v>
      </c>
      <c r="DE110" s="77">
        <f>IFERROR(VLOOKUP(B110,'[1]14'!B:J,9,0),"0")</f>
        <v>35</v>
      </c>
      <c r="DF110" s="77">
        <f>IFERROR(VLOOKUP(B110,'[1]14'!B:K,10,0),"0")</f>
        <v>0</v>
      </c>
      <c r="DG110" s="77">
        <f>IFERROR(VLOOKUP(B110,'[1]14'!B:L,11,0),"0")</f>
        <v>10</v>
      </c>
      <c r="DH110" s="75">
        <f t="shared" si="57"/>
        <v>39</v>
      </c>
      <c r="DI110" s="77">
        <f>IFERROR(VLOOKUP(B110,'[1]15'!B:D,3,0),"0")</f>
        <v>0</v>
      </c>
      <c r="DJ110" s="77">
        <f>IFERROR(VLOOKUP(B110,'[1]15'!B:E,4,0),"0")</f>
        <v>0</v>
      </c>
      <c r="DK110" s="77">
        <f>IFERROR(VLOOKUP(B110,'[1]15'!B:F,5,0),"0")</f>
        <v>0</v>
      </c>
      <c r="DL110" s="77">
        <f>IFERROR(VLOOKUP(B110,'[1]15'!B:J,9,0),"0")</f>
        <v>0</v>
      </c>
      <c r="DM110" s="77">
        <f>IFERROR(VLOOKUP(B110,'[1]15'!B:K,10,0),"0")</f>
        <v>0</v>
      </c>
      <c r="DN110" s="77">
        <f>IFERROR(VLOOKUP(B110,'[1]15'!B:L,11,0),"0")</f>
        <v>0</v>
      </c>
      <c r="DO110" s="75">
        <f t="shared" si="58"/>
        <v>0</v>
      </c>
      <c r="DP110" s="77">
        <f>IFERROR(VLOOKUP(B110,'[1]16'!B:D,3,0),"0")</f>
        <v>0</v>
      </c>
      <c r="DQ110" s="77">
        <f>IFERROR(VLOOKUP(B110,'[1]16'!B:E,4,0),"0")</f>
        <v>0</v>
      </c>
      <c r="DR110" s="77">
        <f>IFERROR(VLOOKUP(B110,'[1]16'!B:F,5,0),"0")</f>
        <v>0</v>
      </c>
      <c r="DS110" s="77">
        <f>IFERROR(VLOOKUP(B110,'[1]16'!B:J,9,0),"0")</f>
        <v>0</v>
      </c>
      <c r="DT110" s="77">
        <f>IFERROR(VLOOKUP(B110,'[1]16'!B:K,10,0),"0")</f>
        <v>0</v>
      </c>
      <c r="DU110" s="77">
        <f>IFERROR(VLOOKUP(B110,'[1]16'!B:L,11,0),"0")</f>
        <v>0</v>
      </c>
      <c r="DV110" s="75">
        <f t="shared" si="59"/>
        <v>0</v>
      </c>
      <c r="DW110" s="77">
        <f>IFERROR(VLOOKUP(B110,'[1]17'!B:D,3,0),"0")</f>
        <v>0</v>
      </c>
      <c r="DX110" s="77">
        <f>IFERROR(VLOOKUP(B110,'[1]17'!B:E,4,0),"0")</f>
        <v>0</v>
      </c>
      <c r="DY110" s="77">
        <f>IFERROR(VLOOKUP(B110,'[1]17'!B:F,5,0),"0")</f>
        <v>0</v>
      </c>
      <c r="DZ110" s="77">
        <f>IFERROR(VLOOKUP(B110,'[1]17'!B:J,9,0),"0")</f>
        <v>0</v>
      </c>
      <c r="EA110" s="77">
        <f>IFERROR(VLOOKUP(B110,'[1]17'!B:K,10,0),"0")</f>
        <v>0</v>
      </c>
      <c r="EB110" s="77">
        <f>IFERROR(VLOOKUP(B110,'[1]17'!B:L,11,0),"0")</f>
        <v>0</v>
      </c>
      <c r="EC110" s="75">
        <f t="shared" si="60"/>
        <v>0</v>
      </c>
      <c r="ED110" s="77">
        <f>IFERROR(VLOOKUP(B110,'[1]18'!B:D,3,0),"0")</f>
        <v>0</v>
      </c>
      <c r="EE110" s="77">
        <f>IFERROR(VLOOKUP(B110,'[1]18'!B:E,4,0),"0")</f>
        <v>0</v>
      </c>
      <c r="EF110" s="77">
        <f>IFERROR(VLOOKUP(B110,'[1]18'!B:F,5,0),"0")</f>
        <v>0</v>
      </c>
      <c r="EG110" s="77">
        <f>IFERROR(VLOOKUP(B110,'[1]18'!B:J,9,0),"0")</f>
        <v>0</v>
      </c>
      <c r="EH110" s="77">
        <f>IFERROR(VLOOKUP(B110,'[1]18'!B:K,10,0),"0")</f>
        <v>0</v>
      </c>
      <c r="EI110" s="77">
        <f>IFERROR(VLOOKUP(B110,'[1]18'!B:L,11,0),"0")</f>
        <v>0</v>
      </c>
      <c r="EJ110" s="75">
        <f t="shared" si="61"/>
        <v>0</v>
      </c>
      <c r="EK110" s="77">
        <f>IFERROR(VLOOKUP(B110,'[1]19'!B:D,3,0),"0")</f>
        <v>4</v>
      </c>
      <c r="EL110" s="77">
        <f>IFERROR(VLOOKUP(B110,'[1]19'!B:E,4,0),"0")</f>
        <v>0</v>
      </c>
      <c r="EM110" s="77">
        <f>IFERROR(VLOOKUP(B110,'[1]19'!B:F,5,0),"0")</f>
        <v>0</v>
      </c>
      <c r="EN110" s="77">
        <f>IFERROR(VLOOKUP(B110,'[1]19'!B:J,9,0),"0")</f>
        <v>8</v>
      </c>
      <c r="EO110" s="77">
        <f>IFERROR(VLOOKUP(B110,'[1]19'!B:K,10,0),"0")</f>
        <v>0</v>
      </c>
      <c r="EP110" s="77">
        <f>IFERROR(VLOOKUP(B110,'[1]19'!B:L,11,0),"0")</f>
        <v>0</v>
      </c>
      <c r="EQ110" s="75">
        <f t="shared" si="62"/>
        <v>12</v>
      </c>
      <c r="ER110" s="77">
        <f>IFERROR(VLOOKUP(B110,'[1]20'!B:D,3,0),"0")</f>
        <v>0</v>
      </c>
      <c r="ES110" s="77">
        <f>IFERROR(VLOOKUP(B110,'[1]20'!B:E,4,0),"0")</f>
        <v>0</v>
      </c>
      <c r="ET110" s="77">
        <f>IFERROR(VLOOKUP(B110,'[1]20'!B:F,5,0),"0")</f>
        <v>0</v>
      </c>
      <c r="EU110" s="77">
        <f>IFERROR(VLOOKUP(B110,'[1]20'!B:J,9,0),"0")</f>
        <v>12</v>
      </c>
      <c r="EV110" s="77">
        <f>IFERROR(VLOOKUP(B110,'[1]20'!B:K,10,0),"0")</f>
        <v>0</v>
      </c>
      <c r="EW110" s="77">
        <f>IFERROR(VLOOKUP(B110,'[1]20'!B:L,11,0),"0")</f>
        <v>0</v>
      </c>
      <c r="EX110" s="75">
        <f t="shared" si="63"/>
        <v>12</v>
      </c>
      <c r="EY110" s="77">
        <f>IFERROR(VLOOKUP(B110,'[1]21'!B:D,3,0),"0")</f>
        <v>0</v>
      </c>
      <c r="EZ110" s="77">
        <f>IFERROR(VLOOKUP(B110,'[1]21'!B:E,4,0),"0")</f>
        <v>0</v>
      </c>
      <c r="FA110" s="77">
        <f>IFERROR(VLOOKUP(B110,'[1]21'!B:F,5,0),"0")</f>
        <v>0</v>
      </c>
      <c r="FB110" s="77">
        <f>IFERROR(VLOOKUP(B110,'[1]21'!B:J,9,0),"0")</f>
        <v>0</v>
      </c>
      <c r="FC110" s="77">
        <f>IFERROR(VLOOKUP(B110,'[1]21'!B:K,10,0),"0")</f>
        <v>0</v>
      </c>
      <c r="FD110" s="77">
        <f>IFERROR(VLOOKUP(B110,'[1]21'!B:L,11,0),"0")</f>
        <v>10</v>
      </c>
      <c r="FE110" s="75">
        <f t="shared" si="64"/>
        <v>10</v>
      </c>
      <c r="FF110" s="77">
        <f>IFERROR(VLOOKUP(B110,'[1]22'!B:D,3,0),"0")</f>
        <v>0</v>
      </c>
      <c r="FG110" s="77">
        <f>IFERROR(VLOOKUP(B110,'[1]22'!B:E,4,0),"0")</f>
        <v>0</v>
      </c>
      <c r="FH110" s="77">
        <f>IFERROR(VLOOKUP(B110,'[1]22'!B:F,5,0),"0")</f>
        <v>0</v>
      </c>
      <c r="FI110" s="77">
        <f>IFERROR(VLOOKUP(B110,'[1]22'!B:J,9,0),"0")</f>
        <v>0</v>
      </c>
      <c r="FJ110" s="77">
        <f>IFERROR(VLOOKUP(B110,'[1]22'!B:K,10,0),"0")</f>
        <v>0</v>
      </c>
      <c r="FK110" s="77">
        <f>IFERROR(VLOOKUP(B110,'[1]22'!B:L,11,0),"0")</f>
        <v>0</v>
      </c>
      <c r="FL110" s="75">
        <f t="shared" si="65"/>
        <v>0</v>
      </c>
      <c r="FM110" s="77">
        <f>IFERROR(VLOOKUP(B110,'[1]23'!B:D,3,0),"0")</f>
        <v>0</v>
      </c>
      <c r="FN110" s="77">
        <f>IFERROR(VLOOKUP(B110,'[1]23'!B:E,4,0),"0")</f>
        <v>0</v>
      </c>
      <c r="FO110" s="77">
        <f>IFERROR(VLOOKUP(B110,'[1]23'!B:F,5,0),"0")</f>
        <v>0</v>
      </c>
      <c r="FP110" s="77">
        <f>IFERROR(VLOOKUP(B110,'[1]23'!B:J,9,0),"0")</f>
        <v>16</v>
      </c>
      <c r="FQ110" s="77">
        <f>IFERROR(VLOOKUP(B110,'[1]23'!B:K,10,0),"0")</f>
        <v>0</v>
      </c>
      <c r="FR110" s="77">
        <f>IFERROR(VLOOKUP(B110,'[1]23'!B:L,11,0),"0")</f>
        <v>0</v>
      </c>
      <c r="FS110" s="75">
        <f t="shared" si="66"/>
        <v>16</v>
      </c>
      <c r="FT110" s="77">
        <f>IFERROR(VLOOKUP(B110,'[1]24'!B:D,3,0),"0")</f>
        <v>0</v>
      </c>
      <c r="FU110" s="77">
        <f>IFERROR(VLOOKUP(B110,'[1]24'!B:E,4,0),"0")</f>
        <v>0</v>
      </c>
      <c r="FV110" s="77">
        <f>IFERROR(VLOOKUP(B110,'[1]24'!B:F,5,0),"0")</f>
        <v>0</v>
      </c>
      <c r="FW110" s="77">
        <f>IFERROR(VLOOKUP(B110,'[1]24'!B:J,9,0),"0")</f>
        <v>8</v>
      </c>
      <c r="FX110" s="77">
        <f>IFERROR(VLOOKUP(B110,'[1]24'!B:K,10,0),"0")</f>
        <v>0</v>
      </c>
      <c r="FY110" s="77">
        <f>IFERROR(VLOOKUP(B110,'[1]24'!B:L,11,0),"0")</f>
        <v>0</v>
      </c>
      <c r="FZ110" s="75">
        <f t="shared" si="67"/>
        <v>8</v>
      </c>
      <c r="GA110" s="77">
        <f>IFERROR(VLOOKUP(B110,'[1]25'!B:D,3,0),"0")</f>
        <v>0</v>
      </c>
      <c r="GB110" s="77">
        <f>IFERROR(VLOOKUP(B110,'[1]25'!B:E,4,0),"0")</f>
        <v>0</v>
      </c>
      <c r="GC110" s="77">
        <f>IFERROR(VLOOKUP(B110,'[1]25'!B:F,5,0),"0")</f>
        <v>0</v>
      </c>
      <c r="GD110" s="77">
        <f>IFERROR(VLOOKUP(B110,'[1]25'!B:J,9,0),"0")</f>
        <v>4</v>
      </c>
      <c r="GE110" s="77">
        <f>IFERROR(VLOOKUP(B110,'[1]25'!B:K,10,0),"0")</f>
        <v>0</v>
      </c>
      <c r="GF110" s="77">
        <f>IFERROR(VLOOKUP(B110,'[1]25'!B:L,11,0),"0")</f>
        <v>0</v>
      </c>
      <c r="GG110" s="75">
        <f t="shared" si="68"/>
        <v>4</v>
      </c>
      <c r="GH110" s="77">
        <f>IFERROR(VLOOKUP(B110,'[1]26'!B:D,3,0),"0")</f>
        <v>0</v>
      </c>
      <c r="GI110" s="77">
        <f>IFERROR(VLOOKUP(B110,'[1]26'!B:E,4,0),"0")</f>
        <v>0</v>
      </c>
      <c r="GJ110" s="77">
        <f>IFERROR(VLOOKUP(B110,'[1]26'!B:F,5,0),"0")</f>
        <v>0</v>
      </c>
      <c r="GK110" s="77">
        <f>IFERROR(VLOOKUP(B110,'[1]26'!B:J,9,0),"0")</f>
        <v>0</v>
      </c>
      <c r="GL110" s="77">
        <f>IFERROR(VLOOKUP(B110,'[1]26'!B:K,10,0),"0")</f>
        <v>0</v>
      </c>
      <c r="GM110" s="77">
        <f>IFERROR(VLOOKUP(B110,'[1]26'!B:L,11,0),"0")</f>
        <v>0</v>
      </c>
      <c r="GN110" s="75">
        <f t="shared" si="69"/>
        <v>0</v>
      </c>
      <c r="GO110" s="77">
        <f>IFERROR(VLOOKUP(B110,'[1]27'!B:D,3,0),"0")</f>
        <v>0</v>
      </c>
      <c r="GP110" s="77">
        <f>IFERROR(VLOOKUP(B110,'[1]27'!B:E,4,0),"0")</f>
        <v>0</v>
      </c>
      <c r="GQ110" s="77">
        <f>IFERROR(VLOOKUP(B110,'[1]27'!B:F,5,0),"0")</f>
        <v>0</v>
      </c>
      <c r="GR110" s="77">
        <f>IFERROR(VLOOKUP(B110,'[1]27'!B:J,9,0),"0")</f>
        <v>0</v>
      </c>
      <c r="GS110" s="77">
        <f>IFERROR(VLOOKUP(B110,'[1]27'!B:K,10,0),"0")</f>
        <v>0</v>
      </c>
      <c r="GT110" s="77">
        <f>IFERROR(VLOOKUP(B110,'[1]27'!B:L,11,0),"0")</f>
        <v>10</v>
      </c>
      <c r="GU110" s="75">
        <f t="shared" si="70"/>
        <v>10</v>
      </c>
      <c r="GV110" s="77">
        <f>IFERROR(VLOOKUP(B110,'[1]28'!B:D,3,0),"0")</f>
        <v>0</v>
      </c>
      <c r="GW110" s="77">
        <f>IFERROR(VLOOKUP(B110,'[1]28'!B:E,4,0),"0")</f>
        <v>0</v>
      </c>
      <c r="GX110" s="77">
        <f>IFERROR(VLOOKUP(B110,'[1]28'!B:F,5,0),"0")</f>
        <v>0</v>
      </c>
      <c r="GY110" s="77">
        <f>IFERROR(VLOOKUP(B110,'[1]28'!B:J,9,0),"0")</f>
        <v>0</v>
      </c>
      <c r="GZ110" s="77">
        <f>IFERROR(VLOOKUP(B110,'[1]28'!B:K,10,0),"0")</f>
        <v>0</v>
      </c>
      <c r="HA110" s="77">
        <f>IFERROR(VLOOKUP(B110,'[1]28'!B:L,11,0),"0")</f>
        <v>0</v>
      </c>
      <c r="HB110" s="75">
        <f t="shared" si="71"/>
        <v>0</v>
      </c>
      <c r="HC110" s="77" t="str">
        <f>IFERROR(VLOOKUP(B110,#REF!,3),"0")</f>
        <v>0</v>
      </c>
      <c r="HD110" s="77" t="str">
        <f>IFERROR(VLOOKUP(B110,#REF!,4,0),"0")</f>
        <v>0</v>
      </c>
      <c r="HE110" s="77" t="str">
        <f>IFERROR(VLOOKUP(B110,#REF!,5,0),"0")</f>
        <v>0</v>
      </c>
      <c r="HF110" s="77" t="str">
        <f>IFERROR(VLOOKUP(B110,#REF!,9,0),"0")</f>
        <v>0</v>
      </c>
      <c r="HG110" s="77" t="str">
        <f>IFERROR(VLOOKUP(B110,#REF!,10,0),"0")</f>
        <v>0</v>
      </c>
      <c r="HH110" s="77" t="str">
        <f>IFERROR(VLOOKUP(B110,#REF!,11,0),"0")</f>
        <v>0</v>
      </c>
      <c r="HI110" s="75">
        <f t="shared" si="72"/>
        <v>0</v>
      </c>
      <c r="HP110" s="75">
        <f t="shared" si="73"/>
        <v>0</v>
      </c>
      <c r="HW110" s="75">
        <f t="shared" si="74"/>
        <v>0</v>
      </c>
    </row>
    <row r="111" spans="1:231" x14ac:dyDescent="0.6">
      <c r="A111" s="57">
        <v>107</v>
      </c>
      <c r="B111" s="57">
        <v>1</v>
      </c>
      <c r="C111" s="74" t="s">
        <v>16824</v>
      </c>
      <c r="D111" s="57" t="s">
        <v>168</v>
      </c>
      <c r="E111" s="59">
        <v>17</v>
      </c>
      <c r="F111" s="73">
        <f t="shared" si="43"/>
        <v>0</v>
      </c>
      <c r="G111" s="74">
        <f t="shared" si="76"/>
        <v>0</v>
      </c>
      <c r="H111" s="74">
        <f t="shared" si="76"/>
        <v>0</v>
      </c>
      <c r="I111" s="74">
        <f t="shared" si="76"/>
        <v>0</v>
      </c>
      <c r="J111" s="74">
        <f t="shared" si="76"/>
        <v>0</v>
      </c>
      <c r="K111" s="74">
        <f t="shared" si="76"/>
        <v>0</v>
      </c>
      <c r="L111" s="74">
        <f t="shared" si="76"/>
        <v>0</v>
      </c>
      <c r="M111" s="75">
        <f t="shared" si="77"/>
        <v>0</v>
      </c>
      <c r="N111" s="76">
        <f t="shared" si="42"/>
        <v>0</v>
      </c>
      <c r="O111" s="77" t="str">
        <f>IFERROR(VLOOKUP(B111,'[1]1ไม่มียอด'!B:D,3,0),"0")</f>
        <v>0</v>
      </c>
      <c r="P111" s="77" t="str">
        <f>IFERROR(VLOOKUP(B111,'[1]1ไม่มียอด'!B:E,4,0),"0")</f>
        <v>0</v>
      </c>
      <c r="Q111" s="77" t="str">
        <f>IFERROR(VLOOKUP(B111,'[1]1ไม่มียอด'!B:F,5,0),"0")</f>
        <v>0</v>
      </c>
      <c r="R111" s="77" t="str">
        <f>IFERROR(VLOOKUP(B111,'[1]1ไม่มียอด'!B:G,6,0),"0")</f>
        <v>0</v>
      </c>
      <c r="S111" s="77" t="str">
        <f>IFERROR(VLOOKUP(B111,'[1]1ไม่มียอด'!B:J,9,0),"0")</f>
        <v>0</v>
      </c>
      <c r="T111" s="77" t="str">
        <f>IFERROR(VLOOKUP(B111,'[1]1ไม่มียอด'!B:K,10,0),"0")</f>
        <v>0</v>
      </c>
      <c r="U111" s="75">
        <f t="shared" si="44"/>
        <v>0</v>
      </c>
      <c r="V111" s="77" t="str">
        <f>IFERROR(VLOOKUP(B111,#REF!,3,0),"0")</f>
        <v>0</v>
      </c>
      <c r="W111" s="77" t="str">
        <f>IFERROR(VLOOKUP(B111,#REF!,4,0),"0")</f>
        <v>0</v>
      </c>
      <c r="X111" s="77" t="str">
        <f>IFERROR(VLOOKUP(B111,#REF!,5,0),"0")</f>
        <v>0</v>
      </c>
      <c r="Y111" s="77" t="str">
        <f>IFERROR(VLOOKUP(B111,#REF!,9,0),"0")</f>
        <v>0</v>
      </c>
      <c r="Z111" s="77" t="str">
        <f>IFERROR(VLOOKUP(B111,#REF!,10,0),"0")</f>
        <v>0</v>
      </c>
      <c r="AA111" s="77" t="str">
        <f>IFERROR(VLOOKUP(B111,#REF!,11,0),"0")</f>
        <v>0</v>
      </c>
      <c r="AB111" s="75">
        <f t="shared" si="45"/>
        <v>0</v>
      </c>
      <c r="AC111" s="77">
        <f>IFERROR(VLOOKUP(B111,'[1]3'!B:D,3,0),"0")</f>
        <v>0</v>
      </c>
      <c r="AD111" s="77">
        <f>IFERROR(VLOOKUP(B111,'[1]3'!B:E,4,0),"0")</f>
        <v>0</v>
      </c>
      <c r="AE111" s="77">
        <f>IFERROR(VLOOKUP(B111,'[1]3'!B:F,5,0),"0")</f>
        <v>0</v>
      </c>
      <c r="AF111" s="77">
        <f>IFERROR(VLOOKUP(B111,'[1]3'!B:J,9,0),"0")</f>
        <v>0</v>
      </c>
      <c r="AG111" s="77">
        <f>IFERROR(VLOOKUP(B111,'[1]3'!B:K,10,0),"0")</f>
        <v>0</v>
      </c>
      <c r="AH111" s="77">
        <f>IFERROR(VLOOKUP(B111,'[1]3'!B:L,11,0),"0")</f>
        <v>0</v>
      </c>
      <c r="AI111" s="75">
        <f t="shared" si="46"/>
        <v>0</v>
      </c>
      <c r="AJ111" s="77">
        <f>IFERROR(VLOOKUP(B111,'[1]4'!B:D,3,0),"0")</f>
        <v>0</v>
      </c>
      <c r="AK111" s="77">
        <f>IFERROR(VLOOKUP(B111,'[1]4'!B:E,4,0),"0")</f>
        <v>0</v>
      </c>
      <c r="AL111" s="77">
        <f>IFERROR(VLOOKUP(B111,'[1]4'!B:F,5,0),"0")</f>
        <v>0</v>
      </c>
      <c r="AM111" s="77">
        <f>IFERROR(VLOOKUP(B111,'[1]4'!B:J,9,0),"0")</f>
        <v>0</v>
      </c>
      <c r="AN111" s="77">
        <f>IFERROR(VLOOKUP(B111,'[1]4'!B:K,10,0),"0")</f>
        <v>0</v>
      </c>
      <c r="AO111" s="77">
        <f>IFERROR(VLOOKUP(B111,'[1]4'!B:L,11,0),"0")</f>
        <v>0</v>
      </c>
      <c r="AP111" s="75">
        <f t="shared" si="47"/>
        <v>0</v>
      </c>
      <c r="AQ111" s="77">
        <f>IFERROR(VLOOKUP(B111,'[1]5'!B:D,3,0),"0")</f>
        <v>0</v>
      </c>
      <c r="AR111" s="77">
        <f>IFERROR(VLOOKUP(B111,'[1]5'!B:E,4,0),"0")</f>
        <v>0</v>
      </c>
      <c r="AS111" s="77">
        <f>IFERROR(VLOOKUP(B111,'[1]5'!B:F,5,0),"0")</f>
        <v>0</v>
      </c>
      <c r="AT111" s="77">
        <f>IFERROR(VLOOKUP(B111,'[1]5'!B:J,9,0),"0")</f>
        <v>0</v>
      </c>
      <c r="AU111" s="77">
        <f>IFERROR(VLOOKUP(B111,'[1]5'!B:K,10,0),"0")</f>
        <v>0</v>
      </c>
      <c r="AV111" s="77">
        <f>IFERROR(VLOOKUP(B111,'[1]5'!B:L,11,0),"0")</f>
        <v>0</v>
      </c>
      <c r="AW111" s="75">
        <f t="shared" si="48"/>
        <v>0</v>
      </c>
      <c r="AX111" s="77">
        <f>IFERROR(VLOOKUP(B111,'[1]6'!B:D,3,0),"0")</f>
        <v>0</v>
      </c>
      <c r="AY111" s="77">
        <f>IFERROR(VLOOKUP(B111,'[1]6'!B:E,4,0),"0")</f>
        <v>0</v>
      </c>
      <c r="AZ111" s="77">
        <f>IFERROR(VLOOKUP(B111,'[1]6'!B:F,5,0),"0")</f>
        <v>0</v>
      </c>
      <c r="BA111" s="77">
        <f>IFERROR(VLOOKUP(B111,'[1]6'!B:J,9,0),"0")</f>
        <v>0</v>
      </c>
      <c r="BB111" s="77">
        <f>IFERROR(VLOOKUP(B111,'[1]6'!B:K,10,0),"0")</f>
        <v>0</v>
      </c>
      <c r="BC111" s="77">
        <f>IFERROR(VLOOKUP(B111,'[1]6'!B:L,11,0),"0")</f>
        <v>0</v>
      </c>
      <c r="BD111" s="75">
        <f t="shared" si="49"/>
        <v>0</v>
      </c>
      <c r="BE111" s="77">
        <f>IFERROR(VLOOKUP(B111,'[1]7'!B:D,3,0),"0")</f>
        <v>0</v>
      </c>
      <c r="BF111" s="77">
        <f>IFERROR(VLOOKUP(B111,'[1]7'!B:E,4,0),"0")</f>
        <v>0</v>
      </c>
      <c r="BG111" s="77">
        <f>IFERROR(VLOOKUP(B111,'[1]7'!B:F,5,0),"0")</f>
        <v>0</v>
      </c>
      <c r="BH111" s="77">
        <f>IFERROR(VLOOKUP(B111,'[1]7'!B:J,9,0),"0")</f>
        <v>0</v>
      </c>
      <c r="BI111" s="77">
        <f>IFERROR(VLOOKUP(B111,'[1]7'!B:K,10,0),"0")</f>
        <v>0</v>
      </c>
      <c r="BJ111" s="77">
        <f>IFERROR(VLOOKUP(B111,'[1]7'!B:L,11,0),"0")</f>
        <v>0</v>
      </c>
      <c r="BK111" s="75">
        <f t="shared" si="50"/>
        <v>0</v>
      </c>
      <c r="BL111" s="77">
        <f>IFERROR(VLOOKUP(B111,'[1]8'!B:D,3,0),"0")</f>
        <v>0</v>
      </c>
      <c r="BM111" s="77">
        <f>IFERROR(VLOOKUP(B111,'[1]8'!B:E,4,0),"0")</f>
        <v>0</v>
      </c>
      <c r="BN111" s="77">
        <f>IFERROR(VLOOKUP(B111,'[1]8'!B:F,5,0),"0")</f>
        <v>0</v>
      </c>
      <c r="BO111" s="77">
        <f>IFERROR(VLOOKUP(B111,'[1]8'!B:J,9,0),"0")</f>
        <v>0</v>
      </c>
      <c r="BP111" s="77">
        <f>IFERROR(VLOOKUP(B111,'[1]8'!B:K,10,0),"0")</f>
        <v>0</v>
      </c>
      <c r="BQ111" s="77">
        <f>IFERROR(VLOOKUP(B111,'[1]8'!B:L,11,0),"0")</f>
        <v>0</v>
      </c>
      <c r="BR111" s="75">
        <f t="shared" si="51"/>
        <v>0</v>
      </c>
      <c r="BS111" s="77">
        <f>IFERROR(VLOOKUP(B111,'[1]9'!B:D,3,0),"0")</f>
        <v>0</v>
      </c>
      <c r="BT111" s="77">
        <f>IFERROR(VLOOKUP(B111,'[1]9'!B:E,4,0),"0")</f>
        <v>0</v>
      </c>
      <c r="BU111" s="77">
        <f>IFERROR(VLOOKUP(B111,'[1]9'!B:F,5,0),"0")</f>
        <v>0</v>
      </c>
      <c r="BV111" s="77">
        <f>IFERROR(VLOOKUP(B111,'[1]9'!B:J,9,0),"0")</f>
        <v>0</v>
      </c>
      <c r="BW111" s="77">
        <f>IFERROR(VLOOKUP(B111,'[1]9'!B:K,10,0),"0")</f>
        <v>0</v>
      </c>
      <c r="BX111" s="77">
        <f>IFERROR(VLOOKUP(B111,'[1]9'!B:L,11,0),"0")</f>
        <v>0</v>
      </c>
      <c r="BY111" s="75">
        <f t="shared" si="52"/>
        <v>0</v>
      </c>
      <c r="BZ111" s="77">
        <f>IFERROR(VLOOKUP(B111,'[1]10'!B:D,3,0),"0")</f>
        <v>0</v>
      </c>
      <c r="CA111" s="77">
        <f>IFERROR(VLOOKUP(B111,'[1]10'!B:E,4,0),"0")</f>
        <v>0</v>
      </c>
      <c r="CB111" s="77">
        <f>VLOOKUP(B111,'[1]10'!B:F,5,0)</f>
        <v>0</v>
      </c>
      <c r="CC111" s="77">
        <f>IFERROR(VLOOKUP(B111,'[1]10'!B:J,9,0),"0")</f>
        <v>0</v>
      </c>
      <c r="CD111" s="77">
        <f>IFERROR(VLOOKUP(B111,'[1]10'!B:K,10,0),"0")</f>
        <v>0</v>
      </c>
      <c r="CE111" s="77">
        <f>IFERROR(VLOOKUP(B111,'[1]10'!B:L,11,0),"0")</f>
        <v>0</v>
      </c>
      <c r="CF111" s="75">
        <f t="shared" si="53"/>
        <v>0</v>
      </c>
      <c r="CG111" s="77">
        <f>IFERROR(VLOOKUP(B111,'[1]11'!B:D,3,0),"0")</f>
        <v>0</v>
      </c>
      <c r="CH111" s="77">
        <f>IFERROR(VLOOKUP(B111,'[1]11'!B:E,4,0),"0")</f>
        <v>0</v>
      </c>
      <c r="CI111" s="77">
        <f>IFERROR(VLOOKUP(B111,'[1]11'!B:F,5,0),"0")</f>
        <v>0</v>
      </c>
      <c r="CJ111" s="77">
        <f>IFERROR(VLOOKUP(B111,'[1]11'!B:J,9,0),"0")</f>
        <v>0</v>
      </c>
      <c r="CK111" s="77">
        <f>IFERROR(VLOOKUP(B111,'[1]11'!B:K,10,0),"0")</f>
        <v>0</v>
      </c>
      <c r="CL111" s="77">
        <f>IFERROR(VLOOKUP(B111,'[1]11'!B:L,11,0),"0")</f>
        <v>0</v>
      </c>
      <c r="CM111" s="75">
        <f t="shared" si="54"/>
        <v>0</v>
      </c>
      <c r="CN111" s="77">
        <f>IFERROR(VLOOKUP(B111,'[1]12'!B:D,3,0),"0")</f>
        <v>0</v>
      </c>
      <c r="CO111" s="77">
        <f>IFERROR(VLOOKUP(B111,'[1]12'!B:E,4,0),"0")</f>
        <v>0</v>
      </c>
      <c r="CP111" s="77">
        <f>IFERROR(VLOOKUP(B111,'[1]12'!B:F,5,0),"0")</f>
        <v>0</v>
      </c>
      <c r="CQ111" s="77">
        <f>IFERROR(VLOOKUP(B111,'[1]12'!B:J,9,0),"0")</f>
        <v>0</v>
      </c>
      <c r="CR111" s="77">
        <f>IFERROR(VLOOKUP(B111,'[1]12'!B:K,10,0),"0")</f>
        <v>0</v>
      </c>
      <c r="CS111" s="77">
        <f>IFERROR(VLOOKUP(B111,'[1]12'!B:L,11,0),"0")</f>
        <v>0</v>
      </c>
      <c r="CT111" s="75">
        <f t="shared" si="55"/>
        <v>0</v>
      </c>
      <c r="CU111" s="77">
        <f>IFERROR(VLOOKUP(B111,'[1]13'!B:D,3,0),"0")</f>
        <v>0</v>
      </c>
      <c r="CV111" s="77">
        <f>IFERROR(VLOOKUP(B111,'[1]13'!B:E,4,0),"0")</f>
        <v>0</v>
      </c>
      <c r="CW111" s="77">
        <f>IFERROR(VLOOKUP(B111,'[1]13'!B:F,5,0),"0")</f>
        <v>0</v>
      </c>
      <c r="CX111" s="77">
        <f>IFERROR(VLOOKUP(B111,'[1]13'!B:J,9,0),"0")</f>
        <v>0</v>
      </c>
      <c r="CY111" s="77">
        <f>IFERROR(VLOOKUP(B111,'[1]13'!B:K,10,0),"0")</f>
        <v>0</v>
      </c>
      <c r="CZ111" s="77">
        <f>IFERROR(VLOOKUP(B111,'[1]13'!B:L,11,0),"0")</f>
        <v>0</v>
      </c>
      <c r="DA111" s="75">
        <f t="shared" si="56"/>
        <v>0</v>
      </c>
      <c r="DB111" s="77">
        <f>IFERROR(VLOOKUP(B111,'[1]14'!B:D,3,0),"0")</f>
        <v>0</v>
      </c>
      <c r="DC111" s="77">
        <f>IFERROR(VLOOKUP(B111,'[1]14'!B:E,4,0),"0")</f>
        <v>0</v>
      </c>
      <c r="DD111" s="77">
        <f>IFERROR(VLOOKUP(B111,'[1]14'!B:F,5,0),"0")</f>
        <v>0</v>
      </c>
      <c r="DE111" s="77">
        <f>IFERROR(VLOOKUP(B111,'[1]14'!B:J,9,0),"0")</f>
        <v>0</v>
      </c>
      <c r="DF111" s="77">
        <f>IFERROR(VLOOKUP(B111,'[1]14'!B:K,10,0),"0")</f>
        <v>0</v>
      </c>
      <c r="DG111" s="77">
        <f>IFERROR(VLOOKUP(B111,'[1]14'!B:L,11,0),"0")</f>
        <v>0</v>
      </c>
      <c r="DH111" s="75">
        <f t="shared" si="57"/>
        <v>0</v>
      </c>
      <c r="DI111" s="77">
        <f>IFERROR(VLOOKUP(B111,'[1]15'!B:D,3,0),"0")</f>
        <v>0</v>
      </c>
      <c r="DJ111" s="77">
        <f>IFERROR(VLOOKUP(B111,'[1]15'!B:E,4,0),"0")</f>
        <v>0</v>
      </c>
      <c r="DK111" s="77">
        <f>IFERROR(VLOOKUP(B111,'[1]15'!B:F,5,0),"0")</f>
        <v>0</v>
      </c>
      <c r="DL111" s="77">
        <f>IFERROR(VLOOKUP(B111,'[1]15'!B:J,9,0),"0")</f>
        <v>0</v>
      </c>
      <c r="DM111" s="77">
        <f>IFERROR(VLOOKUP(B111,'[1]15'!B:K,10,0),"0")</f>
        <v>0</v>
      </c>
      <c r="DN111" s="77">
        <f>IFERROR(VLOOKUP(B111,'[1]15'!B:L,11,0),"0")</f>
        <v>0</v>
      </c>
      <c r="DO111" s="75">
        <f t="shared" si="58"/>
        <v>0</v>
      </c>
      <c r="DP111" s="77">
        <f>IFERROR(VLOOKUP(B111,'[1]16'!B:D,3,0),"0")</f>
        <v>0</v>
      </c>
      <c r="DQ111" s="77">
        <f>IFERROR(VLOOKUP(B111,'[1]16'!B:E,4,0),"0")</f>
        <v>0</v>
      </c>
      <c r="DR111" s="77">
        <f>IFERROR(VLOOKUP(B111,'[1]16'!B:F,5,0),"0")</f>
        <v>0</v>
      </c>
      <c r="DS111" s="77">
        <f>IFERROR(VLOOKUP(B111,'[1]16'!B:J,9,0),"0")</f>
        <v>0</v>
      </c>
      <c r="DT111" s="77">
        <f>IFERROR(VLOOKUP(B111,'[1]16'!B:K,10,0),"0")</f>
        <v>0</v>
      </c>
      <c r="DU111" s="77">
        <f>IFERROR(VLOOKUP(B111,'[1]16'!B:L,11,0),"0")</f>
        <v>0</v>
      </c>
      <c r="DV111" s="75">
        <f t="shared" si="59"/>
        <v>0</v>
      </c>
      <c r="DW111" s="77">
        <f>IFERROR(VLOOKUP(B111,'[1]17'!B:D,3,0),"0")</f>
        <v>0</v>
      </c>
      <c r="DX111" s="77">
        <f>IFERROR(VLOOKUP(B111,'[1]17'!B:E,4,0),"0")</f>
        <v>0</v>
      </c>
      <c r="DY111" s="77">
        <f>IFERROR(VLOOKUP(B111,'[1]17'!B:F,5,0),"0")</f>
        <v>0</v>
      </c>
      <c r="DZ111" s="77">
        <f>IFERROR(VLOOKUP(B111,'[1]17'!B:J,9,0),"0")</f>
        <v>0</v>
      </c>
      <c r="EA111" s="77">
        <f>IFERROR(VLOOKUP(B111,'[1]17'!B:K,10,0),"0")</f>
        <v>0</v>
      </c>
      <c r="EB111" s="77">
        <f>IFERROR(VLOOKUP(B111,'[1]17'!B:L,11,0),"0")</f>
        <v>0</v>
      </c>
      <c r="EC111" s="75">
        <f t="shared" si="60"/>
        <v>0</v>
      </c>
      <c r="ED111" s="77">
        <f>IFERROR(VLOOKUP(B111,'[1]18'!B:D,3,0),"0")</f>
        <v>0</v>
      </c>
      <c r="EE111" s="77">
        <f>IFERROR(VLOOKUP(B111,'[1]18'!B:E,4,0),"0")</f>
        <v>0</v>
      </c>
      <c r="EF111" s="77">
        <f>IFERROR(VLOOKUP(B111,'[1]18'!B:F,5,0),"0")</f>
        <v>0</v>
      </c>
      <c r="EG111" s="77">
        <f>IFERROR(VLOOKUP(B111,'[1]18'!B:J,9,0),"0")</f>
        <v>0</v>
      </c>
      <c r="EH111" s="77">
        <f>IFERROR(VLOOKUP(B111,'[1]18'!B:K,10,0),"0")</f>
        <v>0</v>
      </c>
      <c r="EI111" s="77">
        <f>IFERROR(VLOOKUP(B111,'[1]18'!B:L,11,0),"0")</f>
        <v>0</v>
      </c>
      <c r="EJ111" s="75">
        <f t="shared" si="61"/>
        <v>0</v>
      </c>
      <c r="EK111" s="77">
        <f>IFERROR(VLOOKUP(B111,'[1]19'!B:D,3,0),"0")</f>
        <v>0</v>
      </c>
      <c r="EL111" s="77">
        <f>IFERROR(VLOOKUP(B111,'[1]19'!B:E,4,0),"0")</f>
        <v>0</v>
      </c>
      <c r="EM111" s="77">
        <f>IFERROR(VLOOKUP(B111,'[1]19'!B:F,5,0),"0")</f>
        <v>0</v>
      </c>
      <c r="EN111" s="77">
        <f>IFERROR(VLOOKUP(B111,'[1]19'!B:J,9,0),"0")</f>
        <v>0</v>
      </c>
      <c r="EO111" s="77">
        <f>IFERROR(VLOOKUP(B111,'[1]19'!B:K,10,0),"0")</f>
        <v>0</v>
      </c>
      <c r="EP111" s="77">
        <f>IFERROR(VLOOKUP(B111,'[1]19'!B:L,11,0),"0")</f>
        <v>0</v>
      </c>
      <c r="EQ111" s="75">
        <f t="shared" si="62"/>
        <v>0</v>
      </c>
      <c r="ER111" s="77">
        <f>IFERROR(VLOOKUP(B111,'[1]20'!B:D,3,0),"0")</f>
        <v>0</v>
      </c>
      <c r="ES111" s="77">
        <f>IFERROR(VLOOKUP(B111,'[1]20'!B:E,4,0),"0")</f>
        <v>0</v>
      </c>
      <c r="ET111" s="77">
        <f>IFERROR(VLOOKUP(B111,'[1]20'!B:F,5,0),"0")</f>
        <v>0</v>
      </c>
      <c r="EU111" s="77">
        <f>IFERROR(VLOOKUP(B111,'[1]20'!B:J,9,0),"0")</f>
        <v>0</v>
      </c>
      <c r="EV111" s="77">
        <f>IFERROR(VLOOKUP(B111,'[1]20'!B:K,10,0),"0")</f>
        <v>0</v>
      </c>
      <c r="EW111" s="77">
        <f>IFERROR(VLOOKUP(B111,'[1]20'!B:L,11,0),"0")</f>
        <v>0</v>
      </c>
      <c r="EX111" s="75">
        <f t="shared" si="63"/>
        <v>0</v>
      </c>
      <c r="EY111" s="77">
        <f>IFERROR(VLOOKUP(B111,'[1]21'!B:D,3,0),"0")</f>
        <v>0</v>
      </c>
      <c r="EZ111" s="77">
        <f>IFERROR(VLOOKUP(B111,'[1]21'!B:E,4,0),"0")</f>
        <v>0</v>
      </c>
      <c r="FA111" s="77">
        <f>IFERROR(VLOOKUP(B111,'[1]21'!B:F,5,0),"0")</f>
        <v>0</v>
      </c>
      <c r="FB111" s="77">
        <f>IFERROR(VLOOKUP(B111,'[1]21'!B:J,9,0),"0")</f>
        <v>0</v>
      </c>
      <c r="FC111" s="77">
        <f>IFERROR(VLOOKUP(B111,'[1]21'!B:K,10,0),"0")</f>
        <v>0</v>
      </c>
      <c r="FD111" s="77">
        <f>IFERROR(VLOOKUP(B111,'[1]21'!B:L,11,0),"0")</f>
        <v>0</v>
      </c>
      <c r="FE111" s="75">
        <f t="shared" si="64"/>
        <v>0</v>
      </c>
      <c r="FF111" s="77">
        <f>IFERROR(VLOOKUP(B111,'[1]22'!B:D,3,0),"0")</f>
        <v>0</v>
      </c>
      <c r="FG111" s="77">
        <f>IFERROR(VLOOKUP(B111,'[1]22'!B:E,4,0),"0")</f>
        <v>0</v>
      </c>
      <c r="FH111" s="77">
        <f>IFERROR(VLOOKUP(B111,'[1]22'!B:F,5,0),"0")</f>
        <v>0</v>
      </c>
      <c r="FI111" s="77">
        <f>IFERROR(VLOOKUP(B111,'[1]22'!B:J,9,0),"0")</f>
        <v>0</v>
      </c>
      <c r="FJ111" s="77">
        <f>IFERROR(VLOOKUP(B111,'[1]22'!B:K,10,0),"0")</f>
        <v>0</v>
      </c>
      <c r="FK111" s="77">
        <f>IFERROR(VLOOKUP(B111,'[1]22'!B:L,11,0),"0")</f>
        <v>0</v>
      </c>
      <c r="FL111" s="75">
        <f t="shared" si="65"/>
        <v>0</v>
      </c>
      <c r="FM111" s="77">
        <f>IFERROR(VLOOKUP(B111,'[1]23'!B:D,3,0),"0")</f>
        <v>0</v>
      </c>
      <c r="FN111" s="77">
        <f>IFERROR(VLOOKUP(B111,'[1]23'!B:E,4,0),"0")</f>
        <v>0</v>
      </c>
      <c r="FO111" s="77">
        <f>IFERROR(VLOOKUP(B111,'[1]23'!B:F,5,0),"0")</f>
        <v>0</v>
      </c>
      <c r="FP111" s="77">
        <f>IFERROR(VLOOKUP(B111,'[1]23'!B:J,9,0),"0")</f>
        <v>0</v>
      </c>
      <c r="FQ111" s="77">
        <f>IFERROR(VLOOKUP(B111,'[1]23'!B:K,10,0),"0")</f>
        <v>0</v>
      </c>
      <c r="FR111" s="77">
        <f>IFERROR(VLOOKUP(B111,'[1]23'!B:L,11,0),"0")</f>
        <v>0</v>
      </c>
      <c r="FS111" s="75">
        <f t="shared" si="66"/>
        <v>0</v>
      </c>
      <c r="FT111" s="77">
        <f>IFERROR(VLOOKUP(B111,'[1]24'!B:D,3,0),"0")</f>
        <v>0</v>
      </c>
      <c r="FU111" s="77">
        <f>IFERROR(VLOOKUP(B111,'[1]24'!B:E,4,0),"0")</f>
        <v>0</v>
      </c>
      <c r="FV111" s="77">
        <f>IFERROR(VLOOKUP(B111,'[1]24'!B:F,5,0),"0")</f>
        <v>0</v>
      </c>
      <c r="FW111" s="77">
        <f>IFERROR(VLOOKUP(B111,'[1]24'!B:J,9,0),"0")</f>
        <v>0</v>
      </c>
      <c r="FX111" s="77">
        <f>IFERROR(VLOOKUP(B111,'[1]24'!B:K,10,0),"0")</f>
        <v>0</v>
      </c>
      <c r="FY111" s="77">
        <f>IFERROR(VLOOKUP(B111,'[1]24'!B:L,11,0),"0")</f>
        <v>0</v>
      </c>
      <c r="FZ111" s="75">
        <f t="shared" si="67"/>
        <v>0</v>
      </c>
      <c r="GA111" s="77">
        <f>IFERROR(VLOOKUP(B111,'[1]25'!B:D,3,0),"0")</f>
        <v>0</v>
      </c>
      <c r="GB111" s="77">
        <f>IFERROR(VLOOKUP(B111,'[1]25'!B:E,4,0),"0")</f>
        <v>0</v>
      </c>
      <c r="GC111" s="77">
        <f>IFERROR(VLOOKUP(B111,'[1]25'!B:F,5,0),"0")</f>
        <v>0</v>
      </c>
      <c r="GD111" s="77">
        <f>IFERROR(VLOOKUP(B111,'[1]25'!B:J,9,0),"0")</f>
        <v>0</v>
      </c>
      <c r="GE111" s="77">
        <f>IFERROR(VLOOKUP(B111,'[1]25'!B:K,10,0),"0")</f>
        <v>0</v>
      </c>
      <c r="GF111" s="77">
        <f>IFERROR(VLOOKUP(B111,'[1]25'!B:L,11,0),"0")</f>
        <v>0</v>
      </c>
      <c r="GG111" s="75">
        <f t="shared" si="68"/>
        <v>0</v>
      </c>
      <c r="GH111" s="77">
        <f>IFERROR(VLOOKUP(B111,'[1]26'!B:D,3,0),"0")</f>
        <v>0</v>
      </c>
      <c r="GI111" s="77">
        <f>IFERROR(VLOOKUP(B111,'[1]26'!B:E,4,0),"0")</f>
        <v>0</v>
      </c>
      <c r="GJ111" s="77">
        <f>IFERROR(VLOOKUP(B111,'[1]26'!B:F,5,0),"0")</f>
        <v>0</v>
      </c>
      <c r="GK111" s="77">
        <f>IFERROR(VLOOKUP(B111,'[1]26'!B:J,9,0),"0")</f>
        <v>0</v>
      </c>
      <c r="GL111" s="77">
        <f>IFERROR(VLOOKUP(B111,'[1]26'!B:K,10,0),"0")</f>
        <v>0</v>
      </c>
      <c r="GM111" s="77">
        <f>IFERROR(VLOOKUP(B111,'[1]26'!B:L,11,0),"0")</f>
        <v>0</v>
      </c>
      <c r="GN111" s="75">
        <f t="shared" si="69"/>
        <v>0</v>
      </c>
      <c r="GO111" s="77">
        <f>IFERROR(VLOOKUP(B111,'[1]27'!B:D,3,0),"0")</f>
        <v>0</v>
      </c>
      <c r="GP111" s="77">
        <f>IFERROR(VLOOKUP(B111,'[1]27'!B:E,4,0),"0")</f>
        <v>0</v>
      </c>
      <c r="GQ111" s="77">
        <f>IFERROR(VLOOKUP(B111,'[1]27'!B:F,5,0),"0")</f>
        <v>0</v>
      </c>
      <c r="GR111" s="77">
        <f>IFERROR(VLOOKUP(B111,'[1]27'!B:J,9,0),"0")</f>
        <v>0</v>
      </c>
      <c r="GS111" s="77">
        <f>IFERROR(VLOOKUP(B111,'[1]27'!B:K,10,0),"0")</f>
        <v>0</v>
      </c>
      <c r="GT111" s="77">
        <f>IFERROR(VLOOKUP(B111,'[1]27'!B:L,11,0),"0")</f>
        <v>0</v>
      </c>
      <c r="GU111" s="75">
        <f t="shared" si="70"/>
        <v>0</v>
      </c>
      <c r="GV111" s="77">
        <f>IFERROR(VLOOKUP(B111,'[1]28'!B:D,3,0),"0")</f>
        <v>0</v>
      </c>
      <c r="GW111" s="77">
        <f>IFERROR(VLOOKUP(B111,'[1]28'!B:E,4,0),"0")</f>
        <v>0</v>
      </c>
      <c r="GX111" s="77">
        <f>IFERROR(VLOOKUP(B111,'[1]28'!B:F,5,0),"0")</f>
        <v>0</v>
      </c>
      <c r="GY111" s="77">
        <f>IFERROR(VLOOKUP(B111,'[1]28'!B:J,9,0),"0")</f>
        <v>0</v>
      </c>
      <c r="GZ111" s="77">
        <f>IFERROR(VLOOKUP(B111,'[1]28'!B:K,10,0),"0")</f>
        <v>0</v>
      </c>
      <c r="HA111" s="77">
        <f>IFERROR(VLOOKUP(B111,'[1]28'!B:L,11,0),"0")</f>
        <v>0</v>
      </c>
      <c r="HB111" s="75">
        <f t="shared" si="71"/>
        <v>0</v>
      </c>
      <c r="HC111" s="77" t="str">
        <f>IFERROR(VLOOKUP(B111,#REF!,3),"0")</f>
        <v>0</v>
      </c>
      <c r="HD111" s="77" t="str">
        <f>IFERROR(VLOOKUP(B111,#REF!,4,0),"0")</f>
        <v>0</v>
      </c>
      <c r="HE111" s="77" t="str">
        <f>IFERROR(VLOOKUP(B111,#REF!,5,0),"0")</f>
        <v>0</v>
      </c>
      <c r="HF111" s="77" t="str">
        <f>IFERROR(VLOOKUP(B111,#REF!,9,0),"0")</f>
        <v>0</v>
      </c>
      <c r="HG111" s="77" t="str">
        <f>IFERROR(VLOOKUP(B111,#REF!,10,0),"0")</f>
        <v>0</v>
      </c>
      <c r="HH111" s="77" t="str">
        <f>IFERROR(VLOOKUP(B111,#REF!,11,0),"0")</f>
        <v>0</v>
      </c>
      <c r="HI111" s="75">
        <f t="shared" si="72"/>
        <v>0</v>
      </c>
      <c r="HP111" s="75">
        <f t="shared" si="73"/>
        <v>0</v>
      </c>
      <c r="HW111" s="75">
        <f t="shared" si="74"/>
        <v>0</v>
      </c>
    </row>
    <row r="112" spans="1:231" x14ac:dyDescent="0.6">
      <c r="A112" s="57">
        <v>108</v>
      </c>
      <c r="B112" s="57">
        <v>2</v>
      </c>
      <c r="C112" s="74" t="s">
        <v>16825</v>
      </c>
      <c r="D112" s="57" t="s">
        <v>168</v>
      </c>
      <c r="E112" s="59">
        <v>18</v>
      </c>
      <c r="F112" s="73">
        <f t="shared" si="43"/>
        <v>72</v>
      </c>
      <c r="G112" s="74">
        <f t="shared" si="76"/>
        <v>4</v>
      </c>
      <c r="H112" s="74">
        <f t="shared" si="76"/>
        <v>0</v>
      </c>
      <c r="I112" s="74">
        <f t="shared" si="76"/>
        <v>0</v>
      </c>
      <c r="J112" s="74">
        <f t="shared" si="76"/>
        <v>0</v>
      </c>
      <c r="K112" s="74">
        <f t="shared" si="76"/>
        <v>0</v>
      </c>
      <c r="L112" s="74">
        <f t="shared" si="76"/>
        <v>0</v>
      </c>
      <c r="M112" s="75">
        <f t="shared" si="77"/>
        <v>4</v>
      </c>
      <c r="N112" s="76">
        <f t="shared" si="42"/>
        <v>4</v>
      </c>
      <c r="O112" s="77" t="str">
        <f>IFERROR(VLOOKUP(B112,'[1]1ไม่มียอด'!B:D,3,0),"0")</f>
        <v>0</v>
      </c>
      <c r="P112" s="77" t="str">
        <f>IFERROR(VLOOKUP(B112,'[1]1ไม่มียอด'!B:E,4,0),"0")</f>
        <v>0</v>
      </c>
      <c r="Q112" s="77" t="str">
        <f>IFERROR(VLOOKUP(B112,'[1]1ไม่มียอด'!B:F,5,0),"0")</f>
        <v>0</v>
      </c>
      <c r="R112" s="77" t="str">
        <f>IFERROR(VLOOKUP(B112,'[1]1ไม่มียอด'!B:G,6,0),"0")</f>
        <v>0</v>
      </c>
      <c r="S112" s="77" t="str">
        <f>IFERROR(VLOOKUP(B112,'[1]1ไม่มียอด'!B:J,9,0),"0")</f>
        <v>0</v>
      </c>
      <c r="T112" s="77" t="str">
        <f>IFERROR(VLOOKUP(B112,'[1]1ไม่มียอด'!B:K,10,0),"0")</f>
        <v>0</v>
      </c>
      <c r="U112" s="75">
        <f t="shared" si="44"/>
        <v>0</v>
      </c>
      <c r="V112" s="77" t="str">
        <f>IFERROR(VLOOKUP(B112,#REF!,3,0),"0")</f>
        <v>0</v>
      </c>
      <c r="W112" s="77" t="str">
        <f>IFERROR(VLOOKUP(B112,#REF!,4,0),"0")</f>
        <v>0</v>
      </c>
      <c r="X112" s="77" t="str">
        <f>IFERROR(VLOOKUP(B112,#REF!,5,0),"0")</f>
        <v>0</v>
      </c>
      <c r="Y112" s="77" t="str">
        <f>IFERROR(VLOOKUP(B112,#REF!,9,0),"0")</f>
        <v>0</v>
      </c>
      <c r="Z112" s="77" t="str">
        <f>IFERROR(VLOOKUP(B112,#REF!,10,0),"0")</f>
        <v>0</v>
      </c>
      <c r="AA112" s="77" t="str">
        <f>IFERROR(VLOOKUP(B112,#REF!,11,0),"0")</f>
        <v>0</v>
      </c>
      <c r="AB112" s="75">
        <f t="shared" si="45"/>
        <v>0</v>
      </c>
      <c r="AC112" s="77">
        <f>IFERROR(VLOOKUP(B112,'[1]3'!B:D,3,0),"0")</f>
        <v>0</v>
      </c>
      <c r="AD112" s="77">
        <f>IFERROR(VLOOKUP(B112,'[1]3'!B:E,4,0),"0")</f>
        <v>0</v>
      </c>
      <c r="AE112" s="77">
        <f>IFERROR(VLOOKUP(B112,'[1]3'!B:F,5,0),"0")</f>
        <v>0</v>
      </c>
      <c r="AF112" s="77">
        <f>IFERROR(VLOOKUP(B112,'[1]3'!B:J,9,0),"0")</f>
        <v>0</v>
      </c>
      <c r="AG112" s="77">
        <f>IFERROR(VLOOKUP(B112,'[1]3'!B:K,10,0),"0")</f>
        <v>0</v>
      </c>
      <c r="AH112" s="77">
        <f>IFERROR(VLOOKUP(B112,'[1]3'!B:L,11,0),"0")</f>
        <v>0</v>
      </c>
      <c r="AI112" s="75">
        <f t="shared" si="46"/>
        <v>0</v>
      </c>
      <c r="AJ112" s="77">
        <f>IFERROR(VLOOKUP(B112,'[1]4'!B:D,3,0),"0")</f>
        <v>0</v>
      </c>
      <c r="AK112" s="77">
        <f>IFERROR(VLOOKUP(B112,'[1]4'!B:E,4,0),"0")</f>
        <v>0</v>
      </c>
      <c r="AL112" s="77">
        <f>IFERROR(VLOOKUP(B112,'[1]4'!B:F,5,0),"0")</f>
        <v>0</v>
      </c>
      <c r="AM112" s="77">
        <f>IFERROR(VLOOKUP(B112,'[1]4'!B:J,9,0),"0")</f>
        <v>0</v>
      </c>
      <c r="AN112" s="77">
        <f>IFERROR(VLOOKUP(B112,'[1]4'!B:K,10,0),"0")</f>
        <v>0</v>
      </c>
      <c r="AO112" s="77">
        <f>IFERROR(VLOOKUP(B112,'[1]4'!B:L,11,0),"0")</f>
        <v>0</v>
      </c>
      <c r="AP112" s="75">
        <f t="shared" si="47"/>
        <v>0</v>
      </c>
      <c r="AQ112" s="77">
        <f>IFERROR(VLOOKUP(B112,'[1]5'!B:D,3,0),"0")</f>
        <v>0</v>
      </c>
      <c r="AR112" s="77">
        <f>IFERROR(VLOOKUP(B112,'[1]5'!B:E,4,0),"0")</f>
        <v>0</v>
      </c>
      <c r="AS112" s="77">
        <f>IFERROR(VLOOKUP(B112,'[1]5'!B:F,5,0),"0")</f>
        <v>0</v>
      </c>
      <c r="AT112" s="77">
        <f>IFERROR(VLOOKUP(B112,'[1]5'!B:J,9,0),"0")</f>
        <v>0</v>
      </c>
      <c r="AU112" s="77">
        <f>IFERROR(VLOOKUP(B112,'[1]5'!B:K,10,0),"0")</f>
        <v>0</v>
      </c>
      <c r="AV112" s="77">
        <f>IFERROR(VLOOKUP(B112,'[1]5'!B:L,11,0),"0")</f>
        <v>0</v>
      </c>
      <c r="AW112" s="75">
        <f t="shared" si="48"/>
        <v>0</v>
      </c>
      <c r="AX112" s="77">
        <f>IFERROR(VLOOKUP(B112,'[1]6'!B:D,3,0),"0")</f>
        <v>4</v>
      </c>
      <c r="AY112" s="77">
        <f>IFERROR(VLOOKUP(B112,'[1]6'!B:E,4,0),"0")</f>
        <v>0</v>
      </c>
      <c r="AZ112" s="77">
        <f>IFERROR(VLOOKUP(B112,'[1]6'!B:F,5,0),"0")</f>
        <v>0</v>
      </c>
      <c r="BA112" s="77">
        <f>IFERROR(VLOOKUP(B112,'[1]6'!B:J,9,0),"0")</f>
        <v>0</v>
      </c>
      <c r="BB112" s="77">
        <f>IFERROR(VLOOKUP(B112,'[1]6'!B:K,10,0),"0")</f>
        <v>0</v>
      </c>
      <c r="BC112" s="77">
        <f>IFERROR(VLOOKUP(B112,'[1]6'!B:L,11,0),"0")</f>
        <v>0</v>
      </c>
      <c r="BD112" s="75">
        <f t="shared" si="49"/>
        <v>4</v>
      </c>
      <c r="BE112" s="77">
        <f>IFERROR(VLOOKUP(B112,'[1]7'!B:D,3,0),"0")</f>
        <v>0</v>
      </c>
      <c r="BF112" s="77">
        <f>IFERROR(VLOOKUP(B112,'[1]7'!B:E,4,0),"0")</f>
        <v>0</v>
      </c>
      <c r="BG112" s="77">
        <f>IFERROR(VLOOKUP(B112,'[1]7'!B:F,5,0),"0")</f>
        <v>0</v>
      </c>
      <c r="BH112" s="77">
        <f>IFERROR(VLOOKUP(B112,'[1]7'!B:J,9,0),"0")</f>
        <v>0</v>
      </c>
      <c r="BI112" s="77">
        <f>IFERROR(VLOOKUP(B112,'[1]7'!B:K,10,0),"0")</f>
        <v>0</v>
      </c>
      <c r="BJ112" s="77">
        <f>IFERROR(VLOOKUP(B112,'[1]7'!B:L,11,0),"0")</f>
        <v>0</v>
      </c>
      <c r="BK112" s="75">
        <f t="shared" si="50"/>
        <v>0</v>
      </c>
      <c r="BL112" s="77">
        <f>IFERROR(VLOOKUP(B112,'[1]8'!B:D,3,0),"0")</f>
        <v>0</v>
      </c>
      <c r="BM112" s="77">
        <f>IFERROR(VLOOKUP(B112,'[1]8'!B:E,4,0),"0")</f>
        <v>0</v>
      </c>
      <c r="BN112" s="77">
        <f>IFERROR(VLOOKUP(B112,'[1]8'!B:F,5,0),"0")</f>
        <v>0</v>
      </c>
      <c r="BO112" s="77">
        <f>IFERROR(VLOOKUP(B112,'[1]8'!B:J,9,0),"0")</f>
        <v>0</v>
      </c>
      <c r="BP112" s="77">
        <f>IFERROR(VLOOKUP(B112,'[1]8'!B:K,10,0),"0")</f>
        <v>0</v>
      </c>
      <c r="BQ112" s="77">
        <f>IFERROR(VLOOKUP(B112,'[1]8'!B:L,11,0),"0")</f>
        <v>0</v>
      </c>
      <c r="BR112" s="75">
        <f t="shared" si="51"/>
        <v>0</v>
      </c>
      <c r="BS112" s="77">
        <f>IFERROR(VLOOKUP(B112,'[1]9'!B:D,3,0),"0")</f>
        <v>0</v>
      </c>
      <c r="BT112" s="77">
        <f>IFERROR(VLOOKUP(B112,'[1]9'!B:E,4,0),"0")</f>
        <v>0</v>
      </c>
      <c r="BU112" s="77">
        <f>IFERROR(VLOOKUP(B112,'[1]9'!B:F,5,0),"0")</f>
        <v>0</v>
      </c>
      <c r="BV112" s="77">
        <f>IFERROR(VLOOKUP(B112,'[1]9'!B:J,9,0),"0")</f>
        <v>0</v>
      </c>
      <c r="BW112" s="77">
        <f>IFERROR(VLOOKUP(B112,'[1]9'!B:K,10,0),"0")</f>
        <v>0</v>
      </c>
      <c r="BX112" s="77">
        <f>IFERROR(VLOOKUP(B112,'[1]9'!B:L,11,0),"0")</f>
        <v>0</v>
      </c>
      <c r="BY112" s="75">
        <f t="shared" si="52"/>
        <v>0</v>
      </c>
      <c r="BZ112" s="77">
        <f>IFERROR(VLOOKUP(B112,'[1]10'!B:D,3,0),"0")</f>
        <v>0</v>
      </c>
      <c r="CA112" s="77">
        <f>IFERROR(VLOOKUP(B112,'[1]10'!B:E,4,0),"0")</f>
        <v>0</v>
      </c>
      <c r="CB112" s="77">
        <f>VLOOKUP(B112,'[1]10'!B:F,5,0)</f>
        <v>0</v>
      </c>
      <c r="CC112" s="77">
        <f>IFERROR(VLOOKUP(B112,'[1]10'!B:J,9,0),"0")</f>
        <v>0</v>
      </c>
      <c r="CD112" s="77">
        <f>IFERROR(VLOOKUP(B112,'[1]10'!B:K,10,0),"0")</f>
        <v>0</v>
      </c>
      <c r="CE112" s="77">
        <f>IFERROR(VLOOKUP(B112,'[1]10'!B:L,11,0),"0")</f>
        <v>0</v>
      </c>
      <c r="CF112" s="75">
        <f t="shared" si="53"/>
        <v>0</v>
      </c>
      <c r="CG112" s="77">
        <f>IFERROR(VLOOKUP(B112,'[1]11'!B:D,3,0),"0")</f>
        <v>0</v>
      </c>
      <c r="CH112" s="77">
        <f>IFERROR(VLOOKUP(B112,'[1]11'!B:E,4,0),"0")</f>
        <v>0</v>
      </c>
      <c r="CI112" s="77">
        <f>IFERROR(VLOOKUP(B112,'[1]11'!B:F,5,0),"0")</f>
        <v>0</v>
      </c>
      <c r="CJ112" s="77">
        <f>IFERROR(VLOOKUP(B112,'[1]11'!B:J,9,0),"0")</f>
        <v>0</v>
      </c>
      <c r="CK112" s="77">
        <f>IFERROR(VLOOKUP(B112,'[1]11'!B:K,10,0),"0")</f>
        <v>0</v>
      </c>
      <c r="CL112" s="77">
        <f>IFERROR(VLOOKUP(B112,'[1]11'!B:L,11,0),"0")</f>
        <v>0</v>
      </c>
      <c r="CM112" s="75">
        <f t="shared" si="54"/>
        <v>0</v>
      </c>
      <c r="CN112" s="77">
        <f>IFERROR(VLOOKUP(B112,'[1]12'!B:D,3,0),"0")</f>
        <v>0</v>
      </c>
      <c r="CO112" s="77">
        <f>IFERROR(VLOOKUP(B112,'[1]12'!B:E,4,0),"0")</f>
        <v>0</v>
      </c>
      <c r="CP112" s="77">
        <f>IFERROR(VLOOKUP(B112,'[1]12'!B:F,5,0),"0")</f>
        <v>0</v>
      </c>
      <c r="CQ112" s="77">
        <f>IFERROR(VLOOKUP(B112,'[1]12'!B:J,9,0),"0")</f>
        <v>0</v>
      </c>
      <c r="CR112" s="77">
        <f>IFERROR(VLOOKUP(B112,'[1]12'!B:K,10,0),"0")</f>
        <v>0</v>
      </c>
      <c r="CS112" s="77">
        <f>IFERROR(VLOOKUP(B112,'[1]12'!B:L,11,0),"0")</f>
        <v>0</v>
      </c>
      <c r="CT112" s="75">
        <f t="shared" si="55"/>
        <v>0</v>
      </c>
      <c r="CU112" s="77">
        <f>IFERROR(VLOOKUP(B112,'[1]13'!B:D,3,0),"0")</f>
        <v>0</v>
      </c>
      <c r="CV112" s="77">
        <f>IFERROR(VLOOKUP(B112,'[1]13'!B:E,4,0),"0")</f>
        <v>0</v>
      </c>
      <c r="CW112" s="77">
        <f>IFERROR(VLOOKUP(B112,'[1]13'!B:F,5,0),"0")</f>
        <v>0</v>
      </c>
      <c r="CX112" s="77">
        <f>IFERROR(VLOOKUP(B112,'[1]13'!B:J,9,0),"0")</f>
        <v>0</v>
      </c>
      <c r="CY112" s="77">
        <f>IFERROR(VLOOKUP(B112,'[1]13'!B:K,10,0),"0")</f>
        <v>0</v>
      </c>
      <c r="CZ112" s="77">
        <f>IFERROR(VLOOKUP(B112,'[1]13'!B:L,11,0),"0")</f>
        <v>0</v>
      </c>
      <c r="DA112" s="75">
        <f t="shared" si="56"/>
        <v>0</v>
      </c>
      <c r="DB112" s="77">
        <f>IFERROR(VLOOKUP(B112,'[1]14'!B:D,3,0),"0")</f>
        <v>0</v>
      </c>
      <c r="DC112" s="77">
        <f>IFERROR(VLOOKUP(B112,'[1]14'!B:E,4,0),"0")</f>
        <v>0</v>
      </c>
      <c r="DD112" s="77">
        <f>IFERROR(VLOOKUP(B112,'[1]14'!B:F,5,0),"0")</f>
        <v>0</v>
      </c>
      <c r="DE112" s="77">
        <f>IFERROR(VLOOKUP(B112,'[1]14'!B:J,9,0),"0")</f>
        <v>0</v>
      </c>
      <c r="DF112" s="77">
        <f>IFERROR(VLOOKUP(B112,'[1]14'!B:K,10,0),"0")</f>
        <v>0</v>
      </c>
      <c r="DG112" s="77">
        <f>IFERROR(VLOOKUP(B112,'[1]14'!B:L,11,0),"0")</f>
        <v>0</v>
      </c>
      <c r="DH112" s="75">
        <f t="shared" si="57"/>
        <v>0</v>
      </c>
      <c r="DI112" s="77">
        <f>IFERROR(VLOOKUP(B112,'[1]15'!B:D,3,0),"0")</f>
        <v>0</v>
      </c>
      <c r="DJ112" s="77">
        <f>IFERROR(VLOOKUP(B112,'[1]15'!B:E,4,0),"0")</f>
        <v>0</v>
      </c>
      <c r="DK112" s="77">
        <f>IFERROR(VLOOKUP(B112,'[1]15'!B:F,5,0),"0")</f>
        <v>0</v>
      </c>
      <c r="DL112" s="77">
        <f>IFERROR(VLOOKUP(B112,'[1]15'!B:J,9,0),"0")</f>
        <v>0</v>
      </c>
      <c r="DM112" s="77">
        <f>IFERROR(VLOOKUP(B112,'[1]15'!B:K,10,0),"0")</f>
        <v>0</v>
      </c>
      <c r="DN112" s="77">
        <f>IFERROR(VLOOKUP(B112,'[1]15'!B:L,11,0),"0")</f>
        <v>0</v>
      </c>
      <c r="DO112" s="75">
        <f t="shared" si="58"/>
        <v>0</v>
      </c>
      <c r="DP112" s="77">
        <f>IFERROR(VLOOKUP(B112,'[1]16'!B:D,3,0),"0")</f>
        <v>0</v>
      </c>
      <c r="DQ112" s="77">
        <f>IFERROR(VLOOKUP(B112,'[1]16'!B:E,4,0),"0")</f>
        <v>0</v>
      </c>
      <c r="DR112" s="77">
        <f>IFERROR(VLOOKUP(B112,'[1]16'!B:F,5,0),"0")</f>
        <v>0</v>
      </c>
      <c r="DS112" s="77">
        <f>IFERROR(VLOOKUP(B112,'[1]16'!B:J,9,0),"0")</f>
        <v>0</v>
      </c>
      <c r="DT112" s="77">
        <f>IFERROR(VLOOKUP(B112,'[1]16'!B:K,10,0),"0")</f>
        <v>0</v>
      </c>
      <c r="DU112" s="77">
        <f>IFERROR(VLOOKUP(B112,'[1]16'!B:L,11,0),"0")</f>
        <v>0</v>
      </c>
      <c r="DV112" s="75">
        <f t="shared" si="59"/>
        <v>0</v>
      </c>
      <c r="DW112" s="77">
        <f>IFERROR(VLOOKUP(B112,'[1]17'!B:D,3,0),"0")</f>
        <v>0</v>
      </c>
      <c r="DX112" s="77">
        <f>IFERROR(VLOOKUP(B112,'[1]17'!B:E,4,0),"0")</f>
        <v>0</v>
      </c>
      <c r="DY112" s="77">
        <f>IFERROR(VLOOKUP(B112,'[1]17'!B:F,5,0),"0")</f>
        <v>0</v>
      </c>
      <c r="DZ112" s="77">
        <f>IFERROR(VLOOKUP(B112,'[1]17'!B:J,9,0),"0")</f>
        <v>0</v>
      </c>
      <c r="EA112" s="77">
        <f>IFERROR(VLOOKUP(B112,'[1]17'!B:K,10,0),"0")</f>
        <v>0</v>
      </c>
      <c r="EB112" s="77">
        <f>IFERROR(VLOOKUP(B112,'[1]17'!B:L,11,0),"0")</f>
        <v>0</v>
      </c>
      <c r="EC112" s="75">
        <f t="shared" si="60"/>
        <v>0</v>
      </c>
      <c r="ED112" s="77">
        <f>IFERROR(VLOOKUP(B112,'[1]18'!B:D,3,0),"0")</f>
        <v>0</v>
      </c>
      <c r="EE112" s="77">
        <f>IFERROR(VLOOKUP(B112,'[1]18'!B:E,4,0),"0")</f>
        <v>0</v>
      </c>
      <c r="EF112" s="77">
        <f>IFERROR(VLOOKUP(B112,'[1]18'!B:F,5,0),"0")</f>
        <v>0</v>
      </c>
      <c r="EG112" s="77">
        <f>IFERROR(VLOOKUP(B112,'[1]18'!B:J,9,0),"0")</f>
        <v>0</v>
      </c>
      <c r="EH112" s="77">
        <f>IFERROR(VLOOKUP(B112,'[1]18'!B:K,10,0),"0")</f>
        <v>0</v>
      </c>
      <c r="EI112" s="77">
        <f>IFERROR(VLOOKUP(B112,'[1]18'!B:L,11,0),"0")</f>
        <v>0</v>
      </c>
      <c r="EJ112" s="75">
        <f t="shared" si="61"/>
        <v>0</v>
      </c>
      <c r="EK112" s="77">
        <f>IFERROR(VLOOKUP(B112,'[1]19'!B:D,3,0),"0")</f>
        <v>0</v>
      </c>
      <c r="EL112" s="77">
        <f>IFERROR(VLOOKUP(B112,'[1]19'!B:E,4,0),"0")</f>
        <v>0</v>
      </c>
      <c r="EM112" s="77">
        <f>IFERROR(VLOOKUP(B112,'[1]19'!B:F,5,0),"0")</f>
        <v>0</v>
      </c>
      <c r="EN112" s="77">
        <f>IFERROR(VLOOKUP(B112,'[1]19'!B:J,9,0),"0")</f>
        <v>0</v>
      </c>
      <c r="EO112" s="77">
        <f>IFERROR(VLOOKUP(B112,'[1]19'!B:K,10,0),"0")</f>
        <v>0</v>
      </c>
      <c r="EP112" s="77">
        <f>IFERROR(VLOOKUP(B112,'[1]19'!B:L,11,0),"0")</f>
        <v>0</v>
      </c>
      <c r="EQ112" s="75">
        <f t="shared" si="62"/>
        <v>0</v>
      </c>
      <c r="ER112" s="77">
        <f>IFERROR(VLOOKUP(B112,'[1]20'!B:D,3,0),"0")</f>
        <v>0</v>
      </c>
      <c r="ES112" s="77">
        <f>IFERROR(VLOOKUP(B112,'[1]20'!B:E,4,0),"0")</f>
        <v>0</v>
      </c>
      <c r="ET112" s="77">
        <f>IFERROR(VLOOKUP(B112,'[1]20'!B:F,5,0),"0")</f>
        <v>0</v>
      </c>
      <c r="EU112" s="77">
        <f>IFERROR(VLOOKUP(B112,'[1]20'!B:J,9,0),"0")</f>
        <v>0</v>
      </c>
      <c r="EV112" s="77">
        <f>IFERROR(VLOOKUP(B112,'[1]20'!B:K,10,0),"0")</f>
        <v>0</v>
      </c>
      <c r="EW112" s="77">
        <f>IFERROR(VLOOKUP(B112,'[1]20'!B:L,11,0),"0")</f>
        <v>0</v>
      </c>
      <c r="EX112" s="75">
        <f t="shared" si="63"/>
        <v>0</v>
      </c>
      <c r="EY112" s="77">
        <f>IFERROR(VLOOKUP(B112,'[1]21'!B:D,3,0),"0")</f>
        <v>0</v>
      </c>
      <c r="EZ112" s="77">
        <f>IFERROR(VLOOKUP(B112,'[1]21'!B:E,4,0),"0")</f>
        <v>0</v>
      </c>
      <c r="FA112" s="77">
        <f>IFERROR(VLOOKUP(B112,'[1]21'!B:F,5,0),"0")</f>
        <v>0</v>
      </c>
      <c r="FB112" s="77">
        <f>IFERROR(VLOOKUP(B112,'[1]21'!B:J,9,0),"0")</f>
        <v>0</v>
      </c>
      <c r="FC112" s="77">
        <f>IFERROR(VLOOKUP(B112,'[1]21'!B:K,10,0),"0")</f>
        <v>0</v>
      </c>
      <c r="FD112" s="77">
        <f>IFERROR(VLOOKUP(B112,'[1]21'!B:L,11,0),"0")</f>
        <v>0</v>
      </c>
      <c r="FE112" s="75">
        <f t="shared" si="64"/>
        <v>0</v>
      </c>
      <c r="FF112" s="77">
        <f>IFERROR(VLOOKUP(B112,'[1]22'!B:D,3,0),"0")</f>
        <v>0</v>
      </c>
      <c r="FG112" s="77">
        <f>IFERROR(VLOOKUP(B112,'[1]22'!B:E,4,0),"0")</f>
        <v>0</v>
      </c>
      <c r="FH112" s="77">
        <f>IFERROR(VLOOKUP(B112,'[1]22'!B:F,5,0),"0")</f>
        <v>0</v>
      </c>
      <c r="FI112" s="77">
        <f>IFERROR(VLOOKUP(B112,'[1]22'!B:J,9,0),"0")</f>
        <v>0</v>
      </c>
      <c r="FJ112" s="77">
        <f>IFERROR(VLOOKUP(B112,'[1]22'!B:K,10,0),"0")</f>
        <v>0</v>
      </c>
      <c r="FK112" s="77">
        <f>IFERROR(VLOOKUP(B112,'[1]22'!B:L,11,0),"0")</f>
        <v>0</v>
      </c>
      <c r="FL112" s="75">
        <f t="shared" si="65"/>
        <v>0</v>
      </c>
      <c r="FM112" s="77">
        <f>IFERROR(VLOOKUP(B112,'[1]23'!B:D,3,0),"0")</f>
        <v>0</v>
      </c>
      <c r="FN112" s="77">
        <f>IFERROR(VLOOKUP(B112,'[1]23'!B:E,4,0),"0")</f>
        <v>0</v>
      </c>
      <c r="FO112" s="77">
        <f>IFERROR(VLOOKUP(B112,'[1]23'!B:F,5,0),"0")</f>
        <v>0</v>
      </c>
      <c r="FP112" s="77">
        <f>IFERROR(VLOOKUP(B112,'[1]23'!B:J,9,0),"0")</f>
        <v>0</v>
      </c>
      <c r="FQ112" s="77">
        <f>IFERROR(VLOOKUP(B112,'[1]23'!B:K,10,0),"0")</f>
        <v>0</v>
      </c>
      <c r="FR112" s="77">
        <f>IFERROR(VLOOKUP(B112,'[1]23'!B:L,11,0),"0")</f>
        <v>0</v>
      </c>
      <c r="FS112" s="75">
        <f t="shared" si="66"/>
        <v>0</v>
      </c>
      <c r="FT112" s="77">
        <f>IFERROR(VLOOKUP(B112,'[1]24'!B:D,3,0),"0")</f>
        <v>0</v>
      </c>
      <c r="FU112" s="77">
        <f>IFERROR(VLOOKUP(B112,'[1]24'!B:E,4,0),"0")</f>
        <v>0</v>
      </c>
      <c r="FV112" s="77">
        <f>IFERROR(VLOOKUP(B112,'[1]24'!B:F,5,0),"0")</f>
        <v>0</v>
      </c>
      <c r="FW112" s="77">
        <f>IFERROR(VLOOKUP(B112,'[1]24'!B:J,9,0),"0")</f>
        <v>0</v>
      </c>
      <c r="FX112" s="77">
        <f>IFERROR(VLOOKUP(B112,'[1]24'!B:K,10,0),"0")</f>
        <v>0</v>
      </c>
      <c r="FY112" s="77">
        <f>IFERROR(VLOOKUP(B112,'[1]24'!B:L,11,0),"0")</f>
        <v>0</v>
      </c>
      <c r="FZ112" s="75">
        <f t="shared" si="67"/>
        <v>0</v>
      </c>
      <c r="GA112" s="77">
        <f>IFERROR(VLOOKUP(B112,'[1]25'!B:D,3,0),"0")</f>
        <v>0</v>
      </c>
      <c r="GB112" s="77">
        <f>IFERROR(VLOOKUP(B112,'[1]25'!B:E,4,0),"0")</f>
        <v>0</v>
      </c>
      <c r="GC112" s="77">
        <f>IFERROR(VLOOKUP(B112,'[1]25'!B:F,5,0),"0")</f>
        <v>0</v>
      </c>
      <c r="GD112" s="77">
        <f>IFERROR(VLOOKUP(B112,'[1]25'!B:J,9,0),"0")</f>
        <v>0</v>
      </c>
      <c r="GE112" s="77">
        <f>IFERROR(VLOOKUP(B112,'[1]25'!B:K,10,0),"0")</f>
        <v>0</v>
      </c>
      <c r="GF112" s="77">
        <f>IFERROR(VLOOKUP(B112,'[1]25'!B:L,11,0),"0")</f>
        <v>0</v>
      </c>
      <c r="GG112" s="75">
        <f t="shared" si="68"/>
        <v>0</v>
      </c>
      <c r="GH112" s="77">
        <f>IFERROR(VLOOKUP(B112,'[1]26'!B:D,3,0),"0")</f>
        <v>0</v>
      </c>
      <c r="GI112" s="77">
        <f>IFERROR(VLOOKUP(B112,'[1]26'!B:E,4,0),"0")</f>
        <v>0</v>
      </c>
      <c r="GJ112" s="77">
        <f>IFERROR(VLOOKUP(B112,'[1]26'!B:F,5,0),"0")</f>
        <v>0</v>
      </c>
      <c r="GK112" s="77">
        <f>IFERROR(VLOOKUP(B112,'[1]26'!B:J,9,0),"0")</f>
        <v>0</v>
      </c>
      <c r="GL112" s="77">
        <f>IFERROR(VLOOKUP(B112,'[1]26'!B:K,10,0),"0")</f>
        <v>0</v>
      </c>
      <c r="GM112" s="77">
        <f>IFERROR(VLOOKUP(B112,'[1]26'!B:L,11,0),"0")</f>
        <v>0</v>
      </c>
      <c r="GN112" s="75">
        <f t="shared" si="69"/>
        <v>0</v>
      </c>
      <c r="GO112" s="77">
        <f>IFERROR(VLOOKUP(B112,'[1]27'!B:D,3,0),"0")</f>
        <v>0</v>
      </c>
      <c r="GP112" s="77">
        <f>IFERROR(VLOOKUP(B112,'[1]27'!B:E,4,0),"0")</f>
        <v>0</v>
      </c>
      <c r="GQ112" s="77">
        <f>IFERROR(VLOOKUP(B112,'[1]27'!B:F,5,0),"0")</f>
        <v>0</v>
      </c>
      <c r="GR112" s="77">
        <f>IFERROR(VLOOKUP(B112,'[1]27'!B:J,9,0),"0")</f>
        <v>0</v>
      </c>
      <c r="GS112" s="77">
        <f>IFERROR(VLOOKUP(B112,'[1]27'!B:K,10,0),"0")</f>
        <v>0</v>
      </c>
      <c r="GT112" s="77">
        <f>IFERROR(VLOOKUP(B112,'[1]27'!B:L,11,0),"0")</f>
        <v>0</v>
      </c>
      <c r="GU112" s="75">
        <f t="shared" si="70"/>
        <v>0</v>
      </c>
      <c r="GV112" s="77">
        <f>IFERROR(VLOOKUP(B112,'[1]28'!B:D,3,0),"0")</f>
        <v>0</v>
      </c>
      <c r="GW112" s="77">
        <f>IFERROR(VLOOKUP(B112,'[1]28'!B:E,4,0),"0")</f>
        <v>0</v>
      </c>
      <c r="GX112" s="77">
        <f>IFERROR(VLOOKUP(B112,'[1]28'!B:F,5,0),"0")</f>
        <v>0</v>
      </c>
      <c r="GY112" s="77">
        <f>IFERROR(VLOOKUP(B112,'[1]28'!B:J,9,0),"0")</f>
        <v>0</v>
      </c>
      <c r="GZ112" s="77">
        <f>IFERROR(VLOOKUP(B112,'[1]28'!B:K,10,0),"0")</f>
        <v>0</v>
      </c>
      <c r="HA112" s="77">
        <f>IFERROR(VLOOKUP(B112,'[1]28'!B:L,11,0),"0")</f>
        <v>0</v>
      </c>
      <c r="HB112" s="75">
        <f t="shared" si="71"/>
        <v>0</v>
      </c>
      <c r="HC112" s="77" t="str">
        <f>IFERROR(VLOOKUP(B112,#REF!,3),"0")</f>
        <v>0</v>
      </c>
      <c r="HD112" s="77" t="str">
        <f>IFERROR(VLOOKUP(B112,#REF!,4,0),"0")</f>
        <v>0</v>
      </c>
      <c r="HE112" s="77" t="str">
        <f>IFERROR(VLOOKUP(B112,#REF!,5,0),"0")</f>
        <v>0</v>
      </c>
      <c r="HF112" s="77" t="str">
        <f>IFERROR(VLOOKUP(B112,#REF!,9,0),"0")</f>
        <v>0</v>
      </c>
      <c r="HG112" s="77" t="str">
        <f>IFERROR(VLOOKUP(B112,#REF!,10,0),"0")</f>
        <v>0</v>
      </c>
      <c r="HH112" s="77" t="str">
        <f>IFERROR(VLOOKUP(B112,#REF!,11,0),"0")</f>
        <v>0</v>
      </c>
      <c r="HI112" s="75">
        <f t="shared" si="72"/>
        <v>0</v>
      </c>
      <c r="HP112" s="75">
        <f t="shared" si="73"/>
        <v>0</v>
      </c>
      <c r="HW112" s="75">
        <f t="shared" si="74"/>
        <v>0</v>
      </c>
    </row>
    <row r="113" spans="1:231" x14ac:dyDescent="0.6">
      <c r="A113" s="57">
        <v>109</v>
      </c>
      <c r="B113" s="57">
        <v>3</v>
      </c>
      <c r="C113" s="74" t="s">
        <v>16826</v>
      </c>
      <c r="D113" s="57" t="s">
        <v>168</v>
      </c>
      <c r="E113" s="59">
        <v>19</v>
      </c>
      <c r="F113" s="73">
        <f t="shared" si="43"/>
        <v>95</v>
      </c>
      <c r="G113" s="74">
        <f t="shared" si="76"/>
        <v>5</v>
      </c>
      <c r="H113" s="74">
        <f t="shared" si="76"/>
        <v>0</v>
      </c>
      <c r="I113" s="74">
        <f t="shared" si="76"/>
        <v>0</v>
      </c>
      <c r="J113" s="74">
        <f t="shared" si="76"/>
        <v>0</v>
      </c>
      <c r="K113" s="74">
        <f t="shared" si="76"/>
        <v>0</v>
      </c>
      <c r="L113" s="74">
        <f t="shared" si="76"/>
        <v>0</v>
      </c>
      <c r="M113" s="75">
        <f t="shared" si="77"/>
        <v>5</v>
      </c>
      <c r="N113" s="76">
        <f t="shared" si="42"/>
        <v>5</v>
      </c>
      <c r="O113" s="77" t="str">
        <f>IFERROR(VLOOKUP(B113,'[1]1ไม่มียอด'!B:D,3,0),"0")</f>
        <v>0</v>
      </c>
      <c r="P113" s="77" t="str">
        <f>IFERROR(VLOOKUP(B113,'[1]1ไม่มียอด'!B:E,4,0),"0")</f>
        <v>0</v>
      </c>
      <c r="Q113" s="77" t="str">
        <f>IFERROR(VLOOKUP(B113,'[1]1ไม่มียอด'!B:F,5,0),"0")</f>
        <v>0</v>
      </c>
      <c r="R113" s="77" t="str">
        <f>IFERROR(VLOOKUP(B113,'[1]1ไม่มียอด'!B:G,6,0),"0")</f>
        <v>0</v>
      </c>
      <c r="S113" s="77" t="str">
        <f>IFERROR(VLOOKUP(B113,'[1]1ไม่มียอด'!B:J,9,0),"0")</f>
        <v>0</v>
      </c>
      <c r="T113" s="77" t="str">
        <f>IFERROR(VLOOKUP(B113,'[1]1ไม่มียอด'!B:K,10,0),"0")</f>
        <v>0</v>
      </c>
      <c r="U113" s="75">
        <f t="shared" si="44"/>
        <v>0</v>
      </c>
      <c r="V113" s="77" t="str">
        <f>IFERROR(VLOOKUP(B113,#REF!,3,0),"0")</f>
        <v>0</v>
      </c>
      <c r="W113" s="77" t="str">
        <f>IFERROR(VLOOKUP(B113,#REF!,4,0),"0")</f>
        <v>0</v>
      </c>
      <c r="X113" s="77" t="str">
        <f>IFERROR(VLOOKUP(B113,#REF!,5,0),"0")</f>
        <v>0</v>
      </c>
      <c r="Y113" s="77" t="str">
        <f>IFERROR(VLOOKUP(B113,#REF!,9,0),"0")</f>
        <v>0</v>
      </c>
      <c r="Z113" s="77" t="str">
        <f>IFERROR(VLOOKUP(B113,#REF!,10,0),"0")</f>
        <v>0</v>
      </c>
      <c r="AA113" s="77" t="str">
        <f>IFERROR(VLOOKUP(B113,#REF!,11,0),"0")</f>
        <v>0</v>
      </c>
      <c r="AB113" s="75">
        <f t="shared" si="45"/>
        <v>0</v>
      </c>
      <c r="AC113" s="77">
        <f>IFERROR(VLOOKUP(B113,'[1]3'!B:D,3,0),"0")</f>
        <v>0</v>
      </c>
      <c r="AD113" s="77">
        <f>IFERROR(VLOOKUP(B113,'[1]3'!B:E,4,0),"0")</f>
        <v>0</v>
      </c>
      <c r="AE113" s="77">
        <f>IFERROR(VLOOKUP(B113,'[1]3'!B:F,5,0),"0")</f>
        <v>0</v>
      </c>
      <c r="AF113" s="77">
        <f>IFERROR(VLOOKUP(B113,'[1]3'!B:J,9,0),"0")</f>
        <v>0</v>
      </c>
      <c r="AG113" s="77">
        <f>IFERROR(VLOOKUP(B113,'[1]3'!B:K,10,0),"0")</f>
        <v>0</v>
      </c>
      <c r="AH113" s="77">
        <f>IFERROR(VLOOKUP(B113,'[1]3'!B:L,11,0),"0")</f>
        <v>0</v>
      </c>
      <c r="AI113" s="75">
        <f t="shared" si="46"/>
        <v>0</v>
      </c>
      <c r="AJ113" s="77">
        <f>IFERROR(VLOOKUP(B113,'[1]4'!B:D,3,0),"0")</f>
        <v>0</v>
      </c>
      <c r="AK113" s="77">
        <f>IFERROR(VLOOKUP(B113,'[1]4'!B:E,4,0),"0")</f>
        <v>0</v>
      </c>
      <c r="AL113" s="77">
        <f>IFERROR(VLOOKUP(B113,'[1]4'!B:F,5,0),"0")</f>
        <v>0</v>
      </c>
      <c r="AM113" s="77">
        <f>IFERROR(VLOOKUP(B113,'[1]4'!B:J,9,0),"0")</f>
        <v>0</v>
      </c>
      <c r="AN113" s="77">
        <f>IFERROR(VLOOKUP(B113,'[1]4'!B:K,10,0),"0")</f>
        <v>0</v>
      </c>
      <c r="AO113" s="77">
        <f>IFERROR(VLOOKUP(B113,'[1]4'!B:L,11,0),"0")</f>
        <v>0</v>
      </c>
      <c r="AP113" s="75">
        <f t="shared" si="47"/>
        <v>0</v>
      </c>
      <c r="AQ113" s="77">
        <f>IFERROR(VLOOKUP(B113,'[1]5'!B:D,3,0),"0")</f>
        <v>0</v>
      </c>
      <c r="AR113" s="77">
        <f>IFERROR(VLOOKUP(B113,'[1]5'!B:E,4,0),"0")</f>
        <v>0</v>
      </c>
      <c r="AS113" s="77">
        <f>IFERROR(VLOOKUP(B113,'[1]5'!B:F,5,0),"0")</f>
        <v>0</v>
      </c>
      <c r="AT113" s="77">
        <f>IFERROR(VLOOKUP(B113,'[1]5'!B:J,9,0),"0")</f>
        <v>0</v>
      </c>
      <c r="AU113" s="77">
        <f>IFERROR(VLOOKUP(B113,'[1]5'!B:K,10,0),"0")</f>
        <v>0</v>
      </c>
      <c r="AV113" s="77">
        <f>IFERROR(VLOOKUP(B113,'[1]5'!B:L,11,0),"0")</f>
        <v>0</v>
      </c>
      <c r="AW113" s="75">
        <f t="shared" si="48"/>
        <v>0</v>
      </c>
      <c r="AX113" s="77">
        <f>IFERROR(VLOOKUP(B113,'[1]6'!B:D,3,0),"0")</f>
        <v>5</v>
      </c>
      <c r="AY113" s="77">
        <f>IFERROR(VLOOKUP(B113,'[1]6'!B:E,4,0),"0")</f>
        <v>0</v>
      </c>
      <c r="AZ113" s="77">
        <f>IFERROR(VLOOKUP(B113,'[1]6'!B:F,5,0),"0")</f>
        <v>0</v>
      </c>
      <c r="BA113" s="77">
        <f>IFERROR(VLOOKUP(B113,'[1]6'!B:J,9,0),"0")</f>
        <v>0</v>
      </c>
      <c r="BB113" s="77">
        <f>IFERROR(VLOOKUP(B113,'[1]6'!B:K,10,0),"0")</f>
        <v>0</v>
      </c>
      <c r="BC113" s="77">
        <f>IFERROR(VLOOKUP(B113,'[1]6'!B:L,11,0),"0")</f>
        <v>0</v>
      </c>
      <c r="BD113" s="75">
        <f t="shared" si="49"/>
        <v>5</v>
      </c>
      <c r="BE113" s="77">
        <f>IFERROR(VLOOKUP(B113,'[1]7'!B:D,3,0),"0")</f>
        <v>0</v>
      </c>
      <c r="BF113" s="77">
        <f>IFERROR(VLOOKUP(B113,'[1]7'!B:E,4,0),"0")</f>
        <v>0</v>
      </c>
      <c r="BG113" s="77">
        <f>IFERROR(VLOOKUP(B113,'[1]7'!B:F,5,0),"0")</f>
        <v>0</v>
      </c>
      <c r="BH113" s="77">
        <f>IFERROR(VLOOKUP(B113,'[1]7'!B:J,9,0),"0")</f>
        <v>0</v>
      </c>
      <c r="BI113" s="77">
        <f>IFERROR(VLOOKUP(B113,'[1]7'!B:K,10,0),"0")</f>
        <v>0</v>
      </c>
      <c r="BJ113" s="77">
        <f>IFERROR(VLOOKUP(B113,'[1]7'!B:L,11,0),"0")</f>
        <v>0</v>
      </c>
      <c r="BK113" s="75">
        <f t="shared" si="50"/>
        <v>0</v>
      </c>
      <c r="BL113" s="77">
        <f>IFERROR(VLOOKUP(B113,'[1]8'!B:D,3,0),"0")</f>
        <v>0</v>
      </c>
      <c r="BM113" s="77">
        <f>IFERROR(VLOOKUP(B113,'[1]8'!B:E,4,0),"0")</f>
        <v>0</v>
      </c>
      <c r="BN113" s="77">
        <f>IFERROR(VLOOKUP(B113,'[1]8'!B:F,5,0),"0")</f>
        <v>0</v>
      </c>
      <c r="BO113" s="77">
        <f>IFERROR(VLOOKUP(B113,'[1]8'!B:J,9,0),"0")</f>
        <v>0</v>
      </c>
      <c r="BP113" s="77">
        <f>IFERROR(VLOOKUP(B113,'[1]8'!B:K,10,0),"0")</f>
        <v>0</v>
      </c>
      <c r="BQ113" s="77">
        <f>IFERROR(VLOOKUP(B113,'[1]8'!B:L,11,0),"0")</f>
        <v>0</v>
      </c>
      <c r="BR113" s="75">
        <f t="shared" si="51"/>
        <v>0</v>
      </c>
      <c r="BS113" s="77">
        <f>IFERROR(VLOOKUP(B113,'[1]9'!B:D,3,0),"0")</f>
        <v>0</v>
      </c>
      <c r="BT113" s="77">
        <f>IFERROR(VLOOKUP(B113,'[1]9'!B:E,4,0),"0")</f>
        <v>0</v>
      </c>
      <c r="BU113" s="77">
        <f>IFERROR(VLOOKUP(B113,'[1]9'!B:F,5,0),"0")</f>
        <v>0</v>
      </c>
      <c r="BV113" s="77">
        <f>IFERROR(VLOOKUP(B113,'[1]9'!B:J,9,0),"0")</f>
        <v>0</v>
      </c>
      <c r="BW113" s="77">
        <f>IFERROR(VLOOKUP(B113,'[1]9'!B:K,10,0),"0")</f>
        <v>0</v>
      </c>
      <c r="BX113" s="77">
        <f>IFERROR(VLOOKUP(B113,'[1]9'!B:L,11,0),"0")</f>
        <v>0</v>
      </c>
      <c r="BY113" s="75">
        <f t="shared" si="52"/>
        <v>0</v>
      </c>
      <c r="BZ113" s="77">
        <f>IFERROR(VLOOKUP(B113,'[1]10'!B:D,3,0),"0")</f>
        <v>0</v>
      </c>
      <c r="CA113" s="77">
        <f>IFERROR(VLOOKUP(B113,'[1]10'!B:E,4,0),"0")</f>
        <v>0</v>
      </c>
      <c r="CB113" s="77">
        <f>VLOOKUP(B113,'[1]10'!B:F,5,0)</f>
        <v>0</v>
      </c>
      <c r="CC113" s="77">
        <f>IFERROR(VLOOKUP(B113,'[1]10'!B:J,9,0),"0")</f>
        <v>0</v>
      </c>
      <c r="CD113" s="77">
        <f>IFERROR(VLOOKUP(B113,'[1]10'!B:K,10,0),"0")</f>
        <v>0</v>
      </c>
      <c r="CE113" s="77">
        <f>IFERROR(VLOOKUP(B113,'[1]10'!B:L,11,0),"0")</f>
        <v>0</v>
      </c>
      <c r="CF113" s="75">
        <f t="shared" si="53"/>
        <v>0</v>
      </c>
      <c r="CG113" s="77">
        <f>IFERROR(VLOOKUP(B113,'[1]11'!B:D,3,0),"0")</f>
        <v>0</v>
      </c>
      <c r="CH113" s="77">
        <f>IFERROR(VLOOKUP(B113,'[1]11'!B:E,4,0),"0")</f>
        <v>0</v>
      </c>
      <c r="CI113" s="77">
        <f>IFERROR(VLOOKUP(B113,'[1]11'!B:F,5,0),"0")</f>
        <v>0</v>
      </c>
      <c r="CJ113" s="77">
        <f>IFERROR(VLOOKUP(B113,'[1]11'!B:J,9,0),"0")</f>
        <v>0</v>
      </c>
      <c r="CK113" s="77">
        <f>IFERROR(VLOOKUP(B113,'[1]11'!B:K,10,0),"0")</f>
        <v>0</v>
      </c>
      <c r="CL113" s="77">
        <f>IFERROR(VLOOKUP(B113,'[1]11'!B:L,11,0),"0")</f>
        <v>0</v>
      </c>
      <c r="CM113" s="75">
        <f t="shared" si="54"/>
        <v>0</v>
      </c>
      <c r="CN113" s="77">
        <f>IFERROR(VLOOKUP(B113,'[1]12'!B:D,3,0),"0")</f>
        <v>0</v>
      </c>
      <c r="CO113" s="77">
        <f>IFERROR(VLOOKUP(B113,'[1]12'!B:E,4,0),"0")</f>
        <v>0</v>
      </c>
      <c r="CP113" s="77">
        <f>IFERROR(VLOOKUP(B113,'[1]12'!B:F,5,0),"0")</f>
        <v>0</v>
      </c>
      <c r="CQ113" s="77">
        <f>IFERROR(VLOOKUP(B113,'[1]12'!B:J,9,0),"0")</f>
        <v>0</v>
      </c>
      <c r="CR113" s="77">
        <f>IFERROR(VLOOKUP(B113,'[1]12'!B:K,10,0),"0")</f>
        <v>0</v>
      </c>
      <c r="CS113" s="77">
        <f>IFERROR(VLOOKUP(B113,'[1]12'!B:L,11,0),"0")</f>
        <v>0</v>
      </c>
      <c r="CT113" s="75">
        <f t="shared" si="55"/>
        <v>0</v>
      </c>
      <c r="CU113" s="77">
        <f>IFERROR(VLOOKUP(B113,'[1]13'!B:D,3,0),"0")</f>
        <v>0</v>
      </c>
      <c r="CV113" s="77">
        <f>IFERROR(VLOOKUP(B113,'[1]13'!B:E,4,0),"0")</f>
        <v>0</v>
      </c>
      <c r="CW113" s="77">
        <f>IFERROR(VLOOKUP(B113,'[1]13'!B:F,5,0),"0")</f>
        <v>0</v>
      </c>
      <c r="CX113" s="77">
        <f>IFERROR(VLOOKUP(B113,'[1]13'!B:J,9,0),"0")</f>
        <v>0</v>
      </c>
      <c r="CY113" s="77">
        <f>IFERROR(VLOOKUP(B113,'[1]13'!B:K,10,0),"0")</f>
        <v>0</v>
      </c>
      <c r="CZ113" s="77">
        <f>IFERROR(VLOOKUP(B113,'[1]13'!B:L,11,0),"0")</f>
        <v>0</v>
      </c>
      <c r="DA113" s="75">
        <f t="shared" si="56"/>
        <v>0</v>
      </c>
      <c r="DB113" s="77">
        <f>IFERROR(VLOOKUP(B113,'[1]14'!B:D,3,0),"0")</f>
        <v>0</v>
      </c>
      <c r="DC113" s="77">
        <f>IFERROR(VLOOKUP(B113,'[1]14'!B:E,4,0),"0")</f>
        <v>0</v>
      </c>
      <c r="DD113" s="77">
        <f>IFERROR(VLOOKUP(B113,'[1]14'!B:F,5,0),"0")</f>
        <v>0</v>
      </c>
      <c r="DE113" s="77">
        <f>IFERROR(VLOOKUP(B113,'[1]14'!B:J,9,0),"0")</f>
        <v>0</v>
      </c>
      <c r="DF113" s="77">
        <f>IFERROR(VLOOKUP(B113,'[1]14'!B:K,10,0),"0")</f>
        <v>0</v>
      </c>
      <c r="DG113" s="77">
        <f>IFERROR(VLOOKUP(B113,'[1]14'!B:L,11,0),"0")</f>
        <v>0</v>
      </c>
      <c r="DH113" s="75">
        <f t="shared" si="57"/>
        <v>0</v>
      </c>
      <c r="DI113" s="77">
        <f>IFERROR(VLOOKUP(B113,'[1]15'!B:D,3,0),"0")</f>
        <v>0</v>
      </c>
      <c r="DJ113" s="77">
        <f>IFERROR(VLOOKUP(B113,'[1]15'!B:E,4,0),"0")</f>
        <v>0</v>
      </c>
      <c r="DK113" s="77">
        <f>IFERROR(VLOOKUP(B113,'[1]15'!B:F,5,0),"0")</f>
        <v>0</v>
      </c>
      <c r="DL113" s="77">
        <f>IFERROR(VLOOKUP(B113,'[1]15'!B:J,9,0),"0")</f>
        <v>0</v>
      </c>
      <c r="DM113" s="77">
        <f>IFERROR(VLOOKUP(B113,'[1]15'!B:K,10,0),"0")</f>
        <v>0</v>
      </c>
      <c r="DN113" s="77">
        <f>IFERROR(VLOOKUP(B113,'[1]15'!B:L,11,0),"0")</f>
        <v>0</v>
      </c>
      <c r="DO113" s="75">
        <f t="shared" si="58"/>
        <v>0</v>
      </c>
      <c r="DP113" s="77">
        <f>IFERROR(VLOOKUP(B113,'[1]16'!B:D,3,0),"0")</f>
        <v>0</v>
      </c>
      <c r="DQ113" s="77">
        <f>IFERROR(VLOOKUP(B113,'[1]16'!B:E,4,0),"0")</f>
        <v>0</v>
      </c>
      <c r="DR113" s="77">
        <f>IFERROR(VLOOKUP(B113,'[1]16'!B:F,5,0),"0")</f>
        <v>0</v>
      </c>
      <c r="DS113" s="77">
        <f>IFERROR(VLOOKUP(B113,'[1]16'!B:J,9,0),"0")</f>
        <v>0</v>
      </c>
      <c r="DT113" s="77">
        <f>IFERROR(VLOOKUP(B113,'[1]16'!B:K,10,0),"0")</f>
        <v>0</v>
      </c>
      <c r="DU113" s="77">
        <f>IFERROR(VLOOKUP(B113,'[1]16'!B:L,11,0),"0")</f>
        <v>0</v>
      </c>
      <c r="DV113" s="75">
        <f t="shared" si="59"/>
        <v>0</v>
      </c>
      <c r="DW113" s="77">
        <f>IFERROR(VLOOKUP(B113,'[1]17'!B:D,3,0),"0")</f>
        <v>0</v>
      </c>
      <c r="DX113" s="77">
        <f>IFERROR(VLOOKUP(B113,'[1]17'!B:E,4,0),"0")</f>
        <v>0</v>
      </c>
      <c r="DY113" s="77">
        <f>IFERROR(VLOOKUP(B113,'[1]17'!B:F,5,0),"0")</f>
        <v>0</v>
      </c>
      <c r="DZ113" s="77">
        <f>IFERROR(VLOOKUP(B113,'[1]17'!B:J,9,0),"0")</f>
        <v>0</v>
      </c>
      <c r="EA113" s="77">
        <f>IFERROR(VLOOKUP(B113,'[1]17'!B:K,10,0),"0")</f>
        <v>0</v>
      </c>
      <c r="EB113" s="77">
        <f>IFERROR(VLOOKUP(B113,'[1]17'!B:L,11,0),"0")</f>
        <v>0</v>
      </c>
      <c r="EC113" s="75">
        <f t="shared" si="60"/>
        <v>0</v>
      </c>
      <c r="ED113" s="77">
        <f>IFERROR(VLOOKUP(B113,'[1]18'!B:D,3,0),"0")</f>
        <v>0</v>
      </c>
      <c r="EE113" s="77">
        <f>IFERROR(VLOOKUP(B113,'[1]18'!B:E,4,0),"0")</f>
        <v>0</v>
      </c>
      <c r="EF113" s="77">
        <f>IFERROR(VLOOKUP(B113,'[1]18'!B:F,5,0),"0")</f>
        <v>0</v>
      </c>
      <c r="EG113" s="77">
        <f>IFERROR(VLOOKUP(B113,'[1]18'!B:J,9,0),"0")</f>
        <v>0</v>
      </c>
      <c r="EH113" s="77">
        <f>IFERROR(VLOOKUP(B113,'[1]18'!B:K,10,0),"0")</f>
        <v>0</v>
      </c>
      <c r="EI113" s="77">
        <f>IFERROR(VLOOKUP(B113,'[1]18'!B:L,11,0),"0")</f>
        <v>0</v>
      </c>
      <c r="EJ113" s="75">
        <f t="shared" si="61"/>
        <v>0</v>
      </c>
      <c r="EK113" s="77">
        <f>IFERROR(VLOOKUP(B113,'[1]19'!B:D,3,0),"0")</f>
        <v>0</v>
      </c>
      <c r="EL113" s="77">
        <f>IFERROR(VLOOKUP(B113,'[1]19'!B:E,4,0),"0")</f>
        <v>0</v>
      </c>
      <c r="EM113" s="77">
        <f>IFERROR(VLOOKUP(B113,'[1]19'!B:F,5,0),"0")</f>
        <v>0</v>
      </c>
      <c r="EN113" s="77">
        <f>IFERROR(VLOOKUP(B113,'[1]19'!B:J,9,0),"0")</f>
        <v>0</v>
      </c>
      <c r="EO113" s="77">
        <f>IFERROR(VLOOKUP(B113,'[1]19'!B:K,10,0),"0")</f>
        <v>0</v>
      </c>
      <c r="EP113" s="77">
        <f>IFERROR(VLOOKUP(B113,'[1]19'!B:L,11,0),"0")</f>
        <v>0</v>
      </c>
      <c r="EQ113" s="75">
        <f t="shared" si="62"/>
        <v>0</v>
      </c>
      <c r="ER113" s="77">
        <f>IFERROR(VLOOKUP(B113,'[1]20'!B:D,3,0),"0")</f>
        <v>0</v>
      </c>
      <c r="ES113" s="77">
        <f>IFERROR(VLOOKUP(B113,'[1]20'!B:E,4,0),"0")</f>
        <v>0</v>
      </c>
      <c r="ET113" s="77">
        <f>IFERROR(VLOOKUP(B113,'[1]20'!B:F,5,0),"0")</f>
        <v>0</v>
      </c>
      <c r="EU113" s="77">
        <f>IFERROR(VLOOKUP(B113,'[1]20'!B:J,9,0),"0")</f>
        <v>0</v>
      </c>
      <c r="EV113" s="77">
        <f>IFERROR(VLOOKUP(B113,'[1]20'!B:K,10,0),"0")</f>
        <v>0</v>
      </c>
      <c r="EW113" s="77">
        <f>IFERROR(VLOOKUP(B113,'[1]20'!B:L,11,0),"0")</f>
        <v>0</v>
      </c>
      <c r="EX113" s="75">
        <f t="shared" si="63"/>
        <v>0</v>
      </c>
      <c r="EY113" s="77">
        <f>IFERROR(VLOOKUP(B113,'[1]21'!B:D,3,0),"0")</f>
        <v>0</v>
      </c>
      <c r="EZ113" s="77">
        <f>IFERROR(VLOOKUP(B113,'[1]21'!B:E,4,0),"0")</f>
        <v>0</v>
      </c>
      <c r="FA113" s="77">
        <f>IFERROR(VLOOKUP(B113,'[1]21'!B:F,5,0),"0")</f>
        <v>0</v>
      </c>
      <c r="FB113" s="77">
        <f>IFERROR(VLOOKUP(B113,'[1]21'!B:J,9,0),"0")</f>
        <v>0</v>
      </c>
      <c r="FC113" s="77">
        <f>IFERROR(VLOOKUP(B113,'[1]21'!B:K,10,0),"0")</f>
        <v>0</v>
      </c>
      <c r="FD113" s="77">
        <f>IFERROR(VLOOKUP(B113,'[1]21'!B:L,11,0),"0")</f>
        <v>0</v>
      </c>
      <c r="FE113" s="75">
        <f t="shared" si="64"/>
        <v>0</v>
      </c>
      <c r="FF113" s="77">
        <f>IFERROR(VLOOKUP(B113,'[1]22'!B:D,3,0),"0")</f>
        <v>0</v>
      </c>
      <c r="FG113" s="77">
        <f>IFERROR(VLOOKUP(B113,'[1]22'!B:E,4,0),"0")</f>
        <v>0</v>
      </c>
      <c r="FH113" s="77">
        <f>IFERROR(VLOOKUP(B113,'[1]22'!B:F,5,0),"0")</f>
        <v>0</v>
      </c>
      <c r="FI113" s="77">
        <f>IFERROR(VLOOKUP(B113,'[1]22'!B:J,9,0),"0")</f>
        <v>0</v>
      </c>
      <c r="FJ113" s="77">
        <f>IFERROR(VLOOKUP(B113,'[1]22'!B:K,10,0),"0")</f>
        <v>0</v>
      </c>
      <c r="FK113" s="77">
        <f>IFERROR(VLOOKUP(B113,'[1]22'!B:L,11,0),"0")</f>
        <v>0</v>
      </c>
      <c r="FL113" s="75">
        <f t="shared" si="65"/>
        <v>0</v>
      </c>
      <c r="FM113" s="77">
        <f>IFERROR(VLOOKUP(B113,'[1]23'!B:D,3,0),"0")</f>
        <v>0</v>
      </c>
      <c r="FN113" s="77">
        <f>IFERROR(VLOOKUP(B113,'[1]23'!B:E,4,0),"0")</f>
        <v>0</v>
      </c>
      <c r="FO113" s="77">
        <f>IFERROR(VLOOKUP(B113,'[1]23'!B:F,5,0),"0")</f>
        <v>0</v>
      </c>
      <c r="FP113" s="77">
        <f>IFERROR(VLOOKUP(B113,'[1]23'!B:J,9,0),"0")</f>
        <v>0</v>
      </c>
      <c r="FQ113" s="77">
        <f>IFERROR(VLOOKUP(B113,'[1]23'!B:K,10,0),"0")</f>
        <v>0</v>
      </c>
      <c r="FR113" s="77">
        <f>IFERROR(VLOOKUP(B113,'[1]23'!B:L,11,0),"0")</f>
        <v>0</v>
      </c>
      <c r="FS113" s="75">
        <f t="shared" si="66"/>
        <v>0</v>
      </c>
      <c r="FT113" s="77">
        <f>IFERROR(VLOOKUP(B113,'[1]24'!B:D,3,0),"0")</f>
        <v>0</v>
      </c>
      <c r="FU113" s="77">
        <f>IFERROR(VLOOKUP(B113,'[1]24'!B:E,4,0),"0")</f>
        <v>0</v>
      </c>
      <c r="FV113" s="77">
        <f>IFERROR(VLOOKUP(B113,'[1]24'!B:F,5,0),"0")</f>
        <v>0</v>
      </c>
      <c r="FW113" s="77">
        <f>IFERROR(VLOOKUP(B113,'[1]24'!B:J,9,0),"0")</f>
        <v>0</v>
      </c>
      <c r="FX113" s="77">
        <f>IFERROR(VLOOKUP(B113,'[1]24'!B:K,10,0),"0")</f>
        <v>0</v>
      </c>
      <c r="FY113" s="77">
        <f>IFERROR(VLOOKUP(B113,'[1]24'!B:L,11,0),"0")</f>
        <v>0</v>
      </c>
      <c r="FZ113" s="75">
        <f t="shared" si="67"/>
        <v>0</v>
      </c>
      <c r="GA113" s="77">
        <f>IFERROR(VLOOKUP(B113,'[1]25'!B:D,3,0),"0")</f>
        <v>0</v>
      </c>
      <c r="GB113" s="77">
        <f>IFERROR(VLOOKUP(B113,'[1]25'!B:E,4,0),"0")</f>
        <v>0</v>
      </c>
      <c r="GC113" s="77">
        <f>IFERROR(VLOOKUP(B113,'[1]25'!B:F,5,0),"0")</f>
        <v>0</v>
      </c>
      <c r="GD113" s="77">
        <f>IFERROR(VLOOKUP(B113,'[1]25'!B:J,9,0),"0")</f>
        <v>0</v>
      </c>
      <c r="GE113" s="77">
        <f>IFERROR(VLOOKUP(B113,'[1]25'!B:K,10,0),"0")</f>
        <v>0</v>
      </c>
      <c r="GF113" s="77">
        <f>IFERROR(VLOOKUP(B113,'[1]25'!B:L,11,0),"0")</f>
        <v>0</v>
      </c>
      <c r="GG113" s="75">
        <f t="shared" si="68"/>
        <v>0</v>
      </c>
      <c r="GH113" s="77">
        <f>IFERROR(VLOOKUP(B113,'[1]26'!B:D,3,0),"0")</f>
        <v>0</v>
      </c>
      <c r="GI113" s="77">
        <f>IFERROR(VLOOKUP(B113,'[1]26'!B:E,4,0),"0")</f>
        <v>0</v>
      </c>
      <c r="GJ113" s="77">
        <f>IFERROR(VLOOKUP(B113,'[1]26'!B:F,5,0),"0")</f>
        <v>0</v>
      </c>
      <c r="GK113" s="77">
        <f>IFERROR(VLOOKUP(B113,'[1]26'!B:J,9,0),"0")</f>
        <v>0</v>
      </c>
      <c r="GL113" s="77">
        <f>IFERROR(VLOOKUP(B113,'[1]26'!B:K,10,0),"0")</f>
        <v>0</v>
      </c>
      <c r="GM113" s="77">
        <f>IFERROR(VLOOKUP(B113,'[1]26'!B:L,11,0),"0")</f>
        <v>0</v>
      </c>
      <c r="GN113" s="75">
        <f t="shared" si="69"/>
        <v>0</v>
      </c>
      <c r="GO113" s="77">
        <f>IFERROR(VLOOKUP(B113,'[1]27'!B:D,3,0),"0")</f>
        <v>0</v>
      </c>
      <c r="GP113" s="77">
        <f>IFERROR(VLOOKUP(B113,'[1]27'!B:E,4,0),"0")</f>
        <v>0</v>
      </c>
      <c r="GQ113" s="77">
        <f>IFERROR(VLOOKUP(B113,'[1]27'!B:F,5,0),"0")</f>
        <v>0</v>
      </c>
      <c r="GR113" s="77">
        <f>IFERROR(VLOOKUP(B113,'[1]27'!B:J,9,0),"0")</f>
        <v>0</v>
      </c>
      <c r="GS113" s="77">
        <f>IFERROR(VLOOKUP(B113,'[1]27'!B:K,10,0),"0")</f>
        <v>0</v>
      </c>
      <c r="GT113" s="77">
        <f>IFERROR(VLOOKUP(B113,'[1]27'!B:L,11,0),"0")</f>
        <v>0</v>
      </c>
      <c r="GU113" s="75">
        <f t="shared" si="70"/>
        <v>0</v>
      </c>
      <c r="GV113" s="77">
        <f>IFERROR(VLOOKUP(B113,'[1]28'!B:D,3,0),"0")</f>
        <v>0</v>
      </c>
      <c r="GW113" s="77">
        <f>IFERROR(VLOOKUP(B113,'[1]28'!B:E,4,0),"0")</f>
        <v>0</v>
      </c>
      <c r="GX113" s="77">
        <f>IFERROR(VLOOKUP(B113,'[1]28'!B:F,5,0),"0")</f>
        <v>0</v>
      </c>
      <c r="GY113" s="77">
        <f>IFERROR(VLOOKUP(B113,'[1]28'!B:J,9,0),"0")</f>
        <v>0</v>
      </c>
      <c r="GZ113" s="77">
        <f>IFERROR(VLOOKUP(B113,'[1]28'!B:K,10,0),"0")</f>
        <v>0</v>
      </c>
      <c r="HA113" s="77">
        <f>IFERROR(VLOOKUP(B113,'[1]28'!B:L,11,0),"0")</f>
        <v>0</v>
      </c>
      <c r="HB113" s="75">
        <f t="shared" si="71"/>
        <v>0</v>
      </c>
      <c r="HC113" s="77" t="str">
        <f>IFERROR(VLOOKUP(B113,#REF!,3),"0")</f>
        <v>0</v>
      </c>
      <c r="HD113" s="77" t="str">
        <f>IFERROR(VLOOKUP(B113,#REF!,4,0),"0")</f>
        <v>0</v>
      </c>
      <c r="HE113" s="77" t="str">
        <f>IFERROR(VLOOKUP(B113,#REF!,5,0),"0")</f>
        <v>0</v>
      </c>
      <c r="HF113" s="77" t="str">
        <f>IFERROR(VLOOKUP(B113,#REF!,9,0),"0")</f>
        <v>0</v>
      </c>
      <c r="HG113" s="77" t="str">
        <f>IFERROR(VLOOKUP(B113,#REF!,10,0),"0")</f>
        <v>0</v>
      </c>
      <c r="HH113" s="77" t="str">
        <f>IFERROR(VLOOKUP(B113,#REF!,11,0),"0")</f>
        <v>0</v>
      </c>
      <c r="HI113" s="75">
        <f t="shared" si="72"/>
        <v>0</v>
      </c>
      <c r="HP113" s="75">
        <f t="shared" si="73"/>
        <v>0</v>
      </c>
      <c r="HW113" s="75">
        <f t="shared" si="74"/>
        <v>0</v>
      </c>
    </row>
    <row r="117" spans="1:231" x14ac:dyDescent="0.6">
      <c r="EI117" s="77">
        <f>431-394</f>
        <v>37</v>
      </c>
    </row>
  </sheetData>
  <autoFilter ref="A3:HW109" xr:uid="{5744F5AC-B643-49F2-9B34-1EAE3EFD7F0B}"/>
  <mergeCells count="38">
    <mergeCell ref="F2:F3"/>
    <mergeCell ref="A2:A3"/>
    <mergeCell ref="B2:B3"/>
    <mergeCell ref="C2:C3"/>
    <mergeCell ref="D2:D3"/>
    <mergeCell ref="E2:E3"/>
    <mergeCell ref="CG2:CM2"/>
    <mergeCell ref="G2:N2"/>
    <mergeCell ref="O2:U2"/>
    <mergeCell ref="V2:AB2"/>
    <mergeCell ref="AC2:AI2"/>
    <mergeCell ref="AJ2:AP2"/>
    <mergeCell ref="AQ2:AW2"/>
    <mergeCell ref="AX2:BD2"/>
    <mergeCell ref="BE2:BK2"/>
    <mergeCell ref="BL2:BR2"/>
    <mergeCell ref="BS2:BY2"/>
    <mergeCell ref="BZ2:CF2"/>
    <mergeCell ref="FM2:FS2"/>
    <mergeCell ref="CN2:CT2"/>
    <mergeCell ref="CU2:DA2"/>
    <mergeCell ref="DB2:DH2"/>
    <mergeCell ref="DI2:DO2"/>
    <mergeCell ref="DP2:DV2"/>
    <mergeCell ref="DW2:EC2"/>
    <mergeCell ref="ED2:EJ2"/>
    <mergeCell ref="EK2:EQ2"/>
    <mergeCell ref="ER2:EX2"/>
    <mergeCell ref="EY2:FE2"/>
    <mergeCell ref="FF2:FL2"/>
    <mergeCell ref="HJ2:HP2"/>
    <mergeCell ref="HQ2:HW2"/>
    <mergeCell ref="FT2:FZ2"/>
    <mergeCell ref="GA2:GG2"/>
    <mergeCell ref="GH2:GN2"/>
    <mergeCell ref="GO2:GU2"/>
    <mergeCell ref="GV2:HB2"/>
    <mergeCell ref="HC2:HI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183"/>
  <sheetViews>
    <sheetView zoomScale="85" zoomScaleNormal="85" workbookViewId="0">
      <pane xSplit="6" ySplit="4" topLeftCell="CJ156" activePane="bottomRight" state="frozen"/>
      <selection activeCell="W120" sqref="W120"/>
      <selection pane="topRight" activeCell="W120" sqref="W120"/>
      <selection pane="bottomLeft" activeCell="W120" sqref="W120"/>
      <selection pane="bottomRight" activeCell="B160" sqref="B160"/>
    </sheetView>
  </sheetViews>
  <sheetFormatPr defaultColWidth="8.81640625" defaultRowHeight="23.4" x14ac:dyDescent="0.25"/>
  <cols>
    <col min="1" max="1" width="12.453125" style="5" customWidth="1"/>
    <col min="2" max="2" width="8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3654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 t="shared" ref="D2:AI2" si="0">SUBTOTAL(9,D5:D10474)</f>
        <v>12540</v>
      </c>
      <c r="E2" s="17">
        <f t="shared" si="0"/>
        <v>0</v>
      </c>
      <c r="F2" s="18">
        <f t="shared" si="0"/>
        <v>322187.93</v>
      </c>
      <c r="G2" s="16">
        <f t="shared" si="0"/>
        <v>0</v>
      </c>
      <c r="H2" s="17">
        <f t="shared" si="0"/>
        <v>0</v>
      </c>
      <c r="I2" s="18">
        <f t="shared" si="0"/>
        <v>0</v>
      </c>
      <c r="J2" s="16">
        <f t="shared" si="0"/>
        <v>0</v>
      </c>
      <c r="K2" s="17">
        <f t="shared" si="0"/>
        <v>0</v>
      </c>
      <c r="L2" s="18">
        <f t="shared" si="0"/>
        <v>0</v>
      </c>
      <c r="M2" s="16">
        <f t="shared" si="0"/>
        <v>264</v>
      </c>
      <c r="N2" s="17">
        <f t="shared" si="0"/>
        <v>0</v>
      </c>
      <c r="O2" s="18">
        <f t="shared" si="0"/>
        <v>7206.4100000000008</v>
      </c>
      <c r="P2" s="16">
        <f t="shared" si="0"/>
        <v>278</v>
      </c>
      <c r="Q2" s="17">
        <f t="shared" si="0"/>
        <v>0</v>
      </c>
      <c r="R2" s="18">
        <f t="shared" si="0"/>
        <v>8802.4</v>
      </c>
      <c r="S2" s="16">
        <f t="shared" si="0"/>
        <v>412</v>
      </c>
      <c r="T2" s="17">
        <f t="shared" si="0"/>
        <v>0</v>
      </c>
      <c r="U2" s="18">
        <f t="shared" si="0"/>
        <v>9827.8499999999985</v>
      </c>
      <c r="V2" s="16">
        <f t="shared" si="0"/>
        <v>477</v>
      </c>
      <c r="W2" s="17">
        <f t="shared" si="0"/>
        <v>0</v>
      </c>
      <c r="X2" s="18">
        <f t="shared" si="0"/>
        <v>14930.420000000002</v>
      </c>
      <c r="Y2" s="16">
        <f t="shared" si="0"/>
        <v>599</v>
      </c>
      <c r="Z2" s="17">
        <f t="shared" si="0"/>
        <v>0</v>
      </c>
      <c r="AA2" s="18">
        <f t="shared" si="0"/>
        <v>14355.550000000001</v>
      </c>
      <c r="AB2" s="16">
        <f t="shared" si="0"/>
        <v>328</v>
      </c>
      <c r="AC2" s="17">
        <f t="shared" si="0"/>
        <v>0</v>
      </c>
      <c r="AD2" s="18">
        <f t="shared" si="0"/>
        <v>8383.99</v>
      </c>
      <c r="AE2" s="16">
        <f t="shared" si="0"/>
        <v>510</v>
      </c>
      <c r="AF2" s="17">
        <f t="shared" si="0"/>
        <v>0</v>
      </c>
      <c r="AG2" s="18">
        <f t="shared" si="0"/>
        <v>13824.849999999999</v>
      </c>
      <c r="AH2" s="16">
        <f t="shared" si="0"/>
        <v>450</v>
      </c>
      <c r="AI2" s="17">
        <f t="shared" si="0"/>
        <v>0</v>
      </c>
      <c r="AJ2" s="18">
        <f t="shared" ref="AJ2:BO2" si="1">SUBTOTAL(9,AJ5:AJ10474)</f>
        <v>12048.800000000001</v>
      </c>
      <c r="AK2" s="16">
        <f t="shared" si="1"/>
        <v>622</v>
      </c>
      <c r="AL2" s="17">
        <f t="shared" si="1"/>
        <v>0</v>
      </c>
      <c r="AM2" s="18">
        <f t="shared" si="1"/>
        <v>16737.73</v>
      </c>
      <c r="AN2" s="16">
        <f t="shared" si="1"/>
        <v>344</v>
      </c>
      <c r="AO2" s="17">
        <f t="shared" si="1"/>
        <v>0</v>
      </c>
      <c r="AP2" s="18">
        <f t="shared" si="1"/>
        <v>8808.4299999999985</v>
      </c>
      <c r="AQ2" s="16">
        <f t="shared" si="1"/>
        <v>378</v>
      </c>
      <c r="AR2" s="17">
        <f t="shared" si="1"/>
        <v>0</v>
      </c>
      <c r="AS2" s="18">
        <f t="shared" si="1"/>
        <v>8521.48</v>
      </c>
      <c r="AT2" s="16">
        <f t="shared" si="1"/>
        <v>426</v>
      </c>
      <c r="AU2" s="17">
        <f t="shared" si="1"/>
        <v>0</v>
      </c>
      <c r="AV2" s="18">
        <f t="shared" si="1"/>
        <v>11183.830000000002</v>
      </c>
      <c r="AW2" s="16">
        <f t="shared" si="1"/>
        <v>664</v>
      </c>
      <c r="AX2" s="17">
        <f t="shared" si="1"/>
        <v>0</v>
      </c>
      <c r="AY2" s="18">
        <f t="shared" si="1"/>
        <v>18479.89</v>
      </c>
      <c r="AZ2" s="16">
        <f t="shared" si="1"/>
        <v>645</v>
      </c>
      <c r="BA2" s="17">
        <f t="shared" si="1"/>
        <v>0</v>
      </c>
      <c r="BB2" s="18">
        <f t="shared" si="1"/>
        <v>17470.729999999992</v>
      </c>
      <c r="BC2" s="16">
        <f t="shared" si="1"/>
        <v>474</v>
      </c>
      <c r="BD2" s="17">
        <f t="shared" si="1"/>
        <v>0</v>
      </c>
      <c r="BE2" s="18">
        <f t="shared" si="1"/>
        <v>10829.990000000002</v>
      </c>
      <c r="BF2" s="16">
        <f t="shared" si="1"/>
        <v>452</v>
      </c>
      <c r="BG2" s="17">
        <f t="shared" si="1"/>
        <v>0</v>
      </c>
      <c r="BH2" s="18">
        <f t="shared" si="1"/>
        <v>9971.2099999999991</v>
      </c>
      <c r="BI2" s="16">
        <f t="shared" si="1"/>
        <v>574</v>
      </c>
      <c r="BJ2" s="17">
        <f t="shared" si="1"/>
        <v>0</v>
      </c>
      <c r="BK2" s="18">
        <f t="shared" si="1"/>
        <v>12841.309999999998</v>
      </c>
      <c r="BL2" s="16">
        <f t="shared" si="1"/>
        <v>745</v>
      </c>
      <c r="BM2" s="17">
        <f t="shared" si="1"/>
        <v>0</v>
      </c>
      <c r="BN2" s="18">
        <f t="shared" si="1"/>
        <v>21082.89</v>
      </c>
      <c r="BO2" s="16">
        <f t="shared" si="1"/>
        <v>751</v>
      </c>
      <c r="BP2" s="17">
        <f t="shared" ref="BP2:CX2" si="2">SUBTOTAL(9,BP5:BP10474)</f>
        <v>0</v>
      </c>
      <c r="BQ2" s="18">
        <f t="shared" si="2"/>
        <v>21047.550000000003</v>
      </c>
      <c r="BR2" s="16">
        <f t="shared" si="2"/>
        <v>330</v>
      </c>
      <c r="BS2" s="17">
        <f t="shared" si="2"/>
        <v>0</v>
      </c>
      <c r="BT2" s="18">
        <f t="shared" si="2"/>
        <v>9420.2300000000014</v>
      </c>
      <c r="BU2" s="16">
        <f t="shared" si="2"/>
        <v>470</v>
      </c>
      <c r="BV2" s="17">
        <f t="shared" si="2"/>
        <v>0</v>
      </c>
      <c r="BW2" s="18">
        <f t="shared" si="2"/>
        <v>9771.9699999999993</v>
      </c>
      <c r="BX2" s="16">
        <f t="shared" si="2"/>
        <v>412</v>
      </c>
      <c r="BY2" s="17">
        <f t="shared" si="2"/>
        <v>0</v>
      </c>
      <c r="BZ2" s="18">
        <f t="shared" si="2"/>
        <v>10128.84</v>
      </c>
      <c r="CA2" s="16">
        <f t="shared" si="2"/>
        <v>566</v>
      </c>
      <c r="CB2" s="17">
        <f t="shared" si="2"/>
        <v>0</v>
      </c>
      <c r="CC2" s="18">
        <f t="shared" si="2"/>
        <v>12601.460000000003</v>
      </c>
      <c r="CD2" s="16">
        <f t="shared" si="2"/>
        <v>578</v>
      </c>
      <c r="CE2" s="17">
        <f t="shared" si="2"/>
        <v>0</v>
      </c>
      <c r="CF2" s="18">
        <f t="shared" si="2"/>
        <v>13837.8</v>
      </c>
      <c r="CG2" s="16">
        <f t="shared" si="2"/>
        <v>510</v>
      </c>
      <c r="CH2" s="17">
        <f t="shared" si="2"/>
        <v>0</v>
      </c>
      <c r="CI2" s="18">
        <f t="shared" si="2"/>
        <v>12794.990000000002</v>
      </c>
      <c r="CJ2" s="16">
        <f t="shared" si="2"/>
        <v>281</v>
      </c>
      <c r="CK2" s="17">
        <f t="shared" si="2"/>
        <v>0</v>
      </c>
      <c r="CL2" s="18">
        <f t="shared" si="2"/>
        <v>7277.3300000000008</v>
      </c>
      <c r="CM2" s="16">
        <f t="shared" si="2"/>
        <v>0</v>
      </c>
      <c r="CN2" s="17">
        <f t="shared" si="2"/>
        <v>0</v>
      </c>
      <c r="CO2" s="18">
        <f t="shared" si="2"/>
        <v>0</v>
      </c>
      <c r="CP2" s="16">
        <f t="shared" si="2"/>
        <v>0</v>
      </c>
      <c r="CQ2" s="17">
        <f t="shared" si="2"/>
        <v>0</v>
      </c>
      <c r="CR2" s="18">
        <f t="shared" si="2"/>
        <v>0</v>
      </c>
      <c r="CS2" s="16">
        <f t="shared" si="2"/>
        <v>0</v>
      </c>
      <c r="CT2" s="17">
        <f t="shared" si="2"/>
        <v>0</v>
      </c>
      <c r="CU2" s="18">
        <f t="shared" si="2"/>
        <v>0</v>
      </c>
      <c r="CV2" s="16">
        <f t="shared" si="2"/>
        <v>0</v>
      </c>
      <c r="CW2" s="17">
        <f t="shared" si="2"/>
        <v>0</v>
      </c>
      <c r="CX2" s="18">
        <f t="shared" si="2"/>
        <v>0</v>
      </c>
    </row>
    <row r="3" spans="1:102" s="8" customFormat="1" ht="26.4" x14ac:dyDescent="0.25">
      <c r="A3" s="206" t="s">
        <v>0</v>
      </c>
      <c r="B3" s="206" t="s">
        <v>164</v>
      </c>
      <c r="C3" s="207" t="s">
        <v>166</v>
      </c>
      <c r="D3" s="208" t="s">
        <v>3655</v>
      </c>
      <c r="E3" s="208"/>
      <c r="F3" s="208"/>
      <c r="G3" s="205">
        <v>244015</v>
      </c>
      <c r="H3" s="205"/>
      <c r="I3" s="205"/>
      <c r="J3" s="205">
        <v>244016</v>
      </c>
      <c r="K3" s="205"/>
      <c r="L3" s="205"/>
      <c r="M3" s="205">
        <v>244017</v>
      </c>
      <c r="N3" s="205"/>
      <c r="O3" s="205"/>
      <c r="P3" s="205">
        <v>244018</v>
      </c>
      <c r="Q3" s="205"/>
      <c r="R3" s="205"/>
      <c r="S3" s="205">
        <v>244019</v>
      </c>
      <c r="T3" s="205"/>
      <c r="U3" s="205"/>
      <c r="V3" s="205">
        <v>244020</v>
      </c>
      <c r="W3" s="205"/>
      <c r="X3" s="205"/>
      <c r="Y3" s="205">
        <v>244021</v>
      </c>
      <c r="Z3" s="205"/>
      <c r="AA3" s="205"/>
      <c r="AB3" s="205">
        <v>244022</v>
      </c>
      <c r="AC3" s="205"/>
      <c r="AD3" s="205"/>
      <c r="AE3" s="205">
        <v>244023</v>
      </c>
      <c r="AF3" s="205"/>
      <c r="AG3" s="205"/>
      <c r="AH3" s="205">
        <v>244024</v>
      </c>
      <c r="AI3" s="205"/>
      <c r="AJ3" s="205"/>
      <c r="AK3" s="205">
        <v>244025</v>
      </c>
      <c r="AL3" s="205"/>
      <c r="AM3" s="205"/>
      <c r="AN3" s="205">
        <v>244026</v>
      </c>
      <c r="AO3" s="205"/>
      <c r="AP3" s="205"/>
      <c r="AQ3" s="205">
        <v>244027</v>
      </c>
      <c r="AR3" s="205"/>
      <c r="AS3" s="205"/>
      <c r="AT3" s="205">
        <v>244028</v>
      </c>
      <c r="AU3" s="205"/>
      <c r="AV3" s="205"/>
      <c r="AW3" s="205">
        <v>244029</v>
      </c>
      <c r="AX3" s="205"/>
      <c r="AY3" s="205"/>
      <c r="AZ3" s="205">
        <v>244030</v>
      </c>
      <c r="BA3" s="205"/>
      <c r="BB3" s="205"/>
      <c r="BC3" s="205">
        <v>244031</v>
      </c>
      <c r="BD3" s="205"/>
      <c r="BE3" s="205"/>
      <c r="BF3" s="205">
        <v>244032</v>
      </c>
      <c r="BG3" s="205"/>
      <c r="BH3" s="205"/>
      <c r="BI3" s="205">
        <v>244033</v>
      </c>
      <c r="BJ3" s="205"/>
      <c r="BK3" s="205"/>
      <c r="BL3" s="205">
        <v>244034</v>
      </c>
      <c r="BM3" s="205"/>
      <c r="BN3" s="205"/>
      <c r="BO3" s="205">
        <v>244035</v>
      </c>
      <c r="BP3" s="205"/>
      <c r="BQ3" s="205"/>
      <c r="BR3" s="205">
        <v>244036</v>
      </c>
      <c r="BS3" s="205"/>
      <c r="BT3" s="205"/>
      <c r="BU3" s="205">
        <v>244037</v>
      </c>
      <c r="BV3" s="205"/>
      <c r="BW3" s="205"/>
      <c r="BX3" s="205">
        <v>244038</v>
      </c>
      <c r="BY3" s="205"/>
      <c r="BZ3" s="205"/>
      <c r="CA3" s="205">
        <v>244039</v>
      </c>
      <c r="CB3" s="205"/>
      <c r="CC3" s="205"/>
      <c r="CD3" s="205">
        <v>244040</v>
      </c>
      <c r="CE3" s="205"/>
      <c r="CF3" s="205"/>
      <c r="CG3" s="205">
        <v>244041</v>
      </c>
      <c r="CH3" s="205"/>
      <c r="CI3" s="205"/>
      <c r="CJ3" s="205">
        <v>244042</v>
      </c>
      <c r="CK3" s="205"/>
      <c r="CL3" s="205"/>
      <c r="CM3" s="205">
        <v>244043</v>
      </c>
      <c r="CN3" s="205"/>
      <c r="CO3" s="205"/>
      <c r="CP3" s="205">
        <v>244044</v>
      </c>
      <c r="CQ3" s="205"/>
      <c r="CR3" s="205"/>
      <c r="CS3" s="205">
        <v>244045</v>
      </c>
      <c r="CT3" s="205"/>
      <c r="CU3" s="205"/>
      <c r="CV3" s="205" t="s">
        <v>3656</v>
      </c>
      <c r="CW3" s="205"/>
      <c r="CX3" s="205"/>
    </row>
    <row r="4" spans="1:102" s="8" customFormat="1" ht="26.4" x14ac:dyDescent="0.25">
      <c r="A4" s="206"/>
      <c r="B4" s="206"/>
      <c r="C4" s="207"/>
      <c r="D4" s="12" t="s">
        <v>3</v>
      </c>
      <c r="E4" s="12" t="s">
        <v>165</v>
      </c>
      <c r="F4" s="29" t="s">
        <v>167</v>
      </c>
      <c r="G4" s="11" t="s">
        <v>3</v>
      </c>
      <c r="H4" s="9" t="s">
        <v>165</v>
      </c>
      <c r="I4" s="14" t="s">
        <v>167</v>
      </c>
      <c r="J4" s="11" t="s">
        <v>3</v>
      </c>
      <c r="K4" s="9" t="s">
        <v>165</v>
      </c>
      <c r="L4" s="14" t="s">
        <v>167</v>
      </c>
      <c r="M4" s="11" t="s">
        <v>3</v>
      </c>
      <c r="N4" s="9" t="s">
        <v>165</v>
      </c>
      <c r="O4" s="14" t="s">
        <v>167</v>
      </c>
      <c r="P4" s="11" t="s">
        <v>3</v>
      </c>
      <c r="Q4" s="9" t="s">
        <v>165</v>
      </c>
      <c r="R4" s="14" t="s">
        <v>167</v>
      </c>
      <c r="S4" s="11" t="s">
        <v>3</v>
      </c>
      <c r="T4" s="9" t="s">
        <v>165</v>
      </c>
      <c r="U4" s="14" t="s">
        <v>167</v>
      </c>
      <c r="V4" s="11" t="s">
        <v>3</v>
      </c>
      <c r="W4" s="9" t="s">
        <v>165</v>
      </c>
      <c r="X4" s="14" t="s">
        <v>167</v>
      </c>
      <c r="Y4" s="11" t="s">
        <v>3</v>
      </c>
      <c r="Z4" s="9" t="s">
        <v>165</v>
      </c>
      <c r="AA4" s="14" t="s">
        <v>167</v>
      </c>
      <c r="AB4" s="11" t="s">
        <v>3</v>
      </c>
      <c r="AC4" s="9" t="s">
        <v>165</v>
      </c>
      <c r="AD4" s="14" t="s">
        <v>167</v>
      </c>
      <c r="AE4" s="11" t="s">
        <v>3</v>
      </c>
      <c r="AF4" s="9" t="s">
        <v>165</v>
      </c>
      <c r="AG4" s="14" t="s">
        <v>167</v>
      </c>
      <c r="AH4" s="11" t="s">
        <v>3</v>
      </c>
      <c r="AI4" s="9" t="s">
        <v>165</v>
      </c>
      <c r="AJ4" s="14" t="s">
        <v>167</v>
      </c>
      <c r="AK4" s="11" t="s">
        <v>3</v>
      </c>
      <c r="AL4" s="9" t="s">
        <v>165</v>
      </c>
      <c r="AM4" s="14" t="s">
        <v>167</v>
      </c>
      <c r="AN4" s="11" t="s">
        <v>3</v>
      </c>
      <c r="AO4" s="9" t="s">
        <v>165</v>
      </c>
      <c r="AP4" s="14" t="s">
        <v>167</v>
      </c>
      <c r="AQ4" s="11" t="s">
        <v>3</v>
      </c>
      <c r="AR4" s="9" t="s">
        <v>165</v>
      </c>
      <c r="AS4" s="14" t="s">
        <v>167</v>
      </c>
      <c r="AT4" s="11" t="s">
        <v>3</v>
      </c>
      <c r="AU4" s="9" t="s">
        <v>165</v>
      </c>
      <c r="AV4" s="14" t="s">
        <v>167</v>
      </c>
      <c r="AW4" s="11" t="s">
        <v>3</v>
      </c>
      <c r="AX4" s="9" t="s">
        <v>165</v>
      </c>
      <c r="AY4" s="14" t="s">
        <v>167</v>
      </c>
      <c r="AZ4" s="11" t="s">
        <v>3</v>
      </c>
      <c r="BA4" s="9" t="s">
        <v>165</v>
      </c>
      <c r="BB4" s="14" t="s">
        <v>167</v>
      </c>
      <c r="BC4" s="11" t="s">
        <v>3</v>
      </c>
      <c r="BD4" s="9" t="s">
        <v>165</v>
      </c>
      <c r="BE4" s="14" t="s">
        <v>167</v>
      </c>
      <c r="BF4" s="11" t="s">
        <v>3</v>
      </c>
      <c r="BG4" s="9" t="s">
        <v>165</v>
      </c>
      <c r="BH4" s="14" t="s">
        <v>167</v>
      </c>
      <c r="BI4" s="11" t="s">
        <v>3</v>
      </c>
      <c r="BJ4" s="9" t="s">
        <v>165</v>
      </c>
      <c r="BK4" s="14" t="s">
        <v>167</v>
      </c>
      <c r="BL4" s="11" t="s">
        <v>3</v>
      </c>
      <c r="BM4" s="9" t="s">
        <v>165</v>
      </c>
      <c r="BN4" s="14" t="s">
        <v>167</v>
      </c>
      <c r="BO4" s="11" t="s">
        <v>3</v>
      </c>
      <c r="BP4" s="9" t="s">
        <v>165</v>
      </c>
      <c r="BQ4" s="14" t="s">
        <v>167</v>
      </c>
      <c r="BR4" s="11" t="s">
        <v>3</v>
      </c>
      <c r="BS4" s="9" t="s">
        <v>165</v>
      </c>
      <c r="BT4" s="14" t="s">
        <v>167</v>
      </c>
      <c r="BU4" s="11" t="s">
        <v>3</v>
      </c>
      <c r="BV4" s="9" t="s">
        <v>165</v>
      </c>
      <c r="BW4" s="14" t="s">
        <v>167</v>
      </c>
      <c r="BX4" s="11" t="s">
        <v>3</v>
      </c>
      <c r="BY4" s="9" t="s">
        <v>165</v>
      </c>
      <c r="BZ4" s="14" t="s">
        <v>167</v>
      </c>
      <c r="CA4" s="11" t="s">
        <v>3</v>
      </c>
      <c r="CB4" s="9" t="s">
        <v>165</v>
      </c>
      <c r="CC4" s="14" t="s">
        <v>167</v>
      </c>
      <c r="CD4" s="11" t="s">
        <v>3</v>
      </c>
      <c r="CE4" s="9" t="s">
        <v>165</v>
      </c>
      <c r="CF4" s="14" t="s">
        <v>167</v>
      </c>
      <c r="CG4" s="11" t="s">
        <v>3</v>
      </c>
      <c r="CH4" s="9" t="s">
        <v>165</v>
      </c>
      <c r="CI4" s="14" t="s">
        <v>167</v>
      </c>
      <c r="CJ4" s="11" t="s">
        <v>3</v>
      </c>
      <c r="CK4" s="9" t="s">
        <v>165</v>
      </c>
      <c r="CL4" s="14" t="s">
        <v>167</v>
      </c>
      <c r="CM4" s="11" t="s">
        <v>3</v>
      </c>
      <c r="CN4" s="9" t="s">
        <v>165</v>
      </c>
      <c r="CO4" s="14" t="s">
        <v>167</v>
      </c>
      <c r="CP4" s="11" t="s">
        <v>3</v>
      </c>
      <c r="CQ4" s="9" t="s">
        <v>165</v>
      </c>
      <c r="CR4" s="14" t="s">
        <v>167</v>
      </c>
      <c r="CS4" s="11" t="s">
        <v>3</v>
      </c>
      <c r="CT4" s="9" t="s">
        <v>165</v>
      </c>
      <c r="CU4" s="14" t="s">
        <v>167</v>
      </c>
      <c r="CV4" s="11" t="s">
        <v>3</v>
      </c>
      <c r="CW4" s="9" t="s">
        <v>165</v>
      </c>
      <c r="CX4" s="14" t="s">
        <v>167</v>
      </c>
    </row>
    <row r="5" spans="1:102" x14ac:dyDescent="0.25">
      <c r="A5" s="6" t="s">
        <v>186</v>
      </c>
      <c r="B5" s="4" t="s">
        <v>187</v>
      </c>
      <c r="C5" s="13">
        <v>14.05</v>
      </c>
      <c r="D5" s="19">
        <f>+G5+J5+M5+P5+S5+V5+Y5+AB5+AE5+AH5+AK5+AN5+AQ5+AT5+AW5+AZ5+BC5+BF5+BI5+BL5+BO5+BR5+BU5+BX5+CA5+CD5+CG5+CJ5+CM5+CP5+CS5+CV5</f>
        <v>1332</v>
      </c>
      <c r="E5" s="5" t="s">
        <v>168</v>
      </c>
      <c r="F5" s="13">
        <f>+D5*C5</f>
        <v>18714.600000000002</v>
      </c>
      <c r="G5" s="10" t="str">
        <f>IFERROR(VLOOKUP(A5,'1'!U:V,2,0),"0")</f>
        <v>0</v>
      </c>
      <c r="H5" s="5" t="s">
        <v>168</v>
      </c>
      <c r="I5" s="15">
        <f t="shared" ref="I5:I36" si="3">+G5*C5</f>
        <v>0</v>
      </c>
      <c r="J5" s="10" t="str">
        <f>IFERROR(VLOOKUP(A5,'2'!U:V,2,0),"0")</f>
        <v>0</v>
      </c>
      <c r="K5" s="5" t="s">
        <v>168</v>
      </c>
      <c r="L5" s="15">
        <f t="shared" ref="L5:L36" si="4">+J5*C5</f>
        <v>0</v>
      </c>
      <c r="M5" s="10" t="str">
        <f>IFERROR(VLOOKUP(A5,'3'!U:V,2,0),"0")</f>
        <v>0</v>
      </c>
      <c r="N5" s="5" t="s">
        <v>168</v>
      </c>
      <c r="O5" s="15">
        <f t="shared" ref="O5:O36" si="5">+M5*C5</f>
        <v>0</v>
      </c>
      <c r="P5" s="10" t="str">
        <f>IFERROR(VLOOKUP(A5,'4'!U:V,2,0),"0")</f>
        <v>0</v>
      </c>
      <c r="Q5" s="5" t="s">
        <v>168</v>
      </c>
      <c r="R5" s="15">
        <f t="shared" ref="R5:R36" si="6">+P5*C5</f>
        <v>0</v>
      </c>
      <c r="S5" s="10" t="str">
        <f>IFERROR(VLOOKUP(A5,'5'!U:V,2,0),"0")</f>
        <v>0</v>
      </c>
      <c r="T5" s="5" t="s">
        <v>168</v>
      </c>
      <c r="U5" s="15">
        <f t="shared" ref="U5:U36" si="7">+S5*C5</f>
        <v>0</v>
      </c>
      <c r="V5" s="10">
        <f>IFERROR(VLOOKUP(A5,'6'!U:V,2,0),"0")</f>
        <v>13</v>
      </c>
      <c r="W5" s="5" t="s">
        <v>168</v>
      </c>
      <c r="X5" s="15">
        <f t="shared" ref="X5:X36" si="8">+V5*C5</f>
        <v>182.65</v>
      </c>
      <c r="Y5" s="10">
        <f>IFERROR(VLOOKUP(A5,'7'!U:V,2,0),"0")</f>
        <v>28</v>
      </c>
      <c r="Z5" s="5" t="s">
        <v>168</v>
      </c>
      <c r="AA5" s="15">
        <f t="shared" ref="AA5:AA36" si="9">+Y5*C5</f>
        <v>393.40000000000003</v>
      </c>
      <c r="AB5" s="10" t="str">
        <f>IFERROR(VLOOKUP(A5,'8'!U:V,2,0),"0")</f>
        <v>0</v>
      </c>
      <c r="AC5" s="5" t="s">
        <v>168</v>
      </c>
      <c r="AD5" s="15">
        <f t="shared" ref="AD5:AD36" si="10">+AB5*C5</f>
        <v>0</v>
      </c>
      <c r="AE5" s="10" t="str">
        <f>IFERROR(VLOOKUP(A5,'9'!U:V,2,0),"0")</f>
        <v>0</v>
      </c>
      <c r="AF5" s="5" t="s">
        <v>168</v>
      </c>
      <c r="AG5" s="15">
        <f t="shared" ref="AG5:AG36" si="11">+AE5*C5</f>
        <v>0</v>
      </c>
      <c r="AH5" s="10">
        <f>IFERROR(VLOOKUP(A5,'10'!U:V,2,0),"0")</f>
        <v>20</v>
      </c>
      <c r="AI5" s="5" t="s">
        <v>168</v>
      </c>
      <c r="AJ5" s="15">
        <f t="shared" ref="AJ5:AJ36" si="12">+AH5*C5</f>
        <v>281</v>
      </c>
      <c r="AK5" s="10">
        <f>IFERROR(VLOOKUP(A5,'11'!U:V,2,0),"0")</f>
        <v>32</v>
      </c>
      <c r="AL5" s="5" t="s">
        <v>168</v>
      </c>
      <c r="AM5" s="15">
        <f t="shared" ref="AM5:AM36" si="13">+AK5*C5</f>
        <v>449.6</v>
      </c>
      <c r="AN5" s="10">
        <f>IFERROR(VLOOKUP(A5,'12'!U:V,2,0),"0")</f>
        <v>17</v>
      </c>
      <c r="AO5" s="5" t="s">
        <v>168</v>
      </c>
      <c r="AP5" s="15">
        <f t="shared" ref="AP5:AP36" si="14">+AN5*C5</f>
        <v>238.85000000000002</v>
      </c>
      <c r="AQ5" s="10">
        <f>IFERROR(VLOOKUP(A5,'13'!U:V,2,0),"0")</f>
        <v>32</v>
      </c>
      <c r="AR5" s="5" t="s">
        <v>168</v>
      </c>
      <c r="AS5" s="15">
        <f t="shared" ref="AS5:AS36" si="15">+AQ5*C5</f>
        <v>449.6</v>
      </c>
      <c r="AT5" s="10">
        <f>IFERROR(VLOOKUP(A5,'14'!U:V,2,0),"0")</f>
        <v>30</v>
      </c>
      <c r="AU5" s="5" t="s">
        <v>168</v>
      </c>
      <c r="AV5" s="15">
        <f t="shared" ref="AV5:AV36" si="16">+AT5*C5</f>
        <v>421.5</v>
      </c>
      <c r="AW5" s="10">
        <f>IFERROR(VLOOKUP(A5,'15'!U:V,2,0),"0")</f>
        <v>34</v>
      </c>
      <c r="AX5" s="5" t="s">
        <v>168</v>
      </c>
      <c r="AY5" s="15">
        <f t="shared" ref="AY5:AY36" si="17">+AW5*C5</f>
        <v>477.70000000000005</v>
      </c>
      <c r="AZ5" s="10">
        <f>IFERROR(VLOOKUP(A5,'16'!U:V,2,0),"0")</f>
        <v>29</v>
      </c>
      <c r="BA5" s="5" t="s">
        <v>168</v>
      </c>
      <c r="BB5" s="15">
        <f t="shared" ref="BB5:BB36" si="18">+AZ5*C5</f>
        <v>407.45000000000005</v>
      </c>
      <c r="BC5" s="10">
        <f>IFERROR(VLOOKUP(A5,'17'!U:V,2,0),"0")</f>
        <v>19</v>
      </c>
      <c r="BD5" s="5" t="s">
        <v>168</v>
      </c>
      <c r="BE5" s="15">
        <f t="shared" ref="BE5:BE36" si="19">+BC5*C5</f>
        <v>266.95</v>
      </c>
      <c r="BF5" s="10">
        <f>IFERROR(VLOOKUP(A5,'18'!U:V,2,0),"0")</f>
        <v>168</v>
      </c>
      <c r="BG5" s="5" t="s">
        <v>168</v>
      </c>
      <c r="BH5" s="15">
        <f>+BF5*C5</f>
        <v>2360.4</v>
      </c>
      <c r="BI5" s="10">
        <f>IFERROR(VLOOKUP(A5,'19'!U:V,2,0),"0")</f>
        <v>147</v>
      </c>
      <c r="BJ5" s="5" t="s">
        <v>168</v>
      </c>
      <c r="BK5" s="15">
        <f>+BI5*C5</f>
        <v>2065.35</v>
      </c>
      <c r="BL5" s="10">
        <f>IFERROR(VLOOKUP(A5,'20'!U:V,2,0),"0")</f>
        <v>63</v>
      </c>
      <c r="BM5" s="5" t="s">
        <v>168</v>
      </c>
      <c r="BN5" s="15">
        <f>+BL5*C5</f>
        <v>885.15000000000009</v>
      </c>
      <c r="BO5" s="10">
        <f>IFERROR(VLOOKUP(A5,'21'!U:V,2,0),"0")</f>
        <v>80</v>
      </c>
      <c r="BP5" s="5" t="s">
        <v>168</v>
      </c>
      <c r="BQ5" s="15">
        <f>+BO5*C5</f>
        <v>1124</v>
      </c>
      <c r="BR5" s="10">
        <f>IFERROR(VLOOKUP(A5,'22'!U:V,2,0),"0")</f>
        <v>76</v>
      </c>
      <c r="BS5" s="5" t="s">
        <v>168</v>
      </c>
      <c r="BT5" s="15">
        <f>+BR5*C5</f>
        <v>1067.8</v>
      </c>
      <c r="BU5" s="10">
        <f>IFERROR(VLOOKUP(A5,'23'!U:V,2,0),"0")</f>
        <v>190</v>
      </c>
      <c r="BV5" s="5" t="s">
        <v>168</v>
      </c>
      <c r="BW5" s="15">
        <f>+BU5*C5</f>
        <v>2669.5</v>
      </c>
      <c r="BX5" s="10">
        <f>IFERROR(VLOOKUP(A5,'24'!U:V,2,0),"0")</f>
        <v>76</v>
      </c>
      <c r="BY5" s="5" t="s">
        <v>168</v>
      </c>
      <c r="BZ5" s="15">
        <f>+BX5*C5</f>
        <v>1067.8</v>
      </c>
      <c r="CA5" s="10">
        <f>IFERROR(VLOOKUP(A5,'25'!U:V,2,0),"0")</f>
        <v>121</v>
      </c>
      <c r="CB5" s="5" t="s">
        <v>168</v>
      </c>
      <c r="CC5" s="15">
        <f>+CA5*C5</f>
        <v>1700.0500000000002</v>
      </c>
      <c r="CD5" s="10">
        <f>IFERROR(VLOOKUP(A5,'26'!U:V,2,0),"0")</f>
        <v>52</v>
      </c>
      <c r="CE5" s="5" t="s">
        <v>168</v>
      </c>
      <c r="CF5" s="15">
        <f>+CD5*C5</f>
        <v>730.6</v>
      </c>
      <c r="CG5" s="10">
        <f>IFERROR(VLOOKUP(A5,'27'!U:V,2,0),"0")</f>
        <v>66</v>
      </c>
      <c r="CH5" s="5" t="s">
        <v>168</v>
      </c>
      <c r="CI5" s="15">
        <f>+CG5*C5</f>
        <v>927.30000000000007</v>
      </c>
      <c r="CJ5" s="10">
        <f>IFERROR(VLOOKUP(A5,'28'!U:V,2,0),"0")</f>
        <v>39</v>
      </c>
      <c r="CK5" s="5" t="s">
        <v>168</v>
      </c>
      <c r="CL5" s="15">
        <f>+CJ5*C5</f>
        <v>547.95000000000005</v>
      </c>
      <c r="CM5" s="10" t="str">
        <f>IFERROR(VLOOKUP(A5,'29'!U:V,2,0),"0")</f>
        <v>0</v>
      </c>
      <c r="CN5" s="5" t="s">
        <v>168</v>
      </c>
      <c r="CO5" s="15">
        <f>+CM5*C5</f>
        <v>0</v>
      </c>
      <c r="CP5" s="10" t="str">
        <f>IFERROR(VLOOKUP(A5,'30'!U:V,2,0),"0")</f>
        <v>0</v>
      </c>
      <c r="CQ5" s="5" t="s">
        <v>168</v>
      </c>
      <c r="CR5" s="15">
        <f>+CP5*C5</f>
        <v>0</v>
      </c>
      <c r="CS5" s="10" t="str">
        <f>IFERROR(VLOOKUP(A5,'31'!U:V,2,0),"0")</f>
        <v>0</v>
      </c>
      <c r="CT5" s="5" t="s">
        <v>168</v>
      </c>
      <c r="CU5" s="15">
        <f>+CS5*C5</f>
        <v>0</v>
      </c>
      <c r="CV5" s="10" t="str">
        <f>IFERROR(VLOOKUP(A5,'เซต1-28'!V:W,2,0),"0")</f>
        <v>0</v>
      </c>
      <c r="CW5" s="5" t="s">
        <v>168</v>
      </c>
      <c r="CX5" s="15">
        <f t="shared" ref="CX5:CX68" si="20">+CV5*CO5</f>
        <v>0</v>
      </c>
    </row>
    <row r="6" spans="1:102" x14ac:dyDescent="0.25">
      <c r="A6" s="6" t="s">
        <v>44</v>
      </c>
      <c r="B6" s="4" t="s">
        <v>45</v>
      </c>
      <c r="C6" s="13">
        <v>19.579999999999998</v>
      </c>
      <c r="D6" s="19">
        <f t="shared" ref="D6:D68" si="21">+G6+J6+M6+P6+S6+V6+Y6+AB6+AE6+AH6+AK6+AN6+AQ6+AT6+AW6+AZ6+BC6+BF6+BI6+BL6+BO6+BR6+BU6+BX6+CA6+CD6+CG6+CJ6+CM6+CP6+CS6+CV6</f>
        <v>332</v>
      </c>
      <c r="E6" s="5" t="s">
        <v>168</v>
      </c>
      <c r="F6" s="13">
        <f t="shared" ref="F6:F36" si="22">+D6*C6</f>
        <v>6500.5599999999995</v>
      </c>
      <c r="G6" s="10" t="str">
        <f>IFERROR(VLOOKUP(A6,'1'!U:V,2,0),"0")</f>
        <v>0</v>
      </c>
      <c r="H6" s="5" t="s">
        <v>168</v>
      </c>
      <c r="I6" s="15">
        <f t="shared" si="3"/>
        <v>0</v>
      </c>
      <c r="J6" s="10" t="str">
        <f>IFERROR(VLOOKUP(A6,'2'!U:V,2,0),"0")</f>
        <v>0</v>
      </c>
      <c r="K6" s="5" t="s">
        <v>168</v>
      </c>
      <c r="L6" s="15">
        <f t="shared" si="4"/>
        <v>0</v>
      </c>
      <c r="M6" s="10" t="str">
        <f>IFERROR(VLOOKUP(A6,'3'!U:V,2,0),"0")</f>
        <v>0</v>
      </c>
      <c r="N6" s="5" t="s">
        <v>168</v>
      </c>
      <c r="O6" s="15">
        <f t="shared" si="5"/>
        <v>0</v>
      </c>
      <c r="P6" s="10">
        <f>IFERROR(VLOOKUP(A6,'4'!U:V,2,0),"0")</f>
        <v>10</v>
      </c>
      <c r="Q6" s="5" t="s">
        <v>168</v>
      </c>
      <c r="R6" s="15">
        <f t="shared" si="6"/>
        <v>195.79999999999998</v>
      </c>
      <c r="S6" s="10">
        <f>IFERROR(VLOOKUP(A6,'5'!U:V,2,0),"0")</f>
        <v>35</v>
      </c>
      <c r="T6" s="5" t="s">
        <v>168</v>
      </c>
      <c r="U6" s="15">
        <f t="shared" si="7"/>
        <v>685.3</v>
      </c>
      <c r="V6" s="10">
        <f>IFERROR(VLOOKUP(A6,'6'!U:V,2,0),"0")</f>
        <v>39</v>
      </c>
      <c r="W6" s="5" t="s">
        <v>168</v>
      </c>
      <c r="X6" s="15">
        <f t="shared" si="8"/>
        <v>763.61999999999989</v>
      </c>
      <c r="Y6" s="10">
        <f>IFERROR(VLOOKUP(A6,'7'!U:V,2,0),"0")</f>
        <v>12</v>
      </c>
      <c r="Z6" s="5" t="s">
        <v>168</v>
      </c>
      <c r="AA6" s="15">
        <f t="shared" si="9"/>
        <v>234.95999999999998</v>
      </c>
      <c r="AB6" s="10">
        <f>IFERROR(VLOOKUP(A6,'8'!U:V,2,0),"0")</f>
        <v>7</v>
      </c>
      <c r="AC6" s="5" t="s">
        <v>168</v>
      </c>
      <c r="AD6" s="15">
        <f t="shared" si="10"/>
        <v>137.06</v>
      </c>
      <c r="AE6" s="10">
        <f>IFERROR(VLOOKUP(A6,'9'!U:V,2,0),"0")</f>
        <v>9</v>
      </c>
      <c r="AF6" s="5" t="s">
        <v>168</v>
      </c>
      <c r="AG6" s="15">
        <f t="shared" si="11"/>
        <v>176.21999999999997</v>
      </c>
      <c r="AH6" s="10">
        <f>IFERROR(VLOOKUP(A6,'10'!U:V,2,0),"0")</f>
        <v>14</v>
      </c>
      <c r="AI6" s="5" t="s">
        <v>168</v>
      </c>
      <c r="AJ6" s="15">
        <f t="shared" si="12"/>
        <v>274.12</v>
      </c>
      <c r="AK6" s="10">
        <f>IFERROR(VLOOKUP(A6,'11'!U:V,2,0),"0")</f>
        <v>6</v>
      </c>
      <c r="AL6" s="5" t="s">
        <v>168</v>
      </c>
      <c r="AM6" s="15">
        <f t="shared" si="13"/>
        <v>117.47999999999999</v>
      </c>
      <c r="AN6" s="10">
        <f>IFERROR(VLOOKUP(A6,'12'!U:V,2,0),"0")</f>
        <v>10</v>
      </c>
      <c r="AO6" s="5" t="s">
        <v>168</v>
      </c>
      <c r="AP6" s="15">
        <f t="shared" si="14"/>
        <v>195.79999999999998</v>
      </c>
      <c r="AQ6" s="10">
        <f>IFERROR(VLOOKUP(A6,'13'!U:V,2,0),"0")</f>
        <v>5</v>
      </c>
      <c r="AR6" s="5" t="s">
        <v>168</v>
      </c>
      <c r="AS6" s="15">
        <f t="shared" si="15"/>
        <v>97.899999999999991</v>
      </c>
      <c r="AT6" s="10" t="str">
        <f>IFERROR(VLOOKUP(A6,'14'!U:V,2,0),"0")</f>
        <v>0</v>
      </c>
      <c r="AU6" s="5" t="s">
        <v>168</v>
      </c>
      <c r="AV6" s="15">
        <f t="shared" si="16"/>
        <v>0</v>
      </c>
      <c r="AW6" s="10">
        <f>IFERROR(VLOOKUP(A6,'15'!U:V,2,0),"0")</f>
        <v>16</v>
      </c>
      <c r="AX6" s="5" t="s">
        <v>168</v>
      </c>
      <c r="AY6" s="15">
        <f t="shared" si="17"/>
        <v>313.27999999999997</v>
      </c>
      <c r="AZ6" s="10">
        <f>IFERROR(VLOOKUP(A6,'16'!U:V,2,0),"0")</f>
        <v>10</v>
      </c>
      <c r="BA6" s="5" t="s">
        <v>168</v>
      </c>
      <c r="BB6" s="15">
        <f t="shared" si="18"/>
        <v>195.79999999999998</v>
      </c>
      <c r="BC6" s="10">
        <f>IFERROR(VLOOKUP(A6,'17'!U:V,2,0),"0")</f>
        <v>10</v>
      </c>
      <c r="BD6" s="5" t="s">
        <v>168</v>
      </c>
      <c r="BE6" s="15">
        <f t="shared" si="19"/>
        <v>195.79999999999998</v>
      </c>
      <c r="BF6" s="10">
        <f>IFERROR(VLOOKUP(A6,'18'!U:V,2,0),"0")</f>
        <v>2</v>
      </c>
      <c r="BG6" s="5" t="s">
        <v>168</v>
      </c>
      <c r="BH6" s="15">
        <f t="shared" ref="BH6:BH69" si="23">+BF6*C6</f>
        <v>39.159999999999997</v>
      </c>
      <c r="BI6" s="10">
        <f>IFERROR(VLOOKUP(A6,'19'!U:V,2,0),"0")</f>
        <v>46</v>
      </c>
      <c r="BJ6" s="5" t="s">
        <v>168</v>
      </c>
      <c r="BK6" s="15">
        <f t="shared" ref="BK6:BK69" si="24">+BI6*C6</f>
        <v>900.68</v>
      </c>
      <c r="BL6" s="10">
        <f>IFERROR(VLOOKUP(A6,'20'!U:V,2,0),"0")</f>
        <v>24</v>
      </c>
      <c r="BM6" s="5" t="s">
        <v>168</v>
      </c>
      <c r="BN6" s="15">
        <f t="shared" ref="BN6:BN69" si="25">+BL6*C6</f>
        <v>469.91999999999996</v>
      </c>
      <c r="BO6" s="10">
        <f>IFERROR(VLOOKUP(A6,'21'!U:V,2,0),"0")</f>
        <v>13</v>
      </c>
      <c r="BP6" s="5" t="s">
        <v>168</v>
      </c>
      <c r="BQ6" s="15">
        <f t="shared" ref="BQ6:BQ69" si="26">+BO6*C6</f>
        <v>254.53999999999996</v>
      </c>
      <c r="BR6" s="10">
        <f>IFERROR(VLOOKUP(A6,'22'!U:V,2,0),"0")</f>
        <v>6</v>
      </c>
      <c r="BS6" s="5" t="s">
        <v>168</v>
      </c>
      <c r="BT6" s="15">
        <f t="shared" ref="BT6:BT69" si="27">+BR6*C6</f>
        <v>117.47999999999999</v>
      </c>
      <c r="BU6" s="10">
        <f>IFERROR(VLOOKUP(A6,'23'!U:V,2,0),"0")</f>
        <v>3</v>
      </c>
      <c r="BV6" s="5" t="s">
        <v>168</v>
      </c>
      <c r="BW6" s="15">
        <f t="shared" ref="BW6:BW69" si="28">+BU6*C6</f>
        <v>58.739999999999995</v>
      </c>
      <c r="BX6" s="10">
        <f>IFERROR(VLOOKUP(A6,'24'!U:V,2,0),"0")</f>
        <v>22</v>
      </c>
      <c r="BY6" s="5" t="s">
        <v>168</v>
      </c>
      <c r="BZ6" s="15">
        <f t="shared" ref="BZ6:BZ69" si="29">+BX6*C6</f>
        <v>430.76</v>
      </c>
      <c r="CA6" s="10">
        <f>IFERROR(VLOOKUP(A6,'25'!U:V,2,0),"0")</f>
        <v>8</v>
      </c>
      <c r="CB6" s="5" t="s">
        <v>168</v>
      </c>
      <c r="CC6" s="15">
        <f t="shared" ref="CC6:CC69" si="30">+CA6*C6</f>
        <v>156.63999999999999</v>
      </c>
      <c r="CD6" s="10">
        <f>IFERROR(VLOOKUP(A6,'26'!U:V,2,0),"0")</f>
        <v>18</v>
      </c>
      <c r="CE6" s="5" t="s">
        <v>168</v>
      </c>
      <c r="CF6" s="15">
        <f t="shared" ref="CF6:CF69" si="31">+CD6*C6</f>
        <v>352.43999999999994</v>
      </c>
      <c r="CG6" s="10" t="str">
        <f>IFERROR(VLOOKUP(A6,'27'!U:V,2,0),"0")</f>
        <v>0</v>
      </c>
      <c r="CH6" s="5" t="s">
        <v>168</v>
      </c>
      <c r="CI6" s="15">
        <f t="shared" ref="CI6:CI69" si="32">+CG6*C6</f>
        <v>0</v>
      </c>
      <c r="CJ6" s="10">
        <f>IFERROR(VLOOKUP(A6,'28'!U:V,2,0),"0")</f>
        <v>7</v>
      </c>
      <c r="CK6" s="5" t="s">
        <v>168</v>
      </c>
      <c r="CL6" s="15">
        <f t="shared" ref="CL6:CL69" si="33">+CJ6*C6</f>
        <v>137.06</v>
      </c>
      <c r="CM6" s="10" t="str">
        <f>IFERROR(VLOOKUP(A6,'29'!U:V,2,0),"0")</f>
        <v>0</v>
      </c>
      <c r="CN6" s="5" t="s">
        <v>168</v>
      </c>
      <c r="CO6" s="15">
        <f t="shared" ref="CO6:CO69" si="34">+CM6*C6</f>
        <v>0</v>
      </c>
      <c r="CP6" s="10" t="str">
        <f>IFERROR(VLOOKUP(A6,'30'!U:V,2,0),"0")</f>
        <v>0</v>
      </c>
      <c r="CQ6" s="5" t="s">
        <v>168</v>
      </c>
      <c r="CR6" s="15">
        <f t="shared" ref="CR6:CR69" si="35">+CP6*C6</f>
        <v>0</v>
      </c>
      <c r="CS6" s="10" t="str">
        <f>IFERROR(VLOOKUP(A6,'31'!U:V,2,0),"0")</f>
        <v>0</v>
      </c>
      <c r="CT6" s="5" t="s">
        <v>168</v>
      </c>
      <c r="CU6" s="15">
        <f t="shared" ref="CU6:CU69" si="36">+CS6*C6</f>
        <v>0</v>
      </c>
      <c r="CV6" s="10" t="str">
        <f>IFERROR(VLOOKUP(A6,'เซต1-28'!V:W,2,0),"0")</f>
        <v>0</v>
      </c>
      <c r="CW6" s="5" t="s">
        <v>168</v>
      </c>
      <c r="CX6" s="15">
        <f t="shared" si="20"/>
        <v>0</v>
      </c>
    </row>
    <row r="7" spans="1:102" x14ac:dyDescent="0.25">
      <c r="A7" s="6" t="s">
        <v>144</v>
      </c>
      <c r="B7" s="4" t="s">
        <v>145</v>
      </c>
      <c r="C7" s="13">
        <v>17.5</v>
      </c>
      <c r="D7" s="19">
        <f t="shared" si="21"/>
        <v>0</v>
      </c>
      <c r="E7" s="5" t="s">
        <v>170</v>
      </c>
      <c r="F7" s="13">
        <f t="shared" si="22"/>
        <v>0</v>
      </c>
      <c r="G7" s="10" t="str">
        <f>IFERROR(VLOOKUP(A7,'1'!U:V,2,0),"0")</f>
        <v>0</v>
      </c>
      <c r="H7" s="5" t="s">
        <v>170</v>
      </c>
      <c r="I7" s="15">
        <f t="shared" si="3"/>
        <v>0</v>
      </c>
      <c r="J7" s="10" t="str">
        <f>IFERROR(VLOOKUP(A7,'2'!U:V,2,0),"0")</f>
        <v>0</v>
      </c>
      <c r="K7" s="5" t="s">
        <v>170</v>
      </c>
      <c r="L7" s="15">
        <f t="shared" si="4"/>
        <v>0</v>
      </c>
      <c r="M7" s="10" t="str">
        <f>IFERROR(VLOOKUP(A7,'3'!U:V,2,0),"0")</f>
        <v>0</v>
      </c>
      <c r="N7" s="5" t="s">
        <v>170</v>
      </c>
      <c r="O7" s="15">
        <f t="shared" si="5"/>
        <v>0</v>
      </c>
      <c r="P7" s="10" t="str">
        <f>IFERROR(VLOOKUP(A7,'4'!U:V,2,0),"0")</f>
        <v>0</v>
      </c>
      <c r="Q7" s="5" t="s">
        <v>170</v>
      </c>
      <c r="R7" s="15">
        <f t="shared" si="6"/>
        <v>0</v>
      </c>
      <c r="S7" s="10" t="str">
        <f>IFERROR(VLOOKUP(A7,'5'!U:V,2,0),"0")</f>
        <v>0</v>
      </c>
      <c r="T7" s="5" t="s">
        <v>170</v>
      </c>
      <c r="U7" s="15">
        <f t="shared" si="7"/>
        <v>0</v>
      </c>
      <c r="V7" s="10" t="str">
        <f>IFERROR(VLOOKUP(A7,'6'!U:V,2,0),"0")</f>
        <v>0</v>
      </c>
      <c r="W7" s="5" t="s">
        <v>170</v>
      </c>
      <c r="X7" s="15">
        <f t="shared" si="8"/>
        <v>0</v>
      </c>
      <c r="Y7" s="10" t="str">
        <f>IFERROR(VLOOKUP(A7,'7'!U:V,2,0),"0")</f>
        <v>0</v>
      </c>
      <c r="Z7" s="5" t="s">
        <v>170</v>
      </c>
      <c r="AA7" s="15">
        <f t="shared" si="9"/>
        <v>0</v>
      </c>
      <c r="AB7" s="10" t="str">
        <f>IFERROR(VLOOKUP(A7,'8'!U:V,2,0),"0")</f>
        <v>0</v>
      </c>
      <c r="AC7" s="5" t="s">
        <v>170</v>
      </c>
      <c r="AD7" s="15">
        <f t="shared" si="10"/>
        <v>0</v>
      </c>
      <c r="AE7" s="10" t="str">
        <f>IFERROR(VLOOKUP(A7,'9'!U:V,2,0),"0")</f>
        <v>0</v>
      </c>
      <c r="AF7" s="5" t="s">
        <v>170</v>
      </c>
      <c r="AG7" s="15">
        <f t="shared" si="11"/>
        <v>0</v>
      </c>
      <c r="AH7" s="10" t="str">
        <f>IFERROR(VLOOKUP(A7,'10'!U:V,2,0),"0")</f>
        <v>0</v>
      </c>
      <c r="AI7" s="5" t="s">
        <v>170</v>
      </c>
      <c r="AJ7" s="15">
        <f t="shared" si="12"/>
        <v>0</v>
      </c>
      <c r="AK7" s="10" t="str">
        <f>IFERROR(VLOOKUP(A7,'11'!U:V,2,0),"0")</f>
        <v>0</v>
      </c>
      <c r="AL7" s="5" t="s">
        <v>170</v>
      </c>
      <c r="AM7" s="15">
        <f t="shared" si="13"/>
        <v>0</v>
      </c>
      <c r="AN7" s="10" t="str">
        <f>IFERROR(VLOOKUP(A7,'12'!U:V,2,0),"0")</f>
        <v>0</v>
      </c>
      <c r="AO7" s="5" t="s">
        <v>170</v>
      </c>
      <c r="AP7" s="15">
        <f t="shared" si="14"/>
        <v>0</v>
      </c>
      <c r="AQ7" s="10" t="str">
        <f>IFERROR(VLOOKUP(A7,'13'!U:V,2,0),"0")</f>
        <v>0</v>
      </c>
      <c r="AR7" s="5" t="s">
        <v>170</v>
      </c>
      <c r="AS7" s="15">
        <f t="shared" si="15"/>
        <v>0</v>
      </c>
      <c r="AT7" s="10" t="str">
        <f>IFERROR(VLOOKUP(A7,'14'!U:V,2,0),"0")</f>
        <v>0</v>
      </c>
      <c r="AU7" s="5" t="s">
        <v>170</v>
      </c>
      <c r="AV7" s="15">
        <f t="shared" si="16"/>
        <v>0</v>
      </c>
      <c r="AW7" s="10" t="str">
        <f>IFERROR(VLOOKUP(A7,'15'!U:V,2,0),"0")</f>
        <v>0</v>
      </c>
      <c r="AX7" s="5" t="s">
        <v>170</v>
      </c>
      <c r="AY7" s="15">
        <f t="shared" si="17"/>
        <v>0</v>
      </c>
      <c r="AZ7" s="10" t="str">
        <f>IFERROR(VLOOKUP(A7,'16'!U:V,2,0),"0")</f>
        <v>0</v>
      </c>
      <c r="BA7" s="5" t="s">
        <v>170</v>
      </c>
      <c r="BB7" s="15">
        <f t="shared" si="18"/>
        <v>0</v>
      </c>
      <c r="BC7" s="10" t="str">
        <f>IFERROR(VLOOKUP(A7,'17'!U:V,2,0),"0")</f>
        <v>0</v>
      </c>
      <c r="BD7" s="5" t="s">
        <v>170</v>
      </c>
      <c r="BE7" s="15">
        <f t="shared" si="19"/>
        <v>0</v>
      </c>
      <c r="BF7" s="10" t="str">
        <f>IFERROR(VLOOKUP(A7,'18'!U:V,2,0),"0")</f>
        <v>0</v>
      </c>
      <c r="BG7" s="5" t="s">
        <v>170</v>
      </c>
      <c r="BH7" s="15">
        <f t="shared" si="23"/>
        <v>0</v>
      </c>
      <c r="BI7" s="10" t="str">
        <f>IFERROR(VLOOKUP(A7,'19'!U:V,2,0),"0")</f>
        <v>0</v>
      </c>
      <c r="BJ7" s="5" t="s">
        <v>170</v>
      </c>
      <c r="BK7" s="15">
        <f t="shared" si="24"/>
        <v>0</v>
      </c>
      <c r="BL7" s="10" t="str">
        <f>IFERROR(VLOOKUP(A7,'20'!U:V,2,0),"0")</f>
        <v>0</v>
      </c>
      <c r="BM7" s="5" t="s">
        <v>170</v>
      </c>
      <c r="BN7" s="15">
        <f t="shared" si="25"/>
        <v>0</v>
      </c>
      <c r="BO7" s="10" t="str">
        <f>IFERROR(VLOOKUP(A7,'21'!U:V,2,0),"0")</f>
        <v>0</v>
      </c>
      <c r="BP7" s="5" t="s">
        <v>170</v>
      </c>
      <c r="BQ7" s="15">
        <f t="shared" si="26"/>
        <v>0</v>
      </c>
      <c r="BR7" s="10" t="str">
        <f>IFERROR(VLOOKUP(A7,'22'!U:V,2,0),"0")</f>
        <v>0</v>
      </c>
      <c r="BS7" s="5" t="s">
        <v>170</v>
      </c>
      <c r="BT7" s="15">
        <f t="shared" si="27"/>
        <v>0</v>
      </c>
      <c r="BU7" s="10" t="str">
        <f>IFERROR(VLOOKUP(A7,'23'!U:V,2,0),"0")</f>
        <v>0</v>
      </c>
      <c r="BV7" s="5" t="s">
        <v>170</v>
      </c>
      <c r="BW7" s="15">
        <f t="shared" si="28"/>
        <v>0</v>
      </c>
      <c r="BX7" s="10" t="str">
        <f>IFERROR(VLOOKUP(A7,'24'!U:V,2,0),"0")</f>
        <v>0</v>
      </c>
      <c r="BY7" s="5" t="s">
        <v>170</v>
      </c>
      <c r="BZ7" s="15">
        <f t="shared" si="29"/>
        <v>0</v>
      </c>
      <c r="CA7" s="10" t="str">
        <f>IFERROR(VLOOKUP(A7,'25'!U:V,2,0),"0")</f>
        <v>0</v>
      </c>
      <c r="CB7" s="5" t="s">
        <v>170</v>
      </c>
      <c r="CC7" s="15">
        <f t="shared" si="30"/>
        <v>0</v>
      </c>
      <c r="CD7" s="10" t="str">
        <f>IFERROR(VLOOKUP(A7,'26'!U:V,2,0),"0")</f>
        <v>0</v>
      </c>
      <c r="CE7" s="5" t="s">
        <v>170</v>
      </c>
      <c r="CF7" s="15">
        <f t="shared" si="31"/>
        <v>0</v>
      </c>
      <c r="CG7" s="10" t="str">
        <f>IFERROR(VLOOKUP(A7,'27'!U:V,2,0),"0")</f>
        <v>0</v>
      </c>
      <c r="CH7" s="5" t="s">
        <v>170</v>
      </c>
      <c r="CI7" s="15">
        <f t="shared" si="32"/>
        <v>0</v>
      </c>
      <c r="CJ7" s="10" t="str">
        <f>IFERROR(VLOOKUP(A7,'28'!U:V,2,0),"0")</f>
        <v>0</v>
      </c>
      <c r="CK7" s="5" t="s">
        <v>170</v>
      </c>
      <c r="CL7" s="15">
        <f t="shared" si="33"/>
        <v>0</v>
      </c>
      <c r="CM7" s="10" t="str">
        <f>IFERROR(VLOOKUP(A7,'29'!U:V,2,0),"0")</f>
        <v>0</v>
      </c>
      <c r="CN7" s="5" t="s">
        <v>170</v>
      </c>
      <c r="CO7" s="15">
        <f t="shared" si="34"/>
        <v>0</v>
      </c>
      <c r="CP7" s="10" t="str">
        <f>IFERROR(VLOOKUP(A7,'30'!U:V,2,0),"0")</f>
        <v>0</v>
      </c>
      <c r="CQ7" s="5" t="s">
        <v>170</v>
      </c>
      <c r="CR7" s="15">
        <f t="shared" si="35"/>
        <v>0</v>
      </c>
      <c r="CS7" s="10" t="str">
        <f>IFERROR(VLOOKUP(A7,'31'!U:V,2,0),"0")</f>
        <v>0</v>
      </c>
      <c r="CT7" s="5" t="s">
        <v>170</v>
      </c>
      <c r="CU7" s="15">
        <f t="shared" si="36"/>
        <v>0</v>
      </c>
      <c r="CV7" s="10" t="str">
        <f>IFERROR(VLOOKUP(A7,'เซต1-28'!V:W,2,0),"0")</f>
        <v>0</v>
      </c>
      <c r="CW7" s="5" t="s">
        <v>170</v>
      </c>
      <c r="CX7" s="15">
        <f t="shared" si="20"/>
        <v>0</v>
      </c>
    </row>
    <row r="8" spans="1:102" x14ac:dyDescent="0.25">
      <c r="A8" s="6" t="s">
        <v>190</v>
      </c>
      <c r="B8" s="4" t="s">
        <v>191</v>
      </c>
      <c r="C8" s="13">
        <v>4.43</v>
      </c>
      <c r="D8" s="19">
        <f t="shared" si="21"/>
        <v>1</v>
      </c>
      <c r="E8" s="5" t="s">
        <v>169</v>
      </c>
      <c r="F8" s="13">
        <f t="shared" si="22"/>
        <v>4.43</v>
      </c>
      <c r="G8" s="10" t="str">
        <f>IFERROR(VLOOKUP(A8,'1'!U:V,2,0),"0")</f>
        <v>0</v>
      </c>
      <c r="H8" s="5" t="s">
        <v>169</v>
      </c>
      <c r="I8" s="15">
        <f t="shared" si="3"/>
        <v>0</v>
      </c>
      <c r="J8" s="10" t="str">
        <f>IFERROR(VLOOKUP(A8,'2'!U:V,2,0),"0")</f>
        <v>0</v>
      </c>
      <c r="K8" s="5" t="s">
        <v>169</v>
      </c>
      <c r="L8" s="15">
        <f t="shared" si="4"/>
        <v>0</v>
      </c>
      <c r="M8" s="10" t="str">
        <f>IFERROR(VLOOKUP(A8,'3'!U:V,2,0),"0")</f>
        <v>0</v>
      </c>
      <c r="N8" s="5" t="s">
        <v>169</v>
      </c>
      <c r="O8" s="15">
        <f t="shared" si="5"/>
        <v>0</v>
      </c>
      <c r="P8" s="10" t="str">
        <f>IFERROR(VLOOKUP(A8,'4'!U:V,2,0),"0")</f>
        <v>0</v>
      </c>
      <c r="Q8" s="5" t="s">
        <v>169</v>
      </c>
      <c r="R8" s="15">
        <f t="shared" si="6"/>
        <v>0</v>
      </c>
      <c r="S8" s="10" t="str">
        <f>IFERROR(VLOOKUP(A8,'5'!U:V,2,0),"0")</f>
        <v>0</v>
      </c>
      <c r="T8" s="5" t="s">
        <v>169</v>
      </c>
      <c r="U8" s="15">
        <f t="shared" si="7"/>
        <v>0</v>
      </c>
      <c r="V8" s="10" t="str">
        <f>IFERROR(VLOOKUP(A8,'6'!U:V,2,0),"0")</f>
        <v>0</v>
      </c>
      <c r="W8" s="5" t="s">
        <v>169</v>
      </c>
      <c r="X8" s="15">
        <f t="shared" si="8"/>
        <v>0</v>
      </c>
      <c r="Y8" s="10" t="str">
        <f>IFERROR(VLOOKUP(A8,'7'!U:V,2,0),"0")</f>
        <v>0</v>
      </c>
      <c r="Z8" s="5" t="s">
        <v>169</v>
      </c>
      <c r="AA8" s="15">
        <f t="shared" si="9"/>
        <v>0</v>
      </c>
      <c r="AB8" s="10" t="str">
        <f>IFERROR(VLOOKUP(A8,'8'!U:V,2,0),"0")</f>
        <v>0</v>
      </c>
      <c r="AC8" s="5" t="s">
        <v>169</v>
      </c>
      <c r="AD8" s="15">
        <f t="shared" si="10"/>
        <v>0</v>
      </c>
      <c r="AE8" s="10" t="str">
        <f>IFERROR(VLOOKUP(A8,'9'!U:V,2,0),"0")</f>
        <v>0</v>
      </c>
      <c r="AF8" s="5" t="s">
        <v>169</v>
      </c>
      <c r="AG8" s="15">
        <f t="shared" si="11"/>
        <v>0</v>
      </c>
      <c r="AH8" s="10" t="str">
        <f>IFERROR(VLOOKUP(A8,'10'!U:V,2,0),"0")</f>
        <v>0</v>
      </c>
      <c r="AI8" s="5" t="s">
        <v>169</v>
      </c>
      <c r="AJ8" s="15">
        <f t="shared" si="12"/>
        <v>0</v>
      </c>
      <c r="AK8" s="10" t="str">
        <f>IFERROR(VLOOKUP(A8,'11'!U:V,2,0),"0")</f>
        <v>0</v>
      </c>
      <c r="AL8" s="5" t="s">
        <v>169</v>
      </c>
      <c r="AM8" s="15">
        <f t="shared" si="13"/>
        <v>0</v>
      </c>
      <c r="AN8" s="10" t="str">
        <f>IFERROR(VLOOKUP(A8,'12'!U:V,2,0),"0")</f>
        <v>0</v>
      </c>
      <c r="AO8" s="5" t="s">
        <v>169</v>
      </c>
      <c r="AP8" s="15">
        <f t="shared" si="14"/>
        <v>0</v>
      </c>
      <c r="AQ8" s="10" t="str">
        <f>IFERROR(VLOOKUP(A8,'13'!U:V,2,0),"0")</f>
        <v>0</v>
      </c>
      <c r="AR8" s="5" t="s">
        <v>169</v>
      </c>
      <c r="AS8" s="15">
        <f t="shared" si="15"/>
        <v>0</v>
      </c>
      <c r="AT8" s="10" t="str">
        <f>IFERROR(VLOOKUP(A8,'14'!U:V,2,0),"0")</f>
        <v>0</v>
      </c>
      <c r="AU8" s="5" t="s">
        <v>169</v>
      </c>
      <c r="AV8" s="15">
        <f t="shared" si="16"/>
        <v>0</v>
      </c>
      <c r="AW8" s="10" t="str">
        <f>IFERROR(VLOOKUP(A8,'15'!U:V,2,0),"0")</f>
        <v>0</v>
      </c>
      <c r="AX8" s="5" t="s">
        <v>169</v>
      </c>
      <c r="AY8" s="15">
        <f t="shared" si="17"/>
        <v>0</v>
      </c>
      <c r="AZ8" s="10" t="str">
        <f>IFERROR(VLOOKUP(A8,'16'!U:V,2,0),"0")</f>
        <v>0</v>
      </c>
      <c r="BA8" s="5" t="s">
        <v>169</v>
      </c>
      <c r="BB8" s="15">
        <f t="shared" si="18"/>
        <v>0</v>
      </c>
      <c r="BC8" s="10" t="str">
        <f>IFERROR(VLOOKUP(A8,'17'!U:V,2,0),"0")</f>
        <v>0</v>
      </c>
      <c r="BD8" s="5" t="s">
        <v>169</v>
      </c>
      <c r="BE8" s="15">
        <f t="shared" si="19"/>
        <v>0</v>
      </c>
      <c r="BF8" s="10" t="str">
        <f>IFERROR(VLOOKUP(A8,'18'!U:V,2,0),"0")</f>
        <v>0</v>
      </c>
      <c r="BG8" s="5" t="s">
        <v>169</v>
      </c>
      <c r="BH8" s="15">
        <f t="shared" si="23"/>
        <v>0</v>
      </c>
      <c r="BI8" s="10" t="str">
        <f>IFERROR(VLOOKUP(A8,'19'!U:V,2,0),"0")</f>
        <v>0</v>
      </c>
      <c r="BJ8" s="5" t="s">
        <v>169</v>
      </c>
      <c r="BK8" s="15">
        <f t="shared" si="24"/>
        <v>0</v>
      </c>
      <c r="BL8" s="10" t="str">
        <f>IFERROR(VLOOKUP(A8,'20'!U:V,2,0),"0")</f>
        <v>0</v>
      </c>
      <c r="BM8" s="5" t="s">
        <v>169</v>
      </c>
      <c r="BN8" s="15">
        <f t="shared" si="25"/>
        <v>0</v>
      </c>
      <c r="BO8" s="10" t="str">
        <f>IFERROR(VLOOKUP(A8,'21'!U:V,2,0),"0")</f>
        <v>0</v>
      </c>
      <c r="BP8" s="5" t="s">
        <v>169</v>
      </c>
      <c r="BQ8" s="15">
        <f t="shared" si="26"/>
        <v>0</v>
      </c>
      <c r="BR8" s="10" t="str">
        <f>IFERROR(VLOOKUP(A8,'22'!U:V,2,0),"0")</f>
        <v>0</v>
      </c>
      <c r="BS8" s="5" t="s">
        <v>169</v>
      </c>
      <c r="BT8" s="15">
        <f t="shared" si="27"/>
        <v>0</v>
      </c>
      <c r="BU8" s="10" t="str">
        <f>IFERROR(VLOOKUP(A8,'23'!U:V,2,0),"0")</f>
        <v>0</v>
      </c>
      <c r="BV8" s="5" t="s">
        <v>169</v>
      </c>
      <c r="BW8" s="15">
        <f t="shared" si="28"/>
        <v>0</v>
      </c>
      <c r="BX8" s="10" t="str">
        <f>IFERROR(VLOOKUP(A8,'24'!U:V,2,0),"0")</f>
        <v>0</v>
      </c>
      <c r="BY8" s="5" t="s">
        <v>169</v>
      </c>
      <c r="BZ8" s="15">
        <f t="shared" si="29"/>
        <v>0</v>
      </c>
      <c r="CA8" s="10" t="str">
        <f>IFERROR(VLOOKUP(A8,'25'!U:V,2,0),"0")</f>
        <v>0</v>
      </c>
      <c r="CB8" s="5" t="s">
        <v>169</v>
      </c>
      <c r="CC8" s="15">
        <f t="shared" si="30"/>
        <v>0</v>
      </c>
      <c r="CD8" s="10" t="str">
        <f>IFERROR(VLOOKUP(A8,'26'!U:V,2,0),"0")</f>
        <v>0</v>
      </c>
      <c r="CE8" s="5" t="s">
        <v>169</v>
      </c>
      <c r="CF8" s="15">
        <f t="shared" si="31"/>
        <v>0</v>
      </c>
      <c r="CG8" s="10">
        <f>IFERROR(VLOOKUP(A8,'27'!U:V,2,0),"0")</f>
        <v>1</v>
      </c>
      <c r="CH8" s="5" t="s">
        <v>169</v>
      </c>
      <c r="CI8" s="15">
        <f t="shared" si="32"/>
        <v>4.43</v>
      </c>
      <c r="CJ8" s="10" t="str">
        <f>IFERROR(VLOOKUP(A8,'28'!U:V,2,0),"0")</f>
        <v>0</v>
      </c>
      <c r="CK8" s="5" t="s">
        <v>169</v>
      </c>
      <c r="CL8" s="15">
        <f t="shared" si="33"/>
        <v>0</v>
      </c>
      <c r="CM8" s="10" t="str">
        <f>IFERROR(VLOOKUP(A8,'29'!U:V,2,0),"0")</f>
        <v>0</v>
      </c>
      <c r="CN8" s="5" t="s">
        <v>169</v>
      </c>
      <c r="CO8" s="15">
        <f t="shared" si="34"/>
        <v>0</v>
      </c>
      <c r="CP8" s="10" t="str">
        <f>IFERROR(VLOOKUP(A8,'30'!U:V,2,0),"0")</f>
        <v>0</v>
      </c>
      <c r="CQ8" s="5" t="s">
        <v>169</v>
      </c>
      <c r="CR8" s="15">
        <f t="shared" si="35"/>
        <v>0</v>
      </c>
      <c r="CS8" s="10" t="str">
        <f>IFERROR(VLOOKUP(A8,'31'!U:V,2,0),"0")</f>
        <v>0</v>
      </c>
      <c r="CT8" s="5" t="s">
        <v>169</v>
      </c>
      <c r="CU8" s="15">
        <f t="shared" si="36"/>
        <v>0</v>
      </c>
      <c r="CV8" s="10" t="str">
        <f>IFERROR(VLOOKUP(A8,'เซต1-28'!V:W,2,0),"0")</f>
        <v>0</v>
      </c>
      <c r="CW8" s="5" t="s">
        <v>169</v>
      </c>
      <c r="CX8" s="15">
        <f t="shared" si="20"/>
        <v>0</v>
      </c>
    </row>
    <row r="9" spans="1:102" x14ac:dyDescent="0.25">
      <c r="A9" s="6" t="s">
        <v>113</v>
      </c>
      <c r="B9" s="4" t="s">
        <v>114</v>
      </c>
      <c r="C9" s="13">
        <v>22.02</v>
      </c>
      <c r="D9" s="19">
        <f t="shared" si="21"/>
        <v>11</v>
      </c>
      <c r="E9" s="5" t="s">
        <v>168</v>
      </c>
      <c r="F9" s="13">
        <f t="shared" si="22"/>
        <v>242.22</v>
      </c>
      <c r="G9" s="10" t="str">
        <f>IFERROR(VLOOKUP(A9,'1'!U:V,2,0),"0")</f>
        <v>0</v>
      </c>
      <c r="H9" s="5" t="s">
        <v>168</v>
      </c>
      <c r="I9" s="15">
        <f t="shared" si="3"/>
        <v>0</v>
      </c>
      <c r="J9" s="10" t="str">
        <f>IFERROR(VLOOKUP(A9,'2'!U:V,2,0),"0")</f>
        <v>0</v>
      </c>
      <c r="K9" s="5" t="s">
        <v>168</v>
      </c>
      <c r="L9" s="15">
        <f t="shared" si="4"/>
        <v>0</v>
      </c>
      <c r="M9" s="10" t="str">
        <f>IFERROR(VLOOKUP(A9,'3'!U:V,2,0),"0")</f>
        <v>0</v>
      </c>
      <c r="N9" s="5" t="s">
        <v>168</v>
      </c>
      <c r="O9" s="15">
        <f t="shared" si="5"/>
        <v>0</v>
      </c>
      <c r="P9" s="10" t="str">
        <f>IFERROR(VLOOKUP(A9,'4'!U:V,2,0),"0")</f>
        <v>0</v>
      </c>
      <c r="Q9" s="5" t="s">
        <v>168</v>
      </c>
      <c r="R9" s="15">
        <f t="shared" si="6"/>
        <v>0</v>
      </c>
      <c r="S9" s="10" t="str">
        <f>IFERROR(VLOOKUP(A9,'5'!U:V,2,0),"0")</f>
        <v>0</v>
      </c>
      <c r="T9" s="5" t="s">
        <v>168</v>
      </c>
      <c r="U9" s="15">
        <f t="shared" si="7"/>
        <v>0</v>
      </c>
      <c r="V9" s="10" t="str">
        <f>IFERROR(VLOOKUP(A9,'6'!U:V,2,0),"0")</f>
        <v>0</v>
      </c>
      <c r="W9" s="5" t="s">
        <v>168</v>
      </c>
      <c r="X9" s="15">
        <f t="shared" si="8"/>
        <v>0</v>
      </c>
      <c r="Y9" s="10" t="str">
        <f>IFERROR(VLOOKUP(A9,'7'!U:V,2,0),"0")</f>
        <v>0</v>
      </c>
      <c r="Z9" s="5" t="s">
        <v>168</v>
      </c>
      <c r="AA9" s="15">
        <f t="shared" si="9"/>
        <v>0</v>
      </c>
      <c r="AB9" s="10" t="str">
        <f>IFERROR(VLOOKUP(A9,'8'!U:V,2,0),"0")</f>
        <v>0</v>
      </c>
      <c r="AC9" s="5" t="s">
        <v>168</v>
      </c>
      <c r="AD9" s="15">
        <f t="shared" si="10"/>
        <v>0</v>
      </c>
      <c r="AE9" s="10">
        <f>IFERROR(VLOOKUP(A9,'9'!U:V,2,0),"0")</f>
        <v>1</v>
      </c>
      <c r="AF9" s="5" t="s">
        <v>168</v>
      </c>
      <c r="AG9" s="15">
        <f t="shared" si="11"/>
        <v>22.02</v>
      </c>
      <c r="AH9" s="10" t="str">
        <f>IFERROR(VLOOKUP(A9,'10'!U:V,2,0),"0")</f>
        <v>0</v>
      </c>
      <c r="AI9" s="5" t="s">
        <v>168</v>
      </c>
      <c r="AJ9" s="15">
        <f t="shared" si="12"/>
        <v>0</v>
      </c>
      <c r="AK9" s="10" t="str">
        <f>IFERROR(VLOOKUP(A9,'11'!U:V,2,0),"0")</f>
        <v>0</v>
      </c>
      <c r="AL9" s="5" t="s">
        <v>168</v>
      </c>
      <c r="AM9" s="15">
        <f t="shared" si="13"/>
        <v>0</v>
      </c>
      <c r="AN9" s="10" t="str">
        <f>IFERROR(VLOOKUP(A9,'12'!U:V,2,0),"0")</f>
        <v>0</v>
      </c>
      <c r="AO9" s="5" t="s">
        <v>168</v>
      </c>
      <c r="AP9" s="15">
        <f t="shared" si="14"/>
        <v>0</v>
      </c>
      <c r="AQ9" s="10" t="str">
        <f>IFERROR(VLOOKUP(A9,'13'!U:V,2,0),"0")</f>
        <v>0</v>
      </c>
      <c r="AR9" s="5" t="s">
        <v>168</v>
      </c>
      <c r="AS9" s="15">
        <f t="shared" si="15"/>
        <v>0</v>
      </c>
      <c r="AT9" s="10">
        <f>IFERROR(VLOOKUP(A9,'14'!U:V,2,0),"0")</f>
        <v>1</v>
      </c>
      <c r="AU9" s="5" t="s">
        <v>168</v>
      </c>
      <c r="AV9" s="15">
        <f t="shared" si="16"/>
        <v>22.02</v>
      </c>
      <c r="AW9" s="10" t="str">
        <f>IFERROR(VLOOKUP(A9,'15'!U:V,2,0),"0")</f>
        <v>0</v>
      </c>
      <c r="AX9" s="5" t="s">
        <v>168</v>
      </c>
      <c r="AY9" s="15">
        <f t="shared" si="17"/>
        <v>0</v>
      </c>
      <c r="AZ9" s="10">
        <f>IFERROR(VLOOKUP(A9,'16'!U:V,2,0),"0")</f>
        <v>2</v>
      </c>
      <c r="BA9" s="5" t="s">
        <v>168</v>
      </c>
      <c r="BB9" s="15">
        <f t="shared" si="18"/>
        <v>44.04</v>
      </c>
      <c r="BC9" s="10" t="str">
        <f>IFERROR(VLOOKUP(A9,'17'!U:V,2,0),"0")</f>
        <v>0</v>
      </c>
      <c r="BD9" s="5" t="s">
        <v>168</v>
      </c>
      <c r="BE9" s="15">
        <f t="shared" si="19"/>
        <v>0</v>
      </c>
      <c r="BF9" s="10" t="str">
        <f>IFERROR(VLOOKUP(A9,'18'!U:V,2,0),"0")</f>
        <v>0</v>
      </c>
      <c r="BG9" s="5" t="s">
        <v>168</v>
      </c>
      <c r="BH9" s="15">
        <f t="shared" si="23"/>
        <v>0</v>
      </c>
      <c r="BI9" s="10" t="str">
        <f>IFERROR(VLOOKUP(A9,'19'!U:V,2,0),"0")</f>
        <v>0</v>
      </c>
      <c r="BJ9" s="5" t="s">
        <v>168</v>
      </c>
      <c r="BK9" s="15">
        <f t="shared" si="24"/>
        <v>0</v>
      </c>
      <c r="BL9" s="10">
        <f>IFERROR(VLOOKUP(A9,'20'!U:V,2,0),"0")</f>
        <v>1</v>
      </c>
      <c r="BM9" s="5" t="s">
        <v>168</v>
      </c>
      <c r="BN9" s="15">
        <f t="shared" si="25"/>
        <v>22.02</v>
      </c>
      <c r="BO9" s="10">
        <f>IFERROR(VLOOKUP(A9,'21'!U:V,2,0),"0")</f>
        <v>3</v>
      </c>
      <c r="BP9" s="5" t="s">
        <v>168</v>
      </c>
      <c r="BQ9" s="15">
        <f t="shared" si="26"/>
        <v>66.06</v>
      </c>
      <c r="BR9" s="10" t="str">
        <f>IFERROR(VLOOKUP(A9,'22'!U:V,2,0),"0")</f>
        <v>0</v>
      </c>
      <c r="BS9" s="5" t="s">
        <v>168</v>
      </c>
      <c r="BT9" s="15">
        <f t="shared" si="27"/>
        <v>0</v>
      </c>
      <c r="BU9" s="10" t="str">
        <f>IFERROR(VLOOKUP(A9,'23'!U:V,2,0),"0")</f>
        <v>0</v>
      </c>
      <c r="BV9" s="5" t="s">
        <v>168</v>
      </c>
      <c r="BW9" s="15">
        <f t="shared" si="28"/>
        <v>0</v>
      </c>
      <c r="BX9" s="10">
        <f>IFERROR(VLOOKUP(A9,'24'!U:V,2,0),"0")</f>
        <v>2</v>
      </c>
      <c r="BY9" s="5" t="s">
        <v>168</v>
      </c>
      <c r="BZ9" s="15">
        <f t="shared" si="29"/>
        <v>44.04</v>
      </c>
      <c r="CA9" s="10">
        <f>IFERROR(VLOOKUP(A9,'25'!U:V,2,0),"0")</f>
        <v>1</v>
      </c>
      <c r="CB9" s="5" t="s">
        <v>168</v>
      </c>
      <c r="CC9" s="15">
        <f t="shared" si="30"/>
        <v>22.02</v>
      </c>
      <c r="CD9" s="10" t="str">
        <f>IFERROR(VLOOKUP(A9,'26'!U:V,2,0),"0")</f>
        <v>0</v>
      </c>
      <c r="CE9" s="5" t="s">
        <v>168</v>
      </c>
      <c r="CF9" s="15">
        <f t="shared" si="31"/>
        <v>0</v>
      </c>
      <c r="CG9" s="10" t="str">
        <f>IFERROR(VLOOKUP(A9,'27'!U:V,2,0),"0")</f>
        <v>0</v>
      </c>
      <c r="CH9" s="5" t="s">
        <v>168</v>
      </c>
      <c r="CI9" s="15">
        <f t="shared" si="32"/>
        <v>0</v>
      </c>
      <c r="CJ9" s="10" t="str">
        <f>IFERROR(VLOOKUP(A9,'28'!U:V,2,0),"0")</f>
        <v>0</v>
      </c>
      <c r="CK9" s="5" t="s">
        <v>168</v>
      </c>
      <c r="CL9" s="15">
        <f t="shared" si="33"/>
        <v>0</v>
      </c>
      <c r="CM9" s="10" t="str">
        <f>IFERROR(VLOOKUP(A9,'29'!U:V,2,0),"0")</f>
        <v>0</v>
      </c>
      <c r="CN9" s="5" t="s">
        <v>168</v>
      </c>
      <c r="CO9" s="15">
        <f t="shared" si="34"/>
        <v>0</v>
      </c>
      <c r="CP9" s="10" t="str">
        <f>IFERROR(VLOOKUP(A9,'30'!U:V,2,0),"0")</f>
        <v>0</v>
      </c>
      <c r="CQ9" s="5" t="s">
        <v>168</v>
      </c>
      <c r="CR9" s="15">
        <f t="shared" si="35"/>
        <v>0</v>
      </c>
      <c r="CS9" s="10" t="str">
        <f>IFERROR(VLOOKUP(A9,'31'!U:V,2,0),"0")</f>
        <v>0</v>
      </c>
      <c r="CT9" s="5" t="s">
        <v>168</v>
      </c>
      <c r="CU9" s="15">
        <f t="shared" si="36"/>
        <v>0</v>
      </c>
      <c r="CV9" s="10" t="str">
        <f>IFERROR(VLOOKUP(A9,'เซต1-28'!V:W,2,0),"0")</f>
        <v>0</v>
      </c>
      <c r="CW9" s="5" t="s">
        <v>168</v>
      </c>
      <c r="CX9" s="15">
        <f t="shared" si="20"/>
        <v>0</v>
      </c>
    </row>
    <row r="10" spans="1:102" x14ac:dyDescent="0.25">
      <c r="A10" s="6" t="s">
        <v>234</v>
      </c>
      <c r="B10" s="4" t="s">
        <v>235</v>
      </c>
      <c r="C10" s="13">
        <v>11.91</v>
      </c>
      <c r="D10" s="19">
        <f t="shared" si="21"/>
        <v>0</v>
      </c>
      <c r="E10" s="5" t="s">
        <v>172</v>
      </c>
      <c r="F10" s="13">
        <f t="shared" si="22"/>
        <v>0</v>
      </c>
      <c r="G10" s="10" t="str">
        <f>IFERROR(VLOOKUP(A10,'1'!U:V,2,0),"0")</f>
        <v>0</v>
      </c>
      <c r="H10" s="5" t="s">
        <v>172</v>
      </c>
      <c r="I10" s="15">
        <f t="shared" si="3"/>
        <v>0</v>
      </c>
      <c r="J10" s="10" t="str">
        <f>IFERROR(VLOOKUP(A10,'2'!U:V,2,0),"0")</f>
        <v>0</v>
      </c>
      <c r="K10" s="5" t="s">
        <v>172</v>
      </c>
      <c r="L10" s="15">
        <f t="shared" si="4"/>
        <v>0</v>
      </c>
      <c r="M10" s="10" t="str">
        <f>IFERROR(VLOOKUP(A10,'3'!U:V,2,0),"0")</f>
        <v>0</v>
      </c>
      <c r="N10" s="5" t="s">
        <v>172</v>
      </c>
      <c r="O10" s="15">
        <f t="shared" si="5"/>
        <v>0</v>
      </c>
      <c r="P10" s="10" t="str">
        <f>IFERROR(VLOOKUP(A10,'4'!U:V,2,0),"0")</f>
        <v>0</v>
      </c>
      <c r="Q10" s="5" t="s">
        <v>172</v>
      </c>
      <c r="R10" s="15">
        <f t="shared" si="6"/>
        <v>0</v>
      </c>
      <c r="S10" s="10" t="str">
        <f>IFERROR(VLOOKUP(A10,'5'!U:V,2,0),"0")</f>
        <v>0</v>
      </c>
      <c r="T10" s="5" t="s">
        <v>172</v>
      </c>
      <c r="U10" s="15">
        <f t="shared" si="7"/>
        <v>0</v>
      </c>
      <c r="V10" s="10" t="str">
        <f>IFERROR(VLOOKUP(A10,'6'!U:V,2,0),"0")</f>
        <v>0</v>
      </c>
      <c r="W10" s="5" t="s">
        <v>172</v>
      </c>
      <c r="X10" s="15">
        <f t="shared" si="8"/>
        <v>0</v>
      </c>
      <c r="Y10" s="10" t="str">
        <f>IFERROR(VLOOKUP(A10,'7'!U:V,2,0),"0")</f>
        <v>0</v>
      </c>
      <c r="Z10" s="5" t="s">
        <v>172</v>
      </c>
      <c r="AA10" s="15">
        <f t="shared" si="9"/>
        <v>0</v>
      </c>
      <c r="AB10" s="10" t="str">
        <f>IFERROR(VLOOKUP(A10,'8'!U:V,2,0),"0")</f>
        <v>0</v>
      </c>
      <c r="AC10" s="5" t="s">
        <v>172</v>
      </c>
      <c r="AD10" s="15">
        <f t="shared" si="10"/>
        <v>0</v>
      </c>
      <c r="AE10" s="10" t="str">
        <f>IFERROR(VLOOKUP(A10,'9'!U:V,2,0),"0")</f>
        <v>0</v>
      </c>
      <c r="AF10" s="5" t="s">
        <v>172</v>
      </c>
      <c r="AG10" s="15">
        <f t="shared" si="11"/>
        <v>0</v>
      </c>
      <c r="AH10" s="10" t="str">
        <f>IFERROR(VLOOKUP(A10,'10'!U:V,2,0),"0")</f>
        <v>0</v>
      </c>
      <c r="AI10" s="5" t="s">
        <v>172</v>
      </c>
      <c r="AJ10" s="15">
        <f t="shared" si="12"/>
        <v>0</v>
      </c>
      <c r="AK10" s="10" t="str">
        <f>IFERROR(VLOOKUP(A10,'11'!U:V,2,0),"0")</f>
        <v>0</v>
      </c>
      <c r="AL10" s="5" t="s">
        <v>172</v>
      </c>
      <c r="AM10" s="15">
        <f t="shared" si="13"/>
        <v>0</v>
      </c>
      <c r="AN10" s="10" t="str">
        <f>IFERROR(VLOOKUP(A10,'12'!U:V,2,0),"0")</f>
        <v>0</v>
      </c>
      <c r="AO10" s="5" t="s">
        <v>172</v>
      </c>
      <c r="AP10" s="15">
        <f t="shared" si="14"/>
        <v>0</v>
      </c>
      <c r="AQ10" s="10" t="str">
        <f>IFERROR(VLOOKUP(A10,'13'!U:V,2,0),"0")</f>
        <v>0</v>
      </c>
      <c r="AR10" s="5" t="s">
        <v>172</v>
      </c>
      <c r="AS10" s="15">
        <f t="shared" si="15"/>
        <v>0</v>
      </c>
      <c r="AT10" s="10" t="str">
        <f>IFERROR(VLOOKUP(A10,'14'!U:V,2,0),"0")</f>
        <v>0</v>
      </c>
      <c r="AU10" s="5" t="s">
        <v>172</v>
      </c>
      <c r="AV10" s="15">
        <f t="shared" si="16"/>
        <v>0</v>
      </c>
      <c r="AW10" s="10" t="str">
        <f>IFERROR(VLOOKUP(A10,'15'!U:V,2,0),"0")</f>
        <v>0</v>
      </c>
      <c r="AX10" s="5" t="s">
        <v>172</v>
      </c>
      <c r="AY10" s="15">
        <f t="shared" si="17"/>
        <v>0</v>
      </c>
      <c r="AZ10" s="10" t="str">
        <f>IFERROR(VLOOKUP(A10,'16'!U:V,2,0),"0")</f>
        <v>0</v>
      </c>
      <c r="BA10" s="5" t="s">
        <v>172</v>
      </c>
      <c r="BB10" s="15">
        <f t="shared" si="18"/>
        <v>0</v>
      </c>
      <c r="BC10" s="10" t="str">
        <f>IFERROR(VLOOKUP(A10,'17'!U:V,2,0),"0")</f>
        <v>0</v>
      </c>
      <c r="BD10" s="5" t="s">
        <v>172</v>
      </c>
      <c r="BE10" s="15">
        <f t="shared" si="19"/>
        <v>0</v>
      </c>
      <c r="BF10" s="10" t="str">
        <f>IFERROR(VLOOKUP(A10,'18'!U:V,2,0),"0")</f>
        <v>0</v>
      </c>
      <c r="BG10" s="5" t="s">
        <v>172</v>
      </c>
      <c r="BH10" s="15">
        <f t="shared" si="23"/>
        <v>0</v>
      </c>
      <c r="BI10" s="10" t="str">
        <f>IFERROR(VLOOKUP(A10,'19'!U:V,2,0),"0")</f>
        <v>0</v>
      </c>
      <c r="BJ10" s="5" t="s">
        <v>172</v>
      </c>
      <c r="BK10" s="15">
        <f t="shared" si="24"/>
        <v>0</v>
      </c>
      <c r="BL10" s="10" t="str">
        <f>IFERROR(VLOOKUP(A10,'20'!U:V,2,0),"0")</f>
        <v>0</v>
      </c>
      <c r="BM10" s="5" t="s">
        <v>172</v>
      </c>
      <c r="BN10" s="15">
        <f t="shared" si="25"/>
        <v>0</v>
      </c>
      <c r="BO10" s="10" t="str">
        <f>IFERROR(VLOOKUP(A10,'21'!U:V,2,0),"0")</f>
        <v>0</v>
      </c>
      <c r="BP10" s="5" t="s">
        <v>172</v>
      </c>
      <c r="BQ10" s="15">
        <f t="shared" si="26"/>
        <v>0</v>
      </c>
      <c r="BR10" s="10" t="str">
        <f>IFERROR(VLOOKUP(A10,'22'!U:V,2,0),"0")</f>
        <v>0</v>
      </c>
      <c r="BS10" s="5" t="s">
        <v>172</v>
      </c>
      <c r="BT10" s="15">
        <f t="shared" si="27"/>
        <v>0</v>
      </c>
      <c r="BU10" s="10" t="str">
        <f>IFERROR(VLOOKUP(A10,'23'!U:V,2,0),"0")</f>
        <v>0</v>
      </c>
      <c r="BV10" s="5" t="s">
        <v>172</v>
      </c>
      <c r="BW10" s="15">
        <f t="shared" si="28"/>
        <v>0</v>
      </c>
      <c r="BX10" s="10" t="str">
        <f>IFERROR(VLOOKUP(A10,'24'!U:V,2,0),"0")</f>
        <v>0</v>
      </c>
      <c r="BY10" s="5" t="s">
        <v>172</v>
      </c>
      <c r="BZ10" s="15">
        <f t="shared" si="29"/>
        <v>0</v>
      </c>
      <c r="CA10" s="10" t="str">
        <f>IFERROR(VLOOKUP(A10,'25'!U:V,2,0),"0")</f>
        <v>0</v>
      </c>
      <c r="CB10" s="5" t="s">
        <v>172</v>
      </c>
      <c r="CC10" s="15">
        <f t="shared" si="30"/>
        <v>0</v>
      </c>
      <c r="CD10" s="10" t="str">
        <f>IFERROR(VLOOKUP(A10,'26'!U:V,2,0),"0")</f>
        <v>0</v>
      </c>
      <c r="CE10" s="5" t="s">
        <v>172</v>
      </c>
      <c r="CF10" s="15">
        <f t="shared" si="31"/>
        <v>0</v>
      </c>
      <c r="CG10" s="10" t="str">
        <f>IFERROR(VLOOKUP(A10,'27'!U:V,2,0),"0")</f>
        <v>0</v>
      </c>
      <c r="CH10" s="5" t="s">
        <v>172</v>
      </c>
      <c r="CI10" s="15">
        <f t="shared" si="32"/>
        <v>0</v>
      </c>
      <c r="CJ10" s="10" t="str">
        <f>IFERROR(VLOOKUP(A10,'28'!U:V,2,0),"0")</f>
        <v>0</v>
      </c>
      <c r="CK10" s="5" t="s">
        <v>172</v>
      </c>
      <c r="CL10" s="15">
        <f t="shared" si="33"/>
        <v>0</v>
      </c>
      <c r="CM10" s="10" t="str">
        <f>IFERROR(VLOOKUP(A10,'29'!U:V,2,0),"0")</f>
        <v>0</v>
      </c>
      <c r="CN10" s="5" t="s">
        <v>172</v>
      </c>
      <c r="CO10" s="15">
        <f t="shared" si="34"/>
        <v>0</v>
      </c>
      <c r="CP10" s="10" t="str">
        <f>IFERROR(VLOOKUP(A10,'30'!U:V,2,0),"0")</f>
        <v>0</v>
      </c>
      <c r="CQ10" s="5" t="s">
        <v>172</v>
      </c>
      <c r="CR10" s="15">
        <f t="shared" si="35"/>
        <v>0</v>
      </c>
      <c r="CS10" s="10" t="str">
        <f>IFERROR(VLOOKUP(A10,'31'!U:V,2,0),"0")</f>
        <v>0</v>
      </c>
      <c r="CT10" s="5" t="s">
        <v>172</v>
      </c>
      <c r="CU10" s="15">
        <f t="shared" si="36"/>
        <v>0</v>
      </c>
      <c r="CV10" s="10" t="str">
        <f>IFERROR(VLOOKUP(A10,'เซต1-28'!V:W,2,0),"0")</f>
        <v>0</v>
      </c>
      <c r="CW10" s="5" t="s">
        <v>172</v>
      </c>
      <c r="CX10" s="15">
        <f t="shared" si="20"/>
        <v>0</v>
      </c>
    </row>
    <row r="11" spans="1:102" x14ac:dyDescent="0.25">
      <c r="A11" s="6" t="s">
        <v>161</v>
      </c>
      <c r="B11" s="4" t="s">
        <v>162</v>
      </c>
      <c r="C11" s="13">
        <v>13.03</v>
      </c>
      <c r="D11" s="19">
        <f t="shared" si="21"/>
        <v>0</v>
      </c>
      <c r="E11" s="5" t="s">
        <v>170</v>
      </c>
      <c r="F11" s="13">
        <f t="shared" si="22"/>
        <v>0</v>
      </c>
      <c r="G11" s="10" t="str">
        <f>IFERROR(VLOOKUP(A11,'1'!U:V,2,0),"0")</f>
        <v>0</v>
      </c>
      <c r="H11" s="5" t="s">
        <v>170</v>
      </c>
      <c r="I11" s="15">
        <f t="shared" si="3"/>
        <v>0</v>
      </c>
      <c r="J11" s="10" t="str">
        <f>IFERROR(VLOOKUP(A11,'2'!U:V,2,0),"0")</f>
        <v>0</v>
      </c>
      <c r="K11" s="5" t="s">
        <v>170</v>
      </c>
      <c r="L11" s="15">
        <f t="shared" si="4"/>
        <v>0</v>
      </c>
      <c r="M11" s="10" t="str">
        <f>IFERROR(VLOOKUP(A11,'3'!U:V,2,0),"0")</f>
        <v>0</v>
      </c>
      <c r="N11" s="5" t="s">
        <v>170</v>
      </c>
      <c r="O11" s="15">
        <f t="shared" si="5"/>
        <v>0</v>
      </c>
      <c r="P11" s="10" t="str">
        <f>IFERROR(VLOOKUP(A11,'4'!U:V,2,0),"0")</f>
        <v>0</v>
      </c>
      <c r="Q11" s="5" t="s">
        <v>170</v>
      </c>
      <c r="R11" s="15">
        <f t="shared" si="6"/>
        <v>0</v>
      </c>
      <c r="S11" s="10" t="str">
        <f>IFERROR(VLOOKUP(A11,'5'!U:V,2,0),"0")</f>
        <v>0</v>
      </c>
      <c r="T11" s="5" t="s">
        <v>170</v>
      </c>
      <c r="U11" s="15">
        <f t="shared" si="7"/>
        <v>0</v>
      </c>
      <c r="V11" s="10" t="str">
        <f>IFERROR(VLOOKUP(A11,'6'!U:V,2,0),"0")</f>
        <v>0</v>
      </c>
      <c r="W11" s="5" t="s">
        <v>170</v>
      </c>
      <c r="X11" s="15">
        <f t="shared" si="8"/>
        <v>0</v>
      </c>
      <c r="Y11" s="10" t="str">
        <f>IFERROR(VLOOKUP(A11,'7'!U:V,2,0),"0")</f>
        <v>0</v>
      </c>
      <c r="Z11" s="5" t="s">
        <v>170</v>
      </c>
      <c r="AA11" s="15">
        <f t="shared" si="9"/>
        <v>0</v>
      </c>
      <c r="AB11" s="10" t="str">
        <f>IFERROR(VLOOKUP(A11,'8'!U:V,2,0),"0")</f>
        <v>0</v>
      </c>
      <c r="AC11" s="5" t="s">
        <v>170</v>
      </c>
      <c r="AD11" s="15">
        <f t="shared" si="10"/>
        <v>0</v>
      </c>
      <c r="AE11" s="10" t="str">
        <f>IFERROR(VLOOKUP(A11,'9'!U:V,2,0),"0")</f>
        <v>0</v>
      </c>
      <c r="AF11" s="5" t="s">
        <v>170</v>
      </c>
      <c r="AG11" s="15">
        <f t="shared" si="11"/>
        <v>0</v>
      </c>
      <c r="AH11" s="10" t="str">
        <f>IFERROR(VLOOKUP(A11,'10'!U:V,2,0),"0")</f>
        <v>0</v>
      </c>
      <c r="AI11" s="5" t="s">
        <v>170</v>
      </c>
      <c r="AJ11" s="15">
        <f t="shared" si="12"/>
        <v>0</v>
      </c>
      <c r="AK11" s="10" t="str">
        <f>IFERROR(VLOOKUP(A11,'11'!U:V,2,0),"0")</f>
        <v>0</v>
      </c>
      <c r="AL11" s="5" t="s">
        <v>170</v>
      </c>
      <c r="AM11" s="15">
        <f t="shared" si="13"/>
        <v>0</v>
      </c>
      <c r="AN11" s="10" t="str">
        <f>IFERROR(VLOOKUP(A11,'12'!U:V,2,0),"0")</f>
        <v>0</v>
      </c>
      <c r="AO11" s="5" t="s">
        <v>170</v>
      </c>
      <c r="AP11" s="15">
        <f t="shared" si="14"/>
        <v>0</v>
      </c>
      <c r="AQ11" s="10" t="str">
        <f>IFERROR(VLOOKUP(A11,'13'!U:V,2,0),"0")</f>
        <v>0</v>
      </c>
      <c r="AR11" s="5" t="s">
        <v>170</v>
      </c>
      <c r="AS11" s="15">
        <f t="shared" si="15"/>
        <v>0</v>
      </c>
      <c r="AT11" s="10" t="str">
        <f>IFERROR(VLOOKUP(A11,'14'!U:V,2,0),"0")</f>
        <v>0</v>
      </c>
      <c r="AU11" s="5" t="s">
        <v>170</v>
      </c>
      <c r="AV11" s="15">
        <f t="shared" si="16"/>
        <v>0</v>
      </c>
      <c r="AW11" s="10" t="str">
        <f>IFERROR(VLOOKUP(A11,'15'!U:V,2,0),"0")</f>
        <v>0</v>
      </c>
      <c r="AX11" s="5" t="s">
        <v>170</v>
      </c>
      <c r="AY11" s="15">
        <f t="shared" si="17"/>
        <v>0</v>
      </c>
      <c r="AZ11" s="10" t="str">
        <f>IFERROR(VLOOKUP(A11,'16'!U:V,2,0),"0")</f>
        <v>0</v>
      </c>
      <c r="BA11" s="5" t="s">
        <v>170</v>
      </c>
      <c r="BB11" s="15">
        <f t="shared" si="18"/>
        <v>0</v>
      </c>
      <c r="BC11" s="10" t="str">
        <f>IFERROR(VLOOKUP(A11,'17'!U:V,2,0),"0")</f>
        <v>0</v>
      </c>
      <c r="BD11" s="5" t="s">
        <v>170</v>
      </c>
      <c r="BE11" s="15">
        <f t="shared" si="19"/>
        <v>0</v>
      </c>
      <c r="BF11" s="10" t="str">
        <f>IFERROR(VLOOKUP(A11,'18'!U:V,2,0),"0")</f>
        <v>0</v>
      </c>
      <c r="BG11" s="5" t="s">
        <v>170</v>
      </c>
      <c r="BH11" s="15">
        <f t="shared" si="23"/>
        <v>0</v>
      </c>
      <c r="BI11" s="10" t="str">
        <f>IFERROR(VLOOKUP(A11,'19'!U:V,2,0),"0")</f>
        <v>0</v>
      </c>
      <c r="BJ11" s="5" t="s">
        <v>170</v>
      </c>
      <c r="BK11" s="15">
        <f t="shared" si="24"/>
        <v>0</v>
      </c>
      <c r="BL11" s="10" t="str">
        <f>IFERROR(VLOOKUP(A11,'20'!U:V,2,0),"0")</f>
        <v>0</v>
      </c>
      <c r="BM11" s="5" t="s">
        <v>170</v>
      </c>
      <c r="BN11" s="15">
        <f t="shared" si="25"/>
        <v>0</v>
      </c>
      <c r="BO11" s="10" t="str">
        <f>IFERROR(VLOOKUP(A11,'21'!U:V,2,0),"0")</f>
        <v>0</v>
      </c>
      <c r="BP11" s="5" t="s">
        <v>170</v>
      </c>
      <c r="BQ11" s="15">
        <f t="shared" si="26"/>
        <v>0</v>
      </c>
      <c r="BR11" s="10" t="str">
        <f>IFERROR(VLOOKUP(A11,'22'!U:V,2,0),"0")</f>
        <v>0</v>
      </c>
      <c r="BS11" s="5" t="s">
        <v>170</v>
      </c>
      <c r="BT11" s="15">
        <f t="shared" si="27"/>
        <v>0</v>
      </c>
      <c r="BU11" s="10" t="str">
        <f>IFERROR(VLOOKUP(A11,'23'!U:V,2,0),"0")</f>
        <v>0</v>
      </c>
      <c r="BV11" s="5" t="s">
        <v>170</v>
      </c>
      <c r="BW11" s="15">
        <f t="shared" si="28"/>
        <v>0</v>
      </c>
      <c r="BX11" s="10" t="str">
        <f>IFERROR(VLOOKUP(A11,'24'!U:V,2,0),"0")</f>
        <v>0</v>
      </c>
      <c r="BY11" s="5" t="s">
        <v>170</v>
      </c>
      <c r="BZ11" s="15">
        <f t="shared" si="29"/>
        <v>0</v>
      </c>
      <c r="CA11" s="10" t="str">
        <f>IFERROR(VLOOKUP(A11,'25'!U:V,2,0),"0")</f>
        <v>0</v>
      </c>
      <c r="CB11" s="5" t="s">
        <v>170</v>
      </c>
      <c r="CC11" s="15">
        <f t="shared" si="30"/>
        <v>0</v>
      </c>
      <c r="CD11" s="10" t="str">
        <f>IFERROR(VLOOKUP(A11,'26'!U:V,2,0),"0")</f>
        <v>0</v>
      </c>
      <c r="CE11" s="5" t="s">
        <v>170</v>
      </c>
      <c r="CF11" s="15">
        <f t="shared" si="31"/>
        <v>0</v>
      </c>
      <c r="CG11" s="10" t="str">
        <f>IFERROR(VLOOKUP(A11,'27'!U:V,2,0),"0")</f>
        <v>0</v>
      </c>
      <c r="CH11" s="5" t="s">
        <v>170</v>
      </c>
      <c r="CI11" s="15">
        <f t="shared" si="32"/>
        <v>0</v>
      </c>
      <c r="CJ11" s="10" t="str">
        <f>IFERROR(VLOOKUP(A11,'28'!U:V,2,0),"0")</f>
        <v>0</v>
      </c>
      <c r="CK11" s="5" t="s">
        <v>170</v>
      </c>
      <c r="CL11" s="15">
        <f t="shared" si="33"/>
        <v>0</v>
      </c>
      <c r="CM11" s="10" t="str">
        <f>IFERROR(VLOOKUP(A11,'29'!U:V,2,0),"0")</f>
        <v>0</v>
      </c>
      <c r="CN11" s="5" t="s">
        <v>170</v>
      </c>
      <c r="CO11" s="15">
        <f t="shared" si="34"/>
        <v>0</v>
      </c>
      <c r="CP11" s="10" t="str">
        <f>IFERROR(VLOOKUP(A11,'30'!U:V,2,0),"0")</f>
        <v>0</v>
      </c>
      <c r="CQ11" s="5" t="s">
        <v>170</v>
      </c>
      <c r="CR11" s="15">
        <f t="shared" si="35"/>
        <v>0</v>
      </c>
      <c r="CS11" s="10" t="str">
        <f>IFERROR(VLOOKUP(A11,'31'!U:V,2,0),"0")</f>
        <v>0</v>
      </c>
      <c r="CT11" s="5" t="s">
        <v>170</v>
      </c>
      <c r="CU11" s="15">
        <f t="shared" si="36"/>
        <v>0</v>
      </c>
      <c r="CV11" s="10" t="str">
        <f>IFERROR(VLOOKUP(A11,'เซต1-28'!V:W,2,0),"0")</f>
        <v>0</v>
      </c>
      <c r="CW11" s="5" t="s">
        <v>170</v>
      </c>
      <c r="CX11" s="15">
        <f t="shared" si="20"/>
        <v>0</v>
      </c>
    </row>
    <row r="12" spans="1:102" x14ac:dyDescent="0.25">
      <c r="A12" s="6" t="s">
        <v>137</v>
      </c>
      <c r="B12" s="4" t="s">
        <v>138</v>
      </c>
      <c r="C12" s="13">
        <v>4.33</v>
      </c>
      <c r="D12" s="19">
        <f t="shared" si="21"/>
        <v>100</v>
      </c>
      <c r="E12" s="5" t="s">
        <v>169</v>
      </c>
      <c r="F12" s="13">
        <f t="shared" si="22"/>
        <v>433</v>
      </c>
      <c r="G12" s="10" t="str">
        <f>IFERROR(VLOOKUP(A12,'1'!U:V,2,0),"0")</f>
        <v>0</v>
      </c>
      <c r="H12" s="5" t="s">
        <v>169</v>
      </c>
      <c r="I12" s="15">
        <f t="shared" si="3"/>
        <v>0</v>
      </c>
      <c r="J12" s="10" t="str">
        <f>IFERROR(VLOOKUP(A12,'2'!U:V,2,0),"0")</f>
        <v>0</v>
      </c>
      <c r="K12" s="5" t="s">
        <v>169</v>
      </c>
      <c r="L12" s="15">
        <f t="shared" si="4"/>
        <v>0</v>
      </c>
      <c r="M12" s="10" t="str">
        <f>IFERROR(VLOOKUP(A12,'3'!U:V,2,0),"0")</f>
        <v>0</v>
      </c>
      <c r="N12" s="5" t="s">
        <v>169</v>
      </c>
      <c r="O12" s="15">
        <f t="shared" si="5"/>
        <v>0</v>
      </c>
      <c r="P12" s="10" t="str">
        <f>IFERROR(VLOOKUP(A12,'4'!U:V,2,0),"0")</f>
        <v>0</v>
      </c>
      <c r="Q12" s="5" t="s">
        <v>169</v>
      </c>
      <c r="R12" s="15">
        <f t="shared" si="6"/>
        <v>0</v>
      </c>
      <c r="S12" s="10" t="str">
        <f>IFERROR(VLOOKUP(A12,'5'!U:V,2,0),"0")</f>
        <v>0</v>
      </c>
      <c r="T12" s="5" t="s">
        <v>169</v>
      </c>
      <c r="U12" s="15">
        <f t="shared" si="7"/>
        <v>0</v>
      </c>
      <c r="V12" s="10" t="str">
        <f>IFERROR(VLOOKUP(A12,'6'!U:V,2,0),"0")</f>
        <v>0</v>
      </c>
      <c r="W12" s="5" t="s">
        <v>169</v>
      </c>
      <c r="X12" s="15">
        <f t="shared" si="8"/>
        <v>0</v>
      </c>
      <c r="Y12" s="10" t="str">
        <f>IFERROR(VLOOKUP(A12,'7'!U:V,2,0),"0")</f>
        <v>0</v>
      </c>
      <c r="Z12" s="5" t="s">
        <v>169</v>
      </c>
      <c r="AA12" s="15">
        <f t="shared" si="9"/>
        <v>0</v>
      </c>
      <c r="AB12" s="10" t="str">
        <f>IFERROR(VLOOKUP(A12,'8'!U:V,2,0),"0")</f>
        <v>0</v>
      </c>
      <c r="AC12" s="5" t="s">
        <v>169</v>
      </c>
      <c r="AD12" s="15">
        <f t="shared" si="10"/>
        <v>0</v>
      </c>
      <c r="AE12" s="10" t="str">
        <f>IFERROR(VLOOKUP(A12,'9'!U:V,2,0),"0")</f>
        <v>0</v>
      </c>
      <c r="AF12" s="5" t="s">
        <v>169</v>
      </c>
      <c r="AG12" s="15">
        <f t="shared" si="11"/>
        <v>0</v>
      </c>
      <c r="AH12" s="10" t="str">
        <f>IFERROR(VLOOKUP(A12,'10'!U:V,2,0),"0")</f>
        <v>0</v>
      </c>
      <c r="AI12" s="5" t="s">
        <v>169</v>
      </c>
      <c r="AJ12" s="15">
        <f t="shared" si="12"/>
        <v>0</v>
      </c>
      <c r="AK12" s="10" t="str">
        <f>IFERROR(VLOOKUP(A12,'11'!U:V,2,0),"0")</f>
        <v>0</v>
      </c>
      <c r="AL12" s="5" t="s">
        <v>169</v>
      </c>
      <c r="AM12" s="15">
        <f t="shared" si="13"/>
        <v>0</v>
      </c>
      <c r="AN12" s="10" t="str">
        <f>IFERROR(VLOOKUP(A12,'12'!U:V,2,0),"0")</f>
        <v>0</v>
      </c>
      <c r="AO12" s="5" t="s">
        <v>169</v>
      </c>
      <c r="AP12" s="15">
        <f t="shared" si="14"/>
        <v>0</v>
      </c>
      <c r="AQ12" s="10" t="str">
        <f>IFERROR(VLOOKUP(A12,'13'!U:V,2,0),"0")</f>
        <v>0</v>
      </c>
      <c r="AR12" s="5" t="s">
        <v>169</v>
      </c>
      <c r="AS12" s="15">
        <f t="shared" si="15"/>
        <v>0</v>
      </c>
      <c r="AT12" s="10" t="str">
        <f>IFERROR(VLOOKUP(A12,'14'!U:V,2,0),"0")</f>
        <v>0</v>
      </c>
      <c r="AU12" s="5" t="s">
        <v>169</v>
      </c>
      <c r="AV12" s="15">
        <f t="shared" si="16"/>
        <v>0</v>
      </c>
      <c r="AW12" s="10" t="str">
        <f>IFERROR(VLOOKUP(A12,'15'!U:V,2,0),"0")</f>
        <v>0</v>
      </c>
      <c r="AX12" s="5" t="s">
        <v>169</v>
      </c>
      <c r="AY12" s="15">
        <f t="shared" si="17"/>
        <v>0</v>
      </c>
      <c r="AZ12" s="10" t="str">
        <f>IFERROR(VLOOKUP(A12,'16'!U:V,2,0),"0")</f>
        <v>0</v>
      </c>
      <c r="BA12" s="5" t="s">
        <v>169</v>
      </c>
      <c r="BB12" s="15">
        <f t="shared" si="18"/>
        <v>0</v>
      </c>
      <c r="BC12" s="10">
        <f>IFERROR(VLOOKUP(A12,'17'!U:V,2,0),"0")</f>
        <v>100</v>
      </c>
      <c r="BD12" s="5" t="s">
        <v>169</v>
      </c>
      <c r="BE12" s="15">
        <f t="shared" si="19"/>
        <v>433</v>
      </c>
      <c r="BF12" s="10" t="str">
        <f>IFERROR(VLOOKUP(A12,'18'!U:V,2,0),"0")</f>
        <v>0</v>
      </c>
      <c r="BG12" s="5" t="s">
        <v>169</v>
      </c>
      <c r="BH12" s="15">
        <f t="shared" si="23"/>
        <v>0</v>
      </c>
      <c r="BI12" s="10" t="str">
        <f>IFERROR(VLOOKUP(A12,'19'!U:V,2,0),"0")</f>
        <v>0</v>
      </c>
      <c r="BJ12" s="5" t="s">
        <v>169</v>
      </c>
      <c r="BK12" s="15">
        <f t="shared" si="24"/>
        <v>0</v>
      </c>
      <c r="BL12" s="10" t="str">
        <f>IFERROR(VLOOKUP(A12,'20'!U:V,2,0),"0")</f>
        <v>0</v>
      </c>
      <c r="BM12" s="5" t="s">
        <v>169</v>
      </c>
      <c r="BN12" s="15">
        <f t="shared" si="25"/>
        <v>0</v>
      </c>
      <c r="BO12" s="10" t="str">
        <f>IFERROR(VLOOKUP(A12,'21'!U:V,2,0),"0")</f>
        <v>0</v>
      </c>
      <c r="BP12" s="5" t="s">
        <v>169</v>
      </c>
      <c r="BQ12" s="15">
        <f t="shared" si="26"/>
        <v>0</v>
      </c>
      <c r="BR12" s="10" t="str">
        <f>IFERROR(VLOOKUP(A12,'22'!U:V,2,0),"0")</f>
        <v>0</v>
      </c>
      <c r="BS12" s="5" t="s">
        <v>169</v>
      </c>
      <c r="BT12" s="15">
        <f t="shared" si="27"/>
        <v>0</v>
      </c>
      <c r="BU12" s="10" t="str">
        <f>IFERROR(VLOOKUP(A12,'23'!U:V,2,0),"0")</f>
        <v>0</v>
      </c>
      <c r="BV12" s="5" t="s">
        <v>169</v>
      </c>
      <c r="BW12" s="15">
        <f t="shared" si="28"/>
        <v>0</v>
      </c>
      <c r="BX12" s="10" t="str">
        <f>IFERROR(VLOOKUP(A12,'24'!U:V,2,0),"0")</f>
        <v>0</v>
      </c>
      <c r="BY12" s="5" t="s">
        <v>169</v>
      </c>
      <c r="BZ12" s="15">
        <f t="shared" si="29"/>
        <v>0</v>
      </c>
      <c r="CA12" s="10" t="str">
        <f>IFERROR(VLOOKUP(A12,'25'!U:V,2,0),"0")</f>
        <v>0</v>
      </c>
      <c r="CB12" s="5" t="s">
        <v>169</v>
      </c>
      <c r="CC12" s="15">
        <f t="shared" si="30"/>
        <v>0</v>
      </c>
      <c r="CD12" s="10" t="str">
        <f>IFERROR(VLOOKUP(A12,'26'!U:V,2,0),"0")</f>
        <v>0</v>
      </c>
      <c r="CE12" s="5" t="s">
        <v>169</v>
      </c>
      <c r="CF12" s="15">
        <f t="shared" si="31"/>
        <v>0</v>
      </c>
      <c r="CG12" s="10" t="str">
        <f>IFERROR(VLOOKUP(A12,'27'!U:V,2,0),"0")</f>
        <v>0</v>
      </c>
      <c r="CH12" s="5" t="s">
        <v>169</v>
      </c>
      <c r="CI12" s="15">
        <f t="shared" si="32"/>
        <v>0</v>
      </c>
      <c r="CJ12" s="10" t="str">
        <f>IFERROR(VLOOKUP(A12,'28'!U:V,2,0),"0")</f>
        <v>0</v>
      </c>
      <c r="CK12" s="5" t="s">
        <v>169</v>
      </c>
      <c r="CL12" s="15">
        <f t="shared" si="33"/>
        <v>0</v>
      </c>
      <c r="CM12" s="10" t="str">
        <f>IFERROR(VLOOKUP(A12,'29'!U:V,2,0),"0")</f>
        <v>0</v>
      </c>
      <c r="CN12" s="5" t="s">
        <v>169</v>
      </c>
      <c r="CO12" s="15">
        <f t="shared" si="34"/>
        <v>0</v>
      </c>
      <c r="CP12" s="10" t="str">
        <f>IFERROR(VLOOKUP(A12,'30'!U:V,2,0),"0")</f>
        <v>0</v>
      </c>
      <c r="CQ12" s="5" t="s">
        <v>169</v>
      </c>
      <c r="CR12" s="15">
        <f t="shared" si="35"/>
        <v>0</v>
      </c>
      <c r="CS12" s="10" t="str">
        <f>IFERROR(VLOOKUP(A12,'31'!U:V,2,0),"0")</f>
        <v>0</v>
      </c>
      <c r="CT12" s="5" t="s">
        <v>169</v>
      </c>
      <c r="CU12" s="15">
        <f t="shared" si="36"/>
        <v>0</v>
      </c>
      <c r="CV12" s="10" t="str">
        <f>IFERROR(VLOOKUP(A12,'เซต1-28'!V:W,2,0),"0")</f>
        <v>0</v>
      </c>
      <c r="CW12" s="5" t="s">
        <v>169</v>
      </c>
      <c r="CX12" s="15">
        <f t="shared" si="20"/>
        <v>0</v>
      </c>
    </row>
    <row r="13" spans="1:102" x14ac:dyDescent="0.25">
      <c r="A13" s="6" t="s">
        <v>46</v>
      </c>
      <c r="B13" s="4" t="s">
        <v>252</v>
      </c>
      <c r="C13" s="13">
        <v>37.17</v>
      </c>
      <c r="D13" s="19">
        <f t="shared" si="21"/>
        <v>3490</v>
      </c>
      <c r="E13" s="5" t="s">
        <v>168</v>
      </c>
      <c r="F13" s="13">
        <f t="shared" si="22"/>
        <v>129723.3</v>
      </c>
      <c r="G13" s="10" t="str">
        <f>IFERROR(VLOOKUP(A13,'1'!U:V,2,0),"0")</f>
        <v>0</v>
      </c>
      <c r="H13" s="5" t="s">
        <v>168</v>
      </c>
      <c r="I13" s="15">
        <f t="shared" si="3"/>
        <v>0</v>
      </c>
      <c r="J13" s="10" t="str">
        <f>IFERROR(VLOOKUP(A13,'2'!U:V,2,0),"0")</f>
        <v>0</v>
      </c>
      <c r="K13" s="5" t="s">
        <v>168</v>
      </c>
      <c r="L13" s="15">
        <f t="shared" si="4"/>
        <v>0</v>
      </c>
      <c r="M13" s="10">
        <f>IFERROR(VLOOKUP(A13,'3'!U:V,2,0),"0")</f>
        <v>89</v>
      </c>
      <c r="N13" s="5" t="s">
        <v>168</v>
      </c>
      <c r="O13" s="15">
        <f t="shared" si="5"/>
        <v>3308.13</v>
      </c>
      <c r="P13" s="10">
        <f>IFERROR(VLOOKUP(A13,'4'!U:V,2,0),"0")</f>
        <v>148</v>
      </c>
      <c r="Q13" s="5" t="s">
        <v>168</v>
      </c>
      <c r="R13" s="15">
        <f t="shared" si="6"/>
        <v>5501.16</v>
      </c>
      <c r="S13" s="10">
        <f>IFERROR(VLOOKUP(A13,'5'!U:V,2,0),"0")</f>
        <v>85</v>
      </c>
      <c r="T13" s="5" t="s">
        <v>168</v>
      </c>
      <c r="U13" s="15">
        <f t="shared" si="7"/>
        <v>3159.4500000000003</v>
      </c>
      <c r="V13" s="10">
        <f>IFERROR(VLOOKUP(A13,'6'!U:V,2,0),"0")</f>
        <v>162</v>
      </c>
      <c r="W13" s="5" t="s">
        <v>168</v>
      </c>
      <c r="X13" s="15">
        <f t="shared" si="8"/>
        <v>6021.54</v>
      </c>
      <c r="Y13" s="10">
        <f>IFERROR(VLOOKUP(A13,'7'!U:V,2,0),"0")</f>
        <v>171</v>
      </c>
      <c r="Z13" s="5" t="s">
        <v>168</v>
      </c>
      <c r="AA13" s="15">
        <f t="shared" si="9"/>
        <v>6356.0700000000006</v>
      </c>
      <c r="AB13" s="10">
        <f>IFERROR(VLOOKUP(A13,'8'!U:V,2,0),"0")</f>
        <v>86</v>
      </c>
      <c r="AC13" s="5" t="s">
        <v>168</v>
      </c>
      <c r="AD13" s="15">
        <f t="shared" si="10"/>
        <v>3196.6200000000003</v>
      </c>
      <c r="AE13" s="10">
        <f>IFERROR(VLOOKUP(A13,'9'!U:V,2,0),"0")</f>
        <v>71</v>
      </c>
      <c r="AF13" s="5" t="s">
        <v>168</v>
      </c>
      <c r="AG13" s="15">
        <f t="shared" si="11"/>
        <v>2639.07</v>
      </c>
      <c r="AH13" s="10">
        <f>IFERROR(VLOOKUP(A13,'10'!U:V,2,0),"0")</f>
        <v>89</v>
      </c>
      <c r="AI13" s="5" t="s">
        <v>168</v>
      </c>
      <c r="AJ13" s="15">
        <f t="shared" si="12"/>
        <v>3308.13</v>
      </c>
      <c r="AK13" s="10">
        <f>IFERROR(VLOOKUP(A13,'11'!U:V,2,0),"0")</f>
        <v>85</v>
      </c>
      <c r="AL13" s="5" t="s">
        <v>168</v>
      </c>
      <c r="AM13" s="15">
        <f t="shared" si="13"/>
        <v>3159.4500000000003</v>
      </c>
      <c r="AN13" s="10">
        <f>IFERROR(VLOOKUP(A13,'12'!U:V,2,0),"0")</f>
        <v>62</v>
      </c>
      <c r="AO13" s="5" t="s">
        <v>168</v>
      </c>
      <c r="AP13" s="15">
        <f t="shared" si="14"/>
        <v>2304.54</v>
      </c>
      <c r="AQ13" s="10">
        <f>IFERROR(VLOOKUP(A13,'13'!U:V,2,0),"0")</f>
        <v>56</v>
      </c>
      <c r="AR13" s="5" t="s">
        <v>168</v>
      </c>
      <c r="AS13" s="15">
        <f t="shared" si="15"/>
        <v>2081.52</v>
      </c>
      <c r="AT13" s="10">
        <f>IFERROR(VLOOKUP(A13,'14'!U:V,2,0),"0")</f>
        <v>97</v>
      </c>
      <c r="AU13" s="5" t="s">
        <v>168</v>
      </c>
      <c r="AV13" s="15">
        <f t="shared" si="16"/>
        <v>3605.4900000000002</v>
      </c>
      <c r="AW13" s="10">
        <f>IFERROR(VLOOKUP(A13,'15'!U:V,2,0),"0")</f>
        <v>241</v>
      </c>
      <c r="AX13" s="5" t="s">
        <v>168</v>
      </c>
      <c r="AY13" s="15">
        <f t="shared" si="17"/>
        <v>8957.9700000000012</v>
      </c>
      <c r="AZ13" s="10">
        <f>IFERROR(VLOOKUP(A13,'16'!U:V,2,0),"0")</f>
        <v>222</v>
      </c>
      <c r="BA13" s="5" t="s">
        <v>168</v>
      </c>
      <c r="BB13" s="15">
        <f t="shared" si="18"/>
        <v>8251.74</v>
      </c>
      <c r="BC13" s="10">
        <f>IFERROR(VLOOKUP(A13,'17'!U:V,2,0),"0")</f>
        <v>127</v>
      </c>
      <c r="BD13" s="5" t="s">
        <v>168</v>
      </c>
      <c r="BE13" s="15">
        <f t="shared" si="19"/>
        <v>4720.59</v>
      </c>
      <c r="BF13" s="10">
        <f>IFERROR(VLOOKUP(A13,'18'!U:V,2,0),"0")</f>
        <v>78</v>
      </c>
      <c r="BG13" s="5" t="s">
        <v>168</v>
      </c>
      <c r="BH13" s="15">
        <f t="shared" si="23"/>
        <v>2899.26</v>
      </c>
      <c r="BI13" s="10">
        <f>IFERROR(VLOOKUP(A13,'19'!U:V,2,0),"0")</f>
        <v>124</v>
      </c>
      <c r="BJ13" s="5" t="s">
        <v>168</v>
      </c>
      <c r="BK13" s="15">
        <f t="shared" si="24"/>
        <v>4609.08</v>
      </c>
      <c r="BL13" s="10">
        <f>IFERROR(VLOOKUP(A13,'20'!U:V,2,0),"0")</f>
        <v>275</v>
      </c>
      <c r="BM13" s="5" t="s">
        <v>168</v>
      </c>
      <c r="BN13" s="15">
        <f t="shared" si="25"/>
        <v>10221.75</v>
      </c>
      <c r="BO13" s="10">
        <f>IFERROR(VLOOKUP(A13,'21'!U:V,2,0),"0")</f>
        <v>327</v>
      </c>
      <c r="BP13" s="5" t="s">
        <v>168</v>
      </c>
      <c r="BQ13" s="15">
        <f t="shared" si="26"/>
        <v>12154.59</v>
      </c>
      <c r="BR13" s="10">
        <f>IFERROR(VLOOKUP(A13,'22'!U:V,2,0),"0")</f>
        <v>117</v>
      </c>
      <c r="BS13" s="5" t="s">
        <v>168</v>
      </c>
      <c r="BT13" s="15">
        <f t="shared" si="27"/>
        <v>4348.8900000000003</v>
      </c>
      <c r="BU13" s="10">
        <f>IFERROR(VLOOKUP(A13,'23'!U:V,2,0),"0")</f>
        <v>53</v>
      </c>
      <c r="BV13" s="5" t="s">
        <v>168</v>
      </c>
      <c r="BW13" s="15">
        <f t="shared" si="28"/>
        <v>1970.01</v>
      </c>
      <c r="BX13" s="10">
        <f>IFERROR(VLOOKUP(A13,'24'!U:V,2,0),"0")</f>
        <v>103</v>
      </c>
      <c r="BY13" s="5" t="s">
        <v>168</v>
      </c>
      <c r="BZ13" s="15">
        <f t="shared" si="29"/>
        <v>3828.51</v>
      </c>
      <c r="CA13" s="10">
        <f>IFERROR(VLOOKUP(A13,'25'!U:V,2,0),"0")</f>
        <v>153</v>
      </c>
      <c r="CB13" s="5" t="s">
        <v>168</v>
      </c>
      <c r="CC13" s="15">
        <f t="shared" si="30"/>
        <v>5687.01</v>
      </c>
      <c r="CD13" s="10">
        <f>IFERROR(VLOOKUP(A13,'26'!U:V,2,0),"0")</f>
        <v>198</v>
      </c>
      <c r="CE13" s="5" t="s">
        <v>168</v>
      </c>
      <c r="CF13" s="15">
        <f t="shared" si="31"/>
        <v>7359.6600000000008</v>
      </c>
      <c r="CG13" s="10">
        <f>IFERROR(VLOOKUP(A13,'27'!U:V,2,0),"0")</f>
        <v>191</v>
      </c>
      <c r="CH13" s="5" t="s">
        <v>168</v>
      </c>
      <c r="CI13" s="15">
        <f t="shared" si="32"/>
        <v>7099.47</v>
      </c>
      <c r="CJ13" s="10">
        <f>IFERROR(VLOOKUP(A13,'28'!U:V,2,0),"0")</f>
        <v>80</v>
      </c>
      <c r="CK13" s="5" t="s">
        <v>168</v>
      </c>
      <c r="CL13" s="15">
        <f t="shared" si="33"/>
        <v>2973.6000000000004</v>
      </c>
      <c r="CM13" s="10" t="str">
        <f>IFERROR(VLOOKUP(A13,'29'!U:V,2,0),"0")</f>
        <v>0</v>
      </c>
      <c r="CN13" s="5" t="s">
        <v>168</v>
      </c>
      <c r="CO13" s="15">
        <f t="shared" si="34"/>
        <v>0</v>
      </c>
      <c r="CP13" s="10" t="str">
        <f>IFERROR(VLOOKUP(A13,'30'!U:V,2,0),"0")</f>
        <v>0</v>
      </c>
      <c r="CQ13" s="5" t="s">
        <v>168</v>
      </c>
      <c r="CR13" s="15">
        <f t="shared" si="35"/>
        <v>0</v>
      </c>
      <c r="CS13" s="10" t="str">
        <f>IFERROR(VLOOKUP(A13,'31'!U:V,2,0),"0")</f>
        <v>0</v>
      </c>
      <c r="CT13" s="5" t="s">
        <v>168</v>
      </c>
      <c r="CU13" s="15">
        <f t="shared" si="36"/>
        <v>0</v>
      </c>
      <c r="CV13" s="10" t="str">
        <f>IFERROR(VLOOKUP(A13,'เซต1-28'!V:W,2,0),"0")</f>
        <v>0</v>
      </c>
      <c r="CW13" s="5" t="s">
        <v>168</v>
      </c>
      <c r="CX13" s="15">
        <f t="shared" si="20"/>
        <v>0</v>
      </c>
    </row>
    <row r="14" spans="1:102" x14ac:dyDescent="0.25">
      <c r="A14" s="6" t="s">
        <v>147</v>
      </c>
      <c r="B14" s="4" t="s">
        <v>56</v>
      </c>
      <c r="C14" s="13">
        <v>37.17</v>
      </c>
      <c r="D14" s="19">
        <f t="shared" si="21"/>
        <v>0</v>
      </c>
      <c r="E14" s="5" t="s">
        <v>168</v>
      </c>
      <c r="F14" s="13">
        <f t="shared" si="22"/>
        <v>0</v>
      </c>
      <c r="G14" s="10" t="str">
        <f>IFERROR(VLOOKUP(A14,'1'!U:V,2,0),"0")</f>
        <v>0</v>
      </c>
      <c r="H14" s="5" t="s">
        <v>168</v>
      </c>
      <c r="I14" s="15">
        <f t="shared" si="3"/>
        <v>0</v>
      </c>
      <c r="J14" s="10" t="str">
        <f>IFERROR(VLOOKUP(A14,'2'!U:V,2,0),"0")</f>
        <v>0</v>
      </c>
      <c r="K14" s="5" t="s">
        <v>168</v>
      </c>
      <c r="L14" s="15">
        <f t="shared" si="4"/>
        <v>0</v>
      </c>
      <c r="M14" s="10" t="str">
        <f>IFERROR(VLOOKUP(A14,'3'!U:V,2,0),"0")</f>
        <v>0</v>
      </c>
      <c r="N14" s="5" t="s">
        <v>168</v>
      </c>
      <c r="O14" s="15">
        <f t="shared" si="5"/>
        <v>0</v>
      </c>
      <c r="P14" s="10" t="str">
        <f>IFERROR(VLOOKUP(A14,'4'!U:V,2,0),"0")</f>
        <v>0</v>
      </c>
      <c r="Q14" s="5" t="s">
        <v>168</v>
      </c>
      <c r="R14" s="15">
        <f t="shared" si="6"/>
        <v>0</v>
      </c>
      <c r="S14" s="10" t="str">
        <f>IFERROR(VLOOKUP(A14,'5'!U:V,2,0),"0")</f>
        <v>0</v>
      </c>
      <c r="T14" s="5" t="s">
        <v>168</v>
      </c>
      <c r="U14" s="15">
        <f t="shared" si="7"/>
        <v>0</v>
      </c>
      <c r="V14" s="10" t="str">
        <f>IFERROR(VLOOKUP(A14,'6'!U:V,2,0),"0")</f>
        <v>0</v>
      </c>
      <c r="W14" s="5" t="s">
        <v>168</v>
      </c>
      <c r="X14" s="15">
        <f t="shared" si="8"/>
        <v>0</v>
      </c>
      <c r="Y14" s="10" t="str">
        <f>IFERROR(VLOOKUP(A14,'7'!U:V,2,0),"0")</f>
        <v>0</v>
      </c>
      <c r="Z14" s="5" t="s">
        <v>168</v>
      </c>
      <c r="AA14" s="15">
        <f t="shared" si="9"/>
        <v>0</v>
      </c>
      <c r="AB14" s="10" t="str">
        <f>IFERROR(VLOOKUP(A14,'8'!U:V,2,0),"0")</f>
        <v>0</v>
      </c>
      <c r="AC14" s="5" t="s">
        <v>168</v>
      </c>
      <c r="AD14" s="15">
        <f t="shared" si="10"/>
        <v>0</v>
      </c>
      <c r="AE14" s="10" t="str">
        <f>IFERROR(VLOOKUP(A14,'9'!U:V,2,0),"0")</f>
        <v>0</v>
      </c>
      <c r="AF14" s="5" t="s">
        <v>168</v>
      </c>
      <c r="AG14" s="15">
        <f t="shared" si="11"/>
        <v>0</v>
      </c>
      <c r="AH14" s="10" t="str">
        <f>IFERROR(VLOOKUP(A14,'10'!U:V,2,0),"0")</f>
        <v>0</v>
      </c>
      <c r="AI14" s="5" t="s">
        <v>168</v>
      </c>
      <c r="AJ14" s="15">
        <f t="shared" si="12"/>
        <v>0</v>
      </c>
      <c r="AK14" s="10" t="str">
        <f>IFERROR(VLOOKUP(A14,'11'!U:V,2,0),"0")</f>
        <v>0</v>
      </c>
      <c r="AL14" s="5" t="s">
        <v>168</v>
      </c>
      <c r="AM14" s="15">
        <f t="shared" si="13"/>
        <v>0</v>
      </c>
      <c r="AN14" s="10" t="str">
        <f>IFERROR(VLOOKUP(A14,'12'!U:V,2,0),"0")</f>
        <v>0</v>
      </c>
      <c r="AO14" s="5" t="s">
        <v>168</v>
      </c>
      <c r="AP14" s="15">
        <f t="shared" si="14"/>
        <v>0</v>
      </c>
      <c r="AQ14" s="10" t="str">
        <f>IFERROR(VLOOKUP(A14,'13'!U:V,2,0),"0")</f>
        <v>0</v>
      </c>
      <c r="AR14" s="5" t="s">
        <v>168</v>
      </c>
      <c r="AS14" s="15">
        <f t="shared" si="15"/>
        <v>0</v>
      </c>
      <c r="AT14" s="10" t="str">
        <f>IFERROR(VLOOKUP(A14,'14'!U:V,2,0),"0")</f>
        <v>0</v>
      </c>
      <c r="AU14" s="5" t="s">
        <v>168</v>
      </c>
      <c r="AV14" s="15">
        <f t="shared" si="16"/>
        <v>0</v>
      </c>
      <c r="AW14" s="10" t="str">
        <f>IFERROR(VLOOKUP(A14,'15'!U:V,2,0),"0")</f>
        <v>0</v>
      </c>
      <c r="AX14" s="5" t="s">
        <v>168</v>
      </c>
      <c r="AY14" s="15">
        <f t="shared" si="17"/>
        <v>0</v>
      </c>
      <c r="AZ14" s="10" t="str">
        <f>IFERROR(VLOOKUP(A14,'16'!U:V,2,0),"0")</f>
        <v>0</v>
      </c>
      <c r="BA14" s="5" t="s">
        <v>168</v>
      </c>
      <c r="BB14" s="15">
        <f t="shared" si="18"/>
        <v>0</v>
      </c>
      <c r="BC14" s="10" t="str">
        <f>IFERROR(VLOOKUP(A14,'17'!U:V,2,0),"0")</f>
        <v>0</v>
      </c>
      <c r="BD14" s="5" t="s">
        <v>168</v>
      </c>
      <c r="BE14" s="15">
        <f t="shared" si="19"/>
        <v>0</v>
      </c>
      <c r="BF14" s="10" t="str">
        <f>IFERROR(VLOOKUP(A14,'18'!U:V,2,0),"0")</f>
        <v>0</v>
      </c>
      <c r="BG14" s="5" t="s">
        <v>168</v>
      </c>
      <c r="BH14" s="15">
        <f t="shared" si="23"/>
        <v>0</v>
      </c>
      <c r="BI14" s="10" t="str">
        <f>IFERROR(VLOOKUP(A14,'19'!U:V,2,0),"0")</f>
        <v>0</v>
      </c>
      <c r="BJ14" s="5" t="s">
        <v>168</v>
      </c>
      <c r="BK14" s="15">
        <f t="shared" si="24"/>
        <v>0</v>
      </c>
      <c r="BL14" s="10" t="str">
        <f>IFERROR(VLOOKUP(A14,'20'!U:V,2,0),"0")</f>
        <v>0</v>
      </c>
      <c r="BM14" s="5" t="s">
        <v>168</v>
      </c>
      <c r="BN14" s="15">
        <f t="shared" si="25"/>
        <v>0</v>
      </c>
      <c r="BO14" s="10" t="str">
        <f>IFERROR(VLOOKUP(A14,'21'!U:V,2,0),"0")</f>
        <v>0</v>
      </c>
      <c r="BP14" s="5" t="s">
        <v>168</v>
      </c>
      <c r="BQ14" s="15">
        <f t="shared" si="26"/>
        <v>0</v>
      </c>
      <c r="BR14" s="10" t="str">
        <f>IFERROR(VLOOKUP(A14,'22'!U:V,2,0),"0")</f>
        <v>0</v>
      </c>
      <c r="BS14" s="5" t="s">
        <v>168</v>
      </c>
      <c r="BT14" s="15">
        <f t="shared" si="27"/>
        <v>0</v>
      </c>
      <c r="BU14" s="10" t="str">
        <f>IFERROR(VLOOKUP(A14,'23'!U:V,2,0),"0")</f>
        <v>0</v>
      </c>
      <c r="BV14" s="5" t="s">
        <v>168</v>
      </c>
      <c r="BW14" s="15">
        <f t="shared" si="28"/>
        <v>0</v>
      </c>
      <c r="BX14" s="10" t="str">
        <f>IFERROR(VLOOKUP(A14,'24'!U:V,2,0),"0")</f>
        <v>0</v>
      </c>
      <c r="BY14" s="5" t="s">
        <v>168</v>
      </c>
      <c r="BZ14" s="15">
        <f t="shared" si="29"/>
        <v>0</v>
      </c>
      <c r="CA14" s="10" t="str">
        <f>IFERROR(VLOOKUP(A14,'25'!U:V,2,0),"0")</f>
        <v>0</v>
      </c>
      <c r="CB14" s="5" t="s">
        <v>168</v>
      </c>
      <c r="CC14" s="15">
        <f t="shared" si="30"/>
        <v>0</v>
      </c>
      <c r="CD14" s="10" t="str">
        <f>IFERROR(VLOOKUP(A14,'26'!U:V,2,0),"0")</f>
        <v>0</v>
      </c>
      <c r="CE14" s="5" t="s">
        <v>168</v>
      </c>
      <c r="CF14" s="15">
        <f t="shared" si="31"/>
        <v>0</v>
      </c>
      <c r="CG14" s="10" t="str">
        <f>IFERROR(VLOOKUP(A14,'27'!U:V,2,0),"0")</f>
        <v>0</v>
      </c>
      <c r="CH14" s="5" t="s">
        <v>168</v>
      </c>
      <c r="CI14" s="15">
        <f t="shared" si="32"/>
        <v>0</v>
      </c>
      <c r="CJ14" s="10" t="str">
        <f>IFERROR(VLOOKUP(A14,'28'!U:V,2,0),"0")</f>
        <v>0</v>
      </c>
      <c r="CK14" s="5" t="s">
        <v>168</v>
      </c>
      <c r="CL14" s="15">
        <f t="shared" si="33"/>
        <v>0</v>
      </c>
      <c r="CM14" s="10" t="str">
        <f>IFERROR(VLOOKUP(A14,'29'!U:V,2,0),"0")</f>
        <v>0</v>
      </c>
      <c r="CN14" s="5" t="s">
        <v>168</v>
      </c>
      <c r="CO14" s="15">
        <f t="shared" si="34"/>
        <v>0</v>
      </c>
      <c r="CP14" s="10" t="str">
        <f>IFERROR(VLOOKUP(A14,'30'!U:V,2,0),"0")</f>
        <v>0</v>
      </c>
      <c r="CQ14" s="5" t="s">
        <v>168</v>
      </c>
      <c r="CR14" s="15">
        <f t="shared" si="35"/>
        <v>0</v>
      </c>
      <c r="CS14" s="10" t="str">
        <f>IFERROR(VLOOKUP(A14,'31'!U:V,2,0),"0")</f>
        <v>0</v>
      </c>
      <c r="CT14" s="5" t="s">
        <v>168</v>
      </c>
      <c r="CU14" s="15">
        <f t="shared" si="36"/>
        <v>0</v>
      </c>
      <c r="CV14" s="10" t="str">
        <f>IFERROR(VLOOKUP(A14,'เซต1-28'!V:W,2,0),"0")</f>
        <v>0</v>
      </c>
      <c r="CW14" s="5" t="s">
        <v>168</v>
      </c>
      <c r="CX14" s="15">
        <f t="shared" si="20"/>
        <v>0</v>
      </c>
    </row>
    <row r="15" spans="1:102" x14ac:dyDescent="0.25">
      <c r="A15" s="6" t="s">
        <v>230</v>
      </c>
      <c r="B15" s="4" t="s">
        <v>231</v>
      </c>
      <c r="C15" s="13">
        <v>37.17</v>
      </c>
      <c r="D15" s="19">
        <f t="shared" si="21"/>
        <v>0</v>
      </c>
      <c r="E15" s="5" t="s">
        <v>168</v>
      </c>
      <c r="F15" s="13">
        <f t="shared" si="22"/>
        <v>0</v>
      </c>
      <c r="G15" s="10" t="str">
        <f>IFERROR(VLOOKUP(A15,'1'!U:V,2,0),"0")</f>
        <v>0</v>
      </c>
      <c r="H15" s="5" t="s">
        <v>168</v>
      </c>
      <c r="I15" s="15">
        <f t="shared" si="3"/>
        <v>0</v>
      </c>
      <c r="J15" s="10" t="str">
        <f>IFERROR(VLOOKUP(A15,'2'!U:V,2,0),"0")</f>
        <v>0</v>
      </c>
      <c r="K15" s="5" t="s">
        <v>168</v>
      </c>
      <c r="L15" s="15">
        <f t="shared" si="4"/>
        <v>0</v>
      </c>
      <c r="M15" s="10" t="str">
        <f>IFERROR(VLOOKUP(A15,'3'!U:V,2,0),"0")</f>
        <v>0</v>
      </c>
      <c r="N15" s="5" t="s">
        <v>168</v>
      </c>
      <c r="O15" s="15">
        <f t="shared" si="5"/>
        <v>0</v>
      </c>
      <c r="P15" s="10" t="str">
        <f>IFERROR(VLOOKUP(A15,'4'!U:V,2,0),"0")</f>
        <v>0</v>
      </c>
      <c r="Q15" s="5" t="s">
        <v>168</v>
      </c>
      <c r="R15" s="15">
        <f t="shared" si="6"/>
        <v>0</v>
      </c>
      <c r="S15" s="10" t="str">
        <f>IFERROR(VLOOKUP(A15,'5'!U:V,2,0),"0")</f>
        <v>0</v>
      </c>
      <c r="T15" s="5" t="s">
        <v>168</v>
      </c>
      <c r="U15" s="15">
        <f t="shared" si="7"/>
        <v>0</v>
      </c>
      <c r="V15" s="10" t="str">
        <f>IFERROR(VLOOKUP(A15,'6'!U:V,2,0),"0")</f>
        <v>0</v>
      </c>
      <c r="W15" s="5" t="s">
        <v>168</v>
      </c>
      <c r="X15" s="15">
        <f t="shared" si="8"/>
        <v>0</v>
      </c>
      <c r="Y15" s="10" t="str">
        <f>IFERROR(VLOOKUP(A15,'7'!U:V,2,0),"0")</f>
        <v>0</v>
      </c>
      <c r="Z15" s="5" t="s">
        <v>168</v>
      </c>
      <c r="AA15" s="15">
        <f t="shared" si="9"/>
        <v>0</v>
      </c>
      <c r="AB15" s="10" t="str">
        <f>IFERROR(VLOOKUP(A15,'8'!U:V,2,0),"0")</f>
        <v>0</v>
      </c>
      <c r="AC15" s="5" t="s">
        <v>168</v>
      </c>
      <c r="AD15" s="15">
        <f t="shared" si="10"/>
        <v>0</v>
      </c>
      <c r="AE15" s="10" t="str">
        <f>IFERROR(VLOOKUP(A15,'9'!U:V,2,0),"0")</f>
        <v>0</v>
      </c>
      <c r="AF15" s="5" t="s">
        <v>168</v>
      </c>
      <c r="AG15" s="15">
        <f t="shared" si="11"/>
        <v>0</v>
      </c>
      <c r="AH15" s="10" t="str">
        <f>IFERROR(VLOOKUP(A15,'10'!U:V,2,0),"0")</f>
        <v>0</v>
      </c>
      <c r="AI15" s="5" t="s">
        <v>168</v>
      </c>
      <c r="AJ15" s="15">
        <f t="shared" si="12"/>
        <v>0</v>
      </c>
      <c r="AK15" s="10" t="str">
        <f>IFERROR(VLOOKUP(A15,'11'!U:V,2,0),"0")</f>
        <v>0</v>
      </c>
      <c r="AL15" s="5" t="s">
        <v>168</v>
      </c>
      <c r="AM15" s="15">
        <f t="shared" si="13"/>
        <v>0</v>
      </c>
      <c r="AN15" s="10" t="str">
        <f>IFERROR(VLOOKUP(A15,'12'!U:V,2,0),"0")</f>
        <v>0</v>
      </c>
      <c r="AO15" s="5" t="s">
        <v>168</v>
      </c>
      <c r="AP15" s="15">
        <f t="shared" si="14"/>
        <v>0</v>
      </c>
      <c r="AQ15" s="10" t="str">
        <f>IFERROR(VLOOKUP(A15,'13'!U:V,2,0),"0")</f>
        <v>0</v>
      </c>
      <c r="AR15" s="5" t="s">
        <v>168</v>
      </c>
      <c r="AS15" s="15">
        <f t="shared" si="15"/>
        <v>0</v>
      </c>
      <c r="AT15" s="10" t="str">
        <f>IFERROR(VLOOKUP(A15,'14'!U:V,2,0),"0")</f>
        <v>0</v>
      </c>
      <c r="AU15" s="5" t="s">
        <v>168</v>
      </c>
      <c r="AV15" s="15">
        <f t="shared" si="16"/>
        <v>0</v>
      </c>
      <c r="AW15" s="10" t="str">
        <f>IFERROR(VLOOKUP(A15,'15'!U:V,2,0),"0")</f>
        <v>0</v>
      </c>
      <c r="AX15" s="5" t="s">
        <v>168</v>
      </c>
      <c r="AY15" s="15">
        <f t="shared" si="17"/>
        <v>0</v>
      </c>
      <c r="AZ15" s="10" t="str">
        <f>IFERROR(VLOOKUP(A15,'16'!U:V,2,0),"0")</f>
        <v>0</v>
      </c>
      <c r="BA15" s="5" t="s">
        <v>168</v>
      </c>
      <c r="BB15" s="15">
        <f t="shared" si="18"/>
        <v>0</v>
      </c>
      <c r="BC15" s="10" t="str">
        <f>IFERROR(VLOOKUP(A15,'17'!U:V,2,0),"0")</f>
        <v>0</v>
      </c>
      <c r="BD15" s="5" t="s">
        <v>168</v>
      </c>
      <c r="BE15" s="15">
        <f t="shared" si="19"/>
        <v>0</v>
      </c>
      <c r="BF15" s="10" t="str">
        <f>IFERROR(VLOOKUP(A15,'18'!U:V,2,0),"0")</f>
        <v>0</v>
      </c>
      <c r="BG15" s="5" t="s">
        <v>168</v>
      </c>
      <c r="BH15" s="15">
        <f t="shared" si="23"/>
        <v>0</v>
      </c>
      <c r="BI15" s="10" t="str">
        <f>IFERROR(VLOOKUP(A15,'19'!U:V,2,0),"0")</f>
        <v>0</v>
      </c>
      <c r="BJ15" s="5" t="s">
        <v>168</v>
      </c>
      <c r="BK15" s="15">
        <f t="shared" si="24"/>
        <v>0</v>
      </c>
      <c r="BL15" s="10" t="str">
        <f>IFERROR(VLOOKUP(A15,'20'!U:V,2,0),"0")</f>
        <v>0</v>
      </c>
      <c r="BM15" s="5" t="s">
        <v>168</v>
      </c>
      <c r="BN15" s="15">
        <f t="shared" si="25"/>
        <v>0</v>
      </c>
      <c r="BO15" s="10" t="str">
        <f>IFERROR(VLOOKUP(A15,'21'!U:V,2,0),"0")</f>
        <v>0</v>
      </c>
      <c r="BP15" s="5" t="s">
        <v>168</v>
      </c>
      <c r="BQ15" s="15">
        <f t="shared" si="26"/>
        <v>0</v>
      </c>
      <c r="BR15" s="10" t="str">
        <f>IFERROR(VLOOKUP(A15,'22'!U:V,2,0),"0")</f>
        <v>0</v>
      </c>
      <c r="BS15" s="5" t="s">
        <v>168</v>
      </c>
      <c r="BT15" s="15">
        <f t="shared" si="27"/>
        <v>0</v>
      </c>
      <c r="BU15" s="10" t="str">
        <f>IFERROR(VLOOKUP(A15,'23'!U:V,2,0),"0")</f>
        <v>0</v>
      </c>
      <c r="BV15" s="5" t="s">
        <v>168</v>
      </c>
      <c r="BW15" s="15">
        <f t="shared" si="28"/>
        <v>0</v>
      </c>
      <c r="BX15" s="10" t="str">
        <f>IFERROR(VLOOKUP(A15,'24'!U:V,2,0),"0")</f>
        <v>0</v>
      </c>
      <c r="BY15" s="5" t="s">
        <v>168</v>
      </c>
      <c r="BZ15" s="15">
        <f t="shared" si="29"/>
        <v>0</v>
      </c>
      <c r="CA15" s="10" t="str">
        <f>IFERROR(VLOOKUP(A15,'25'!U:V,2,0),"0")</f>
        <v>0</v>
      </c>
      <c r="CB15" s="5" t="s">
        <v>168</v>
      </c>
      <c r="CC15" s="15">
        <f t="shared" si="30"/>
        <v>0</v>
      </c>
      <c r="CD15" s="10" t="str">
        <f>IFERROR(VLOOKUP(A15,'26'!U:V,2,0),"0")</f>
        <v>0</v>
      </c>
      <c r="CE15" s="5" t="s">
        <v>168</v>
      </c>
      <c r="CF15" s="15">
        <f t="shared" si="31"/>
        <v>0</v>
      </c>
      <c r="CG15" s="10" t="str">
        <f>IFERROR(VLOOKUP(A15,'27'!U:V,2,0),"0")</f>
        <v>0</v>
      </c>
      <c r="CH15" s="5" t="s">
        <v>168</v>
      </c>
      <c r="CI15" s="15">
        <f t="shared" si="32"/>
        <v>0</v>
      </c>
      <c r="CJ15" s="10" t="str">
        <f>IFERROR(VLOOKUP(A15,'28'!U:V,2,0),"0")</f>
        <v>0</v>
      </c>
      <c r="CK15" s="5" t="s">
        <v>168</v>
      </c>
      <c r="CL15" s="15">
        <f t="shared" si="33"/>
        <v>0</v>
      </c>
      <c r="CM15" s="10" t="str">
        <f>IFERROR(VLOOKUP(A15,'29'!U:V,2,0),"0")</f>
        <v>0</v>
      </c>
      <c r="CN15" s="5" t="s">
        <v>168</v>
      </c>
      <c r="CO15" s="15">
        <f t="shared" si="34"/>
        <v>0</v>
      </c>
      <c r="CP15" s="10" t="str">
        <f>IFERROR(VLOOKUP(A15,'30'!U:V,2,0),"0")</f>
        <v>0</v>
      </c>
      <c r="CQ15" s="5" t="s">
        <v>168</v>
      </c>
      <c r="CR15" s="15">
        <f t="shared" si="35"/>
        <v>0</v>
      </c>
      <c r="CS15" s="10" t="str">
        <f>IFERROR(VLOOKUP(A15,'31'!U:V,2,0),"0")</f>
        <v>0</v>
      </c>
      <c r="CT15" s="5" t="s">
        <v>168</v>
      </c>
      <c r="CU15" s="15">
        <f t="shared" si="36"/>
        <v>0</v>
      </c>
      <c r="CV15" s="10" t="str">
        <f>IFERROR(VLOOKUP(A15,'เซต1-28'!V:W,2,0),"0")</f>
        <v>0</v>
      </c>
      <c r="CW15" s="5" t="s">
        <v>168</v>
      </c>
      <c r="CX15" s="15">
        <f t="shared" si="20"/>
        <v>0</v>
      </c>
    </row>
    <row r="16" spans="1:102" x14ac:dyDescent="0.25">
      <c r="A16" s="6" t="s">
        <v>42</v>
      </c>
      <c r="B16" s="4" t="s">
        <v>43</v>
      </c>
      <c r="C16" s="13">
        <v>11.38</v>
      </c>
      <c r="D16" s="19">
        <f t="shared" si="21"/>
        <v>370</v>
      </c>
      <c r="E16" s="5" t="s">
        <v>168</v>
      </c>
      <c r="F16" s="13">
        <f t="shared" si="22"/>
        <v>4210.6000000000004</v>
      </c>
      <c r="G16" s="10" t="str">
        <f>IFERROR(VLOOKUP(A16,'1'!U:V,2,0),"0")</f>
        <v>0</v>
      </c>
      <c r="H16" s="5" t="s">
        <v>168</v>
      </c>
      <c r="I16" s="15">
        <f t="shared" si="3"/>
        <v>0</v>
      </c>
      <c r="J16" s="10" t="str">
        <f>IFERROR(VLOOKUP(A16,'2'!U:V,2,0),"0")</f>
        <v>0</v>
      </c>
      <c r="K16" s="5" t="s">
        <v>168</v>
      </c>
      <c r="L16" s="15">
        <f t="shared" si="4"/>
        <v>0</v>
      </c>
      <c r="M16" s="10" t="str">
        <f>IFERROR(VLOOKUP(A16,'3'!U:V,2,0),"0")</f>
        <v>0</v>
      </c>
      <c r="N16" s="5" t="s">
        <v>168</v>
      </c>
      <c r="O16" s="15">
        <f t="shared" si="5"/>
        <v>0</v>
      </c>
      <c r="P16" s="10">
        <f>IFERROR(VLOOKUP(A16,'4'!U:V,2,0),"0")</f>
        <v>10</v>
      </c>
      <c r="Q16" s="5" t="s">
        <v>168</v>
      </c>
      <c r="R16" s="15">
        <f t="shared" si="6"/>
        <v>113.80000000000001</v>
      </c>
      <c r="S16" s="10">
        <f>IFERROR(VLOOKUP(A16,'5'!U:V,2,0),"0")</f>
        <v>32</v>
      </c>
      <c r="T16" s="5" t="s">
        <v>168</v>
      </c>
      <c r="U16" s="15">
        <f t="shared" si="7"/>
        <v>364.16</v>
      </c>
      <c r="V16" s="10">
        <f>IFERROR(VLOOKUP(A16,'6'!U:V,2,0),"0")</f>
        <v>2</v>
      </c>
      <c r="W16" s="5" t="s">
        <v>168</v>
      </c>
      <c r="X16" s="15">
        <f t="shared" si="8"/>
        <v>22.76</v>
      </c>
      <c r="Y16" s="10">
        <f>IFERROR(VLOOKUP(A16,'7'!U:V,2,0),"0")</f>
        <v>14</v>
      </c>
      <c r="Z16" s="5" t="s">
        <v>168</v>
      </c>
      <c r="AA16" s="15">
        <f t="shared" si="9"/>
        <v>159.32000000000002</v>
      </c>
      <c r="AB16" s="10">
        <f>IFERROR(VLOOKUP(A16,'8'!U:V,2,0),"0")</f>
        <v>1</v>
      </c>
      <c r="AC16" s="5" t="s">
        <v>168</v>
      </c>
      <c r="AD16" s="15">
        <f t="shared" si="10"/>
        <v>11.38</v>
      </c>
      <c r="AE16" s="10">
        <f>IFERROR(VLOOKUP(A16,'9'!U:V,2,0),"0")</f>
        <v>19</v>
      </c>
      <c r="AF16" s="5" t="s">
        <v>168</v>
      </c>
      <c r="AG16" s="15">
        <f t="shared" si="11"/>
        <v>216.22000000000003</v>
      </c>
      <c r="AH16" s="10">
        <f>IFERROR(VLOOKUP(A16,'10'!U:V,2,0),"0")</f>
        <v>8</v>
      </c>
      <c r="AI16" s="5" t="s">
        <v>168</v>
      </c>
      <c r="AJ16" s="15">
        <f t="shared" si="12"/>
        <v>91.04</v>
      </c>
      <c r="AK16" s="10">
        <f>IFERROR(VLOOKUP(A16,'11'!U:V,2,0),"0")</f>
        <v>2</v>
      </c>
      <c r="AL16" s="5" t="s">
        <v>168</v>
      </c>
      <c r="AM16" s="15">
        <f t="shared" si="13"/>
        <v>22.76</v>
      </c>
      <c r="AN16" s="10" t="str">
        <f>IFERROR(VLOOKUP(A16,'12'!U:V,2,0),"0")</f>
        <v>0</v>
      </c>
      <c r="AO16" s="5" t="s">
        <v>168</v>
      </c>
      <c r="AP16" s="15">
        <f t="shared" si="14"/>
        <v>0</v>
      </c>
      <c r="AQ16" s="10" t="str">
        <f>IFERROR(VLOOKUP(A16,'13'!U:V,2,0),"0")</f>
        <v>0</v>
      </c>
      <c r="AR16" s="5" t="s">
        <v>168</v>
      </c>
      <c r="AS16" s="15">
        <f t="shared" si="15"/>
        <v>0</v>
      </c>
      <c r="AT16" s="10">
        <f>IFERROR(VLOOKUP(A16,'14'!U:V,2,0),"0")</f>
        <v>12</v>
      </c>
      <c r="AU16" s="5" t="s">
        <v>168</v>
      </c>
      <c r="AV16" s="15">
        <f t="shared" si="16"/>
        <v>136.56</v>
      </c>
      <c r="AW16" s="10">
        <f>IFERROR(VLOOKUP(A16,'15'!U:V,2,0),"0")</f>
        <v>12</v>
      </c>
      <c r="AX16" s="5" t="s">
        <v>168</v>
      </c>
      <c r="AY16" s="15">
        <f t="shared" si="17"/>
        <v>136.56</v>
      </c>
      <c r="AZ16" s="10">
        <f>IFERROR(VLOOKUP(A16,'16'!U:V,2,0),"0")</f>
        <v>3</v>
      </c>
      <c r="BA16" s="5" t="s">
        <v>168</v>
      </c>
      <c r="BB16" s="15">
        <f t="shared" si="18"/>
        <v>34.14</v>
      </c>
      <c r="BC16" s="10">
        <f>IFERROR(VLOOKUP(A16,'17'!U:V,2,0),"0")</f>
        <v>3</v>
      </c>
      <c r="BD16" s="5" t="s">
        <v>168</v>
      </c>
      <c r="BE16" s="15">
        <f t="shared" si="19"/>
        <v>34.14</v>
      </c>
      <c r="BF16" s="10">
        <f>IFERROR(VLOOKUP(A16,'18'!U:V,2,0),"0")</f>
        <v>21</v>
      </c>
      <c r="BG16" s="5" t="s">
        <v>168</v>
      </c>
      <c r="BH16" s="15">
        <f t="shared" si="23"/>
        <v>238.98000000000002</v>
      </c>
      <c r="BI16" s="10">
        <f>IFERROR(VLOOKUP(A16,'19'!U:V,2,0),"0")</f>
        <v>15</v>
      </c>
      <c r="BJ16" s="5" t="s">
        <v>168</v>
      </c>
      <c r="BK16" s="15">
        <f t="shared" si="24"/>
        <v>170.70000000000002</v>
      </c>
      <c r="BL16" s="10">
        <f>IFERROR(VLOOKUP(A16,'20'!U:V,2,0),"0")</f>
        <v>27</v>
      </c>
      <c r="BM16" s="5" t="s">
        <v>168</v>
      </c>
      <c r="BN16" s="15">
        <f t="shared" si="25"/>
        <v>307.26000000000005</v>
      </c>
      <c r="BO16" s="10">
        <f>IFERROR(VLOOKUP(A16,'21'!U:V,2,0),"0")</f>
        <v>41</v>
      </c>
      <c r="BP16" s="5" t="s">
        <v>168</v>
      </c>
      <c r="BQ16" s="15">
        <f t="shared" si="26"/>
        <v>466.58000000000004</v>
      </c>
      <c r="BR16" s="10">
        <f>IFERROR(VLOOKUP(A16,'22'!U:V,2,0),"0")</f>
        <v>10</v>
      </c>
      <c r="BS16" s="5" t="s">
        <v>168</v>
      </c>
      <c r="BT16" s="15">
        <f t="shared" si="27"/>
        <v>113.80000000000001</v>
      </c>
      <c r="BU16" s="10">
        <f>IFERROR(VLOOKUP(A16,'23'!U:V,2,0),"0")</f>
        <v>19</v>
      </c>
      <c r="BV16" s="5" t="s">
        <v>168</v>
      </c>
      <c r="BW16" s="15">
        <f t="shared" si="28"/>
        <v>216.22000000000003</v>
      </c>
      <c r="BX16" s="10">
        <f>IFERROR(VLOOKUP(A16,'24'!U:V,2,0),"0")</f>
        <v>14</v>
      </c>
      <c r="BY16" s="5" t="s">
        <v>168</v>
      </c>
      <c r="BZ16" s="15">
        <f t="shared" si="29"/>
        <v>159.32000000000002</v>
      </c>
      <c r="CA16" s="10" t="str">
        <f>IFERROR(VLOOKUP(A16,'25'!U:V,2,0),"0")</f>
        <v>0</v>
      </c>
      <c r="CB16" s="5" t="s">
        <v>168</v>
      </c>
      <c r="CC16" s="15">
        <f t="shared" si="30"/>
        <v>0</v>
      </c>
      <c r="CD16" s="10">
        <f>IFERROR(VLOOKUP(A16,'26'!U:V,2,0),"0")</f>
        <v>44</v>
      </c>
      <c r="CE16" s="5" t="s">
        <v>168</v>
      </c>
      <c r="CF16" s="15">
        <f t="shared" si="31"/>
        <v>500.72</v>
      </c>
      <c r="CG16" s="10">
        <f>IFERROR(VLOOKUP(A16,'27'!U:V,2,0),"0")</f>
        <v>49</v>
      </c>
      <c r="CH16" s="5" t="s">
        <v>168</v>
      </c>
      <c r="CI16" s="15">
        <f t="shared" si="32"/>
        <v>557.62</v>
      </c>
      <c r="CJ16" s="10">
        <f>IFERROR(VLOOKUP(A16,'28'!U:V,2,0),"0")</f>
        <v>12</v>
      </c>
      <c r="CK16" s="5" t="s">
        <v>168</v>
      </c>
      <c r="CL16" s="15">
        <f t="shared" si="33"/>
        <v>136.56</v>
      </c>
      <c r="CM16" s="10" t="str">
        <f>IFERROR(VLOOKUP(A16,'29'!U:V,2,0),"0")</f>
        <v>0</v>
      </c>
      <c r="CN16" s="5" t="s">
        <v>168</v>
      </c>
      <c r="CO16" s="15">
        <f t="shared" si="34"/>
        <v>0</v>
      </c>
      <c r="CP16" s="10" t="str">
        <f>IFERROR(VLOOKUP(A16,'30'!U:V,2,0),"0")</f>
        <v>0</v>
      </c>
      <c r="CQ16" s="5" t="s">
        <v>168</v>
      </c>
      <c r="CR16" s="15">
        <f t="shared" si="35"/>
        <v>0</v>
      </c>
      <c r="CS16" s="10" t="str">
        <f>IFERROR(VLOOKUP(A16,'31'!U:V,2,0),"0")</f>
        <v>0</v>
      </c>
      <c r="CT16" s="5" t="s">
        <v>168</v>
      </c>
      <c r="CU16" s="15">
        <f t="shared" si="36"/>
        <v>0</v>
      </c>
      <c r="CV16" s="10" t="str">
        <f>IFERROR(VLOOKUP(A16,'เซต1-28'!V:W,2,0),"0")</f>
        <v>0</v>
      </c>
      <c r="CW16" s="5" t="s">
        <v>168</v>
      </c>
      <c r="CX16" s="15">
        <f t="shared" si="20"/>
        <v>0</v>
      </c>
    </row>
    <row r="17" spans="1:102" x14ac:dyDescent="0.25">
      <c r="A17" s="6" t="s">
        <v>139</v>
      </c>
      <c r="B17" s="4" t="s">
        <v>112</v>
      </c>
      <c r="C17" s="13">
        <v>24.8</v>
      </c>
      <c r="D17" s="19">
        <f t="shared" si="21"/>
        <v>789</v>
      </c>
      <c r="E17" s="5" t="s">
        <v>168</v>
      </c>
      <c r="F17" s="13">
        <f t="shared" si="22"/>
        <v>19567.2</v>
      </c>
      <c r="G17" s="10" t="str">
        <f>IFERROR(VLOOKUP(A17,'1'!U:V,2,0),"0")</f>
        <v>0</v>
      </c>
      <c r="H17" s="5" t="s">
        <v>168</v>
      </c>
      <c r="I17" s="15">
        <f t="shared" si="3"/>
        <v>0</v>
      </c>
      <c r="J17" s="10" t="str">
        <f>IFERROR(VLOOKUP(A17,'2'!U:V,2,0),"0")</f>
        <v>0</v>
      </c>
      <c r="K17" s="5" t="s">
        <v>168</v>
      </c>
      <c r="L17" s="15">
        <f t="shared" si="4"/>
        <v>0</v>
      </c>
      <c r="M17" s="10">
        <f>IFERROR(VLOOKUP(A17,'3'!U:V,2,0),"0")</f>
        <v>25</v>
      </c>
      <c r="N17" s="5" t="s">
        <v>168</v>
      </c>
      <c r="O17" s="15">
        <f t="shared" si="5"/>
        <v>620</v>
      </c>
      <c r="P17" s="10">
        <f>IFERROR(VLOOKUP(A17,'4'!U:V,2,0),"0")</f>
        <v>18</v>
      </c>
      <c r="Q17" s="5" t="s">
        <v>168</v>
      </c>
      <c r="R17" s="15">
        <f t="shared" si="6"/>
        <v>446.40000000000003</v>
      </c>
      <c r="S17" s="10">
        <f>IFERROR(VLOOKUP(A17,'5'!U:V,2,0),"0")</f>
        <v>29</v>
      </c>
      <c r="T17" s="5" t="s">
        <v>168</v>
      </c>
      <c r="U17" s="15">
        <f t="shared" si="7"/>
        <v>719.2</v>
      </c>
      <c r="V17" s="10">
        <f>IFERROR(VLOOKUP(A17,'6'!U:V,2,0),"0")</f>
        <v>36</v>
      </c>
      <c r="W17" s="5" t="s">
        <v>168</v>
      </c>
      <c r="X17" s="15">
        <f t="shared" si="8"/>
        <v>892.80000000000007</v>
      </c>
      <c r="Y17" s="10">
        <f>IFERROR(VLOOKUP(A17,'7'!U:V,2,0),"0")</f>
        <v>65</v>
      </c>
      <c r="Z17" s="5" t="s">
        <v>168</v>
      </c>
      <c r="AA17" s="15">
        <f t="shared" si="9"/>
        <v>1612</v>
      </c>
      <c r="AB17" s="10">
        <f>IFERROR(VLOOKUP(A17,'8'!U:V,2,0),"0")</f>
        <v>34</v>
      </c>
      <c r="AC17" s="5" t="s">
        <v>168</v>
      </c>
      <c r="AD17" s="15">
        <f t="shared" si="10"/>
        <v>843.2</v>
      </c>
      <c r="AE17" s="10">
        <f>IFERROR(VLOOKUP(A17,'9'!U:V,2,0),"0")</f>
        <v>12</v>
      </c>
      <c r="AF17" s="5" t="s">
        <v>168</v>
      </c>
      <c r="AG17" s="15">
        <f t="shared" si="11"/>
        <v>297.60000000000002</v>
      </c>
      <c r="AH17" s="10">
        <f>IFERROR(VLOOKUP(A17,'10'!U:V,2,0),"0")</f>
        <v>54</v>
      </c>
      <c r="AI17" s="5" t="s">
        <v>168</v>
      </c>
      <c r="AJ17" s="15">
        <f t="shared" si="12"/>
        <v>1339.2</v>
      </c>
      <c r="AK17" s="10">
        <f>IFERROR(VLOOKUP(A17,'11'!U:V,2,0),"0")</f>
        <v>29</v>
      </c>
      <c r="AL17" s="5" t="s">
        <v>168</v>
      </c>
      <c r="AM17" s="15">
        <f t="shared" si="13"/>
        <v>719.2</v>
      </c>
      <c r="AN17" s="10">
        <f>IFERROR(VLOOKUP(A17,'12'!U:V,2,0),"0")</f>
        <v>37</v>
      </c>
      <c r="AO17" s="5" t="s">
        <v>168</v>
      </c>
      <c r="AP17" s="15">
        <f t="shared" si="14"/>
        <v>917.6</v>
      </c>
      <c r="AQ17" s="10">
        <f>IFERROR(VLOOKUP(A17,'13'!U:V,2,0),"0")</f>
        <v>37</v>
      </c>
      <c r="AR17" s="5" t="s">
        <v>168</v>
      </c>
      <c r="AS17" s="15">
        <f t="shared" si="15"/>
        <v>917.6</v>
      </c>
      <c r="AT17" s="10">
        <f>IFERROR(VLOOKUP(A17,'14'!U:V,2,0),"0")</f>
        <v>37</v>
      </c>
      <c r="AU17" s="5" t="s">
        <v>168</v>
      </c>
      <c r="AV17" s="15">
        <f t="shared" si="16"/>
        <v>917.6</v>
      </c>
      <c r="AW17" s="10">
        <f>IFERROR(VLOOKUP(A17,'15'!U:V,2,0),"0")</f>
        <v>75</v>
      </c>
      <c r="AX17" s="5" t="s">
        <v>168</v>
      </c>
      <c r="AY17" s="15">
        <f t="shared" si="17"/>
        <v>1860</v>
      </c>
      <c r="AZ17" s="10">
        <f>IFERROR(VLOOKUP(A17,'16'!U:V,2,0),"0")</f>
        <v>34</v>
      </c>
      <c r="BA17" s="5" t="s">
        <v>168</v>
      </c>
      <c r="BB17" s="15">
        <f t="shared" si="18"/>
        <v>843.2</v>
      </c>
      <c r="BC17" s="10">
        <f>IFERROR(VLOOKUP(A17,'17'!U:V,2,0),"0")</f>
        <v>17</v>
      </c>
      <c r="BD17" s="5" t="s">
        <v>168</v>
      </c>
      <c r="BE17" s="15">
        <f t="shared" si="19"/>
        <v>421.6</v>
      </c>
      <c r="BF17" s="10">
        <f>IFERROR(VLOOKUP(A17,'18'!U:V,2,0),"0")</f>
        <v>7</v>
      </c>
      <c r="BG17" s="5" t="s">
        <v>168</v>
      </c>
      <c r="BH17" s="15">
        <f t="shared" si="23"/>
        <v>173.6</v>
      </c>
      <c r="BI17" s="10">
        <f>IFERROR(VLOOKUP(A17,'19'!U:V,2,0),"0")</f>
        <v>23</v>
      </c>
      <c r="BJ17" s="5" t="s">
        <v>168</v>
      </c>
      <c r="BK17" s="15">
        <f t="shared" si="24"/>
        <v>570.4</v>
      </c>
      <c r="BL17" s="10">
        <f>IFERROR(VLOOKUP(A17,'20'!U:V,2,0),"0")</f>
        <v>50</v>
      </c>
      <c r="BM17" s="5" t="s">
        <v>168</v>
      </c>
      <c r="BN17" s="15">
        <f t="shared" si="25"/>
        <v>1240</v>
      </c>
      <c r="BO17" s="10">
        <f>IFERROR(VLOOKUP(A17,'21'!U:V,2,0),"0")</f>
        <v>45</v>
      </c>
      <c r="BP17" s="5" t="s">
        <v>168</v>
      </c>
      <c r="BQ17" s="15">
        <f t="shared" si="26"/>
        <v>1116</v>
      </c>
      <c r="BR17" s="10">
        <f>IFERROR(VLOOKUP(A17,'22'!U:V,2,0),"0")</f>
        <v>24</v>
      </c>
      <c r="BS17" s="5" t="s">
        <v>168</v>
      </c>
      <c r="BT17" s="15">
        <f t="shared" si="27"/>
        <v>595.20000000000005</v>
      </c>
      <c r="BU17" s="10">
        <f>IFERROR(VLOOKUP(A17,'23'!U:V,2,0),"0")</f>
        <v>12</v>
      </c>
      <c r="BV17" s="5" t="s">
        <v>168</v>
      </c>
      <c r="BW17" s="15">
        <f t="shared" si="28"/>
        <v>297.60000000000002</v>
      </c>
      <c r="BX17" s="10">
        <f>IFERROR(VLOOKUP(A17,'24'!U:V,2,0),"0")</f>
        <v>23</v>
      </c>
      <c r="BY17" s="5" t="s">
        <v>168</v>
      </c>
      <c r="BZ17" s="15">
        <f t="shared" si="29"/>
        <v>570.4</v>
      </c>
      <c r="CA17" s="10">
        <f>IFERROR(VLOOKUP(A17,'25'!U:V,2,0),"0")</f>
        <v>32</v>
      </c>
      <c r="CB17" s="5" t="s">
        <v>168</v>
      </c>
      <c r="CC17" s="15">
        <f t="shared" si="30"/>
        <v>793.6</v>
      </c>
      <c r="CD17" s="10">
        <f>IFERROR(VLOOKUP(A17,'26'!U:V,2,0),"0")</f>
        <v>14</v>
      </c>
      <c r="CE17" s="5" t="s">
        <v>168</v>
      </c>
      <c r="CF17" s="15">
        <f t="shared" si="31"/>
        <v>347.2</v>
      </c>
      <c r="CG17" s="10">
        <f>IFERROR(VLOOKUP(A17,'27'!U:V,2,0),"0")</f>
        <v>4</v>
      </c>
      <c r="CH17" s="5" t="s">
        <v>168</v>
      </c>
      <c r="CI17" s="15">
        <f t="shared" si="32"/>
        <v>99.2</v>
      </c>
      <c r="CJ17" s="10">
        <f>IFERROR(VLOOKUP(A17,'28'!U:V,2,0),"0")</f>
        <v>16</v>
      </c>
      <c r="CK17" s="5" t="s">
        <v>168</v>
      </c>
      <c r="CL17" s="15">
        <f t="shared" si="33"/>
        <v>396.8</v>
      </c>
      <c r="CM17" s="10" t="str">
        <f>IFERROR(VLOOKUP(A17,'29'!U:V,2,0),"0")</f>
        <v>0</v>
      </c>
      <c r="CN17" s="5" t="s">
        <v>168</v>
      </c>
      <c r="CO17" s="15">
        <f t="shared" si="34"/>
        <v>0</v>
      </c>
      <c r="CP17" s="10" t="str">
        <f>IFERROR(VLOOKUP(A17,'30'!U:V,2,0),"0")</f>
        <v>0</v>
      </c>
      <c r="CQ17" s="5" t="s">
        <v>168</v>
      </c>
      <c r="CR17" s="15">
        <f t="shared" si="35"/>
        <v>0</v>
      </c>
      <c r="CS17" s="10" t="str">
        <f>IFERROR(VLOOKUP(A17,'31'!U:V,2,0),"0")</f>
        <v>0</v>
      </c>
      <c r="CT17" s="5" t="s">
        <v>168</v>
      </c>
      <c r="CU17" s="15">
        <f t="shared" si="36"/>
        <v>0</v>
      </c>
      <c r="CV17" s="10" t="str">
        <f>IFERROR(VLOOKUP(A17,'เซต1-28'!V:W,2,0),"0")</f>
        <v>0</v>
      </c>
      <c r="CW17" s="5" t="s">
        <v>168</v>
      </c>
      <c r="CX17" s="15">
        <f t="shared" si="20"/>
        <v>0</v>
      </c>
    </row>
    <row r="18" spans="1:102" x14ac:dyDescent="0.25">
      <c r="A18" s="6" t="s">
        <v>111</v>
      </c>
      <c r="B18" s="4" t="s">
        <v>156</v>
      </c>
      <c r="C18" s="13">
        <v>24.8</v>
      </c>
      <c r="D18" s="19">
        <f t="shared" si="21"/>
        <v>0</v>
      </c>
      <c r="E18" s="5" t="s">
        <v>168</v>
      </c>
      <c r="F18" s="13">
        <f t="shared" si="22"/>
        <v>0</v>
      </c>
      <c r="G18" s="10" t="str">
        <f>IFERROR(VLOOKUP(A18,'1'!U:V,2,0),"0")</f>
        <v>0</v>
      </c>
      <c r="H18" s="5" t="s">
        <v>168</v>
      </c>
      <c r="I18" s="15">
        <f t="shared" si="3"/>
        <v>0</v>
      </c>
      <c r="J18" s="10" t="str">
        <f>IFERROR(VLOOKUP(A18,'2'!U:V,2,0),"0")</f>
        <v>0</v>
      </c>
      <c r="K18" s="5" t="s">
        <v>168</v>
      </c>
      <c r="L18" s="15">
        <f t="shared" si="4"/>
        <v>0</v>
      </c>
      <c r="M18" s="10" t="str">
        <f>IFERROR(VLOOKUP(A18,'3'!U:V,2,0),"0")</f>
        <v>0</v>
      </c>
      <c r="N18" s="5" t="s">
        <v>168</v>
      </c>
      <c r="O18" s="15">
        <f t="shared" si="5"/>
        <v>0</v>
      </c>
      <c r="P18" s="10" t="str">
        <f>IFERROR(VLOOKUP(A18,'4'!U:V,2,0),"0")</f>
        <v>0</v>
      </c>
      <c r="Q18" s="5" t="s">
        <v>168</v>
      </c>
      <c r="R18" s="15">
        <f t="shared" si="6"/>
        <v>0</v>
      </c>
      <c r="S18" s="10" t="str">
        <f>IFERROR(VLOOKUP(A18,'5'!U:V,2,0),"0")</f>
        <v>0</v>
      </c>
      <c r="T18" s="5" t="s">
        <v>168</v>
      </c>
      <c r="U18" s="15">
        <f t="shared" si="7"/>
        <v>0</v>
      </c>
      <c r="V18" s="10" t="str">
        <f>IFERROR(VLOOKUP(A18,'6'!U:V,2,0),"0")</f>
        <v>0</v>
      </c>
      <c r="W18" s="5" t="s">
        <v>168</v>
      </c>
      <c r="X18" s="15">
        <f t="shared" si="8"/>
        <v>0</v>
      </c>
      <c r="Y18" s="10" t="str">
        <f>IFERROR(VLOOKUP(A18,'7'!U:V,2,0),"0")</f>
        <v>0</v>
      </c>
      <c r="Z18" s="5" t="s">
        <v>168</v>
      </c>
      <c r="AA18" s="15">
        <f t="shared" si="9"/>
        <v>0</v>
      </c>
      <c r="AB18" s="10" t="str">
        <f>IFERROR(VLOOKUP(A18,'8'!U:V,2,0),"0")</f>
        <v>0</v>
      </c>
      <c r="AC18" s="5" t="s">
        <v>168</v>
      </c>
      <c r="AD18" s="15">
        <f t="shared" si="10"/>
        <v>0</v>
      </c>
      <c r="AE18" s="10" t="str">
        <f>IFERROR(VLOOKUP(A18,'9'!U:V,2,0),"0")</f>
        <v>0</v>
      </c>
      <c r="AF18" s="5" t="s">
        <v>168</v>
      </c>
      <c r="AG18" s="15">
        <f t="shared" si="11"/>
        <v>0</v>
      </c>
      <c r="AH18" s="10" t="str">
        <f>IFERROR(VLOOKUP(A18,'10'!U:V,2,0),"0")</f>
        <v>0</v>
      </c>
      <c r="AI18" s="5" t="s">
        <v>168</v>
      </c>
      <c r="AJ18" s="15">
        <f t="shared" si="12"/>
        <v>0</v>
      </c>
      <c r="AK18" s="10" t="str">
        <f>IFERROR(VLOOKUP(A18,'11'!U:V,2,0),"0")</f>
        <v>0</v>
      </c>
      <c r="AL18" s="5" t="s">
        <v>168</v>
      </c>
      <c r="AM18" s="15">
        <f t="shared" si="13"/>
        <v>0</v>
      </c>
      <c r="AN18" s="10" t="str">
        <f>IFERROR(VLOOKUP(A18,'12'!U:V,2,0),"0")</f>
        <v>0</v>
      </c>
      <c r="AO18" s="5" t="s">
        <v>168</v>
      </c>
      <c r="AP18" s="15">
        <f t="shared" si="14"/>
        <v>0</v>
      </c>
      <c r="AQ18" s="10" t="str">
        <f>IFERROR(VLOOKUP(A18,'13'!U:V,2,0),"0")</f>
        <v>0</v>
      </c>
      <c r="AR18" s="5" t="s">
        <v>168</v>
      </c>
      <c r="AS18" s="15">
        <f t="shared" si="15"/>
        <v>0</v>
      </c>
      <c r="AT18" s="10" t="str">
        <f>IFERROR(VLOOKUP(A18,'14'!U:V,2,0),"0")</f>
        <v>0</v>
      </c>
      <c r="AU18" s="5" t="s">
        <v>168</v>
      </c>
      <c r="AV18" s="15">
        <f t="shared" si="16"/>
        <v>0</v>
      </c>
      <c r="AW18" s="10" t="str">
        <f>IFERROR(VLOOKUP(A18,'15'!U:V,2,0),"0")</f>
        <v>0</v>
      </c>
      <c r="AX18" s="5" t="s">
        <v>168</v>
      </c>
      <c r="AY18" s="15">
        <f t="shared" si="17"/>
        <v>0</v>
      </c>
      <c r="AZ18" s="10" t="str">
        <f>IFERROR(VLOOKUP(A18,'16'!U:V,2,0),"0")</f>
        <v>0</v>
      </c>
      <c r="BA18" s="5" t="s">
        <v>168</v>
      </c>
      <c r="BB18" s="15">
        <f t="shared" si="18"/>
        <v>0</v>
      </c>
      <c r="BC18" s="10" t="str">
        <f>IFERROR(VLOOKUP(A18,'17'!U:V,2,0),"0")</f>
        <v>0</v>
      </c>
      <c r="BD18" s="5" t="s">
        <v>168</v>
      </c>
      <c r="BE18" s="15">
        <f t="shared" si="19"/>
        <v>0</v>
      </c>
      <c r="BF18" s="10" t="str">
        <f>IFERROR(VLOOKUP(A18,'18'!U:V,2,0),"0")</f>
        <v>0</v>
      </c>
      <c r="BG18" s="5" t="s">
        <v>168</v>
      </c>
      <c r="BH18" s="15">
        <f t="shared" si="23"/>
        <v>0</v>
      </c>
      <c r="BI18" s="10" t="str">
        <f>IFERROR(VLOOKUP(A18,'19'!U:V,2,0),"0")</f>
        <v>0</v>
      </c>
      <c r="BJ18" s="5" t="s">
        <v>168</v>
      </c>
      <c r="BK18" s="15">
        <f t="shared" si="24"/>
        <v>0</v>
      </c>
      <c r="BL18" s="10" t="str">
        <f>IFERROR(VLOOKUP(A18,'20'!U:V,2,0),"0")</f>
        <v>0</v>
      </c>
      <c r="BM18" s="5" t="s">
        <v>168</v>
      </c>
      <c r="BN18" s="15">
        <f t="shared" si="25"/>
        <v>0</v>
      </c>
      <c r="BO18" s="10" t="str">
        <f>IFERROR(VLOOKUP(A18,'21'!U:V,2,0),"0")</f>
        <v>0</v>
      </c>
      <c r="BP18" s="5" t="s">
        <v>168</v>
      </c>
      <c r="BQ18" s="15">
        <f t="shared" si="26"/>
        <v>0</v>
      </c>
      <c r="BR18" s="10" t="str">
        <f>IFERROR(VLOOKUP(A18,'22'!U:V,2,0),"0")</f>
        <v>0</v>
      </c>
      <c r="BS18" s="5" t="s">
        <v>168</v>
      </c>
      <c r="BT18" s="15">
        <f t="shared" si="27"/>
        <v>0</v>
      </c>
      <c r="BU18" s="10" t="str">
        <f>IFERROR(VLOOKUP(A18,'23'!U:V,2,0),"0")</f>
        <v>0</v>
      </c>
      <c r="BV18" s="5" t="s">
        <v>168</v>
      </c>
      <c r="BW18" s="15">
        <f t="shared" si="28"/>
        <v>0</v>
      </c>
      <c r="BX18" s="10" t="str">
        <f>IFERROR(VLOOKUP(A18,'24'!U:V,2,0),"0")</f>
        <v>0</v>
      </c>
      <c r="BY18" s="5" t="s">
        <v>168</v>
      </c>
      <c r="BZ18" s="15">
        <f t="shared" si="29"/>
        <v>0</v>
      </c>
      <c r="CA18" s="10" t="str">
        <f>IFERROR(VLOOKUP(A18,'25'!U:V,2,0),"0")</f>
        <v>0</v>
      </c>
      <c r="CB18" s="5" t="s">
        <v>168</v>
      </c>
      <c r="CC18" s="15">
        <f t="shared" si="30"/>
        <v>0</v>
      </c>
      <c r="CD18" s="10" t="str">
        <f>IFERROR(VLOOKUP(A18,'26'!U:V,2,0),"0")</f>
        <v>0</v>
      </c>
      <c r="CE18" s="5" t="s">
        <v>168</v>
      </c>
      <c r="CF18" s="15">
        <f t="shared" si="31"/>
        <v>0</v>
      </c>
      <c r="CG18" s="10" t="str">
        <f>IFERROR(VLOOKUP(A18,'27'!U:V,2,0),"0")</f>
        <v>0</v>
      </c>
      <c r="CH18" s="5" t="s">
        <v>168</v>
      </c>
      <c r="CI18" s="15">
        <f t="shared" si="32"/>
        <v>0</v>
      </c>
      <c r="CJ18" s="10" t="str">
        <f>IFERROR(VLOOKUP(A18,'28'!U:V,2,0),"0")</f>
        <v>0</v>
      </c>
      <c r="CK18" s="5" t="s">
        <v>168</v>
      </c>
      <c r="CL18" s="15">
        <f t="shared" si="33"/>
        <v>0</v>
      </c>
      <c r="CM18" s="10" t="str">
        <f>IFERROR(VLOOKUP(A18,'29'!U:V,2,0),"0")</f>
        <v>0</v>
      </c>
      <c r="CN18" s="5" t="s">
        <v>168</v>
      </c>
      <c r="CO18" s="15">
        <f t="shared" si="34"/>
        <v>0</v>
      </c>
      <c r="CP18" s="10" t="str">
        <f>IFERROR(VLOOKUP(A18,'30'!U:V,2,0),"0")</f>
        <v>0</v>
      </c>
      <c r="CQ18" s="5" t="s">
        <v>168</v>
      </c>
      <c r="CR18" s="15">
        <f t="shared" si="35"/>
        <v>0</v>
      </c>
      <c r="CS18" s="10" t="str">
        <f>IFERROR(VLOOKUP(A18,'31'!U:V,2,0),"0")</f>
        <v>0</v>
      </c>
      <c r="CT18" s="5" t="s">
        <v>168</v>
      </c>
      <c r="CU18" s="15">
        <f t="shared" si="36"/>
        <v>0</v>
      </c>
      <c r="CV18" s="10" t="str">
        <f>IFERROR(VLOOKUP(A18,'เซต1-28'!V:W,2,0),"0")</f>
        <v>0</v>
      </c>
      <c r="CW18" s="5" t="s">
        <v>168</v>
      </c>
      <c r="CX18" s="15">
        <f t="shared" si="20"/>
        <v>0</v>
      </c>
    </row>
    <row r="19" spans="1:102" x14ac:dyDescent="0.25">
      <c r="A19" s="6" t="s">
        <v>198</v>
      </c>
      <c r="B19" s="4" t="s">
        <v>199</v>
      </c>
      <c r="C19" s="13">
        <v>11.38</v>
      </c>
      <c r="D19" s="19">
        <f t="shared" si="21"/>
        <v>0</v>
      </c>
      <c r="E19" s="5" t="s">
        <v>168</v>
      </c>
      <c r="F19" s="13">
        <f t="shared" si="22"/>
        <v>0</v>
      </c>
      <c r="G19" s="10" t="str">
        <f>IFERROR(VLOOKUP(A19,'1'!U:V,2,0),"0")</f>
        <v>0</v>
      </c>
      <c r="H19" s="5" t="s">
        <v>168</v>
      </c>
      <c r="I19" s="15">
        <f t="shared" si="3"/>
        <v>0</v>
      </c>
      <c r="J19" s="10" t="str">
        <f>IFERROR(VLOOKUP(A19,'2'!U:V,2,0),"0")</f>
        <v>0</v>
      </c>
      <c r="K19" s="5" t="s">
        <v>168</v>
      </c>
      <c r="L19" s="15">
        <f t="shared" si="4"/>
        <v>0</v>
      </c>
      <c r="M19" s="10" t="str">
        <f>IFERROR(VLOOKUP(A19,'3'!U:V,2,0),"0")</f>
        <v>0</v>
      </c>
      <c r="N19" s="5" t="s">
        <v>168</v>
      </c>
      <c r="O19" s="15">
        <f t="shared" si="5"/>
        <v>0</v>
      </c>
      <c r="P19" s="10" t="str">
        <f>IFERROR(VLOOKUP(A19,'4'!U:V,2,0),"0")</f>
        <v>0</v>
      </c>
      <c r="Q19" s="5" t="s">
        <v>168</v>
      </c>
      <c r="R19" s="15">
        <f t="shared" si="6"/>
        <v>0</v>
      </c>
      <c r="S19" s="10" t="str">
        <f>IFERROR(VLOOKUP(A19,'5'!U:V,2,0),"0")</f>
        <v>0</v>
      </c>
      <c r="T19" s="5" t="s">
        <v>168</v>
      </c>
      <c r="U19" s="15">
        <f t="shared" si="7"/>
        <v>0</v>
      </c>
      <c r="V19" s="10" t="str">
        <f>IFERROR(VLOOKUP(A19,'6'!U:V,2,0),"0")</f>
        <v>0</v>
      </c>
      <c r="W19" s="5" t="s">
        <v>168</v>
      </c>
      <c r="X19" s="15">
        <f t="shared" si="8"/>
        <v>0</v>
      </c>
      <c r="Y19" s="10" t="str">
        <f>IFERROR(VLOOKUP(A19,'7'!U:V,2,0),"0")</f>
        <v>0</v>
      </c>
      <c r="Z19" s="5" t="s">
        <v>168</v>
      </c>
      <c r="AA19" s="15">
        <f t="shared" si="9"/>
        <v>0</v>
      </c>
      <c r="AB19" s="10" t="str">
        <f>IFERROR(VLOOKUP(A19,'8'!U:V,2,0),"0")</f>
        <v>0</v>
      </c>
      <c r="AC19" s="5" t="s">
        <v>168</v>
      </c>
      <c r="AD19" s="15">
        <f t="shared" si="10"/>
        <v>0</v>
      </c>
      <c r="AE19" s="10" t="str">
        <f>IFERROR(VLOOKUP(A19,'9'!U:V,2,0),"0")</f>
        <v>0</v>
      </c>
      <c r="AF19" s="5" t="s">
        <v>168</v>
      </c>
      <c r="AG19" s="15">
        <f t="shared" si="11"/>
        <v>0</v>
      </c>
      <c r="AH19" s="10" t="str">
        <f>IFERROR(VLOOKUP(A19,'10'!U:V,2,0),"0")</f>
        <v>0</v>
      </c>
      <c r="AI19" s="5" t="s">
        <v>168</v>
      </c>
      <c r="AJ19" s="15">
        <f t="shared" si="12"/>
        <v>0</v>
      </c>
      <c r="AK19" s="10" t="str">
        <f>IFERROR(VLOOKUP(A19,'11'!U:V,2,0),"0")</f>
        <v>0</v>
      </c>
      <c r="AL19" s="5" t="s">
        <v>168</v>
      </c>
      <c r="AM19" s="15">
        <f t="shared" si="13"/>
        <v>0</v>
      </c>
      <c r="AN19" s="10" t="str">
        <f>IFERROR(VLOOKUP(A19,'12'!U:V,2,0),"0")</f>
        <v>0</v>
      </c>
      <c r="AO19" s="5" t="s">
        <v>168</v>
      </c>
      <c r="AP19" s="15">
        <f t="shared" si="14"/>
        <v>0</v>
      </c>
      <c r="AQ19" s="10" t="str">
        <f>IFERROR(VLOOKUP(A19,'13'!U:V,2,0),"0")</f>
        <v>0</v>
      </c>
      <c r="AR19" s="5" t="s">
        <v>168</v>
      </c>
      <c r="AS19" s="15">
        <f t="shared" si="15"/>
        <v>0</v>
      </c>
      <c r="AT19" s="10" t="str">
        <f>IFERROR(VLOOKUP(A19,'14'!U:V,2,0),"0")</f>
        <v>0</v>
      </c>
      <c r="AU19" s="5" t="s">
        <v>168</v>
      </c>
      <c r="AV19" s="15">
        <f t="shared" si="16"/>
        <v>0</v>
      </c>
      <c r="AW19" s="10" t="str">
        <f>IFERROR(VLOOKUP(A19,'15'!U:V,2,0),"0")</f>
        <v>0</v>
      </c>
      <c r="AX19" s="5" t="s">
        <v>168</v>
      </c>
      <c r="AY19" s="15">
        <f t="shared" si="17"/>
        <v>0</v>
      </c>
      <c r="AZ19" s="10" t="str">
        <f>IFERROR(VLOOKUP(A19,'16'!U:V,2,0),"0")</f>
        <v>0</v>
      </c>
      <c r="BA19" s="5" t="s">
        <v>168</v>
      </c>
      <c r="BB19" s="15">
        <f t="shared" si="18"/>
        <v>0</v>
      </c>
      <c r="BC19" s="10" t="str">
        <f>IFERROR(VLOOKUP(A19,'17'!U:V,2,0),"0")</f>
        <v>0</v>
      </c>
      <c r="BD19" s="5" t="s">
        <v>168</v>
      </c>
      <c r="BE19" s="15">
        <f t="shared" si="19"/>
        <v>0</v>
      </c>
      <c r="BF19" s="10" t="str">
        <f>IFERROR(VLOOKUP(A19,'18'!U:V,2,0),"0")</f>
        <v>0</v>
      </c>
      <c r="BG19" s="5" t="s">
        <v>168</v>
      </c>
      <c r="BH19" s="15">
        <f t="shared" si="23"/>
        <v>0</v>
      </c>
      <c r="BI19" s="10" t="str">
        <f>IFERROR(VLOOKUP(A19,'19'!U:V,2,0),"0")</f>
        <v>0</v>
      </c>
      <c r="BJ19" s="5" t="s">
        <v>168</v>
      </c>
      <c r="BK19" s="15">
        <f t="shared" si="24"/>
        <v>0</v>
      </c>
      <c r="BL19" s="10" t="str">
        <f>IFERROR(VLOOKUP(A19,'20'!U:V,2,0),"0")</f>
        <v>0</v>
      </c>
      <c r="BM19" s="5" t="s">
        <v>168</v>
      </c>
      <c r="BN19" s="15">
        <f t="shared" si="25"/>
        <v>0</v>
      </c>
      <c r="BO19" s="10" t="str">
        <f>IFERROR(VLOOKUP(A19,'21'!U:V,2,0),"0")</f>
        <v>0</v>
      </c>
      <c r="BP19" s="5" t="s">
        <v>168</v>
      </c>
      <c r="BQ19" s="15">
        <f t="shared" si="26"/>
        <v>0</v>
      </c>
      <c r="BR19" s="10" t="str">
        <f>IFERROR(VLOOKUP(A19,'22'!U:V,2,0),"0")</f>
        <v>0</v>
      </c>
      <c r="BS19" s="5" t="s">
        <v>168</v>
      </c>
      <c r="BT19" s="15">
        <f t="shared" si="27"/>
        <v>0</v>
      </c>
      <c r="BU19" s="10" t="str">
        <f>IFERROR(VLOOKUP(A19,'23'!U:V,2,0),"0")</f>
        <v>0</v>
      </c>
      <c r="BV19" s="5" t="s">
        <v>168</v>
      </c>
      <c r="BW19" s="15">
        <f t="shared" si="28"/>
        <v>0</v>
      </c>
      <c r="BX19" s="10" t="str">
        <f>IFERROR(VLOOKUP(A19,'24'!U:V,2,0),"0")</f>
        <v>0</v>
      </c>
      <c r="BY19" s="5" t="s">
        <v>168</v>
      </c>
      <c r="BZ19" s="15">
        <f t="shared" si="29"/>
        <v>0</v>
      </c>
      <c r="CA19" s="10" t="str">
        <f>IFERROR(VLOOKUP(A19,'25'!U:V,2,0),"0")</f>
        <v>0</v>
      </c>
      <c r="CB19" s="5" t="s">
        <v>168</v>
      </c>
      <c r="CC19" s="15">
        <f t="shared" si="30"/>
        <v>0</v>
      </c>
      <c r="CD19" s="10" t="str">
        <f>IFERROR(VLOOKUP(A19,'26'!U:V,2,0),"0")</f>
        <v>0</v>
      </c>
      <c r="CE19" s="5" t="s">
        <v>168</v>
      </c>
      <c r="CF19" s="15">
        <f t="shared" si="31"/>
        <v>0</v>
      </c>
      <c r="CG19" s="10" t="str">
        <f>IFERROR(VLOOKUP(A19,'27'!U:V,2,0),"0")</f>
        <v>0</v>
      </c>
      <c r="CH19" s="5" t="s">
        <v>168</v>
      </c>
      <c r="CI19" s="15">
        <f t="shared" si="32"/>
        <v>0</v>
      </c>
      <c r="CJ19" s="10" t="str">
        <f>IFERROR(VLOOKUP(A19,'28'!U:V,2,0),"0")</f>
        <v>0</v>
      </c>
      <c r="CK19" s="5" t="s">
        <v>168</v>
      </c>
      <c r="CL19" s="15">
        <f t="shared" si="33"/>
        <v>0</v>
      </c>
      <c r="CM19" s="10" t="str">
        <f>IFERROR(VLOOKUP(A19,'29'!U:V,2,0),"0")</f>
        <v>0</v>
      </c>
      <c r="CN19" s="5" t="s">
        <v>168</v>
      </c>
      <c r="CO19" s="15">
        <f t="shared" si="34"/>
        <v>0</v>
      </c>
      <c r="CP19" s="10" t="str">
        <f>IFERROR(VLOOKUP(A19,'30'!U:V,2,0),"0")</f>
        <v>0</v>
      </c>
      <c r="CQ19" s="5" t="s">
        <v>168</v>
      </c>
      <c r="CR19" s="15">
        <f t="shared" si="35"/>
        <v>0</v>
      </c>
      <c r="CS19" s="10" t="str">
        <f>IFERROR(VLOOKUP(A19,'31'!U:V,2,0),"0")</f>
        <v>0</v>
      </c>
      <c r="CT19" s="5" t="s">
        <v>168</v>
      </c>
      <c r="CU19" s="15">
        <f t="shared" si="36"/>
        <v>0</v>
      </c>
      <c r="CV19" s="10" t="str">
        <f>IFERROR(VLOOKUP(A19,'เซต1-28'!V:W,2,0),"0")</f>
        <v>0</v>
      </c>
      <c r="CW19" s="5" t="s">
        <v>168</v>
      </c>
      <c r="CX19" s="15">
        <f t="shared" si="20"/>
        <v>0</v>
      </c>
    </row>
    <row r="20" spans="1:102" x14ac:dyDescent="0.25">
      <c r="A20" s="6" t="s">
        <v>243</v>
      </c>
      <c r="B20" s="4" t="s">
        <v>244</v>
      </c>
      <c r="C20" s="13">
        <v>11.38</v>
      </c>
      <c r="D20" s="19">
        <f t="shared" si="21"/>
        <v>0</v>
      </c>
      <c r="E20" s="5" t="s">
        <v>168</v>
      </c>
      <c r="F20" s="13">
        <f t="shared" si="22"/>
        <v>0</v>
      </c>
      <c r="G20" s="10" t="str">
        <f>IFERROR(VLOOKUP(A20,'1'!U:V,2,0),"0")</f>
        <v>0</v>
      </c>
      <c r="H20" s="5" t="s">
        <v>168</v>
      </c>
      <c r="I20" s="15">
        <f t="shared" si="3"/>
        <v>0</v>
      </c>
      <c r="J20" s="10" t="str">
        <f>IFERROR(VLOOKUP(A20,'2'!U:V,2,0),"0")</f>
        <v>0</v>
      </c>
      <c r="K20" s="5" t="s">
        <v>168</v>
      </c>
      <c r="L20" s="15">
        <f t="shared" si="4"/>
        <v>0</v>
      </c>
      <c r="M20" s="10" t="str">
        <f>IFERROR(VLOOKUP(A20,'3'!U:V,2,0),"0")</f>
        <v>0</v>
      </c>
      <c r="N20" s="5" t="s">
        <v>168</v>
      </c>
      <c r="O20" s="15">
        <f t="shared" si="5"/>
        <v>0</v>
      </c>
      <c r="P20" s="10" t="str">
        <f>IFERROR(VLOOKUP(A20,'4'!U:V,2,0),"0")</f>
        <v>0</v>
      </c>
      <c r="Q20" s="5" t="s">
        <v>168</v>
      </c>
      <c r="R20" s="15">
        <f t="shared" si="6"/>
        <v>0</v>
      </c>
      <c r="S20" s="10" t="str">
        <f>IFERROR(VLOOKUP(A20,'5'!U:V,2,0),"0")</f>
        <v>0</v>
      </c>
      <c r="T20" s="5" t="s">
        <v>168</v>
      </c>
      <c r="U20" s="15">
        <f t="shared" si="7"/>
        <v>0</v>
      </c>
      <c r="V20" s="10" t="str">
        <f>IFERROR(VLOOKUP(A20,'6'!U:V,2,0),"0")</f>
        <v>0</v>
      </c>
      <c r="W20" s="5" t="s">
        <v>168</v>
      </c>
      <c r="X20" s="15">
        <f t="shared" si="8"/>
        <v>0</v>
      </c>
      <c r="Y20" s="10" t="str">
        <f>IFERROR(VLOOKUP(A20,'7'!U:V,2,0),"0")</f>
        <v>0</v>
      </c>
      <c r="Z20" s="5" t="s">
        <v>168</v>
      </c>
      <c r="AA20" s="15">
        <f t="shared" si="9"/>
        <v>0</v>
      </c>
      <c r="AB20" s="10" t="str">
        <f>IFERROR(VLOOKUP(A20,'8'!U:V,2,0),"0")</f>
        <v>0</v>
      </c>
      <c r="AC20" s="5" t="s">
        <v>168</v>
      </c>
      <c r="AD20" s="15">
        <f t="shared" si="10"/>
        <v>0</v>
      </c>
      <c r="AE20" s="10" t="str">
        <f>IFERROR(VLOOKUP(A20,'9'!U:V,2,0),"0")</f>
        <v>0</v>
      </c>
      <c r="AF20" s="5" t="s">
        <v>168</v>
      </c>
      <c r="AG20" s="15">
        <f t="shared" si="11"/>
        <v>0</v>
      </c>
      <c r="AH20" s="10" t="str">
        <f>IFERROR(VLOOKUP(A20,'10'!U:V,2,0),"0")</f>
        <v>0</v>
      </c>
      <c r="AI20" s="5" t="s">
        <v>168</v>
      </c>
      <c r="AJ20" s="15">
        <f t="shared" si="12"/>
        <v>0</v>
      </c>
      <c r="AK20" s="10" t="str">
        <f>IFERROR(VLOOKUP(A20,'11'!U:V,2,0),"0")</f>
        <v>0</v>
      </c>
      <c r="AL20" s="5" t="s">
        <v>168</v>
      </c>
      <c r="AM20" s="15">
        <f t="shared" si="13"/>
        <v>0</v>
      </c>
      <c r="AN20" s="10" t="str">
        <f>IFERROR(VLOOKUP(A20,'12'!U:V,2,0),"0")</f>
        <v>0</v>
      </c>
      <c r="AO20" s="5" t="s">
        <v>168</v>
      </c>
      <c r="AP20" s="15">
        <f t="shared" si="14"/>
        <v>0</v>
      </c>
      <c r="AQ20" s="10" t="str">
        <f>IFERROR(VLOOKUP(A20,'13'!U:V,2,0),"0")</f>
        <v>0</v>
      </c>
      <c r="AR20" s="5" t="s">
        <v>168</v>
      </c>
      <c r="AS20" s="15">
        <f t="shared" si="15"/>
        <v>0</v>
      </c>
      <c r="AT20" s="10" t="str">
        <f>IFERROR(VLOOKUP(A20,'14'!U:V,2,0),"0")</f>
        <v>0</v>
      </c>
      <c r="AU20" s="5" t="s">
        <v>168</v>
      </c>
      <c r="AV20" s="15">
        <f t="shared" si="16"/>
        <v>0</v>
      </c>
      <c r="AW20" s="10" t="str">
        <f>IFERROR(VLOOKUP(A20,'15'!U:V,2,0),"0")</f>
        <v>0</v>
      </c>
      <c r="AX20" s="5" t="s">
        <v>168</v>
      </c>
      <c r="AY20" s="15">
        <f t="shared" si="17"/>
        <v>0</v>
      </c>
      <c r="AZ20" s="10" t="str">
        <f>IFERROR(VLOOKUP(A20,'16'!U:V,2,0),"0")</f>
        <v>0</v>
      </c>
      <c r="BA20" s="5" t="s">
        <v>168</v>
      </c>
      <c r="BB20" s="15">
        <f t="shared" si="18"/>
        <v>0</v>
      </c>
      <c r="BC20" s="10" t="str">
        <f>IFERROR(VLOOKUP(A20,'17'!U:V,2,0),"0")</f>
        <v>0</v>
      </c>
      <c r="BD20" s="5" t="s">
        <v>168</v>
      </c>
      <c r="BE20" s="15">
        <f t="shared" si="19"/>
        <v>0</v>
      </c>
      <c r="BF20" s="10" t="str">
        <f>IFERROR(VLOOKUP(A20,'18'!U:V,2,0),"0")</f>
        <v>0</v>
      </c>
      <c r="BG20" s="5" t="s">
        <v>168</v>
      </c>
      <c r="BH20" s="15">
        <f t="shared" si="23"/>
        <v>0</v>
      </c>
      <c r="BI20" s="10" t="str">
        <f>IFERROR(VLOOKUP(A20,'19'!U:V,2,0),"0")</f>
        <v>0</v>
      </c>
      <c r="BJ20" s="5" t="s">
        <v>168</v>
      </c>
      <c r="BK20" s="15">
        <f t="shared" si="24"/>
        <v>0</v>
      </c>
      <c r="BL20" s="10" t="str">
        <f>IFERROR(VLOOKUP(A20,'20'!U:V,2,0),"0")</f>
        <v>0</v>
      </c>
      <c r="BM20" s="5" t="s">
        <v>168</v>
      </c>
      <c r="BN20" s="15">
        <f t="shared" si="25"/>
        <v>0</v>
      </c>
      <c r="BO20" s="10" t="str">
        <f>IFERROR(VLOOKUP(A20,'21'!U:V,2,0),"0")</f>
        <v>0</v>
      </c>
      <c r="BP20" s="5" t="s">
        <v>168</v>
      </c>
      <c r="BQ20" s="15">
        <f t="shared" si="26"/>
        <v>0</v>
      </c>
      <c r="BR20" s="10" t="str">
        <f>IFERROR(VLOOKUP(A20,'22'!U:V,2,0),"0")</f>
        <v>0</v>
      </c>
      <c r="BS20" s="5" t="s">
        <v>168</v>
      </c>
      <c r="BT20" s="15">
        <f t="shared" si="27"/>
        <v>0</v>
      </c>
      <c r="BU20" s="10" t="str">
        <f>IFERROR(VLOOKUP(A20,'23'!U:V,2,0),"0")</f>
        <v>0</v>
      </c>
      <c r="BV20" s="5" t="s">
        <v>168</v>
      </c>
      <c r="BW20" s="15">
        <f t="shared" si="28"/>
        <v>0</v>
      </c>
      <c r="BX20" s="10" t="str">
        <f>IFERROR(VLOOKUP(A20,'24'!U:V,2,0),"0")</f>
        <v>0</v>
      </c>
      <c r="BY20" s="5" t="s">
        <v>168</v>
      </c>
      <c r="BZ20" s="15">
        <f t="shared" si="29"/>
        <v>0</v>
      </c>
      <c r="CA20" s="10" t="str">
        <f>IFERROR(VLOOKUP(A20,'25'!U:V,2,0),"0")</f>
        <v>0</v>
      </c>
      <c r="CB20" s="5" t="s">
        <v>168</v>
      </c>
      <c r="CC20" s="15">
        <f t="shared" si="30"/>
        <v>0</v>
      </c>
      <c r="CD20" s="10" t="str">
        <f>IFERROR(VLOOKUP(A20,'26'!U:V,2,0),"0")</f>
        <v>0</v>
      </c>
      <c r="CE20" s="5" t="s">
        <v>168</v>
      </c>
      <c r="CF20" s="15">
        <f t="shared" si="31"/>
        <v>0</v>
      </c>
      <c r="CG20" s="10" t="str">
        <f>IFERROR(VLOOKUP(A20,'27'!U:V,2,0),"0")</f>
        <v>0</v>
      </c>
      <c r="CH20" s="5" t="s">
        <v>168</v>
      </c>
      <c r="CI20" s="15">
        <f t="shared" si="32"/>
        <v>0</v>
      </c>
      <c r="CJ20" s="10" t="str">
        <f>IFERROR(VLOOKUP(A20,'28'!U:V,2,0),"0")</f>
        <v>0</v>
      </c>
      <c r="CK20" s="5" t="s">
        <v>168</v>
      </c>
      <c r="CL20" s="15">
        <f t="shared" si="33"/>
        <v>0</v>
      </c>
      <c r="CM20" s="10" t="str">
        <f>IFERROR(VLOOKUP(A20,'29'!U:V,2,0),"0")</f>
        <v>0</v>
      </c>
      <c r="CN20" s="5" t="s">
        <v>168</v>
      </c>
      <c r="CO20" s="15">
        <f t="shared" si="34"/>
        <v>0</v>
      </c>
      <c r="CP20" s="10" t="str">
        <f>IFERROR(VLOOKUP(A20,'30'!U:V,2,0),"0")</f>
        <v>0</v>
      </c>
      <c r="CQ20" s="5" t="s">
        <v>168</v>
      </c>
      <c r="CR20" s="15">
        <f t="shared" si="35"/>
        <v>0</v>
      </c>
      <c r="CS20" s="10" t="str">
        <f>IFERROR(VLOOKUP(A20,'31'!U:V,2,0),"0")</f>
        <v>0</v>
      </c>
      <c r="CT20" s="5" t="s">
        <v>168</v>
      </c>
      <c r="CU20" s="15">
        <f t="shared" si="36"/>
        <v>0</v>
      </c>
      <c r="CV20" s="10" t="str">
        <f>IFERROR(VLOOKUP(A20,'เซต1-28'!V:W,2,0),"0")</f>
        <v>0</v>
      </c>
      <c r="CW20" s="5" t="s">
        <v>168</v>
      </c>
      <c r="CX20" s="15">
        <f t="shared" si="20"/>
        <v>0</v>
      </c>
    </row>
    <row r="21" spans="1:102" x14ac:dyDescent="0.25">
      <c r="A21" s="6" t="s">
        <v>250</v>
      </c>
      <c r="B21" s="4" t="s">
        <v>251</v>
      </c>
      <c r="C21" s="13">
        <v>11.38</v>
      </c>
      <c r="D21" s="19">
        <f t="shared" si="21"/>
        <v>8</v>
      </c>
      <c r="E21" s="5" t="s">
        <v>168</v>
      </c>
      <c r="F21" s="13">
        <f t="shared" si="22"/>
        <v>91.04</v>
      </c>
      <c r="G21" s="10" t="str">
        <f>IFERROR(VLOOKUP(A21,'1'!U:V,2,0),"0")</f>
        <v>0</v>
      </c>
      <c r="H21" s="5" t="s">
        <v>168</v>
      </c>
      <c r="I21" s="15">
        <f t="shared" si="3"/>
        <v>0</v>
      </c>
      <c r="J21" s="10" t="str">
        <f>IFERROR(VLOOKUP(A21,'2'!U:V,2,0),"0")</f>
        <v>0</v>
      </c>
      <c r="K21" s="5" t="s">
        <v>168</v>
      </c>
      <c r="L21" s="15">
        <f t="shared" si="4"/>
        <v>0</v>
      </c>
      <c r="M21" s="10" t="str">
        <f>IFERROR(VLOOKUP(A21,'3'!U:V,2,0),"0")</f>
        <v>0</v>
      </c>
      <c r="N21" s="5" t="s">
        <v>168</v>
      </c>
      <c r="O21" s="15">
        <f t="shared" si="5"/>
        <v>0</v>
      </c>
      <c r="P21" s="10" t="str">
        <f>IFERROR(VLOOKUP(A21,'4'!U:V,2,0),"0")</f>
        <v>0</v>
      </c>
      <c r="Q21" s="5" t="s">
        <v>168</v>
      </c>
      <c r="R21" s="15">
        <f t="shared" si="6"/>
        <v>0</v>
      </c>
      <c r="S21" s="10">
        <f>IFERROR(VLOOKUP(A21,'5'!U:V,2,0),"0")</f>
        <v>8</v>
      </c>
      <c r="T21" s="5" t="s">
        <v>168</v>
      </c>
      <c r="U21" s="15">
        <f t="shared" si="7"/>
        <v>91.04</v>
      </c>
      <c r="V21" s="10" t="str">
        <f>IFERROR(VLOOKUP(A21,'6'!U:V,2,0),"0")</f>
        <v>0</v>
      </c>
      <c r="W21" s="5" t="s">
        <v>168</v>
      </c>
      <c r="X21" s="15">
        <f t="shared" si="8"/>
        <v>0</v>
      </c>
      <c r="Y21" s="10" t="str">
        <f>IFERROR(VLOOKUP(A21,'7'!U:V,2,0),"0")</f>
        <v>0</v>
      </c>
      <c r="Z21" s="5" t="s">
        <v>168</v>
      </c>
      <c r="AA21" s="15">
        <f t="shared" si="9"/>
        <v>0</v>
      </c>
      <c r="AB21" s="10" t="str">
        <f>IFERROR(VLOOKUP(A21,'8'!U:V,2,0),"0")</f>
        <v>0</v>
      </c>
      <c r="AC21" s="5" t="s">
        <v>168</v>
      </c>
      <c r="AD21" s="15">
        <f t="shared" si="10"/>
        <v>0</v>
      </c>
      <c r="AE21" s="10" t="str">
        <f>IFERROR(VLOOKUP(A21,'9'!U:V,2,0),"0")</f>
        <v>0</v>
      </c>
      <c r="AF21" s="5" t="s">
        <v>168</v>
      </c>
      <c r="AG21" s="15">
        <f t="shared" si="11"/>
        <v>0</v>
      </c>
      <c r="AH21" s="10" t="str">
        <f>IFERROR(VLOOKUP(A21,'10'!U:V,2,0),"0")</f>
        <v>0</v>
      </c>
      <c r="AI21" s="5" t="s">
        <v>168</v>
      </c>
      <c r="AJ21" s="15">
        <f t="shared" si="12"/>
        <v>0</v>
      </c>
      <c r="AK21" s="10" t="str">
        <f>IFERROR(VLOOKUP(A21,'11'!U:V,2,0),"0")</f>
        <v>0</v>
      </c>
      <c r="AL21" s="5" t="s">
        <v>168</v>
      </c>
      <c r="AM21" s="15">
        <f t="shared" si="13"/>
        <v>0</v>
      </c>
      <c r="AN21" s="10" t="str">
        <f>IFERROR(VLOOKUP(A21,'12'!U:V,2,0),"0")</f>
        <v>0</v>
      </c>
      <c r="AO21" s="5" t="s">
        <v>168</v>
      </c>
      <c r="AP21" s="15">
        <f t="shared" si="14"/>
        <v>0</v>
      </c>
      <c r="AQ21" s="10" t="str">
        <f>IFERROR(VLOOKUP(A21,'13'!U:V,2,0),"0")</f>
        <v>0</v>
      </c>
      <c r="AR21" s="5" t="s">
        <v>168</v>
      </c>
      <c r="AS21" s="15">
        <f t="shared" si="15"/>
        <v>0</v>
      </c>
      <c r="AT21" s="10" t="str">
        <f>IFERROR(VLOOKUP(A21,'14'!U:V,2,0),"0")</f>
        <v>0</v>
      </c>
      <c r="AU21" s="5" t="s">
        <v>168</v>
      </c>
      <c r="AV21" s="15">
        <f t="shared" si="16"/>
        <v>0</v>
      </c>
      <c r="AW21" s="10" t="str">
        <f>IFERROR(VLOOKUP(A21,'15'!U:V,2,0),"0")</f>
        <v>0</v>
      </c>
      <c r="AX21" s="5" t="s">
        <v>168</v>
      </c>
      <c r="AY21" s="15">
        <f t="shared" si="17"/>
        <v>0</v>
      </c>
      <c r="AZ21" s="10" t="str">
        <f>IFERROR(VLOOKUP(A21,'16'!U:V,2,0),"0")</f>
        <v>0</v>
      </c>
      <c r="BA21" s="5" t="s">
        <v>168</v>
      </c>
      <c r="BB21" s="15">
        <f t="shared" si="18"/>
        <v>0</v>
      </c>
      <c r="BC21" s="10" t="str">
        <f>IFERROR(VLOOKUP(A21,'17'!U:V,2,0),"0")</f>
        <v>0</v>
      </c>
      <c r="BD21" s="5" t="s">
        <v>168</v>
      </c>
      <c r="BE21" s="15">
        <f t="shared" si="19"/>
        <v>0</v>
      </c>
      <c r="BF21" s="10" t="str">
        <f>IFERROR(VLOOKUP(A21,'18'!U:V,2,0),"0")</f>
        <v>0</v>
      </c>
      <c r="BG21" s="5" t="s">
        <v>168</v>
      </c>
      <c r="BH21" s="15">
        <f t="shared" si="23"/>
        <v>0</v>
      </c>
      <c r="BI21" s="10" t="str">
        <f>IFERROR(VLOOKUP(A21,'19'!U:V,2,0),"0")</f>
        <v>0</v>
      </c>
      <c r="BJ21" s="5" t="s">
        <v>168</v>
      </c>
      <c r="BK21" s="15">
        <f t="shared" si="24"/>
        <v>0</v>
      </c>
      <c r="BL21" s="10" t="str">
        <f>IFERROR(VLOOKUP(A21,'20'!U:V,2,0),"0")</f>
        <v>0</v>
      </c>
      <c r="BM21" s="5" t="s">
        <v>168</v>
      </c>
      <c r="BN21" s="15">
        <f t="shared" si="25"/>
        <v>0</v>
      </c>
      <c r="BO21" s="10" t="str">
        <f>IFERROR(VLOOKUP(A21,'21'!U:V,2,0),"0")</f>
        <v>0</v>
      </c>
      <c r="BP21" s="5" t="s">
        <v>168</v>
      </c>
      <c r="BQ21" s="15">
        <f t="shared" si="26"/>
        <v>0</v>
      </c>
      <c r="BR21" s="10" t="str">
        <f>IFERROR(VLOOKUP(A21,'22'!U:V,2,0),"0")</f>
        <v>0</v>
      </c>
      <c r="BS21" s="5" t="s">
        <v>168</v>
      </c>
      <c r="BT21" s="15">
        <f t="shared" si="27"/>
        <v>0</v>
      </c>
      <c r="BU21" s="10" t="str">
        <f>IFERROR(VLOOKUP(A21,'23'!U:V,2,0),"0")</f>
        <v>0</v>
      </c>
      <c r="BV21" s="5" t="s">
        <v>168</v>
      </c>
      <c r="BW21" s="15">
        <f t="shared" si="28"/>
        <v>0</v>
      </c>
      <c r="BX21" s="10" t="str">
        <f>IFERROR(VLOOKUP(A21,'24'!U:V,2,0),"0")</f>
        <v>0</v>
      </c>
      <c r="BY21" s="5" t="s">
        <v>168</v>
      </c>
      <c r="BZ21" s="15">
        <f t="shared" si="29"/>
        <v>0</v>
      </c>
      <c r="CA21" s="10" t="str">
        <f>IFERROR(VLOOKUP(A21,'25'!U:V,2,0),"0")</f>
        <v>0</v>
      </c>
      <c r="CB21" s="5" t="s">
        <v>168</v>
      </c>
      <c r="CC21" s="15">
        <f t="shared" si="30"/>
        <v>0</v>
      </c>
      <c r="CD21" s="10" t="str">
        <f>IFERROR(VLOOKUP(A21,'26'!U:V,2,0),"0")</f>
        <v>0</v>
      </c>
      <c r="CE21" s="5" t="s">
        <v>168</v>
      </c>
      <c r="CF21" s="15">
        <f t="shared" si="31"/>
        <v>0</v>
      </c>
      <c r="CG21" s="10" t="str">
        <f>IFERROR(VLOOKUP(A21,'27'!U:V,2,0),"0")</f>
        <v>0</v>
      </c>
      <c r="CH21" s="5" t="s">
        <v>168</v>
      </c>
      <c r="CI21" s="15">
        <f t="shared" si="32"/>
        <v>0</v>
      </c>
      <c r="CJ21" s="10" t="str">
        <f>IFERROR(VLOOKUP(A21,'28'!U:V,2,0),"0")</f>
        <v>0</v>
      </c>
      <c r="CK21" s="5" t="s">
        <v>168</v>
      </c>
      <c r="CL21" s="15">
        <f t="shared" si="33"/>
        <v>0</v>
      </c>
      <c r="CM21" s="10" t="str">
        <f>IFERROR(VLOOKUP(A21,'29'!U:V,2,0),"0")</f>
        <v>0</v>
      </c>
      <c r="CN21" s="5" t="s">
        <v>168</v>
      </c>
      <c r="CO21" s="15">
        <f t="shared" si="34"/>
        <v>0</v>
      </c>
      <c r="CP21" s="10" t="str">
        <f>IFERROR(VLOOKUP(A21,'30'!U:V,2,0),"0")</f>
        <v>0</v>
      </c>
      <c r="CQ21" s="5" t="s">
        <v>168</v>
      </c>
      <c r="CR21" s="15">
        <f t="shared" si="35"/>
        <v>0</v>
      </c>
      <c r="CS21" s="10" t="str">
        <f>IFERROR(VLOOKUP(A21,'31'!U:V,2,0),"0")</f>
        <v>0</v>
      </c>
      <c r="CT21" s="5" t="s">
        <v>168</v>
      </c>
      <c r="CU21" s="15">
        <f t="shared" si="36"/>
        <v>0</v>
      </c>
      <c r="CV21" s="10" t="str">
        <f>IFERROR(VLOOKUP(A21,'เซต1-28'!V:W,2,0),"0")</f>
        <v>0</v>
      </c>
      <c r="CW21" s="5" t="s">
        <v>168</v>
      </c>
      <c r="CX21" s="15">
        <f t="shared" si="20"/>
        <v>0</v>
      </c>
    </row>
    <row r="22" spans="1:102" x14ac:dyDescent="0.25">
      <c r="A22" s="6" t="s">
        <v>237</v>
      </c>
      <c r="B22" s="4" t="s">
        <v>238</v>
      </c>
      <c r="C22" s="13">
        <v>11.38</v>
      </c>
      <c r="D22" s="19">
        <f t="shared" si="21"/>
        <v>8</v>
      </c>
      <c r="E22" s="5" t="s">
        <v>168</v>
      </c>
      <c r="F22" s="13">
        <f t="shared" si="22"/>
        <v>91.04</v>
      </c>
      <c r="G22" s="10" t="str">
        <f>IFERROR(VLOOKUP(A22,'1'!U:V,2,0),"0")</f>
        <v>0</v>
      </c>
      <c r="H22" s="5" t="s">
        <v>168</v>
      </c>
      <c r="I22" s="15">
        <f t="shared" si="3"/>
        <v>0</v>
      </c>
      <c r="J22" s="10" t="str">
        <f>IFERROR(VLOOKUP(A22,'2'!U:V,2,0),"0")</f>
        <v>0</v>
      </c>
      <c r="K22" s="5" t="s">
        <v>168</v>
      </c>
      <c r="L22" s="15">
        <f t="shared" si="4"/>
        <v>0</v>
      </c>
      <c r="M22" s="10" t="str">
        <f>IFERROR(VLOOKUP(A22,'3'!U:V,2,0),"0")</f>
        <v>0</v>
      </c>
      <c r="N22" s="5" t="s">
        <v>168</v>
      </c>
      <c r="O22" s="15">
        <f t="shared" si="5"/>
        <v>0</v>
      </c>
      <c r="P22" s="10" t="str">
        <f>IFERROR(VLOOKUP(A22,'4'!U:V,2,0),"0")</f>
        <v>0</v>
      </c>
      <c r="Q22" s="5" t="s">
        <v>168</v>
      </c>
      <c r="R22" s="15">
        <f t="shared" si="6"/>
        <v>0</v>
      </c>
      <c r="S22" s="10">
        <f>IFERROR(VLOOKUP(A22,'5'!U:V,2,0),"0")</f>
        <v>8</v>
      </c>
      <c r="T22" s="5" t="s">
        <v>168</v>
      </c>
      <c r="U22" s="15">
        <f t="shared" si="7"/>
        <v>91.04</v>
      </c>
      <c r="V22" s="10" t="str">
        <f>IFERROR(VLOOKUP(A22,'6'!U:V,2,0),"0")</f>
        <v>0</v>
      </c>
      <c r="W22" s="5" t="s">
        <v>168</v>
      </c>
      <c r="X22" s="15">
        <f t="shared" si="8"/>
        <v>0</v>
      </c>
      <c r="Y22" s="10" t="str">
        <f>IFERROR(VLOOKUP(A22,'7'!U:V,2,0),"0")</f>
        <v>0</v>
      </c>
      <c r="Z22" s="5" t="s">
        <v>168</v>
      </c>
      <c r="AA22" s="15">
        <f t="shared" si="9"/>
        <v>0</v>
      </c>
      <c r="AB22" s="10" t="str">
        <f>IFERROR(VLOOKUP(A22,'8'!U:V,2,0),"0")</f>
        <v>0</v>
      </c>
      <c r="AC22" s="5" t="s">
        <v>168</v>
      </c>
      <c r="AD22" s="15">
        <f t="shared" si="10"/>
        <v>0</v>
      </c>
      <c r="AE22" s="10" t="str">
        <f>IFERROR(VLOOKUP(A22,'9'!U:V,2,0),"0")</f>
        <v>0</v>
      </c>
      <c r="AF22" s="5" t="s">
        <v>168</v>
      </c>
      <c r="AG22" s="15">
        <f t="shared" si="11"/>
        <v>0</v>
      </c>
      <c r="AH22" s="10" t="str">
        <f>IFERROR(VLOOKUP(A22,'10'!U:V,2,0),"0")</f>
        <v>0</v>
      </c>
      <c r="AI22" s="5" t="s">
        <v>168</v>
      </c>
      <c r="AJ22" s="15">
        <f t="shared" si="12"/>
        <v>0</v>
      </c>
      <c r="AK22" s="10" t="str">
        <f>IFERROR(VLOOKUP(A22,'11'!U:V,2,0),"0")</f>
        <v>0</v>
      </c>
      <c r="AL22" s="5" t="s">
        <v>168</v>
      </c>
      <c r="AM22" s="15">
        <f t="shared" si="13"/>
        <v>0</v>
      </c>
      <c r="AN22" s="10" t="str">
        <f>IFERROR(VLOOKUP(A22,'12'!U:V,2,0),"0")</f>
        <v>0</v>
      </c>
      <c r="AO22" s="5" t="s">
        <v>168</v>
      </c>
      <c r="AP22" s="15">
        <f t="shared" si="14"/>
        <v>0</v>
      </c>
      <c r="AQ22" s="10" t="str">
        <f>IFERROR(VLOOKUP(A22,'13'!U:V,2,0),"0")</f>
        <v>0</v>
      </c>
      <c r="AR22" s="5" t="s">
        <v>168</v>
      </c>
      <c r="AS22" s="15">
        <f t="shared" si="15"/>
        <v>0</v>
      </c>
      <c r="AT22" s="10" t="str">
        <f>IFERROR(VLOOKUP(A22,'14'!U:V,2,0),"0")</f>
        <v>0</v>
      </c>
      <c r="AU22" s="5" t="s">
        <v>168</v>
      </c>
      <c r="AV22" s="15">
        <f t="shared" si="16"/>
        <v>0</v>
      </c>
      <c r="AW22" s="10" t="str">
        <f>IFERROR(VLOOKUP(A22,'15'!U:V,2,0),"0")</f>
        <v>0</v>
      </c>
      <c r="AX22" s="5" t="s">
        <v>168</v>
      </c>
      <c r="AY22" s="15">
        <f t="shared" si="17"/>
        <v>0</v>
      </c>
      <c r="AZ22" s="10" t="str">
        <f>IFERROR(VLOOKUP(A22,'16'!U:V,2,0),"0")</f>
        <v>0</v>
      </c>
      <c r="BA22" s="5" t="s">
        <v>168</v>
      </c>
      <c r="BB22" s="15">
        <f t="shared" si="18"/>
        <v>0</v>
      </c>
      <c r="BC22" s="10" t="str">
        <f>IFERROR(VLOOKUP(A22,'17'!U:V,2,0),"0")</f>
        <v>0</v>
      </c>
      <c r="BD22" s="5" t="s">
        <v>168</v>
      </c>
      <c r="BE22" s="15">
        <f t="shared" si="19"/>
        <v>0</v>
      </c>
      <c r="BF22" s="10" t="str">
        <f>IFERROR(VLOOKUP(A22,'18'!U:V,2,0),"0")</f>
        <v>0</v>
      </c>
      <c r="BG22" s="5" t="s">
        <v>168</v>
      </c>
      <c r="BH22" s="15">
        <f t="shared" si="23"/>
        <v>0</v>
      </c>
      <c r="BI22" s="10" t="str">
        <f>IFERROR(VLOOKUP(A22,'19'!U:V,2,0),"0")</f>
        <v>0</v>
      </c>
      <c r="BJ22" s="5" t="s">
        <v>168</v>
      </c>
      <c r="BK22" s="15">
        <f t="shared" si="24"/>
        <v>0</v>
      </c>
      <c r="BL22" s="10" t="str">
        <f>IFERROR(VLOOKUP(A22,'20'!U:V,2,0),"0")</f>
        <v>0</v>
      </c>
      <c r="BM22" s="5" t="s">
        <v>168</v>
      </c>
      <c r="BN22" s="15">
        <f t="shared" si="25"/>
        <v>0</v>
      </c>
      <c r="BO22" s="10" t="str">
        <f>IFERROR(VLOOKUP(A22,'21'!U:V,2,0),"0")</f>
        <v>0</v>
      </c>
      <c r="BP22" s="5" t="s">
        <v>168</v>
      </c>
      <c r="BQ22" s="15">
        <f t="shared" si="26"/>
        <v>0</v>
      </c>
      <c r="BR22" s="10" t="str">
        <f>IFERROR(VLOOKUP(A22,'22'!U:V,2,0),"0")</f>
        <v>0</v>
      </c>
      <c r="BS22" s="5" t="s">
        <v>168</v>
      </c>
      <c r="BT22" s="15">
        <f t="shared" si="27"/>
        <v>0</v>
      </c>
      <c r="BU22" s="10" t="str">
        <f>IFERROR(VLOOKUP(A22,'23'!U:V,2,0),"0")</f>
        <v>0</v>
      </c>
      <c r="BV22" s="5" t="s">
        <v>168</v>
      </c>
      <c r="BW22" s="15">
        <f t="shared" si="28"/>
        <v>0</v>
      </c>
      <c r="BX22" s="10" t="str">
        <f>IFERROR(VLOOKUP(A22,'24'!U:V,2,0),"0")</f>
        <v>0</v>
      </c>
      <c r="BY22" s="5" t="s">
        <v>168</v>
      </c>
      <c r="BZ22" s="15">
        <f t="shared" si="29"/>
        <v>0</v>
      </c>
      <c r="CA22" s="10" t="str">
        <f>IFERROR(VLOOKUP(A22,'25'!U:V,2,0),"0")</f>
        <v>0</v>
      </c>
      <c r="CB22" s="5" t="s">
        <v>168</v>
      </c>
      <c r="CC22" s="15">
        <f t="shared" si="30"/>
        <v>0</v>
      </c>
      <c r="CD22" s="10" t="str">
        <f>IFERROR(VLOOKUP(A22,'26'!U:V,2,0),"0")</f>
        <v>0</v>
      </c>
      <c r="CE22" s="5" t="s">
        <v>168</v>
      </c>
      <c r="CF22" s="15">
        <f t="shared" si="31"/>
        <v>0</v>
      </c>
      <c r="CG22" s="10" t="str">
        <f>IFERROR(VLOOKUP(A22,'27'!U:V,2,0),"0")</f>
        <v>0</v>
      </c>
      <c r="CH22" s="5" t="s">
        <v>168</v>
      </c>
      <c r="CI22" s="15">
        <f t="shared" si="32"/>
        <v>0</v>
      </c>
      <c r="CJ22" s="10" t="str">
        <f>IFERROR(VLOOKUP(A22,'28'!U:V,2,0),"0")</f>
        <v>0</v>
      </c>
      <c r="CK22" s="5" t="s">
        <v>168</v>
      </c>
      <c r="CL22" s="15">
        <f t="shared" si="33"/>
        <v>0</v>
      </c>
      <c r="CM22" s="10" t="str">
        <f>IFERROR(VLOOKUP(A22,'29'!U:V,2,0),"0")</f>
        <v>0</v>
      </c>
      <c r="CN22" s="5" t="s">
        <v>168</v>
      </c>
      <c r="CO22" s="15">
        <f t="shared" si="34"/>
        <v>0</v>
      </c>
      <c r="CP22" s="10" t="str">
        <f>IFERROR(VLOOKUP(A22,'30'!U:V,2,0),"0")</f>
        <v>0</v>
      </c>
      <c r="CQ22" s="5" t="s">
        <v>168</v>
      </c>
      <c r="CR22" s="15">
        <f t="shared" si="35"/>
        <v>0</v>
      </c>
      <c r="CS22" s="10" t="str">
        <f>IFERROR(VLOOKUP(A22,'31'!U:V,2,0),"0")</f>
        <v>0</v>
      </c>
      <c r="CT22" s="5" t="s">
        <v>168</v>
      </c>
      <c r="CU22" s="15">
        <f t="shared" si="36"/>
        <v>0</v>
      </c>
      <c r="CV22" s="10" t="str">
        <f>IFERROR(VLOOKUP(A22,'เซต1-28'!V:W,2,0),"0")</f>
        <v>0</v>
      </c>
      <c r="CW22" s="5" t="s">
        <v>168</v>
      </c>
      <c r="CX22" s="15">
        <f t="shared" si="20"/>
        <v>0</v>
      </c>
    </row>
    <row r="23" spans="1:102" x14ac:dyDescent="0.25">
      <c r="A23" s="6" t="s">
        <v>245</v>
      </c>
      <c r="B23" s="4" t="s">
        <v>246</v>
      </c>
      <c r="C23" s="13">
        <v>24.8</v>
      </c>
      <c r="D23" s="19">
        <f t="shared" si="21"/>
        <v>0</v>
      </c>
      <c r="E23" s="5" t="s">
        <v>168</v>
      </c>
      <c r="F23" s="13">
        <f t="shared" si="22"/>
        <v>0</v>
      </c>
      <c r="G23" s="10" t="str">
        <f>IFERROR(VLOOKUP(A23,'1'!U:V,2,0),"0")</f>
        <v>0</v>
      </c>
      <c r="H23" s="5" t="s">
        <v>168</v>
      </c>
      <c r="I23" s="15">
        <f t="shared" si="3"/>
        <v>0</v>
      </c>
      <c r="J23" s="10" t="str">
        <f>IFERROR(VLOOKUP(A23,'2'!U:V,2,0),"0")</f>
        <v>0</v>
      </c>
      <c r="K23" s="5" t="s">
        <v>168</v>
      </c>
      <c r="L23" s="15">
        <f t="shared" si="4"/>
        <v>0</v>
      </c>
      <c r="M23" s="10" t="str">
        <f>IFERROR(VLOOKUP(A23,'3'!U:V,2,0),"0")</f>
        <v>0</v>
      </c>
      <c r="N23" s="5" t="s">
        <v>168</v>
      </c>
      <c r="O23" s="15">
        <f t="shared" si="5"/>
        <v>0</v>
      </c>
      <c r="P23" s="10" t="str">
        <f>IFERROR(VLOOKUP(A23,'4'!U:V,2,0),"0")</f>
        <v>0</v>
      </c>
      <c r="Q23" s="5" t="s">
        <v>168</v>
      </c>
      <c r="R23" s="15">
        <f t="shared" si="6"/>
        <v>0</v>
      </c>
      <c r="S23" s="10" t="str">
        <f>IFERROR(VLOOKUP(A23,'5'!U:V,2,0),"0")</f>
        <v>0</v>
      </c>
      <c r="T23" s="5" t="s">
        <v>168</v>
      </c>
      <c r="U23" s="15">
        <f t="shared" si="7"/>
        <v>0</v>
      </c>
      <c r="V23" s="10" t="str">
        <f>IFERROR(VLOOKUP(A23,'6'!U:V,2,0),"0")</f>
        <v>0</v>
      </c>
      <c r="W23" s="5" t="s">
        <v>168</v>
      </c>
      <c r="X23" s="15">
        <f t="shared" si="8"/>
        <v>0</v>
      </c>
      <c r="Y23" s="10" t="str">
        <f>IFERROR(VLOOKUP(A23,'7'!U:V,2,0),"0")</f>
        <v>0</v>
      </c>
      <c r="Z23" s="5" t="s">
        <v>168</v>
      </c>
      <c r="AA23" s="15">
        <f t="shared" si="9"/>
        <v>0</v>
      </c>
      <c r="AB23" s="10" t="str">
        <f>IFERROR(VLOOKUP(A23,'8'!U:V,2,0),"0")</f>
        <v>0</v>
      </c>
      <c r="AC23" s="5" t="s">
        <v>168</v>
      </c>
      <c r="AD23" s="15">
        <f t="shared" si="10"/>
        <v>0</v>
      </c>
      <c r="AE23" s="10" t="str">
        <f>IFERROR(VLOOKUP(A23,'9'!U:V,2,0),"0")</f>
        <v>0</v>
      </c>
      <c r="AF23" s="5" t="s">
        <v>168</v>
      </c>
      <c r="AG23" s="15">
        <f t="shared" si="11"/>
        <v>0</v>
      </c>
      <c r="AH23" s="10" t="str">
        <f>IFERROR(VLOOKUP(A23,'10'!U:V,2,0),"0")</f>
        <v>0</v>
      </c>
      <c r="AI23" s="5" t="s">
        <v>168</v>
      </c>
      <c r="AJ23" s="15">
        <f t="shared" si="12"/>
        <v>0</v>
      </c>
      <c r="AK23" s="10" t="str">
        <f>IFERROR(VLOOKUP(A23,'11'!U:V,2,0),"0")</f>
        <v>0</v>
      </c>
      <c r="AL23" s="5" t="s">
        <v>168</v>
      </c>
      <c r="AM23" s="15">
        <f t="shared" si="13"/>
        <v>0</v>
      </c>
      <c r="AN23" s="10" t="str">
        <f>IFERROR(VLOOKUP(A23,'12'!U:V,2,0),"0")</f>
        <v>0</v>
      </c>
      <c r="AO23" s="5" t="s">
        <v>168</v>
      </c>
      <c r="AP23" s="15">
        <f t="shared" si="14"/>
        <v>0</v>
      </c>
      <c r="AQ23" s="10" t="str">
        <f>IFERROR(VLOOKUP(A23,'13'!U:V,2,0),"0")</f>
        <v>0</v>
      </c>
      <c r="AR23" s="5" t="s">
        <v>168</v>
      </c>
      <c r="AS23" s="15">
        <f t="shared" si="15"/>
        <v>0</v>
      </c>
      <c r="AT23" s="10" t="str">
        <f>IFERROR(VLOOKUP(A23,'14'!U:V,2,0),"0")</f>
        <v>0</v>
      </c>
      <c r="AU23" s="5" t="s">
        <v>168</v>
      </c>
      <c r="AV23" s="15">
        <f t="shared" si="16"/>
        <v>0</v>
      </c>
      <c r="AW23" s="10" t="str">
        <f>IFERROR(VLOOKUP(A23,'15'!U:V,2,0),"0")</f>
        <v>0</v>
      </c>
      <c r="AX23" s="5" t="s">
        <v>168</v>
      </c>
      <c r="AY23" s="15">
        <f t="shared" si="17"/>
        <v>0</v>
      </c>
      <c r="AZ23" s="10" t="str">
        <f>IFERROR(VLOOKUP(A23,'16'!U:V,2,0),"0")</f>
        <v>0</v>
      </c>
      <c r="BA23" s="5" t="s">
        <v>168</v>
      </c>
      <c r="BB23" s="15">
        <f t="shared" si="18"/>
        <v>0</v>
      </c>
      <c r="BC23" s="10" t="str">
        <f>IFERROR(VLOOKUP(A23,'17'!U:V,2,0),"0")</f>
        <v>0</v>
      </c>
      <c r="BD23" s="5" t="s">
        <v>168</v>
      </c>
      <c r="BE23" s="15">
        <f t="shared" si="19"/>
        <v>0</v>
      </c>
      <c r="BF23" s="10" t="str">
        <f>IFERROR(VLOOKUP(A23,'18'!U:V,2,0),"0")</f>
        <v>0</v>
      </c>
      <c r="BG23" s="5" t="s">
        <v>168</v>
      </c>
      <c r="BH23" s="15">
        <f t="shared" si="23"/>
        <v>0</v>
      </c>
      <c r="BI23" s="10" t="str">
        <f>IFERROR(VLOOKUP(A23,'19'!U:V,2,0),"0")</f>
        <v>0</v>
      </c>
      <c r="BJ23" s="5" t="s">
        <v>168</v>
      </c>
      <c r="BK23" s="15">
        <f t="shared" si="24"/>
        <v>0</v>
      </c>
      <c r="BL23" s="10" t="str">
        <f>IFERROR(VLOOKUP(A23,'20'!U:V,2,0),"0")</f>
        <v>0</v>
      </c>
      <c r="BM23" s="5" t="s">
        <v>168</v>
      </c>
      <c r="BN23" s="15">
        <f t="shared" si="25"/>
        <v>0</v>
      </c>
      <c r="BO23" s="10" t="str">
        <f>IFERROR(VLOOKUP(A23,'21'!U:V,2,0),"0")</f>
        <v>0</v>
      </c>
      <c r="BP23" s="5" t="s">
        <v>168</v>
      </c>
      <c r="BQ23" s="15">
        <f t="shared" si="26"/>
        <v>0</v>
      </c>
      <c r="BR23" s="10" t="str">
        <f>IFERROR(VLOOKUP(A23,'22'!U:V,2,0),"0")</f>
        <v>0</v>
      </c>
      <c r="BS23" s="5" t="s">
        <v>168</v>
      </c>
      <c r="BT23" s="15">
        <f t="shared" si="27"/>
        <v>0</v>
      </c>
      <c r="BU23" s="10" t="str">
        <f>IFERROR(VLOOKUP(A23,'23'!U:V,2,0),"0")</f>
        <v>0</v>
      </c>
      <c r="BV23" s="5" t="s">
        <v>168</v>
      </c>
      <c r="BW23" s="15">
        <f t="shared" si="28"/>
        <v>0</v>
      </c>
      <c r="BX23" s="10" t="str">
        <f>IFERROR(VLOOKUP(A23,'24'!U:V,2,0),"0")</f>
        <v>0</v>
      </c>
      <c r="BY23" s="5" t="s">
        <v>168</v>
      </c>
      <c r="BZ23" s="15">
        <f t="shared" si="29"/>
        <v>0</v>
      </c>
      <c r="CA23" s="10" t="str">
        <f>IFERROR(VLOOKUP(A23,'25'!U:V,2,0),"0")</f>
        <v>0</v>
      </c>
      <c r="CB23" s="5" t="s">
        <v>168</v>
      </c>
      <c r="CC23" s="15">
        <f t="shared" si="30"/>
        <v>0</v>
      </c>
      <c r="CD23" s="10" t="str">
        <f>IFERROR(VLOOKUP(A23,'26'!U:V,2,0),"0")</f>
        <v>0</v>
      </c>
      <c r="CE23" s="5" t="s">
        <v>168</v>
      </c>
      <c r="CF23" s="15">
        <f t="shared" si="31"/>
        <v>0</v>
      </c>
      <c r="CG23" s="10" t="str">
        <f>IFERROR(VLOOKUP(A23,'27'!U:V,2,0),"0")</f>
        <v>0</v>
      </c>
      <c r="CH23" s="5" t="s">
        <v>168</v>
      </c>
      <c r="CI23" s="15">
        <f t="shared" si="32"/>
        <v>0</v>
      </c>
      <c r="CJ23" s="10" t="str">
        <f>IFERROR(VLOOKUP(A23,'28'!U:V,2,0),"0")</f>
        <v>0</v>
      </c>
      <c r="CK23" s="5" t="s">
        <v>168</v>
      </c>
      <c r="CL23" s="15">
        <f t="shared" si="33"/>
        <v>0</v>
      </c>
      <c r="CM23" s="10" t="str">
        <f>IFERROR(VLOOKUP(A23,'29'!U:V,2,0),"0")</f>
        <v>0</v>
      </c>
      <c r="CN23" s="5" t="s">
        <v>168</v>
      </c>
      <c r="CO23" s="15">
        <f t="shared" si="34"/>
        <v>0</v>
      </c>
      <c r="CP23" s="10" t="str">
        <f>IFERROR(VLOOKUP(A23,'30'!U:V,2,0),"0")</f>
        <v>0</v>
      </c>
      <c r="CQ23" s="5" t="s">
        <v>168</v>
      </c>
      <c r="CR23" s="15">
        <f t="shared" si="35"/>
        <v>0</v>
      </c>
      <c r="CS23" s="10" t="str">
        <f>IFERROR(VLOOKUP(A23,'31'!U:V,2,0),"0")</f>
        <v>0</v>
      </c>
      <c r="CT23" s="5" t="s">
        <v>168</v>
      </c>
      <c r="CU23" s="15">
        <f t="shared" si="36"/>
        <v>0</v>
      </c>
      <c r="CV23" s="10" t="str">
        <f>IFERROR(VLOOKUP(A23,'เซต1-28'!V:W,2,0),"0")</f>
        <v>0</v>
      </c>
      <c r="CW23" s="5" t="s">
        <v>168</v>
      </c>
      <c r="CX23" s="15">
        <f t="shared" si="20"/>
        <v>0</v>
      </c>
    </row>
    <row r="24" spans="1:102" x14ac:dyDescent="0.25">
      <c r="A24" s="6" t="s">
        <v>200</v>
      </c>
      <c r="B24" s="4" t="s">
        <v>201</v>
      </c>
      <c r="C24" s="13">
        <v>11.38</v>
      </c>
      <c r="D24" s="19">
        <f t="shared" si="21"/>
        <v>8</v>
      </c>
      <c r="E24" s="5" t="s">
        <v>168</v>
      </c>
      <c r="F24" s="13">
        <f t="shared" si="22"/>
        <v>91.04</v>
      </c>
      <c r="G24" s="10" t="str">
        <f>IFERROR(VLOOKUP(A24,'1'!U:V,2,0),"0")</f>
        <v>0</v>
      </c>
      <c r="H24" s="5" t="s">
        <v>168</v>
      </c>
      <c r="I24" s="15">
        <f t="shared" si="3"/>
        <v>0</v>
      </c>
      <c r="J24" s="10" t="str">
        <f>IFERROR(VLOOKUP(A24,'2'!U:V,2,0),"0")</f>
        <v>0</v>
      </c>
      <c r="K24" s="5" t="s">
        <v>168</v>
      </c>
      <c r="L24" s="15">
        <f t="shared" si="4"/>
        <v>0</v>
      </c>
      <c r="M24" s="10" t="str">
        <f>IFERROR(VLOOKUP(A24,'3'!U:V,2,0),"0")</f>
        <v>0</v>
      </c>
      <c r="N24" s="5" t="s">
        <v>168</v>
      </c>
      <c r="O24" s="15">
        <f t="shared" si="5"/>
        <v>0</v>
      </c>
      <c r="P24" s="10" t="str">
        <f>IFERROR(VLOOKUP(A24,'4'!U:V,2,0),"0")</f>
        <v>0</v>
      </c>
      <c r="Q24" s="5" t="s">
        <v>168</v>
      </c>
      <c r="R24" s="15">
        <f t="shared" si="6"/>
        <v>0</v>
      </c>
      <c r="S24" s="10">
        <f>IFERROR(VLOOKUP(A24,'5'!U:V,2,0),"0")</f>
        <v>8</v>
      </c>
      <c r="T24" s="5" t="s">
        <v>168</v>
      </c>
      <c r="U24" s="15">
        <f t="shared" si="7"/>
        <v>91.04</v>
      </c>
      <c r="V24" s="10" t="str">
        <f>IFERROR(VLOOKUP(A24,'6'!U:V,2,0),"0")</f>
        <v>0</v>
      </c>
      <c r="W24" s="5" t="s">
        <v>168</v>
      </c>
      <c r="X24" s="15">
        <f t="shared" si="8"/>
        <v>0</v>
      </c>
      <c r="Y24" s="10" t="str">
        <f>IFERROR(VLOOKUP(A24,'7'!U:V,2,0),"0")</f>
        <v>0</v>
      </c>
      <c r="Z24" s="5" t="s">
        <v>168</v>
      </c>
      <c r="AA24" s="15">
        <f t="shared" si="9"/>
        <v>0</v>
      </c>
      <c r="AB24" s="10" t="str">
        <f>IFERROR(VLOOKUP(A24,'8'!U:V,2,0),"0")</f>
        <v>0</v>
      </c>
      <c r="AC24" s="5" t="s">
        <v>168</v>
      </c>
      <c r="AD24" s="15">
        <f t="shared" si="10"/>
        <v>0</v>
      </c>
      <c r="AE24" s="10" t="str">
        <f>IFERROR(VLOOKUP(A24,'9'!U:V,2,0),"0")</f>
        <v>0</v>
      </c>
      <c r="AF24" s="5" t="s">
        <v>168</v>
      </c>
      <c r="AG24" s="15">
        <f t="shared" si="11"/>
        <v>0</v>
      </c>
      <c r="AH24" s="10" t="str">
        <f>IFERROR(VLOOKUP(A24,'10'!U:V,2,0),"0")</f>
        <v>0</v>
      </c>
      <c r="AI24" s="5" t="s">
        <v>168</v>
      </c>
      <c r="AJ24" s="15">
        <f t="shared" si="12"/>
        <v>0</v>
      </c>
      <c r="AK24" s="10" t="str">
        <f>IFERROR(VLOOKUP(A24,'11'!U:V,2,0),"0")</f>
        <v>0</v>
      </c>
      <c r="AL24" s="5" t="s">
        <v>168</v>
      </c>
      <c r="AM24" s="15">
        <f t="shared" si="13"/>
        <v>0</v>
      </c>
      <c r="AN24" s="10" t="str">
        <f>IFERROR(VLOOKUP(A24,'12'!U:V,2,0),"0")</f>
        <v>0</v>
      </c>
      <c r="AO24" s="5" t="s">
        <v>168</v>
      </c>
      <c r="AP24" s="15">
        <f t="shared" si="14"/>
        <v>0</v>
      </c>
      <c r="AQ24" s="10" t="str">
        <f>IFERROR(VLOOKUP(A24,'13'!U:V,2,0),"0")</f>
        <v>0</v>
      </c>
      <c r="AR24" s="5" t="s">
        <v>168</v>
      </c>
      <c r="AS24" s="15">
        <f t="shared" si="15"/>
        <v>0</v>
      </c>
      <c r="AT24" s="10" t="str">
        <f>IFERROR(VLOOKUP(A24,'14'!U:V,2,0),"0")</f>
        <v>0</v>
      </c>
      <c r="AU24" s="5" t="s">
        <v>168</v>
      </c>
      <c r="AV24" s="15">
        <f t="shared" si="16"/>
        <v>0</v>
      </c>
      <c r="AW24" s="10" t="str">
        <f>IFERROR(VLOOKUP(A24,'15'!U:V,2,0),"0")</f>
        <v>0</v>
      </c>
      <c r="AX24" s="5" t="s">
        <v>168</v>
      </c>
      <c r="AY24" s="15">
        <f t="shared" si="17"/>
        <v>0</v>
      </c>
      <c r="AZ24" s="10" t="str">
        <f>IFERROR(VLOOKUP(A24,'16'!U:V,2,0),"0")</f>
        <v>0</v>
      </c>
      <c r="BA24" s="5" t="s">
        <v>168</v>
      </c>
      <c r="BB24" s="15">
        <f t="shared" si="18"/>
        <v>0</v>
      </c>
      <c r="BC24" s="10" t="str">
        <f>IFERROR(VLOOKUP(A24,'17'!U:V,2,0),"0")</f>
        <v>0</v>
      </c>
      <c r="BD24" s="5" t="s">
        <v>168</v>
      </c>
      <c r="BE24" s="15">
        <f t="shared" si="19"/>
        <v>0</v>
      </c>
      <c r="BF24" s="10" t="str">
        <f>IFERROR(VLOOKUP(A24,'18'!U:V,2,0),"0")</f>
        <v>0</v>
      </c>
      <c r="BG24" s="5" t="s">
        <v>168</v>
      </c>
      <c r="BH24" s="15">
        <f t="shared" si="23"/>
        <v>0</v>
      </c>
      <c r="BI24" s="10" t="str">
        <f>IFERROR(VLOOKUP(A24,'19'!U:V,2,0),"0")</f>
        <v>0</v>
      </c>
      <c r="BJ24" s="5" t="s">
        <v>168</v>
      </c>
      <c r="BK24" s="15">
        <f t="shared" si="24"/>
        <v>0</v>
      </c>
      <c r="BL24" s="10" t="str">
        <f>IFERROR(VLOOKUP(A24,'20'!U:V,2,0),"0")</f>
        <v>0</v>
      </c>
      <c r="BM24" s="5" t="s">
        <v>168</v>
      </c>
      <c r="BN24" s="15">
        <f t="shared" si="25"/>
        <v>0</v>
      </c>
      <c r="BO24" s="10" t="str">
        <f>IFERROR(VLOOKUP(A24,'21'!U:V,2,0),"0")</f>
        <v>0</v>
      </c>
      <c r="BP24" s="5" t="s">
        <v>168</v>
      </c>
      <c r="BQ24" s="15">
        <f t="shared" si="26"/>
        <v>0</v>
      </c>
      <c r="BR24" s="10" t="str">
        <f>IFERROR(VLOOKUP(A24,'22'!U:V,2,0),"0")</f>
        <v>0</v>
      </c>
      <c r="BS24" s="5" t="s">
        <v>168</v>
      </c>
      <c r="BT24" s="15">
        <f t="shared" si="27"/>
        <v>0</v>
      </c>
      <c r="BU24" s="10" t="str">
        <f>IFERROR(VLOOKUP(A24,'23'!U:V,2,0),"0")</f>
        <v>0</v>
      </c>
      <c r="BV24" s="5" t="s">
        <v>168</v>
      </c>
      <c r="BW24" s="15">
        <f t="shared" si="28"/>
        <v>0</v>
      </c>
      <c r="BX24" s="10" t="str">
        <f>IFERROR(VLOOKUP(A24,'24'!U:V,2,0),"0")</f>
        <v>0</v>
      </c>
      <c r="BY24" s="5" t="s">
        <v>168</v>
      </c>
      <c r="BZ24" s="15">
        <f t="shared" si="29"/>
        <v>0</v>
      </c>
      <c r="CA24" s="10" t="str">
        <f>IFERROR(VLOOKUP(A24,'25'!U:V,2,0),"0")</f>
        <v>0</v>
      </c>
      <c r="CB24" s="5" t="s">
        <v>168</v>
      </c>
      <c r="CC24" s="15">
        <f t="shared" si="30"/>
        <v>0</v>
      </c>
      <c r="CD24" s="10" t="str">
        <f>IFERROR(VLOOKUP(A24,'26'!U:V,2,0),"0")</f>
        <v>0</v>
      </c>
      <c r="CE24" s="5" t="s">
        <v>168</v>
      </c>
      <c r="CF24" s="15">
        <f t="shared" si="31"/>
        <v>0</v>
      </c>
      <c r="CG24" s="10" t="str">
        <f>IFERROR(VLOOKUP(A24,'27'!U:V,2,0),"0")</f>
        <v>0</v>
      </c>
      <c r="CH24" s="5" t="s">
        <v>168</v>
      </c>
      <c r="CI24" s="15">
        <f t="shared" si="32"/>
        <v>0</v>
      </c>
      <c r="CJ24" s="10" t="str">
        <f>IFERROR(VLOOKUP(A24,'28'!U:V,2,0),"0")</f>
        <v>0</v>
      </c>
      <c r="CK24" s="5" t="s">
        <v>168</v>
      </c>
      <c r="CL24" s="15">
        <f t="shared" si="33"/>
        <v>0</v>
      </c>
      <c r="CM24" s="10" t="str">
        <f>IFERROR(VLOOKUP(A24,'29'!U:V,2,0),"0")</f>
        <v>0</v>
      </c>
      <c r="CN24" s="5" t="s">
        <v>168</v>
      </c>
      <c r="CO24" s="15">
        <f t="shared" si="34"/>
        <v>0</v>
      </c>
      <c r="CP24" s="10" t="str">
        <f>IFERROR(VLOOKUP(A24,'30'!U:V,2,0),"0")</f>
        <v>0</v>
      </c>
      <c r="CQ24" s="5" t="s">
        <v>168</v>
      </c>
      <c r="CR24" s="15">
        <f t="shared" si="35"/>
        <v>0</v>
      </c>
      <c r="CS24" s="10" t="str">
        <f>IFERROR(VLOOKUP(A24,'31'!U:V,2,0),"0")</f>
        <v>0</v>
      </c>
      <c r="CT24" s="5" t="s">
        <v>168</v>
      </c>
      <c r="CU24" s="15">
        <f t="shared" si="36"/>
        <v>0</v>
      </c>
      <c r="CV24" s="10" t="str">
        <f>IFERROR(VLOOKUP(A24,'เซต1-28'!V:W,2,0),"0")</f>
        <v>0</v>
      </c>
      <c r="CW24" s="5" t="s">
        <v>168</v>
      </c>
      <c r="CX24" s="15">
        <f t="shared" si="20"/>
        <v>0</v>
      </c>
    </row>
    <row r="25" spans="1:102" x14ac:dyDescent="0.25">
      <c r="A25" s="6" t="s">
        <v>110</v>
      </c>
      <c r="B25" s="4" t="s">
        <v>146</v>
      </c>
      <c r="C25" s="13">
        <v>38.46</v>
      </c>
      <c r="D25" s="19">
        <f t="shared" si="21"/>
        <v>630</v>
      </c>
      <c r="E25" s="5" t="s">
        <v>168</v>
      </c>
      <c r="F25" s="13">
        <f t="shared" si="22"/>
        <v>24229.8</v>
      </c>
      <c r="G25" s="10" t="str">
        <f>IFERROR(VLOOKUP(A25,'1'!U:V,2,0),"0")</f>
        <v>0</v>
      </c>
      <c r="H25" s="5" t="s">
        <v>168</v>
      </c>
      <c r="I25" s="15">
        <f t="shared" si="3"/>
        <v>0</v>
      </c>
      <c r="J25" s="10" t="str">
        <f>IFERROR(VLOOKUP(A25,'2'!U:V,2,0),"0")</f>
        <v>0</v>
      </c>
      <c r="K25" s="5" t="s">
        <v>168</v>
      </c>
      <c r="L25" s="15">
        <f t="shared" si="4"/>
        <v>0</v>
      </c>
      <c r="M25" s="10">
        <f>IFERROR(VLOOKUP(A25,'3'!U:V,2,0),"0")</f>
        <v>23</v>
      </c>
      <c r="N25" s="5" t="s">
        <v>168</v>
      </c>
      <c r="O25" s="15">
        <f t="shared" si="5"/>
        <v>884.58</v>
      </c>
      <c r="P25" s="10">
        <f>IFERROR(VLOOKUP(A25,'4'!U:V,2,0),"0")</f>
        <v>28</v>
      </c>
      <c r="Q25" s="5" t="s">
        <v>168</v>
      </c>
      <c r="R25" s="15">
        <f t="shared" si="6"/>
        <v>1076.8800000000001</v>
      </c>
      <c r="S25" s="10">
        <f>IFERROR(VLOOKUP(A25,'5'!U:V,2,0),"0")</f>
        <v>12</v>
      </c>
      <c r="T25" s="5" t="s">
        <v>168</v>
      </c>
      <c r="U25" s="15">
        <f t="shared" si="7"/>
        <v>461.52</v>
      </c>
      <c r="V25" s="10">
        <f>IFERROR(VLOOKUP(A25,'6'!U:V,2,0),"0")</f>
        <v>22</v>
      </c>
      <c r="W25" s="5" t="s">
        <v>168</v>
      </c>
      <c r="X25" s="15">
        <f t="shared" si="8"/>
        <v>846.12</v>
      </c>
      <c r="Y25" s="10">
        <f>IFERROR(VLOOKUP(A25,'7'!U:V,2,0),"0")</f>
        <v>58</v>
      </c>
      <c r="Z25" s="5" t="s">
        <v>168</v>
      </c>
      <c r="AA25" s="15">
        <f t="shared" si="9"/>
        <v>2230.6799999999998</v>
      </c>
      <c r="AB25" s="10">
        <f>IFERROR(VLOOKUP(A25,'8'!U:V,2,0),"0")</f>
        <v>48</v>
      </c>
      <c r="AC25" s="5" t="s">
        <v>168</v>
      </c>
      <c r="AD25" s="15">
        <f t="shared" si="10"/>
        <v>1846.08</v>
      </c>
      <c r="AE25" s="10">
        <f>IFERROR(VLOOKUP(A25,'9'!U:V,2,0),"0")</f>
        <v>42</v>
      </c>
      <c r="AF25" s="5" t="s">
        <v>168</v>
      </c>
      <c r="AG25" s="15">
        <f t="shared" si="11"/>
        <v>1615.32</v>
      </c>
      <c r="AH25" s="10">
        <f>IFERROR(VLOOKUP(A25,'10'!U:V,2,0),"0")</f>
        <v>23</v>
      </c>
      <c r="AI25" s="5" t="s">
        <v>168</v>
      </c>
      <c r="AJ25" s="15">
        <f t="shared" si="12"/>
        <v>884.58</v>
      </c>
      <c r="AK25" s="10">
        <f>IFERROR(VLOOKUP(A25,'11'!U:V,2,0),"0")</f>
        <v>19</v>
      </c>
      <c r="AL25" s="5" t="s">
        <v>168</v>
      </c>
      <c r="AM25" s="15">
        <f t="shared" si="13"/>
        <v>730.74</v>
      </c>
      <c r="AN25" s="10">
        <f>IFERROR(VLOOKUP(A25,'12'!U:V,2,0),"0")</f>
        <v>9</v>
      </c>
      <c r="AO25" s="5" t="s">
        <v>168</v>
      </c>
      <c r="AP25" s="15">
        <f t="shared" si="14"/>
        <v>346.14</v>
      </c>
      <c r="AQ25" s="10">
        <f>IFERROR(VLOOKUP(A25,'13'!U:V,2,0),"0")</f>
        <v>19</v>
      </c>
      <c r="AR25" s="5" t="s">
        <v>168</v>
      </c>
      <c r="AS25" s="15">
        <f t="shared" si="15"/>
        <v>730.74</v>
      </c>
      <c r="AT25" s="10">
        <f>IFERROR(VLOOKUP(A25,'14'!U:V,2,0),"0")</f>
        <v>11</v>
      </c>
      <c r="AU25" s="5" t="s">
        <v>168</v>
      </c>
      <c r="AV25" s="15">
        <f t="shared" si="16"/>
        <v>423.06</v>
      </c>
      <c r="AW25" s="10">
        <f>IFERROR(VLOOKUP(A25,'15'!U:V,2,0),"0")</f>
        <v>63</v>
      </c>
      <c r="AX25" s="5" t="s">
        <v>168</v>
      </c>
      <c r="AY25" s="15">
        <f t="shared" si="17"/>
        <v>2422.98</v>
      </c>
      <c r="AZ25" s="10">
        <f>IFERROR(VLOOKUP(A25,'16'!U:V,2,0),"0")</f>
        <v>32</v>
      </c>
      <c r="BA25" s="5" t="s">
        <v>168</v>
      </c>
      <c r="BB25" s="15">
        <f t="shared" si="18"/>
        <v>1230.72</v>
      </c>
      <c r="BC25" s="10">
        <f>IFERROR(VLOOKUP(A25,'17'!U:V,2,0),"0")</f>
        <v>14</v>
      </c>
      <c r="BD25" s="5" t="s">
        <v>168</v>
      </c>
      <c r="BE25" s="15">
        <f t="shared" si="19"/>
        <v>538.44000000000005</v>
      </c>
      <c r="BF25" s="10">
        <f>IFERROR(VLOOKUP(A25,'18'!U:V,2,0),"0")</f>
        <v>10</v>
      </c>
      <c r="BG25" s="5" t="s">
        <v>168</v>
      </c>
      <c r="BH25" s="15">
        <f t="shared" si="23"/>
        <v>384.6</v>
      </c>
      <c r="BI25" s="10">
        <f>IFERROR(VLOOKUP(A25,'19'!U:V,2,0),"0")</f>
        <v>8</v>
      </c>
      <c r="BJ25" s="5" t="s">
        <v>168</v>
      </c>
      <c r="BK25" s="15">
        <f t="shared" si="24"/>
        <v>307.68</v>
      </c>
      <c r="BL25" s="10">
        <f>IFERROR(VLOOKUP(A25,'20'!U:V,2,0),"0")</f>
        <v>43</v>
      </c>
      <c r="BM25" s="5" t="s">
        <v>168</v>
      </c>
      <c r="BN25" s="15">
        <f t="shared" si="25"/>
        <v>1653.78</v>
      </c>
      <c r="BO25" s="10">
        <f>IFERROR(VLOOKUP(A25,'21'!U:V,2,0),"0")</f>
        <v>40</v>
      </c>
      <c r="BP25" s="5" t="s">
        <v>168</v>
      </c>
      <c r="BQ25" s="15">
        <f t="shared" si="26"/>
        <v>1538.4</v>
      </c>
      <c r="BR25" s="10">
        <f>IFERROR(VLOOKUP(A25,'22'!U:V,2,0),"0")</f>
        <v>24</v>
      </c>
      <c r="BS25" s="5" t="s">
        <v>168</v>
      </c>
      <c r="BT25" s="15">
        <f t="shared" si="27"/>
        <v>923.04</v>
      </c>
      <c r="BU25" s="10">
        <f>IFERROR(VLOOKUP(A25,'23'!U:V,2,0),"0")</f>
        <v>19</v>
      </c>
      <c r="BV25" s="5" t="s">
        <v>168</v>
      </c>
      <c r="BW25" s="15">
        <f t="shared" si="28"/>
        <v>730.74</v>
      </c>
      <c r="BX25" s="10">
        <f>IFERROR(VLOOKUP(A25,'24'!U:V,2,0),"0")</f>
        <v>7</v>
      </c>
      <c r="BY25" s="5" t="s">
        <v>168</v>
      </c>
      <c r="BZ25" s="15">
        <f t="shared" si="29"/>
        <v>269.22000000000003</v>
      </c>
      <c r="CA25" s="10">
        <f>IFERROR(VLOOKUP(A25,'25'!U:V,2,0),"0")</f>
        <v>10</v>
      </c>
      <c r="CB25" s="5" t="s">
        <v>168</v>
      </c>
      <c r="CC25" s="15">
        <f t="shared" si="30"/>
        <v>384.6</v>
      </c>
      <c r="CD25" s="10">
        <f>IFERROR(VLOOKUP(A25,'26'!U:V,2,0),"0")</f>
        <v>19</v>
      </c>
      <c r="CE25" s="5" t="s">
        <v>168</v>
      </c>
      <c r="CF25" s="15">
        <f t="shared" si="31"/>
        <v>730.74</v>
      </c>
      <c r="CG25" s="10">
        <f>IFERROR(VLOOKUP(A25,'27'!U:V,2,0),"0")</f>
        <v>8</v>
      </c>
      <c r="CH25" s="5" t="s">
        <v>168</v>
      </c>
      <c r="CI25" s="15">
        <f t="shared" si="32"/>
        <v>307.68</v>
      </c>
      <c r="CJ25" s="10">
        <f>IFERROR(VLOOKUP(A25,'28'!U:V,2,0),"0")</f>
        <v>19</v>
      </c>
      <c r="CK25" s="5" t="s">
        <v>168</v>
      </c>
      <c r="CL25" s="15">
        <f t="shared" si="33"/>
        <v>730.74</v>
      </c>
      <c r="CM25" s="10" t="str">
        <f>IFERROR(VLOOKUP(A25,'29'!U:V,2,0),"0")</f>
        <v>0</v>
      </c>
      <c r="CN25" s="5" t="s">
        <v>168</v>
      </c>
      <c r="CO25" s="15">
        <f t="shared" si="34"/>
        <v>0</v>
      </c>
      <c r="CP25" s="10" t="str">
        <f>IFERROR(VLOOKUP(A25,'30'!U:V,2,0),"0")</f>
        <v>0</v>
      </c>
      <c r="CQ25" s="5" t="s">
        <v>168</v>
      </c>
      <c r="CR25" s="15">
        <f t="shared" si="35"/>
        <v>0</v>
      </c>
      <c r="CS25" s="10" t="str">
        <f>IFERROR(VLOOKUP(A25,'31'!U:V,2,0),"0")</f>
        <v>0</v>
      </c>
      <c r="CT25" s="5" t="s">
        <v>168</v>
      </c>
      <c r="CU25" s="15">
        <f t="shared" si="36"/>
        <v>0</v>
      </c>
      <c r="CV25" s="10" t="str">
        <f>IFERROR(VLOOKUP(A25,'เซต1-28'!V:W,2,0),"0")</f>
        <v>0</v>
      </c>
      <c r="CW25" s="5" t="s">
        <v>168</v>
      </c>
      <c r="CX25" s="15">
        <f t="shared" si="20"/>
        <v>0</v>
      </c>
    </row>
    <row r="26" spans="1:102" x14ac:dyDescent="0.25">
      <c r="A26" s="6" t="s">
        <v>133</v>
      </c>
      <c r="B26" s="4" t="s">
        <v>134</v>
      </c>
      <c r="C26" s="13">
        <v>4.59</v>
      </c>
      <c r="D26" s="19">
        <f t="shared" si="21"/>
        <v>0</v>
      </c>
      <c r="E26" s="5" t="s">
        <v>169</v>
      </c>
      <c r="F26" s="13">
        <f t="shared" si="22"/>
        <v>0</v>
      </c>
      <c r="G26" s="10" t="str">
        <f>IFERROR(VLOOKUP(A26,'1'!U:V,2,0),"0")</f>
        <v>0</v>
      </c>
      <c r="H26" s="5" t="s">
        <v>169</v>
      </c>
      <c r="I26" s="15">
        <f t="shared" si="3"/>
        <v>0</v>
      </c>
      <c r="J26" s="10" t="str">
        <f>IFERROR(VLOOKUP(A26,'2'!U:V,2,0),"0")</f>
        <v>0</v>
      </c>
      <c r="K26" s="5" t="s">
        <v>169</v>
      </c>
      <c r="L26" s="15">
        <f t="shared" si="4"/>
        <v>0</v>
      </c>
      <c r="M26" s="10" t="str">
        <f>IFERROR(VLOOKUP(A26,'3'!U:V,2,0),"0")</f>
        <v>0</v>
      </c>
      <c r="N26" s="5" t="s">
        <v>169</v>
      </c>
      <c r="O26" s="15">
        <f t="shared" si="5"/>
        <v>0</v>
      </c>
      <c r="P26" s="10" t="str">
        <f>IFERROR(VLOOKUP(A26,'4'!U:V,2,0),"0")</f>
        <v>0</v>
      </c>
      <c r="Q26" s="5" t="s">
        <v>169</v>
      </c>
      <c r="R26" s="15">
        <f t="shared" si="6"/>
        <v>0</v>
      </c>
      <c r="S26" s="10" t="str">
        <f>IFERROR(VLOOKUP(A26,'5'!U:V,2,0),"0")</f>
        <v>0</v>
      </c>
      <c r="T26" s="5" t="s">
        <v>169</v>
      </c>
      <c r="U26" s="15">
        <f t="shared" si="7"/>
        <v>0</v>
      </c>
      <c r="V26" s="10" t="str">
        <f>IFERROR(VLOOKUP(A26,'6'!U:V,2,0),"0")</f>
        <v>0</v>
      </c>
      <c r="W26" s="5" t="s">
        <v>169</v>
      </c>
      <c r="X26" s="15">
        <f t="shared" si="8"/>
        <v>0</v>
      </c>
      <c r="Y26" s="10" t="str">
        <f>IFERROR(VLOOKUP(A26,'7'!U:V,2,0),"0")</f>
        <v>0</v>
      </c>
      <c r="Z26" s="5" t="s">
        <v>169</v>
      </c>
      <c r="AA26" s="15">
        <f t="shared" si="9"/>
        <v>0</v>
      </c>
      <c r="AB26" s="10" t="str">
        <f>IFERROR(VLOOKUP(A26,'8'!U:V,2,0),"0")</f>
        <v>0</v>
      </c>
      <c r="AC26" s="5" t="s">
        <v>169</v>
      </c>
      <c r="AD26" s="15">
        <f t="shared" si="10"/>
        <v>0</v>
      </c>
      <c r="AE26" s="10" t="str">
        <f>IFERROR(VLOOKUP(A26,'9'!U:V,2,0),"0")</f>
        <v>0</v>
      </c>
      <c r="AF26" s="5" t="s">
        <v>169</v>
      </c>
      <c r="AG26" s="15">
        <f t="shared" si="11"/>
        <v>0</v>
      </c>
      <c r="AH26" s="10" t="str">
        <f>IFERROR(VLOOKUP(A26,'10'!U:V,2,0),"0")</f>
        <v>0</v>
      </c>
      <c r="AI26" s="5" t="s">
        <v>169</v>
      </c>
      <c r="AJ26" s="15">
        <f t="shared" si="12"/>
        <v>0</v>
      </c>
      <c r="AK26" s="10" t="str">
        <f>IFERROR(VLOOKUP(A26,'11'!U:V,2,0),"0")</f>
        <v>0</v>
      </c>
      <c r="AL26" s="5" t="s">
        <v>169</v>
      </c>
      <c r="AM26" s="15">
        <f t="shared" si="13"/>
        <v>0</v>
      </c>
      <c r="AN26" s="10" t="str">
        <f>IFERROR(VLOOKUP(A26,'12'!U:V,2,0),"0")</f>
        <v>0</v>
      </c>
      <c r="AO26" s="5" t="s">
        <v>169</v>
      </c>
      <c r="AP26" s="15">
        <f t="shared" si="14"/>
        <v>0</v>
      </c>
      <c r="AQ26" s="10" t="str">
        <f>IFERROR(VLOOKUP(A26,'13'!U:V,2,0),"0")</f>
        <v>0</v>
      </c>
      <c r="AR26" s="5" t="s">
        <v>169</v>
      </c>
      <c r="AS26" s="15">
        <f t="shared" si="15"/>
        <v>0</v>
      </c>
      <c r="AT26" s="10" t="str">
        <f>IFERROR(VLOOKUP(A26,'14'!U:V,2,0),"0")</f>
        <v>0</v>
      </c>
      <c r="AU26" s="5" t="s">
        <v>169</v>
      </c>
      <c r="AV26" s="15">
        <f t="shared" si="16"/>
        <v>0</v>
      </c>
      <c r="AW26" s="10" t="str">
        <f>IFERROR(VLOOKUP(A26,'15'!U:V,2,0),"0")</f>
        <v>0</v>
      </c>
      <c r="AX26" s="5" t="s">
        <v>169</v>
      </c>
      <c r="AY26" s="15">
        <f t="shared" si="17"/>
        <v>0</v>
      </c>
      <c r="AZ26" s="10" t="str">
        <f>IFERROR(VLOOKUP(A26,'16'!U:V,2,0),"0")</f>
        <v>0</v>
      </c>
      <c r="BA26" s="5" t="s">
        <v>169</v>
      </c>
      <c r="BB26" s="15">
        <f t="shared" si="18"/>
        <v>0</v>
      </c>
      <c r="BC26" s="10" t="str">
        <f>IFERROR(VLOOKUP(A26,'17'!U:V,2,0),"0")</f>
        <v>0</v>
      </c>
      <c r="BD26" s="5" t="s">
        <v>169</v>
      </c>
      <c r="BE26" s="15">
        <f t="shared" si="19"/>
        <v>0</v>
      </c>
      <c r="BF26" s="10" t="str">
        <f>IFERROR(VLOOKUP(A26,'18'!U:V,2,0),"0")</f>
        <v>0</v>
      </c>
      <c r="BG26" s="5" t="s">
        <v>169</v>
      </c>
      <c r="BH26" s="15">
        <f t="shared" si="23"/>
        <v>0</v>
      </c>
      <c r="BI26" s="10" t="str">
        <f>IFERROR(VLOOKUP(A26,'19'!U:V,2,0),"0")</f>
        <v>0</v>
      </c>
      <c r="BJ26" s="5" t="s">
        <v>169</v>
      </c>
      <c r="BK26" s="15">
        <f t="shared" si="24"/>
        <v>0</v>
      </c>
      <c r="BL26" s="10" t="str">
        <f>IFERROR(VLOOKUP(A26,'20'!U:V,2,0),"0")</f>
        <v>0</v>
      </c>
      <c r="BM26" s="5" t="s">
        <v>169</v>
      </c>
      <c r="BN26" s="15">
        <f t="shared" si="25"/>
        <v>0</v>
      </c>
      <c r="BO26" s="10" t="str">
        <f>IFERROR(VLOOKUP(A26,'21'!U:V,2,0),"0")</f>
        <v>0</v>
      </c>
      <c r="BP26" s="5" t="s">
        <v>169</v>
      </c>
      <c r="BQ26" s="15">
        <f t="shared" si="26"/>
        <v>0</v>
      </c>
      <c r="BR26" s="10" t="str">
        <f>IFERROR(VLOOKUP(A26,'22'!U:V,2,0),"0")</f>
        <v>0</v>
      </c>
      <c r="BS26" s="5" t="s">
        <v>169</v>
      </c>
      <c r="BT26" s="15">
        <f t="shared" si="27"/>
        <v>0</v>
      </c>
      <c r="BU26" s="10" t="str">
        <f>IFERROR(VLOOKUP(A26,'23'!U:V,2,0),"0")</f>
        <v>0</v>
      </c>
      <c r="BV26" s="5" t="s">
        <v>169</v>
      </c>
      <c r="BW26" s="15">
        <f t="shared" si="28"/>
        <v>0</v>
      </c>
      <c r="BX26" s="10" t="str">
        <f>IFERROR(VLOOKUP(A26,'24'!U:V,2,0),"0")</f>
        <v>0</v>
      </c>
      <c r="BY26" s="5" t="s">
        <v>169</v>
      </c>
      <c r="BZ26" s="15">
        <f t="shared" si="29"/>
        <v>0</v>
      </c>
      <c r="CA26" s="10" t="str">
        <f>IFERROR(VLOOKUP(A26,'25'!U:V,2,0),"0")</f>
        <v>0</v>
      </c>
      <c r="CB26" s="5" t="s">
        <v>169</v>
      </c>
      <c r="CC26" s="15">
        <f t="shared" si="30"/>
        <v>0</v>
      </c>
      <c r="CD26" s="10" t="str">
        <f>IFERROR(VLOOKUP(A26,'26'!U:V,2,0),"0")</f>
        <v>0</v>
      </c>
      <c r="CE26" s="5" t="s">
        <v>169</v>
      </c>
      <c r="CF26" s="15">
        <f t="shared" si="31"/>
        <v>0</v>
      </c>
      <c r="CG26" s="10" t="str">
        <f>IFERROR(VLOOKUP(A26,'27'!U:V,2,0),"0")</f>
        <v>0</v>
      </c>
      <c r="CH26" s="5" t="s">
        <v>169</v>
      </c>
      <c r="CI26" s="15">
        <f t="shared" si="32"/>
        <v>0</v>
      </c>
      <c r="CJ26" s="10" t="str">
        <f>IFERROR(VLOOKUP(A26,'28'!U:V,2,0),"0")</f>
        <v>0</v>
      </c>
      <c r="CK26" s="5" t="s">
        <v>169</v>
      </c>
      <c r="CL26" s="15">
        <f t="shared" si="33"/>
        <v>0</v>
      </c>
      <c r="CM26" s="10" t="str">
        <f>IFERROR(VLOOKUP(A26,'29'!U:V,2,0),"0")</f>
        <v>0</v>
      </c>
      <c r="CN26" s="5" t="s">
        <v>169</v>
      </c>
      <c r="CO26" s="15">
        <f t="shared" si="34"/>
        <v>0</v>
      </c>
      <c r="CP26" s="10" t="str">
        <f>IFERROR(VLOOKUP(A26,'30'!U:V,2,0),"0")</f>
        <v>0</v>
      </c>
      <c r="CQ26" s="5" t="s">
        <v>169</v>
      </c>
      <c r="CR26" s="15">
        <f t="shared" si="35"/>
        <v>0</v>
      </c>
      <c r="CS26" s="10" t="str">
        <f>IFERROR(VLOOKUP(A26,'31'!U:V,2,0),"0")</f>
        <v>0</v>
      </c>
      <c r="CT26" s="5" t="s">
        <v>169</v>
      </c>
      <c r="CU26" s="15">
        <f t="shared" si="36"/>
        <v>0</v>
      </c>
      <c r="CV26" s="10" t="str">
        <f>IFERROR(VLOOKUP(A26,'เซต1-28'!V:W,2,0),"0")</f>
        <v>0</v>
      </c>
      <c r="CW26" s="5" t="s">
        <v>169</v>
      </c>
      <c r="CX26" s="15">
        <f t="shared" si="20"/>
        <v>0</v>
      </c>
    </row>
    <row r="27" spans="1:102" x14ac:dyDescent="0.25">
      <c r="A27" s="6" t="s">
        <v>108</v>
      </c>
      <c r="B27" s="4" t="s">
        <v>109</v>
      </c>
      <c r="C27" s="13">
        <v>4.59</v>
      </c>
      <c r="D27" s="19">
        <f t="shared" si="21"/>
        <v>0</v>
      </c>
      <c r="E27" s="5" t="s">
        <v>169</v>
      </c>
      <c r="F27" s="13">
        <f t="shared" si="22"/>
        <v>0</v>
      </c>
      <c r="G27" s="10" t="str">
        <f>IFERROR(VLOOKUP(A27,'1'!U:V,2,0),"0")</f>
        <v>0</v>
      </c>
      <c r="H27" s="5" t="s">
        <v>169</v>
      </c>
      <c r="I27" s="15">
        <f t="shared" si="3"/>
        <v>0</v>
      </c>
      <c r="J27" s="10" t="str">
        <f>IFERROR(VLOOKUP(A27,'2'!U:V,2,0),"0")</f>
        <v>0</v>
      </c>
      <c r="K27" s="5" t="s">
        <v>169</v>
      </c>
      <c r="L27" s="15">
        <f t="shared" si="4"/>
        <v>0</v>
      </c>
      <c r="M27" s="10" t="str">
        <f>IFERROR(VLOOKUP(A27,'3'!U:V,2,0),"0")</f>
        <v>0</v>
      </c>
      <c r="N27" s="5" t="s">
        <v>169</v>
      </c>
      <c r="O27" s="15">
        <f t="shared" si="5"/>
        <v>0</v>
      </c>
      <c r="P27" s="10" t="str">
        <f>IFERROR(VLOOKUP(A27,'4'!U:V,2,0),"0")</f>
        <v>0</v>
      </c>
      <c r="Q27" s="5" t="s">
        <v>169</v>
      </c>
      <c r="R27" s="15">
        <f t="shared" si="6"/>
        <v>0</v>
      </c>
      <c r="S27" s="10" t="str">
        <f>IFERROR(VLOOKUP(A27,'5'!U:V,2,0),"0")</f>
        <v>0</v>
      </c>
      <c r="T27" s="5" t="s">
        <v>169</v>
      </c>
      <c r="U27" s="15">
        <f t="shared" si="7"/>
        <v>0</v>
      </c>
      <c r="V27" s="10" t="str">
        <f>IFERROR(VLOOKUP(A27,'6'!U:V,2,0),"0")</f>
        <v>0</v>
      </c>
      <c r="W27" s="5" t="s">
        <v>169</v>
      </c>
      <c r="X27" s="15">
        <f t="shared" si="8"/>
        <v>0</v>
      </c>
      <c r="Y27" s="10" t="str">
        <f>IFERROR(VLOOKUP(A27,'7'!U:V,2,0),"0")</f>
        <v>0</v>
      </c>
      <c r="Z27" s="5" t="s">
        <v>169</v>
      </c>
      <c r="AA27" s="15">
        <f t="shared" si="9"/>
        <v>0</v>
      </c>
      <c r="AB27" s="10" t="str">
        <f>IFERROR(VLOOKUP(A27,'8'!U:V,2,0),"0")</f>
        <v>0</v>
      </c>
      <c r="AC27" s="5" t="s">
        <v>169</v>
      </c>
      <c r="AD27" s="15">
        <f t="shared" si="10"/>
        <v>0</v>
      </c>
      <c r="AE27" s="10" t="str">
        <f>IFERROR(VLOOKUP(A27,'9'!U:V,2,0),"0")</f>
        <v>0</v>
      </c>
      <c r="AF27" s="5" t="s">
        <v>169</v>
      </c>
      <c r="AG27" s="15">
        <f t="shared" si="11"/>
        <v>0</v>
      </c>
      <c r="AH27" s="10" t="str">
        <f>IFERROR(VLOOKUP(A27,'10'!U:V,2,0),"0")</f>
        <v>0</v>
      </c>
      <c r="AI27" s="5" t="s">
        <v>169</v>
      </c>
      <c r="AJ27" s="15">
        <f t="shared" si="12"/>
        <v>0</v>
      </c>
      <c r="AK27" s="10" t="str">
        <f>IFERROR(VLOOKUP(A27,'11'!U:V,2,0),"0")</f>
        <v>0</v>
      </c>
      <c r="AL27" s="5" t="s">
        <v>169</v>
      </c>
      <c r="AM27" s="15">
        <f t="shared" si="13"/>
        <v>0</v>
      </c>
      <c r="AN27" s="10" t="str">
        <f>IFERROR(VLOOKUP(A27,'12'!U:V,2,0),"0")</f>
        <v>0</v>
      </c>
      <c r="AO27" s="5" t="s">
        <v>169</v>
      </c>
      <c r="AP27" s="15">
        <f t="shared" si="14"/>
        <v>0</v>
      </c>
      <c r="AQ27" s="10" t="str">
        <f>IFERROR(VLOOKUP(A27,'13'!U:V,2,0),"0")</f>
        <v>0</v>
      </c>
      <c r="AR27" s="5" t="s">
        <v>169</v>
      </c>
      <c r="AS27" s="15">
        <f t="shared" si="15"/>
        <v>0</v>
      </c>
      <c r="AT27" s="10" t="str">
        <f>IFERROR(VLOOKUP(A27,'14'!U:V,2,0),"0")</f>
        <v>0</v>
      </c>
      <c r="AU27" s="5" t="s">
        <v>169</v>
      </c>
      <c r="AV27" s="15">
        <f t="shared" si="16"/>
        <v>0</v>
      </c>
      <c r="AW27" s="10" t="str">
        <f>IFERROR(VLOOKUP(A27,'15'!U:V,2,0),"0")</f>
        <v>0</v>
      </c>
      <c r="AX27" s="5" t="s">
        <v>169</v>
      </c>
      <c r="AY27" s="15">
        <f t="shared" si="17"/>
        <v>0</v>
      </c>
      <c r="AZ27" s="10" t="str">
        <f>IFERROR(VLOOKUP(A27,'16'!U:V,2,0),"0")</f>
        <v>0</v>
      </c>
      <c r="BA27" s="5" t="s">
        <v>169</v>
      </c>
      <c r="BB27" s="15">
        <f t="shared" si="18"/>
        <v>0</v>
      </c>
      <c r="BC27" s="10" t="str">
        <f>IFERROR(VLOOKUP(A27,'17'!U:V,2,0),"0")</f>
        <v>0</v>
      </c>
      <c r="BD27" s="5" t="s">
        <v>169</v>
      </c>
      <c r="BE27" s="15">
        <f t="shared" si="19"/>
        <v>0</v>
      </c>
      <c r="BF27" s="10" t="str">
        <f>IFERROR(VLOOKUP(A27,'18'!U:V,2,0),"0")</f>
        <v>0</v>
      </c>
      <c r="BG27" s="5" t="s">
        <v>169</v>
      </c>
      <c r="BH27" s="15">
        <f t="shared" si="23"/>
        <v>0</v>
      </c>
      <c r="BI27" s="10" t="str">
        <f>IFERROR(VLOOKUP(A27,'19'!U:V,2,0),"0")</f>
        <v>0</v>
      </c>
      <c r="BJ27" s="5" t="s">
        <v>169</v>
      </c>
      <c r="BK27" s="15">
        <f t="shared" si="24"/>
        <v>0</v>
      </c>
      <c r="BL27" s="10" t="str">
        <f>IFERROR(VLOOKUP(A27,'20'!U:V,2,0),"0")</f>
        <v>0</v>
      </c>
      <c r="BM27" s="5" t="s">
        <v>169</v>
      </c>
      <c r="BN27" s="15">
        <f t="shared" si="25"/>
        <v>0</v>
      </c>
      <c r="BO27" s="10" t="str">
        <f>IFERROR(VLOOKUP(A27,'21'!U:V,2,0),"0")</f>
        <v>0</v>
      </c>
      <c r="BP27" s="5" t="s">
        <v>169</v>
      </c>
      <c r="BQ27" s="15">
        <f t="shared" si="26"/>
        <v>0</v>
      </c>
      <c r="BR27" s="10" t="str">
        <f>IFERROR(VLOOKUP(A27,'22'!U:V,2,0),"0")</f>
        <v>0</v>
      </c>
      <c r="BS27" s="5" t="s">
        <v>169</v>
      </c>
      <c r="BT27" s="15">
        <f t="shared" si="27"/>
        <v>0</v>
      </c>
      <c r="BU27" s="10" t="str">
        <f>IFERROR(VLOOKUP(A27,'23'!U:V,2,0),"0")</f>
        <v>0</v>
      </c>
      <c r="BV27" s="5" t="s">
        <v>169</v>
      </c>
      <c r="BW27" s="15">
        <f t="shared" si="28"/>
        <v>0</v>
      </c>
      <c r="BX27" s="10" t="str">
        <f>IFERROR(VLOOKUP(A27,'24'!U:V,2,0),"0")</f>
        <v>0</v>
      </c>
      <c r="BY27" s="5" t="s">
        <v>169</v>
      </c>
      <c r="BZ27" s="15">
        <f t="shared" si="29"/>
        <v>0</v>
      </c>
      <c r="CA27" s="10" t="str">
        <f>IFERROR(VLOOKUP(A27,'25'!U:V,2,0),"0")</f>
        <v>0</v>
      </c>
      <c r="CB27" s="5" t="s">
        <v>169</v>
      </c>
      <c r="CC27" s="15">
        <f t="shared" si="30"/>
        <v>0</v>
      </c>
      <c r="CD27" s="10" t="str">
        <f>IFERROR(VLOOKUP(A27,'26'!U:V,2,0),"0")</f>
        <v>0</v>
      </c>
      <c r="CE27" s="5" t="s">
        <v>169</v>
      </c>
      <c r="CF27" s="15">
        <f t="shared" si="31"/>
        <v>0</v>
      </c>
      <c r="CG27" s="10" t="str">
        <f>IFERROR(VLOOKUP(A27,'27'!U:V,2,0),"0")</f>
        <v>0</v>
      </c>
      <c r="CH27" s="5" t="s">
        <v>169</v>
      </c>
      <c r="CI27" s="15">
        <f t="shared" si="32"/>
        <v>0</v>
      </c>
      <c r="CJ27" s="10" t="str">
        <f>IFERROR(VLOOKUP(A27,'28'!U:V,2,0),"0")</f>
        <v>0</v>
      </c>
      <c r="CK27" s="5" t="s">
        <v>169</v>
      </c>
      <c r="CL27" s="15">
        <f t="shared" si="33"/>
        <v>0</v>
      </c>
      <c r="CM27" s="10" t="str">
        <f>IFERROR(VLOOKUP(A27,'29'!U:V,2,0),"0")</f>
        <v>0</v>
      </c>
      <c r="CN27" s="5" t="s">
        <v>169</v>
      </c>
      <c r="CO27" s="15">
        <f t="shared" si="34"/>
        <v>0</v>
      </c>
      <c r="CP27" s="10" t="str">
        <f>IFERROR(VLOOKUP(A27,'30'!U:V,2,0),"0")</f>
        <v>0</v>
      </c>
      <c r="CQ27" s="5" t="s">
        <v>169</v>
      </c>
      <c r="CR27" s="15">
        <f t="shared" si="35"/>
        <v>0</v>
      </c>
      <c r="CS27" s="10" t="str">
        <f>IFERROR(VLOOKUP(A27,'31'!U:V,2,0),"0")</f>
        <v>0</v>
      </c>
      <c r="CT27" s="5" t="s">
        <v>169</v>
      </c>
      <c r="CU27" s="15">
        <f t="shared" si="36"/>
        <v>0</v>
      </c>
      <c r="CV27" s="10" t="str">
        <f>IFERROR(VLOOKUP(A27,'เซต1-28'!V:W,2,0),"0")</f>
        <v>0</v>
      </c>
      <c r="CW27" s="5" t="s">
        <v>169</v>
      </c>
      <c r="CX27" s="15">
        <f t="shared" si="20"/>
        <v>0</v>
      </c>
    </row>
    <row r="28" spans="1:102" x14ac:dyDescent="0.25">
      <c r="A28" s="6" t="s">
        <v>213</v>
      </c>
      <c r="B28" s="4" t="s">
        <v>109</v>
      </c>
      <c r="C28" s="13">
        <v>4.59</v>
      </c>
      <c r="D28" s="19">
        <f t="shared" si="21"/>
        <v>0</v>
      </c>
      <c r="E28" s="5" t="s">
        <v>169</v>
      </c>
      <c r="F28" s="13">
        <f t="shared" si="22"/>
        <v>0</v>
      </c>
      <c r="G28" s="10" t="str">
        <f>IFERROR(VLOOKUP(A28,'1'!U:V,2,0),"0")</f>
        <v>0</v>
      </c>
      <c r="H28" s="5" t="s">
        <v>169</v>
      </c>
      <c r="I28" s="15">
        <f t="shared" si="3"/>
        <v>0</v>
      </c>
      <c r="J28" s="10" t="str">
        <f>IFERROR(VLOOKUP(A28,'2'!U:V,2,0),"0")</f>
        <v>0</v>
      </c>
      <c r="K28" s="5" t="s">
        <v>169</v>
      </c>
      <c r="L28" s="15">
        <f t="shared" si="4"/>
        <v>0</v>
      </c>
      <c r="M28" s="10" t="str">
        <f>IFERROR(VLOOKUP(A28,'3'!U:V,2,0),"0")</f>
        <v>0</v>
      </c>
      <c r="N28" s="5" t="s">
        <v>169</v>
      </c>
      <c r="O28" s="15">
        <f t="shared" si="5"/>
        <v>0</v>
      </c>
      <c r="P28" s="10" t="str">
        <f>IFERROR(VLOOKUP(A28,'4'!U:V,2,0),"0")</f>
        <v>0</v>
      </c>
      <c r="Q28" s="5" t="s">
        <v>169</v>
      </c>
      <c r="R28" s="15">
        <f t="shared" si="6"/>
        <v>0</v>
      </c>
      <c r="S28" s="10" t="str">
        <f>IFERROR(VLOOKUP(A28,'5'!U:V,2,0),"0")</f>
        <v>0</v>
      </c>
      <c r="T28" s="5" t="s">
        <v>169</v>
      </c>
      <c r="U28" s="15">
        <f t="shared" si="7"/>
        <v>0</v>
      </c>
      <c r="V28" s="10" t="str">
        <f>IFERROR(VLOOKUP(A28,'6'!U:V,2,0),"0")</f>
        <v>0</v>
      </c>
      <c r="W28" s="5" t="s">
        <v>169</v>
      </c>
      <c r="X28" s="15">
        <f t="shared" si="8"/>
        <v>0</v>
      </c>
      <c r="Y28" s="10" t="str">
        <f>IFERROR(VLOOKUP(A28,'7'!U:V,2,0),"0")</f>
        <v>0</v>
      </c>
      <c r="Z28" s="5" t="s">
        <v>169</v>
      </c>
      <c r="AA28" s="15">
        <f t="shared" si="9"/>
        <v>0</v>
      </c>
      <c r="AB28" s="10" t="str">
        <f>IFERROR(VLOOKUP(A28,'8'!U:V,2,0),"0")</f>
        <v>0</v>
      </c>
      <c r="AC28" s="5" t="s">
        <v>169</v>
      </c>
      <c r="AD28" s="15">
        <f t="shared" si="10"/>
        <v>0</v>
      </c>
      <c r="AE28" s="10" t="str">
        <f>IFERROR(VLOOKUP(A28,'9'!U:V,2,0),"0")</f>
        <v>0</v>
      </c>
      <c r="AF28" s="5" t="s">
        <v>169</v>
      </c>
      <c r="AG28" s="15">
        <f t="shared" si="11"/>
        <v>0</v>
      </c>
      <c r="AH28" s="10" t="str">
        <f>IFERROR(VLOOKUP(A28,'10'!U:V,2,0),"0")</f>
        <v>0</v>
      </c>
      <c r="AI28" s="5" t="s">
        <v>169</v>
      </c>
      <c r="AJ28" s="15">
        <f t="shared" si="12"/>
        <v>0</v>
      </c>
      <c r="AK28" s="10" t="str">
        <f>IFERROR(VLOOKUP(A28,'11'!U:V,2,0),"0")</f>
        <v>0</v>
      </c>
      <c r="AL28" s="5" t="s">
        <v>169</v>
      </c>
      <c r="AM28" s="15">
        <f t="shared" si="13"/>
        <v>0</v>
      </c>
      <c r="AN28" s="10" t="str">
        <f>IFERROR(VLOOKUP(A28,'12'!U:V,2,0),"0")</f>
        <v>0</v>
      </c>
      <c r="AO28" s="5" t="s">
        <v>169</v>
      </c>
      <c r="AP28" s="15">
        <f t="shared" si="14"/>
        <v>0</v>
      </c>
      <c r="AQ28" s="10" t="str">
        <f>IFERROR(VLOOKUP(A28,'13'!U:V,2,0),"0")</f>
        <v>0</v>
      </c>
      <c r="AR28" s="5" t="s">
        <v>169</v>
      </c>
      <c r="AS28" s="15">
        <f t="shared" si="15"/>
        <v>0</v>
      </c>
      <c r="AT28" s="10" t="str">
        <f>IFERROR(VLOOKUP(A28,'14'!U:V,2,0),"0")</f>
        <v>0</v>
      </c>
      <c r="AU28" s="5" t="s">
        <v>169</v>
      </c>
      <c r="AV28" s="15">
        <f t="shared" si="16"/>
        <v>0</v>
      </c>
      <c r="AW28" s="10" t="str">
        <f>IFERROR(VLOOKUP(A28,'15'!U:V,2,0),"0")</f>
        <v>0</v>
      </c>
      <c r="AX28" s="5" t="s">
        <v>169</v>
      </c>
      <c r="AY28" s="15">
        <f t="shared" si="17"/>
        <v>0</v>
      </c>
      <c r="AZ28" s="10" t="str">
        <f>IFERROR(VLOOKUP(A28,'16'!U:V,2,0),"0")</f>
        <v>0</v>
      </c>
      <c r="BA28" s="5" t="s">
        <v>169</v>
      </c>
      <c r="BB28" s="15">
        <f t="shared" si="18"/>
        <v>0</v>
      </c>
      <c r="BC28" s="10" t="str">
        <f>IFERROR(VLOOKUP(A28,'17'!U:V,2,0),"0")</f>
        <v>0</v>
      </c>
      <c r="BD28" s="5" t="s">
        <v>169</v>
      </c>
      <c r="BE28" s="15">
        <f t="shared" si="19"/>
        <v>0</v>
      </c>
      <c r="BF28" s="10" t="str">
        <f>IFERROR(VLOOKUP(A28,'18'!U:V,2,0),"0")</f>
        <v>0</v>
      </c>
      <c r="BG28" s="5" t="s">
        <v>169</v>
      </c>
      <c r="BH28" s="15">
        <f t="shared" si="23"/>
        <v>0</v>
      </c>
      <c r="BI28" s="10" t="str">
        <f>IFERROR(VLOOKUP(A28,'19'!U:V,2,0),"0")</f>
        <v>0</v>
      </c>
      <c r="BJ28" s="5" t="s">
        <v>169</v>
      </c>
      <c r="BK28" s="15">
        <f t="shared" si="24"/>
        <v>0</v>
      </c>
      <c r="BL28" s="10" t="str">
        <f>IFERROR(VLOOKUP(A28,'20'!U:V,2,0),"0")</f>
        <v>0</v>
      </c>
      <c r="BM28" s="5" t="s">
        <v>169</v>
      </c>
      <c r="BN28" s="15">
        <f t="shared" si="25"/>
        <v>0</v>
      </c>
      <c r="BO28" s="10" t="str">
        <f>IFERROR(VLOOKUP(A28,'21'!U:V,2,0),"0")</f>
        <v>0</v>
      </c>
      <c r="BP28" s="5" t="s">
        <v>169</v>
      </c>
      <c r="BQ28" s="15">
        <f t="shared" si="26"/>
        <v>0</v>
      </c>
      <c r="BR28" s="10" t="str">
        <f>IFERROR(VLOOKUP(A28,'22'!U:V,2,0),"0")</f>
        <v>0</v>
      </c>
      <c r="BS28" s="5" t="s">
        <v>169</v>
      </c>
      <c r="BT28" s="15">
        <f t="shared" si="27"/>
        <v>0</v>
      </c>
      <c r="BU28" s="10" t="str">
        <f>IFERROR(VLOOKUP(A28,'23'!U:V,2,0),"0")</f>
        <v>0</v>
      </c>
      <c r="BV28" s="5" t="s">
        <v>169</v>
      </c>
      <c r="BW28" s="15">
        <f t="shared" si="28"/>
        <v>0</v>
      </c>
      <c r="BX28" s="10" t="str">
        <f>IFERROR(VLOOKUP(A28,'24'!U:V,2,0),"0")</f>
        <v>0</v>
      </c>
      <c r="BY28" s="5" t="s">
        <v>169</v>
      </c>
      <c r="BZ28" s="15">
        <f t="shared" si="29"/>
        <v>0</v>
      </c>
      <c r="CA28" s="10" t="str">
        <f>IFERROR(VLOOKUP(A28,'25'!U:V,2,0),"0")</f>
        <v>0</v>
      </c>
      <c r="CB28" s="5" t="s">
        <v>169</v>
      </c>
      <c r="CC28" s="15">
        <f t="shared" si="30"/>
        <v>0</v>
      </c>
      <c r="CD28" s="10" t="str">
        <f>IFERROR(VLOOKUP(A28,'26'!U:V,2,0),"0")</f>
        <v>0</v>
      </c>
      <c r="CE28" s="5" t="s">
        <v>169</v>
      </c>
      <c r="CF28" s="15">
        <f t="shared" si="31"/>
        <v>0</v>
      </c>
      <c r="CG28" s="10" t="str">
        <f>IFERROR(VLOOKUP(A28,'27'!U:V,2,0),"0")</f>
        <v>0</v>
      </c>
      <c r="CH28" s="5" t="s">
        <v>169</v>
      </c>
      <c r="CI28" s="15">
        <f t="shared" si="32"/>
        <v>0</v>
      </c>
      <c r="CJ28" s="10" t="str">
        <f>IFERROR(VLOOKUP(A28,'28'!U:V,2,0),"0")</f>
        <v>0</v>
      </c>
      <c r="CK28" s="5" t="s">
        <v>169</v>
      </c>
      <c r="CL28" s="15">
        <f t="shared" si="33"/>
        <v>0</v>
      </c>
      <c r="CM28" s="10" t="str">
        <f>IFERROR(VLOOKUP(A28,'29'!U:V,2,0),"0")</f>
        <v>0</v>
      </c>
      <c r="CN28" s="5" t="s">
        <v>169</v>
      </c>
      <c r="CO28" s="15">
        <f t="shared" si="34"/>
        <v>0</v>
      </c>
      <c r="CP28" s="10" t="str">
        <f>IFERROR(VLOOKUP(A28,'30'!U:V,2,0),"0")</f>
        <v>0</v>
      </c>
      <c r="CQ28" s="5" t="s">
        <v>169</v>
      </c>
      <c r="CR28" s="15">
        <f t="shared" si="35"/>
        <v>0</v>
      </c>
      <c r="CS28" s="10" t="str">
        <f>IFERROR(VLOOKUP(A28,'31'!U:V,2,0),"0")</f>
        <v>0</v>
      </c>
      <c r="CT28" s="5" t="s">
        <v>169</v>
      </c>
      <c r="CU28" s="15">
        <f t="shared" si="36"/>
        <v>0</v>
      </c>
      <c r="CV28" s="10" t="str">
        <f>IFERROR(VLOOKUP(A28,'เซต1-28'!V:W,2,0),"0")</f>
        <v>0</v>
      </c>
      <c r="CW28" s="5" t="s">
        <v>169</v>
      </c>
      <c r="CX28" s="15">
        <f t="shared" si="20"/>
        <v>0</v>
      </c>
    </row>
    <row r="29" spans="1:102" x14ac:dyDescent="0.25">
      <c r="A29" s="6" t="s">
        <v>123</v>
      </c>
      <c r="B29" s="4" t="s">
        <v>124</v>
      </c>
      <c r="C29" s="13">
        <v>4.53</v>
      </c>
      <c r="D29" s="19">
        <f t="shared" si="21"/>
        <v>0</v>
      </c>
      <c r="E29" s="5" t="s">
        <v>169</v>
      </c>
      <c r="F29" s="13">
        <f t="shared" si="22"/>
        <v>0</v>
      </c>
      <c r="G29" s="10" t="str">
        <f>IFERROR(VLOOKUP(A29,'1'!U:V,2,0),"0")</f>
        <v>0</v>
      </c>
      <c r="H29" s="5" t="s">
        <v>169</v>
      </c>
      <c r="I29" s="15">
        <f t="shared" si="3"/>
        <v>0</v>
      </c>
      <c r="J29" s="10" t="str">
        <f>IFERROR(VLOOKUP(A29,'2'!U:V,2,0),"0")</f>
        <v>0</v>
      </c>
      <c r="K29" s="5" t="s">
        <v>169</v>
      </c>
      <c r="L29" s="15">
        <f t="shared" si="4"/>
        <v>0</v>
      </c>
      <c r="M29" s="10" t="str">
        <f>IFERROR(VLOOKUP(A29,'3'!U:V,2,0),"0")</f>
        <v>0</v>
      </c>
      <c r="N29" s="5" t="s">
        <v>169</v>
      </c>
      <c r="O29" s="15">
        <f t="shared" si="5"/>
        <v>0</v>
      </c>
      <c r="P29" s="10" t="str">
        <f>IFERROR(VLOOKUP(A29,'4'!U:V,2,0),"0")</f>
        <v>0</v>
      </c>
      <c r="Q29" s="5" t="s">
        <v>169</v>
      </c>
      <c r="R29" s="15">
        <f t="shared" si="6"/>
        <v>0</v>
      </c>
      <c r="S29" s="10" t="str">
        <f>IFERROR(VLOOKUP(A29,'5'!U:V,2,0),"0")</f>
        <v>0</v>
      </c>
      <c r="T29" s="5" t="s">
        <v>169</v>
      </c>
      <c r="U29" s="15">
        <f t="shared" si="7"/>
        <v>0</v>
      </c>
      <c r="V29" s="10" t="str">
        <f>IFERROR(VLOOKUP(A29,'6'!U:V,2,0),"0")</f>
        <v>0</v>
      </c>
      <c r="W29" s="5" t="s">
        <v>169</v>
      </c>
      <c r="X29" s="15">
        <f t="shared" si="8"/>
        <v>0</v>
      </c>
      <c r="Y29" s="10" t="str">
        <f>IFERROR(VLOOKUP(A29,'7'!U:V,2,0),"0")</f>
        <v>0</v>
      </c>
      <c r="Z29" s="5" t="s">
        <v>169</v>
      </c>
      <c r="AA29" s="15">
        <f t="shared" si="9"/>
        <v>0</v>
      </c>
      <c r="AB29" s="10" t="str">
        <f>IFERROR(VLOOKUP(A29,'8'!U:V,2,0),"0")</f>
        <v>0</v>
      </c>
      <c r="AC29" s="5" t="s">
        <v>169</v>
      </c>
      <c r="AD29" s="15">
        <f t="shared" si="10"/>
        <v>0</v>
      </c>
      <c r="AE29" s="10" t="str">
        <f>IFERROR(VLOOKUP(A29,'9'!U:V,2,0),"0")</f>
        <v>0</v>
      </c>
      <c r="AF29" s="5" t="s">
        <v>169</v>
      </c>
      <c r="AG29" s="15">
        <f t="shared" si="11"/>
        <v>0</v>
      </c>
      <c r="AH29" s="10" t="str">
        <f>IFERROR(VLOOKUP(A29,'10'!U:V,2,0),"0")</f>
        <v>0</v>
      </c>
      <c r="AI29" s="5" t="s">
        <v>169</v>
      </c>
      <c r="AJ29" s="15">
        <f t="shared" si="12"/>
        <v>0</v>
      </c>
      <c r="AK29" s="10" t="str">
        <f>IFERROR(VLOOKUP(A29,'11'!U:V,2,0),"0")</f>
        <v>0</v>
      </c>
      <c r="AL29" s="5" t="s">
        <v>169</v>
      </c>
      <c r="AM29" s="15">
        <f t="shared" si="13"/>
        <v>0</v>
      </c>
      <c r="AN29" s="10" t="str">
        <f>IFERROR(VLOOKUP(A29,'12'!U:V,2,0),"0")</f>
        <v>0</v>
      </c>
      <c r="AO29" s="5" t="s">
        <v>169</v>
      </c>
      <c r="AP29" s="15">
        <f t="shared" si="14"/>
        <v>0</v>
      </c>
      <c r="AQ29" s="10" t="str">
        <f>IFERROR(VLOOKUP(A29,'13'!U:V,2,0),"0")</f>
        <v>0</v>
      </c>
      <c r="AR29" s="5" t="s">
        <v>169</v>
      </c>
      <c r="AS29" s="15">
        <f t="shared" si="15"/>
        <v>0</v>
      </c>
      <c r="AT29" s="10" t="str">
        <f>IFERROR(VLOOKUP(A29,'14'!U:V,2,0),"0")</f>
        <v>0</v>
      </c>
      <c r="AU29" s="5" t="s">
        <v>169</v>
      </c>
      <c r="AV29" s="15">
        <f t="shared" si="16"/>
        <v>0</v>
      </c>
      <c r="AW29" s="10" t="str">
        <f>IFERROR(VLOOKUP(A29,'15'!U:V,2,0),"0")</f>
        <v>0</v>
      </c>
      <c r="AX29" s="5" t="s">
        <v>169</v>
      </c>
      <c r="AY29" s="15">
        <f t="shared" si="17"/>
        <v>0</v>
      </c>
      <c r="AZ29" s="10" t="str">
        <f>IFERROR(VLOOKUP(A29,'16'!U:V,2,0),"0")</f>
        <v>0</v>
      </c>
      <c r="BA29" s="5" t="s">
        <v>169</v>
      </c>
      <c r="BB29" s="15">
        <f t="shared" si="18"/>
        <v>0</v>
      </c>
      <c r="BC29" s="10" t="str">
        <f>IFERROR(VLOOKUP(A29,'17'!U:V,2,0),"0")</f>
        <v>0</v>
      </c>
      <c r="BD29" s="5" t="s">
        <v>169</v>
      </c>
      <c r="BE29" s="15">
        <f t="shared" si="19"/>
        <v>0</v>
      </c>
      <c r="BF29" s="10" t="str">
        <f>IFERROR(VLOOKUP(A29,'18'!U:V,2,0),"0")</f>
        <v>0</v>
      </c>
      <c r="BG29" s="5" t="s">
        <v>169</v>
      </c>
      <c r="BH29" s="15">
        <f t="shared" si="23"/>
        <v>0</v>
      </c>
      <c r="BI29" s="10" t="str">
        <f>IFERROR(VLOOKUP(A29,'19'!U:V,2,0),"0")</f>
        <v>0</v>
      </c>
      <c r="BJ29" s="5" t="s">
        <v>169</v>
      </c>
      <c r="BK29" s="15">
        <f t="shared" si="24"/>
        <v>0</v>
      </c>
      <c r="BL29" s="10" t="str">
        <f>IFERROR(VLOOKUP(A29,'20'!U:V,2,0),"0")</f>
        <v>0</v>
      </c>
      <c r="BM29" s="5" t="s">
        <v>169</v>
      </c>
      <c r="BN29" s="15">
        <f t="shared" si="25"/>
        <v>0</v>
      </c>
      <c r="BO29" s="10" t="str">
        <f>IFERROR(VLOOKUP(A29,'21'!U:V,2,0),"0")</f>
        <v>0</v>
      </c>
      <c r="BP29" s="5" t="s">
        <v>169</v>
      </c>
      <c r="BQ29" s="15">
        <f t="shared" si="26"/>
        <v>0</v>
      </c>
      <c r="BR29" s="10" t="str">
        <f>IFERROR(VLOOKUP(A29,'22'!U:V,2,0),"0")</f>
        <v>0</v>
      </c>
      <c r="BS29" s="5" t="s">
        <v>169</v>
      </c>
      <c r="BT29" s="15">
        <f t="shared" si="27"/>
        <v>0</v>
      </c>
      <c r="BU29" s="10" t="str">
        <f>IFERROR(VLOOKUP(A29,'23'!U:V,2,0),"0")</f>
        <v>0</v>
      </c>
      <c r="BV29" s="5" t="s">
        <v>169</v>
      </c>
      <c r="BW29" s="15">
        <f t="shared" si="28"/>
        <v>0</v>
      </c>
      <c r="BX29" s="10" t="str">
        <f>IFERROR(VLOOKUP(A29,'24'!U:V,2,0),"0")</f>
        <v>0</v>
      </c>
      <c r="BY29" s="5" t="s">
        <v>169</v>
      </c>
      <c r="BZ29" s="15">
        <f t="shared" si="29"/>
        <v>0</v>
      </c>
      <c r="CA29" s="10" t="str">
        <f>IFERROR(VLOOKUP(A29,'25'!U:V,2,0),"0")</f>
        <v>0</v>
      </c>
      <c r="CB29" s="5" t="s">
        <v>169</v>
      </c>
      <c r="CC29" s="15">
        <f t="shared" si="30"/>
        <v>0</v>
      </c>
      <c r="CD29" s="10" t="str">
        <f>IFERROR(VLOOKUP(A29,'26'!U:V,2,0),"0")</f>
        <v>0</v>
      </c>
      <c r="CE29" s="5" t="s">
        <v>169</v>
      </c>
      <c r="CF29" s="15">
        <f t="shared" si="31"/>
        <v>0</v>
      </c>
      <c r="CG29" s="10" t="str">
        <f>IFERROR(VLOOKUP(A29,'27'!U:V,2,0),"0")</f>
        <v>0</v>
      </c>
      <c r="CH29" s="5" t="s">
        <v>169</v>
      </c>
      <c r="CI29" s="15">
        <f t="shared" si="32"/>
        <v>0</v>
      </c>
      <c r="CJ29" s="10" t="str">
        <f>IFERROR(VLOOKUP(A29,'28'!U:V,2,0),"0")</f>
        <v>0</v>
      </c>
      <c r="CK29" s="5" t="s">
        <v>169</v>
      </c>
      <c r="CL29" s="15">
        <f t="shared" si="33"/>
        <v>0</v>
      </c>
      <c r="CM29" s="10" t="str">
        <f>IFERROR(VLOOKUP(A29,'29'!U:V,2,0),"0")</f>
        <v>0</v>
      </c>
      <c r="CN29" s="5" t="s">
        <v>169</v>
      </c>
      <c r="CO29" s="15">
        <f t="shared" si="34"/>
        <v>0</v>
      </c>
      <c r="CP29" s="10" t="str">
        <f>IFERROR(VLOOKUP(A29,'30'!U:V,2,0),"0")</f>
        <v>0</v>
      </c>
      <c r="CQ29" s="5" t="s">
        <v>169</v>
      </c>
      <c r="CR29" s="15">
        <f t="shared" si="35"/>
        <v>0</v>
      </c>
      <c r="CS29" s="10" t="str">
        <f>IFERROR(VLOOKUP(A29,'31'!U:V,2,0),"0")</f>
        <v>0</v>
      </c>
      <c r="CT29" s="5" t="s">
        <v>169</v>
      </c>
      <c r="CU29" s="15">
        <f t="shared" si="36"/>
        <v>0</v>
      </c>
      <c r="CV29" s="10" t="str">
        <f>IFERROR(VLOOKUP(A29,'เซต1-28'!V:W,2,0),"0")</f>
        <v>0</v>
      </c>
      <c r="CW29" s="5" t="s">
        <v>169</v>
      </c>
      <c r="CX29" s="15">
        <f t="shared" si="20"/>
        <v>0</v>
      </c>
    </row>
    <row r="30" spans="1:102" x14ac:dyDescent="0.25">
      <c r="A30" s="6" t="s">
        <v>92</v>
      </c>
      <c r="B30" s="4" t="s">
        <v>93</v>
      </c>
      <c r="C30" s="13">
        <v>4.53</v>
      </c>
      <c r="D30" s="19">
        <f t="shared" si="21"/>
        <v>0</v>
      </c>
      <c r="E30" s="5" t="s">
        <v>169</v>
      </c>
      <c r="F30" s="13">
        <f t="shared" si="22"/>
        <v>0</v>
      </c>
      <c r="G30" s="10" t="str">
        <f>IFERROR(VLOOKUP(A30,'1'!U:V,2,0),"0")</f>
        <v>0</v>
      </c>
      <c r="H30" s="5" t="s">
        <v>169</v>
      </c>
      <c r="I30" s="15">
        <f t="shared" si="3"/>
        <v>0</v>
      </c>
      <c r="J30" s="10" t="str">
        <f>IFERROR(VLOOKUP(A30,'2'!U:V,2,0),"0")</f>
        <v>0</v>
      </c>
      <c r="K30" s="5" t="s">
        <v>169</v>
      </c>
      <c r="L30" s="15">
        <f t="shared" si="4"/>
        <v>0</v>
      </c>
      <c r="M30" s="10" t="str">
        <f>IFERROR(VLOOKUP(A30,'3'!U:V,2,0),"0")</f>
        <v>0</v>
      </c>
      <c r="N30" s="5" t="s">
        <v>169</v>
      </c>
      <c r="O30" s="15">
        <f t="shared" si="5"/>
        <v>0</v>
      </c>
      <c r="P30" s="10" t="str">
        <f>IFERROR(VLOOKUP(A30,'4'!U:V,2,0),"0")</f>
        <v>0</v>
      </c>
      <c r="Q30" s="5" t="s">
        <v>169</v>
      </c>
      <c r="R30" s="15">
        <f t="shared" si="6"/>
        <v>0</v>
      </c>
      <c r="S30" s="10" t="str">
        <f>IFERROR(VLOOKUP(A30,'5'!U:V,2,0),"0")</f>
        <v>0</v>
      </c>
      <c r="T30" s="5" t="s">
        <v>169</v>
      </c>
      <c r="U30" s="15">
        <f t="shared" si="7"/>
        <v>0</v>
      </c>
      <c r="V30" s="10" t="str">
        <f>IFERROR(VLOOKUP(A30,'6'!U:V,2,0),"0")</f>
        <v>0</v>
      </c>
      <c r="W30" s="5" t="s">
        <v>169</v>
      </c>
      <c r="X30" s="15">
        <f t="shared" si="8"/>
        <v>0</v>
      </c>
      <c r="Y30" s="10" t="str">
        <f>IFERROR(VLOOKUP(A30,'7'!U:V,2,0),"0")</f>
        <v>0</v>
      </c>
      <c r="Z30" s="5" t="s">
        <v>169</v>
      </c>
      <c r="AA30" s="15">
        <f t="shared" si="9"/>
        <v>0</v>
      </c>
      <c r="AB30" s="10" t="str">
        <f>IFERROR(VLOOKUP(A30,'8'!U:V,2,0),"0")</f>
        <v>0</v>
      </c>
      <c r="AC30" s="5" t="s">
        <v>169</v>
      </c>
      <c r="AD30" s="15">
        <f t="shared" si="10"/>
        <v>0</v>
      </c>
      <c r="AE30" s="10" t="str">
        <f>IFERROR(VLOOKUP(A30,'9'!U:V,2,0),"0")</f>
        <v>0</v>
      </c>
      <c r="AF30" s="5" t="s">
        <v>169</v>
      </c>
      <c r="AG30" s="15">
        <f t="shared" si="11"/>
        <v>0</v>
      </c>
      <c r="AH30" s="10" t="str">
        <f>IFERROR(VLOOKUP(A30,'10'!U:V,2,0),"0")</f>
        <v>0</v>
      </c>
      <c r="AI30" s="5" t="s">
        <v>169</v>
      </c>
      <c r="AJ30" s="15">
        <f t="shared" si="12"/>
        <v>0</v>
      </c>
      <c r="AK30" s="10" t="str">
        <f>IFERROR(VLOOKUP(A30,'11'!U:V,2,0),"0")</f>
        <v>0</v>
      </c>
      <c r="AL30" s="5" t="s">
        <v>169</v>
      </c>
      <c r="AM30" s="15">
        <f t="shared" si="13"/>
        <v>0</v>
      </c>
      <c r="AN30" s="10" t="str">
        <f>IFERROR(VLOOKUP(A30,'12'!U:V,2,0),"0")</f>
        <v>0</v>
      </c>
      <c r="AO30" s="5" t="s">
        <v>169</v>
      </c>
      <c r="AP30" s="15">
        <f t="shared" si="14"/>
        <v>0</v>
      </c>
      <c r="AQ30" s="10" t="str">
        <f>IFERROR(VLOOKUP(A30,'13'!U:V,2,0),"0")</f>
        <v>0</v>
      </c>
      <c r="AR30" s="5" t="s">
        <v>169</v>
      </c>
      <c r="AS30" s="15">
        <f t="shared" si="15"/>
        <v>0</v>
      </c>
      <c r="AT30" s="10" t="str">
        <f>IFERROR(VLOOKUP(A30,'14'!U:V,2,0),"0")</f>
        <v>0</v>
      </c>
      <c r="AU30" s="5" t="s">
        <v>169</v>
      </c>
      <c r="AV30" s="15">
        <f t="shared" si="16"/>
        <v>0</v>
      </c>
      <c r="AW30" s="10" t="str">
        <f>IFERROR(VLOOKUP(A30,'15'!U:V,2,0),"0")</f>
        <v>0</v>
      </c>
      <c r="AX30" s="5" t="s">
        <v>169</v>
      </c>
      <c r="AY30" s="15">
        <f t="shared" si="17"/>
        <v>0</v>
      </c>
      <c r="AZ30" s="10" t="str">
        <f>IFERROR(VLOOKUP(A30,'16'!U:V,2,0),"0")</f>
        <v>0</v>
      </c>
      <c r="BA30" s="5" t="s">
        <v>169</v>
      </c>
      <c r="BB30" s="15">
        <f t="shared" si="18"/>
        <v>0</v>
      </c>
      <c r="BC30" s="10" t="str">
        <f>IFERROR(VLOOKUP(A30,'17'!U:V,2,0),"0")</f>
        <v>0</v>
      </c>
      <c r="BD30" s="5" t="s">
        <v>169</v>
      </c>
      <c r="BE30" s="15">
        <f t="shared" si="19"/>
        <v>0</v>
      </c>
      <c r="BF30" s="10" t="str">
        <f>IFERROR(VLOOKUP(A30,'18'!U:V,2,0),"0")</f>
        <v>0</v>
      </c>
      <c r="BG30" s="5" t="s">
        <v>169</v>
      </c>
      <c r="BH30" s="15">
        <f t="shared" si="23"/>
        <v>0</v>
      </c>
      <c r="BI30" s="10" t="str">
        <f>IFERROR(VLOOKUP(A30,'19'!U:V,2,0),"0")</f>
        <v>0</v>
      </c>
      <c r="BJ30" s="5" t="s">
        <v>169</v>
      </c>
      <c r="BK30" s="15">
        <f t="shared" si="24"/>
        <v>0</v>
      </c>
      <c r="BL30" s="10" t="str">
        <f>IFERROR(VLOOKUP(A30,'20'!U:V,2,0),"0")</f>
        <v>0</v>
      </c>
      <c r="BM30" s="5" t="s">
        <v>169</v>
      </c>
      <c r="BN30" s="15">
        <f t="shared" si="25"/>
        <v>0</v>
      </c>
      <c r="BO30" s="10" t="str">
        <f>IFERROR(VLOOKUP(A30,'21'!U:V,2,0),"0")</f>
        <v>0</v>
      </c>
      <c r="BP30" s="5" t="s">
        <v>169</v>
      </c>
      <c r="BQ30" s="15">
        <f t="shared" si="26"/>
        <v>0</v>
      </c>
      <c r="BR30" s="10" t="str">
        <f>IFERROR(VLOOKUP(A30,'22'!U:V,2,0),"0")</f>
        <v>0</v>
      </c>
      <c r="BS30" s="5" t="s">
        <v>169</v>
      </c>
      <c r="BT30" s="15">
        <f t="shared" si="27"/>
        <v>0</v>
      </c>
      <c r="BU30" s="10" t="str">
        <f>IFERROR(VLOOKUP(A30,'23'!U:V,2,0),"0")</f>
        <v>0</v>
      </c>
      <c r="BV30" s="5" t="s">
        <v>169</v>
      </c>
      <c r="BW30" s="15">
        <f t="shared" si="28"/>
        <v>0</v>
      </c>
      <c r="BX30" s="10" t="str">
        <f>IFERROR(VLOOKUP(A30,'24'!U:V,2,0),"0")</f>
        <v>0</v>
      </c>
      <c r="BY30" s="5" t="s">
        <v>169</v>
      </c>
      <c r="BZ30" s="15">
        <f t="shared" si="29"/>
        <v>0</v>
      </c>
      <c r="CA30" s="10" t="str">
        <f>IFERROR(VLOOKUP(A30,'25'!U:V,2,0),"0")</f>
        <v>0</v>
      </c>
      <c r="CB30" s="5" t="s">
        <v>169</v>
      </c>
      <c r="CC30" s="15">
        <f t="shared" si="30"/>
        <v>0</v>
      </c>
      <c r="CD30" s="10" t="str">
        <f>IFERROR(VLOOKUP(A30,'26'!U:V,2,0),"0")</f>
        <v>0</v>
      </c>
      <c r="CE30" s="5" t="s">
        <v>169</v>
      </c>
      <c r="CF30" s="15">
        <f t="shared" si="31"/>
        <v>0</v>
      </c>
      <c r="CG30" s="10" t="str">
        <f>IFERROR(VLOOKUP(A30,'27'!U:V,2,0),"0")</f>
        <v>0</v>
      </c>
      <c r="CH30" s="5" t="s">
        <v>169</v>
      </c>
      <c r="CI30" s="15">
        <f t="shared" si="32"/>
        <v>0</v>
      </c>
      <c r="CJ30" s="10" t="str">
        <f>IFERROR(VLOOKUP(A30,'28'!U:V,2,0),"0")</f>
        <v>0</v>
      </c>
      <c r="CK30" s="5" t="s">
        <v>169</v>
      </c>
      <c r="CL30" s="15">
        <f t="shared" si="33"/>
        <v>0</v>
      </c>
      <c r="CM30" s="10" t="str">
        <f>IFERROR(VLOOKUP(A30,'29'!U:V,2,0),"0")</f>
        <v>0</v>
      </c>
      <c r="CN30" s="5" t="s">
        <v>169</v>
      </c>
      <c r="CO30" s="15">
        <f t="shared" si="34"/>
        <v>0</v>
      </c>
      <c r="CP30" s="10" t="str">
        <f>IFERROR(VLOOKUP(A30,'30'!U:V,2,0),"0")</f>
        <v>0</v>
      </c>
      <c r="CQ30" s="5" t="s">
        <v>169</v>
      </c>
      <c r="CR30" s="15">
        <f t="shared" si="35"/>
        <v>0</v>
      </c>
      <c r="CS30" s="10" t="str">
        <f>IFERROR(VLOOKUP(A30,'31'!U:V,2,0),"0")</f>
        <v>0</v>
      </c>
      <c r="CT30" s="5" t="s">
        <v>169</v>
      </c>
      <c r="CU30" s="15">
        <f t="shared" si="36"/>
        <v>0</v>
      </c>
      <c r="CV30" s="10" t="str">
        <f>IFERROR(VLOOKUP(A30,'เซต1-28'!V:W,2,0),"0")</f>
        <v>0</v>
      </c>
      <c r="CW30" s="5" t="s">
        <v>169</v>
      </c>
      <c r="CX30" s="15">
        <f t="shared" si="20"/>
        <v>0</v>
      </c>
    </row>
    <row r="31" spans="1:102" x14ac:dyDescent="0.25">
      <c r="A31" s="6" t="s">
        <v>205</v>
      </c>
      <c r="B31" s="4" t="s">
        <v>93</v>
      </c>
      <c r="C31" s="13">
        <v>4.53</v>
      </c>
      <c r="D31" s="19">
        <f t="shared" si="21"/>
        <v>0</v>
      </c>
      <c r="E31" s="5" t="s">
        <v>169</v>
      </c>
      <c r="F31" s="13">
        <f t="shared" si="22"/>
        <v>0</v>
      </c>
      <c r="G31" s="10" t="str">
        <f>IFERROR(VLOOKUP(A31,'1'!U:V,2,0),"0")</f>
        <v>0</v>
      </c>
      <c r="H31" s="5" t="s">
        <v>169</v>
      </c>
      <c r="I31" s="15">
        <f t="shared" si="3"/>
        <v>0</v>
      </c>
      <c r="J31" s="10" t="str">
        <f>IFERROR(VLOOKUP(A31,'2'!U:V,2,0),"0")</f>
        <v>0</v>
      </c>
      <c r="K31" s="5" t="s">
        <v>169</v>
      </c>
      <c r="L31" s="15">
        <f t="shared" si="4"/>
        <v>0</v>
      </c>
      <c r="M31" s="10" t="str">
        <f>IFERROR(VLOOKUP(A31,'3'!U:V,2,0),"0")</f>
        <v>0</v>
      </c>
      <c r="N31" s="5" t="s">
        <v>169</v>
      </c>
      <c r="O31" s="15">
        <f t="shared" si="5"/>
        <v>0</v>
      </c>
      <c r="P31" s="10" t="str">
        <f>IFERROR(VLOOKUP(A31,'4'!U:V,2,0),"0")</f>
        <v>0</v>
      </c>
      <c r="Q31" s="5" t="s">
        <v>169</v>
      </c>
      <c r="R31" s="15">
        <f t="shared" si="6"/>
        <v>0</v>
      </c>
      <c r="S31" s="10" t="str">
        <f>IFERROR(VLOOKUP(A31,'5'!U:V,2,0),"0")</f>
        <v>0</v>
      </c>
      <c r="T31" s="5" t="s">
        <v>169</v>
      </c>
      <c r="U31" s="15">
        <f t="shared" si="7"/>
        <v>0</v>
      </c>
      <c r="V31" s="10" t="str">
        <f>IFERROR(VLOOKUP(A31,'6'!U:V,2,0),"0")</f>
        <v>0</v>
      </c>
      <c r="W31" s="5" t="s">
        <v>169</v>
      </c>
      <c r="X31" s="15">
        <f t="shared" si="8"/>
        <v>0</v>
      </c>
      <c r="Y31" s="10" t="str">
        <f>IFERROR(VLOOKUP(A31,'7'!U:V,2,0),"0")</f>
        <v>0</v>
      </c>
      <c r="Z31" s="5" t="s">
        <v>169</v>
      </c>
      <c r="AA31" s="15">
        <f t="shared" si="9"/>
        <v>0</v>
      </c>
      <c r="AB31" s="10" t="str">
        <f>IFERROR(VLOOKUP(A31,'8'!U:V,2,0),"0")</f>
        <v>0</v>
      </c>
      <c r="AC31" s="5" t="s">
        <v>169</v>
      </c>
      <c r="AD31" s="15">
        <f t="shared" si="10"/>
        <v>0</v>
      </c>
      <c r="AE31" s="10" t="str">
        <f>IFERROR(VLOOKUP(A31,'9'!U:V,2,0),"0")</f>
        <v>0</v>
      </c>
      <c r="AF31" s="5" t="s">
        <v>169</v>
      </c>
      <c r="AG31" s="15">
        <f t="shared" si="11"/>
        <v>0</v>
      </c>
      <c r="AH31" s="10" t="str">
        <f>IFERROR(VLOOKUP(A31,'10'!U:V,2,0),"0")</f>
        <v>0</v>
      </c>
      <c r="AI31" s="5" t="s">
        <v>169</v>
      </c>
      <c r="AJ31" s="15">
        <f t="shared" si="12"/>
        <v>0</v>
      </c>
      <c r="AK31" s="10" t="str">
        <f>IFERROR(VLOOKUP(A31,'11'!U:V,2,0),"0")</f>
        <v>0</v>
      </c>
      <c r="AL31" s="5" t="s">
        <v>169</v>
      </c>
      <c r="AM31" s="15">
        <f t="shared" si="13"/>
        <v>0</v>
      </c>
      <c r="AN31" s="10" t="str">
        <f>IFERROR(VLOOKUP(A31,'12'!U:V,2,0),"0")</f>
        <v>0</v>
      </c>
      <c r="AO31" s="5" t="s">
        <v>169</v>
      </c>
      <c r="AP31" s="15">
        <f t="shared" si="14"/>
        <v>0</v>
      </c>
      <c r="AQ31" s="10" t="str">
        <f>IFERROR(VLOOKUP(A31,'13'!U:V,2,0),"0")</f>
        <v>0</v>
      </c>
      <c r="AR31" s="5" t="s">
        <v>169</v>
      </c>
      <c r="AS31" s="15">
        <f t="shared" si="15"/>
        <v>0</v>
      </c>
      <c r="AT31" s="10" t="str">
        <f>IFERROR(VLOOKUP(A31,'14'!U:V,2,0),"0")</f>
        <v>0</v>
      </c>
      <c r="AU31" s="5" t="s">
        <v>169</v>
      </c>
      <c r="AV31" s="15">
        <f t="shared" si="16"/>
        <v>0</v>
      </c>
      <c r="AW31" s="10" t="str">
        <f>IFERROR(VLOOKUP(A31,'15'!U:V,2,0),"0")</f>
        <v>0</v>
      </c>
      <c r="AX31" s="5" t="s">
        <v>169</v>
      </c>
      <c r="AY31" s="15">
        <f t="shared" si="17"/>
        <v>0</v>
      </c>
      <c r="AZ31" s="10" t="str">
        <f>IFERROR(VLOOKUP(A31,'16'!U:V,2,0),"0")</f>
        <v>0</v>
      </c>
      <c r="BA31" s="5" t="s">
        <v>169</v>
      </c>
      <c r="BB31" s="15">
        <f t="shared" si="18"/>
        <v>0</v>
      </c>
      <c r="BC31" s="10" t="str">
        <f>IFERROR(VLOOKUP(A31,'17'!U:V,2,0),"0")</f>
        <v>0</v>
      </c>
      <c r="BD31" s="5" t="s">
        <v>169</v>
      </c>
      <c r="BE31" s="15">
        <f t="shared" si="19"/>
        <v>0</v>
      </c>
      <c r="BF31" s="10" t="str">
        <f>IFERROR(VLOOKUP(A31,'18'!U:V,2,0),"0")</f>
        <v>0</v>
      </c>
      <c r="BG31" s="5" t="s">
        <v>169</v>
      </c>
      <c r="BH31" s="15">
        <f t="shared" si="23"/>
        <v>0</v>
      </c>
      <c r="BI31" s="10" t="str">
        <f>IFERROR(VLOOKUP(A31,'19'!U:V,2,0),"0")</f>
        <v>0</v>
      </c>
      <c r="BJ31" s="5" t="s">
        <v>169</v>
      </c>
      <c r="BK31" s="15">
        <f t="shared" si="24"/>
        <v>0</v>
      </c>
      <c r="BL31" s="10" t="str">
        <f>IFERROR(VLOOKUP(A31,'20'!U:V,2,0),"0")</f>
        <v>0</v>
      </c>
      <c r="BM31" s="5" t="s">
        <v>169</v>
      </c>
      <c r="BN31" s="15">
        <f t="shared" si="25"/>
        <v>0</v>
      </c>
      <c r="BO31" s="10" t="str">
        <f>IFERROR(VLOOKUP(A31,'21'!U:V,2,0),"0")</f>
        <v>0</v>
      </c>
      <c r="BP31" s="5" t="s">
        <v>169</v>
      </c>
      <c r="BQ31" s="15">
        <f t="shared" si="26"/>
        <v>0</v>
      </c>
      <c r="BR31" s="10" t="str">
        <f>IFERROR(VLOOKUP(A31,'22'!U:V,2,0),"0")</f>
        <v>0</v>
      </c>
      <c r="BS31" s="5" t="s">
        <v>169</v>
      </c>
      <c r="BT31" s="15">
        <f t="shared" si="27"/>
        <v>0</v>
      </c>
      <c r="BU31" s="10" t="str">
        <f>IFERROR(VLOOKUP(A31,'23'!U:V,2,0),"0")</f>
        <v>0</v>
      </c>
      <c r="BV31" s="5" t="s">
        <v>169</v>
      </c>
      <c r="BW31" s="15">
        <f t="shared" si="28"/>
        <v>0</v>
      </c>
      <c r="BX31" s="10" t="str">
        <f>IFERROR(VLOOKUP(A31,'24'!U:V,2,0),"0")</f>
        <v>0</v>
      </c>
      <c r="BY31" s="5" t="s">
        <v>169</v>
      </c>
      <c r="BZ31" s="15">
        <f t="shared" si="29"/>
        <v>0</v>
      </c>
      <c r="CA31" s="10" t="str">
        <f>IFERROR(VLOOKUP(A31,'25'!U:V,2,0),"0")</f>
        <v>0</v>
      </c>
      <c r="CB31" s="5" t="s">
        <v>169</v>
      </c>
      <c r="CC31" s="15">
        <f t="shared" si="30"/>
        <v>0</v>
      </c>
      <c r="CD31" s="10" t="str">
        <f>IFERROR(VLOOKUP(A31,'26'!U:V,2,0),"0")</f>
        <v>0</v>
      </c>
      <c r="CE31" s="5" t="s">
        <v>169</v>
      </c>
      <c r="CF31" s="15">
        <f t="shared" si="31"/>
        <v>0</v>
      </c>
      <c r="CG31" s="10" t="str">
        <f>IFERROR(VLOOKUP(A31,'27'!U:V,2,0),"0")</f>
        <v>0</v>
      </c>
      <c r="CH31" s="5" t="s">
        <v>169</v>
      </c>
      <c r="CI31" s="15">
        <f t="shared" si="32"/>
        <v>0</v>
      </c>
      <c r="CJ31" s="10" t="str">
        <f>IFERROR(VLOOKUP(A31,'28'!U:V,2,0),"0")</f>
        <v>0</v>
      </c>
      <c r="CK31" s="5" t="s">
        <v>169</v>
      </c>
      <c r="CL31" s="15">
        <f t="shared" si="33"/>
        <v>0</v>
      </c>
      <c r="CM31" s="10" t="str">
        <f>IFERROR(VLOOKUP(A31,'29'!U:V,2,0),"0")</f>
        <v>0</v>
      </c>
      <c r="CN31" s="5" t="s">
        <v>169</v>
      </c>
      <c r="CO31" s="15">
        <f t="shared" si="34"/>
        <v>0</v>
      </c>
      <c r="CP31" s="10" t="str">
        <f>IFERROR(VLOOKUP(A31,'30'!U:V,2,0),"0")</f>
        <v>0</v>
      </c>
      <c r="CQ31" s="5" t="s">
        <v>169</v>
      </c>
      <c r="CR31" s="15">
        <f t="shared" si="35"/>
        <v>0</v>
      </c>
      <c r="CS31" s="10" t="str">
        <f>IFERROR(VLOOKUP(A31,'31'!U:V,2,0),"0")</f>
        <v>0</v>
      </c>
      <c r="CT31" s="5" t="s">
        <v>169</v>
      </c>
      <c r="CU31" s="15">
        <f t="shared" si="36"/>
        <v>0</v>
      </c>
      <c r="CV31" s="10" t="str">
        <f>IFERROR(VLOOKUP(A31,'เซต1-28'!V:W,2,0),"0")</f>
        <v>0</v>
      </c>
      <c r="CW31" s="5" t="s">
        <v>169</v>
      </c>
      <c r="CX31" s="15">
        <f t="shared" si="20"/>
        <v>0</v>
      </c>
    </row>
    <row r="32" spans="1:102" x14ac:dyDescent="0.25">
      <c r="A32" s="6" t="s">
        <v>121</v>
      </c>
      <c r="B32" s="4" t="s">
        <v>122</v>
      </c>
      <c r="C32" s="13">
        <v>4.33</v>
      </c>
      <c r="D32" s="19">
        <f t="shared" si="21"/>
        <v>0</v>
      </c>
      <c r="E32" s="5" t="s">
        <v>169</v>
      </c>
      <c r="F32" s="13">
        <f t="shared" si="22"/>
        <v>0</v>
      </c>
      <c r="G32" s="10" t="str">
        <f>IFERROR(VLOOKUP(A32,'1'!U:V,2,0),"0")</f>
        <v>0</v>
      </c>
      <c r="H32" s="5" t="s">
        <v>169</v>
      </c>
      <c r="I32" s="15">
        <f t="shared" si="3"/>
        <v>0</v>
      </c>
      <c r="J32" s="10" t="str">
        <f>IFERROR(VLOOKUP(A32,'2'!U:V,2,0),"0")</f>
        <v>0</v>
      </c>
      <c r="K32" s="5" t="s">
        <v>169</v>
      </c>
      <c r="L32" s="15">
        <f t="shared" si="4"/>
        <v>0</v>
      </c>
      <c r="M32" s="10" t="str">
        <f>IFERROR(VLOOKUP(A32,'3'!U:V,2,0),"0")</f>
        <v>0</v>
      </c>
      <c r="N32" s="5" t="s">
        <v>169</v>
      </c>
      <c r="O32" s="15">
        <f t="shared" si="5"/>
        <v>0</v>
      </c>
      <c r="P32" s="10" t="str">
        <f>IFERROR(VLOOKUP(A32,'4'!U:V,2,0),"0")</f>
        <v>0</v>
      </c>
      <c r="Q32" s="5" t="s">
        <v>169</v>
      </c>
      <c r="R32" s="15">
        <f t="shared" si="6"/>
        <v>0</v>
      </c>
      <c r="S32" s="10" t="str">
        <f>IFERROR(VLOOKUP(A32,'5'!U:V,2,0),"0")</f>
        <v>0</v>
      </c>
      <c r="T32" s="5" t="s">
        <v>169</v>
      </c>
      <c r="U32" s="15">
        <f t="shared" si="7"/>
        <v>0</v>
      </c>
      <c r="V32" s="10" t="str">
        <f>IFERROR(VLOOKUP(A32,'6'!U:V,2,0),"0")</f>
        <v>0</v>
      </c>
      <c r="W32" s="5" t="s">
        <v>169</v>
      </c>
      <c r="X32" s="15">
        <f t="shared" si="8"/>
        <v>0</v>
      </c>
      <c r="Y32" s="10" t="str">
        <f>IFERROR(VLOOKUP(A32,'7'!U:V,2,0),"0")</f>
        <v>0</v>
      </c>
      <c r="Z32" s="5" t="s">
        <v>169</v>
      </c>
      <c r="AA32" s="15">
        <f t="shared" si="9"/>
        <v>0</v>
      </c>
      <c r="AB32" s="10" t="str">
        <f>IFERROR(VLOOKUP(A32,'8'!U:V,2,0),"0")</f>
        <v>0</v>
      </c>
      <c r="AC32" s="5" t="s">
        <v>169</v>
      </c>
      <c r="AD32" s="15">
        <f t="shared" si="10"/>
        <v>0</v>
      </c>
      <c r="AE32" s="10" t="str">
        <f>IFERROR(VLOOKUP(A32,'9'!U:V,2,0),"0")</f>
        <v>0</v>
      </c>
      <c r="AF32" s="5" t="s">
        <v>169</v>
      </c>
      <c r="AG32" s="15">
        <f t="shared" si="11"/>
        <v>0</v>
      </c>
      <c r="AH32" s="10" t="str">
        <f>IFERROR(VLOOKUP(A32,'10'!U:V,2,0),"0")</f>
        <v>0</v>
      </c>
      <c r="AI32" s="5" t="s">
        <v>169</v>
      </c>
      <c r="AJ32" s="15">
        <f t="shared" si="12"/>
        <v>0</v>
      </c>
      <c r="AK32" s="10" t="str">
        <f>IFERROR(VLOOKUP(A32,'11'!U:V,2,0),"0")</f>
        <v>0</v>
      </c>
      <c r="AL32" s="5" t="s">
        <v>169</v>
      </c>
      <c r="AM32" s="15">
        <f t="shared" si="13"/>
        <v>0</v>
      </c>
      <c r="AN32" s="10" t="str">
        <f>IFERROR(VLOOKUP(A32,'12'!U:V,2,0),"0")</f>
        <v>0</v>
      </c>
      <c r="AO32" s="5" t="s">
        <v>169</v>
      </c>
      <c r="AP32" s="15">
        <f t="shared" si="14"/>
        <v>0</v>
      </c>
      <c r="AQ32" s="10" t="str">
        <f>IFERROR(VLOOKUP(A32,'13'!U:V,2,0),"0")</f>
        <v>0</v>
      </c>
      <c r="AR32" s="5" t="s">
        <v>169</v>
      </c>
      <c r="AS32" s="15">
        <f t="shared" si="15"/>
        <v>0</v>
      </c>
      <c r="AT32" s="10" t="str">
        <f>IFERROR(VLOOKUP(A32,'14'!U:V,2,0),"0")</f>
        <v>0</v>
      </c>
      <c r="AU32" s="5" t="s">
        <v>169</v>
      </c>
      <c r="AV32" s="15">
        <f t="shared" si="16"/>
        <v>0</v>
      </c>
      <c r="AW32" s="10" t="str">
        <f>IFERROR(VLOOKUP(A32,'15'!U:V,2,0),"0")</f>
        <v>0</v>
      </c>
      <c r="AX32" s="5" t="s">
        <v>169</v>
      </c>
      <c r="AY32" s="15">
        <f t="shared" si="17"/>
        <v>0</v>
      </c>
      <c r="AZ32" s="10" t="str">
        <f>IFERROR(VLOOKUP(A32,'16'!U:V,2,0),"0")</f>
        <v>0</v>
      </c>
      <c r="BA32" s="5" t="s">
        <v>169</v>
      </c>
      <c r="BB32" s="15">
        <f t="shared" si="18"/>
        <v>0</v>
      </c>
      <c r="BC32" s="10" t="str">
        <f>IFERROR(VLOOKUP(A32,'17'!U:V,2,0),"0")</f>
        <v>0</v>
      </c>
      <c r="BD32" s="5" t="s">
        <v>169</v>
      </c>
      <c r="BE32" s="15">
        <f t="shared" si="19"/>
        <v>0</v>
      </c>
      <c r="BF32" s="10" t="str">
        <f>IFERROR(VLOOKUP(A32,'18'!U:V,2,0),"0")</f>
        <v>0</v>
      </c>
      <c r="BG32" s="5" t="s">
        <v>169</v>
      </c>
      <c r="BH32" s="15">
        <f t="shared" si="23"/>
        <v>0</v>
      </c>
      <c r="BI32" s="10" t="str">
        <f>IFERROR(VLOOKUP(A32,'19'!U:V,2,0),"0")</f>
        <v>0</v>
      </c>
      <c r="BJ32" s="5" t="s">
        <v>169</v>
      </c>
      <c r="BK32" s="15">
        <f t="shared" si="24"/>
        <v>0</v>
      </c>
      <c r="BL32" s="10" t="str">
        <f>IFERROR(VLOOKUP(A32,'20'!U:V,2,0),"0")</f>
        <v>0</v>
      </c>
      <c r="BM32" s="5" t="s">
        <v>169</v>
      </c>
      <c r="BN32" s="15">
        <f t="shared" si="25"/>
        <v>0</v>
      </c>
      <c r="BO32" s="10" t="str">
        <f>IFERROR(VLOOKUP(A32,'21'!U:V,2,0),"0")</f>
        <v>0</v>
      </c>
      <c r="BP32" s="5" t="s">
        <v>169</v>
      </c>
      <c r="BQ32" s="15">
        <f t="shared" si="26"/>
        <v>0</v>
      </c>
      <c r="BR32" s="10" t="str">
        <f>IFERROR(VLOOKUP(A32,'22'!U:V,2,0),"0")</f>
        <v>0</v>
      </c>
      <c r="BS32" s="5" t="s">
        <v>169</v>
      </c>
      <c r="BT32" s="15">
        <f t="shared" si="27"/>
        <v>0</v>
      </c>
      <c r="BU32" s="10" t="str">
        <f>IFERROR(VLOOKUP(A32,'23'!U:V,2,0),"0")</f>
        <v>0</v>
      </c>
      <c r="BV32" s="5" t="s">
        <v>169</v>
      </c>
      <c r="BW32" s="15">
        <f t="shared" si="28"/>
        <v>0</v>
      </c>
      <c r="BX32" s="10" t="str">
        <f>IFERROR(VLOOKUP(A32,'24'!U:V,2,0),"0")</f>
        <v>0</v>
      </c>
      <c r="BY32" s="5" t="s">
        <v>169</v>
      </c>
      <c r="BZ32" s="15">
        <f t="shared" si="29"/>
        <v>0</v>
      </c>
      <c r="CA32" s="10" t="str">
        <f>IFERROR(VLOOKUP(A32,'25'!U:V,2,0),"0")</f>
        <v>0</v>
      </c>
      <c r="CB32" s="5" t="s">
        <v>169</v>
      </c>
      <c r="CC32" s="15">
        <f t="shared" si="30"/>
        <v>0</v>
      </c>
      <c r="CD32" s="10" t="str">
        <f>IFERROR(VLOOKUP(A32,'26'!U:V,2,0),"0")</f>
        <v>0</v>
      </c>
      <c r="CE32" s="5" t="s">
        <v>169</v>
      </c>
      <c r="CF32" s="15">
        <f t="shared" si="31"/>
        <v>0</v>
      </c>
      <c r="CG32" s="10" t="str">
        <f>IFERROR(VLOOKUP(A32,'27'!U:V,2,0),"0")</f>
        <v>0</v>
      </c>
      <c r="CH32" s="5" t="s">
        <v>169</v>
      </c>
      <c r="CI32" s="15">
        <f t="shared" si="32"/>
        <v>0</v>
      </c>
      <c r="CJ32" s="10" t="str">
        <f>IFERROR(VLOOKUP(A32,'28'!U:V,2,0),"0")</f>
        <v>0</v>
      </c>
      <c r="CK32" s="5" t="s">
        <v>169</v>
      </c>
      <c r="CL32" s="15">
        <f t="shared" si="33"/>
        <v>0</v>
      </c>
      <c r="CM32" s="10" t="str">
        <f>IFERROR(VLOOKUP(A32,'29'!U:V,2,0),"0")</f>
        <v>0</v>
      </c>
      <c r="CN32" s="5" t="s">
        <v>169</v>
      </c>
      <c r="CO32" s="15">
        <f t="shared" si="34"/>
        <v>0</v>
      </c>
      <c r="CP32" s="10" t="str">
        <f>IFERROR(VLOOKUP(A32,'30'!U:V,2,0),"0")</f>
        <v>0</v>
      </c>
      <c r="CQ32" s="5" t="s">
        <v>169</v>
      </c>
      <c r="CR32" s="15">
        <f t="shared" si="35"/>
        <v>0</v>
      </c>
      <c r="CS32" s="10" t="str">
        <f>IFERROR(VLOOKUP(A32,'31'!U:V,2,0),"0")</f>
        <v>0</v>
      </c>
      <c r="CT32" s="5" t="s">
        <v>169</v>
      </c>
      <c r="CU32" s="15">
        <f t="shared" si="36"/>
        <v>0</v>
      </c>
      <c r="CV32" s="10" t="str">
        <f>IFERROR(VLOOKUP(A32,'เซต1-28'!V:W,2,0),"0")</f>
        <v>0</v>
      </c>
      <c r="CW32" s="5" t="s">
        <v>169</v>
      </c>
      <c r="CX32" s="15">
        <f t="shared" si="20"/>
        <v>0</v>
      </c>
    </row>
    <row r="33" spans="1:102" x14ac:dyDescent="0.25">
      <c r="A33" s="6" t="s">
        <v>90</v>
      </c>
      <c r="B33" s="4" t="s">
        <v>91</v>
      </c>
      <c r="C33" s="13">
        <v>4.33</v>
      </c>
      <c r="D33" s="19">
        <f t="shared" si="21"/>
        <v>0</v>
      </c>
      <c r="E33" s="5" t="s">
        <v>169</v>
      </c>
      <c r="F33" s="13">
        <f t="shared" si="22"/>
        <v>0</v>
      </c>
      <c r="G33" s="10" t="str">
        <f>IFERROR(VLOOKUP(A33,'1'!U:V,2,0),"0")</f>
        <v>0</v>
      </c>
      <c r="H33" s="5" t="s">
        <v>169</v>
      </c>
      <c r="I33" s="15">
        <f t="shared" si="3"/>
        <v>0</v>
      </c>
      <c r="J33" s="10" t="str">
        <f>IFERROR(VLOOKUP(A33,'2'!U:V,2,0),"0")</f>
        <v>0</v>
      </c>
      <c r="K33" s="5" t="s">
        <v>169</v>
      </c>
      <c r="L33" s="15">
        <f t="shared" si="4"/>
        <v>0</v>
      </c>
      <c r="M33" s="10" t="str">
        <f>IFERROR(VLOOKUP(A33,'3'!U:V,2,0),"0")</f>
        <v>0</v>
      </c>
      <c r="N33" s="5" t="s">
        <v>169</v>
      </c>
      <c r="O33" s="15">
        <f t="shared" si="5"/>
        <v>0</v>
      </c>
      <c r="P33" s="10" t="str">
        <f>IFERROR(VLOOKUP(A33,'4'!U:V,2,0),"0")</f>
        <v>0</v>
      </c>
      <c r="Q33" s="5" t="s">
        <v>169</v>
      </c>
      <c r="R33" s="15">
        <f t="shared" si="6"/>
        <v>0</v>
      </c>
      <c r="S33" s="10" t="str">
        <f>IFERROR(VLOOKUP(A33,'5'!U:V,2,0),"0")</f>
        <v>0</v>
      </c>
      <c r="T33" s="5" t="s">
        <v>169</v>
      </c>
      <c r="U33" s="15">
        <f t="shared" si="7"/>
        <v>0</v>
      </c>
      <c r="V33" s="10" t="str">
        <f>IFERROR(VLOOKUP(A33,'6'!U:V,2,0),"0")</f>
        <v>0</v>
      </c>
      <c r="W33" s="5" t="s">
        <v>169</v>
      </c>
      <c r="X33" s="15">
        <f t="shared" si="8"/>
        <v>0</v>
      </c>
      <c r="Y33" s="10" t="str">
        <f>IFERROR(VLOOKUP(A33,'7'!U:V,2,0),"0")</f>
        <v>0</v>
      </c>
      <c r="Z33" s="5" t="s">
        <v>169</v>
      </c>
      <c r="AA33" s="15">
        <f t="shared" si="9"/>
        <v>0</v>
      </c>
      <c r="AB33" s="10" t="str">
        <f>IFERROR(VLOOKUP(A33,'8'!U:V,2,0),"0")</f>
        <v>0</v>
      </c>
      <c r="AC33" s="5" t="s">
        <v>169</v>
      </c>
      <c r="AD33" s="15">
        <f t="shared" si="10"/>
        <v>0</v>
      </c>
      <c r="AE33" s="10" t="str">
        <f>IFERROR(VLOOKUP(A33,'9'!U:V,2,0),"0")</f>
        <v>0</v>
      </c>
      <c r="AF33" s="5" t="s">
        <v>169</v>
      </c>
      <c r="AG33" s="15">
        <f t="shared" si="11"/>
        <v>0</v>
      </c>
      <c r="AH33" s="10" t="str">
        <f>IFERROR(VLOOKUP(A33,'10'!U:V,2,0),"0")</f>
        <v>0</v>
      </c>
      <c r="AI33" s="5" t="s">
        <v>169</v>
      </c>
      <c r="AJ33" s="15">
        <f t="shared" si="12"/>
        <v>0</v>
      </c>
      <c r="AK33" s="10" t="str">
        <f>IFERROR(VLOOKUP(A33,'11'!U:V,2,0),"0")</f>
        <v>0</v>
      </c>
      <c r="AL33" s="5" t="s">
        <v>169</v>
      </c>
      <c r="AM33" s="15">
        <f t="shared" si="13"/>
        <v>0</v>
      </c>
      <c r="AN33" s="10" t="str">
        <f>IFERROR(VLOOKUP(A33,'12'!U:V,2,0),"0")</f>
        <v>0</v>
      </c>
      <c r="AO33" s="5" t="s">
        <v>169</v>
      </c>
      <c r="AP33" s="15">
        <f t="shared" si="14"/>
        <v>0</v>
      </c>
      <c r="AQ33" s="10" t="str">
        <f>IFERROR(VLOOKUP(A33,'13'!U:V,2,0),"0")</f>
        <v>0</v>
      </c>
      <c r="AR33" s="5" t="s">
        <v>169</v>
      </c>
      <c r="AS33" s="15">
        <f t="shared" si="15"/>
        <v>0</v>
      </c>
      <c r="AT33" s="10" t="str">
        <f>IFERROR(VLOOKUP(A33,'14'!U:V,2,0),"0")</f>
        <v>0</v>
      </c>
      <c r="AU33" s="5" t="s">
        <v>169</v>
      </c>
      <c r="AV33" s="15">
        <f t="shared" si="16"/>
        <v>0</v>
      </c>
      <c r="AW33" s="10" t="str">
        <f>IFERROR(VLOOKUP(A33,'15'!U:V,2,0),"0")</f>
        <v>0</v>
      </c>
      <c r="AX33" s="5" t="s">
        <v>169</v>
      </c>
      <c r="AY33" s="15">
        <f t="shared" si="17"/>
        <v>0</v>
      </c>
      <c r="AZ33" s="10" t="str">
        <f>IFERROR(VLOOKUP(A33,'16'!U:V,2,0),"0")</f>
        <v>0</v>
      </c>
      <c r="BA33" s="5" t="s">
        <v>169</v>
      </c>
      <c r="BB33" s="15">
        <f t="shared" si="18"/>
        <v>0</v>
      </c>
      <c r="BC33" s="10" t="str">
        <f>IFERROR(VLOOKUP(A33,'17'!U:V,2,0),"0")</f>
        <v>0</v>
      </c>
      <c r="BD33" s="5" t="s">
        <v>169</v>
      </c>
      <c r="BE33" s="15">
        <f t="shared" si="19"/>
        <v>0</v>
      </c>
      <c r="BF33" s="10" t="str">
        <f>IFERROR(VLOOKUP(A33,'18'!U:V,2,0),"0")</f>
        <v>0</v>
      </c>
      <c r="BG33" s="5" t="s">
        <v>169</v>
      </c>
      <c r="BH33" s="15">
        <f t="shared" si="23"/>
        <v>0</v>
      </c>
      <c r="BI33" s="10" t="str">
        <f>IFERROR(VLOOKUP(A33,'19'!U:V,2,0),"0")</f>
        <v>0</v>
      </c>
      <c r="BJ33" s="5" t="s">
        <v>169</v>
      </c>
      <c r="BK33" s="15">
        <f t="shared" si="24"/>
        <v>0</v>
      </c>
      <c r="BL33" s="10" t="str">
        <f>IFERROR(VLOOKUP(A33,'20'!U:V,2,0),"0")</f>
        <v>0</v>
      </c>
      <c r="BM33" s="5" t="s">
        <v>169</v>
      </c>
      <c r="BN33" s="15">
        <f t="shared" si="25"/>
        <v>0</v>
      </c>
      <c r="BO33" s="10" t="str">
        <f>IFERROR(VLOOKUP(A33,'21'!U:V,2,0),"0")</f>
        <v>0</v>
      </c>
      <c r="BP33" s="5" t="s">
        <v>169</v>
      </c>
      <c r="BQ33" s="15">
        <f t="shared" si="26"/>
        <v>0</v>
      </c>
      <c r="BR33" s="10" t="str">
        <f>IFERROR(VLOOKUP(A33,'22'!U:V,2,0),"0")</f>
        <v>0</v>
      </c>
      <c r="BS33" s="5" t="s">
        <v>169</v>
      </c>
      <c r="BT33" s="15">
        <f t="shared" si="27"/>
        <v>0</v>
      </c>
      <c r="BU33" s="10" t="str">
        <f>IFERROR(VLOOKUP(A33,'23'!U:V,2,0),"0")</f>
        <v>0</v>
      </c>
      <c r="BV33" s="5" t="s">
        <v>169</v>
      </c>
      <c r="BW33" s="15">
        <f t="shared" si="28"/>
        <v>0</v>
      </c>
      <c r="BX33" s="10" t="str">
        <f>IFERROR(VLOOKUP(A33,'24'!U:V,2,0),"0")</f>
        <v>0</v>
      </c>
      <c r="BY33" s="5" t="s">
        <v>169</v>
      </c>
      <c r="BZ33" s="15">
        <f t="shared" si="29"/>
        <v>0</v>
      </c>
      <c r="CA33" s="10" t="str">
        <f>IFERROR(VLOOKUP(A33,'25'!U:V,2,0),"0")</f>
        <v>0</v>
      </c>
      <c r="CB33" s="5" t="s">
        <v>169</v>
      </c>
      <c r="CC33" s="15">
        <f t="shared" si="30"/>
        <v>0</v>
      </c>
      <c r="CD33" s="10" t="str">
        <f>IFERROR(VLOOKUP(A33,'26'!U:V,2,0),"0")</f>
        <v>0</v>
      </c>
      <c r="CE33" s="5" t="s">
        <v>169</v>
      </c>
      <c r="CF33" s="15">
        <f t="shared" si="31"/>
        <v>0</v>
      </c>
      <c r="CG33" s="10" t="str">
        <f>IFERROR(VLOOKUP(A33,'27'!U:V,2,0),"0")</f>
        <v>0</v>
      </c>
      <c r="CH33" s="5" t="s">
        <v>169</v>
      </c>
      <c r="CI33" s="15">
        <f t="shared" si="32"/>
        <v>0</v>
      </c>
      <c r="CJ33" s="10" t="str">
        <f>IFERROR(VLOOKUP(A33,'28'!U:V,2,0),"0")</f>
        <v>0</v>
      </c>
      <c r="CK33" s="5" t="s">
        <v>169</v>
      </c>
      <c r="CL33" s="15">
        <f t="shared" si="33"/>
        <v>0</v>
      </c>
      <c r="CM33" s="10" t="str">
        <f>IFERROR(VLOOKUP(A33,'29'!U:V,2,0),"0")</f>
        <v>0</v>
      </c>
      <c r="CN33" s="5" t="s">
        <v>169</v>
      </c>
      <c r="CO33" s="15">
        <f t="shared" si="34"/>
        <v>0</v>
      </c>
      <c r="CP33" s="10" t="str">
        <f>IFERROR(VLOOKUP(A33,'30'!U:V,2,0),"0")</f>
        <v>0</v>
      </c>
      <c r="CQ33" s="5" t="s">
        <v>169</v>
      </c>
      <c r="CR33" s="15">
        <f t="shared" si="35"/>
        <v>0</v>
      </c>
      <c r="CS33" s="10" t="str">
        <f>IFERROR(VLOOKUP(A33,'31'!U:V,2,0),"0")</f>
        <v>0</v>
      </c>
      <c r="CT33" s="5" t="s">
        <v>169</v>
      </c>
      <c r="CU33" s="15">
        <f t="shared" si="36"/>
        <v>0</v>
      </c>
      <c r="CV33" s="10" t="str">
        <f>IFERROR(VLOOKUP(A33,'เซต1-28'!V:W,2,0),"0")</f>
        <v>0</v>
      </c>
      <c r="CW33" s="5" t="s">
        <v>169</v>
      </c>
      <c r="CX33" s="15">
        <f t="shared" si="20"/>
        <v>0</v>
      </c>
    </row>
    <row r="34" spans="1:102" x14ac:dyDescent="0.25">
      <c r="A34" s="6" t="s">
        <v>204</v>
      </c>
      <c r="B34" s="4" t="s">
        <v>91</v>
      </c>
      <c r="C34" s="13">
        <v>4.33</v>
      </c>
      <c r="D34" s="19">
        <f t="shared" si="21"/>
        <v>0</v>
      </c>
      <c r="E34" s="5" t="s">
        <v>169</v>
      </c>
      <c r="F34" s="13">
        <f t="shared" si="22"/>
        <v>0</v>
      </c>
      <c r="G34" s="10" t="str">
        <f>IFERROR(VLOOKUP(A34,'1'!U:V,2,0),"0")</f>
        <v>0</v>
      </c>
      <c r="H34" s="5" t="s">
        <v>169</v>
      </c>
      <c r="I34" s="15">
        <f t="shared" si="3"/>
        <v>0</v>
      </c>
      <c r="J34" s="10" t="str">
        <f>IFERROR(VLOOKUP(A34,'2'!U:V,2,0),"0")</f>
        <v>0</v>
      </c>
      <c r="K34" s="5" t="s">
        <v>169</v>
      </c>
      <c r="L34" s="15">
        <f t="shared" si="4"/>
        <v>0</v>
      </c>
      <c r="M34" s="10" t="str">
        <f>IFERROR(VLOOKUP(A34,'3'!U:V,2,0),"0")</f>
        <v>0</v>
      </c>
      <c r="N34" s="5" t="s">
        <v>169</v>
      </c>
      <c r="O34" s="15">
        <f t="shared" si="5"/>
        <v>0</v>
      </c>
      <c r="P34" s="10" t="str">
        <f>IFERROR(VLOOKUP(A34,'4'!U:V,2,0),"0")</f>
        <v>0</v>
      </c>
      <c r="Q34" s="5" t="s">
        <v>169</v>
      </c>
      <c r="R34" s="15">
        <f t="shared" si="6"/>
        <v>0</v>
      </c>
      <c r="S34" s="10" t="str">
        <f>IFERROR(VLOOKUP(A34,'5'!U:V,2,0),"0")</f>
        <v>0</v>
      </c>
      <c r="T34" s="5" t="s">
        <v>169</v>
      </c>
      <c r="U34" s="15">
        <f t="shared" si="7"/>
        <v>0</v>
      </c>
      <c r="V34" s="10" t="str">
        <f>IFERROR(VLOOKUP(A34,'6'!U:V,2,0),"0")</f>
        <v>0</v>
      </c>
      <c r="W34" s="5" t="s">
        <v>169</v>
      </c>
      <c r="X34" s="15">
        <f t="shared" si="8"/>
        <v>0</v>
      </c>
      <c r="Y34" s="10" t="str">
        <f>IFERROR(VLOOKUP(A34,'7'!U:V,2,0),"0")</f>
        <v>0</v>
      </c>
      <c r="Z34" s="5" t="s">
        <v>169</v>
      </c>
      <c r="AA34" s="15">
        <f t="shared" si="9"/>
        <v>0</v>
      </c>
      <c r="AB34" s="10" t="str">
        <f>IFERROR(VLOOKUP(A34,'8'!U:V,2,0),"0")</f>
        <v>0</v>
      </c>
      <c r="AC34" s="5" t="s">
        <v>169</v>
      </c>
      <c r="AD34" s="15">
        <f t="shared" si="10"/>
        <v>0</v>
      </c>
      <c r="AE34" s="10" t="str">
        <f>IFERROR(VLOOKUP(A34,'9'!U:V,2,0),"0")</f>
        <v>0</v>
      </c>
      <c r="AF34" s="5" t="s">
        <v>169</v>
      </c>
      <c r="AG34" s="15">
        <f t="shared" si="11"/>
        <v>0</v>
      </c>
      <c r="AH34" s="10" t="str">
        <f>IFERROR(VLOOKUP(A34,'10'!U:V,2,0),"0")</f>
        <v>0</v>
      </c>
      <c r="AI34" s="5" t="s">
        <v>169</v>
      </c>
      <c r="AJ34" s="15">
        <f t="shared" si="12"/>
        <v>0</v>
      </c>
      <c r="AK34" s="10" t="str">
        <f>IFERROR(VLOOKUP(A34,'11'!U:V,2,0),"0")</f>
        <v>0</v>
      </c>
      <c r="AL34" s="5" t="s">
        <v>169</v>
      </c>
      <c r="AM34" s="15">
        <f t="shared" si="13"/>
        <v>0</v>
      </c>
      <c r="AN34" s="10" t="str">
        <f>IFERROR(VLOOKUP(A34,'12'!U:V,2,0),"0")</f>
        <v>0</v>
      </c>
      <c r="AO34" s="5" t="s">
        <v>169</v>
      </c>
      <c r="AP34" s="15">
        <f t="shared" si="14"/>
        <v>0</v>
      </c>
      <c r="AQ34" s="10" t="str">
        <f>IFERROR(VLOOKUP(A34,'13'!U:V,2,0),"0")</f>
        <v>0</v>
      </c>
      <c r="AR34" s="5" t="s">
        <v>169</v>
      </c>
      <c r="AS34" s="15">
        <f t="shared" si="15"/>
        <v>0</v>
      </c>
      <c r="AT34" s="10" t="str">
        <f>IFERROR(VLOOKUP(A34,'14'!U:V,2,0),"0")</f>
        <v>0</v>
      </c>
      <c r="AU34" s="5" t="s">
        <v>169</v>
      </c>
      <c r="AV34" s="15">
        <f t="shared" si="16"/>
        <v>0</v>
      </c>
      <c r="AW34" s="10" t="str">
        <f>IFERROR(VLOOKUP(A34,'15'!U:V,2,0),"0")</f>
        <v>0</v>
      </c>
      <c r="AX34" s="5" t="s">
        <v>169</v>
      </c>
      <c r="AY34" s="15">
        <f t="shared" si="17"/>
        <v>0</v>
      </c>
      <c r="AZ34" s="10" t="str">
        <f>IFERROR(VLOOKUP(A34,'16'!U:V,2,0),"0")</f>
        <v>0</v>
      </c>
      <c r="BA34" s="5" t="s">
        <v>169</v>
      </c>
      <c r="BB34" s="15">
        <f t="shared" si="18"/>
        <v>0</v>
      </c>
      <c r="BC34" s="10" t="str">
        <f>IFERROR(VLOOKUP(A34,'17'!U:V,2,0),"0")</f>
        <v>0</v>
      </c>
      <c r="BD34" s="5" t="s">
        <v>169</v>
      </c>
      <c r="BE34" s="15">
        <f t="shared" si="19"/>
        <v>0</v>
      </c>
      <c r="BF34" s="10" t="str">
        <f>IFERROR(VLOOKUP(A34,'18'!U:V,2,0),"0")</f>
        <v>0</v>
      </c>
      <c r="BG34" s="5" t="s">
        <v>169</v>
      </c>
      <c r="BH34" s="15">
        <f t="shared" si="23"/>
        <v>0</v>
      </c>
      <c r="BI34" s="10" t="str">
        <f>IFERROR(VLOOKUP(A34,'19'!U:V,2,0),"0")</f>
        <v>0</v>
      </c>
      <c r="BJ34" s="5" t="s">
        <v>169</v>
      </c>
      <c r="BK34" s="15">
        <f t="shared" si="24"/>
        <v>0</v>
      </c>
      <c r="BL34" s="10" t="str">
        <f>IFERROR(VLOOKUP(A34,'20'!U:V,2,0),"0")</f>
        <v>0</v>
      </c>
      <c r="BM34" s="5" t="s">
        <v>169</v>
      </c>
      <c r="BN34" s="15">
        <f t="shared" si="25"/>
        <v>0</v>
      </c>
      <c r="BO34" s="10" t="str">
        <f>IFERROR(VLOOKUP(A34,'21'!U:V,2,0),"0")</f>
        <v>0</v>
      </c>
      <c r="BP34" s="5" t="s">
        <v>169</v>
      </c>
      <c r="BQ34" s="15">
        <f t="shared" si="26"/>
        <v>0</v>
      </c>
      <c r="BR34" s="10" t="str">
        <f>IFERROR(VLOOKUP(A34,'22'!U:V,2,0),"0")</f>
        <v>0</v>
      </c>
      <c r="BS34" s="5" t="s">
        <v>169</v>
      </c>
      <c r="BT34" s="15">
        <f t="shared" si="27"/>
        <v>0</v>
      </c>
      <c r="BU34" s="10" t="str">
        <f>IFERROR(VLOOKUP(A34,'23'!U:V,2,0),"0")</f>
        <v>0</v>
      </c>
      <c r="BV34" s="5" t="s">
        <v>169</v>
      </c>
      <c r="BW34" s="15">
        <f t="shared" si="28"/>
        <v>0</v>
      </c>
      <c r="BX34" s="10" t="str">
        <f>IFERROR(VLOOKUP(A34,'24'!U:V,2,0),"0")</f>
        <v>0</v>
      </c>
      <c r="BY34" s="5" t="s">
        <v>169</v>
      </c>
      <c r="BZ34" s="15">
        <f t="shared" si="29"/>
        <v>0</v>
      </c>
      <c r="CA34" s="10" t="str">
        <f>IFERROR(VLOOKUP(A34,'25'!U:V,2,0),"0")</f>
        <v>0</v>
      </c>
      <c r="CB34" s="5" t="s">
        <v>169</v>
      </c>
      <c r="CC34" s="15">
        <f t="shared" si="30"/>
        <v>0</v>
      </c>
      <c r="CD34" s="10" t="str">
        <f>IFERROR(VLOOKUP(A34,'26'!U:V,2,0),"0")</f>
        <v>0</v>
      </c>
      <c r="CE34" s="5" t="s">
        <v>169</v>
      </c>
      <c r="CF34" s="15">
        <f t="shared" si="31"/>
        <v>0</v>
      </c>
      <c r="CG34" s="10" t="str">
        <f>IFERROR(VLOOKUP(A34,'27'!U:V,2,0),"0")</f>
        <v>0</v>
      </c>
      <c r="CH34" s="5" t="s">
        <v>169</v>
      </c>
      <c r="CI34" s="15">
        <f t="shared" si="32"/>
        <v>0</v>
      </c>
      <c r="CJ34" s="10" t="str">
        <f>IFERROR(VLOOKUP(A34,'28'!U:V,2,0),"0")</f>
        <v>0</v>
      </c>
      <c r="CK34" s="5" t="s">
        <v>169</v>
      </c>
      <c r="CL34" s="15">
        <f t="shared" si="33"/>
        <v>0</v>
      </c>
      <c r="CM34" s="10" t="str">
        <f>IFERROR(VLOOKUP(A34,'29'!U:V,2,0),"0")</f>
        <v>0</v>
      </c>
      <c r="CN34" s="5" t="s">
        <v>169</v>
      </c>
      <c r="CO34" s="15">
        <f t="shared" si="34"/>
        <v>0</v>
      </c>
      <c r="CP34" s="10" t="str">
        <f>IFERROR(VLOOKUP(A34,'30'!U:V,2,0),"0")</f>
        <v>0</v>
      </c>
      <c r="CQ34" s="5" t="s">
        <v>169</v>
      </c>
      <c r="CR34" s="15">
        <f t="shared" si="35"/>
        <v>0</v>
      </c>
      <c r="CS34" s="10" t="str">
        <f>IFERROR(VLOOKUP(A34,'31'!U:V,2,0),"0")</f>
        <v>0</v>
      </c>
      <c r="CT34" s="5" t="s">
        <v>169</v>
      </c>
      <c r="CU34" s="15">
        <f t="shared" si="36"/>
        <v>0</v>
      </c>
      <c r="CV34" s="10" t="str">
        <f>IFERROR(VLOOKUP(A34,'เซต1-28'!V:W,2,0),"0")</f>
        <v>0</v>
      </c>
      <c r="CW34" s="5" t="s">
        <v>169</v>
      </c>
      <c r="CX34" s="15">
        <f t="shared" si="20"/>
        <v>0</v>
      </c>
    </row>
    <row r="35" spans="1:102" x14ac:dyDescent="0.25">
      <c r="A35" s="6" t="s">
        <v>117</v>
      </c>
      <c r="B35" s="4" t="s">
        <v>118</v>
      </c>
      <c r="C35" s="13">
        <v>4.3</v>
      </c>
      <c r="D35" s="19">
        <f t="shared" si="21"/>
        <v>0</v>
      </c>
      <c r="E35" s="5" t="s">
        <v>169</v>
      </c>
      <c r="F35" s="13">
        <f t="shared" si="22"/>
        <v>0</v>
      </c>
      <c r="G35" s="10" t="str">
        <f>IFERROR(VLOOKUP(A35,'1'!U:V,2,0),"0")</f>
        <v>0</v>
      </c>
      <c r="H35" s="5" t="s">
        <v>169</v>
      </c>
      <c r="I35" s="15">
        <f t="shared" si="3"/>
        <v>0</v>
      </c>
      <c r="J35" s="10" t="str">
        <f>IFERROR(VLOOKUP(A35,'2'!U:V,2,0),"0")</f>
        <v>0</v>
      </c>
      <c r="K35" s="5" t="s">
        <v>169</v>
      </c>
      <c r="L35" s="15">
        <f t="shared" si="4"/>
        <v>0</v>
      </c>
      <c r="M35" s="10" t="str">
        <f>IFERROR(VLOOKUP(A35,'3'!U:V,2,0),"0")</f>
        <v>0</v>
      </c>
      <c r="N35" s="5" t="s">
        <v>169</v>
      </c>
      <c r="O35" s="15">
        <f t="shared" si="5"/>
        <v>0</v>
      </c>
      <c r="P35" s="10" t="str">
        <f>IFERROR(VLOOKUP(A35,'4'!U:V,2,0),"0")</f>
        <v>0</v>
      </c>
      <c r="Q35" s="5" t="s">
        <v>169</v>
      </c>
      <c r="R35" s="15">
        <f t="shared" si="6"/>
        <v>0</v>
      </c>
      <c r="S35" s="10" t="str">
        <f>IFERROR(VLOOKUP(A35,'5'!U:V,2,0),"0")</f>
        <v>0</v>
      </c>
      <c r="T35" s="5" t="s">
        <v>169</v>
      </c>
      <c r="U35" s="15">
        <f t="shared" si="7"/>
        <v>0</v>
      </c>
      <c r="V35" s="10" t="str">
        <f>IFERROR(VLOOKUP(A35,'6'!U:V,2,0),"0")</f>
        <v>0</v>
      </c>
      <c r="W35" s="5" t="s">
        <v>169</v>
      </c>
      <c r="X35" s="15">
        <f t="shared" si="8"/>
        <v>0</v>
      </c>
      <c r="Y35" s="10" t="str">
        <f>IFERROR(VLOOKUP(A35,'7'!U:V,2,0),"0")</f>
        <v>0</v>
      </c>
      <c r="Z35" s="5" t="s">
        <v>169</v>
      </c>
      <c r="AA35" s="15">
        <f t="shared" si="9"/>
        <v>0</v>
      </c>
      <c r="AB35" s="10" t="str">
        <f>IFERROR(VLOOKUP(A35,'8'!U:V,2,0),"0")</f>
        <v>0</v>
      </c>
      <c r="AC35" s="5" t="s">
        <v>169</v>
      </c>
      <c r="AD35" s="15">
        <f t="shared" si="10"/>
        <v>0</v>
      </c>
      <c r="AE35" s="10" t="str">
        <f>IFERROR(VLOOKUP(A35,'9'!U:V,2,0),"0")</f>
        <v>0</v>
      </c>
      <c r="AF35" s="5" t="s">
        <v>169</v>
      </c>
      <c r="AG35" s="15">
        <f t="shared" si="11"/>
        <v>0</v>
      </c>
      <c r="AH35" s="10" t="str">
        <f>IFERROR(VLOOKUP(A35,'10'!U:V,2,0),"0")</f>
        <v>0</v>
      </c>
      <c r="AI35" s="5" t="s">
        <v>169</v>
      </c>
      <c r="AJ35" s="15">
        <f t="shared" si="12"/>
        <v>0</v>
      </c>
      <c r="AK35" s="10" t="str">
        <f>IFERROR(VLOOKUP(A35,'11'!U:V,2,0),"0")</f>
        <v>0</v>
      </c>
      <c r="AL35" s="5" t="s">
        <v>169</v>
      </c>
      <c r="AM35" s="15">
        <f t="shared" si="13"/>
        <v>0</v>
      </c>
      <c r="AN35" s="10" t="str">
        <f>IFERROR(VLOOKUP(A35,'12'!U:V,2,0),"0")</f>
        <v>0</v>
      </c>
      <c r="AO35" s="5" t="s">
        <v>169</v>
      </c>
      <c r="AP35" s="15">
        <f t="shared" si="14"/>
        <v>0</v>
      </c>
      <c r="AQ35" s="10" t="str">
        <f>IFERROR(VLOOKUP(A35,'13'!U:V,2,0),"0")</f>
        <v>0</v>
      </c>
      <c r="AR35" s="5" t="s">
        <v>169</v>
      </c>
      <c r="AS35" s="15">
        <f t="shared" si="15"/>
        <v>0</v>
      </c>
      <c r="AT35" s="10" t="str">
        <f>IFERROR(VLOOKUP(A35,'14'!U:V,2,0),"0")</f>
        <v>0</v>
      </c>
      <c r="AU35" s="5" t="s">
        <v>169</v>
      </c>
      <c r="AV35" s="15">
        <f t="shared" si="16"/>
        <v>0</v>
      </c>
      <c r="AW35" s="10" t="str">
        <f>IFERROR(VLOOKUP(A35,'15'!U:V,2,0),"0")</f>
        <v>0</v>
      </c>
      <c r="AX35" s="5" t="s">
        <v>169</v>
      </c>
      <c r="AY35" s="15">
        <f t="shared" si="17"/>
        <v>0</v>
      </c>
      <c r="AZ35" s="10" t="str">
        <f>IFERROR(VLOOKUP(A35,'16'!U:V,2,0),"0")</f>
        <v>0</v>
      </c>
      <c r="BA35" s="5" t="s">
        <v>169</v>
      </c>
      <c r="BB35" s="15">
        <f t="shared" si="18"/>
        <v>0</v>
      </c>
      <c r="BC35" s="10" t="str">
        <f>IFERROR(VLOOKUP(A35,'17'!U:V,2,0),"0")</f>
        <v>0</v>
      </c>
      <c r="BD35" s="5" t="s">
        <v>169</v>
      </c>
      <c r="BE35" s="15">
        <f t="shared" si="19"/>
        <v>0</v>
      </c>
      <c r="BF35" s="10" t="str">
        <f>IFERROR(VLOOKUP(A35,'18'!U:V,2,0),"0")</f>
        <v>0</v>
      </c>
      <c r="BG35" s="5" t="s">
        <v>169</v>
      </c>
      <c r="BH35" s="15">
        <f t="shared" si="23"/>
        <v>0</v>
      </c>
      <c r="BI35" s="10" t="str">
        <f>IFERROR(VLOOKUP(A35,'19'!U:V,2,0),"0")</f>
        <v>0</v>
      </c>
      <c r="BJ35" s="5" t="s">
        <v>169</v>
      </c>
      <c r="BK35" s="15">
        <f t="shared" si="24"/>
        <v>0</v>
      </c>
      <c r="BL35" s="10" t="str">
        <f>IFERROR(VLOOKUP(A35,'20'!U:V,2,0),"0")</f>
        <v>0</v>
      </c>
      <c r="BM35" s="5" t="s">
        <v>169</v>
      </c>
      <c r="BN35" s="15">
        <f t="shared" si="25"/>
        <v>0</v>
      </c>
      <c r="BO35" s="10" t="str">
        <f>IFERROR(VLOOKUP(A35,'21'!U:V,2,0),"0")</f>
        <v>0</v>
      </c>
      <c r="BP35" s="5" t="s">
        <v>169</v>
      </c>
      <c r="BQ35" s="15">
        <f t="shared" si="26"/>
        <v>0</v>
      </c>
      <c r="BR35" s="10" t="str">
        <f>IFERROR(VLOOKUP(A35,'22'!U:V,2,0),"0")</f>
        <v>0</v>
      </c>
      <c r="BS35" s="5" t="s">
        <v>169</v>
      </c>
      <c r="BT35" s="15">
        <f t="shared" si="27"/>
        <v>0</v>
      </c>
      <c r="BU35" s="10" t="str">
        <f>IFERROR(VLOOKUP(A35,'23'!U:V,2,0),"0")</f>
        <v>0</v>
      </c>
      <c r="BV35" s="5" t="s">
        <v>169</v>
      </c>
      <c r="BW35" s="15">
        <f t="shared" si="28"/>
        <v>0</v>
      </c>
      <c r="BX35" s="10" t="str">
        <f>IFERROR(VLOOKUP(A35,'24'!U:V,2,0),"0")</f>
        <v>0</v>
      </c>
      <c r="BY35" s="5" t="s">
        <v>169</v>
      </c>
      <c r="BZ35" s="15">
        <f t="shared" si="29"/>
        <v>0</v>
      </c>
      <c r="CA35" s="10" t="str">
        <f>IFERROR(VLOOKUP(A35,'25'!U:V,2,0),"0")</f>
        <v>0</v>
      </c>
      <c r="CB35" s="5" t="s">
        <v>169</v>
      </c>
      <c r="CC35" s="15">
        <f t="shared" si="30"/>
        <v>0</v>
      </c>
      <c r="CD35" s="10" t="str">
        <f>IFERROR(VLOOKUP(A35,'26'!U:V,2,0),"0")</f>
        <v>0</v>
      </c>
      <c r="CE35" s="5" t="s">
        <v>169</v>
      </c>
      <c r="CF35" s="15">
        <f t="shared" si="31"/>
        <v>0</v>
      </c>
      <c r="CG35" s="10" t="str">
        <f>IFERROR(VLOOKUP(A35,'27'!U:V,2,0),"0")</f>
        <v>0</v>
      </c>
      <c r="CH35" s="5" t="s">
        <v>169</v>
      </c>
      <c r="CI35" s="15">
        <f t="shared" si="32"/>
        <v>0</v>
      </c>
      <c r="CJ35" s="10" t="str">
        <f>IFERROR(VLOOKUP(A35,'28'!U:V,2,0),"0")</f>
        <v>0</v>
      </c>
      <c r="CK35" s="5" t="s">
        <v>169</v>
      </c>
      <c r="CL35" s="15">
        <f t="shared" si="33"/>
        <v>0</v>
      </c>
      <c r="CM35" s="10" t="str">
        <f>IFERROR(VLOOKUP(A35,'29'!U:V,2,0),"0")</f>
        <v>0</v>
      </c>
      <c r="CN35" s="5" t="s">
        <v>169</v>
      </c>
      <c r="CO35" s="15">
        <f t="shared" si="34"/>
        <v>0</v>
      </c>
      <c r="CP35" s="10" t="str">
        <f>IFERROR(VLOOKUP(A35,'30'!U:V,2,0),"0")</f>
        <v>0</v>
      </c>
      <c r="CQ35" s="5" t="s">
        <v>169</v>
      </c>
      <c r="CR35" s="15">
        <f t="shared" si="35"/>
        <v>0</v>
      </c>
      <c r="CS35" s="10" t="str">
        <f>IFERROR(VLOOKUP(A35,'31'!U:V,2,0),"0")</f>
        <v>0</v>
      </c>
      <c r="CT35" s="5" t="s">
        <v>169</v>
      </c>
      <c r="CU35" s="15">
        <f t="shared" si="36"/>
        <v>0</v>
      </c>
      <c r="CV35" s="10" t="str">
        <f>IFERROR(VLOOKUP(A35,'เซต1-28'!V:W,2,0),"0")</f>
        <v>0</v>
      </c>
      <c r="CW35" s="5" t="s">
        <v>169</v>
      </c>
      <c r="CX35" s="15">
        <f t="shared" si="20"/>
        <v>0</v>
      </c>
    </row>
    <row r="36" spans="1:102" x14ac:dyDescent="0.25">
      <c r="A36" s="6" t="s">
        <v>174</v>
      </c>
      <c r="B36" s="4" t="s">
        <v>175</v>
      </c>
      <c r="C36" s="13">
        <v>4.0599999999999996</v>
      </c>
      <c r="D36" s="19">
        <f t="shared" si="21"/>
        <v>0</v>
      </c>
      <c r="E36" s="5" t="s">
        <v>169</v>
      </c>
      <c r="F36" s="13">
        <f t="shared" si="22"/>
        <v>0</v>
      </c>
      <c r="G36" s="10" t="str">
        <f>IFERROR(VLOOKUP(A36,'1'!U:V,2,0),"0")</f>
        <v>0</v>
      </c>
      <c r="H36" s="5" t="s">
        <v>169</v>
      </c>
      <c r="I36" s="15">
        <f t="shared" si="3"/>
        <v>0</v>
      </c>
      <c r="J36" s="10" t="str">
        <f>IFERROR(VLOOKUP(A36,'2'!U:V,2,0),"0")</f>
        <v>0</v>
      </c>
      <c r="K36" s="5" t="s">
        <v>169</v>
      </c>
      <c r="L36" s="15">
        <f t="shared" si="4"/>
        <v>0</v>
      </c>
      <c r="M36" s="10" t="str">
        <f>IFERROR(VLOOKUP(A36,'3'!U:V,2,0),"0")</f>
        <v>0</v>
      </c>
      <c r="N36" s="5" t="s">
        <v>169</v>
      </c>
      <c r="O36" s="15">
        <f t="shared" si="5"/>
        <v>0</v>
      </c>
      <c r="P36" s="10" t="str">
        <f>IFERROR(VLOOKUP(A36,'4'!U:V,2,0),"0")</f>
        <v>0</v>
      </c>
      <c r="Q36" s="5" t="s">
        <v>169</v>
      </c>
      <c r="R36" s="15">
        <f t="shared" si="6"/>
        <v>0</v>
      </c>
      <c r="S36" s="10" t="str">
        <f>IFERROR(VLOOKUP(A36,'5'!U:V,2,0),"0")</f>
        <v>0</v>
      </c>
      <c r="T36" s="5" t="s">
        <v>169</v>
      </c>
      <c r="U36" s="15">
        <f t="shared" si="7"/>
        <v>0</v>
      </c>
      <c r="V36" s="10" t="str">
        <f>IFERROR(VLOOKUP(A36,'6'!U:V,2,0),"0")</f>
        <v>0</v>
      </c>
      <c r="W36" s="5" t="s">
        <v>169</v>
      </c>
      <c r="X36" s="15">
        <f t="shared" si="8"/>
        <v>0</v>
      </c>
      <c r="Y36" s="10" t="str">
        <f>IFERROR(VLOOKUP(A36,'7'!U:V,2,0),"0")</f>
        <v>0</v>
      </c>
      <c r="Z36" s="5" t="s">
        <v>169</v>
      </c>
      <c r="AA36" s="15">
        <f t="shared" si="9"/>
        <v>0</v>
      </c>
      <c r="AB36" s="10" t="str">
        <f>IFERROR(VLOOKUP(A36,'8'!U:V,2,0),"0")</f>
        <v>0</v>
      </c>
      <c r="AC36" s="5" t="s">
        <v>169</v>
      </c>
      <c r="AD36" s="15">
        <f t="shared" si="10"/>
        <v>0</v>
      </c>
      <c r="AE36" s="10" t="str">
        <f>IFERROR(VLOOKUP(A36,'9'!U:V,2,0),"0")</f>
        <v>0</v>
      </c>
      <c r="AF36" s="5" t="s">
        <v>169</v>
      </c>
      <c r="AG36" s="15">
        <f t="shared" si="11"/>
        <v>0</v>
      </c>
      <c r="AH36" s="10" t="str">
        <f>IFERROR(VLOOKUP(A36,'10'!U:V,2,0),"0")</f>
        <v>0</v>
      </c>
      <c r="AI36" s="5" t="s">
        <v>169</v>
      </c>
      <c r="AJ36" s="15">
        <f t="shared" si="12"/>
        <v>0</v>
      </c>
      <c r="AK36" s="10" t="str">
        <f>IFERROR(VLOOKUP(A36,'11'!U:V,2,0),"0")</f>
        <v>0</v>
      </c>
      <c r="AL36" s="5" t="s">
        <v>169</v>
      </c>
      <c r="AM36" s="15">
        <f t="shared" si="13"/>
        <v>0</v>
      </c>
      <c r="AN36" s="10" t="str">
        <f>IFERROR(VLOOKUP(A36,'12'!U:V,2,0),"0")</f>
        <v>0</v>
      </c>
      <c r="AO36" s="5" t="s">
        <v>169</v>
      </c>
      <c r="AP36" s="15">
        <f t="shared" si="14"/>
        <v>0</v>
      </c>
      <c r="AQ36" s="10" t="str">
        <f>IFERROR(VLOOKUP(A36,'13'!U:V,2,0),"0")</f>
        <v>0</v>
      </c>
      <c r="AR36" s="5" t="s">
        <v>169</v>
      </c>
      <c r="AS36" s="15">
        <f t="shared" si="15"/>
        <v>0</v>
      </c>
      <c r="AT36" s="10" t="str">
        <f>IFERROR(VLOOKUP(A36,'14'!U:V,2,0),"0")</f>
        <v>0</v>
      </c>
      <c r="AU36" s="5" t="s">
        <v>169</v>
      </c>
      <c r="AV36" s="15">
        <f t="shared" si="16"/>
        <v>0</v>
      </c>
      <c r="AW36" s="10" t="str">
        <f>IFERROR(VLOOKUP(A36,'15'!U:V,2,0),"0")</f>
        <v>0</v>
      </c>
      <c r="AX36" s="5" t="s">
        <v>169</v>
      </c>
      <c r="AY36" s="15">
        <f t="shared" si="17"/>
        <v>0</v>
      </c>
      <c r="AZ36" s="10" t="str">
        <f>IFERROR(VLOOKUP(A36,'16'!U:V,2,0),"0")</f>
        <v>0</v>
      </c>
      <c r="BA36" s="5" t="s">
        <v>169</v>
      </c>
      <c r="BB36" s="15">
        <f t="shared" si="18"/>
        <v>0</v>
      </c>
      <c r="BC36" s="10" t="str">
        <f>IFERROR(VLOOKUP(A36,'17'!U:V,2,0),"0")</f>
        <v>0</v>
      </c>
      <c r="BD36" s="5" t="s">
        <v>169</v>
      </c>
      <c r="BE36" s="15">
        <f t="shared" si="19"/>
        <v>0</v>
      </c>
      <c r="BF36" s="10" t="str">
        <f>IFERROR(VLOOKUP(A36,'18'!U:V,2,0),"0")</f>
        <v>0</v>
      </c>
      <c r="BG36" s="5" t="s">
        <v>169</v>
      </c>
      <c r="BH36" s="15">
        <f t="shared" si="23"/>
        <v>0</v>
      </c>
      <c r="BI36" s="10" t="str">
        <f>IFERROR(VLOOKUP(A36,'19'!U:V,2,0),"0")</f>
        <v>0</v>
      </c>
      <c r="BJ36" s="5" t="s">
        <v>169</v>
      </c>
      <c r="BK36" s="15">
        <f t="shared" si="24"/>
        <v>0</v>
      </c>
      <c r="BL36" s="10" t="str">
        <f>IFERROR(VLOOKUP(A36,'20'!U:V,2,0),"0")</f>
        <v>0</v>
      </c>
      <c r="BM36" s="5" t="s">
        <v>169</v>
      </c>
      <c r="BN36" s="15">
        <f t="shared" si="25"/>
        <v>0</v>
      </c>
      <c r="BO36" s="10" t="str">
        <f>IFERROR(VLOOKUP(A36,'21'!U:V,2,0),"0")</f>
        <v>0</v>
      </c>
      <c r="BP36" s="5" t="s">
        <v>169</v>
      </c>
      <c r="BQ36" s="15">
        <f t="shared" si="26"/>
        <v>0</v>
      </c>
      <c r="BR36" s="10" t="str">
        <f>IFERROR(VLOOKUP(A36,'22'!U:V,2,0),"0")</f>
        <v>0</v>
      </c>
      <c r="BS36" s="5" t="s">
        <v>169</v>
      </c>
      <c r="BT36" s="15">
        <f t="shared" si="27"/>
        <v>0</v>
      </c>
      <c r="BU36" s="10" t="str">
        <f>IFERROR(VLOOKUP(A36,'23'!U:V,2,0),"0")</f>
        <v>0</v>
      </c>
      <c r="BV36" s="5" t="s">
        <v>169</v>
      </c>
      <c r="BW36" s="15">
        <f t="shared" si="28"/>
        <v>0</v>
      </c>
      <c r="BX36" s="10" t="str">
        <f>IFERROR(VLOOKUP(A36,'24'!U:V,2,0),"0")</f>
        <v>0</v>
      </c>
      <c r="BY36" s="5" t="s">
        <v>169</v>
      </c>
      <c r="BZ36" s="15">
        <f t="shared" si="29"/>
        <v>0</v>
      </c>
      <c r="CA36" s="10" t="str">
        <f>IFERROR(VLOOKUP(A36,'25'!U:V,2,0),"0")</f>
        <v>0</v>
      </c>
      <c r="CB36" s="5" t="s">
        <v>169</v>
      </c>
      <c r="CC36" s="15">
        <f t="shared" si="30"/>
        <v>0</v>
      </c>
      <c r="CD36" s="10" t="str">
        <f>IFERROR(VLOOKUP(A36,'26'!U:V,2,0),"0")</f>
        <v>0</v>
      </c>
      <c r="CE36" s="5" t="s">
        <v>169</v>
      </c>
      <c r="CF36" s="15">
        <f t="shared" si="31"/>
        <v>0</v>
      </c>
      <c r="CG36" s="10" t="str">
        <f>IFERROR(VLOOKUP(A36,'27'!U:V,2,0),"0")</f>
        <v>0</v>
      </c>
      <c r="CH36" s="5" t="s">
        <v>169</v>
      </c>
      <c r="CI36" s="15">
        <f t="shared" si="32"/>
        <v>0</v>
      </c>
      <c r="CJ36" s="10" t="str">
        <f>IFERROR(VLOOKUP(A36,'28'!U:V,2,0),"0")</f>
        <v>0</v>
      </c>
      <c r="CK36" s="5" t="s">
        <v>169</v>
      </c>
      <c r="CL36" s="15">
        <f t="shared" si="33"/>
        <v>0</v>
      </c>
      <c r="CM36" s="10" t="str">
        <f>IFERROR(VLOOKUP(A36,'29'!U:V,2,0),"0")</f>
        <v>0</v>
      </c>
      <c r="CN36" s="5" t="s">
        <v>169</v>
      </c>
      <c r="CO36" s="15">
        <f t="shared" si="34"/>
        <v>0</v>
      </c>
      <c r="CP36" s="10" t="str">
        <f>IFERROR(VLOOKUP(A36,'30'!U:V,2,0),"0")</f>
        <v>0</v>
      </c>
      <c r="CQ36" s="5" t="s">
        <v>169</v>
      </c>
      <c r="CR36" s="15">
        <f t="shared" si="35"/>
        <v>0</v>
      </c>
      <c r="CS36" s="10" t="str">
        <f>IFERROR(VLOOKUP(A36,'31'!U:V,2,0),"0")</f>
        <v>0</v>
      </c>
      <c r="CT36" s="5" t="s">
        <v>169</v>
      </c>
      <c r="CU36" s="15">
        <f t="shared" si="36"/>
        <v>0</v>
      </c>
      <c r="CV36" s="10" t="str">
        <f>IFERROR(VLOOKUP(A36,'เซต1-28'!V:W,2,0),"0")</f>
        <v>0</v>
      </c>
      <c r="CW36" s="5" t="s">
        <v>169</v>
      </c>
      <c r="CX36" s="15">
        <f t="shared" si="20"/>
        <v>0</v>
      </c>
    </row>
    <row r="37" spans="1:102" x14ac:dyDescent="0.25">
      <c r="A37" s="6" t="s">
        <v>94</v>
      </c>
      <c r="B37" s="4" t="s">
        <v>95</v>
      </c>
      <c r="C37" s="13">
        <v>4.0599999999999996</v>
      </c>
      <c r="D37" s="19">
        <f t="shared" si="21"/>
        <v>0</v>
      </c>
      <c r="E37" s="5" t="s">
        <v>169</v>
      </c>
      <c r="F37" s="13">
        <f t="shared" ref="F37:F68" si="37">+D37*C37</f>
        <v>0</v>
      </c>
      <c r="G37" s="10" t="str">
        <f>IFERROR(VLOOKUP(A37,'1'!U:V,2,0),"0")</f>
        <v>0</v>
      </c>
      <c r="H37" s="5" t="s">
        <v>169</v>
      </c>
      <c r="I37" s="15">
        <f t="shared" ref="I37:I68" si="38">+G37*C37</f>
        <v>0</v>
      </c>
      <c r="J37" s="10" t="str">
        <f>IFERROR(VLOOKUP(A37,'2'!U:V,2,0),"0")</f>
        <v>0</v>
      </c>
      <c r="K37" s="5" t="s">
        <v>169</v>
      </c>
      <c r="L37" s="15">
        <f t="shared" ref="L37:L68" si="39">+J37*C37</f>
        <v>0</v>
      </c>
      <c r="M37" s="10" t="str">
        <f>IFERROR(VLOOKUP(A37,'3'!U:V,2,0),"0")</f>
        <v>0</v>
      </c>
      <c r="N37" s="5" t="s">
        <v>169</v>
      </c>
      <c r="O37" s="15">
        <f t="shared" ref="O37:O68" si="40">+M37*C37</f>
        <v>0</v>
      </c>
      <c r="P37" s="10" t="str">
        <f>IFERROR(VLOOKUP(A37,'4'!U:V,2,0),"0")</f>
        <v>0</v>
      </c>
      <c r="Q37" s="5" t="s">
        <v>169</v>
      </c>
      <c r="R37" s="15">
        <f t="shared" ref="R37:R68" si="41">+P37*C37</f>
        <v>0</v>
      </c>
      <c r="S37" s="10" t="str">
        <f>IFERROR(VLOOKUP(A37,'5'!U:V,2,0),"0")</f>
        <v>0</v>
      </c>
      <c r="T37" s="5" t="s">
        <v>169</v>
      </c>
      <c r="U37" s="15">
        <f t="shared" ref="U37:U68" si="42">+S37*C37</f>
        <v>0</v>
      </c>
      <c r="V37" s="10" t="str">
        <f>IFERROR(VLOOKUP(A37,'6'!U:V,2,0),"0")</f>
        <v>0</v>
      </c>
      <c r="W37" s="5" t="s">
        <v>169</v>
      </c>
      <c r="X37" s="15">
        <f t="shared" ref="X37:X68" si="43">+V37*C37</f>
        <v>0</v>
      </c>
      <c r="Y37" s="10" t="str">
        <f>IFERROR(VLOOKUP(A37,'7'!U:V,2,0),"0")</f>
        <v>0</v>
      </c>
      <c r="Z37" s="5" t="s">
        <v>169</v>
      </c>
      <c r="AA37" s="15">
        <f t="shared" ref="AA37:AA68" si="44">+Y37*C37</f>
        <v>0</v>
      </c>
      <c r="AB37" s="10" t="str">
        <f>IFERROR(VLOOKUP(A37,'8'!U:V,2,0),"0")</f>
        <v>0</v>
      </c>
      <c r="AC37" s="5" t="s">
        <v>169</v>
      </c>
      <c r="AD37" s="15">
        <f t="shared" ref="AD37:AD68" si="45">+AB37*C37</f>
        <v>0</v>
      </c>
      <c r="AE37" s="10" t="str">
        <f>IFERROR(VLOOKUP(A37,'9'!U:V,2,0),"0")</f>
        <v>0</v>
      </c>
      <c r="AF37" s="5" t="s">
        <v>169</v>
      </c>
      <c r="AG37" s="15">
        <f t="shared" ref="AG37:AG68" si="46">+AE37*C37</f>
        <v>0</v>
      </c>
      <c r="AH37" s="10" t="str">
        <f>IFERROR(VLOOKUP(A37,'10'!U:V,2,0),"0")</f>
        <v>0</v>
      </c>
      <c r="AI37" s="5" t="s">
        <v>169</v>
      </c>
      <c r="AJ37" s="15">
        <f t="shared" ref="AJ37:AJ68" si="47">+AH37*C37</f>
        <v>0</v>
      </c>
      <c r="AK37" s="10" t="str">
        <f>IFERROR(VLOOKUP(A37,'11'!U:V,2,0),"0")</f>
        <v>0</v>
      </c>
      <c r="AL37" s="5" t="s">
        <v>169</v>
      </c>
      <c r="AM37" s="15">
        <f t="shared" ref="AM37:AM68" si="48">+AK37*C37</f>
        <v>0</v>
      </c>
      <c r="AN37" s="10" t="str">
        <f>IFERROR(VLOOKUP(A37,'12'!U:V,2,0),"0")</f>
        <v>0</v>
      </c>
      <c r="AO37" s="5" t="s">
        <v>169</v>
      </c>
      <c r="AP37" s="15">
        <f t="shared" ref="AP37:AP68" si="49">+AN37*C37</f>
        <v>0</v>
      </c>
      <c r="AQ37" s="10" t="str">
        <f>IFERROR(VLOOKUP(A37,'13'!U:V,2,0),"0")</f>
        <v>0</v>
      </c>
      <c r="AR37" s="5" t="s">
        <v>169</v>
      </c>
      <c r="AS37" s="15">
        <f t="shared" ref="AS37:AS68" si="50">+AQ37*C37</f>
        <v>0</v>
      </c>
      <c r="AT37" s="10" t="str">
        <f>IFERROR(VLOOKUP(A37,'14'!U:V,2,0),"0")</f>
        <v>0</v>
      </c>
      <c r="AU37" s="5" t="s">
        <v>169</v>
      </c>
      <c r="AV37" s="15">
        <f t="shared" ref="AV37:AV68" si="51">+AT37*C37</f>
        <v>0</v>
      </c>
      <c r="AW37" s="10" t="str">
        <f>IFERROR(VLOOKUP(A37,'15'!U:V,2,0),"0")</f>
        <v>0</v>
      </c>
      <c r="AX37" s="5" t="s">
        <v>169</v>
      </c>
      <c r="AY37" s="15">
        <f t="shared" ref="AY37:AY68" si="52">+AW37*C37</f>
        <v>0</v>
      </c>
      <c r="AZ37" s="10" t="str">
        <f>IFERROR(VLOOKUP(A37,'16'!U:V,2,0),"0")</f>
        <v>0</v>
      </c>
      <c r="BA37" s="5" t="s">
        <v>169</v>
      </c>
      <c r="BB37" s="15">
        <f t="shared" ref="BB37:BB68" si="53">+AZ37*C37</f>
        <v>0</v>
      </c>
      <c r="BC37" s="10" t="str">
        <f>IFERROR(VLOOKUP(A37,'17'!U:V,2,0),"0")</f>
        <v>0</v>
      </c>
      <c r="BD37" s="5" t="s">
        <v>169</v>
      </c>
      <c r="BE37" s="15">
        <f t="shared" ref="BE37:BE68" si="54">+BC37*C37</f>
        <v>0</v>
      </c>
      <c r="BF37" s="10" t="str">
        <f>IFERROR(VLOOKUP(A37,'18'!U:V,2,0),"0")</f>
        <v>0</v>
      </c>
      <c r="BG37" s="5" t="s">
        <v>169</v>
      </c>
      <c r="BH37" s="15">
        <f t="shared" si="23"/>
        <v>0</v>
      </c>
      <c r="BI37" s="10" t="str">
        <f>IFERROR(VLOOKUP(A37,'19'!U:V,2,0),"0")</f>
        <v>0</v>
      </c>
      <c r="BJ37" s="5" t="s">
        <v>169</v>
      </c>
      <c r="BK37" s="15">
        <f t="shared" si="24"/>
        <v>0</v>
      </c>
      <c r="BL37" s="10" t="str">
        <f>IFERROR(VLOOKUP(A37,'20'!U:V,2,0),"0")</f>
        <v>0</v>
      </c>
      <c r="BM37" s="5" t="s">
        <v>169</v>
      </c>
      <c r="BN37" s="15">
        <f t="shared" si="25"/>
        <v>0</v>
      </c>
      <c r="BO37" s="10" t="str">
        <f>IFERROR(VLOOKUP(A37,'21'!U:V,2,0),"0")</f>
        <v>0</v>
      </c>
      <c r="BP37" s="5" t="s">
        <v>169</v>
      </c>
      <c r="BQ37" s="15">
        <f t="shared" si="26"/>
        <v>0</v>
      </c>
      <c r="BR37" s="10" t="str">
        <f>IFERROR(VLOOKUP(A37,'22'!U:V,2,0),"0")</f>
        <v>0</v>
      </c>
      <c r="BS37" s="5" t="s">
        <v>169</v>
      </c>
      <c r="BT37" s="15">
        <f t="shared" si="27"/>
        <v>0</v>
      </c>
      <c r="BU37" s="10" t="str">
        <f>IFERROR(VLOOKUP(A37,'23'!U:V,2,0),"0")</f>
        <v>0</v>
      </c>
      <c r="BV37" s="5" t="s">
        <v>169</v>
      </c>
      <c r="BW37" s="15">
        <f t="shared" si="28"/>
        <v>0</v>
      </c>
      <c r="BX37" s="10" t="str">
        <f>IFERROR(VLOOKUP(A37,'24'!U:V,2,0),"0")</f>
        <v>0</v>
      </c>
      <c r="BY37" s="5" t="s">
        <v>169</v>
      </c>
      <c r="BZ37" s="15">
        <f t="shared" si="29"/>
        <v>0</v>
      </c>
      <c r="CA37" s="10" t="str">
        <f>IFERROR(VLOOKUP(A37,'25'!U:V,2,0),"0")</f>
        <v>0</v>
      </c>
      <c r="CB37" s="5" t="s">
        <v>169</v>
      </c>
      <c r="CC37" s="15">
        <f t="shared" si="30"/>
        <v>0</v>
      </c>
      <c r="CD37" s="10" t="str">
        <f>IFERROR(VLOOKUP(A37,'26'!U:V,2,0),"0")</f>
        <v>0</v>
      </c>
      <c r="CE37" s="5" t="s">
        <v>169</v>
      </c>
      <c r="CF37" s="15">
        <f t="shared" si="31"/>
        <v>0</v>
      </c>
      <c r="CG37" s="10" t="str">
        <f>IFERROR(VLOOKUP(A37,'27'!U:V,2,0),"0")</f>
        <v>0</v>
      </c>
      <c r="CH37" s="5" t="s">
        <v>169</v>
      </c>
      <c r="CI37" s="15">
        <f t="shared" si="32"/>
        <v>0</v>
      </c>
      <c r="CJ37" s="10" t="str">
        <f>IFERROR(VLOOKUP(A37,'28'!U:V,2,0),"0")</f>
        <v>0</v>
      </c>
      <c r="CK37" s="5" t="s">
        <v>169</v>
      </c>
      <c r="CL37" s="15">
        <f t="shared" si="33"/>
        <v>0</v>
      </c>
      <c r="CM37" s="10" t="str">
        <f>IFERROR(VLOOKUP(A37,'29'!U:V,2,0),"0")</f>
        <v>0</v>
      </c>
      <c r="CN37" s="5" t="s">
        <v>169</v>
      </c>
      <c r="CO37" s="15">
        <f t="shared" si="34"/>
        <v>0</v>
      </c>
      <c r="CP37" s="10" t="str">
        <f>IFERROR(VLOOKUP(A37,'30'!U:V,2,0),"0")</f>
        <v>0</v>
      </c>
      <c r="CQ37" s="5" t="s">
        <v>169</v>
      </c>
      <c r="CR37" s="15">
        <f t="shared" si="35"/>
        <v>0</v>
      </c>
      <c r="CS37" s="10" t="str">
        <f>IFERROR(VLOOKUP(A37,'31'!U:V,2,0),"0")</f>
        <v>0</v>
      </c>
      <c r="CT37" s="5" t="s">
        <v>169</v>
      </c>
      <c r="CU37" s="15">
        <f t="shared" si="36"/>
        <v>0</v>
      </c>
      <c r="CV37" s="10" t="str">
        <f>IFERROR(VLOOKUP(A37,'เซต1-28'!V:W,2,0),"0")</f>
        <v>0</v>
      </c>
      <c r="CW37" s="5" t="s">
        <v>169</v>
      </c>
      <c r="CX37" s="15">
        <f t="shared" si="20"/>
        <v>0</v>
      </c>
    </row>
    <row r="38" spans="1:102" x14ac:dyDescent="0.25">
      <c r="A38" s="6" t="s">
        <v>206</v>
      </c>
      <c r="B38" s="4" t="s">
        <v>95</v>
      </c>
      <c r="C38" s="13">
        <v>4.0599999999999996</v>
      </c>
      <c r="D38" s="19">
        <f t="shared" si="21"/>
        <v>0</v>
      </c>
      <c r="E38" s="5" t="s">
        <v>169</v>
      </c>
      <c r="F38" s="13">
        <f t="shared" si="37"/>
        <v>0</v>
      </c>
      <c r="G38" s="10" t="str">
        <f>IFERROR(VLOOKUP(A38,'1'!U:V,2,0),"0")</f>
        <v>0</v>
      </c>
      <c r="H38" s="5" t="s">
        <v>169</v>
      </c>
      <c r="I38" s="15">
        <f t="shared" si="38"/>
        <v>0</v>
      </c>
      <c r="J38" s="10" t="str">
        <f>IFERROR(VLOOKUP(A38,'2'!U:V,2,0),"0")</f>
        <v>0</v>
      </c>
      <c r="K38" s="5" t="s">
        <v>169</v>
      </c>
      <c r="L38" s="15">
        <f t="shared" si="39"/>
        <v>0</v>
      </c>
      <c r="M38" s="10" t="str">
        <f>IFERROR(VLOOKUP(A38,'3'!U:V,2,0),"0")</f>
        <v>0</v>
      </c>
      <c r="N38" s="5" t="s">
        <v>169</v>
      </c>
      <c r="O38" s="15">
        <f t="shared" si="40"/>
        <v>0</v>
      </c>
      <c r="P38" s="10" t="str">
        <f>IFERROR(VLOOKUP(A38,'4'!U:V,2,0),"0")</f>
        <v>0</v>
      </c>
      <c r="Q38" s="5" t="s">
        <v>169</v>
      </c>
      <c r="R38" s="15">
        <f t="shared" si="41"/>
        <v>0</v>
      </c>
      <c r="S38" s="10" t="str">
        <f>IFERROR(VLOOKUP(A38,'5'!U:V,2,0),"0")</f>
        <v>0</v>
      </c>
      <c r="T38" s="5" t="s">
        <v>169</v>
      </c>
      <c r="U38" s="15">
        <f t="shared" si="42"/>
        <v>0</v>
      </c>
      <c r="V38" s="10" t="str">
        <f>IFERROR(VLOOKUP(A38,'6'!U:V,2,0),"0")</f>
        <v>0</v>
      </c>
      <c r="W38" s="5" t="s">
        <v>169</v>
      </c>
      <c r="X38" s="15">
        <f t="shared" si="43"/>
        <v>0</v>
      </c>
      <c r="Y38" s="10" t="str">
        <f>IFERROR(VLOOKUP(A38,'7'!U:V,2,0),"0")</f>
        <v>0</v>
      </c>
      <c r="Z38" s="5" t="s">
        <v>169</v>
      </c>
      <c r="AA38" s="15">
        <f t="shared" si="44"/>
        <v>0</v>
      </c>
      <c r="AB38" s="10" t="str">
        <f>IFERROR(VLOOKUP(A38,'8'!U:V,2,0),"0")</f>
        <v>0</v>
      </c>
      <c r="AC38" s="5" t="s">
        <v>169</v>
      </c>
      <c r="AD38" s="15">
        <f t="shared" si="45"/>
        <v>0</v>
      </c>
      <c r="AE38" s="10" t="str">
        <f>IFERROR(VLOOKUP(A38,'9'!U:V,2,0),"0")</f>
        <v>0</v>
      </c>
      <c r="AF38" s="5" t="s">
        <v>169</v>
      </c>
      <c r="AG38" s="15">
        <f t="shared" si="46"/>
        <v>0</v>
      </c>
      <c r="AH38" s="10" t="str">
        <f>IFERROR(VLOOKUP(A38,'10'!U:V,2,0),"0")</f>
        <v>0</v>
      </c>
      <c r="AI38" s="5" t="s">
        <v>169</v>
      </c>
      <c r="AJ38" s="15">
        <f t="shared" si="47"/>
        <v>0</v>
      </c>
      <c r="AK38" s="10" t="str">
        <f>IFERROR(VLOOKUP(A38,'11'!U:V,2,0),"0")</f>
        <v>0</v>
      </c>
      <c r="AL38" s="5" t="s">
        <v>169</v>
      </c>
      <c r="AM38" s="15">
        <f t="shared" si="48"/>
        <v>0</v>
      </c>
      <c r="AN38" s="10" t="str">
        <f>IFERROR(VLOOKUP(A38,'12'!U:V,2,0),"0")</f>
        <v>0</v>
      </c>
      <c r="AO38" s="5" t="s">
        <v>169</v>
      </c>
      <c r="AP38" s="15">
        <f t="shared" si="49"/>
        <v>0</v>
      </c>
      <c r="AQ38" s="10" t="str">
        <f>IFERROR(VLOOKUP(A38,'13'!U:V,2,0),"0")</f>
        <v>0</v>
      </c>
      <c r="AR38" s="5" t="s">
        <v>169</v>
      </c>
      <c r="AS38" s="15">
        <f t="shared" si="50"/>
        <v>0</v>
      </c>
      <c r="AT38" s="10" t="str">
        <f>IFERROR(VLOOKUP(A38,'14'!U:V,2,0),"0")</f>
        <v>0</v>
      </c>
      <c r="AU38" s="5" t="s">
        <v>169</v>
      </c>
      <c r="AV38" s="15">
        <f t="shared" si="51"/>
        <v>0</v>
      </c>
      <c r="AW38" s="10" t="str">
        <f>IFERROR(VLOOKUP(A38,'15'!U:V,2,0),"0")</f>
        <v>0</v>
      </c>
      <c r="AX38" s="5" t="s">
        <v>169</v>
      </c>
      <c r="AY38" s="15">
        <f t="shared" si="52"/>
        <v>0</v>
      </c>
      <c r="AZ38" s="10" t="str">
        <f>IFERROR(VLOOKUP(A38,'16'!U:V,2,0),"0")</f>
        <v>0</v>
      </c>
      <c r="BA38" s="5" t="s">
        <v>169</v>
      </c>
      <c r="BB38" s="15">
        <f t="shared" si="53"/>
        <v>0</v>
      </c>
      <c r="BC38" s="10" t="str">
        <f>IFERROR(VLOOKUP(A38,'17'!U:V,2,0),"0")</f>
        <v>0</v>
      </c>
      <c r="BD38" s="5" t="s">
        <v>169</v>
      </c>
      <c r="BE38" s="15">
        <f t="shared" si="54"/>
        <v>0</v>
      </c>
      <c r="BF38" s="10" t="str">
        <f>IFERROR(VLOOKUP(A38,'18'!U:V,2,0),"0")</f>
        <v>0</v>
      </c>
      <c r="BG38" s="5" t="s">
        <v>169</v>
      </c>
      <c r="BH38" s="15">
        <f t="shared" si="23"/>
        <v>0</v>
      </c>
      <c r="BI38" s="10" t="str">
        <f>IFERROR(VLOOKUP(A38,'19'!U:V,2,0),"0")</f>
        <v>0</v>
      </c>
      <c r="BJ38" s="5" t="s">
        <v>169</v>
      </c>
      <c r="BK38" s="15">
        <f t="shared" si="24"/>
        <v>0</v>
      </c>
      <c r="BL38" s="10" t="str">
        <f>IFERROR(VLOOKUP(A38,'20'!U:V,2,0),"0")</f>
        <v>0</v>
      </c>
      <c r="BM38" s="5" t="s">
        <v>169</v>
      </c>
      <c r="BN38" s="15">
        <f t="shared" si="25"/>
        <v>0</v>
      </c>
      <c r="BO38" s="10" t="str">
        <f>IFERROR(VLOOKUP(A38,'21'!U:V,2,0),"0")</f>
        <v>0</v>
      </c>
      <c r="BP38" s="5" t="s">
        <v>169</v>
      </c>
      <c r="BQ38" s="15">
        <f t="shared" si="26"/>
        <v>0</v>
      </c>
      <c r="BR38" s="10" t="str">
        <f>IFERROR(VLOOKUP(A38,'22'!U:V,2,0),"0")</f>
        <v>0</v>
      </c>
      <c r="BS38" s="5" t="s">
        <v>169</v>
      </c>
      <c r="BT38" s="15">
        <f t="shared" si="27"/>
        <v>0</v>
      </c>
      <c r="BU38" s="10" t="str">
        <f>IFERROR(VLOOKUP(A38,'23'!U:V,2,0),"0")</f>
        <v>0</v>
      </c>
      <c r="BV38" s="5" t="s">
        <v>169</v>
      </c>
      <c r="BW38" s="15">
        <f t="shared" si="28"/>
        <v>0</v>
      </c>
      <c r="BX38" s="10" t="str">
        <f>IFERROR(VLOOKUP(A38,'24'!U:V,2,0),"0")</f>
        <v>0</v>
      </c>
      <c r="BY38" s="5" t="s">
        <v>169</v>
      </c>
      <c r="BZ38" s="15">
        <f t="shared" si="29"/>
        <v>0</v>
      </c>
      <c r="CA38" s="10" t="str">
        <f>IFERROR(VLOOKUP(A38,'25'!U:V,2,0),"0")</f>
        <v>0</v>
      </c>
      <c r="CB38" s="5" t="s">
        <v>169</v>
      </c>
      <c r="CC38" s="15">
        <f t="shared" si="30"/>
        <v>0</v>
      </c>
      <c r="CD38" s="10" t="str">
        <f>IFERROR(VLOOKUP(A38,'26'!U:V,2,0),"0")</f>
        <v>0</v>
      </c>
      <c r="CE38" s="5" t="s">
        <v>169</v>
      </c>
      <c r="CF38" s="15">
        <f t="shared" si="31"/>
        <v>0</v>
      </c>
      <c r="CG38" s="10" t="str">
        <f>IFERROR(VLOOKUP(A38,'27'!U:V,2,0),"0")</f>
        <v>0</v>
      </c>
      <c r="CH38" s="5" t="s">
        <v>169</v>
      </c>
      <c r="CI38" s="15">
        <f t="shared" si="32"/>
        <v>0</v>
      </c>
      <c r="CJ38" s="10" t="str">
        <f>IFERROR(VLOOKUP(A38,'28'!U:V,2,0),"0")</f>
        <v>0</v>
      </c>
      <c r="CK38" s="5" t="s">
        <v>169</v>
      </c>
      <c r="CL38" s="15">
        <f t="shared" si="33"/>
        <v>0</v>
      </c>
      <c r="CM38" s="10" t="str">
        <f>IFERROR(VLOOKUP(A38,'29'!U:V,2,0),"0")</f>
        <v>0</v>
      </c>
      <c r="CN38" s="5" t="s">
        <v>169</v>
      </c>
      <c r="CO38" s="15">
        <f t="shared" si="34"/>
        <v>0</v>
      </c>
      <c r="CP38" s="10" t="str">
        <f>IFERROR(VLOOKUP(A38,'30'!U:V,2,0),"0")</f>
        <v>0</v>
      </c>
      <c r="CQ38" s="5" t="s">
        <v>169</v>
      </c>
      <c r="CR38" s="15">
        <f t="shared" si="35"/>
        <v>0</v>
      </c>
      <c r="CS38" s="10" t="str">
        <f>IFERROR(VLOOKUP(A38,'31'!U:V,2,0),"0")</f>
        <v>0</v>
      </c>
      <c r="CT38" s="5" t="s">
        <v>169</v>
      </c>
      <c r="CU38" s="15">
        <f t="shared" si="36"/>
        <v>0</v>
      </c>
      <c r="CV38" s="10" t="str">
        <f>IFERROR(VLOOKUP(A38,'เซต1-28'!V:W,2,0),"0")</f>
        <v>0</v>
      </c>
      <c r="CW38" s="5" t="s">
        <v>169</v>
      </c>
      <c r="CX38" s="15">
        <f t="shared" si="20"/>
        <v>0</v>
      </c>
    </row>
    <row r="39" spans="1:102" x14ac:dyDescent="0.25">
      <c r="A39" s="6" t="s">
        <v>188</v>
      </c>
      <c r="B39" s="4" t="s">
        <v>189</v>
      </c>
      <c r="C39" s="13">
        <v>4.54</v>
      </c>
      <c r="D39" s="19">
        <f t="shared" si="21"/>
        <v>0</v>
      </c>
      <c r="E39" s="5" t="s">
        <v>169</v>
      </c>
      <c r="F39" s="13">
        <f t="shared" si="37"/>
        <v>0</v>
      </c>
      <c r="G39" s="10" t="str">
        <f>IFERROR(VLOOKUP(A39,'1'!U:V,2,0),"0")</f>
        <v>0</v>
      </c>
      <c r="H39" s="5" t="s">
        <v>169</v>
      </c>
      <c r="I39" s="15">
        <f t="shared" si="38"/>
        <v>0</v>
      </c>
      <c r="J39" s="10" t="str">
        <f>IFERROR(VLOOKUP(A39,'2'!U:V,2,0),"0")</f>
        <v>0</v>
      </c>
      <c r="K39" s="5" t="s">
        <v>169</v>
      </c>
      <c r="L39" s="15">
        <f t="shared" si="39"/>
        <v>0</v>
      </c>
      <c r="M39" s="10" t="str">
        <f>IFERROR(VLOOKUP(A39,'3'!U:V,2,0),"0")</f>
        <v>0</v>
      </c>
      <c r="N39" s="5" t="s">
        <v>169</v>
      </c>
      <c r="O39" s="15">
        <f t="shared" si="40"/>
        <v>0</v>
      </c>
      <c r="P39" s="10" t="str">
        <f>IFERROR(VLOOKUP(A39,'4'!U:V,2,0),"0")</f>
        <v>0</v>
      </c>
      <c r="Q39" s="5" t="s">
        <v>169</v>
      </c>
      <c r="R39" s="15">
        <f t="shared" si="41"/>
        <v>0</v>
      </c>
      <c r="S39" s="10" t="str">
        <f>IFERROR(VLOOKUP(A39,'5'!U:V,2,0),"0")</f>
        <v>0</v>
      </c>
      <c r="T39" s="5" t="s">
        <v>169</v>
      </c>
      <c r="U39" s="15">
        <f t="shared" si="42"/>
        <v>0</v>
      </c>
      <c r="V39" s="10" t="str">
        <f>IFERROR(VLOOKUP(A39,'6'!U:V,2,0),"0")</f>
        <v>0</v>
      </c>
      <c r="W39" s="5" t="s">
        <v>169</v>
      </c>
      <c r="X39" s="15">
        <f t="shared" si="43"/>
        <v>0</v>
      </c>
      <c r="Y39" s="10" t="str">
        <f>IFERROR(VLOOKUP(A39,'7'!U:V,2,0),"0")</f>
        <v>0</v>
      </c>
      <c r="Z39" s="5" t="s">
        <v>169</v>
      </c>
      <c r="AA39" s="15">
        <f t="shared" si="44"/>
        <v>0</v>
      </c>
      <c r="AB39" s="10" t="str">
        <f>IFERROR(VLOOKUP(A39,'8'!U:V,2,0),"0")</f>
        <v>0</v>
      </c>
      <c r="AC39" s="5" t="s">
        <v>169</v>
      </c>
      <c r="AD39" s="15">
        <f t="shared" si="45"/>
        <v>0</v>
      </c>
      <c r="AE39" s="10" t="str">
        <f>IFERROR(VLOOKUP(A39,'9'!U:V,2,0),"0")</f>
        <v>0</v>
      </c>
      <c r="AF39" s="5" t="s">
        <v>169</v>
      </c>
      <c r="AG39" s="15">
        <f t="shared" si="46"/>
        <v>0</v>
      </c>
      <c r="AH39" s="10" t="str">
        <f>IFERROR(VLOOKUP(A39,'10'!U:V,2,0),"0")</f>
        <v>0</v>
      </c>
      <c r="AI39" s="5" t="s">
        <v>169</v>
      </c>
      <c r="AJ39" s="15">
        <f t="shared" si="47"/>
        <v>0</v>
      </c>
      <c r="AK39" s="10" t="str">
        <f>IFERROR(VLOOKUP(A39,'11'!U:V,2,0),"0")</f>
        <v>0</v>
      </c>
      <c r="AL39" s="5" t="s">
        <v>169</v>
      </c>
      <c r="AM39" s="15">
        <f t="shared" si="48"/>
        <v>0</v>
      </c>
      <c r="AN39" s="10" t="str">
        <f>IFERROR(VLOOKUP(A39,'12'!U:V,2,0),"0")</f>
        <v>0</v>
      </c>
      <c r="AO39" s="5" t="s">
        <v>169</v>
      </c>
      <c r="AP39" s="15">
        <f t="shared" si="49"/>
        <v>0</v>
      </c>
      <c r="AQ39" s="10" t="str">
        <f>IFERROR(VLOOKUP(A39,'13'!U:V,2,0),"0")</f>
        <v>0</v>
      </c>
      <c r="AR39" s="5" t="s">
        <v>169</v>
      </c>
      <c r="AS39" s="15">
        <f t="shared" si="50"/>
        <v>0</v>
      </c>
      <c r="AT39" s="10" t="str">
        <f>IFERROR(VLOOKUP(A39,'14'!U:V,2,0),"0")</f>
        <v>0</v>
      </c>
      <c r="AU39" s="5" t="s">
        <v>169</v>
      </c>
      <c r="AV39" s="15">
        <f t="shared" si="51"/>
        <v>0</v>
      </c>
      <c r="AW39" s="10" t="str">
        <f>IFERROR(VLOOKUP(A39,'15'!U:V,2,0),"0")</f>
        <v>0</v>
      </c>
      <c r="AX39" s="5" t="s">
        <v>169</v>
      </c>
      <c r="AY39" s="15">
        <f t="shared" si="52"/>
        <v>0</v>
      </c>
      <c r="AZ39" s="10" t="str">
        <f>IFERROR(VLOOKUP(A39,'16'!U:V,2,0),"0")</f>
        <v>0</v>
      </c>
      <c r="BA39" s="5" t="s">
        <v>169</v>
      </c>
      <c r="BB39" s="15">
        <f t="shared" si="53"/>
        <v>0</v>
      </c>
      <c r="BC39" s="10" t="str">
        <f>IFERROR(VLOOKUP(A39,'17'!U:V,2,0),"0")</f>
        <v>0</v>
      </c>
      <c r="BD39" s="5" t="s">
        <v>169</v>
      </c>
      <c r="BE39" s="15">
        <f t="shared" si="54"/>
        <v>0</v>
      </c>
      <c r="BF39" s="10" t="str">
        <f>IFERROR(VLOOKUP(A39,'18'!U:V,2,0),"0")</f>
        <v>0</v>
      </c>
      <c r="BG39" s="5" t="s">
        <v>169</v>
      </c>
      <c r="BH39" s="15">
        <f t="shared" si="23"/>
        <v>0</v>
      </c>
      <c r="BI39" s="10" t="str">
        <f>IFERROR(VLOOKUP(A39,'19'!U:V,2,0),"0")</f>
        <v>0</v>
      </c>
      <c r="BJ39" s="5" t="s">
        <v>169</v>
      </c>
      <c r="BK39" s="15">
        <f t="shared" si="24"/>
        <v>0</v>
      </c>
      <c r="BL39" s="10" t="str">
        <f>IFERROR(VLOOKUP(A39,'20'!U:V,2,0),"0")</f>
        <v>0</v>
      </c>
      <c r="BM39" s="5" t="s">
        <v>169</v>
      </c>
      <c r="BN39" s="15">
        <f t="shared" si="25"/>
        <v>0</v>
      </c>
      <c r="BO39" s="10" t="str">
        <f>IFERROR(VLOOKUP(A39,'21'!U:V,2,0),"0")</f>
        <v>0</v>
      </c>
      <c r="BP39" s="5" t="s">
        <v>169</v>
      </c>
      <c r="BQ39" s="15">
        <f t="shared" si="26"/>
        <v>0</v>
      </c>
      <c r="BR39" s="10" t="str">
        <f>IFERROR(VLOOKUP(A39,'22'!U:V,2,0),"0")</f>
        <v>0</v>
      </c>
      <c r="BS39" s="5" t="s">
        <v>169</v>
      </c>
      <c r="BT39" s="15">
        <f t="shared" si="27"/>
        <v>0</v>
      </c>
      <c r="BU39" s="10" t="str">
        <f>IFERROR(VLOOKUP(A39,'23'!U:V,2,0),"0")</f>
        <v>0</v>
      </c>
      <c r="BV39" s="5" t="s">
        <v>169</v>
      </c>
      <c r="BW39" s="15">
        <f t="shared" si="28"/>
        <v>0</v>
      </c>
      <c r="BX39" s="10" t="str">
        <f>IFERROR(VLOOKUP(A39,'24'!U:V,2,0),"0")</f>
        <v>0</v>
      </c>
      <c r="BY39" s="5" t="s">
        <v>169</v>
      </c>
      <c r="BZ39" s="15">
        <f t="shared" si="29"/>
        <v>0</v>
      </c>
      <c r="CA39" s="10" t="str">
        <f>IFERROR(VLOOKUP(A39,'25'!U:V,2,0),"0")</f>
        <v>0</v>
      </c>
      <c r="CB39" s="5" t="s">
        <v>169</v>
      </c>
      <c r="CC39" s="15">
        <f t="shared" si="30"/>
        <v>0</v>
      </c>
      <c r="CD39" s="10" t="str">
        <f>IFERROR(VLOOKUP(A39,'26'!U:V,2,0),"0")</f>
        <v>0</v>
      </c>
      <c r="CE39" s="5" t="s">
        <v>169</v>
      </c>
      <c r="CF39" s="15">
        <f t="shared" si="31"/>
        <v>0</v>
      </c>
      <c r="CG39" s="10" t="str">
        <f>IFERROR(VLOOKUP(A39,'27'!U:V,2,0),"0")</f>
        <v>0</v>
      </c>
      <c r="CH39" s="5" t="s">
        <v>169</v>
      </c>
      <c r="CI39" s="15">
        <f t="shared" si="32"/>
        <v>0</v>
      </c>
      <c r="CJ39" s="10" t="str">
        <f>IFERROR(VLOOKUP(A39,'28'!U:V,2,0),"0")</f>
        <v>0</v>
      </c>
      <c r="CK39" s="5" t="s">
        <v>169</v>
      </c>
      <c r="CL39" s="15">
        <f t="shared" si="33"/>
        <v>0</v>
      </c>
      <c r="CM39" s="10" t="str">
        <f>IFERROR(VLOOKUP(A39,'29'!U:V,2,0),"0")</f>
        <v>0</v>
      </c>
      <c r="CN39" s="5" t="s">
        <v>169</v>
      </c>
      <c r="CO39" s="15">
        <f t="shared" si="34"/>
        <v>0</v>
      </c>
      <c r="CP39" s="10" t="str">
        <f>IFERROR(VLOOKUP(A39,'30'!U:V,2,0),"0")</f>
        <v>0</v>
      </c>
      <c r="CQ39" s="5" t="s">
        <v>169</v>
      </c>
      <c r="CR39" s="15">
        <f t="shared" si="35"/>
        <v>0</v>
      </c>
      <c r="CS39" s="10" t="str">
        <f>IFERROR(VLOOKUP(A39,'31'!U:V,2,0),"0")</f>
        <v>0</v>
      </c>
      <c r="CT39" s="5" t="s">
        <v>169</v>
      </c>
      <c r="CU39" s="15">
        <f t="shared" si="36"/>
        <v>0</v>
      </c>
      <c r="CV39" s="10" t="str">
        <f>IFERROR(VLOOKUP(A39,'เซต1-28'!V:W,2,0),"0")</f>
        <v>0</v>
      </c>
      <c r="CW39" s="5" t="s">
        <v>169</v>
      </c>
      <c r="CX39" s="15">
        <f t="shared" si="20"/>
        <v>0</v>
      </c>
    </row>
    <row r="40" spans="1:102" x14ac:dyDescent="0.25">
      <c r="A40" s="6" t="s">
        <v>88</v>
      </c>
      <c r="B40" s="4" t="s">
        <v>89</v>
      </c>
      <c r="C40" s="13">
        <v>4.54</v>
      </c>
      <c r="D40" s="19">
        <f t="shared" si="21"/>
        <v>0</v>
      </c>
      <c r="E40" s="5" t="s">
        <v>169</v>
      </c>
      <c r="F40" s="13">
        <f t="shared" si="37"/>
        <v>0</v>
      </c>
      <c r="G40" s="10" t="str">
        <f>IFERROR(VLOOKUP(A40,'1'!U:V,2,0),"0")</f>
        <v>0</v>
      </c>
      <c r="H40" s="5" t="s">
        <v>169</v>
      </c>
      <c r="I40" s="15">
        <f t="shared" si="38"/>
        <v>0</v>
      </c>
      <c r="J40" s="10" t="str">
        <f>IFERROR(VLOOKUP(A40,'2'!U:V,2,0),"0")</f>
        <v>0</v>
      </c>
      <c r="K40" s="5" t="s">
        <v>169</v>
      </c>
      <c r="L40" s="15">
        <f t="shared" si="39"/>
        <v>0</v>
      </c>
      <c r="M40" s="10" t="str">
        <f>IFERROR(VLOOKUP(A40,'3'!U:V,2,0),"0")</f>
        <v>0</v>
      </c>
      <c r="N40" s="5" t="s">
        <v>169</v>
      </c>
      <c r="O40" s="15">
        <f t="shared" si="40"/>
        <v>0</v>
      </c>
      <c r="P40" s="10" t="str">
        <f>IFERROR(VLOOKUP(A40,'4'!U:V,2,0),"0")</f>
        <v>0</v>
      </c>
      <c r="Q40" s="5" t="s">
        <v>169</v>
      </c>
      <c r="R40" s="15">
        <f t="shared" si="41"/>
        <v>0</v>
      </c>
      <c r="S40" s="10" t="str">
        <f>IFERROR(VLOOKUP(A40,'5'!U:V,2,0),"0")</f>
        <v>0</v>
      </c>
      <c r="T40" s="5" t="s">
        <v>169</v>
      </c>
      <c r="U40" s="15">
        <f t="shared" si="42"/>
        <v>0</v>
      </c>
      <c r="V40" s="10" t="str">
        <f>IFERROR(VLOOKUP(A40,'6'!U:V,2,0),"0")</f>
        <v>0</v>
      </c>
      <c r="W40" s="5" t="s">
        <v>169</v>
      </c>
      <c r="X40" s="15">
        <f t="shared" si="43"/>
        <v>0</v>
      </c>
      <c r="Y40" s="10" t="str">
        <f>IFERROR(VLOOKUP(A40,'7'!U:V,2,0),"0")</f>
        <v>0</v>
      </c>
      <c r="Z40" s="5" t="s">
        <v>169</v>
      </c>
      <c r="AA40" s="15">
        <f t="shared" si="44"/>
        <v>0</v>
      </c>
      <c r="AB40" s="10" t="str">
        <f>IFERROR(VLOOKUP(A40,'8'!U:V,2,0),"0")</f>
        <v>0</v>
      </c>
      <c r="AC40" s="5" t="s">
        <v>169</v>
      </c>
      <c r="AD40" s="15">
        <f t="shared" si="45"/>
        <v>0</v>
      </c>
      <c r="AE40" s="10" t="str">
        <f>IFERROR(VLOOKUP(A40,'9'!U:V,2,0),"0")</f>
        <v>0</v>
      </c>
      <c r="AF40" s="5" t="s">
        <v>169</v>
      </c>
      <c r="AG40" s="15">
        <f t="shared" si="46"/>
        <v>0</v>
      </c>
      <c r="AH40" s="10" t="str">
        <f>IFERROR(VLOOKUP(A40,'10'!U:V,2,0),"0")</f>
        <v>0</v>
      </c>
      <c r="AI40" s="5" t="s">
        <v>169</v>
      </c>
      <c r="AJ40" s="15">
        <f t="shared" si="47"/>
        <v>0</v>
      </c>
      <c r="AK40" s="10" t="str">
        <f>IFERROR(VLOOKUP(A40,'11'!U:V,2,0),"0")</f>
        <v>0</v>
      </c>
      <c r="AL40" s="5" t="s">
        <v>169</v>
      </c>
      <c r="AM40" s="15">
        <f t="shared" si="48"/>
        <v>0</v>
      </c>
      <c r="AN40" s="10" t="str">
        <f>IFERROR(VLOOKUP(A40,'12'!U:V,2,0),"0")</f>
        <v>0</v>
      </c>
      <c r="AO40" s="5" t="s">
        <v>169</v>
      </c>
      <c r="AP40" s="15">
        <f t="shared" si="49"/>
        <v>0</v>
      </c>
      <c r="AQ40" s="10" t="str">
        <f>IFERROR(VLOOKUP(A40,'13'!U:V,2,0),"0")</f>
        <v>0</v>
      </c>
      <c r="AR40" s="5" t="s">
        <v>169</v>
      </c>
      <c r="AS40" s="15">
        <f t="shared" si="50"/>
        <v>0</v>
      </c>
      <c r="AT40" s="10" t="str">
        <f>IFERROR(VLOOKUP(A40,'14'!U:V,2,0),"0")</f>
        <v>0</v>
      </c>
      <c r="AU40" s="5" t="s">
        <v>169</v>
      </c>
      <c r="AV40" s="15">
        <f t="shared" si="51"/>
        <v>0</v>
      </c>
      <c r="AW40" s="10" t="str">
        <f>IFERROR(VLOOKUP(A40,'15'!U:V,2,0),"0")</f>
        <v>0</v>
      </c>
      <c r="AX40" s="5" t="s">
        <v>169</v>
      </c>
      <c r="AY40" s="15">
        <f t="shared" si="52"/>
        <v>0</v>
      </c>
      <c r="AZ40" s="10" t="str">
        <f>IFERROR(VLOOKUP(A40,'16'!U:V,2,0),"0")</f>
        <v>0</v>
      </c>
      <c r="BA40" s="5" t="s">
        <v>169</v>
      </c>
      <c r="BB40" s="15">
        <f t="shared" si="53"/>
        <v>0</v>
      </c>
      <c r="BC40" s="10" t="str">
        <f>IFERROR(VLOOKUP(A40,'17'!U:V,2,0),"0")</f>
        <v>0</v>
      </c>
      <c r="BD40" s="5" t="s">
        <v>169</v>
      </c>
      <c r="BE40" s="15">
        <f t="shared" si="54"/>
        <v>0</v>
      </c>
      <c r="BF40" s="10" t="str">
        <f>IFERROR(VLOOKUP(A40,'18'!U:V,2,0),"0")</f>
        <v>0</v>
      </c>
      <c r="BG40" s="5" t="s">
        <v>169</v>
      </c>
      <c r="BH40" s="15">
        <f t="shared" si="23"/>
        <v>0</v>
      </c>
      <c r="BI40" s="10" t="str">
        <f>IFERROR(VLOOKUP(A40,'19'!U:V,2,0),"0")</f>
        <v>0</v>
      </c>
      <c r="BJ40" s="5" t="s">
        <v>169</v>
      </c>
      <c r="BK40" s="15">
        <f t="shared" si="24"/>
        <v>0</v>
      </c>
      <c r="BL40" s="10" t="str">
        <f>IFERROR(VLOOKUP(A40,'20'!U:V,2,0),"0")</f>
        <v>0</v>
      </c>
      <c r="BM40" s="5" t="s">
        <v>169</v>
      </c>
      <c r="BN40" s="15">
        <f t="shared" si="25"/>
        <v>0</v>
      </c>
      <c r="BO40" s="10" t="str">
        <f>IFERROR(VLOOKUP(A40,'21'!U:V,2,0),"0")</f>
        <v>0</v>
      </c>
      <c r="BP40" s="5" t="s">
        <v>169</v>
      </c>
      <c r="BQ40" s="15">
        <f t="shared" si="26"/>
        <v>0</v>
      </c>
      <c r="BR40" s="10" t="str">
        <f>IFERROR(VLOOKUP(A40,'22'!U:V,2,0),"0")</f>
        <v>0</v>
      </c>
      <c r="BS40" s="5" t="s">
        <v>169</v>
      </c>
      <c r="BT40" s="15">
        <f t="shared" si="27"/>
        <v>0</v>
      </c>
      <c r="BU40" s="10" t="str">
        <f>IFERROR(VLOOKUP(A40,'23'!U:V,2,0),"0")</f>
        <v>0</v>
      </c>
      <c r="BV40" s="5" t="s">
        <v>169</v>
      </c>
      <c r="BW40" s="15">
        <f t="shared" si="28"/>
        <v>0</v>
      </c>
      <c r="BX40" s="10" t="str">
        <f>IFERROR(VLOOKUP(A40,'24'!U:V,2,0),"0")</f>
        <v>0</v>
      </c>
      <c r="BY40" s="5" t="s">
        <v>169</v>
      </c>
      <c r="BZ40" s="15">
        <f t="shared" si="29"/>
        <v>0</v>
      </c>
      <c r="CA40" s="10" t="str">
        <f>IFERROR(VLOOKUP(A40,'25'!U:V,2,0),"0")</f>
        <v>0</v>
      </c>
      <c r="CB40" s="5" t="s">
        <v>169</v>
      </c>
      <c r="CC40" s="15">
        <f t="shared" si="30"/>
        <v>0</v>
      </c>
      <c r="CD40" s="10" t="str">
        <f>IFERROR(VLOOKUP(A40,'26'!U:V,2,0),"0")</f>
        <v>0</v>
      </c>
      <c r="CE40" s="5" t="s">
        <v>169</v>
      </c>
      <c r="CF40" s="15">
        <f t="shared" si="31"/>
        <v>0</v>
      </c>
      <c r="CG40" s="10" t="str">
        <f>IFERROR(VLOOKUP(A40,'27'!U:V,2,0),"0")</f>
        <v>0</v>
      </c>
      <c r="CH40" s="5" t="s">
        <v>169</v>
      </c>
      <c r="CI40" s="15">
        <f t="shared" si="32"/>
        <v>0</v>
      </c>
      <c r="CJ40" s="10" t="str">
        <f>IFERROR(VLOOKUP(A40,'28'!U:V,2,0),"0")</f>
        <v>0</v>
      </c>
      <c r="CK40" s="5" t="s">
        <v>169</v>
      </c>
      <c r="CL40" s="15">
        <f t="shared" si="33"/>
        <v>0</v>
      </c>
      <c r="CM40" s="10" t="str">
        <f>IFERROR(VLOOKUP(A40,'29'!U:V,2,0),"0")</f>
        <v>0</v>
      </c>
      <c r="CN40" s="5" t="s">
        <v>169</v>
      </c>
      <c r="CO40" s="15">
        <f t="shared" si="34"/>
        <v>0</v>
      </c>
      <c r="CP40" s="10" t="str">
        <f>IFERROR(VLOOKUP(A40,'30'!U:V,2,0),"0")</f>
        <v>0</v>
      </c>
      <c r="CQ40" s="5" t="s">
        <v>169</v>
      </c>
      <c r="CR40" s="15">
        <f t="shared" si="35"/>
        <v>0</v>
      </c>
      <c r="CS40" s="10" t="str">
        <f>IFERROR(VLOOKUP(A40,'31'!U:V,2,0),"0")</f>
        <v>0</v>
      </c>
      <c r="CT40" s="5" t="s">
        <v>169</v>
      </c>
      <c r="CU40" s="15">
        <f t="shared" si="36"/>
        <v>0</v>
      </c>
      <c r="CV40" s="10" t="str">
        <f>IFERROR(VLOOKUP(A40,'เซต1-28'!V:W,2,0),"0")</f>
        <v>0</v>
      </c>
      <c r="CW40" s="5" t="s">
        <v>169</v>
      </c>
      <c r="CX40" s="15">
        <f t="shared" si="20"/>
        <v>0</v>
      </c>
    </row>
    <row r="41" spans="1:102" x14ac:dyDescent="0.25">
      <c r="A41" s="6" t="s">
        <v>127</v>
      </c>
      <c r="B41" s="4" t="s">
        <v>128</v>
      </c>
      <c r="C41" s="13">
        <v>4.17</v>
      </c>
      <c r="D41" s="19">
        <f t="shared" si="21"/>
        <v>0</v>
      </c>
      <c r="E41" s="5" t="s">
        <v>169</v>
      </c>
      <c r="F41" s="13">
        <f t="shared" si="37"/>
        <v>0</v>
      </c>
      <c r="G41" s="10" t="str">
        <f>IFERROR(VLOOKUP(A41,'1'!U:V,2,0),"0")</f>
        <v>0</v>
      </c>
      <c r="H41" s="5" t="s">
        <v>169</v>
      </c>
      <c r="I41" s="15">
        <f t="shared" si="38"/>
        <v>0</v>
      </c>
      <c r="J41" s="10" t="str">
        <f>IFERROR(VLOOKUP(A41,'2'!U:V,2,0),"0")</f>
        <v>0</v>
      </c>
      <c r="K41" s="5" t="s">
        <v>169</v>
      </c>
      <c r="L41" s="15">
        <f t="shared" si="39"/>
        <v>0</v>
      </c>
      <c r="M41" s="10" t="str">
        <f>IFERROR(VLOOKUP(A41,'3'!U:V,2,0),"0")</f>
        <v>0</v>
      </c>
      <c r="N41" s="5" t="s">
        <v>169</v>
      </c>
      <c r="O41" s="15">
        <f t="shared" si="40"/>
        <v>0</v>
      </c>
      <c r="P41" s="10" t="str">
        <f>IFERROR(VLOOKUP(A41,'4'!U:V,2,0),"0")</f>
        <v>0</v>
      </c>
      <c r="Q41" s="5" t="s">
        <v>169</v>
      </c>
      <c r="R41" s="15">
        <f t="shared" si="41"/>
        <v>0</v>
      </c>
      <c r="S41" s="10" t="str">
        <f>IFERROR(VLOOKUP(A41,'5'!U:V,2,0),"0")</f>
        <v>0</v>
      </c>
      <c r="T41" s="5" t="s">
        <v>169</v>
      </c>
      <c r="U41" s="15">
        <f t="shared" si="42"/>
        <v>0</v>
      </c>
      <c r="V41" s="10" t="str">
        <f>IFERROR(VLOOKUP(A41,'6'!U:V,2,0),"0")</f>
        <v>0</v>
      </c>
      <c r="W41" s="5" t="s">
        <v>169</v>
      </c>
      <c r="X41" s="15">
        <f t="shared" si="43"/>
        <v>0</v>
      </c>
      <c r="Y41" s="10" t="str">
        <f>IFERROR(VLOOKUP(A41,'7'!U:V,2,0),"0")</f>
        <v>0</v>
      </c>
      <c r="Z41" s="5" t="s">
        <v>169</v>
      </c>
      <c r="AA41" s="15">
        <f t="shared" si="44"/>
        <v>0</v>
      </c>
      <c r="AB41" s="10" t="str">
        <f>IFERROR(VLOOKUP(A41,'8'!U:V,2,0),"0")</f>
        <v>0</v>
      </c>
      <c r="AC41" s="5" t="s">
        <v>169</v>
      </c>
      <c r="AD41" s="15">
        <f t="shared" si="45"/>
        <v>0</v>
      </c>
      <c r="AE41" s="10" t="str">
        <f>IFERROR(VLOOKUP(A41,'9'!U:V,2,0),"0")</f>
        <v>0</v>
      </c>
      <c r="AF41" s="5" t="s">
        <v>169</v>
      </c>
      <c r="AG41" s="15">
        <f t="shared" si="46"/>
        <v>0</v>
      </c>
      <c r="AH41" s="10" t="str">
        <f>IFERROR(VLOOKUP(A41,'10'!U:V,2,0),"0")</f>
        <v>0</v>
      </c>
      <c r="AI41" s="5" t="s">
        <v>169</v>
      </c>
      <c r="AJ41" s="15">
        <f t="shared" si="47"/>
        <v>0</v>
      </c>
      <c r="AK41" s="10" t="str">
        <f>IFERROR(VLOOKUP(A41,'11'!U:V,2,0),"0")</f>
        <v>0</v>
      </c>
      <c r="AL41" s="5" t="s">
        <v>169</v>
      </c>
      <c r="AM41" s="15">
        <f t="shared" si="48"/>
        <v>0</v>
      </c>
      <c r="AN41" s="10" t="str">
        <f>IFERROR(VLOOKUP(A41,'12'!U:V,2,0),"0")</f>
        <v>0</v>
      </c>
      <c r="AO41" s="5" t="s">
        <v>169</v>
      </c>
      <c r="AP41" s="15">
        <f t="shared" si="49"/>
        <v>0</v>
      </c>
      <c r="AQ41" s="10" t="str">
        <f>IFERROR(VLOOKUP(A41,'13'!U:V,2,0),"0")</f>
        <v>0</v>
      </c>
      <c r="AR41" s="5" t="s">
        <v>169</v>
      </c>
      <c r="AS41" s="15">
        <f t="shared" si="50"/>
        <v>0</v>
      </c>
      <c r="AT41" s="10" t="str">
        <f>IFERROR(VLOOKUP(A41,'14'!U:V,2,0),"0")</f>
        <v>0</v>
      </c>
      <c r="AU41" s="5" t="s">
        <v>169</v>
      </c>
      <c r="AV41" s="15">
        <f t="shared" si="51"/>
        <v>0</v>
      </c>
      <c r="AW41" s="10" t="str">
        <f>IFERROR(VLOOKUP(A41,'15'!U:V,2,0),"0")</f>
        <v>0</v>
      </c>
      <c r="AX41" s="5" t="s">
        <v>169</v>
      </c>
      <c r="AY41" s="15">
        <f t="shared" si="52"/>
        <v>0</v>
      </c>
      <c r="AZ41" s="10" t="str">
        <f>IFERROR(VLOOKUP(A41,'16'!U:V,2,0),"0")</f>
        <v>0</v>
      </c>
      <c r="BA41" s="5" t="s">
        <v>169</v>
      </c>
      <c r="BB41" s="15">
        <f t="shared" si="53"/>
        <v>0</v>
      </c>
      <c r="BC41" s="10" t="str">
        <f>IFERROR(VLOOKUP(A41,'17'!U:V,2,0),"0")</f>
        <v>0</v>
      </c>
      <c r="BD41" s="5" t="s">
        <v>169</v>
      </c>
      <c r="BE41" s="15">
        <f t="shared" si="54"/>
        <v>0</v>
      </c>
      <c r="BF41" s="10" t="str">
        <f>IFERROR(VLOOKUP(A41,'18'!U:V,2,0),"0")</f>
        <v>0</v>
      </c>
      <c r="BG41" s="5" t="s">
        <v>169</v>
      </c>
      <c r="BH41" s="15">
        <f t="shared" si="23"/>
        <v>0</v>
      </c>
      <c r="BI41" s="10" t="str">
        <f>IFERROR(VLOOKUP(A41,'19'!U:V,2,0),"0")</f>
        <v>0</v>
      </c>
      <c r="BJ41" s="5" t="s">
        <v>169</v>
      </c>
      <c r="BK41" s="15">
        <f t="shared" si="24"/>
        <v>0</v>
      </c>
      <c r="BL41" s="10" t="str">
        <f>IFERROR(VLOOKUP(A41,'20'!U:V,2,0),"0")</f>
        <v>0</v>
      </c>
      <c r="BM41" s="5" t="s">
        <v>169</v>
      </c>
      <c r="BN41" s="15">
        <f t="shared" si="25"/>
        <v>0</v>
      </c>
      <c r="BO41" s="10" t="str">
        <f>IFERROR(VLOOKUP(A41,'21'!U:V,2,0),"0")</f>
        <v>0</v>
      </c>
      <c r="BP41" s="5" t="s">
        <v>169</v>
      </c>
      <c r="BQ41" s="15">
        <f t="shared" si="26"/>
        <v>0</v>
      </c>
      <c r="BR41" s="10" t="str">
        <f>IFERROR(VLOOKUP(A41,'22'!U:V,2,0),"0")</f>
        <v>0</v>
      </c>
      <c r="BS41" s="5" t="s">
        <v>169</v>
      </c>
      <c r="BT41" s="15">
        <f t="shared" si="27"/>
        <v>0</v>
      </c>
      <c r="BU41" s="10" t="str">
        <f>IFERROR(VLOOKUP(A41,'23'!U:V,2,0),"0")</f>
        <v>0</v>
      </c>
      <c r="BV41" s="5" t="s">
        <v>169</v>
      </c>
      <c r="BW41" s="15">
        <f t="shared" si="28"/>
        <v>0</v>
      </c>
      <c r="BX41" s="10" t="str">
        <f>IFERROR(VLOOKUP(A41,'24'!U:V,2,0),"0")</f>
        <v>0</v>
      </c>
      <c r="BY41" s="5" t="s">
        <v>169</v>
      </c>
      <c r="BZ41" s="15">
        <f t="shared" si="29"/>
        <v>0</v>
      </c>
      <c r="CA41" s="10" t="str">
        <f>IFERROR(VLOOKUP(A41,'25'!U:V,2,0),"0")</f>
        <v>0</v>
      </c>
      <c r="CB41" s="5" t="s">
        <v>169</v>
      </c>
      <c r="CC41" s="15">
        <f t="shared" si="30"/>
        <v>0</v>
      </c>
      <c r="CD41" s="10" t="str">
        <f>IFERROR(VLOOKUP(A41,'26'!U:V,2,0),"0")</f>
        <v>0</v>
      </c>
      <c r="CE41" s="5" t="s">
        <v>169</v>
      </c>
      <c r="CF41" s="15">
        <f t="shared" si="31"/>
        <v>0</v>
      </c>
      <c r="CG41" s="10" t="str">
        <f>IFERROR(VLOOKUP(A41,'27'!U:V,2,0),"0")</f>
        <v>0</v>
      </c>
      <c r="CH41" s="5" t="s">
        <v>169</v>
      </c>
      <c r="CI41" s="15">
        <f t="shared" si="32"/>
        <v>0</v>
      </c>
      <c r="CJ41" s="10" t="str">
        <f>IFERROR(VLOOKUP(A41,'28'!U:V,2,0),"0")</f>
        <v>0</v>
      </c>
      <c r="CK41" s="5" t="s">
        <v>169</v>
      </c>
      <c r="CL41" s="15">
        <f t="shared" si="33"/>
        <v>0</v>
      </c>
      <c r="CM41" s="10" t="str">
        <f>IFERROR(VLOOKUP(A41,'29'!U:V,2,0),"0")</f>
        <v>0</v>
      </c>
      <c r="CN41" s="5" t="s">
        <v>169</v>
      </c>
      <c r="CO41" s="15">
        <f t="shared" si="34"/>
        <v>0</v>
      </c>
      <c r="CP41" s="10" t="str">
        <f>IFERROR(VLOOKUP(A41,'30'!U:V,2,0),"0")</f>
        <v>0</v>
      </c>
      <c r="CQ41" s="5" t="s">
        <v>169</v>
      </c>
      <c r="CR41" s="15">
        <f t="shared" si="35"/>
        <v>0</v>
      </c>
      <c r="CS41" s="10" t="str">
        <f>IFERROR(VLOOKUP(A41,'31'!U:V,2,0),"0")</f>
        <v>0</v>
      </c>
      <c r="CT41" s="5" t="s">
        <v>169</v>
      </c>
      <c r="CU41" s="15">
        <f t="shared" si="36"/>
        <v>0</v>
      </c>
      <c r="CV41" s="10" t="str">
        <f>IFERROR(VLOOKUP(A41,'เซต1-28'!V:W,2,0),"0")</f>
        <v>0</v>
      </c>
      <c r="CW41" s="5" t="s">
        <v>169</v>
      </c>
      <c r="CX41" s="15">
        <f t="shared" si="20"/>
        <v>0</v>
      </c>
    </row>
    <row r="42" spans="1:102" x14ac:dyDescent="0.25">
      <c r="A42" s="6" t="s">
        <v>96</v>
      </c>
      <c r="B42" s="4" t="s">
        <v>97</v>
      </c>
      <c r="C42" s="13">
        <v>4.17</v>
      </c>
      <c r="D42" s="19">
        <f t="shared" si="21"/>
        <v>0</v>
      </c>
      <c r="E42" s="5" t="s">
        <v>169</v>
      </c>
      <c r="F42" s="13">
        <f t="shared" si="37"/>
        <v>0</v>
      </c>
      <c r="G42" s="10" t="str">
        <f>IFERROR(VLOOKUP(A42,'1'!U:V,2,0),"0")</f>
        <v>0</v>
      </c>
      <c r="H42" s="5" t="s">
        <v>169</v>
      </c>
      <c r="I42" s="15">
        <f t="shared" si="38"/>
        <v>0</v>
      </c>
      <c r="J42" s="10" t="str">
        <f>IFERROR(VLOOKUP(A42,'2'!U:V,2,0),"0")</f>
        <v>0</v>
      </c>
      <c r="K42" s="5" t="s">
        <v>169</v>
      </c>
      <c r="L42" s="15">
        <f t="shared" si="39"/>
        <v>0</v>
      </c>
      <c r="M42" s="10" t="str">
        <f>IFERROR(VLOOKUP(A42,'3'!U:V,2,0),"0")</f>
        <v>0</v>
      </c>
      <c r="N42" s="5" t="s">
        <v>169</v>
      </c>
      <c r="O42" s="15">
        <f t="shared" si="40"/>
        <v>0</v>
      </c>
      <c r="P42" s="10" t="str">
        <f>IFERROR(VLOOKUP(A42,'4'!U:V,2,0),"0")</f>
        <v>0</v>
      </c>
      <c r="Q42" s="5" t="s">
        <v>169</v>
      </c>
      <c r="R42" s="15">
        <f t="shared" si="41"/>
        <v>0</v>
      </c>
      <c r="S42" s="10" t="str">
        <f>IFERROR(VLOOKUP(A42,'5'!U:V,2,0),"0")</f>
        <v>0</v>
      </c>
      <c r="T42" s="5" t="s">
        <v>169</v>
      </c>
      <c r="U42" s="15">
        <f t="shared" si="42"/>
        <v>0</v>
      </c>
      <c r="V42" s="10" t="str">
        <f>IFERROR(VLOOKUP(A42,'6'!U:V,2,0),"0")</f>
        <v>0</v>
      </c>
      <c r="W42" s="5" t="s">
        <v>169</v>
      </c>
      <c r="X42" s="15">
        <f t="shared" si="43"/>
        <v>0</v>
      </c>
      <c r="Y42" s="10" t="str">
        <f>IFERROR(VLOOKUP(A42,'7'!U:V,2,0),"0")</f>
        <v>0</v>
      </c>
      <c r="Z42" s="5" t="s">
        <v>169</v>
      </c>
      <c r="AA42" s="15">
        <f t="shared" si="44"/>
        <v>0</v>
      </c>
      <c r="AB42" s="10" t="str">
        <f>IFERROR(VLOOKUP(A42,'8'!U:V,2,0),"0")</f>
        <v>0</v>
      </c>
      <c r="AC42" s="5" t="s">
        <v>169</v>
      </c>
      <c r="AD42" s="15">
        <f t="shared" si="45"/>
        <v>0</v>
      </c>
      <c r="AE42" s="10" t="str">
        <f>IFERROR(VLOOKUP(A42,'9'!U:V,2,0),"0")</f>
        <v>0</v>
      </c>
      <c r="AF42" s="5" t="s">
        <v>169</v>
      </c>
      <c r="AG42" s="15">
        <f t="shared" si="46"/>
        <v>0</v>
      </c>
      <c r="AH42" s="10" t="str">
        <f>IFERROR(VLOOKUP(A42,'10'!U:V,2,0),"0")</f>
        <v>0</v>
      </c>
      <c r="AI42" s="5" t="s">
        <v>169</v>
      </c>
      <c r="AJ42" s="15">
        <f t="shared" si="47"/>
        <v>0</v>
      </c>
      <c r="AK42" s="10" t="str">
        <f>IFERROR(VLOOKUP(A42,'11'!U:V,2,0),"0")</f>
        <v>0</v>
      </c>
      <c r="AL42" s="5" t="s">
        <v>169</v>
      </c>
      <c r="AM42" s="15">
        <f t="shared" si="48"/>
        <v>0</v>
      </c>
      <c r="AN42" s="10" t="str">
        <f>IFERROR(VLOOKUP(A42,'12'!U:V,2,0),"0")</f>
        <v>0</v>
      </c>
      <c r="AO42" s="5" t="s">
        <v>169</v>
      </c>
      <c r="AP42" s="15">
        <f t="shared" si="49"/>
        <v>0</v>
      </c>
      <c r="AQ42" s="10" t="str">
        <f>IFERROR(VLOOKUP(A42,'13'!U:V,2,0),"0")</f>
        <v>0</v>
      </c>
      <c r="AR42" s="5" t="s">
        <v>169</v>
      </c>
      <c r="AS42" s="15">
        <f t="shared" si="50"/>
        <v>0</v>
      </c>
      <c r="AT42" s="10" t="str">
        <f>IFERROR(VLOOKUP(A42,'14'!U:V,2,0),"0")</f>
        <v>0</v>
      </c>
      <c r="AU42" s="5" t="s">
        <v>169</v>
      </c>
      <c r="AV42" s="15">
        <f t="shared" si="51"/>
        <v>0</v>
      </c>
      <c r="AW42" s="10" t="str">
        <f>IFERROR(VLOOKUP(A42,'15'!U:V,2,0),"0")</f>
        <v>0</v>
      </c>
      <c r="AX42" s="5" t="s">
        <v>169</v>
      </c>
      <c r="AY42" s="15">
        <f t="shared" si="52"/>
        <v>0</v>
      </c>
      <c r="AZ42" s="10" t="str">
        <f>IFERROR(VLOOKUP(A42,'16'!U:V,2,0),"0")</f>
        <v>0</v>
      </c>
      <c r="BA42" s="5" t="s">
        <v>169</v>
      </c>
      <c r="BB42" s="15">
        <f t="shared" si="53"/>
        <v>0</v>
      </c>
      <c r="BC42" s="10" t="str">
        <f>IFERROR(VLOOKUP(A42,'17'!U:V,2,0),"0")</f>
        <v>0</v>
      </c>
      <c r="BD42" s="5" t="s">
        <v>169</v>
      </c>
      <c r="BE42" s="15">
        <f t="shared" si="54"/>
        <v>0</v>
      </c>
      <c r="BF42" s="10" t="str">
        <f>IFERROR(VLOOKUP(A42,'18'!U:V,2,0),"0")</f>
        <v>0</v>
      </c>
      <c r="BG42" s="5" t="s">
        <v>169</v>
      </c>
      <c r="BH42" s="15">
        <f t="shared" si="23"/>
        <v>0</v>
      </c>
      <c r="BI42" s="10" t="str">
        <f>IFERROR(VLOOKUP(A42,'19'!U:V,2,0),"0")</f>
        <v>0</v>
      </c>
      <c r="BJ42" s="5" t="s">
        <v>169</v>
      </c>
      <c r="BK42" s="15">
        <f t="shared" si="24"/>
        <v>0</v>
      </c>
      <c r="BL42" s="10" t="str">
        <f>IFERROR(VLOOKUP(A42,'20'!U:V,2,0),"0")</f>
        <v>0</v>
      </c>
      <c r="BM42" s="5" t="s">
        <v>169</v>
      </c>
      <c r="BN42" s="15">
        <f t="shared" si="25"/>
        <v>0</v>
      </c>
      <c r="BO42" s="10" t="str">
        <f>IFERROR(VLOOKUP(A42,'21'!U:V,2,0),"0")</f>
        <v>0</v>
      </c>
      <c r="BP42" s="5" t="s">
        <v>169</v>
      </c>
      <c r="BQ42" s="15">
        <f t="shared" si="26"/>
        <v>0</v>
      </c>
      <c r="BR42" s="10" t="str">
        <f>IFERROR(VLOOKUP(A42,'22'!U:V,2,0),"0")</f>
        <v>0</v>
      </c>
      <c r="BS42" s="5" t="s">
        <v>169</v>
      </c>
      <c r="BT42" s="15">
        <f t="shared" si="27"/>
        <v>0</v>
      </c>
      <c r="BU42" s="10" t="str">
        <f>IFERROR(VLOOKUP(A42,'23'!U:V,2,0),"0")</f>
        <v>0</v>
      </c>
      <c r="BV42" s="5" t="s">
        <v>169</v>
      </c>
      <c r="BW42" s="15">
        <f t="shared" si="28"/>
        <v>0</v>
      </c>
      <c r="BX42" s="10" t="str">
        <f>IFERROR(VLOOKUP(A42,'24'!U:V,2,0),"0")</f>
        <v>0</v>
      </c>
      <c r="BY42" s="5" t="s">
        <v>169</v>
      </c>
      <c r="BZ42" s="15">
        <f t="shared" si="29"/>
        <v>0</v>
      </c>
      <c r="CA42" s="10" t="str">
        <f>IFERROR(VLOOKUP(A42,'25'!U:V,2,0),"0")</f>
        <v>0</v>
      </c>
      <c r="CB42" s="5" t="s">
        <v>169</v>
      </c>
      <c r="CC42" s="15">
        <f t="shared" si="30"/>
        <v>0</v>
      </c>
      <c r="CD42" s="10" t="str">
        <f>IFERROR(VLOOKUP(A42,'26'!U:V,2,0),"0")</f>
        <v>0</v>
      </c>
      <c r="CE42" s="5" t="s">
        <v>169</v>
      </c>
      <c r="CF42" s="15">
        <f t="shared" si="31"/>
        <v>0</v>
      </c>
      <c r="CG42" s="10" t="str">
        <f>IFERROR(VLOOKUP(A42,'27'!U:V,2,0),"0")</f>
        <v>0</v>
      </c>
      <c r="CH42" s="5" t="s">
        <v>169</v>
      </c>
      <c r="CI42" s="15">
        <f t="shared" si="32"/>
        <v>0</v>
      </c>
      <c r="CJ42" s="10" t="str">
        <f>IFERROR(VLOOKUP(A42,'28'!U:V,2,0),"0")</f>
        <v>0</v>
      </c>
      <c r="CK42" s="5" t="s">
        <v>169</v>
      </c>
      <c r="CL42" s="15">
        <f t="shared" si="33"/>
        <v>0</v>
      </c>
      <c r="CM42" s="10" t="str">
        <f>IFERROR(VLOOKUP(A42,'29'!U:V,2,0),"0")</f>
        <v>0</v>
      </c>
      <c r="CN42" s="5" t="s">
        <v>169</v>
      </c>
      <c r="CO42" s="15">
        <f t="shared" si="34"/>
        <v>0</v>
      </c>
      <c r="CP42" s="10" t="str">
        <f>IFERROR(VLOOKUP(A42,'30'!U:V,2,0),"0")</f>
        <v>0</v>
      </c>
      <c r="CQ42" s="5" t="s">
        <v>169</v>
      </c>
      <c r="CR42" s="15">
        <f t="shared" si="35"/>
        <v>0</v>
      </c>
      <c r="CS42" s="10" t="str">
        <f>IFERROR(VLOOKUP(A42,'31'!U:V,2,0),"0")</f>
        <v>0</v>
      </c>
      <c r="CT42" s="5" t="s">
        <v>169</v>
      </c>
      <c r="CU42" s="15">
        <f t="shared" si="36"/>
        <v>0</v>
      </c>
      <c r="CV42" s="10" t="str">
        <f>IFERROR(VLOOKUP(A42,'เซต1-28'!V:W,2,0),"0")</f>
        <v>0</v>
      </c>
      <c r="CW42" s="5" t="s">
        <v>169</v>
      </c>
      <c r="CX42" s="15">
        <f t="shared" si="20"/>
        <v>0</v>
      </c>
    </row>
    <row r="43" spans="1:102" x14ac:dyDescent="0.25">
      <c r="A43" s="6" t="s">
        <v>207</v>
      </c>
      <c r="B43" s="4" t="s">
        <v>97</v>
      </c>
      <c r="C43" s="13">
        <v>4.17</v>
      </c>
      <c r="D43" s="19">
        <f t="shared" si="21"/>
        <v>0</v>
      </c>
      <c r="E43" s="5" t="s">
        <v>169</v>
      </c>
      <c r="F43" s="13">
        <f t="shared" si="37"/>
        <v>0</v>
      </c>
      <c r="G43" s="10" t="str">
        <f>IFERROR(VLOOKUP(A43,'1'!U:V,2,0),"0")</f>
        <v>0</v>
      </c>
      <c r="H43" s="5" t="s">
        <v>169</v>
      </c>
      <c r="I43" s="15">
        <f t="shared" si="38"/>
        <v>0</v>
      </c>
      <c r="J43" s="10" t="str">
        <f>IFERROR(VLOOKUP(A43,'2'!U:V,2,0),"0")</f>
        <v>0</v>
      </c>
      <c r="K43" s="5" t="s">
        <v>169</v>
      </c>
      <c r="L43" s="15">
        <f t="shared" si="39"/>
        <v>0</v>
      </c>
      <c r="M43" s="10" t="str">
        <f>IFERROR(VLOOKUP(A43,'3'!U:V,2,0),"0")</f>
        <v>0</v>
      </c>
      <c r="N43" s="5" t="s">
        <v>169</v>
      </c>
      <c r="O43" s="15">
        <f t="shared" si="40"/>
        <v>0</v>
      </c>
      <c r="P43" s="10" t="str">
        <f>IFERROR(VLOOKUP(A43,'4'!U:V,2,0),"0")</f>
        <v>0</v>
      </c>
      <c r="Q43" s="5" t="s">
        <v>169</v>
      </c>
      <c r="R43" s="15">
        <f t="shared" si="41"/>
        <v>0</v>
      </c>
      <c r="S43" s="10" t="str">
        <f>IFERROR(VLOOKUP(A43,'5'!U:V,2,0),"0")</f>
        <v>0</v>
      </c>
      <c r="T43" s="5" t="s">
        <v>169</v>
      </c>
      <c r="U43" s="15">
        <f t="shared" si="42"/>
        <v>0</v>
      </c>
      <c r="V43" s="10" t="str">
        <f>IFERROR(VLOOKUP(A43,'6'!U:V,2,0),"0")</f>
        <v>0</v>
      </c>
      <c r="W43" s="5" t="s">
        <v>169</v>
      </c>
      <c r="X43" s="15">
        <f t="shared" si="43"/>
        <v>0</v>
      </c>
      <c r="Y43" s="10" t="str">
        <f>IFERROR(VLOOKUP(A43,'7'!U:V,2,0),"0")</f>
        <v>0</v>
      </c>
      <c r="Z43" s="5" t="s">
        <v>169</v>
      </c>
      <c r="AA43" s="15">
        <f t="shared" si="44"/>
        <v>0</v>
      </c>
      <c r="AB43" s="10" t="str">
        <f>IFERROR(VLOOKUP(A43,'8'!U:V,2,0),"0")</f>
        <v>0</v>
      </c>
      <c r="AC43" s="5" t="s">
        <v>169</v>
      </c>
      <c r="AD43" s="15">
        <f t="shared" si="45"/>
        <v>0</v>
      </c>
      <c r="AE43" s="10" t="str">
        <f>IFERROR(VLOOKUP(A43,'9'!U:V,2,0),"0")</f>
        <v>0</v>
      </c>
      <c r="AF43" s="5" t="s">
        <v>169</v>
      </c>
      <c r="AG43" s="15">
        <f t="shared" si="46"/>
        <v>0</v>
      </c>
      <c r="AH43" s="10" t="str">
        <f>IFERROR(VLOOKUP(A43,'10'!U:V,2,0),"0")</f>
        <v>0</v>
      </c>
      <c r="AI43" s="5" t="s">
        <v>169</v>
      </c>
      <c r="AJ43" s="15">
        <f t="shared" si="47"/>
        <v>0</v>
      </c>
      <c r="AK43" s="10" t="str">
        <f>IFERROR(VLOOKUP(A43,'11'!U:V,2,0),"0")</f>
        <v>0</v>
      </c>
      <c r="AL43" s="5" t="s">
        <v>169</v>
      </c>
      <c r="AM43" s="15">
        <f t="shared" si="48"/>
        <v>0</v>
      </c>
      <c r="AN43" s="10" t="str">
        <f>IFERROR(VLOOKUP(A43,'12'!U:V,2,0),"0")</f>
        <v>0</v>
      </c>
      <c r="AO43" s="5" t="s">
        <v>169</v>
      </c>
      <c r="AP43" s="15">
        <f t="shared" si="49"/>
        <v>0</v>
      </c>
      <c r="AQ43" s="10" t="str">
        <f>IFERROR(VLOOKUP(A43,'13'!U:V,2,0),"0")</f>
        <v>0</v>
      </c>
      <c r="AR43" s="5" t="s">
        <v>169</v>
      </c>
      <c r="AS43" s="15">
        <f t="shared" si="50"/>
        <v>0</v>
      </c>
      <c r="AT43" s="10" t="str">
        <f>IFERROR(VLOOKUP(A43,'14'!U:V,2,0),"0")</f>
        <v>0</v>
      </c>
      <c r="AU43" s="5" t="s">
        <v>169</v>
      </c>
      <c r="AV43" s="15">
        <f t="shared" si="51"/>
        <v>0</v>
      </c>
      <c r="AW43" s="10" t="str">
        <f>IFERROR(VLOOKUP(A43,'15'!U:V,2,0),"0")</f>
        <v>0</v>
      </c>
      <c r="AX43" s="5" t="s">
        <v>169</v>
      </c>
      <c r="AY43" s="15">
        <f t="shared" si="52"/>
        <v>0</v>
      </c>
      <c r="AZ43" s="10" t="str">
        <f>IFERROR(VLOOKUP(A43,'16'!U:V,2,0),"0")</f>
        <v>0</v>
      </c>
      <c r="BA43" s="5" t="s">
        <v>169</v>
      </c>
      <c r="BB43" s="15">
        <f t="shared" si="53"/>
        <v>0</v>
      </c>
      <c r="BC43" s="10" t="str">
        <f>IFERROR(VLOOKUP(A43,'17'!U:V,2,0),"0")</f>
        <v>0</v>
      </c>
      <c r="BD43" s="5" t="s">
        <v>169</v>
      </c>
      <c r="BE43" s="15">
        <f t="shared" si="54"/>
        <v>0</v>
      </c>
      <c r="BF43" s="10" t="str">
        <f>IFERROR(VLOOKUP(A43,'18'!U:V,2,0),"0")</f>
        <v>0</v>
      </c>
      <c r="BG43" s="5" t="s">
        <v>169</v>
      </c>
      <c r="BH43" s="15">
        <f t="shared" si="23"/>
        <v>0</v>
      </c>
      <c r="BI43" s="10" t="str">
        <f>IFERROR(VLOOKUP(A43,'19'!U:V,2,0),"0")</f>
        <v>0</v>
      </c>
      <c r="BJ43" s="5" t="s">
        <v>169</v>
      </c>
      <c r="BK43" s="15">
        <f t="shared" si="24"/>
        <v>0</v>
      </c>
      <c r="BL43" s="10" t="str">
        <f>IFERROR(VLOOKUP(A43,'20'!U:V,2,0),"0")</f>
        <v>0</v>
      </c>
      <c r="BM43" s="5" t="s">
        <v>169</v>
      </c>
      <c r="BN43" s="15">
        <f t="shared" si="25"/>
        <v>0</v>
      </c>
      <c r="BO43" s="10" t="str">
        <f>IFERROR(VLOOKUP(A43,'21'!U:V,2,0),"0")</f>
        <v>0</v>
      </c>
      <c r="BP43" s="5" t="s">
        <v>169</v>
      </c>
      <c r="BQ43" s="15">
        <f t="shared" si="26"/>
        <v>0</v>
      </c>
      <c r="BR43" s="10" t="str">
        <f>IFERROR(VLOOKUP(A43,'22'!U:V,2,0),"0")</f>
        <v>0</v>
      </c>
      <c r="BS43" s="5" t="s">
        <v>169</v>
      </c>
      <c r="BT43" s="15">
        <f t="shared" si="27"/>
        <v>0</v>
      </c>
      <c r="BU43" s="10" t="str">
        <f>IFERROR(VLOOKUP(A43,'23'!U:V,2,0),"0")</f>
        <v>0</v>
      </c>
      <c r="BV43" s="5" t="s">
        <v>169</v>
      </c>
      <c r="BW43" s="15">
        <f t="shared" si="28"/>
        <v>0</v>
      </c>
      <c r="BX43" s="10" t="str">
        <f>IFERROR(VLOOKUP(A43,'24'!U:V,2,0),"0")</f>
        <v>0</v>
      </c>
      <c r="BY43" s="5" t="s">
        <v>169</v>
      </c>
      <c r="BZ43" s="15">
        <f t="shared" si="29"/>
        <v>0</v>
      </c>
      <c r="CA43" s="10" t="str">
        <f>IFERROR(VLOOKUP(A43,'25'!U:V,2,0),"0")</f>
        <v>0</v>
      </c>
      <c r="CB43" s="5" t="s">
        <v>169</v>
      </c>
      <c r="CC43" s="15">
        <f t="shared" si="30"/>
        <v>0</v>
      </c>
      <c r="CD43" s="10" t="str">
        <f>IFERROR(VLOOKUP(A43,'26'!U:V,2,0),"0")</f>
        <v>0</v>
      </c>
      <c r="CE43" s="5" t="s">
        <v>169</v>
      </c>
      <c r="CF43" s="15">
        <f t="shared" si="31"/>
        <v>0</v>
      </c>
      <c r="CG43" s="10" t="str">
        <f>IFERROR(VLOOKUP(A43,'27'!U:V,2,0),"0")</f>
        <v>0</v>
      </c>
      <c r="CH43" s="5" t="s">
        <v>169</v>
      </c>
      <c r="CI43" s="15">
        <f t="shared" si="32"/>
        <v>0</v>
      </c>
      <c r="CJ43" s="10" t="str">
        <f>IFERROR(VLOOKUP(A43,'28'!U:V,2,0),"0")</f>
        <v>0</v>
      </c>
      <c r="CK43" s="5" t="s">
        <v>169</v>
      </c>
      <c r="CL43" s="15">
        <f t="shared" si="33"/>
        <v>0</v>
      </c>
      <c r="CM43" s="10" t="str">
        <f>IFERROR(VLOOKUP(A43,'29'!U:V,2,0),"0")</f>
        <v>0</v>
      </c>
      <c r="CN43" s="5" t="s">
        <v>169</v>
      </c>
      <c r="CO43" s="15">
        <f t="shared" si="34"/>
        <v>0</v>
      </c>
      <c r="CP43" s="10" t="str">
        <f>IFERROR(VLOOKUP(A43,'30'!U:V,2,0),"0")</f>
        <v>0</v>
      </c>
      <c r="CQ43" s="5" t="s">
        <v>169</v>
      </c>
      <c r="CR43" s="15">
        <f t="shared" si="35"/>
        <v>0</v>
      </c>
      <c r="CS43" s="10" t="str">
        <f>IFERROR(VLOOKUP(A43,'31'!U:V,2,0),"0")</f>
        <v>0</v>
      </c>
      <c r="CT43" s="5" t="s">
        <v>169</v>
      </c>
      <c r="CU43" s="15">
        <f t="shared" si="36"/>
        <v>0</v>
      </c>
      <c r="CV43" s="10" t="str">
        <f>IFERROR(VLOOKUP(A43,'เซต1-28'!V:W,2,0),"0")</f>
        <v>0</v>
      </c>
      <c r="CW43" s="5" t="s">
        <v>169</v>
      </c>
      <c r="CX43" s="15">
        <f t="shared" si="20"/>
        <v>0</v>
      </c>
    </row>
    <row r="44" spans="1:102" x14ac:dyDescent="0.25">
      <c r="A44" s="6" t="s">
        <v>176</v>
      </c>
      <c r="B44" s="4" t="s">
        <v>177</v>
      </c>
      <c r="C44" s="13">
        <v>4.3</v>
      </c>
      <c r="D44" s="19">
        <f t="shared" si="21"/>
        <v>0</v>
      </c>
      <c r="E44" s="5" t="s">
        <v>169</v>
      </c>
      <c r="F44" s="13">
        <f t="shared" si="37"/>
        <v>0</v>
      </c>
      <c r="G44" s="10" t="str">
        <f>IFERROR(VLOOKUP(A44,'1'!U:V,2,0),"0")</f>
        <v>0</v>
      </c>
      <c r="H44" s="5" t="s">
        <v>169</v>
      </c>
      <c r="I44" s="15">
        <f t="shared" si="38"/>
        <v>0</v>
      </c>
      <c r="J44" s="10" t="str">
        <f>IFERROR(VLOOKUP(A44,'2'!U:V,2,0),"0")</f>
        <v>0</v>
      </c>
      <c r="K44" s="5" t="s">
        <v>169</v>
      </c>
      <c r="L44" s="15">
        <f t="shared" si="39"/>
        <v>0</v>
      </c>
      <c r="M44" s="10" t="str">
        <f>IFERROR(VLOOKUP(A44,'3'!U:V,2,0),"0")</f>
        <v>0</v>
      </c>
      <c r="N44" s="5" t="s">
        <v>169</v>
      </c>
      <c r="O44" s="15">
        <f t="shared" si="40"/>
        <v>0</v>
      </c>
      <c r="P44" s="10" t="str">
        <f>IFERROR(VLOOKUP(A44,'4'!U:V,2,0),"0")</f>
        <v>0</v>
      </c>
      <c r="Q44" s="5" t="s">
        <v>169</v>
      </c>
      <c r="R44" s="15">
        <f t="shared" si="41"/>
        <v>0</v>
      </c>
      <c r="S44" s="10" t="str">
        <f>IFERROR(VLOOKUP(A44,'5'!U:V,2,0),"0")</f>
        <v>0</v>
      </c>
      <c r="T44" s="5" t="s">
        <v>169</v>
      </c>
      <c r="U44" s="15">
        <f t="shared" si="42"/>
        <v>0</v>
      </c>
      <c r="V44" s="10" t="str">
        <f>IFERROR(VLOOKUP(A44,'6'!U:V,2,0),"0")</f>
        <v>0</v>
      </c>
      <c r="W44" s="5" t="s">
        <v>169</v>
      </c>
      <c r="X44" s="15">
        <f t="shared" si="43"/>
        <v>0</v>
      </c>
      <c r="Y44" s="10" t="str">
        <f>IFERROR(VLOOKUP(A44,'7'!U:V,2,0),"0")</f>
        <v>0</v>
      </c>
      <c r="Z44" s="5" t="s">
        <v>169</v>
      </c>
      <c r="AA44" s="15">
        <f t="shared" si="44"/>
        <v>0</v>
      </c>
      <c r="AB44" s="10" t="str">
        <f>IFERROR(VLOOKUP(A44,'8'!U:V,2,0),"0")</f>
        <v>0</v>
      </c>
      <c r="AC44" s="5" t="s">
        <v>169</v>
      </c>
      <c r="AD44" s="15">
        <f t="shared" si="45"/>
        <v>0</v>
      </c>
      <c r="AE44" s="10" t="str">
        <f>IFERROR(VLOOKUP(A44,'9'!U:V,2,0),"0")</f>
        <v>0</v>
      </c>
      <c r="AF44" s="5" t="s">
        <v>169</v>
      </c>
      <c r="AG44" s="15">
        <f t="shared" si="46"/>
        <v>0</v>
      </c>
      <c r="AH44" s="10" t="str">
        <f>IFERROR(VLOOKUP(A44,'10'!U:V,2,0),"0")</f>
        <v>0</v>
      </c>
      <c r="AI44" s="5" t="s">
        <v>169</v>
      </c>
      <c r="AJ44" s="15">
        <f t="shared" si="47"/>
        <v>0</v>
      </c>
      <c r="AK44" s="10" t="str">
        <f>IFERROR(VLOOKUP(A44,'11'!U:V,2,0),"0")</f>
        <v>0</v>
      </c>
      <c r="AL44" s="5" t="s">
        <v>169</v>
      </c>
      <c r="AM44" s="15">
        <f t="shared" si="48"/>
        <v>0</v>
      </c>
      <c r="AN44" s="10" t="str">
        <f>IFERROR(VLOOKUP(A44,'12'!U:V,2,0),"0")</f>
        <v>0</v>
      </c>
      <c r="AO44" s="5" t="s">
        <v>169</v>
      </c>
      <c r="AP44" s="15">
        <f t="shared" si="49"/>
        <v>0</v>
      </c>
      <c r="AQ44" s="10" t="str">
        <f>IFERROR(VLOOKUP(A44,'13'!U:V,2,0),"0")</f>
        <v>0</v>
      </c>
      <c r="AR44" s="5" t="s">
        <v>169</v>
      </c>
      <c r="AS44" s="15">
        <f t="shared" si="50"/>
        <v>0</v>
      </c>
      <c r="AT44" s="10" t="str">
        <f>IFERROR(VLOOKUP(A44,'14'!U:V,2,0),"0")</f>
        <v>0</v>
      </c>
      <c r="AU44" s="5" t="s">
        <v>169</v>
      </c>
      <c r="AV44" s="15">
        <f t="shared" si="51"/>
        <v>0</v>
      </c>
      <c r="AW44" s="10" t="str">
        <f>IFERROR(VLOOKUP(A44,'15'!U:V,2,0),"0")</f>
        <v>0</v>
      </c>
      <c r="AX44" s="5" t="s">
        <v>169</v>
      </c>
      <c r="AY44" s="15">
        <f t="shared" si="52"/>
        <v>0</v>
      </c>
      <c r="AZ44" s="10" t="str">
        <f>IFERROR(VLOOKUP(A44,'16'!U:V,2,0),"0")</f>
        <v>0</v>
      </c>
      <c r="BA44" s="5" t="s">
        <v>169</v>
      </c>
      <c r="BB44" s="15">
        <f t="shared" si="53"/>
        <v>0</v>
      </c>
      <c r="BC44" s="10" t="str">
        <f>IFERROR(VLOOKUP(A44,'17'!U:V,2,0),"0")</f>
        <v>0</v>
      </c>
      <c r="BD44" s="5" t="s">
        <v>169</v>
      </c>
      <c r="BE44" s="15">
        <f t="shared" si="54"/>
        <v>0</v>
      </c>
      <c r="BF44" s="10" t="str">
        <f>IFERROR(VLOOKUP(A44,'18'!U:V,2,0),"0")</f>
        <v>0</v>
      </c>
      <c r="BG44" s="5" t="s">
        <v>169</v>
      </c>
      <c r="BH44" s="15">
        <f t="shared" si="23"/>
        <v>0</v>
      </c>
      <c r="BI44" s="10" t="str">
        <f>IFERROR(VLOOKUP(A44,'19'!U:V,2,0),"0")</f>
        <v>0</v>
      </c>
      <c r="BJ44" s="5" t="s">
        <v>169</v>
      </c>
      <c r="BK44" s="15">
        <f t="shared" si="24"/>
        <v>0</v>
      </c>
      <c r="BL44" s="10" t="str">
        <f>IFERROR(VLOOKUP(A44,'20'!U:V,2,0),"0")</f>
        <v>0</v>
      </c>
      <c r="BM44" s="5" t="s">
        <v>169</v>
      </c>
      <c r="BN44" s="15">
        <f t="shared" si="25"/>
        <v>0</v>
      </c>
      <c r="BO44" s="10" t="str">
        <f>IFERROR(VLOOKUP(A44,'21'!U:V,2,0),"0")</f>
        <v>0</v>
      </c>
      <c r="BP44" s="5" t="s">
        <v>169</v>
      </c>
      <c r="BQ44" s="15">
        <f t="shared" si="26"/>
        <v>0</v>
      </c>
      <c r="BR44" s="10" t="str">
        <f>IFERROR(VLOOKUP(A44,'22'!U:V,2,0),"0")</f>
        <v>0</v>
      </c>
      <c r="BS44" s="5" t="s">
        <v>169</v>
      </c>
      <c r="BT44" s="15">
        <f t="shared" si="27"/>
        <v>0</v>
      </c>
      <c r="BU44" s="10" t="str">
        <f>IFERROR(VLOOKUP(A44,'23'!U:V,2,0),"0")</f>
        <v>0</v>
      </c>
      <c r="BV44" s="5" t="s">
        <v>169</v>
      </c>
      <c r="BW44" s="15">
        <f t="shared" si="28"/>
        <v>0</v>
      </c>
      <c r="BX44" s="10" t="str">
        <f>IFERROR(VLOOKUP(A44,'24'!U:V,2,0),"0")</f>
        <v>0</v>
      </c>
      <c r="BY44" s="5" t="s">
        <v>169</v>
      </c>
      <c r="BZ44" s="15">
        <f t="shared" si="29"/>
        <v>0</v>
      </c>
      <c r="CA44" s="10" t="str">
        <f>IFERROR(VLOOKUP(A44,'25'!U:V,2,0),"0")</f>
        <v>0</v>
      </c>
      <c r="CB44" s="5" t="s">
        <v>169</v>
      </c>
      <c r="CC44" s="15">
        <f t="shared" si="30"/>
        <v>0</v>
      </c>
      <c r="CD44" s="10" t="str">
        <f>IFERROR(VLOOKUP(A44,'26'!U:V,2,0),"0")</f>
        <v>0</v>
      </c>
      <c r="CE44" s="5" t="s">
        <v>169</v>
      </c>
      <c r="CF44" s="15">
        <f t="shared" si="31"/>
        <v>0</v>
      </c>
      <c r="CG44" s="10" t="str">
        <f>IFERROR(VLOOKUP(A44,'27'!U:V,2,0),"0")</f>
        <v>0</v>
      </c>
      <c r="CH44" s="5" t="s">
        <v>169</v>
      </c>
      <c r="CI44" s="15">
        <f t="shared" si="32"/>
        <v>0</v>
      </c>
      <c r="CJ44" s="10" t="str">
        <f>IFERROR(VLOOKUP(A44,'28'!U:V,2,0),"0")</f>
        <v>0</v>
      </c>
      <c r="CK44" s="5" t="s">
        <v>169</v>
      </c>
      <c r="CL44" s="15">
        <f t="shared" si="33"/>
        <v>0</v>
      </c>
      <c r="CM44" s="10" t="str">
        <f>IFERROR(VLOOKUP(A44,'29'!U:V,2,0),"0")</f>
        <v>0</v>
      </c>
      <c r="CN44" s="5" t="s">
        <v>169</v>
      </c>
      <c r="CO44" s="15">
        <f t="shared" si="34"/>
        <v>0</v>
      </c>
      <c r="CP44" s="10" t="str">
        <f>IFERROR(VLOOKUP(A44,'30'!U:V,2,0),"0")</f>
        <v>0</v>
      </c>
      <c r="CQ44" s="5" t="s">
        <v>169</v>
      </c>
      <c r="CR44" s="15">
        <f t="shared" si="35"/>
        <v>0</v>
      </c>
      <c r="CS44" s="10" t="str">
        <f>IFERROR(VLOOKUP(A44,'31'!U:V,2,0),"0")</f>
        <v>0</v>
      </c>
      <c r="CT44" s="5" t="s">
        <v>169</v>
      </c>
      <c r="CU44" s="15">
        <f t="shared" si="36"/>
        <v>0</v>
      </c>
      <c r="CV44" s="10" t="str">
        <f>IFERROR(VLOOKUP(A44,'เซต1-28'!V:W,2,0),"0")</f>
        <v>0</v>
      </c>
      <c r="CW44" s="5" t="s">
        <v>169</v>
      </c>
      <c r="CX44" s="15">
        <f t="shared" si="20"/>
        <v>0</v>
      </c>
    </row>
    <row r="45" spans="1:102" x14ac:dyDescent="0.25">
      <c r="A45" s="6" t="s">
        <v>104</v>
      </c>
      <c r="B45" s="4" t="s">
        <v>105</v>
      </c>
      <c r="C45" s="13">
        <v>4.3</v>
      </c>
      <c r="D45" s="19">
        <f t="shared" si="21"/>
        <v>0</v>
      </c>
      <c r="E45" s="5" t="s">
        <v>169</v>
      </c>
      <c r="F45" s="13">
        <f t="shared" si="37"/>
        <v>0</v>
      </c>
      <c r="G45" s="10" t="str">
        <f>IFERROR(VLOOKUP(A45,'1'!U:V,2,0),"0")</f>
        <v>0</v>
      </c>
      <c r="H45" s="5" t="s">
        <v>169</v>
      </c>
      <c r="I45" s="15">
        <f t="shared" si="38"/>
        <v>0</v>
      </c>
      <c r="J45" s="10" t="str">
        <f>IFERROR(VLOOKUP(A45,'2'!U:V,2,0),"0")</f>
        <v>0</v>
      </c>
      <c r="K45" s="5" t="s">
        <v>169</v>
      </c>
      <c r="L45" s="15">
        <f t="shared" si="39"/>
        <v>0</v>
      </c>
      <c r="M45" s="10" t="str">
        <f>IFERROR(VLOOKUP(A45,'3'!U:V,2,0),"0")</f>
        <v>0</v>
      </c>
      <c r="N45" s="5" t="s">
        <v>169</v>
      </c>
      <c r="O45" s="15">
        <f t="shared" si="40"/>
        <v>0</v>
      </c>
      <c r="P45" s="10" t="str">
        <f>IFERROR(VLOOKUP(A45,'4'!U:V,2,0),"0")</f>
        <v>0</v>
      </c>
      <c r="Q45" s="5" t="s">
        <v>169</v>
      </c>
      <c r="R45" s="15">
        <f t="shared" si="41"/>
        <v>0</v>
      </c>
      <c r="S45" s="10" t="str">
        <f>IFERROR(VLOOKUP(A45,'5'!U:V,2,0),"0")</f>
        <v>0</v>
      </c>
      <c r="T45" s="5" t="s">
        <v>169</v>
      </c>
      <c r="U45" s="15">
        <f t="shared" si="42"/>
        <v>0</v>
      </c>
      <c r="V45" s="10" t="str">
        <f>IFERROR(VLOOKUP(A45,'6'!U:V,2,0),"0")</f>
        <v>0</v>
      </c>
      <c r="W45" s="5" t="s">
        <v>169</v>
      </c>
      <c r="X45" s="15">
        <f t="shared" si="43"/>
        <v>0</v>
      </c>
      <c r="Y45" s="10" t="str">
        <f>IFERROR(VLOOKUP(A45,'7'!U:V,2,0),"0")</f>
        <v>0</v>
      </c>
      <c r="Z45" s="5" t="s">
        <v>169</v>
      </c>
      <c r="AA45" s="15">
        <f t="shared" si="44"/>
        <v>0</v>
      </c>
      <c r="AB45" s="10" t="str">
        <f>IFERROR(VLOOKUP(A45,'8'!U:V,2,0),"0")</f>
        <v>0</v>
      </c>
      <c r="AC45" s="5" t="s">
        <v>169</v>
      </c>
      <c r="AD45" s="15">
        <f t="shared" si="45"/>
        <v>0</v>
      </c>
      <c r="AE45" s="10" t="str">
        <f>IFERROR(VLOOKUP(A45,'9'!U:V,2,0),"0")</f>
        <v>0</v>
      </c>
      <c r="AF45" s="5" t="s">
        <v>169</v>
      </c>
      <c r="AG45" s="15">
        <f t="shared" si="46"/>
        <v>0</v>
      </c>
      <c r="AH45" s="10" t="str">
        <f>IFERROR(VLOOKUP(A45,'10'!U:V,2,0),"0")</f>
        <v>0</v>
      </c>
      <c r="AI45" s="5" t="s">
        <v>169</v>
      </c>
      <c r="AJ45" s="15">
        <f t="shared" si="47"/>
        <v>0</v>
      </c>
      <c r="AK45" s="10" t="str">
        <f>IFERROR(VLOOKUP(A45,'11'!U:V,2,0),"0")</f>
        <v>0</v>
      </c>
      <c r="AL45" s="5" t="s">
        <v>169</v>
      </c>
      <c r="AM45" s="15">
        <f t="shared" si="48"/>
        <v>0</v>
      </c>
      <c r="AN45" s="10" t="str">
        <f>IFERROR(VLOOKUP(A45,'12'!U:V,2,0),"0")</f>
        <v>0</v>
      </c>
      <c r="AO45" s="5" t="s">
        <v>169</v>
      </c>
      <c r="AP45" s="15">
        <f t="shared" si="49"/>
        <v>0</v>
      </c>
      <c r="AQ45" s="10" t="str">
        <f>IFERROR(VLOOKUP(A45,'13'!U:V,2,0),"0")</f>
        <v>0</v>
      </c>
      <c r="AR45" s="5" t="s">
        <v>169</v>
      </c>
      <c r="AS45" s="15">
        <f t="shared" si="50"/>
        <v>0</v>
      </c>
      <c r="AT45" s="10" t="str">
        <f>IFERROR(VLOOKUP(A45,'14'!U:V,2,0),"0")</f>
        <v>0</v>
      </c>
      <c r="AU45" s="5" t="s">
        <v>169</v>
      </c>
      <c r="AV45" s="15">
        <f t="shared" si="51"/>
        <v>0</v>
      </c>
      <c r="AW45" s="10" t="str">
        <f>IFERROR(VLOOKUP(A45,'15'!U:V,2,0),"0")</f>
        <v>0</v>
      </c>
      <c r="AX45" s="5" t="s">
        <v>169</v>
      </c>
      <c r="AY45" s="15">
        <f t="shared" si="52"/>
        <v>0</v>
      </c>
      <c r="AZ45" s="10" t="str">
        <f>IFERROR(VLOOKUP(A45,'16'!U:V,2,0),"0")</f>
        <v>0</v>
      </c>
      <c r="BA45" s="5" t="s">
        <v>169</v>
      </c>
      <c r="BB45" s="15">
        <f t="shared" si="53"/>
        <v>0</v>
      </c>
      <c r="BC45" s="10" t="str">
        <f>IFERROR(VLOOKUP(A45,'17'!U:V,2,0),"0")</f>
        <v>0</v>
      </c>
      <c r="BD45" s="5" t="s">
        <v>169</v>
      </c>
      <c r="BE45" s="15">
        <f t="shared" si="54"/>
        <v>0</v>
      </c>
      <c r="BF45" s="10" t="str">
        <f>IFERROR(VLOOKUP(A45,'18'!U:V,2,0),"0")</f>
        <v>0</v>
      </c>
      <c r="BG45" s="5" t="s">
        <v>169</v>
      </c>
      <c r="BH45" s="15">
        <f t="shared" si="23"/>
        <v>0</v>
      </c>
      <c r="BI45" s="10" t="str">
        <f>IFERROR(VLOOKUP(A45,'19'!U:V,2,0),"0")</f>
        <v>0</v>
      </c>
      <c r="BJ45" s="5" t="s">
        <v>169</v>
      </c>
      <c r="BK45" s="15">
        <f t="shared" si="24"/>
        <v>0</v>
      </c>
      <c r="BL45" s="10" t="str">
        <f>IFERROR(VLOOKUP(A45,'20'!U:V,2,0),"0")</f>
        <v>0</v>
      </c>
      <c r="BM45" s="5" t="s">
        <v>169</v>
      </c>
      <c r="BN45" s="15">
        <f t="shared" si="25"/>
        <v>0</v>
      </c>
      <c r="BO45" s="10" t="str">
        <f>IFERROR(VLOOKUP(A45,'21'!U:V,2,0),"0")</f>
        <v>0</v>
      </c>
      <c r="BP45" s="5" t="s">
        <v>169</v>
      </c>
      <c r="BQ45" s="15">
        <f t="shared" si="26"/>
        <v>0</v>
      </c>
      <c r="BR45" s="10" t="str">
        <f>IFERROR(VLOOKUP(A45,'22'!U:V,2,0),"0")</f>
        <v>0</v>
      </c>
      <c r="BS45" s="5" t="s">
        <v>169</v>
      </c>
      <c r="BT45" s="15">
        <f t="shared" si="27"/>
        <v>0</v>
      </c>
      <c r="BU45" s="10" t="str">
        <f>IFERROR(VLOOKUP(A45,'23'!U:V,2,0),"0")</f>
        <v>0</v>
      </c>
      <c r="BV45" s="5" t="s">
        <v>169</v>
      </c>
      <c r="BW45" s="15">
        <f t="shared" si="28"/>
        <v>0</v>
      </c>
      <c r="BX45" s="10" t="str">
        <f>IFERROR(VLOOKUP(A45,'24'!U:V,2,0),"0")</f>
        <v>0</v>
      </c>
      <c r="BY45" s="5" t="s">
        <v>169</v>
      </c>
      <c r="BZ45" s="15">
        <f t="shared" si="29"/>
        <v>0</v>
      </c>
      <c r="CA45" s="10" t="str">
        <f>IFERROR(VLOOKUP(A45,'25'!U:V,2,0),"0")</f>
        <v>0</v>
      </c>
      <c r="CB45" s="5" t="s">
        <v>169</v>
      </c>
      <c r="CC45" s="15">
        <f t="shared" si="30"/>
        <v>0</v>
      </c>
      <c r="CD45" s="10" t="str">
        <f>IFERROR(VLOOKUP(A45,'26'!U:V,2,0),"0")</f>
        <v>0</v>
      </c>
      <c r="CE45" s="5" t="s">
        <v>169</v>
      </c>
      <c r="CF45" s="15">
        <f t="shared" si="31"/>
        <v>0</v>
      </c>
      <c r="CG45" s="10" t="str">
        <f>IFERROR(VLOOKUP(A45,'27'!U:V,2,0),"0")</f>
        <v>0</v>
      </c>
      <c r="CH45" s="5" t="s">
        <v>169</v>
      </c>
      <c r="CI45" s="15">
        <f t="shared" si="32"/>
        <v>0</v>
      </c>
      <c r="CJ45" s="10" t="str">
        <f>IFERROR(VLOOKUP(A45,'28'!U:V,2,0),"0")</f>
        <v>0</v>
      </c>
      <c r="CK45" s="5" t="s">
        <v>169</v>
      </c>
      <c r="CL45" s="15">
        <f t="shared" si="33"/>
        <v>0</v>
      </c>
      <c r="CM45" s="10" t="str">
        <f>IFERROR(VLOOKUP(A45,'29'!U:V,2,0),"0")</f>
        <v>0</v>
      </c>
      <c r="CN45" s="5" t="s">
        <v>169</v>
      </c>
      <c r="CO45" s="15">
        <f t="shared" si="34"/>
        <v>0</v>
      </c>
      <c r="CP45" s="10" t="str">
        <f>IFERROR(VLOOKUP(A45,'30'!U:V,2,0),"0")</f>
        <v>0</v>
      </c>
      <c r="CQ45" s="5" t="s">
        <v>169</v>
      </c>
      <c r="CR45" s="15">
        <f t="shared" si="35"/>
        <v>0</v>
      </c>
      <c r="CS45" s="10" t="str">
        <f>IFERROR(VLOOKUP(A45,'31'!U:V,2,0),"0")</f>
        <v>0</v>
      </c>
      <c r="CT45" s="5" t="s">
        <v>169</v>
      </c>
      <c r="CU45" s="15">
        <f t="shared" si="36"/>
        <v>0</v>
      </c>
      <c r="CV45" s="10" t="str">
        <f>IFERROR(VLOOKUP(A45,'เซต1-28'!V:W,2,0),"0")</f>
        <v>0</v>
      </c>
      <c r="CW45" s="5" t="s">
        <v>169</v>
      </c>
      <c r="CX45" s="15">
        <f t="shared" si="20"/>
        <v>0</v>
      </c>
    </row>
    <row r="46" spans="1:102" x14ac:dyDescent="0.25">
      <c r="A46" s="6" t="s">
        <v>211</v>
      </c>
      <c r="B46" s="4" t="s">
        <v>105</v>
      </c>
      <c r="C46" s="13">
        <v>4.3</v>
      </c>
      <c r="D46" s="19">
        <f t="shared" si="21"/>
        <v>0</v>
      </c>
      <c r="E46" s="5" t="s">
        <v>169</v>
      </c>
      <c r="F46" s="13">
        <f t="shared" si="37"/>
        <v>0</v>
      </c>
      <c r="G46" s="10" t="str">
        <f>IFERROR(VLOOKUP(A46,'1'!U:V,2,0),"0")</f>
        <v>0</v>
      </c>
      <c r="H46" s="5" t="s">
        <v>169</v>
      </c>
      <c r="I46" s="15">
        <f t="shared" si="38"/>
        <v>0</v>
      </c>
      <c r="J46" s="10" t="str">
        <f>IFERROR(VLOOKUP(A46,'2'!U:V,2,0),"0")</f>
        <v>0</v>
      </c>
      <c r="K46" s="5" t="s">
        <v>169</v>
      </c>
      <c r="L46" s="15">
        <f t="shared" si="39"/>
        <v>0</v>
      </c>
      <c r="M46" s="10" t="str">
        <f>IFERROR(VLOOKUP(A46,'3'!U:V,2,0),"0")</f>
        <v>0</v>
      </c>
      <c r="N46" s="5" t="s">
        <v>169</v>
      </c>
      <c r="O46" s="15">
        <f t="shared" si="40"/>
        <v>0</v>
      </c>
      <c r="P46" s="10" t="str">
        <f>IFERROR(VLOOKUP(A46,'4'!U:V,2,0),"0")</f>
        <v>0</v>
      </c>
      <c r="Q46" s="5" t="s">
        <v>169</v>
      </c>
      <c r="R46" s="15">
        <f t="shared" si="41"/>
        <v>0</v>
      </c>
      <c r="S46" s="10" t="str">
        <f>IFERROR(VLOOKUP(A46,'5'!U:V,2,0),"0")</f>
        <v>0</v>
      </c>
      <c r="T46" s="5" t="s">
        <v>169</v>
      </c>
      <c r="U46" s="15">
        <f t="shared" si="42"/>
        <v>0</v>
      </c>
      <c r="V46" s="10" t="str">
        <f>IFERROR(VLOOKUP(A46,'6'!U:V,2,0),"0")</f>
        <v>0</v>
      </c>
      <c r="W46" s="5" t="s">
        <v>169</v>
      </c>
      <c r="X46" s="15">
        <f t="shared" si="43"/>
        <v>0</v>
      </c>
      <c r="Y46" s="10" t="str">
        <f>IFERROR(VLOOKUP(A46,'7'!U:V,2,0),"0")</f>
        <v>0</v>
      </c>
      <c r="Z46" s="5" t="s">
        <v>169</v>
      </c>
      <c r="AA46" s="15">
        <f t="shared" si="44"/>
        <v>0</v>
      </c>
      <c r="AB46" s="10" t="str">
        <f>IFERROR(VLOOKUP(A46,'8'!U:V,2,0),"0")</f>
        <v>0</v>
      </c>
      <c r="AC46" s="5" t="s">
        <v>169</v>
      </c>
      <c r="AD46" s="15">
        <f t="shared" si="45"/>
        <v>0</v>
      </c>
      <c r="AE46" s="10" t="str">
        <f>IFERROR(VLOOKUP(A46,'9'!U:V,2,0),"0")</f>
        <v>0</v>
      </c>
      <c r="AF46" s="5" t="s">
        <v>169</v>
      </c>
      <c r="AG46" s="15">
        <f t="shared" si="46"/>
        <v>0</v>
      </c>
      <c r="AH46" s="10" t="str">
        <f>IFERROR(VLOOKUP(A46,'10'!U:V,2,0),"0")</f>
        <v>0</v>
      </c>
      <c r="AI46" s="5" t="s">
        <v>169</v>
      </c>
      <c r="AJ46" s="15">
        <f t="shared" si="47"/>
        <v>0</v>
      </c>
      <c r="AK46" s="10" t="str">
        <f>IFERROR(VLOOKUP(A46,'11'!U:V,2,0),"0")</f>
        <v>0</v>
      </c>
      <c r="AL46" s="5" t="s">
        <v>169</v>
      </c>
      <c r="AM46" s="15">
        <f t="shared" si="48"/>
        <v>0</v>
      </c>
      <c r="AN46" s="10" t="str">
        <f>IFERROR(VLOOKUP(A46,'12'!U:V,2,0),"0")</f>
        <v>0</v>
      </c>
      <c r="AO46" s="5" t="s">
        <v>169</v>
      </c>
      <c r="AP46" s="15">
        <f t="shared" si="49"/>
        <v>0</v>
      </c>
      <c r="AQ46" s="10" t="str">
        <f>IFERROR(VLOOKUP(A46,'13'!U:V,2,0),"0")</f>
        <v>0</v>
      </c>
      <c r="AR46" s="5" t="s">
        <v>169</v>
      </c>
      <c r="AS46" s="15">
        <f t="shared" si="50"/>
        <v>0</v>
      </c>
      <c r="AT46" s="10" t="str">
        <f>IFERROR(VLOOKUP(A46,'14'!U:V,2,0),"0")</f>
        <v>0</v>
      </c>
      <c r="AU46" s="5" t="s">
        <v>169</v>
      </c>
      <c r="AV46" s="15">
        <f t="shared" si="51"/>
        <v>0</v>
      </c>
      <c r="AW46" s="10" t="str">
        <f>IFERROR(VLOOKUP(A46,'15'!U:V,2,0),"0")</f>
        <v>0</v>
      </c>
      <c r="AX46" s="5" t="s">
        <v>169</v>
      </c>
      <c r="AY46" s="15">
        <f t="shared" si="52"/>
        <v>0</v>
      </c>
      <c r="AZ46" s="10" t="str">
        <f>IFERROR(VLOOKUP(A46,'16'!U:V,2,0),"0")</f>
        <v>0</v>
      </c>
      <c r="BA46" s="5" t="s">
        <v>169</v>
      </c>
      <c r="BB46" s="15">
        <f t="shared" si="53"/>
        <v>0</v>
      </c>
      <c r="BC46" s="10" t="str">
        <f>IFERROR(VLOOKUP(A46,'17'!U:V,2,0),"0")</f>
        <v>0</v>
      </c>
      <c r="BD46" s="5" t="s">
        <v>169</v>
      </c>
      <c r="BE46" s="15">
        <f t="shared" si="54"/>
        <v>0</v>
      </c>
      <c r="BF46" s="10" t="str">
        <f>IFERROR(VLOOKUP(A46,'18'!U:V,2,0),"0")</f>
        <v>0</v>
      </c>
      <c r="BG46" s="5" t="s">
        <v>169</v>
      </c>
      <c r="BH46" s="15">
        <f t="shared" si="23"/>
        <v>0</v>
      </c>
      <c r="BI46" s="10" t="str">
        <f>IFERROR(VLOOKUP(A46,'19'!U:V,2,0),"0")</f>
        <v>0</v>
      </c>
      <c r="BJ46" s="5" t="s">
        <v>169</v>
      </c>
      <c r="BK46" s="15">
        <f t="shared" si="24"/>
        <v>0</v>
      </c>
      <c r="BL46" s="10" t="str">
        <f>IFERROR(VLOOKUP(A46,'20'!U:V,2,0),"0")</f>
        <v>0</v>
      </c>
      <c r="BM46" s="5" t="s">
        <v>169</v>
      </c>
      <c r="BN46" s="15">
        <f t="shared" si="25"/>
        <v>0</v>
      </c>
      <c r="BO46" s="10" t="str">
        <f>IFERROR(VLOOKUP(A46,'21'!U:V,2,0),"0")</f>
        <v>0</v>
      </c>
      <c r="BP46" s="5" t="s">
        <v>169</v>
      </c>
      <c r="BQ46" s="15">
        <f t="shared" si="26"/>
        <v>0</v>
      </c>
      <c r="BR46" s="10" t="str">
        <f>IFERROR(VLOOKUP(A46,'22'!U:V,2,0),"0")</f>
        <v>0</v>
      </c>
      <c r="BS46" s="5" t="s">
        <v>169</v>
      </c>
      <c r="BT46" s="15">
        <f t="shared" si="27"/>
        <v>0</v>
      </c>
      <c r="BU46" s="10" t="str">
        <f>IFERROR(VLOOKUP(A46,'23'!U:V,2,0),"0")</f>
        <v>0</v>
      </c>
      <c r="BV46" s="5" t="s">
        <v>169</v>
      </c>
      <c r="BW46" s="15">
        <f t="shared" si="28"/>
        <v>0</v>
      </c>
      <c r="BX46" s="10" t="str">
        <f>IFERROR(VLOOKUP(A46,'24'!U:V,2,0),"0")</f>
        <v>0</v>
      </c>
      <c r="BY46" s="5" t="s">
        <v>169</v>
      </c>
      <c r="BZ46" s="15">
        <f t="shared" si="29"/>
        <v>0</v>
      </c>
      <c r="CA46" s="10" t="str">
        <f>IFERROR(VLOOKUP(A46,'25'!U:V,2,0),"0")</f>
        <v>0</v>
      </c>
      <c r="CB46" s="5" t="s">
        <v>169</v>
      </c>
      <c r="CC46" s="15">
        <f t="shared" si="30"/>
        <v>0</v>
      </c>
      <c r="CD46" s="10" t="str">
        <f>IFERROR(VLOOKUP(A46,'26'!U:V,2,0),"0")</f>
        <v>0</v>
      </c>
      <c r="CE46" s="5" t="s">
        <v>169</v>
      </c>
      <c r="CF46" s="15">
        <f t="shared" si="31"/>
        <v>0</v>
      </c>
      <c r="CG46" s="10" t="str">
        <f>IFERROR(VLOOKUP(A46,'27'!U:V,2,0),"0")</f>
        <v>0</v>
      </c>
      <c r="CH46" s="5" t="s">
        <v>169</v>
      </c>
      <c r="CI46" s="15">
        <f t="shared" si="32"/>
        <v>0</v>
      </c>
      <c r="CJ46" s="10" t="str">
        <f>IFERROR(VLOOKUP(A46,'28'!U:V,2,0),"0")</f>
        <v>0</v>
      </c>
      <c r="CK46" s="5" t="s">
        <v>169</v>
      </c>
      <c r="CL46" s="15">
        <f t="shared" si="33"/>
        <v>0</v>
      </c>
      <c r="CM46" s="10" t="str">
        <f>IFERROR(VLOOKUP(A46,'29'!U:V,2,0),"0")</f>
        <v>0</v>
      </c>
      <c r="CN46" s="5" t="s">
        <v>169</v>
      </c>
      <c r="CO46" s="15">
        <f t="shared" si="34"/>
        <v>0</v>
      </c>
      <c r="CP46" s="10" t="str">
        <f>IFERROR(VLOOKUP(A46,'30'!U:V,2,0),"0")</f>
        <v>0</v>
      </c>
      <c r="CQ46" s="5" t="s">
        <v>169</v>
      </c>
      <c r="CR46" s="15">
        <f t="shared" si="35"/>
        <v>0</v>
      </c>
      <c r="CS46" s="10" t="str">
        <f>IFERROR(VLOOKUP(A46,'31'!U:V,2,0),"0")</f>
        <v>0</v>
      </c>
      <c r="CT46" s="5" t="s">
        <v>169</v>
      </c>
      <c r="CU46" s="15">
        <f t="shared" si="36"/>
        <v>0</v>
      </c>
      <c r="CV46" s="10" t="str">
        <f>IFERROR(VLOOKUP(A46,'เซต1-28'!V:W,2,0),"0")</f>
        <v>0</v>
      </c>
      <c r="CW46" s="5" t="s">
        <v>169</v>
      </c>
      <c r="CX46" s="15">
        <f t="shared" si="20"/>
        <v>0</v>
      </c>
    </row>
    <row r="47" spans="1:102" x14ac:dyDescent="0.25">
      <c r="A47" s="6" t="s">
        <v>119</v>
      </c>
      <c r="B47" s="4" t="s">
        <v>120</v>
      </c>
      <c r="C47" s="13">
        <v>4.3</v>
      </c>
      <c r="D47" s="19">
        <f t="shared" si="21"/>
        <v>0</v>
      </c>
      <c r="E47" s="5" t="s">
        <v>169</v>
      </c>
      <c r="F47" s="13">
        <f t="shared" si="37"/>
        <v>0</v>
      </c>
      <c r="G47" s="10" t="str">
        <f>IFERROR(VLOOKUP(A47,'1'!U:V,2,0),"0")</f>
        <v>0</v>
      </c>
      <c r="H47" s="5" t="s">
        <v>169</v>
      </c>
      <c r="I47" s="15">
        <f t="shared" si="38"/>
        <v>0</v>
      </c>
      <c r="J47" s="10" t="str">
        <f>IFERROR(VLOOKUP(A47,'2'!U:V,2,0),"0")</f>
        <v>0</v>
      </c>
      <c r="K47" s="5" t="s">
        <v>169</v>
      </c>
      <c r="L47" s="15">
        <f t="shared" si="39"/>
        <v>0</v>
      </c>
      <c r="M47" s="10" t="str">
        <f>IFERROR(VLOOKUP(A47,'3'!U:V,2,0),"0")</f>
        <v>0</v>
      </c>
      <c r="N47" s="5" t="s">
        <v>169</v>
      </c>
      <c r="O47" s="15">
        <f t="shared" si="40"/>
        <v>0</v>
      </c>
      <c r="P47" s="10" t="str">
        <f>IFERROR(VLOOKUP(A47,'4'!U:V,2,0),"0")</f>
        <v>0</v>
      </c>
      <c r="Q47" s="5" t="s">
        <v>169</v>
      </c>
      <c r="R47" s="15">
        <f t="shared" si="41"/>
        <v>0</v>
      </c>
      <c r="S47" s="10" t="str">
        <f>IFERROR(VLOOKUP(A47,'5'!U:V,2,0),"0")</f>
        <v>0</v>
      </c>
      <c r="T47" s="5" t="s">
        <v>169</v>
      </c>
      <c r="U47" s="15">
        <f t="shared" si="42"/>
        <v>0</v>
      </c>
      <c r="V47" s="10" t="str">
        <f>IFERROR(VLOOKUP(A47,'6'!U:V,2,0),"0")</f>
        <v>0</v>
      </c>
      <c r="W47" s="5" t="s">
        <v>169</v>
      </c>
      <c r="X47" s="15">
        <f t="shared" si="43"/>
        <v>0</v>
      </c>
      <c r="Y47" s="10" t="str">
        <f>IFERROR(VLOOKUP(A47,'7'!U:V,2,0),"0")</f>
        <v>0</v>
      </c>
      <c r="Z47" s="5" t="s">
        <v>169</v>
      </c>
      <c r="AA47" s="15">
        <f t="shared" si="44"/>
        <v>0</v>
      </c>
      <c r="AB47" s="10" t="str">
        <f>IFERROR(VLOOKUP(A47,'8'!U:V,2,0),"0")</f>
        <v>0</v>
      </c>
      <c r="AC47" s="5" t="s">
        <v>169</v>
      </c>
      <c r="AD47" s="15">
        <f t="shared" si="45"/>
        <v>0</v>
      </c>
      <c r="AE47" s="10" t="str">
        <f>IFERROR(VLOOKUP(A47,'9'!U:V,2,0),"0")</f>
        <v>0</v>
      </c>
      <c r="AF47" s="5" t="s">
        <v>169</v>
      </c>
      <c r="AG47" s="15">
        <f t="shared" si="46"/>
        <v>0</v>
      </c>
      <c r="AH47" s="10" t="str">
        <f>IFERROR(VLOOKUP(A47,'10'!U:V,2,0),"0")</f>
        <v>0</v>
      </c>
      <c r="AI47" s="5" t="s">
        <v>169</v>
      </c>
      <c r="AJ47" s="15">
        <f t="shared" si="47"/>
        <v>0</v>
      </c>
      <c r="AK47" s="10" t="str">
        <f>IFERROR(VLOOKUP(A47,'11'!U:V,2,0),"0")</f>
        <v>0</v>
      </c>
      <c r="AL47" s="5" t="s">
        <v>169</v>
      </c>
      <c r="AM47" s="15">
        <f t="shared" si="48"/>
        <v>0</v>
      </c>
      <c r="AN47" s="10" t="str">
        <f>IFERROR(VLOOKUP(A47,'12'!U:V,2,0),"0")</f>
        <v>0</v>
      </c>
      <c r="AO47" s="5" t="s">
        <v>169</v>
      </c>
      <c r="AP47" s="15">
        <f t="shared" si="49"/>
        <v>0</v>
      </c>
      <c r="AQ47" s="10" t="str">
        <f>IFERROR(VLOOKUP(A47,'13'!U:V,2,0),"0")</f>
        <v>0</v>
      </c>
      <c r="AR47" s="5" t="s">
        <v>169</v>
      </c>
      <c r="AS47" s="15">
        <f t="shared" si="50"/>
        <v>0</v>
      </c>
      <c r="AT47" s="10" t="str">
        <f>IFERROR(VLOOKUP(A47,'14'!U:V,2,0),"0")</f>
        <v>0</v>
      </c>
      <c r="AU47" s="5" t="s">
        <v>169</v>
      </c>
      <c r="AV47" s="15">
        <f t="shared" si="51"/>
        <v>0</v>
      </c>
      <c r="AW47" s="10" t="str">
        <f>IFERROR(VLOOKUP(A47,'15'!U:V,2,0),"0")</f>
        <v>0</v>
      </c>
      <c r="AX47" s="5" t="s">
        <v>169</v>
      </c>
      <c r="AY47" s="15">
        <f t="shared" si="52"/>
        <v>0</v>
      </c>
      <c r="AZ47" s="10" t="str">
        <f>IFERROR(VLOOKUP(A47,'16'!U:V,2,0),"0")</f>
        <v>0</v>
      </c>
      <c r="BA47" s="5" t="s">
        <v>169</v>
      </c>
      <c r="BB47" s="15">
        <f t="shared" si="53"/>
        <v>0</v>
      </c>
      <c r="BC47" s="10" t="str">
        <f>IFERROR(VLOOKUP(A47,'17'!U:V,2,0),"0")</f>
        <v>0</v>
      </c>
      <c r="BD47" s="5" t="s">
        <v>169</v>
      </c>
      <c r="BE47" s="15">
        <f t="shared" si="54"/>
        <v>0</v>
      </c>
      <c r="BF47" s="10" t="str">
        <f>IFERROR(VLOOKUP(A47,'18'!U:V,2,0),"0")</f>
        <v>0</v>
      </c>
      <c r="BG47" s="5" t="s">
        <v>169</v>
      </c>
      <c r="BH47" s="15">
        <f t="shared" si="23"/>
        <v>0</v>
      </c>
      <c r="BI47" s="10" t="str">
        <f>IFERROR(VLOOKUP(A47,'19'!U:V,2,0),"0")</f>
        <v>0</v>
      </c>
      <c r="BJ47" s="5" t="s">
        <v>169</v>
      </c>
      <c r="BK47" s="15">
        <f t="shared" si="24"/>
        <v>0</v>
      </c>
      <c r="BL47" s="10" t="str">
        <f>IFERROR(VLOOKUP(A47,'20'!U:V,2,0),"0")</f>
        <v>0</v>
      </c>
      <c r="BM47" s="5" t="s">
        <v>169</v>
      </c>
      <c r="BN47" s="15">
        <f t="shared" si="25"/>
        <v>0</v>
      </c>
      <c r="BO47" s="10" t="str">
        <f>IFERROR(VLOOKUP(A47,'21'!U:V,2,0),"0")</f>
        <v>0</v>
      </c>
      <c r="BP47" s="5" t="s">
        <v>169</v>
      </c>
      <c r="BQ47" s="15">
        <f t="shared" si="26"/>
        <v>0</v>
      </c>
      <c r="BR47" s="10" t="str">
        <f>IFERROR(VLOOKUP(A47,'22'!U:V,2,0),"0")</f>
        <v>0</v>
      </c>
      <c r="BS47" s="5" t="s">
        <v>169</v>
      </c>
      <c r="BT47" s="15">
        <f t="shared" si="27"/>
        <v>0</v>
      </c>
      <c r="BU47" s="10" t="str">
        <f>IFERROR(VLOOKUP(A47,'23'!U:V,2,0),"0")</f>
        <v>0</v>
      </c>
      <c r="BV47" s="5" t="s">
        <v>169</v>
      </c>
      <c r="BW47" s="15">
        <f t="shared" si="28"/>
        <v>0</v>
      </c>
      <c r="BX47" s="10" t="str">
        <f>IFERROR(VLOOKUP(A47,'24'!U:V,2,0),"0")</f>
        <v>0</v>
      </c>
      <c r="BY47" s="5" t="s">
        <v>169</v>
      </c>
      <c r="BZ47" s="15">
        <f t="shared" si="29"/>
        <v>0</v>
      </c>
      <c r="CA47" s="10" t="str">
        <f>IFERROR(VLOOKUP(A47,'25'!U:V,2,0),"0")</f>
        <v>0</v>
      </c>
      <c r="CB47" s="5" t="s">
        <v>169</v>
      </c>
      <c r="CC47" s="15">
        <f t="shared" si="30"/>
        <v>0</v>
      </c>
      <c r="CD47" s="10" t="str">
        <f>IFERROR(VLOOKUP(A47,'26'!U:V,2,0),"0")</f>
        <v>0</v>
      </c>
      <c r="CE47" s="5" t="s">
        <v>169</v>
      </c>
      <c r="CF47" s="15">
        <f t="shared" si="31"/>
        <v>0</v>
      </c>
      <c r="CG47" s="10" t="str">
        <f>IFERROR(VLOOKUP(A47,'27'!U:V,2,0),"0")</f>
        <v>0</v>
      </c>
      <c r="CH47" s="5" t="s">
        <v>169</v>
      </c>
      <c r="CI47" s="15">
        <f t="shared" si="32"/>
        <v>0</v>
      </c>
      <c r="CJ47" s="10" t="str">
        <f>IFERROR(VLOOKUP(A47,'28'!U:V,2,0),"0")</f>
        <v>0</v>
      </c>
      <c r="CK47" s="5" t="s">
        <v>169</v>
      </c>
      <c r="CL47" s="15">
        <f t="shared" si="33"/>
        <v>0</v>
      </c>
      <c r="CM47" s="10" t="str">
        <f>IFERROR(VLOOKUP(A47,'29'!U:V,2,0),"0")</f>
        <v>0</v>
      </c>
      <c r="CN47" s="5" t="s">
        <v>169</v>
      </c>
      <c r="CO47" s="15">
        <f t="shared" si="34"/>
        <v>0</v>
      </c>
      <c r="CP47" s="10" t="str">
        <f>IFERROR(VLOOKUP(A47,'30'!U:V,2,0),"0")</f>
        <v>0</v>
      </c>
      <c r="CQ47" s="5" t="s">
        <v>169</v>
      </c>
      <c r="CR47" s="15">
        <f t="shared" si="35"/>
        <v>0</v>
      </c>
      <c r="CS47" s="10" t="str">
        <f>IFERROR(VLOOKUP(A47,'31'!U:V,2,0),"0")</f>
        <v>0</v>
      </c>
      <c r="CT47" s="5" t="s">
        <v>169</v>
      </c>
      <c r="CU47" s="15">
        <f t="shared" si="36"/>
        <v>0</v>
      </c>
      <c r="CV47" s="10" t="str">
        <f>IFERROR(VLOOKUP(A47,'เซต1-28'!V:W,2,0),"0")</f>
        <v>0</v>
      </c>
      <c r="CW47" s="5" t="s">
        <v>169</v>
      </c>
      <c r="CX47" s="15">
        <f t="shared" si="20"/>
        <v>0</v>
      </c>
    </row>
    <row r="48" spans="1:102" x14ac:dyDescent="0.25">
      <c r="A48" s="6" t="s">
        <v>129</v>
      </c>
      <c r="B48" s="4" t="s">
        <v>130</v>
      </c>
      <c r="C48" s="13">
        <v>4.29</v>
      </c>
      <c r="D48" s="19">
        <f t="shared" si="21"/>
        <v>0</v>
      </c>
      <c r="E48" s="5" t="s">
        <v>169</v>
      </c>
      <c r="F48" s="13">
        <f t="shared" si="37"/>
        <v>0</v>
      </c>
      <c r="G48" s="10" t="str">
        <f>IFERROR(VLOOKUP(A48,'1'!U:V,2,0),"0")</f>
        <v>0</v>
      </c>
      <c r="H48" s="5" t="s">
        <v>169</v>
      </c>
      <c r="I48" s="15">
        <f t="shared" si="38"/>
        <v>0</v>
      </c>
      <c r="J48" s="10" t="str">
        <f>IFERROR(VLOOKUP(A48,'2'!U:V,2,0),"0")</f>
        <v>0</v>
      </c>
      <c r="K48" s="5" t="s">
        <v>169</v>
      </c>
      <c r="L48" s="15">
        <f t="shared" si="39"/>
        <v>0</v>
      </c>
      <c r="M48" s="10" t="str">
        <f>IFERROR(VLOOKUP(A48,'3'!U:V,2,0),"0")</f>
        <v>0</v>
      </c>
      <c r="N48" s="5" t="s">
        <v>169</v>
      </c>
      <c r="O48" s="15">
        <f t="shared" si="40"/>
        <v>0</v>
      </c>
      <c r="P48" s="10" t="str">
        <f>IFERROR(VLOOKUP(A48,'4'!U:V,2,0),"0")</f>
        <v>0</v>
      </c>
      <c r="Q48" s="5" t="s">
        <v>169</v>
      </c>
      <c r="R48" s="15">
        <f t="shared" si="41"/>
        <v>0</v>
      </c>
      <c r="S48" s="10" t="str">
        <f>IFERROR(VLOOKUP(A48,'5'!U:V,2,0),"0")</f>
        <v>0</v>
      </c>
      <c r="T48" s="5" t="s">
        <v>169</v>
      </c>
      <c r="U48" s="15">
        <f t="shared" si="42"/>
        <v>0</v>
      </c>
      <c r="V48" s="10" t="str">
        <f>IFERROR(VLOOKUP(A48,'6'!U:V,2,0),"0")</f>
        <v>0</v>
      </c>
      <c r="W48" s="5" t="s">
        <v>169</v>
      </c>
      <c r="X48" s="15">
        <f t="shared" si="43"/>
        <v>0</v>
      </c>
      <c r="Y48" s="10" t="str">
        <f>IFERROR(VLOOKUP(A48,'7'!U:V,2,0),"0")</f>
        <v>0</v>
      </c>
      <c r="Z48" s="5" t="s">
        <v>169</v>
      </c>
      <c r="AA48" s="15">
        <f t="shared" si="44"/>
        <v>0</v>
      </c>
      <c r="AB48" s="10" t="str">
        <f>IFERROR(VLOOKUP(A48,'8'!U:V,2,0),"0")</f>
        <v>0</v>
      </c>
      <c r="AC48" s="5" t="s">
        <v>169</v>
      </c>
      <c r="AD48" s="15">
        <f t="shared" si="45"/>
        <v>0</v>
      </c>
      <c r="AE48" s="10" t="str">
        <f>IFERROR(VLOOKUP(A48,'9'!U:V,2,0),"0")</f>
        <v>0</v>
      </c>
      <c r="AF48" s="5" t="s">
        <v>169</v>
      </c>
      <c r="AG48" s="15">
        <f t="shared" si="46"/>
        <v>0</v>
      </c>
      <c r="AH48" s="10" t="str">
        <f>IFERROR(VLOOKUP(A48,'10'!U:V,2,0),"0")</f>
        <v>0</v>
      </c>
      <c r="AI48" s="5" t="s">
        <v>169</v>
      </c>
      <c r="AJ48" s="15">
        <f t="shared" si="47"/>
        <v>0</v>
      </c>
      <c r="AK48" s="10" t="str">
        <f>IFERROR(VLOOKUP(A48,'11'!U:V,2,0),"0")</f>
        <v>0</v>
      </c>
      <c r="AL48" s="5" t="s">
        <v>169</v>
      </c>
      <c r="AM48" s="15">
        <f t="shared" si="48"/>
        <v>0</v>
      </c>
      <c r="AN48" s="10" t="str">
        <f>IFERROR(VLOOKUP(A48,'12'!U:V,2,0),"0")</f>
        <v>0</v>
      </c>
      <c r="AO48" s="5" t="s">
        <v>169</v>
      </c>
      <c r="AP48" s="15">
        <f t="shared" si="49"/>
        <v>0</v>
      </c>
      <c r="AQ48" s="10" t="str">
        <f>IFERROR(VLOOKUP(A48,'13'!U:V,2,0),"0")</f>
        <v>0</v>
      </c>
      <c r="AR48" s="5" t="s">
        <v>169</v>
      </c>
      <c r="AS48" s="15">
        <f t="shared" si="50"/>
        <v>0</v>
      </c>
      <c r="AT48" s="10" t="str">
        <f>IFERROR(VLOOKUP(A48,'14'!U:V,2,0),"0")</f>
        <v>0</v>
      </c>
      <c r="AU48" s="5" t="s">
        <v>169</v>
      </c>
      <c r="AV48" s="15">
        <f t="shared" si="51"/>
        <v>0</v>
      </c>
      <c r="AW48" s="10" t="str">
        <f>IFERROR(VLOOKUP(A48,'15'!U:V,2,0),"0")</f>
        <v>0</v>
      </c>
      <c r="AX48" s="5" t="s">
        <v>169</v>
      </c>
      <c r="AY48" s="15">
        <f t="shared" si="52"/>
        <v>0</v>
      </c>
      <c r="AZ48" s="10" t="str">
        <f>IFERROR(VLOOKUP(A48,'16'!U:V,2,0),"0")</f>
        <v>0</v>
      </c>
      <c r="BA48" s="5" t="s">
        <v>169</v>
      </c>
      <c r="BB48" s="15">
        <f t="shared" si="53"/>
        <v>0</v>
      </c>
      <c r="BC48" s="10" t="str">
        <f>IFERROR(VLOOKUP(A48,'17'!U:V,2,0),"0")</f>
        <v>0</v>
      </c>
      <c r="BD48" s="5" t="s">
        <v>169</v>
      </c>
      <c r="BE48" s="15">
        <f t="shared" si="54"/>
        <v>0</v>
      </c>
      <c r="BF48" s="10" t="str">
        <f>IFERROR(VLOOKUP(A48,'18'!U:V,2,0),"0")</f>
        <v>0</v>
      </c>
      <c r="BG48" s="5" t="s">
        <v>169</v>
      </c>
      <c r="BH48" s="15">
        <f t="shared" si="23"/>
        <v>0</v>
      </c>
      <c r="BI48" s="10" t="str">
        <f>IFERROR(VLOOKUP(A48,'19'!U:V,2,0),"0")</f>
        <v>0</v>
      </c>
      <c r="BJ48" s="5" t="s">
        <v>169</v>
      </c>
      <c r="BK48" s="15">
        <f t="shared" si="24"/>
        <v>0</v>
      </c>
      <c r="BL48" s="10" t="str">
        <f>IFERROR(VLOOKUP(A48,'20'!U:V,2,0),"0")</f>
        <v>0</v>
      </c>
      <c r="BM48" s="5" t="s">
        <v>169</v>
      </c>
      <c r="BN48" s="15">
        <f t="shared" si="25"/>
        <v>0</v>
      </c>
      <c r="BO48" s="10" t="str">
        <f>IFERROR(VLOOKUP(A48,'21'!U:V,2,0),"0")</f>
        <v>0</v>
      </c>
      <c r="BP48" s="5" t="s">
        <v>169</v>
      </c>
      <c r="BQ48" s="15">
        <f t="shared" si="26"/>
        <v>0</v>
      </c>
      <c r="BR48" s="10" t="str">
        <f>IFERROR(VLOOKUP(A48,'22'!U:V,2,0),"0")</f>
        <v>0</v>
      </c>
      <c r="BS48" s="5" t="s">
        <v>169</v>
      </c>
      <c r="BT48" s="15">
        <f t="shared" si="27"/>
        <v>0</v>
      </c>
      <c r="BU48" s="10" t="str">
        <f>IFERROR(VLOOKUP(A48,'23'!U:V,2,0),"0")</f>
        <v>0</v>
      </c>
      <c r="BV48" s="5" t="s">
        <v>169</v>
      </c>
      <c r="BW48" s="15">
        <f t="shared" si="28"/>
        <v>0</v>
      </c>
      <c r="BX48" s="10" t="str">
        <f>IFERROR(VLOOKUP(A48,'24'!U:V,2,0),"0")</f>
        <v>0</v>
      </c>
      <c r="BY48" s="5" t="s">
        <v>169</v>
      </c>
      <c r="BZ48" s="15">
        <f t="shared" si="29"/>
        <v>0</v>
      </c>
      <c r="CA48" s="10" t="str">
        <f>IFERROR(VLOOKUP(A48,'25'!U:V,2,0),"0")</f>
        <v>0</v>
      </c>
      <c r="CB48" s="5" t="s">
        <v>169</v>
      </c>
      <c r="CC48" s="15">
        <f t="shared" si="30"/>
        <v>0</v>
      </c>
      <c r="CD48" s="10" t="str">
        <f>IFERROR(VLOOKUP(A48,'26'!U:V,2,0),"0")</f>
        <v>0</v>
      </c>
      <c r="CE48" s="5" t="s">
        <v>169</v>
      </c>
      <c r="CF48" s="15">
        <f t="shared" si="31"/>
        <v>0</v>
      </c>
      <c r="CG48" s="10" t="str">
        <f>IFERROR(VLOOKUP(A48,'27'!U:V,2,0),"0")</f>
        <v>0</v>
      </c>
      <c r="CH48" s="5" t="s">
        <v>169</v>
      </c>
      <c r="CI48" s="15">
        <f t="shared" si="32"/>
        <v>0</v>
      </c>
      <c r="CJ48" s="10" t="str">
        <f>IFERROR(VLOOKUP(A48,'28'!U:V,2,0),"0")</f>
        <v>0</v>
      </c>
      <c r="CK48" s="5" t="s">
        <v>169</v>
      </c>
      <c r="CL48" s="15">
        <f t="shared" si="33"/>
        <v>0</v>
      </c>
      <c r="CM48" s="10" t="str">
        <f>IFERROR(VLOOKUP(A48,'29'!U:V,2,0),"0")</f>
        <v>0</v>
      </c>
      <c r="CN48" s="5" t="s">
        <v>169</v>
      </c>
      <c r="CO48" s="15">
        <f t="shared" si="34"/>
        <v>0</v>
      </c>
      <c r="CP48" s="10" t="str">
        <f>IFERROR(VLOOKUP(A48,'30'!U:V,2,0),"0")</f>
        <v>0</v>
      </c>
      <c r="CQ48" s="5" t="s">
        <v>169</v>
      </c>
      <c r="CR48" s="15">
        <f t="shared" si="35"/>
        <v>0</v>
      </c>
      <c r="CS48" s="10" t="str">
        <f>IFERROR(VLOOKUP(A48,'31'!U:V,2,0),"0")</f>
        <v>0</v>
      </c>
      <c r="CT48" s="5" t="s">
        <v>169</v>
      </c>
      <c r="CU48" s="15">
        <f t="shared" si="36"/>
        <v>0</v>
      </c>
      <c r="CV48" s="10" t="str">
        <f>IFERROR(VLOOKUP(A48,'เซต1-28'!V:W,2,0),"0")</f>
        <v>0</v>
      </c>
      <c r="CW48" s="5" t="s">
        <v>169</v>
      </c>
      <c r="CX48" s="15">
        <f t="shared" si="20"/>
        <v>0</v>
      </c>
    </row>
    <row r="49" spans="1:102" x14ac:dyDescent="0.25">
      <c r="A49" s="6" t="s">
        <v>102</v>
      </c>
      <c r="B49" s="4" t="s">
        <v>103</v>
      </c>
      <c r="C49" s="13">
        <v>4.29</v>
      </c>
      <c r="D49" s="19">
        <f t="shared" si="21"/>
        <v>0</v>
      </c>
      <c r="E49" s="5" t="s">
        <v>169</v>
      </c>
      <c r="F49" s="13">
        <f t="shared" si="37"/>
        <v>0</v>
      </c>
      <c r="G49" s="10" t="str">
        <f>IFERROR(VLOOKUP(A49,'1'!U:V,2,0),"0")</f>
        <v>0</v>
      </c>
      <c r="H49" s="5" t="s">
        <v>169</v>
      </c>
      <c r="I49" s="15">
        <f t="shared" si="38"/>
        <v>0</v>
      </c>
      <c r="J49" s="10" t="str">
        <f>IFERROR(VLOOKUP(A49,'2'!U:V,2,0),"0")</f>
        <v>0</v>
      </c>
      <c r="K49" s="5" t="s">
        <v>169</v>
      </c>
      <c r="L49" s="15">
        <f t="shared" si="39"/>
        <v>0</v>
      </c>
      <c r="M49" s="10" t="str">
        <f>IFERROR(VLOOKUP(A49,'3'!U:V,2,0),"0")</f>
        <v>0</v>
      </c>
      <c r="N49" s="5" t="s">
        <v>169</v>
      </c>
      <c r="O49" s="15">
        <f t="shared" si="40"/>
        <v>0</v>
      </c>
      <c r="P49" s="10" t="str">
        <f>IFERROR(VLOOKUP(A49,'4'!U:V,2,0),"0")</f>
        <v>0</v>
      </c>
      <c r="Q49" s="5" t="s">
        <v>169</v>
      </c>
      <c r="R49" s="15">
        <f t="shared" si="41"/>
        <v>0</v>
      </c>
      <c r="S49" s="10" t="str">
        <f>IFERROR(VLOOKUP(A49,'5'!U:V,2,0),"0")</f>
        <v>0</v>
      </c>
      <c r="T49" s="5" t="s">
        <v>169</v>
      </c>
      <c r="U49" s="15">
        <f t="shared" si="42"/>
        <v>0</v>
      </c>
      <c r="V49" s="10" t="str">
        <f>IFERROR(VLOOKUP(A49,'6'!U:V,2,0),"0")</f>
        <v>0</v>
      </c>
      <c r="W49" s="5" t="s">
        <v>169</v>
      </c>
      <c r="X49" s="15">
        <f t="shared" si="43"/>
        <v>0</v>
      </c>
      <c r="Y49" s="10" t="str">
        <f>IFERROR(VLOOKUP(A49,'7'!U:V,2,0),"0")</f>
        <v>0</v>
      </c>
      <c r="Z49" s="5" t="s">
        <v>169</v>
      </c>
      <c r="AA49" s="15">
        <f t="shared" si="44"/>
        <v>0</v>
      </c>
      <c r="AB49" s="10" t="str">
        <f>IFERROR(VLOOKUP(A49,'8'!U:V,2,0),"0")</f>
        <v>0</v>
      </c>
      <c r="AC49" s="5" t="s">
        <v>169</v>
      </c>
      <c r="AD49" s="15">
        <f t="shared" si="45"/>
        <v>0</v>
      </c>
      <c r="AE49" s="10" t="str">
        <f>IFERROR(VLOOKUP(A49,'9'!U:V,2,0),"0")</f>
        <v>0</v>
      </c>
      <c r="AF49" s="5" t="s">
        <v>169</v>
      </c>
      <c r="AG49" s="15">
        <f t="shared" si="46"/>
        <v>0</v>
      </c>
      <c r="AH49" s="10" t="str">
        <f>IFERROR(VLOOKUP(A49,'10'!U:V,2,0),"0")</f>
        <v>0</v>
      </c>
      <c r="AI49" s="5" t="s">
        <v>169</v>
      </c>
      <c r="AJ49" s="15">
        <f t="shared" si="47"/>
        <v>0</v>
      </c>
      <c r="AK49" s="10" t="str">
        <f>IFERROR(VLOOKUP(A49,'11'!U:V,2,0),"0")</f>
        <v>0</v>
      </c>
      <c r="AL49" s="5" t="s">
        <v>169</v>
      </c>
      <c r="AM49" s="15">
        <f t="shared" si="48"/>
        <v>0</v>
      </c>
      <c r="AN49" s="10" t="str">
        <f>IFERROR(VLOOKUP(A49,'12'!U:V,2,0),"0")</f>
        <v>0</v>
      </c>
      <c r="AO49" s="5" t="s">
        <v>169</v>
      </c>
      <c r="AP49" s="15">
        <f t="shared" si="49"/>
        <v>0</v>
      </c>
      <c r="AQ49" s="10" t="str">
        <f>IFERROR(VLOOKUP(A49,'13'!U:V,2,0),"0")</f>
        <v>0</v>
      </c>
      <c r="AR49" s="5" t="s">
        <v>169</v>
      </c>
      <c r="AS49" s="15">
        <f t="shared" si="50"/>
        <v>0</v>
      </c>
      <c r="AT49" s="10" t="str">
        <f>IFERROR(VLOOKUP(A49,'14'!U:V,2,0),"0")</f>
        <v>0</v>
      </c>
      <c r="AU49" s="5" t="s">
        <v>169</v>
      </c>
      <c r="AV49" s="15">
        <f t="shared" si="51"/>
        <v>0</v>
      </c>
      <c r="AW49" s="10" t="str">
        <f>IFERROR(VLOOKUP(A49,'15'!U:V,2,0),"0")</f>
        <v>0</v>
      </c>
      <c r="AX49" s="5" t="s">
        <v>169</v>
      </c>
      <c r="AY49" s="15">
        <f t="shared" si="52"/>
        <v>0</v>
      </c>
      <c r="AZ49" s="10" t="str">
        <f>IFERROR(VLOOKUP(A49,'16'!U:V,2,0),"0")</f>
        <v>0</v>
      </c>
      <c r="BA49" s="5" t="s">
        <v>169</v>
      </c>
      <c r="BB49" s="15">
        <f t="shared" si="53"/>
        <v>0</v>
      </c>
      <c r="BC49" s="10" t="str">
        <f>IFERROR(VLOOKUP(A49,'17'!U:V,2,0),"0")</f>
        <v>0</v>
      </c>
      <c r="BD49" s="5" t="s">
        <v>169</v>
      </c>
      <c r="BE49" s="15">
        <f t="shared" si="54"/>
        <v>0</v>
      </c>
      <c r="BF49" s="10" t="str">
        <f>IFERROR(VLOOKUP(A49,'18'!U:V,2,0),"0")</f>
        <v>0</v>
      </c>
      <c r="BG49" s="5" t="s">
        <v>169</v>
      </c>
      <c r="BH49" s="15">
        <f t="shared" si="23"/>
        <v>0</v>
      </c>
      <c r="BI49" s="10" t="str">
        <f>IFERROR(VLOOKUP(A49,'19'!U:V,2,0),"0")</f>
        <v>0</v>
      </c>
      <c r="BJ49" s="5" t="s">
        <v>169</v>
      </c>
      <c r="BK49" s="15">
        <f t="shared" si="24"/>
        <v>0</v>
      </c>
      <c r="BL49" s="10" t="str">
        <f>IFERROR(VLOOKUP(A49,'20'!U:V,2,0),"0")</f>
        <v>0</v>
      </c>
      <c r="BM49" s="5" t="s">
        <v>169</v>
      </c>
      <c r="BN49" s="15">
        <f t="shared" si="25"/>
        <v>0</v>
      </c>
      <c r="BO49" s="10" t="str">
        <f>IFERROR(VLOOKUP(A49,'21'!U:V,2,0),"0")</f>
        <v>0</v>
      </c>
      <c r="BP49" s="5" t="s">
        <v>169</v>
      </c>
      <c r="BQ49" s="15">
        <f t="shared" si="26"/>
        <v>0</v>
      </c>
      <c r="BR49" s="10" t="str">
        <f>IFERROR(VLOOKUP(A49,'22'!U:V,2,0),"0")</f>
        <v>0</v>
      </c>
      <c r="BS49" s="5" t="s">
        <v>169</v>
      </c>
      <c r="BT49" s="15">
        <f t="shared" si="27"/>
        <v>0</v>
      </c>
      <c r="BU49" s="10" t="str">
        <f>IFERROR(VLOOKUP(A49,'23'!U:V,2,0),"0")</f>
        <v>0</v>
      </c>
      <c r="BV49" s="5" t="s">
        <v>169</v>
      </c>
      <c r="BW49" s="15">
        <f t="shared" si="28"/>
        <v>0</v>
      </c>
      <c r="BX49" s="10" t="str">
        <f>IFERROR(VLOOKUP(A49,'24'!U:V,2,0),"0")</f>
        <v>0</v>
      </c>
      <c r="BY49" s="5" t="s">
        <v>169</v>
      </c>
      <c r="BZ49" s="15">
        <f t="shared" si="29"/>
        <v>0</v>
      </c>
      <c r="CA49" s="10" t="str">
        <f>IFERROR(VLOOKUP(A49,'25'!U:V,2,0),"0")</f>
        <v>0</v>
      </c>
      <c r="CB49" s="5" t="s">
        <v>169</v>
      </c>
      <c r="CC49" s="15">
        <f t="shared" si="30"/>
        <v>0</v>
      </c>
      <c r="CD49" s="10" t="str">
        <f>IFERROR(VLOOKUP(A49,'26'!U:V,2,0),"0")</f>
        <v>0</v>
      </c>
      <c r="CE49" s="5" t="s">
        <v>169</v>
      </c>
      <c r="CF49" s="15">
        <f t="shared" si="31"/>
        <v>0</v>
      </c>
      <c r="CG49" s="10" t="str">
        <f>IFERROR(VLOOKUP(A49,'27'!U:V,2,0),"0")</f>
        <v>0</v>
      </c>
      <c r="CH49" s="5" t="s">
        <v>169</v>
      </c>
      <c r="CI49" s="15">
        <f t="shared" si="32"/>
        <v>0</v>
      </c>
      <c r="CJ49" s="10" t="str">
        <f>IFERROR(VLOOKUP(A49,'28'!U:V,2,0),"0")</f>
        <v>0</v>
      </c>
      <c r="CK49" s="5" t="s">
        <v>169</v>
      </c>
      <c r="CL49" s="15">
        <f t="shared" si="33"/>
        <v>0</v>
      </c>
      <c r="CM49" s="10" t="str">
        <f>IFERROR(VLOOKUP(A49,'29'!U:V,2,0),"0")</f>
        <v>0</v>
      </c>
      <c r="CN49" s="5" t="s">
        <v>169</v>
      </c>
      <c r="CO49" s="15">
        <f t="shared" si="34"/>
        <v>0</v>
      </c>
      <c r="CP49" s="10" t="str">
        <f>IFERROR(VLOOKUP(A49,'30'!U:V,2,0),"0")</f>
        <v>0</v>
      </c>
      <c r="CQ49" s="5" t="s">
        <v>169</v>
      </c>
      <c r="CR49" s="15">
        <f t="shared" si="35"/>
        <v>0</v>
      </c>
      <c r="CS49" s="10" t="str">
        <f>IFERROR(VLOOKUP(A49,'31'!U:V,2,0),"0")</f>
        <v>0</v>
      </c>
      <c r="CT49" s="5" t="s">
        <v>169</v>
      </c>
      <c r="CU49" s="15">
        <f t="shared" si="36"/>
        <v>0</v>
      </c>
      <c r="CV49" s="10" t="str">
        <f>IFERROR(VLOOKUP(A49,'เซต1-28'!V:W,2,0),"0")</f>
        <v>0</v>
      </c>
      <c r="CW49" s="5" t="s">
        <v>169</v>
      </c>
      <c r="CX49" s="15">
        <f t="shared" si="20"/>
        <v>0</v>
      </c>
    </row>
    <row r="50" spans="1:102" x14ac:dyDescent="0.25">
      <c r="A50" s="6" t="s">
        <v>209</v>
      </c>
      <c r="B50" s="4" t="s">
        <v>103</v>
      </c>
      <c r="C50" s="13">
        <v>4.29</v>
      </c>
      <c r="D50" s="19">
        <f t="shared" si="21"/>
        <v>0</v>
      </c>
      <c r="E50" s="5" t="s">
        <v>169</v>
      </c>
      <c r="F50" s="13">
        <f t="shared" si="37"/>
        <v>0</v>
      </c>
      <c r="G50" s="10" t="str">
        <f>IFERROR(VLOOKUP(A50,'1'!U:V,2,0),"0")</f>
        <v>0</v>
      </c>
      <c r="H50" s="5" t="s">
        <v>169</v>
      </c>
      <c r="I50" s="15">
        <f t="shared" si="38"/>
        <v>0</v>
      </c>
      <c r="J50" s="10" t="str">
        <f>IFERROR(VLOOKUP(A50,'2'!U:V,2,0),"0")</f>
        <v>0</v>
      </c>
      <c r="K50" s="5" t="s">
        <v>169</v>
      </c>
      <c r="L50" s="15">
        <f t="shared" si="39"/>
        <v>0</v>
      </c>
      <c r="M50" s="10" t="str">
        <f>IFERROR(VLOOKUP(A50,'3'!U:V,2,0),"0")</f>
        <v>0</v>
      </c>
      <c r="N50" s="5" t="s">
        <v>169</v>
      </c>
      <c r="O50" s="15">
        <f t="shared" si="40"/>
        <v>0</v>
      </c>
      <c r="P50" s="10" t="str">
        <f>IFERROR(VLOOKUP(A50,'4'!U:V,2,0),"0")</f>
        <v>0</v>
      </c>
      <c r="Q50" s="5" t="s">
        <v>169</v>
      </c>
      <c r="R50" s="15">
        <f t="shared" si="41"/>
        <v>0</v>
      </c>
      <c r="S50" s="10" t="str">
        <f>IFERROR(VLOOKUP(A50,'5'!U:V,2,0),"0")</f>
        <v>0</v>
      </c>
      <c r="T50" s="5" t="s">
        <v>169</v>
      </c>
      <c r="U50" s="15">
        <f t="shared" si="42"/>
        <v>0</v>
      </c>
      <c r="V50" s="10" t="str">
        <f>IFERROR(VLOOKUP(A50,'6'!U:V,2,0),"0")</f>
        <v>0</v>
      </c>
      <c r="W50" s="5" t="s">
        <v>169</v>
      </c>
      <c r="X50" s="15">
        <f t="shared" si="43"/>
        <v>0</v>
      </c>
      <c r="Y50" s="10" t="str">
        <f>IFERROR(VLOOKUP(A50,'7'!U:V,2,0),"0")</f>
        <v>0</v>
      </c>
      <c r="Z50" s="5" t="s">
        <v>169</v>
      </c>
      <c r="AA50" s="15">
        <f t="shared" si="44"/>
        <v>0</v>
      </c>
      <c r="AB50" s="10" t="str">
        <f>IFERROR(VLOOKUP(A50,'8'!U:V,2,0),"0")</f>
        <v>0</v>
      </c>
      <c r="AC50" s="5" t="s">
        <v>169</v>
      </c>
      <c r="AD50" s="15">
        <f t="shared" si="45"/>
        <v>0</v>
      </c>
      <c r="AE50" s="10" t="str">
        <f>IFERROR(VLOOKUP(A50,'9'!U:V,2,0),"0")</f>
        <v>0</v>
      </c>
      <c r="AF50" s="5" t="s">
        <v>169</v>
      </c>
      <c r="AG50" s="15">
        <f t="shared" si="46"/>
        <v>0</v>
      </c>
      <c r="AH50" s="10" t="str">
        <f>IFERROR(VLOOKUP(A50,'10'!U:V,2,0),"0")</f>
        <v>0</v>
      </c>
      <c r="AI50" s="5" t="s">
        <v>169</v>
      </c>
      <c r="AJ50" s="15">
        <f t="shared" si="47"/>
        <v>0</v>
      </c>
      <c r="AK50" s="10" t="str">
        <f>IFERROR(VLOOKUP(A50,'11'!U:V,2,0),"0")</f>
        <v>0</v>
      </c>
      <c r="AL50" s="5" t="s">
        <v>169</v>
      </c>
      <c r="AM50" s="15">
        <f t="shared" si="48"/>
        <v>0</v>
      </c>
      <c r="AN50" s="10" t="str">
        <f>IFERROR(VLOOKUP(A50,'12'!U:V,2,0),"0")</f>
        <v>0</v>
      </c>
      <c r="AO50" s="5" t="s">
        <v>169</v>
      </c>
      <c r="AP50" s="15">
        <f t="shared" si="49"/>
        <v>0</v>
      </c>
      <c r="AQ50" s="10" t="str">
        <f>IFERROR(VLOOKUP(A50,'13'!U:V,2,0),"0")</f>
        <v>0</v>
      </c>
      <c r="AR50" s="5" t="s">
        <v>169</v>
      </c>
      <c r="AS50" s="15">
        <f t="shared" si="50"/>
        <v>0</v>
      </c>
      <c r="AT50" s="10" t="str">
        <f>IFERROR(VLOOKUP(A50,'14'!U:V,2,0),"0")</f>
        <v>0</v>
      </c>
      <c r="AU50" s="5" t="s">
        <v>169</v>
      </c>
      <c r="AV50" s="15">
        <f t="shared" si="51"/>
        <v>0</v>
      </c>
      <c r="AW50" s="10" t="str">
        <f>IFERROR(VLOOKUP(A50,'15'!U:V,2,0),"0")</f>
        <v>0</v>
      </c>
      <c r="AX50" s="5" t="s">
        <v>169</v>
      </c>
      <c r="AY50" s="15">
        <f t="shared" si="52"/>
        <v>0</v>
      </c>
      <c r="AZ50" s="10" t="str">
        <f>IFERROR(VLOOKUP(A50,'16'!U:V,2,0),"0")</f>
        <v>0</v>
      </c>
      <c r="BA50" s="5" t="s">
        <v>169</v>
      </c>
      <c r="BB50" s="15">
        <f t="shared" si="53"/>
        <v>0</v>
      </c>
      <c r="BC50" s="10" t="str">
        <f>IFERROR(VLOOKUP(A50,'17'!U:V,2,0),"0")</f>
        <v>0</v>
      </c>
      <c r="BD50" s="5" t="s">
        <v>169</v>
      </c>
      <c r="BE50" s="15">
        <f t="shared" si="54"/>
        <v>0</v>
      </c>
      <c r="BF50" s="10" t="str">
        <f>IFERROR(VLOOKUP(A50,'18'!U:V,2,0),"0")</f>
        <v>0</v>
      </c>
      <c r="BG50" s="5" t="s">
        <v>169</v>
      </c>
      <c r="BH50" s="15">
        <f t="shared" si="23"/>
        <v>0</v>
      </c>
      <c r="BI50" s="10" t="str">
        <f>IFERROR(VLOOKUP(A50,'19'!U:V,2,0),"0")</f>
        <v>0</v>
      </c>
      <c r="BJ50" s="5" t="s">
        <v>169</v>
      </c>
      <c r="BK50" s="15">
        <f t="shared" si="24"/>
        <v>0</v>
      </c>
      <c r="BL50" s="10" t="str">
        <f>IFERROR(VLOOKUP(A50,'20'!U:V,2,0),"0")</f>
        <v>0</v>
      </c>
      <c r="BM50" s="5" t="s">
        <v>169</v>
      </c>
      <c r="BN50" s="15">
        <f t="shared" si="25"/>
        <v>0</v>
      </c>
      <c r="BO50" s="10" t="str">
        <f>IFERROR(VLOOKUP(A50,'21'!U:V,2,0),"0")</f>
        <v>0</v>
      </c>
      <c r="BP50" s="5" t="s">
        <v>169</v>
      </c>
      <c r="BQ50" s="15">
        <f t="shared" si="26"/>
        <v>0</v>
      </c>
      <c r="BR50" s="10" t="str">
        <f>IFERROR(VLOOKUP(A50,'22'!U:V,2,0),"0")</f>
        <v>0</v>
      </c>
      <c r="BS50" s="5" t="s">
        <v>169</v>
      </c>
      <c r="BT50" s="15">
        <f t="shared" si="27"/>
        <v>0</v>
      </c>
      <c r="BU50" s="10" t="str">
        <f>IFERROR(VLOOKUP(A50,'23'!U:V,2,0),"0")</f>
        <v>0</v>
      </c>
      <c r="BV50" s="5" t="s">
        <v>169</v>
      </c>
      <c r="BW50" s="15">
        <f t="shared" si="28"/>
        <v>0</v>
      </c>
      <c r="BX50" s="10" t="str">
        <f>IFERROR(VLOOKUP(A50,'24'!U:V,2,0),"0")</f>
        <v>0</v>
      </c>
      <c r="BY50" s="5" t="s">
        <v>169</v>
      </c>
      <c r="BZ50" s="15">
        <f t="shared" si="29"/>
        <v>0</v>
      </c>
      <c r="CA50" s="10" t="str">
        <f>IFERROR(VLOOKUP(A50,'25'!U:V,2,0),"0")</f>
        <v>0</v>
      </c>
      <c r="CB50" s="5" t="s">
        <v>169</v>
      </c>
      <c r="CC50" s="15">
        <f t="shared" si="30"/>
        <v>0</v>
      </c>
      <c r="CD50" s="10" t="str">
        <f>IFERROR(VLOOKUP(A50,'26'!U:V,2,0),"0")</f>
        <v>0</v>
      </c>
      <c r="CE50" s="5" t="s">
        <v>169</v>
      </c>
      <c r="CF50" s="15">
        <f t="shared" si="31"/>
        <v>0</v>
      </c>
      <c r="CG50" s="10" t="str">
        <f>IFERROR(VLOOKUP(A50,'27'!U:V,2,0),"0")</f>
        <v>0</v>
      </c>
      <c r="CH50" s="5" t="s">
        <v>169</v>
      </c>
      <c r="CI50" s="15">
        <f t="shared" si="32"/>
        <v>0</v>
      </c>
      <c r="CJ50" s="10" t="str">
        <f>IFERROR(VLOOKUP(A50,'28'!U:V,2,0),"0")</f>
        <v>0</v>
      </c>
      <c r="CK50" s="5" t="s">
        <v>169</v>
      </c>
      <c r="CL50" s="15">
        <f t="shared" si="33"/>
        <v>0</v>
      </c>
      <c r="CM50" s="10" t="str">
        <f>IFERROR(VLOOKUP(A50,'29'!U:V,2,0),"0")</f>
        <v>0</v>
      </c>
      <c r="CN50" s="5" t="s">
        <v>169</v>
      </c>
      <c r="CO50" s="15">
        <f t="shared" si="34"/>
        <v>0</v>
      </c>
      <c r="CP50" s="10" t="str">
        <f>IFERROR(VLOOKUP(A50,'30'!U:V,2,0),"0")</f>
        <v>0</v>
      </c>
      <c r="CQ50" s="5" t="s">
        <v>169</v>
      </c>
      <c r="CR50" s="15">
        <f t="shared" si="35"/>
        <v>0</v>
      </c>
      <c r="CS50" s="10" t="str">
        <f>IFERROR(VLOOKUP(A50,'31'!U:V,2,0),"0")</f>
        <v>0</v>
      </c>
      <c r="CT50" s="5" t="s">
        <v>169</v>
      </c>
      <c r="CU50" s="15">
        <f t="shared" si="36"/>
        <v>0</v>
      </c>
      <c r="CV50" s="10" t="str">
        <f>IFERROR(VLOOKUP(A50,'เซต1-28'!V:W,2,0),"0")</f>
        <v>0</v>
      </c>
      <c r="CW50" s="5" t="s">
        <v>169</v>
      </c>
      <c r="CX50" s="15">
        <f t="shared" si="20"/>
        <v>0</v>
      </c>
    </row>
    <row r="51" spans="1:102" x14ac:dyDescent="0.25">
      <c r="A51" s="6" t="s">
        <v>135</v>
      </c>
      <c r="B51" s="4" t="s">
        <v>136</v>
      </c>
      <c r="C51" s="13">
        <v>4.43</v>
      </c>
      <c r="D51" s="19">
        <f t="shared" si="21"/>
        <v>0</v>
      </c>
      <c r="E51" s="5" t="s">
        <v>169</v>
      </c>
      <c r="F51" s="13">
        <f t="shared" si="37"/>
        <v>0</v>
      </c>
      <c r="G51" s="10" t="str">
        <f>IFERROR(VLOOKUP(A51,'1'!U:V,2,0),"0")</f>
        <v>0</v>
      </c>
      <c r="H51" s="5" t="s">
        <v>169</v>
      </c>
      <c r="I51" s="15">
        <f t="shared" si="38"/>
        <v>0</v>
      </c>
      <c r="J51" s="10" t="str">
        <f>IFERROR(VLOOKUP(A51,'2'!U:V,2,0),"0")</f>
        <v>0</v>
      </c>
      <c r="K51" s="5" t="s">
        <v>169</v>
      </c>
      <c r="L51" s="15">
        <f t="shared" si="39"/>
        <v>0</v>
      </c>
      <c r="M51" s="10" t="str">
        <f>IFERROR(VLOOKUP(A51,'3'!U:V,2,0),"0")</f>
        <v>0</v>
      </c>
      <c r="N51" s="5" t="s">
        <v>169</v>
      </c>
      <c r="O51" s="15">
        <f t="shared" si="40"/>
        <v>0</v>
      </c>
      <c r="P51" s="10" t="str">
        <f>IFERROR(VLOOKUP(A51,'4'!U:V,2,0),"0")</f>
        <v>0</v>
      </c>
      <c r="Q51" s="5" t="s">
        <v>169</v>
      </c>
      <c r="R51" s="15">
        <f t="shared" si="41"/>
        <v>0</v>
      </c>
      <c r="S51" s="10" t="str">
        <f>IFERROR(VLOOKUP(A51,'5'!U:V,2,0),"0")</f>
        <v>0</v>
      </c>
      <c r="T51" s="5" t="s">
        <v>169</v>
      </c>
      <c r="U51" s="15">
        <f t="shared" si="42"/>
        <v>0</v>
      </c>
      <c r="V51" s="10" t="str">
        <f>IFERROR(VLOOKUP(A51,'6'!U:V,2,0),"0")</f>
        <v>0</v>
      </c>
      <c r="W51" s="5" t="s">
        <v>169</v>
      </c>
      <c r="X51" s="15">
        <f t="shared" si="43"/>
        <v>0</v>
      </c>
      <c r="Y51" s="10" t="str">
        <f>IFERROR(VLOOKUP(A51,'7'!U:V,2,0),"0")</f>
        <v>0</v>
      </c>
      <c r="Z51" s="5" t="s">
        <v>169</v>
      </c>
      <c r="AA51" s="15">
        <f t="shared" si="44"/>
        <v>0</v>
      </c>
      <c r="AB51" s="10" t="str">
        <f>IFERROR(VLOOKUP(A51,'8'!U:V,2,0),"0")</f>
        <v>0</v>
      </c>
      <c r="AC51" s="5" t="s">
        <v>169</v>
      </c>
      <c r="AD51" s="15">
        <f t="shared" si="45"/>
        <v>0</v>
      </c>
      <c r="AE51" s="10" t="str">
        <f>IFERROR(VLOOKUP(A51,'9'!U:V,2,0),"0")</f>
        <v>0</v>
      </c>
      <c r="AF51" s="5" t="s">
        <v>169</v>
      </c>
      <c r="AG51" s="15">
        <f t="shared" si="46"/>
        <v>0</v>
      </c>
      <c r="AH51" s="10" t="str">
        <f>IFERROR(VLOOKUP(A51,'10'!U:V,2,0),"0")</f>
        <v>0</v>
      </c>
      <c r="AI51" s="5" t="s">
        <v>169</v>
      </c>
      <c r="AJ51" s="15">
        <f t="shared" si="47"/>
        <v>0</v>
      </c>
      <c r="AK51" s="10" t="str">
        <f>IFERROR(VLOOKUP(A51,'11'!U:V,2,0),"0")</f>
        <v>0</v>
      </c>
      <c r="AL51" s="5" t="s">
        <v>169</v>
      </c>
      <c r="AM51" s="15">
        <f t="shared" si="48"/>
        <v>0</v>
      </c>
      <c r="AN51" s="10" t="str">
        <f>IFERROR(VLOOKUP(A51,'12'!U:V,2,0),"0")</f>
        <v>0</v>
      </c>
      <c r="AO51" s="5" t="s">
        <v>169</v>
      </c>
      <c r="AP51" s="15">
        <f t="shared" si="49"/>
        <v>0</v>
      </c>
      <c r="AQ51" s="10" t="str">
        <f>IFERROR(VLOOKUP(A51,'13'!U:V,2,0),"0")</f>
        <v>0</v>
      </c>
      <c r="AR51" s="5" t="s">
        <v>169</v>
      </c>
      <c r="AS51" s="15">
        <f t="shared" si="50"/>
        <v>0</v>
      </c>
      <c r="AT51" s="10" t="str">
        <f>IFERROR(VLOOKUP(A51,'14'!U:V,2,0),"0")</f>
        <v>0</v>
      </c>
      <c r="AU51" s="5" t="s">
        <v>169</v>
      </c>
      <c r="AV51" s="15">
        <f t="shared" si="51"/>
        <v>0</v>
      </c>
      <c r="AW51" s="10" t="str">
        <f>IFERROR(VLOOKUP(A51,'15'!U:V,2,0),"0")</f>
        <v>0</v>
      </c>
      <c r="AX51" s="5" t="s">
        <v>169</v>
      </c>
      <c r="AY51" s="15">
        <f t="shared" si="52"/>
        <v>0</v>
      </c>
      <c r="AZ51" s="10" t="str">
        <f>IFERROR(VLOOKUP(A51,'16'!U:V,2,0),"0")</f>
        <v>0</v>
      </c>
      <c r="BA51" s="5" t="s">
        <v>169</v>
      </c>
      <c r="BB51" s="15">
        <f t="shared" si="53"/>
        <v>0</v>
      </c>
      <c r="BC51" s="10" t="str">
        <f>IFERROR(VLOOKUP(A51,'17'!U:V,2,0),"0")</f>
        <v>0</v>
      </c>
      <c r="BD51" s="5" t="s">
        <v>169</v>
      </c>
      <c r="BE51" s="15">
        <f t="shared" si="54"/>
        <v>0</v>
      </c>
      <c r="BF51" s="10" t="str">
        <f>IFERROR(VLOOKUP(A51,'18'!U:V,2,0),"0")</f>
        <v>0</v>
      </c>
      <c r="BG51" s="5" t="s">
        <v>169</v>
      </c>
      <c r="BH51" s="15">
        <f t="shared" si="23"/>
        <v>0</v>
      </c>
      <c r="BI51" s="10" t="str">
        <f>IFERROR(VLOOKUP(A51,'19'!U:V,2,0),"0")</f>
        <v>0</v>
      </c>
      <c r="BJ51" s="5" t="s">
        <v>169</v>
      </c>
      <c r="BK51" s="15">
        <f t="shared" si="24"/>
        <v>0</v>
      </c>
      <c r="BL51" s="10" t="str">
        <f>IFERROR(VLOOKUP(A51,'20'!U:V,2,0),"0")</f>
        <v>0</v>
      </c>
      <c r="BM51" s="5" t="s">
        <v>169</v>
      </c>
      <c r="BN51" s="15">
        <f t="shared" si="25"/>
        <v>0</v>
      </c>
      <c r="BO51" s="10" t="str">
        <f>IFERROR(VLOOKUP(A51,'21'!U:V,2,0),"0")</f>
        <v>0</v>
      </c>
      <c r="BP51" s="5" t="s">
        <v>169</v>
      </c>
      <c r="BQ51" s="15">
        <f t="shared" si="26"/>
        <v>0</v>
      </c>
      <c r="BR51" s="10" t="str">
        <f>IFERROR(VLOOKUP(A51,'22'!U:V,2,0),"0")</f>
        <v>0</v>
      </c>
      <c r="BS51" s="5" t="s">
        <v>169</v>
      </c>
      <c r="BT51" s="15">
        <f t="shared" si="27"/>
        <v>0</v>
      </c>
      <c r="BU51" s="10" t="str">
        <f>IFERROR(VLOOKUP(A51,'23'!U:V,2,0),"0")</f>
        <v>0</v>
      </c>
      <c r="BV51" s="5" t="s">
        <v>169</v>
      </c>
      <c r="BW51" s="15">
        <f t="shared" si="28"/>
        <v>0</v>
      </c>
      <c r="BX51" s="10" t="str">
        <f>IFERROR(VLOOKUP(A51,'24'!U:V,2,0),"0")</f>
        <v>0</v>
      </c>
      <c r="BY51" s="5" t="s">
        <v>169</v>
      </c>
      <c r="BZ51" s="15">
        <f t="shared" si="29"/>
        <v>0</v>
      </c>
      <c r="CA51" s="10" t="str">
        <f>IFERROR(VLOOKUP(A51,'25'!U:V,2,0),"0")</f>
        <v>0</v>
      </c>
      <c r="CB51" s="5" t="s">
        <v>169</v>
      </c>
      <c r="CC51" s="15">
        <f t="shared" si="30"/>
        <v>0</v>
      </c>
      <c r="CD51" s="10" t="str">
        <f>IFERROR(VLOOKUP(A51,'26'!U:V,2,0),"0")</f>
        <v>0</v>
      </c>
      <c r="CE51" s="5" t="s">
        <v>169</v>
      </c>
      <c r="CF51" s="15">
        <f t="shared" si="31"/>
        <v>0</v>
      </c>
      <c r="CG51" s="10" t="str">
        <f>IFERROR(VLOOKUP(A51,'27'!U:V,2,0),"0")</f>
        <v>0</v>
      </c>
      <c r="CH51" s="5" t="s">
        <v>169</v>
      </c>
      <c r="CI51" s="15">
        <f t="shared" si="32"/>
        <v>0</v>
      </c>
      <c r="CJ51" s="10" t="str">
        <f>IFERROR(VLOOKUP(A51,'28'!U:V,2,0),"0")</f>
        <v>0</v>
      </c>
      <c r="CK51" s="5" t="s">
        <v>169</v>
      </c>
      <c r="CL51" s="15">
        <f t="shared" si="33"/>
        <v>0</v>
      </c>
      <c r="CM51" s="10" t="str">
        <f>IFERROR(VLOOKUP(A51,'29'!U:V,2,0),"0")</f>
        <v>0</v>
      </c>
      <c r="CN51" s="5" t="s">
        <v>169</v>
      </c>
      <c r="CO51" s="15">
        <f t="shared" si="34"/>
        <v>0</v>
      </c>
      <c r="CP51" s="10" t="str">
        <f>IFERROR(VLOOKUP(A51,'30'!U:V,2,0),"0")</f>
        <v>0</v>
      </c>
      <c r="CQ51" s="5" t="s">
        <v>169</v>
      </c>
      <c r="CR51" s="15">
        <f t="shared" si="35"/>
        <v>0</v>
      </c>
      <c r="CS51" s="10" t="str">
        <f>IFERROR(VLOOKUP(A51,'31'!U:V,2,0),"0")</f>
        <v>0</v>
      </c>
      <c r="CT51" s="5" t="s">
        <v>169</v>
      </c>
      <c r="CU51" s="15">
        <f t="shared" si="36"/>
        <v>0</v>
      </c>
      <c r="CV51" s="10" t="str">
        <f>IFERROR(VLOOKUP(A51,'เซต1-28'!V:W,2,0),"0")</f>
        <v>0</v>
      </c>
      <c r="CW51" s="5" t="s">
        <v>169</v>
      </c>
      <c r="CX51" s="15">
        <f t="shared" si="20"/>
        <v>0</v>
      </c>
    </row>
    <row r="52" spans="1:102" x14ac:dyDescent="0.25">
      <c r="A52" s="6" t="s">
        <v>106</v>
      </c>
      <c r="B52" s="4" t="s">
        <v>107</v>
      </c>
      <c r="C52" s="13">
        <v>4.43</v>
      </c>
      <c r="D52" s="19">
        <f t="shared" si="21"/>
        <v>0</v>
      </c>
      <c r="E52" s="5" t="s">
        <v>169</v>
      </c>
      <c r="F52" s="13">
        <f t="shared" si="37"/>
        <v>0</v>
      </c>
      <c r="G52" s="10" t="str">
        <f>IFERROR(VLOOKUP(A52,'1'!U:V,2,0),"0")</f>
        <v>0</v>
      </c>
      <c r="H52" s="5" t="s">
        <v>169</v>
      </c>
      <c r="I52" s="15">
        <f t="shared" si="38"/>
        <v>0</v>
      </c>
      <c r="J52" s="10" t="str">
        <f>IFERROR(VLOOKUP(A52,'2'!U:V,2,0),"0")</f>
        <v>0</v>
      </c>
      <c r="K52" s="5" t="s">
        <v>169</v>
      </c>
      <c r="L52" s="15">
        <f t="shared" si="39"/>
        <v>0</v>
      </c>
      <c r="M52" s="10" t="str">
        <f>IFERROR(VLOOKUP(A52,'3'!U:V,2,0),"0")</f>
        <v>0</v>
      </c>
      <c r="N52" s="5" t="s">
        <v>169</v>
      </c>
      <c r="O52" s="15">
        <f t="shared" si="40"/>
        <v>0</v>
      </c>
      <c r="P52" s="10" t="str">
        <f>IFERROR(VLOOKUP(A52,'4'!U:V,2,0),"0")</f>
        <v>0</v>
      </c>
      <c r="Q52" s="5" t="s">
        <v>169</v>
      </c>
      <c r="R52" s="15">
        <f t="shared" si="41"/>
        <v>0</v>
      </c>
      <c r="S52" s="10" t="str">
        <f>IFERROR(VLOOKUP(A52,'5'!U:V,2,0),"0")</f>
        <v>0</v>
      </c>
      <c r="T52" s="5" t="s">
        <v>169</v>
      </c>
      <c r="U52" s="15">
        <f t="shared" si="42"/>
        <v>0</v>
      </c>
      <c r="V52" s="10" t="str">
        <f>IFERROR(VLOOKUP(A52,'6'!U:V,2,0),"0")</f>
        <v>0</v>
      </c>
      <c r="W52" s="5" t="s">
        <v>169</v>
      </c>
      <c r="X52" s="15">
        <f t="shared" si="43"/>
        <v>0</v>
      </c>
      <c r="Y52" s="10" t="str">
        <f>IFERROR(VLOOKUP(A52,'7'!U:V,2,0),"0")</f>
        <v>0</v>
      </c>
      <c r="Z52" s="5" t="s">
        <v>169</v>
      </c>
      <c r="AA52" s="15">
        <f t="shared" si="44"/>
        <v>0</v>
      </c>
      <c r="AB52" s="10" t="str">
        <f>IFERROR(VLOOKUP(A52,'8'!U:V,2,0),"0")</f>
        <v>0</v>
      </c>
      <c r="AC52" s="5" t="s">
        <v>169</v>
      </c>
      <c r="AD52" s="15">
        <f t="shared" si="45"/>
        <v>0</v>
      </c>
      <c r="AE52" s="10" t="str">
        <f>IFERROR(VLOOKUP(A52,'9'!U:V,2,0),"0")</f>
        <v>0</v>
      </c>
      <c r="AF52" s="5" t="s">
        <v>169</v>
      </c>
      <c r="AG52" s="15">
        <f t="shared" si="46"/>
        <v>0</v>
      </c>
      <c r="AH52" s="10" t="str">
        <f>IFERROR(VLOOKUP(A52,'10'!U:V,2,0),"0")</f>
        <v>0</v>
      </c>
      <c r="AI52" s="5" t="s">
        <v>169</v>
      </c>
      <c r="AJ52" s="15">
        <f t="shared" si="47"/>
        <v>0</v>
      </c>
      <c r="AK52" s="10" t="str">
        <f>IFERROR(VLOOKUP(A52,'11'!U:V,2,0),"0")</f>
        <v>0</v>
      </c>
      <c r="AL52" s="5" t="s">
        <v>169</v>
      </c>
      <c r="AM52" s="15">
        <f t="shared" si="48"/>
        <v>0</v>
      </c>
      <c r="AN52" s="10" t="str">
        <f>IFERROR(VLOOKUP(A52,'12'!U:V,2,0),"0")</f>
        <v>0</v>
      </c>
      <c r="AO52" s="5" t="s">
        <v>169</v>
      </c>
      <c r="AP52" s="15">
        <f t="shared" si="49"/>
        <v>0</v>
      </c>
      <c r="AQ52" s="10" t="str">
        <f>IFERROR(VLOOKUP(A52,'13'!U:V,2,0),"0")</f>
        <v>0</v>
      </c>
      <c r="AR52" s="5" t="s">
        <v>169</v>
      </c>
      <c r="AS52" s="15">
        <f t="shared" si="50"/>
        <v>0</v>
      </c>
      <c r="AT52" s="10" t="str">
        <f>IFERROR(VLOOKUP(A52,'14'!U:V,2,0),"0")</f>
        <v>0</v>
      </c>
      <c r="AU52" s="5" t="s">
        <v>169</v>
      </c>
      <c r="AV52" s="15">
        <f t="shared" si="51"/>
        <v>0</v>
      </c>
      <c r="AW52" s="10" t="str">
        <f>IFERROR(VLOOKUP(A52,'15'!U:V,2,0),"0")</f>
        <v>0</v>
      </c>
      <c r="AX52" s="5" t="s">
        <v>169</v>
      </c>
      <c r="AY52" s="15">
        <f t="shared" si="52"/>
        <v>0</v>
      </c>
      <c r="AZ52" s="10" t="str">
        <f>IFERROR(VLOOKUP(A52,'16'!U:V,2,0),"0")</f>
        <v>0</v>
      </c>
      <c r="BA52" s="5" t="s">
        <v>169</v>
      </c>
      <c r="BB52" s="15">
        <f t="shared" si="53"/>
        <v>0</v>
      </c>
      <c r="BC52" s="10" t="str">
        <f>IFERROR(VLOOKUP(A52,'17'!U:V,2,0),"0")</f>
        <v>0</v>
      </c>
      <c r="BD52" s="5" t="s">
        <v>169</v>
      </c>
      <c r="BE52" s="15">
        <f t="shared" si="54"/>
        <v>0</v>
      </c>
      <c r="BF52" s="10" t="str">
        <f>IFERROR(VLOOKUP(A52,'18'!U:V,2,0),"0")</f>
        <v>0</v>
      </c>
      <c r="BG52" s="5" t="s">
        <v>169</v>
      </c>
      <c r="BH52" s="15">
        <f t="shared" si="23"/>
        <v>0</v>
      </c>
      <c r="BI52" s="10" t="str">
        <f>IFERROR(VLOOKUP(A52,'19'!U:V,2,0),"0")</f>
        <v>0</v>
      </c>
      <c r="BJ52" s="5" t="s">
        <v>169</v>
      </c>
      <c r="BK52" s="15">
        <f t="shared" si="24"/>
        <v>0</v>
      </c>
      <c r="BL52" s="10" t="str">
        <f>IFERROR(VLOOKUP(A52,'20'!U:V,2,0),"0")</f>
        <v>0</v>
      </c>
      <c r="BM52" s="5" t="s">
        <v>169</v>
      </c>
      <c r="BN52" s="15">
        <f t="shared" si="25"/>
        <v>0</v>
      </c>
      <c r="BO52" s="10" t="str">
        <f>IFERROR(VLOOKUP(A52,'21'!U:V,2,0),"0")</f>
        <v>0</v>
      </c>
      <c r="BP52" s="5" t="s">
        <v>169</v>
      </c>
      <c r="BQ52" s="15">
        <f t="shared" si="26"/>
        <v>0</v>
      </c>
      <c r="BR52" s="10" t="str">
        <f>IFERROR(VLOOKUP(A52,'22'!U:V,2,0),"0")</f>
        <v>0</v>
      </c>
      <c r="BS52" s="5" t="s">
        <v>169</v>
      </c>
      <c r="BT52" s="15">
        <f t="shared" si="27"/>
        <v>0</v>
      </c>
      <c r="BU52" s="10" t="str">
        <f>IFERROR(VLOOKUP(A52,'23'!U:V,2,0),"0")</f>
        <v>0</v>
      </c>
      <c r="BV52" s="5" t="s">
        <v>169</v>
      </c>
      <c r="BW52" s="15">
        <f t="shared" si="28"/>
        <v>0</v>
      </c>
      <c r="BX52" s="10" t="str">
        <f>IFERROR(VLOOKUP(A52,'24'!U:V,2,0),"0")</f>
        <v>0</v>
      </c>
      <c r="BY52" s="5" t="s">
        <v>169</v>
      </c>
      <c r="BZ52" s="15">
        <f t="shared" si="29"/>
        <v>0</v>
      </c>
      <c r="CA52" s="10" t="str">
        <f>IFERROR(VLOOKUP(A52,'25'!U:V,2,0),"0")</f>
        <v>0</v>
      </c>
      <c r="CB52" s="5" t="s">
        <v>169</v>
      </c>
      <c r="CC52" s="15">
        <f t="shared" si="30"/>
        <v>0</v>
      </c>
      <c r="CD52" s="10" t="str">
        <f>IFERROR(VLOOKUP(A52,'26'!U:V,2,0),"0")</f>
        <v>0</v>
      </c>
      <c r="CE52" s="5" t="s">
        <v>169</v>
      </c>
      <c r="CF52" s="15">
        <f t="shared" si="31"/>
        <v>0</v>
      </c>
      <c r="CG52" s="10" t="str">
        <f>IFERROR(VLOOKUP(A52,'27'!U:V,2,0),"0")</f>
        <v>0</v>
      </c>
      <c r="CH52" s="5" t="s">
        <v>169</v>
      </c>
      <c r="CI52" s="15">
        <f t="shared" si="32"/>
        <v>0</v>
      </c>
      <c r="CJ52" s="10" t="str">
        <f>IFERROR(VLOOKUP(A52,'28'!U:V,2,0),"0")</f>
        <v>0</v>
      </c>
      <c r="CK52" s="5" t="s">
        <v>169</v>
      </c>
      <c r="CL52" s="15">
        <f t="shared" si="33"/>
        <v>0</v>
      </c>
      <c r="CM52" s="10" t="str">
        <f>IFERROR(VLOOKUP(A52,'29'!U:V,2,0),"0")</f>
        <v>0</v>
      </c>
      <c r="CN52" s="5" t="s">
        <v>169</v>
      </c>
      <c r="CO52" s="15">
        <f t="shared" si="34"/>
        <v>0</v>
      </c>
      <c r="CP52" s="10" t="str">
        <f>IFERROR(VLOOKUP(A52,'30'!U:V,2,0),"0")</f>
        <v>0</v>
      </c>
      <c r="CQ52" s="5" t="s">
        <v>169</v>
      </c>
      <c r="CR52" s="15">
        <f t="shared" si="35"/>
        <v>0</v>
      </c>
      <c r="CS52" s="10" t="str">
        <f>IFERROR(VLOOKUP(A52,'31'!U:V,2,0),"0")</f>
        <v>0</v>
      </c>
      <c r="CT52" s="5" t="s">
        <v>169</v>
      </c>
      <c r="CU52" s="15">
        <f t="shared" si="36"/>
        <v>0</v>
      </c>
      <c r="CV52" s="10" t="str">
        <f>IFERROR(VLOOKUP(A52,'เซต1-28'!V:W,2,0),"0")</f>
        <v>0</v>
      </c>
      <c r="CW52" s="5" t="s">
        <v>169</v>
      </c>
      <c r="CX52" s="15">
        <f t="shared" si="20"/>
        <v>0</v>
      </c>
    </row>
    <row r="53" spans="1:102" x14ac:dyDescent="0.25">
      <c r="A53" s="6" t="s">
        <v>212</v>
      </c>
      <c r="B53" s="4" t="s">
        <v>107</v>
      </c>
      <c r="C53" s="13">
        <v>4.43</v>
      </c>
      <c r="D53" s="19">
        <f t="shared" si="21"/>
        <v>0</v>
      </c>
      <c r="E53" s="5" t="s">
        <v>169</v>
      </c>
      <c r="F53" s="13">
        <f t="shared" si="37"/>
        <v>0</v>
      </c>
      <c r="G53" s="10" t="str">
        <f>IFERROR(VLOOKUP(A53,'1'!U:V,2,0),"0")</f>
        <v>0</v>
      </c>
      <c r="H53" s="5" t="s">
        <v>169</v>
      </c>
      <c r="I53" s="15">
        <f t="shared" si="38"/>
        <v>0</v>
      </c>
      <c r="J53" s="10" t="str">
        <f>IFERROR(VLOOKUP(A53,'2'!U:V,2,0),"0")</f>
        <v>0</v>
      </c>
      <c r="K53" s="5" t="s">
        <v>169</v>
      </c>
      <c r="L53" s="15">
        <f t="shared" si="39"/>
        <v>0</v>
      </c>
      <c r="M53" s="10" t="str">
        <f>IFERROR(VLOOKUP(A53,'3'!U:V,2,0),"0")</f>
        <v>0</v>
      </c>
      <c r="N53" s="5" t="s">
        <v>169</v>
      </c>
      <c r="O53" s="15">
        <f t="shared" si="40"/>
        <v>0</v>
      </c>
      <c r="P53" s="10" t="str">
        <f>IFERROR(VLOOKUP(A53,'4'!U:V,2,0),"0")</f>
        <v>0</v>
      </c>
      <c r="Q53" s="5" t="s">
        <v>169</v>
      </c>
      <c r="R53" s="15">
        <f t="shared" si="41"/>
        <v>0</v>
      </c>
      <c r="S53" s="10" t="str">
        <f>IFERROR(VLOOKUP(A53,'5'!U:V,2,0),"0")</f>
        <v>0</v>
      </c>
      <c r="T53" s="5" t="s">
        <v>169</v>
      </c>
      <c r="U53" s="15">
        <f t="shared" si="42"/>
        <v>0</v>
      </c>
      <c r="V53" s="10" t="str">
        <f>IFERROR(VLOOKUP(A53,'6'!U:V,2,0),"0")</f>
        <v>0</v>
      </c>
      <c r="W53" s="5" t="s">
        <v>169</v>
      </c>
      <c r="X53" s="15">
        <f t="shared" si="43"/>
        <v>0</v>
      </c>
      <c r="Y53" s="10" t="str">
        <f>IFERROR(VLOOKUP(A53,'7'!U:V,2,0),"0")</f>
        <v>0</v>
      </c>
      <c r="Z53" s="5" t="s">
        <v>169</v>
      </c>
      <c r="AA53" s="15">
        <f t="shared" si="44"/>
        <v>0</v>
      </c>
      <c r="AB53" s="10" t="str">
        <f>IFERROR(VLOOKUP(A53,'8'!U:V,2,0),"0")</f>
        <v>0</v>
      </c>
      <c r="AC53" s="5" t="s">
        <v>169</v>
      </c>
      <c r="AD53" s="15">
        <f t="shared" si="45"/>
        <v>0</v>
      </c>
      <c r="AE53" s="10" t="str">
        <f>IFERROR(VLOOKUP(A53,'9'!U:V,2,0),"0")</f>
        <v>0</v>
      </c>
      <c r="AF53" s="5" t="s">
        <v>169</v>
      </c>
      <c r="AG53" s="15">
        <f t="shared" si="46"/>
        <v>0</v>
      </c>
      <c r="AH53" s="10" t="str">
        <f>IFERROR(VLOOKUP(A53,'10'!U:V,2,0),"0")</f>
        <v>0</v>
      </c>
      <c r="AI53" s="5" t="s">
        <v>169</v>
      </c>
      <c r="AJ53" s="15">
        <f t="shared" si="47"/>
        <v>0</v>
      </c>
      <c r="AK53" s="10" t="str">
        <f>IFERROR(VLOOKUP(A53,'11'!U:V,2,0),"0")</f>
        <v>0</v>
      </c>
      <c r="AL53" s="5" t="s">
        <v>169</v>
      </c>
      <c r="AM53" s="15">
        <f t="shared" si="48"/>
        <v>0</v>
      </c>
      <c r="AN53" s="10" t="str">
        <f>IFERROR(VLOOKUP(A53,'12'!U:V,2,0),"0")</f>
        <v>0</v>
      </c>
      <c r="AO53" s="5" t="s">
        <v>169</v>
      </c>
      <c r="AP53" s="15">
        <f t="shared" si="49"/>
        <v>0</v>
      </c>
      <c r="AQ53" s="10" t="str">
        <f>IFERROR(VLOOKUP(A53,'13'!U:V,2,0),"0")</f>
        <v>0</v>
      </c>
      <c r="AR53" s="5" t="s">
        <v>169</v>
      </c>
      <c r="AS53" s="15">
        <f t="shared" si="50"/>
        <v>0</v>
      </c>
      <c r="AT53" s="10" t="str">
        <f>IFERROR(VLOOKUP(A53,'14'!U:V,2,0),"0")</f>
        <v>0</v>
      </c>
      <c r="AU53" s="5" t="s">
        <v>169</v>
      </c>
      <c r="AV53" s="15">
        <f t="shared" si="51"/>
        <v>0</v>
      </c>
      <c r="AW53" s="10" t="str">
        <f>IFERROR(VLOOKUP(A53,'15'!U:V,2,0),"0")</f>
        <v>0</v>
      </c>
      <c r="AX53" s="5" t="s">
        <v>169</v>
      </c>
      <c r="AY53" s="15">
        <f t="shared" si="52"/>
        <v>0</v>
      </c>
      <c r="AZ53" s="10" t="str">
        <f>IFERROR(VLOOKUP(A53,'16'!U:V,2,0),"0")</f>
        <v>0</v>
      </c>
      <c r="BA53" s="5" t="s">
        <v>169</v>
      </c>
      <c r="BB53" s="15">
        <f t="shared" si="53"/>
        <v>0</v>
      </c>
      <c r="BC53" s="10" t="str">
        <f>IFERROR(VLOOKUP(A53,'17'!U:V,2,0),"0")</f>
        <v>0</v>
      </c>
      <c r="BD53" s="5" t="s">
        <v>169</v>
      </c>
      <c r="BE53" s="15">
        <f t="shared" si="54"/>
        <v>0</v>
      </c>
      <c r="BF53" s="10" t="str">
        <f>IFERROR(VLOOKUP(A53,'18'!U:V,2,0),"0")</f>
        <v>0</v>
      </c>
      <c r="BG53" s="5" t="s">
        <v>169</v>
      </c>
      <c r="BH53" s="15">
        <f t="shared" si="23"/>
        <v>0</v>
      </c>
      <c r="BI53" s="10" t="str">
        <f>IFERROR(VLOOKUP(A53,'19'!U:V,2,0),"0")</f>
        <v>0</v>
      </c>
      <c r="BJ53" s="5" t="s">
        <v>169</v>
      </c>
      <c r="BK53" s="15">
        <f t="shared" si="24"/>
        <v>0</v>
      </c>
      <c r="BL53" s="10" t="str">
        <f>IFERROR(VLOOKUP(A53,'20'!U:V,2,0),"0")</f>
        <v>0</v>
      </c>
      <c r="BM53" s="5" t="s">
        <v>169</v>
      </c>
      <c r="BN53" s="15">
        <f t="shared" si="25"/>
        <v>0</v>
      </c>
      <c r="BO53" s="10" t="str">
        <f>IFERROR(VLOOKUP(A53,'21'!U:V,2,0),"0")</f>
        <v>0</v>
      </c>
      <c r="BP53" s="5" t="s">
        <v>169</v>
      </c>
      <c r="BQ53" s="15">
        <f t="shared" si="26"/>
        <v>0</v>
      </c>
      <c r="BR53" s="10" t="str">
        <f>IFERROR(VLOOKUP(A53,'22'!U:V,2,0),"0")</f>
        <v>0</v>
      </c>
      <c r="BS53" s="5" t="s">
        <v>169</v>
      </c>
      <c r="BT53" s="15">
        <f t="shared" si="27"/>
        <v>0</v>
      </c>
      <c r="BU53" s="10" t="str">
        <f>IFERROR(VLOOKUP(A53,'23'!U:V,2,0),"0")</f>
        <v>0</v>
      </c>
      <c r="BV53" s="5" t="s">
        <v>169</v>
      </c>
      <c r="BW53" s="15">
        <f t="shared" si="28"/>
        <v>0</v>
      </c>
      <c r="BX53" s="10" t="str">
        <f>IFERROR(VLOOKUP(A53,'24'!U:V,2,0),"0")</f>
        <v>0</v>
      </c>
      <c r="BY53" s="5" t="s">
        <v>169</v>
      </c>
      <c r="BZ53" s="15">
        <f t="shared" si="29"/>
        <v>0</v>
      </c>
      <c r="CA53" s="10" t="str">
        <f>IFERROR(VLOOKUP(A53,'25'!U:V,2,0),"0")</f>
        <v>0</v>
      </c>
      <c r="CB53" s="5" t="s">
        <v>169</v>
      </c>
      <c r="CC53" s="15">
        <f t="shared" si="30"/>
        <v>0</v>
      </c>
      <c r="CD53" s="10" t="str">
        <f>IFERROR(VLOOKUP(A53,'26'!U:V,2,0),"0")</f>
        <v>0</v>
      </c>
      <c r="CE53" s="5" t="s">
        <v>169</v>
      </c>
      <c r="CF53" s="15">
        <f t="shared" si="31"/>
        <v>0</v>
      </c>
      <c r="CG53" s="10" t="str">
        <f>IFERROR(VLOOKUP(A53,'27'!U:V,2,0),"0")</f>
        <v>0</v>
      </c>
      <c r="CH53" s="5" t="s">
        <v>169</v>
      </c>
      <c r="CI53" s="15">
        <f t="shared" si="32"/>
        <v>0</v>
      </c>
      <c r="CJ53" s="10" t="str">
        <f>IFERROR(VLOOKUP(A53,'28'!U:V,2,0),"0")</f>
        <v>0</v>
      </c>
      <c r="CK53" s="5" t="s">
        <v>169</v>
      </c>
      <c r="CL53" s="15">
        <f t="shared" si="33"/>
        <v>0</v>
      </c>
      <c r="CM53" s="10" t="str">
        <f>IFERROR(VLOOKUP(A53,'29'!U:V,2,0),"0")</f>
        <v>0</v>
      </c>
      <c r="CN53" s="5" t="s">
        <v>169</v>
      </c>
      <c r="CO53" s="15">
        <f t="shared" si="34"/>
        <v>0</v>
      </c>
      <c r="CP53" s="10" t="str">
        <f>IFERROR(VLOOKUP(A53,'30'!U:V,2,0),"0")</f>
        <v>0</v>
      </c>
      <c r="CQ53" s="5" t="s">
        <v>169</v>
      </c>
      <c r="CR53" s="15">
        <f t="shared" si="35"/>
        <v>0</v>
      </c>
      <c r="CS53" s="10" t="str">
        <f>IFERROR(VLOOKUP(A53,'31'!U:V,2,0),"0")</f>
        <v>0</v>
      </c>
      <c r="CT53" s="5" t="s">
        <v>169</v>
      </c>
      <c r="CU53" s="15">
        <f t="shared" si="36"/>
        <v>0</v>
      </c>
      <c r="CV53" s="10" t="str">
        <f>IFERROR(VLOOKUP(A53,'เซต1-28'!V:W,2,0),"0")</f>
        <v>0</v>
      </c>
      <c r="CW53" s="5" t="s">
        <v>169</v>
      </c>
      <c r="CX53" s="15">
        <f t="shared" si="20"/>
        <v>0</v>
      </c>
    </row>
    <row r="54" spans="1:102" x14ac:dyDescent="0.25">
      <c r="A54" s="6" t="s">
        <v>131</v>
      </c>
      <c r="B54" s="4" t="s">
        <v>132</v>
      </c>
      <c r="C54" s="13">
        <v>4.0599999999999996</v>
      </c>
      <c r="D54" s="19">
        <f t="shared" si="21"/>
        <v>0</v>
      </c>
      <c r="E54" s="5" t="s">
        <v>169</v>
      </c>
      <c r="F54" s="13">
        <f t="shared" si="37"/>
        <v>0</v>
      </c>
      <c r="G54" s="10" t="str">
        <f>IFERROR(VLOOKUP(A54,'1'!U:V,2,0),"0")</f>
        <v>0</v>
      </c>
      <c r="H54" s="5" t="s">
        <v>169</v>
      </c>
      <c r="I54" s="15">
        <f t="shared" si="38"/>
        <v>0</v>
      </c>
      <c r="J54" s="10" t="str">
        <f>IFERROR(VLOOKUP(A54,'2'!U:V,2,0),"0")</f>
        <v>0</v>
      </c>
      <c r="K54" s="5" t="s">
        <v>169</v>
      </c>
      <c r="L54" s="15">
        <f t="shared" si="39"/>
        <v>0</v>
      </c>
      <c r="M54" s="10" t="str">
        <f>IFERROR(VLOOKUP(A54,'3'!U:V,2,0),"0")</f>
        <v>0</v>
      </c>
      <c r="N54" s="5" t="s">
        <v>169</v>
      </c>
      <c r="O54" s="15">
        <f t="shared" si="40"/>
        <v>0</v>
      </c>
      <c r="P54" s="10" t="str">
        <f>IFERROR(VLOOKUP(A54,'4'!U:V,2,0),"0")</f>
        <v>0</v>
      </c>
      <c r="Q54" s="5" t="s">
        <v>169</v>
      </c>
      <c r="R54" s="15">
        <f t="shared" si="41"/>
        <v>0</v>
      </c>
      <c r="S54" s="10" t="str">
        <f>IFERROR(VLOOKUP(A54,'5'!U:V,2,0),"0")</f>
        <v>0</v>
      </c>
      <c r="T54" s="5" t="s">
        <v>169</v>
      </c>
      <c r="U54" s="15">
        <f t="shared" si="42"/>
        <v>0</v>
      </c>
      <c r="V54" s="10" t="str">
        <f>IFERROR(VLOOKUP(A54,'6'!U:V,2,0),"0")</f>
        <v>0</v>
      </c>
      <c r="W54" s="5" t="s">
        <v>169</v>
      </c>
      <c r="X54" s="15">
        <f t="shared" si="43"/>
        <v>0</v>
      </c>
      <c r="Y54" s="10" t="str">
        <f>IFERROR(VLOOKUP(A54,'7'!U:V,2,0),"0")</f>
        <v>0</v>
      </c>
      <c r="Z54" s="5" t="s">
        <v>169</v>
      </c>
      <c r="AA54" s="15">
        <f t="shared" si="44"/>
        <v>0</v>
      </c>
      <c r="AB54" s="10" t="str">
        <f>IFERROR(VLOOKUP(A54,'8'!U:V,2,0),"0")</f>
        <v>0</v>
      </c>
      <c r="AC54" s="5" t="s">
        <v>169</v>
      </c>
      <c r="AD54" s="15">
        <f t="shared" si="45"/>
        <v>0</v>
      </c>
      <c r="AE54" s="10" t="str">
        <f>IFERROR(VLOOKUP(A54,'9'!U:V,2,0),"0")</f>
        <v>0</v>
      </c>
      <c r="AF54" s="5" t="s">
        <v>169</v>
      </c>
      <c r="AG54" s="15">
        <f t="shared" si="46"/>
        <v>0</v>
      </c>
      <c r="AH54" s="10" t="str">
        <f>IFERROR(VLOOKUP(A54,'10'!U:V,2,0),"0")</f>
        <v>0</v>
      </c>
      <c r="AI54" s="5" t="s">
        <v>169</v>
      </c>
      <c r="AJ54" s="15">
        <f t="shared" si="47"/>
        <v>0</v>
      </c>
      <c r="AK54" s="10" t="str">
        <f>IFERROR(VLOOKUP(A54,'11'!U:V,2,0),"0")</f>
        <v>0</v>
      </c>
      <c r="AL54" s="5" t="s">
        <v>169</v>
      </c>
      <c r="AM54" s="15">
        <f t="shared" si="48"/>
        <v>0</v>
      </c>
      <c r="AN54" s="10" t="str">
        <f>IFERROR(VLOOKUP(A54,'12'!U:V,2,0),"0")</f>
        <v>0</v>
      </c>
      <c r="AO54" s="5" t="s">
        <v>169</v>
      </c>
      <c r="AP54" s="15">
        <f t="shared" si="49"/>
        <v>0</v>
      </c>
      <c r="AQ54" s="10" t="str">
        <f>IFERROR(VLOOKUP(A54,'13'!U:V,2,0),"0")</f>
        <v>0</v>
      </c>
      <c r="AR54" s="5" t="s">
        <v>169</v>
      </c>
      <c r="AS54" s="15">
        <f t="shared" si="50"/>
        <v>0</v>
      </c>
      <c r="AT54" s="10" t="str">
        <f>IFERROR(VLOOKUP(A54,'14'!U:V,2,0),"0")</f>
        <v>0</v>
      </c>
      <c r="AU54" s="5" t="s">
        <v>169</v>
      </c>
      <c r="AV54" s="15">
        <f t="shared" si="51"/>
        <v>0</v>
      </c>
      <c r="AW54" s="10" t="str">
        <f>IFERROR(VLOOKUP(A54,'15'!U:V,2,0),"0")</f>
        <v>0</v>
      </c>
      <c r="AX54" s="5" t="s">
        <v>169</v>
      </c>
      <c r="AY54" s="15">
        <f t="shared" si="52"/>
        <v>0</v>
      </c>
      <c r="AZ54" s="10" t="str">
        <f>IFERROR(VLOOKUP(A54,'16'!U:V,2,0),"0")</f>
        <v>0</v>
      </c>
      <c r="BA54" s="5" t="s">
        <v>169</v>
      </c>
      <c r="BB54" s="15">
        <f t="shared" si="53"/>
        <v>0</v>
      </c>
      <c r="BC54" s="10" t="str">
        <f>IFERROR(VLOOKUP(A54,'17'!U:V,2,0),"0")</f>
        <v>0</v>
      </c>
      <c r="BD54" s="5" t="s">
        <v>169</v>
      </c>
      <c r="BE54" s="15">
        <f t="shared" si="54"/>
        <v>0</v>
      </c>
      <c r="BF54" s="10" t="str">
        <f>IFERROR(VLOOKUP(A54,'18'!U:V,2,0),"0")</f>
        <v>0</v>
      </c>
      <c r="BG54" s="5" t="s">
        <v>169</v>
      </c>
      <c r="BH54" s="15">
        <f t="shared" si="23"/>
        <v>0</v>
      </c>
      <c r="BI54" s="10" t="str">
        <f>IFERROR(VLOOKUP(A54,'19'!U:V,2,0),"0")</f>
        <v>0</v>
      </c>
      <c r="BJ54" s="5" t="s">
        <v>169</v>
      </c>
      <c r="BK54" s="15">
        <f t="shared" si="24"/>
        <v>0</v>
      </c>
      <c r="BL54" s="10" t="str">
        <f>IFERROR(VLOOKUP(A54,'20'!U:V,2,0),"0")</f>
        <v>0</v>
      </c>
      <c r="BM54" s="5" t="s">
        <v>169</v>
      </c>
      <c r="BN54" s="15">
        <f t="shared" si="25"/>
        <v>0</v>
      </c>
      <c r="BO54" s="10" t="str">
        <f>IFERROR(VLOOKUP(A54,'21'!U:V,2,0),"0")</f>
        <v>0</v>
      </c>
      <c r="BP54" s="5" t="s">
        <v>169</v>
      </c>
      <c r="BQ54" s="15">
        <f t="shared" si="26"/>
        <v>0</v>
      </c>
      <c r="BR54" s="10" t="str">
        <f>IFERROR(VLOOKUP(A54,'22'!U:V,2,0),"0")</f>
        <v>0</v>
      </c>
      <c r="BS54" s="5" t="s">
        <v>169</v>
      </c>
      <c r="BT54" s="15">
        <f t="shared" si="27"/>
        <v>0</v>
      </c>
      <c r="BU54" s="10" t="str">
        <f>IFERROR(VLOOKUP(A54,'23'!U:V,2,0),"0")</f>
        <v>0</v>
      </c>
      <c r="BV54" s="5" t="s">
        <v>169</v>
      </c>
      <c r="BW54" s="15">
        <f t="shared" si="28"/>
        <v>0</v>
      </c>
      <c r="BX54" s="10" t="str">
        <f>IFERROR(VLOOKUP(A54,'24'!U:V,2,0),"0")</f>
        <v>0</v>
      </c>
      <c r="BY54" s="5" t="s">
        <v>169</v>
      </c>
      <c r="BZ54" s="15">
        <f t="shared" si="29"/>
        <v>0</v>
      </c>
      <c r="CA54" s="10" t="str">
        <f>IFERROR(VLOOKUP(A54,'25'!U:V,2,0),"0")</f>
        <v>0</v>
      </c>
      <c r="CB54" s="5" t="s">
        <v>169</v>
      </c>
      <c r="CC54" s="15">
        <f t="shared" si="30"/>
        <v>0</v>
      </c>
      <c r="CD54" s="10" t="str">
        <f>IFERROR(VLOOKUP(A54,'26'!U:V,2,0),"0")</f>
        <v>0</v>
      </c>
      <c r="CE54" s="5" t="s">
        <v>169</v>
      </c>
      <c r="CF54" s="15">
        <f t="shared" si="31"/>
        <v>0</v>
      </c>
      <c r="CG54" s="10" t="str">
        <f>IFERROR(VLOOKUP(A54,'27'!U:V,2,0),"0")</f>
        <v>0</v>
      </c>
      <c r="CH54" s="5" t="s">
        <v>169</v>
      </c>
      <c r="CI54" s="15">
        <f t="shared" si="32"/>
        <v>0</v>
      </c>
      <c r="CJ54" s="10" t="str">
        <f>IFERROR(VLOOKUP(A54,'28'!U:V,2,0),"0")</f>
        <v>0</v>
      </c>
      <c r="CK54" s="5" t="s">
        <v>169</v>
      </c>
      <c r="CL54" s="15">
        <f t="shared" si="33"/>
        <v>0</v>
      </c>
      <c r="CM54" s="10" t="str">
        <f>IFERROR(VLOOKUP(A54,'29'!U:V,2,0),"0")</f>
        <v>0</v>
      </c>
      <c r="CN54" s="5" t="s">
        <v>169</v>
      </c>
      <c r="CO54" s="15">
        <f t="shared" si="34"/>
        <v>0</v>
      </c>
      <c r="CP54" s="10" t="str">
        <f>IFERROR(VLOOKUP(A54,'30'!U:V,2,0),"0")</f>
        <v>0</v>
      </c>
      <c r="CQ54" s="5" t="s">
        <v>169</v>
      </c>
      <c r="CR54" s="15">
        <f t="shared" si="35"/>
        <v>0</v>
      </c>
      <c r="CS54" s="10" t="str">
        <f>IFERROR(VLOOKUP(A54,'31'!U:V,2,0),"0")</f>
        <v>0</v>
      </c>
      <c r="CT54" s="5" t="s">
        <v>169</v>
      </c>
      <c r="CU54" s="15">
        <f t="shared" si="36"/>
        <v>0</v>
      </c>
      <c r="CV54" s="10" t="str">
        <f>IFERROR(VLOOKUP(A54,'เซต1-28'!V:W,2,0),"0")</f>
        <v>0</v>
      </c>
      <c r="CW54" s="5" t="s">
        <v>169</v>
      </c>
      <c r="CX54" s="15">
        <f t="shared" si="20"/>
        <v>0</v>
      </c>
    </row>
    <row r="55" spans="1:102" x14ac:dyDescent="0.25">
      <c r="A55" s="6" t="s">
        <v>100</v>
      </c>
      <c r="B55" s="4" t="s">
        <v>101</v>
      </c>
      <c r="C55" s="13">
        <v>4.0599999999999996</v>
      </c>
      <c r="D55" s="19">
        <f t="shared" si="21"/>
        <v>0</v>
      </c>
      <c r="E55" s="5" t="s">
        <v>169</v>
      </c>
      <c r="F55" s="13">
        <f t="shared" si="37"/>
        <v>0</v>
      </c>
      <c r="G55" s="10" t="str">
        <f>IFERROR(VLOOKUP(A55,'1'!U:V,2,0),"0")</f>
        <v>0</v>
      </c>
      <c r="H55" s="5" t="s">
        <v>169</v>
      </c>
      <c r="I55" s="15">
        <f t="shared" si="38"/>
        <v>0</v>
      </c>
      <c r="J55" s="10" t="str">
        <f>IFERROR(VLOOKUP(A55,'2'!U:V,2,0),"0")</f>
        <v>0</v>
      </c>
      <c r="K55" s="5" t="s">
        <v>169</v>
      </c>
      <c r="L55" s="15">
        <f t="shared" si="39"/>
        <v>0</v>
      </c>
      <c r="M55" s="10" t="str">
        <f>IFERROR(VLOOKUP(A55,'3'!U:V,2,0),"0")</f>
        <v>0</v>
      </c>
      <c r="N55" s="5" t="s">
        <v>169</v>
      </c>
      <c r="O55" s="15">
        <f t="shared" si="40"/>
        <v>0</v>
      </c>
      <c r="P55" s="10" t="str">
        <f>IFERROR(VLOOKUP(A55,'4'!U:V,2,0),"0")</f>
        <v>0</v>
      </c>
      <c r="Q55" s="5" t="s">
        <v>169</v>
      </c>
      <c r="R55" s="15">
        <f t="shared" si="41"/>
        <v>0</v>
      </c>
      <c r="S55" s="10" t="str">
        <f>IFERROR(VLOOKUP(A55,'5'!U:V,2,0),"0")</f>
        <v>0</v>
      </c>
      <c r="T55" s="5" t="s">
        <v>169</v>
      </c>
      <c r="U55" s="15">
        <f t="shared" si="42"/>
        <v>0</v>
      </c>
      <c r="V55" s="10" t="str">
        <f>IFERROR(VLOOKUP(A55,'6'!U:V,2,0),"0")</f>
        <v>0</v>
      </c>
      <c r="W55" s="5" t="s">
        <v>169</v>
      </c>
      <c r="X55" s="15">
        <f t="shared" si="43"/>
        <v>0</v>
      </c>
      <c r="Y55" s="10" t="str">
        <f>IFERROR(VLOOKUP(A55,'7'!U:V,2,0),"0")</f>
        <v>0</v>
      </c>
      <c r="Z55" s="5" t="s">
        <v>169</v>
      </c>
      <c r="AA55" s="15">
        <f t="shared" si="44"/>
        <v>0</v>
      </c>
      <c r="AB55" s="10" t="str">
        <f>IFERROR(VLOOKUP(A55,'8'!U:V,2,0),"0")</f>
        <v>0</v>
      </c>
      <c r="AC55" s="5" t="s">
        <v>169</v>
      </c>
      <c r="AD55" s="15">
        <f t="shared" si="45"/>
        <v>0</v>
      </c>
      <c r="AE55" s="10" t="str">
        <f>IFERROR(VLOOKUP(A55,'9'!U:V,2,0),"0")</f>
        <v>0</v>
      </c>
      <c r="AF55" s="5" t="s">
        <v>169</v>
      </c>
      <c r="AG55" s="15">
        <f t="shared" si="46"/>
        <v>0</v>
      </c>
      <c r="AH55" s="10" t="str">
        <f>IFERROR(VLOOKUP(A55,'10'!U:V,2,0),"0")</f>
        <v>0</v>
      </c>
      <c r="AI55" s="5" t="s">
        <v>169</v>
      </c>
      <c r="AJ55" s="15">
        <f t="shared" si="47"/>
        <v>0</v>
      </c>
      <c r="AK55" s="10" t="str">
        <f>IFERROR(VLOOKUP(A55,'11'!U:V,2,0),"0")</f>
        <v>0</v>
      </c>
      <c r="AL55" s="5" t="s">
        <v>169</v>
      </c>
      <c r="AM55" s="15">
        <f t="shared" si="48"/>
        <v>0</v>
      </c>
      <c r="AN55" s="10" t="str">
        <f>IFERROR(VLOOKUP(A55,'12'!U:V,2,0),"0")</f>
        <v>0</v>
      </c>
      <c r="AO55" s="5" t="s">
        <v>169</v>
      </c>
      <c r="AP55" s="15">
        <f t="shared" si="49"/>
        <v>0</v>
      </c>
      <c r="AQ55" s="10" t="str">
        <f>IFERROR(VLOOKUP(A55,'13'!U:V,2,0),"0")</f>
        <v>0</v>
      </c>
      <c r="AR55" s="5" t="s">
        <v>169</v>
      </c>
      <c r="AS55" s="15">
        <f t="shared" si="50"/>
        <v>0</v>
      </c>
      <c r="AT55" s="10" t="str">
        <f>IFERROR(VLOOKUP(A55,'14'!U:V,2,0),"0")</f>
        <v>0</v>
      </c>
      <c r="AU55" s="5" t="s">
        <v>169</v>
      </c>
      <c r="AV55" s="15">
        <f t="shared" si="51"/>
        <v>0</v>
      </c>
      <c r="AW55" s="10" t="str">
        <f>IFERROR(VLOOKUP(A55,'15'!U:V,2,0),"0")</f>
        <v>0</v>
      </c>
      <c r="AX55" s="5" t="s">
        <v>169</v>
      </c>
      <c r="AY55" s="15">
        <f t="shared" si="52"/>
        <v>0</v>
      </c>
      <c r="AZ55" s="10" t="str">
        <f>IFERROR(VLOOKUP(A55,'16'!U:V,2,0),"0")</f>
        <v>0</v>
      </c>
      <c r="BA55" s="5" t="s">
        <v>169</v>
      </c>
      <c r="BB55" s="15">
        <f t="shared" si="53"/>
        <v>0</v>
      </c>
      <c r="BC55" s="10" t="str">
        <f>IFERROR(VLOOKUP(A55,'17'!U:V,2,0),"0")</f>
        <v>0</v>
      </c>
      <c r="BD55" s="5" t="s">
        <v>169</v>
      </c>
      <c r="BE55" s="15">
        <f t="shared" si="54"/>
        <v>0</v>
      </c>
      <c r="BF55" s="10" t="str">
        <f>IFERROR(VLOOKUP(A55,'18'!U:V,2,0),"0")</f>
        <v>0</v>
      </c>
      <c r="BG55" s="5" t="s">
        <v>169</v>
      </c>
      <c r="BH55" s="15">
        <f t="shared" si="23"/>
        <v>0</v>
      </c>
      <c r="BI55" s="10" t="str">
        <f>IFERROR(VLOOKUP(A55,'19'!U:V,2,0),"0")</f>
        <v>0</v>
      </c>
      <c r="BJ55" s="5" t="s">
        <v>169</v>
      </c>
      <c r="BK55" s="15">
        <f t="shared" si="24"/>
        <v>0</v>
      </c>
      <c r="BL55" s="10" t="str">
        <f>IFERROR(VLOOKUP(A55,'20'!U:V,2,0),"0")</f>
        <v>0</v>
      </c>
      <c r="BM55" s="5" t="s">
        <v>169</v>
      </c>
      <c r="BN55" s="15">
        <f t="shared" si="25"/>
        <v>0</v>
      </c>
      <c r="BO55" s="10" t="str">
        <f>IFERROR(VLOOKUP(A55,'21'!U:V,2,0),"0")</f>
        <v>0</v>
      </c>
      <c r="BP55" s="5" t="s">
        <v>169</v>
      </c>
      <c r="BQ55" s="15">
        <f t="shared" si="26"/>
        <v>0</v>
      </c>
      <c r="BR55" s="10" t="str">
        <f>IFERROR(VLOOKUP(A55,'22'!U:V,2,0),"0")</f>
        <v>0</v>
      </c>
      <c r="BS55" s="5" t="s">
        <v>169</v>
      </c>
      <c r="BT55" s="15">
        <f t="shared" si="27"/>
        <v>0</v>
      </c>
      <c r="BU55" s="10" t="str">
        <f>IFERROR(VLOOKUP(A55,'23'!U:V,2,0),"0")</f>
        <v>0</v>
      </c>
      <c r="BV55" s="5" t="s">
        <v>169</v>
      </c>
      <c r="BW55" s="15">
        <f t="shared" si="28"/>
        <v>0</v>
      </c>
      <c r="BX55" s="10" t="str">
        <f>IFERROR(VLOOKUP(A55,'24'!U:V,2,0),"0")</f>
        <v>0</v>
      </c>
      <c r="BY55" s="5" t="s">
        <v>169</v>
      </c>
      <c r="BZ55" s="15">
        <f t="shared" si="29"/>
        <v>0</v>
      </c>
      <c r="CA55" s="10" t="str">
        <f>IFERROR(VLOOKUP(A55,'25'!U:V,2,0),"0")</f>
        <v>0</v>
      </c>
      <c r="CB55" s="5" t="s">
        <v>169</v>
      </c>
      <c r="CC55" s="15">
        <f t="shared" si="30"/>
        <v>0</v>
      </c>
      <c r="CD55" s="10" t="str">
        <f>IFERROR(VLOOKUP(A55,'26'!U:V,2,0),"0")</f>
        <v>0</v>
      </c>
      <c r="CE55" s="5" t="s">
        <v>169</v>
      </c>
      <c r="CF55" s="15">
        <f t="shared" si="31"/>
        <v>0</v>
      </c>
      <c r="CG55" s="10" t="str">
        <f>IFERROR(VLOOKUP(A55,'27'!U:V,2,0),"0")</f>
        <v>0</v>
      </c>
      <c r="CH55" s="5" t="s">
        <v>169</v>
      </c>
      <c r="CI55" s="15">
        <f t="shared" si="32"/>
        <v>0</v>
      </c>
      <c r="CJ55" s="10" t="str">
        <f>IFERROR(VLOOKUP(A55,'28'!U:V,2,0),"0")</f>
        <v>0</v>
      </c>
      <c r="CK55" s="5" t="s">
        <v>169</v>
      </c>
      <c r="CL55" s="15">
        <f t="shared" si="33"/>
        <v>0</v>
      </c>
      <c r="CM55" s="10" t="str">
        <f>IFERROR(VLOOKUP(A55,'29'!U:V,2,0),"0")</f>
        <v>0</v>
      </c>
      <c r="CN55" s="5" t="s">
        <v>169</v>
      </c>
      <c r="CO55" s="15">
        <f t="shared" si="34"/>
        <v>0</v>
      </c>
      <c r="CP55" s="10" t="str">
        <f>IFERROR(VLOOKUP(A55,'30'!U:V,2,0),"0")</f>
        <v>0</v>
      </c>
      <c r="CQ55" s="5" t="s">
        <v>169</v>
      </c>
      <c r="CR55" s="15">
        <f t="shared" si="35"/>
        <v>0</v>
      </c>
      <c r="CS55" s="10" t="str">
        <f>IFERROR(VLOOKUP(A55,'31'!U:V,2,0),"0")</f>
        <v>0</v>
      </c>
      <c r="CT55" s="5" t="s">
        <v>169</v>
      </c>
      <c r="CU55" s="15">
        <f t="shared" si="36"/>
        <v>0</v>
      </c>
      <c r="CV55" s="10" t="str">
        <f>IFERROR(VLOOKUP(A55,'เซต1-28'!V:W,2,0),"0")</f>
        <v>0</v>
      </c>
      <c r="CW55" s="5" t="s">
        <v>169</v>
      </c>
      <c r="CX55" s="15">
        <f t="shared" si="20"/>
        <v>0</v>
      </c>
    </row>
    <row r="56" spans="1:102" x14ac:dyDescent="0.25">
      <c r="A56" s="6" t="s">
        <v>210</v>
      </c>
      <c r="B56" s="4" t="s">
        <v>101</v>
      </c>
      <c r="C56" s="13">
        <v>4.0599999999999996</v>
      </c>
      <c r="D56" s="19">
        <f t="shared" si="21"/>
        <v>0</v>
      </c>
      <c r="E56" s="5" t="s">
        <v>169</v>
      </c>
      <c r="F56" s="13">
        <f t="shared" si="37"/>
        <v>0</v>
      </c>
      <c r="G56" s="10" t="str">
        <f>IFERROR(VLOOKUP(A56,'1'!U:V,2,0),"0")</f>
        <v>0</v>
      </c>
      <c r="H56" s="5" t="s">
        <v>169</v>
      </c>
      <c r="I56" s="15">
        <f t="shared" si="38"/>
        <v>0</v>
      </c>
      <c r="J56" s="10" t="str">
        <f>IFERROR(VLOOKUP(A56,'2'!U:V,2,0),"0")</f>
        <v>0</v>
      </c>
      <c r="K56" s="5" t="s">
        <v>169</v>
      </c>
      <c r="L56" s="15">
        <f t="shared" si="39"/>
        <v>0</v>
      </c>
      <c r="M56" s="10" t="str">
        <f>IFERROR(VLOOKUP(A56,'3'!U:V,2,0),"0")</f>
        <v>0</v>
      </c>
      <c r="N56" s="5" t="s">
        <v>169</v>
      </c>
      <c r="O56" s="15">
        <f t="shared" si="40"/>
        <v>0</v>
      </c>
      <c r="P56" s="10" t="str">
        <f>IFERROR(VLOOKUP(A56,'4'!U:V,2,0),"0")</f>
        <v>0</v>
      </c>
      <c r="Q56" s="5" t="s">
        <v>169</v>
      </c>
      <c r="R56" s="15">
        <f t="shared" si="41"/>
        <v>0</v>
      </c>
      <c r="S56" s="10" t="str">
        <f>IFERROR(VLOOKUP(A56,'5'!U:V,2,0),"0")</f>
        <v>0</v>
      </c>
      <c r="T56" s="5" t="s">
        <v>169</v>
      </c>
      <c r="U56" s="15">
        <f t="shared" si="42"/>
        <v>0</v>
      </c>
      <c r="V56" s="10" t="str">
        <f>IFERROR(VLOOKUP(A56,'6'!U:V,2,0),"0")</f>
        <v>0</v>
      </c>
      <c r="W56" s="5" t="s">
        <v>169</v>
      </c>
      <c r="X56" s="15">
        <f t="shared" si="43"/>
        <v>0</v>
      </c>
      <c r="Y56" s="10" t="str">
        <f>IFERROR(VLOOKUP(A56,'7'!U:V,2,0),"0")</f>
        <v>0</v>
      </c>
      <c r="Z56" s="5" t="s">
        <v>169</v>
      </c>
      <c r="AA56" s="15">
        <f t="shared" si="44"/>
        <v>0</v>
      </c>
      <c r="AB56" s="10" t="str">
        <f>IFERROR(VLOOKUP(A56,'8'!U:V,2,0),"0")</f>
        <v>0</v>
      </c>
      <c r="AC56" s="5" t="s">
        <v>169</v>
      </c>
      <c r="AD56" s="15">
        <f t="shared" si="45"/>
        <v>0</v>
      </c>
      <c r="AE56" s="10" t="str">
        <f>IFERROR(VLOOKUP(A56,'9'!U:V,2,0),"0")</f>
        <v>0</v>
      </c>
      <c r="AF56" s="5" t="s">
        <v>169</v>
      </c>
      <c r="AG56" s="15">
        <f t="shared" si="46"/>
        <v>0</v>
      </c>
      <c r="AH56" s="10" t="str">
        <f>IFERROR(VLOOKUP(A56,'10'!U:V,2,0),"0")</f>
        <v>0</v>
      </c>
      <c r="AI56" s="5" t="s">
        <v>169</v>
      </c>
      <c r="AJ56" s="15">
        <f t="shared" si="47"/>
        <v>0</v>
      </c>
      <c r="AK56" s="10" t="str">
        <f>IFERROR(VLOOKUP(A56,'11'!U:V,2,0),"0")</f>
        <v>0</v>
      </c>
      <c r="AL56" s="5" t="s">
        <v>169</v>
      </c>
      <c r="AM56" s="15">
        <f t="shared" si="48"/>
        <v>0</v>
      </c>
      <c r="AN56" s="10" t="str">
        <f>IFERROR(VLOOKUP(A56,'12'!U:V,2,0),"0")</f>
        <v>0</v>
      </c>
      <c r="AO56" s="5" t="s">
        <v>169</v>
      </c>
      <c r="AP56" s="15">
        <f t="shared" si="49"/>
        <v>0</v>
      </c>
      <c r="AQ56" s="10" t="str">
        <f>IFERROR(VLOOKUP(A56,'13'!U:V,2,0),"0")</f>
        <v>0</v>
      </c>
      <c r="AR56" s="5" t="s">
        <v>169</v>
      </c>
      <c r="AS56" s="15">
        <f t="shared" si="50"/>
        <v>0</v>
      </c>
      <c r="AT56" s="10" t="str">
        <f>IFERROR(VLOOKUP(A56,'14'!U:V,2,0),"0")</f>
        <v>0</v>
      </c>
      <c r="AU56" s="5" t="s">
        <v>169</v>
      </c>
      <c r="AV56" s="15">
        <f t="shared" si="51"/>
        <v>0</v>
      </c>
      <c r="AW56" s="10" t="str">
        <f>IFERROR(VLOOKUP(A56,'15'!U:V,2,0),"0")</f>
        <v>0</v>
      </c>
      <c r="AX56" s="5" t="s">
        <v>169</v>
      </c>
      <c r="AY56" s="15">
        <f t="shared" si="52"/>
        <v>0</v>
      </c>
      <c r="AZ56" s="10" t="str">
        <f>IFERROR(VLOOKUP(A56,'16'!U:V,2,0),"0")</f>
        <v>0</v>
      </c>
      <c r="BA56" s="5" t="s">
        <v>169</v>
      </c>
      <c r="BB56" s="15">
        <f t="shared" si="53"/>
        <v>0</v>
      </c>
      <c r="BC56" s="10" t="str">
        <f>IFERROR(VLOOKUP(A56,'17'!U:V,2,0),"0")</f>
        <v>0</v>
      </c>
      <c r="BD56" s="5" t="s">
        <v>169</v>
      </c>
      <c r="BE56" s="15">
        <f t="shared" si="54"/>
        <v>0</v>
      </c>
      <c r="BF56" s="10" t="str">
        <f>IFERROR(VLOOKUP(A56,'18'!U:V,2,0),"0")</f>
        <v>0</v>
      </c>
      <c r="BG56" s="5" t="s">
        <v>169</v>
      </c>
      <c r="BH56" s="15">
        <f t="shared" si="23"/>
        <v>0</v>
      </c>
      <c r="BI56" s="10" t="str">
        <f>IFERROR(VLOOKUP(A56,'19'!U:V,2,0),"0")</f>
        <v>0</v>
      </c>
      <c r="BJ56" s="5" t="s">
        <v>169</v>
      </c>
      <c r="BK56" s="15">
        <f t="shared" si="24"/>
        <v>0</v>
      </c>
      <c r="BL56" s="10" t="str">
        <f>IFERROR(VLOOKUP(A56,'20'!U:V,2,0),"0")</f>
        <v>0</v>
      </c>
      <c r="BM56" s="5" t="s">
        <v>169</v>
      </c>
      <c r="BN56" s="15">
        <f t="shared" si="25"/>
        <v>0</v>
      </c>
      <c r="BO56" s="10" t="str">
        <f>IFERROR(VLOOKUP(A56,'21'!U:V,2,0),"0")</f>
        <v>0</v>
      </c>
      <c r="BP56" s="5" t="s">
        <v>169</v>
      </c>
      <c r="BQ56" s="15">
        <f t="shared" si="26"/>
        <v>0</v>
      </c>
      <c r="BR56" s="10" t="str">
        <f>IFERROR(VLOOKUP(A56,'22'!U:V,2,0),"0")</f>
        <v>0</v>
      </c>
      <c r="BS56" s="5" t="s">
        <v>169</v>
      </c>
      <c r="BT56" s="15">
        <f t="shared" si="27"/>
        <v>0</v>
      </c>
      <c r="BU56" s="10" t="str">
        <f>IFERROR(VLOOKUP(A56,'23'!U:V,2,0),"0")</f>
        <v>0</v>
      </c>
      <c r="BV56" s="5" t="s">
        <v>169</v>
      </c>
      <c r="BW56" s="15">
        <f t="shared" si="28"/>
        <v>0</v>
      </c>
      <c r="BX56" s="10" t="str">
        <f>IFERROR(VLOOKUP(A56,'24'!U:V,2,0),"0")</f>
        <v>0</v>
      </c>
      <c r="BY56" s="5" t="s">
        <v>169</v>
      </c>
      <c r="BZ56" s="15">
        <f t="shared" si="29"/>
        <v>0</v>
      </c>
      <c r="CA56" s="10" t="str">
        <f>IFERROR(VLOOKUP(A56,'25'!U:V,2,0),"0")</f>
        <v>0</v>
      </c>
      <c r="CB56" s="5" t="s">
        <v>169</v>
      </c>
      <c r="CC56" s="15">
        <f t="shared" si="30"/>
        <v>0</v>
      </c>
      <c r="CD56" s="10" t="str">
        <f>IFERROR(VLOOKUP(A56,'26'!U:V,2,0),"0")</f>
        <v>0</v>
      </c>
      <c r="CE56" s="5" t="s">
        <v>169</v>
      </c>
      <c r="CF56" s="15">
        <f t="shared" si="31"/>
        <v>0</v>
      </c>
      <c r="CG56" s="10" t="str">
        <f>IFERROR(VLOOKUP(A56,'27'!U:V,2,0),"0")</f>
        <v>0</v>
      </c>
      <c r="CH56" s="5" t="s">
        <v>169</v>
      </c>
      <c r="CI56" s="15">
        <f t="shared" si="32"/>
        <v>0</v>
      </c>
      <c r="CJ56" s="10" t="str">
        <f>IFERROR(VLOOKUP(A56,'28'!U:V,2,0),"0")</f>
        <v>0</v>
      </c>
      <c r="CK56" s="5" t="s">
        <v>169</v>
      </c>
      <c r="CL56" s="15">
        <f t="shared" si="33"/>
        <v>0</v>
      </c>
      <c r="CM56" s="10" t="str">
        <f>IFERROR(VLOOKUP(A56,'29'!U:V,2,0),"0")</f>
        <v>0</v>
      </c>
      <c r="CN56" s="5" t="s">
        <v>169</v>
      </c>
      <c r="CO56" s="15">
        <f t="shared" si="34"/>
        <v>0</v>
      </c>
      <c r="CP56" s="10" t="str">
        <f>IFERROR(VLOOKUP(A56,'30'!U:V,2,0),"0")</f>
        <v>0</v>
      </c>
      <c r="CQ56" s="5" t="s">
        <v>169</v>
      </c>
      <c r="CR56" s="15">
        <f t="shared" si="35"/>
        <v>0</v>
      </c>
      <c r="CS56" s="10" t="str">
        <f>IFERROR(VLOOKUP(A56,'31'!U:V,2,0),"0")</f>
        <v>0</v>
      </c>
      <c r="CT56" s="5" t="s">
        <v>169</v>
      </c>
      <c r="CU56" s="15">
        <f t="shared" si="36"/>
        <v>0</v>
      </c>
      <c r="CV56" s="10" t="str">
        <f>IFERROR(VLOOKUP(A56,'เซต1-28'!V:W,2,0),"0")</f>
        <v>0</v>
      </c>
      <c r="CW56" s="5" t="s">
        <v>169</v>
      </c>
      <c r="CX56" s="15">
        <f t="shared" si="20"/>
        <v>0</v>
      </c>
    </row>
    <row r="57" spans="1:102" x14ac:dyDescent="0.25">
      <c r="A57" s="6" t="s">
        <v>125</v>
      </c>
      <c r="B57" s="4" t="s">
        <v>126</v>
      </c>
      <c r="C57" s="13">
        <v>4.3</v>
      </c>
      <c r="D57" s="19">
        <f t="shared" si="21"/>
        <v>0</v>
      </c>
      <c r="E57" s="5" t="s">
        <v>169</v>
      </c>
      <c r="F57" s="13">
        <f t="shared" si="37"/>
        <v>0</v>
      </c>
      <c r="G57" s="10" t="str">
        <f>IFERROR(VLOOKUP(A57,'1'!U:V,2,0),"0")</f>
        <v>0</v>
      </c>
      <c r="H57" s="5" t="s">
        <v>169</v>
      </c>
      <c r="I57" s="15">
        <f t="shared" si="38"/>
        <v>0</v>
      </c>
      <c r="J57" s="10" t="str">
        <f>IFERROR(VLOOKUP(A57,'2'!U:V,2,0),"0")</f>
        <v>0</v>
      </c>
      <c r="K57" s="5" t="s">
        <v>169</v>
      </c>
      <c r="L57" s="15">
        <f t="shared" si="39"/>
        <v>0</v>
      </c>
      <c r="M57" s="10" t="str">
        <f>IFERROR(VLOOKUP(A57,'3'!U:V,2,0),"0")</f>
        <v>0</v>
      </c>
      <c r="N57" s="5" t="s">
        <v>169</v>
      </c>
      <c r="O57" s="15">
        <f t="shared" si="40"/>
        <v>0</v>
      </c>
      <c r="P57" s="10" t="str">
        <f>IFERROR(VLOOKUP(A57,'4'!U:V,2,0),"0")</f>
        <v>0</v>
      </c>
      <c r="Q57" s="5" t="s">
        <v>169</v>
      </c>
      <c r="R57" s="15">
        <f t="shared" si="41"/>
        <v>0</v>
      </c>
      <c r="S57" s="10" t="str">
        <f>IFERROR(VLOOKUP(A57,'5'!U:V,2,0),"0")</f>
        <v>0</v>
      </c>
      <c r="T57" s="5" t="s">
        <v>169</v>
      </c>
      <c r="U57" s="15">
        <f t="shared" si="42"/>
        <v>0</v>
      </c>
      <c r="V57" s="10" t="str">
        <f>IFERROR(VLOOKUP(A57,'6'!U:V,2,0),"0")</f>
        <v>0</v>
      </c>
      <c r="W57" s="5" t="s">
        <v>169</v>
      </c>
      <c r="X57" s="15">
        <f t="shared" si="43"/>
        <v>0</v>
      </c>
      <c r="Y57" s="10" t="str">
        <f>IFERROR(VLOOKUP(A57,'7'!U:V,2,0),"0")</f>
        <v>0</v>
      </c>
      <c r="Z57" s="5" t="s">
        <v>169</v>
      </c>
      <c r="AA57" s="15">
        <f t="shared" si="44"/>
        <v>0</v>
      </c>
      <c r="AB57" s="10" t="str">
        <f>IFERROR(VLOOKUP(A57,'8'!U:V,2,0),"0")</f>
        <v>0</v>
      </c>
      <c r="AC57" s="5" t="s">
        <v>169</v>
      </c>
      <c r="AD57" s="15">
        <f t="shared" si="45"/>
        <v>0</v>
      </c>
      <c r="AE57" s="10" t="str">
        <f>IFERROR(VLOOKUP(A57,'9'!U:V,2,0),"0")</f>
        <v>0</v>
      </c>
      <c r="AF57" s="5" t="s">
        <v>169</v>
      </c>
      <c r="AG57" s="15">
        <f t="shared" si="46"/>
        <v>0</v>
      </c>
      <c r="AH57" s="10" t="str">
        <f>IFERROR(VLOOKUP(A57,'10'!U:V,2,0),"0")</f>
        <v>0</v>
      </c>
      <c r="AI57" s="5" t="s">
        <v>169</v>
      </c>
      <c r="AJ57" s="15">
        <f t="shared" si="47"/>
        <v>0</v>
      </c>
      <c r="AK57" s="10" t="str">
        <f>IFERROR(VLOOKUP(A57,'11'!U:V,2,0),"0")</f>
        <v>0</v>
      </c>
      <c r="AL57" s="5" t="s">
        <v>169</v>
      </c>
      <c r="AM57" s="15">
        <f t="shared" si="48"/>
        <v>0</v>
      </c>
      <c r="AN57" s="10" t="str">
        <f>IFERROR(VLOOKUP(A57,'12'!U:V,2,0),"0")</f>
        <v>0</v>
      </c>
      <c r="AO57" s="5" t="s">
        <v>169</v>
      </c>
      <c r="AP57" s="15">
        <f t="shared" si="49"/>
        <v>0</v>
      </c>
      <c r="AQ57" s="10" t="str">
        <f>IFERROR(VLOOKUP(A57,'13'!U:V,2,0),"0")</f>
        <v>0</v>
      </c>
      <c r="AR57" s="5" t="s">
        <v>169</v>
      </c>
      <c r="AS57" s="15">
        <f t="shared" si="50"/>
        <v>0</v>
      </c>
      <c r="AT57" s="10" t="str">
        <f>IFERROR(VLOOKUP(A57,'14'!U:V,2,0),"0")</f>
        <v>0</v>
      </c>
      <c r="AU57" s="5" t="s">
        <v>169</v>
      </c>
      <c r="AV57" s="15">
        <f t="shared" si="51"/>
        <v>0</v>
      </c>
      <c r="AW57" s="10" t="str">
        <f>IFERROR(VLOOKUP(A57,'15'!U:V,2,0),"0")</f>
        <v>0</v>
      </c>
      <c r="AX57" s="5" t="s">
        <v>169</v>
      </c>
      <c r="AY57" s="15">
        <f t="shared" si="52"/>
        <v>0</v>
      </c>
      <c r="AZ57" s="10" t="str">
        <f>IFERROR(VLOOKUP(A57,'16'!U:V,2,0),"0")</f>
        <v>0</v>
      </c>
      <c r="BA57" s="5" t="s">
        <v>169</v>
      </c>
      <c r="BB57" s="15">
        <f t="shared" si="53"/>
        <v>0</v>
      </c>
      <c r="BC57" s="10" t="str">
        <f>IFERROR(VLOOKUP(A57,'17'!U:V,2,0),"0")</f>
        <v>0</v>
      </c>
      <c r="BD57" s="5" t="s">
        <v>169</v>
      </c>
      <c r="BE57" s="15">
        <f t="shared" si="54"/>
        <v>0</v>
      </c>
      <c r="BF57" s="10" t="str">
        <f>IFERROR(VLOOKUP(A57,'18'!U:V,2,0),"0")</f>
        <v>0</v>
      </c>
      <c r="BG57" s="5" t="s">
        <v>169</v>
      </c>
      <c r="BH57" s="15">
        <f t="shared" si="23"/>
        <v>0</v>
      </c>
      <c r="BI57" s="10" t="str">
        <f>IFERROR(VLOOKUP(A57,'19'!U:V,2,0),"0")</f>
        <v>0</v>
      </c>
      <c r="BJ57" s="5" t="s">
        <v>169</v>
      </c>
      <c r="BK57" s="15">
        <f t="shared" si="24"/>
        <v>0</v>
      </c>
      <c r="BL57" s="10" t="str">
        <f>IFERROR(VLOOKUP(A57,'20'!U:V,2,0),"0")</f>
        <v>0</v>
      </c>
      <c r="BM57" s="5" t="s">
        <v>169</v>
      </c>
      <c r="BN57" s="15">
        <f t="shared" si="25"/>
        <v>0</v>
      </c>
      <c r="BO57" s="10" t="str">
        <f>IFERROR(VLOOKUP(A57,'21'!U:V,2,0),"0")</f>
        <v>0</v>
      </c>
      <c r="BP57" s="5" t="s">
        <v>169</v>
      </c>
      <c r="BQ57" s="15">
        <f t="shared" si="26"/>
        <v>0</v>
      </c>
      <c r="BR57" s="10" t="str">
        <f>IFERROR(VLOOKUP(A57,'22'!U:V,2,0),"0")</f>
        <v>0</v>
      </c>
      <c r="BS57" s="5" t="s">
        <v>169</v>
      </c>
      <c r="BT57" s="15">
        <f t="shared" si="27"/>
        <v>0</v>
      </c>
      <c r="BU57" s="10" t="str">
        <f>IFERROR(VLOOKUP(A57,'23'!U:V,2,0),"0")</f>
        <v>0</v>
      </c>
      <c r="BV57" s="5" t="s">
        <v>169</v>
      </c>
      <c r="BW57" s="15">
        <f t="shared" si="28"/>
        <v>0</v>
      </c>
      <c r="BX57" s="10" t="str">
        <f>IFERROR(VLOOKUP(A57,'24'!U:V,2,0),"0")</f>
        <v>0</v>
      </c>
      <c r="BY57" s="5" t="s">
        <v>169</v>
      </c>
      <c r="BZ57" s="15">
        <f t="shared" si="29"/>
        <v>0</v>
      </c>
      <c r="CA57" s="10" t="str">
        <f>IFERROR(VLOOKUP(A57,'25'!U:V,2,0),"0")</f>
        <v>0</v>
      </c>
      <c r="CB57" s="5" t="s">
        <v>169</v>
      </c>
      <c r="CC57" s="15">
        <f t="shared" si="30"/>
        <v>0</v>
      </c>
      <c r="CD57" s="10" t="str">
        <f>IFERROR(VLOOKUP(A57,'26'!U:V,2,0),"0")</f>
        <v>0</v>
      </c>
      <c r="CE57" s="5" t="s">
        <v>169</v>
      </c>
      <c r="CF57" s="15">
        <f t="shared" si="31"/>
        <v>0</v>
      </c>
      <c r="CG57" s="10" t="str">
        <f>IFERROR(VLOOKUP(A57,'27'!U:V,2,0),"0")</f>
        <v>0</v>
      </c>
      <c r="CH57" s="5" t="s">
        <v>169</v>
      </c>
      <c r="CI57" s="15">
        <f t="shared" si="32"/>
        <v>0</v>
      </c>
      <c r="CJ57" s="10" t="str">
        <f>IFERROR(VLOOKUP(A57,'28'!U:V,2,0),"0")</f>
        <v>0</v>
      </c>
      <c r="CK57" s="5" t="s">
        <v>169</v>
      </c>
      <c r="CL57" s="15">
        <f t="shared" si="33"/>
        <v>0</v>
      </c>
      <c r="CM57" s="10" t="str">
        <f>IFERROR(VLOOKUP(A57,'29'!U:V,2,0),"0")</f>
        <v>0</v>
      </c>
      <c r="CN57" s="5" t="s">
        <v>169</v>
      </c>
      <c r="CO57" s="15">
        <f t="shared" si="34"/>
        <v>0</v>
      </c>
      <c r="CP57" s="10" t="str">
        <f>IFERROR(VLOOKUP(A57,'30'!U:V,2,0),"0")</f>
        <v>0</v>
      </c>
      <c r="CQ57" s="5" t="s">
        <v>169</v>
      </c>
      <c r="CR57" s="15">
        <f t="shared" si="35"/>
        <v>0</v>
      </c>
      <c r="CS57" s="10" t="str">
        <f>IFERROR(VLOOKUP(A57,'31'!U:V,2,0),"0")</f>
        <v>0</v>
      </c>
      <c r="CT57" s="5" t="s">
        <v>169</v>
      </c>
      <c r="CU57" s="15">
        <f t="shared" si="36"/>
        <v>0</v>
      </c>
      <c r="CV57" s="10" t="str">
        <f>IFERROR(VLOOKUP(A57,'เซต1-28'!V:W,2,0),"0")</f>
        <v>0</v>
      </c>
      <c r="CW57" s="5" t="s">
        <v>169</v>
      </c>
      <c r="CX57" s="15">
        <f t="shared" si="20"/>
        <v>0</v>
      </c>
    </row>
    <row r="58" spans="1:102" x14ac:dyDescent="0.25">
      <c r="A58" s="6" t="s">
        <v>98</v>
      </c>
      <c r="B58" s="4" t="s">
        <v>99</v>
      </c>
      <c r="C58" s="13">
        <v>4.3</v>
      </c>
      <c r="D58" s="19">
        <f t="shared" si="21"/>
        <v>0</v>
      </c>
      <c r="E58" s="5" t="s">
        <v>169</v>
      </c>
      <c r="F58" s="13">
        <f t="shared" si="37"/>
        <v>0</v>
      </c>
      <c r="G58" s="10" t="str">
        <f>IFERROR(VLOOKUP(A58,'1'!U:V,2,0),"0")</f>
        <v>0</v>
      </c>
      <c r="H58" s="5" t="s">
        <v>169</v>
      </c>
      <c r="I58" s="15">
        <f t="shared" si="38"/>
        <v>0</v>
      </c>
      <c r="J58" s="10" t="str">
        <f>IFERROR(VLOOKUP(A58,'2'!U:V,2,0),"0")</f>
        <v>0</v>
      </c>
      <c r="K58" s="5" t="s">
        <v>169</v>
      </c>
      <c r="L58" s="15">
        <f t="shared" si="39"/>
        <v>0</v>
      </c>
      <c r="M58" s="10" t="str">
        <f>IFERROR(VLOOKUP(A58,'3'!U:V,2,0),"0")</f>
        <v>0</v>
      </c>
      <c r="N58" s="5" t="s">
        <v>169</v>
      </c>
      <c r="O58" s="15">
        <f t="shared" si="40"/>
        <v>0</v>
      </c>
      <c r="P58" s="10" t="str">
        <f>IFERROR(VLOOKUP(A58,'4'!U:V,2,0),"0")</f>
        <v>0</v>
      </c>
      <c r="Q58" s="5" t="s">
        <v>169</v>
      </c>
      <c r="R58" s="15">
        <f t="shared" si="41"/>
        <v>0</v>
      </c>
      <c r="S58" s="10" t="str">
        <f>IFERROR(VLOOKUP(A58,'5'!U:V,2,0),"0")</f>
        <v>0</v>
      </c>
      <c r="T58" s="5" t="s">
        <v>169</v>
      </c>
      <c r="U58" s="15">
        <f t="shared" si="42"/>
        <v>0</v>
      </c>
      <c r="V58" s="10" t="str">
        <f>IFERROR(VLOOKUP(A58,'6'!U:V,2,0),"0")</f>
        <v>0</v>
      </c>
      <c r="W58" s="5" t="s">
        <v>169</v>
      </c>
      <c r="X58" s="15">
        <f t="shared" si="43"/>
        <v>0</v>
      </c>
      <c r="Y58" s="10" t="str">
        <f>IFERROR(VLOOKUP(A58,'7'!U:V,2,0),"0")</f>
        <v>0</v>
      </c>
      <c r="Z58" s="5" t="s">
        <v>169</v>
      </c>
      <c r="AA58" s="15">
        <f t="shared" si="44"/>
        <v>0</v>
      </c>
      <c r="AB58" s="10" t="str">
        <f>IFERROR(VLOOKUP(A58,'8'!U:V,2,0),"0")</f>
        <v>0</v>
      </c>
      <c r="AC58" s="5" t="s">
        <v>169</v>
      </c>
      <c r="AD58" s="15">
        <f t="shared" si="45"/>
        <v>0</v>
      </c>
      <c r="AE58" s="10" t="str">
        <f>IFERROR(VLOOKUP(A58,'9'!U:V,2,0),"0")</f>
        <v>0</v>
      </c>
      <c r="AF58" s="5" t="s">
        <v>169</v>
      </c>
      <c r="AG58" s="15">
        <f t="shared" si="46"/>
        <v>0</v>
      </c>
      <c r="AH58" s="10" t="str">
        <f>IFERROR(VLOOKUP(A58,'10'!U:V,2,0),"0")</f>
        <v>0</v>
      </c>
      <c r="AI58" s="5" t="s">
        <v>169</v>
      </c>
      <c r="AJ58" s="15">
        <f t="shared" si="47"/>
        <v>0</v>
      </c>
      <c r="AK58" s="10" t="str">
        <f>IFERROR(VLOOKUP(A58,'11'!U:V,2,0),"0")</f>
        <v>0</v>
      </c>
      <c r="AL58" s="5" t="s">
        <v>169</v>
      </c>
      <c r="AM58" s="15">
        <f t="shared" si="48"/>
        <v>0</v>
      </c>
      <c r="AN58" s="10" t="str">
        <f>IFERROR(VLOOKUP(A58,'12'!U:V,2,0),"0")</f>
        <v>0</v>
      </c>
      <c r="AO58" s="5" t="s">
        <v>169</v>
      </c>
      <c r="AP58" s="15">
        <f t="shared" si="49"/>
        <v>0</v>
      </c>
      <c r="AQ58" s="10" t="str">
        <f>IFERROR(VLOOKUP(A58,'13'!U:V,2,0),"0")</f>
        <v>0</v>
      </c>
      <c r="AR58" s="5" t="s">
        <v>169</v>
      </c>
      <c r="AS58" s="15">
        <f t="shared" si="50"/>
        <v>0</v>
      </c>
      <c r="AT58" s="10" t="str">
        <f>IFERROR(VLOOKUP(A58,'14'!U:V,2,0),"0")</f>
        <v>0</v>
      </c>
      <c r="AU58" s="5" t="s">
        <v>169</v>
      </c>
      <c r="AV58" s="15">
        <f t="shared" si="51"/>
        <v>0</v>
      </c>
      <c r="AW58" s="10" t="str">
        <f>IFERROR(VLOOKUP(A58,'15'!U:V,2,0),"0")</f>
        <v>0</v>
      </c>
      <c r="AX58" s="5" t="s">
        <v>169</v>
      </c>
      <c r="AY58" s="15">
        <f t="shared" si="52"/>
        <v>0</v>
      </c>
      <c r="AZ58" s="10" t="str">
        <f>IFERROR(VLOOKUP(A58,'16'!U:V,2,0),"0")</f>
        <v>0</v>
      </c>
      <c r="BA58" s="5" t="s">
        <v>169</v>
      </c>
      <c r="BB58" s="15">
        <f t="shared" si="53"/>
        <v>0</v>
      </c>
      <c r="BC58" s="10" t="str">
        <f>IFERROR(VLOOKUP(A58,'17'!U:V,2,0),"0")</f>
        <v>0</v>
      </c>
      <c r="BD58" s="5" t="s">
        <v>169</v>
      </c>
      <c r="BE58" s="15">
        <f t="shared" si="54"/>
        <v>0</v>
      </c>
      <c r="BF58" s="10" t="str">
        <f>IFERROR(VLOOKUP(A58,'18'!U:V,2,0),"0")</f>
        <v>0</v>
      </c>
      <c r="BG58" s="5" t="s">
        <v>169</v>
      </c>
      <c r="BH58" s="15">
        <f t="shared" si="23"/>
        <v>0</v>
      </c>
      <c r="BI58" s="10" t="str">
        <f>IFERROR(VLOOKUP(A58,'19'!U:V,2,0),"0")</f>
        <v>0</v>
      </c>
      <c r="BJ58" s="5" t="s">
        <v>169</v>
      </c>
      <c r="BK58" s="15">
        <f t="shared" si="24"/>
        <v>0</v>
      </c>
      <c r="BL58" s="10" t="str">
        <f>IFERROR(VLOOKUP(A58,'20'!U:V,2,0),"0")</f>
        <v>0</v>
      </c>
      <c r="BM58" s="5" t="s">
        <v>169</v>
      </c>
      <c r="BN58" s="15">
        <f t="shared" si="25"/>
        <v>0</v>
      </c>
      <c r="BO58" s="10" t="str">
        <f>IFERROR(VLOOKUP(A58,'21'!U:V,2,0),"0")</f>
        <v>0</v>
      </c>
      <c r="BP58" s="5" t="s">
        <v>169</v>
      </c>
      <c r="BQ58" s="15">
        <f t="shared" si="26"/>
        <v>0</v>
      </c>
      <c r="BR58" s="10" t="str">
        <f>IFERROR(VLOOKUP(A58,'22'!U:V,2,0),"0")</f>
        <v>0</v>
      </c>
      <c r="BS58" s="5" t="s">
        <v>169</v>
      </c>
      <c r="BT58" s="15">
        <f t="shared" si="27"/>
        <v>0</v>
      </c>
      <c r="BU58" s="10" t="str">
        <f>IFERROR(VLOOKUP(A58,'23'!U:V,2,0),"0")</f>
        <v>0</v>
      </c>
      <c r="BV58" s="5" t="s">
        <v>169</v>
      </c>
      <c r="BW58" s="15">
        <f t="shared" si="28"/>
        <v>0</v>
      </c>
      <c r="BX58" s="10" t="str">
        <f>IFERROR(VLOOKUP(A58,'24'!U:V,2,0),"0")</f>
        <v>0</v>
      </c>
      <c r="BY58" s="5" t="s">
        <v>169</v>
      </c>
      <c r="BZ58" s="15">
        <f t="shared" si="29"/>
        <v>0</v>
      </c>
      <c r="CA58" s="10" t="str">
        <f>IFERROR(VLOOKUP(A58,'25'!U:V,2,0),"0")</f>
        <v>0</v>
      </c>
      <c r="CB58" s="5" t="s">
        <v>169</v>
      </c>
      <c r="CC58" s="15">
        <f t="shared" si="30"/>
        <v>0</v>
      </c>
      <c r="CD58" s="10" t="str">
        <f>IFERROR(VLOOKUP(A58,'26'!U:V,2,0),"0")</f>
        <v>0</v>
      </c>
      <c r="CE58" s="5" t="s">
        <v>169</v>
      </c>
      <c r="CF58" s="15">
        <f t="shared" si="31"/>
        <v>0</v>
      </c>
      <c r="CG58" s="10" t="str">
        <f>IFERROR(VLOOKUP(A58,'27'!U:V,2,0),"0")</f>
        <v>0</v>
      </c>
      <c r="CH58" s="5" t="s">
        <v>169</v>
      </c>
      <c r="CI58" s="15">
        <f t="shared" si="32"/>
        <v>0</v>
      </c>
      <c r="CJ58" s="10" t="str">
        <f>IFERROR(VLOOKUP(A58,'28'!U:V,2,0),"0")</f>
        <v>0</v>
      </c>
      <c r="CK58" s="5" t="s">
        <v>169</v>
      </c>
      <c r="CL58" s="15">
        <f t="shared" si="33"/>
        <v>0</v>
      </c>
      <c r="CM58" s="10" t="str">
        <f>IFERROR(VLOOKUP(A58,'29'!U:V,2,0),"0")</f>
        <v>0</v>
      </c>
      <c r="CN58" s="5" t="s">
        <v>169</v>
      </c>
      <c r="CO58" s="15">
        <f t="shared" si="34"/>
        <v>0</v>
      </c>
      <c r="CP58" s="10" t="str">
        <f>IFERROR(VLOOKUP(A58,'30'!U:V,2,0),"0")</f>
        <v>0</v>
      </c>
      <c r="CQ58" s="5" t="s">
        <v>169</v>
      </c>
      <c r="CR58" s="15">
        <f t="shared" si="35"/>
        <v>0</v>
      </c>
      <c r="CS58" s="10" t="str">
        <f>IFERROR(VLOOKUP(A58,'31'!U:V,2,0),"0")</f>
        <v>0</v>
      </c>
      <c r="CT58" s="5" t="s">
        <v>169</v>
      </c>
      <c r="CU58" s="15">
        <f t="shared" si="36"/>
        <v>0</v>
      </c>
      <c r="CV58" s="10" t="str">
        <f>IFERROR(VLOOKUP(A58,'เซต1-28'!V:W,2,0),"0")</f>
        <v>0</v>
      </c>
      <c r="CW58" s="5" t="s">
        <v>169</v>
      </c>
      <c r="CX58" s="15">
        <f t="shared" si="20"/>
        <v>0</v>
      </c>
    </row>
    <row r="59" spans="1:102" x14ac:dyDescent="0.25">
      <c r="A59" s="6" t="s">
        <v>208</v>
      </c>
      <c r="B59" s="4" t="s">
        <v>99</v>
      </c>
      <c r="C59" s="13">
        <v>4.3</v>
      </c>
      <c r="D59" s="19">
        <f t="shared" si="21"/>
        <v>0</v>
      </c>
      <c r="E59" s="5" t="s">
        <v>169</v>
      </c>
      <c r="F59" s="13">
        <f t="shared" si="37"/>
        <v>0</v>
      </c>
      <c r="G59" s="10" t="str">
        <f>IFERROR(VLOOKUP(A59,'1'!U:V,2,0),"0")</f>
        <v>0</v>
      </c>
      <c r="H59" s="5" t="s">
        <v>169</v>
      </c>
      <c r="I59" s="15">
        <f t="shared" si="38"/>
        <v>0</v>
      </c>
      <c r="J59" s="10" t="str">
        <f>IFERROR(VLOOKUP(A59,'2'!U:V,2,0),"0")</f>
        <v>0</v>
      </c>
      <c r="K59" s="5" t="s">
        <v>169</v>
      </c>
      <c r="L59" s="15">
        <f t="shared" si="39"/>
        <v>0</v>
      </c>
      <c r="M59" s="10" t="str">
        <f>IFERROR(VLOOKUP(A59,'3'!U:V,2,0),"0")</f>
        <v>0</v>
      </c>
      <c r="N59" s="5" t="s">
        <v>169</v>
      </c>
      <c r="O59" s="15">
        <f t="shared" si="40"/>
        <v>0</v>
      </c>
      <c r="P59" s="10" t="str">
        <f>IFERROR(VLOOKUP(A59,'4'!U:V,2,0),"0")</f>
        <v>0</v>
      </c>
      <c r="Q59" s="5" t="s">
        <v>169</v>
      </c>
      <c r="R59" s="15">
        <f t="shared" si="41"/>
        <v>0</v>
      </c>
      <c r="S59" s="10" t="str">
        <f>IFERROR(VLOOKUP(A59,'5'!U:V,2,0),"0")</f>
        <v>0</v>
      </c>
      <c r="T59" s="5" t="s">
        <v>169</v>
      </c>
      <c r="U59" s="15">
        <f t="shared" si="42"/>
        <v>0</v>
      </c>
      <c r="V59" s="10" t="str">
        <f>IFERROR(VLOOKUP(A59,'6'!U:V,2,0),"0")</f>
        <v>0</v>
      </c>
      <c r="W59" s="5" t="s">
        <v>169</v>
      </c>
      <c r="X59" s="15">
        <f t="shared" si="43"/>
        <v>0</v>
      </c>
      <c r="Y59" s="10" t="str">
        <f>IFERROR(VLOOKUP(A59,'7'!U:V,2,0),"0")</f>
        <v>0</v>
      </c>
      <c r="Z59" s="5" t="s">
        <v>169</v>
      </c>
      <c r="AA59" s="15">
        <f t="shared" si="44"/>
        <v>0</v>
      </c>
      <c r="AB59" s="10" t="str">
        <f>IFERROR(VLOOKUP(A59,'8'!U:V,2,0),"0")</f>
        <v>0</v>
      </c>
      <c r="AC59" s="5" t="s">
        <v>169</v>
      </c>
      <c r="AD59" s="15">
        <f t="shared" si="45"/>
        <v>0</v>
      </c>
      <c r="AE59" s="10" t="str">
        <f>IFERROR(VLOOKUP(A59,'9'!U:V,2,0),"0")</f>
        <v>0</v>
      </c>
      <c r="AF59" s="5" t="s">
        <v>169</v>
      </c>
      <c r="AG59" s="15">
        <f t="shared" si="46"/>
        <v>0</v>
      </c>
      <c r="AH59" s="10" t="str">
        <f>IFERROR(VLOOKUP(A59,'10'!U:V,2,0),"0")</f>
        <v>0</v>
      </c>
      <c r="AI59" s="5" t="s">
        <v>169</v>
      </c>
      <c r="AJ59" s="15">
        <f t="shared" si="47"/>
        <v>0</v>
      </c>
      <c r="AK59" s="10" t="str">
        <f>IFERROR(VLOOKUP(A59,'11'!U:V,2,0),"0")</f>
        <v>0</v>
      </c>
      <c r="AL59" s="5" t="s">
        <v>169</v>
      </c>
      <c r="AM59" s="15">
        <f t="shared" si="48"/>
        <v>0</v>
      </c>
      <c r="AN59" s="10" t="str">
        <f>IFERROR(VLOOKUP(A59,'12'!U:V,2,0),"0")</f>
        <v>0</v>
      </c>
      <c r="AO59" s="5" t="s">
        <v>169</v>
      </c>
      <c r="AP59" s="15">
        <f t="shared" si="49"/>
        <v>0</v>
      </c>
      <c r="AQ59" s="10" t="str">
        <f>IFERROR(VLOOKUP(A59,'13'!U:V,2,0),"0")</f>
        <v>0</v>
      </c>
      <c r="AR59" s="5" t="s">
        <v>169</v>
      </c>
      <c r="AS59" s="15">
        <f t="shared" si="50"/>
        <v>0</v>
      </c>
      <c r="AT59" s="10" t="str">
        <f>IFERROR(VLOOKUP(A59,'14'!U:V,2,0),"0")</f>
        <v>0</v>
      </c>
      <c r="AU59" s="5" t="s">
        <v>169</v>
      </c>
      <c r="AV59" s="15">
        <f t="shared" si="51"/>
        <v>0</v>
      </c>
      <c r="AW59" s="10" t="str">
        <f>IFERROR(VLOOKUP(A59,'15'!U:V,2,0),"0")</f>
        <v>0</v>
      </c>
      <c r="AX59" s="5" t="s">
        <v>169</v>
      </c>
      <c r="AY59" s="15">
        <f t="shared" si="52"/>
        <v>0</v>
      </c>
      <c r="AZ59" s="10" t="str">
        <f>IFERROR(VLOOKUP(A59,'16'!U:V,2,0),"0")</f>
        <v>0</v>
      </c>
      <c r="BA59" s="5" t="s">
        <v>169</v>
      </c>
      <c r="BB59" s="15">
        <f t="shared" si="53"/>
        <v>0</v>
      </c>
      <c r="BC59" s="10" t="str">
        <f>IFERROR(VLOOKUP(A59,'17'!U:V,2,0),"0")</f>
        <v>0</v>
      </c>
      <c r="BD59" s="5" t="s">
        <v>169</v>
      </c>
      <c r="BE59" s="15">
        <f t="shared" si="54"/>
        <v>0</v>
      </c>
      <c r="BF59" s="10" t="str">
        <f>IFERROR(VLOOKUP(A59,'18'!U:V,2,0),"0")</f>
        <v>0</v>
      </c>
      <c r="BG59" s="5" t="s">
        <v>169</v>
      </c>
      <c r="BH59" s="15">
        <f t="shared" si="23"/>
        <v>0</v>
      </c>
      <c r="BI59" s="10" t="str">
        <f>IFERROR(VLOOKUP(A59,'19'!U:V,2,0),"0")</f>
        <v>0</v>
      </c>
      <c r="BJ59" s="5" t="s">
        <v>169</v>
      </c>
      <c r="BK59" s="15">
        <f t="shared" si="24"/>
        <v>0</v>
      </c>
      <c r="BL59" s="10" t="str">
        <f>IFERROR(VLOOKUP(A59,'20'!U:V,2,0),"0")</f>
        <v>0</v>
      </c>
      <c r="BM59" s="5" t="s">
        <v>169</v>
      </c>
      <c r="BN59" s="15">
        <f t="shared" si="25"/>
        <v>0</v>
      </c>
      <c r="BO59" s="10" t="str">
        <f>IFERROR(VLOOKUP(A59,'21'!U:V,2,0),"0")</f>
        <v>0</v>
      </c>
      <c r="BP59" s="5" t="s">
        <v>169</v>
      </c>
      <c r="BQ59" s="15">
        <f t="shared" si="26"/>
        <v>0</v>
      </c>
      <c r="BR59" s="10" t="str">
        <f>IFERROR(VLOOKUP(A59,'22'!U:V,2,0),"0")</f>
        <v>0</v>
      </c>
      <c r="BS59" s="5" t="s">
        <v>169</v>
      </c>
      <c r="BT59" s="15">
        <f t="shared" si="27"/>
        <v>0</v>
      </c>
      <c r="BU59" s="10" t="str">
        <f>IFERROR(VLOOKUP(A59,'23'!U:V,2,0),"0")</f>
        <v>0</v>
      </c>
      <c r="BV59" s="5" t="s">
        <v>169</v>
      </c>
      <c r="BW59" s="15">
        <f t="shared" si="28"/>
        <v>0</v>
      </c>
      <c r="BX59" s="10" t="str">
        <f>IFERROR(VLOOKUP(A59,'24'!U:V,2,0),"0")</f>
        <v>0</v>
      </c>
      <c r="BY59" s="5" t="s">
        <v>169</v>
      </c>
      <c r="BZ59" s="15">
        <f t="shared" si="29"/>
        <v>0</v>
      </c>
      <c r="CA59" s="10" t="str">
        <f>IFERROR(VLOOKUP(A59,'25'!U:V,2,0),"0")</f>
        <v>0</v>
      </c>
      <c r="CB59" s="5" t="s">
        <v>169</v>
      </c>
      <c r="CC59" s="15">
        <f t="shared" si="30"/>
        <v>0</v>
      </c>
      <c r="CD59" s="10" t="str">
        <f>IFERROR(VLOOKUP(A59,'26'!U:V,2,0),"0")</f>
        <v>0</v>
      </c>
      <c r="CE59" s="5" t="s">
        <v>169</v>
      </c>
      <c r="CF59" s="15">
        <f t="shared" si="31"/>
        <v>0</v>
      </c>
      <c r="CG59" s="10" t="str">
        <f>IFERROR(VLOOKUP(A59,'27'!U:V,2,0),"0")</f>
        <v>0</v>
      </c>
      <c r="CH59" s="5" t="s">
        <v>169</v>
      </c>
      <c r="CI59" s="15">
        <f t="shared" si="32"/>
        <v>0</v>
      </c>
      <c r="CJ59" s="10" t="str">
        <f>IFERROR(VLOOKUP(A59,'28'!U:V,2,0),"0")</f>
        <v>0</v>
      </c>
      <c r="CK59" s="5" t="s">
        <v>169</v>
      </c>
      <c r="CL59" s="15">
        <f t="shared" si="33"/>
        <v>0</v>
      </c>
      <c r="CM59" s="10" t="str">
        <f>IFERROR(VLOOKUP(A59,'29'!U:V,2,0),"0")</f>
        <v>0</v>
      </c>
      <c r="CN59" s="5" t="s">
        <v>169</v>
      </c>
      <c r="CO59" s="15">
        <f t="shared" si="34"/>
        <v>0</v>
      </c>
      <c r="CP59" s="10" t="str">
        <f>IFERROR(VLOOKUP(A59,'30'!U:V,2,0),"0")</f>
        <v>0</v>
      </c>
      <c r="CQ59" s="5" t="s">
        <v>169</v>
      </c>
      <c r="CR59" s="15">
        <f t="shared" si="35"/>
        <v>0</v>
      </c>
      <c r="CS59" s="10" t="str">
        <f>IFERROR(VLOOKUP(A59,'31'!U:V,2,0),"0")</f>
        <v>0</v>
      </c>
      <c r="CT59" s="5" t="s">
        <v>169</v>
      </c>
      <c r="CU59" s="15">
        <f t="shared" si="36"/>
        <v>0</v>
      </c>
      <c r="CV59" s="10" t="str">
        <f>IFERROR(VLOOKUP(A59,'เซต1-28'!V:W,2,0),"0")</f>
        <v>0</v>
      </c>
      <c r="CW59" s="5" t="s">
        <v>169</v>
      </c>
      <c r="CX59" s="15">
        <f t="shared" si="20"/>
        <v>0</v>
      </c>
    </row>
    <row r="60" spans="1:102" x14ac:dyDescent="0.25">
      <c r="A60" s="6" t="s">
        <v>224</v>
      </c>
      <c r="B60" s="4" t="s">
        <v>225</v>
      </c>
      <c r="C60" s="13">
        <v>4.7300000000000004</v>
      </c>
      <c r="D60" s="19">
        <f t="shared" si="21"/>
        <v>0</v>
      </c>
      <c r="E60" s="5" t="s">
        <v>169</v>
      </c>
      <c r="F60" s="13">
        <f t="shared" si="37"/>
        <v>0</v>
      </c>
      <c r="G60" s="10" t="str">
        <f>IFERROR(VLOOKUP(A60,'1'!U:V,2,0),"0")</f>
        <v>0</v>
      </c>
      <c r="H60" s="5" t="s">
        <v>169</v>
      </c>
      <c r="I60" s="15">
        <f t="shared" si="38"/>
        <v>0</v>
      </c>
      <c r="J60" s="10" t="str">
        <f>IFERROR(VLOOKUP(A60,'2'!U:V,2,0),"0")</f>
        <v>0</v>
      </c>
      <c r="K60" s="5" t="s">
        <v>169</v>
      </c>
      <c r="L60" s="15">
        <f t="shared" si="39"/>
        <v>0</v>
      </c>
      <c r="M60" s="10" t="str">
        <f>IFERROR(VLOOKUP(A60,'3'!U:V,2,0),"0")</f>
        <v>0</v>
      </c>
      <c r="N60" s="5" t="s">
        <v>169</v>
      </c>
      <c r="O60" s="15">
        <f t="shared" si="40"/>
        <v>0</v>
      </c>
      <c r="P60" s="10" t="str">
        <f>IFERROR(VLOOKUP(A60,'4'!U:V,2,0),"0")</f>
        <v>0</v>
      </c>
      <c r="Q60" s="5" t="s">
        <v>169</v>
      </c>
      <c r="R60" s="15">
        <f t="shared" si="41"/>
        <v>0</v>
      </c>
      <c r="S60" s="10" t="str">
        <f>IFERROR(VLOOKUP(A60,'5'!U:V,2,0),"0")</f>
        <v>0</v>
      </c>
      <c r="T60" s="5" t="s">
        <v>169</v>
      </c>
      <c r="U60" s="15">
        <f t="shared" si="42"/>
        <v>0</v>
      </c>
      <c r="V60" s="10" t="str">
        <f>IFERROR(VLOOKUP(A60,'6'!U:V,2,0),"0")</f>
        <v>0</v>
      </c>
      <c r="W60" s="5" t="s">
        <v>169</v>
      </c>
      <c r="X60" s="15">
        <f t="shared" si="43"/>
        <v>0</v>
      </c>
      <c r="Y60" s="10" t="str">
        <f>IFERROR(VLOOKUP(A60,'7'!U:V,2,0),"0")</f>
        <v>0</v>
      </c>
      <c r="Z60" s="5" t="s">
        <v>169</v>
      </c>
      <c r="AA60" s="15">
        <f t="shared" si="44"/>
        <v>0</v>
      </c>
      <c r="AB60" s="10" t="str">
        <f>IFERROR(VLOOKUP(A60,'8'!U:V,2,0),"0")</f>
        <v>0</v>
      </c>
      <c r="AC60" s="5" t="s">
        <v>169</v>
      </c>
      <c r="AD60" s="15">
        <f t="shared" si="45"/>
        <v>0</v>
      </c>
      <c r="AE60" s="10" t="str">
        <f>IFERROR(VLOOKUP(A60,'9'!U:V,2,0),"0")</f>
        <v>0</v>
      </c>
      <c r="AF60" s="5" t="s">
        <v>169</v>
      </c>
      <c r="AG60" s="15">
        <f t="shared" si="46"/>
        <v>0</v>
      </c>
      <c r="AH60" s="10" t="str">
        <f>IFERROR(VLOOKUP(A60,'10'!U:V,2,0),"0")</f>
        <v>0</v>
      </c>
      <c r="AI60" s="5" t="s">
        <v>169</v>
      </c>
      <c r="AJ60" s="15">
        <f t="shared" si="47"/>
        <v>0</v>
      </c>
      <c r="AK60" s="10" t="str">
        <f>IFERROR(VLOOKUP(A60,'11'!U:V,2,0),"0")</f>
        <v>0</v>
      </c>
      <c r="AL60" s="5" t="s">
        <v>169</v>
      </c>
      <c r="AM60" s="15">
        <f t="shared" si="48"/>
        <v>0</v>
      </c>
      <c r="AN60" s="10" t="str">
        <f>IFERROR(VLOOKUP(A60,'12'!U:V,2,0),"0")</f>
        <v>0</v>
      </c>
      <c r="AO60" s="5" t="s">
        <v>169</v>
      </c>
      <c r="AP60" s="15">
        <f t="shared" si="49"/>
        <v>0</v>
      </c>
      <c r="AQ60" s="10" t="str">
        <f>IFERROR(VLOOKUP(A60,'13'!U:V,2,0),"0")</f>
        <v>0</v>
      </c>
      <c r="AR60" s="5" t="s">
        <v>169</v>
      </c>
      <c r="AS60" s="15">
        <f t="shared" si="50"/>
        <v>0</v>
      </c>
      <c r="AT60" s="10" t="str">
        <f>IFERROR(VLOOKUP(A60,'14'!U:V,2,0),"0")</f>
        <v>0</v>
      </c>
      <c r="AU60" s="5" t="s">
        <v>169</v>
      </c>
      <c r="AV60" s="15">
        <f t="shared" si="51"/>
        <v>0</v>
      </c>
      <c r="AW60" s="10" t="str">
        <f>IFERROR(VLOOKUP(A60,'15'!U:V,2,0),"0")</f>
        <v>0</v>
      </c>
      <c r="AX60" s="5" t="s">
        <v>169</v>
      </c>
      <c r="AY60" s="15">
        <f t="shared" si="52"/>
        <v>0</v>
      </c>
      <c r="AZ60" s="10" t="str">
        <f>IFERROR(VLOOKUP(A60,'16'!U:V,2,0),"0")</f>
        <v>0</v>
      </c>
      <c r="BA60" s="5" t="s">
        <v>169</v>
      </c>
      <c r="BB60" s="15">
        <f t="shared" si="53"/>
        <v>0</v>
      </c>
      <c r="BC60" s="10" t="str">
        <f>IFERROR(VLOOKUP(A60,'17'!U:V,2,0),"0")</f>
        <v>0</v>
      </c>
      <c r="BD60" s="5" t="s">
        <v>169</v>
      </c>
      <c r="BE60" s="15">
        <f t="shared" si="54"/>
        <v>0</v>
      </c>
      <c r="BF60" s="10" t="str">
        <f>IFERROR(VLOOKUP(A60,'18'!U:V,2,0),"0")</f>
        <v>0</v>
      </c>
      <c r="BG60" s="5" t="s">
        <v>169</v>
      </c>
      <c r="BH60" s="15">
        <f t="shared" si="23"/>
        <v>0</v>
      </c>
      <c r="BI60" s="10" t="str">
        <f>IFERROR(VLOOKUP(A60,'19'!U:V,2,0),"0")</f>
        <v>0</v>
      </c>
      <c r="BJ60" s="5" t="s">
        <v>169</v>
      </c>
      <c r="BK60" s="15">
        <f t="shared" si="24"/>
        <v>0</v>
      </c>
      <c r="BL60" s="10" t="str">
        <f>IFERROR(VLOOKUP(A60,'20'!U:V,2,0),"0")</f>
        <v>0</v>
      </c>
      <c r="BM60" s="5" t="s">
        <v>169</v>
      </c>
      <c r="BN60" s="15">
        <f t="shared" si="25"/>
        <v>0</v>
      </c>
      <c r="BO60" s="10" t="str">
        <f>IFERROR(VLOOKUP(A60,'21'!U:V,2,0),"0")</f>
        <v>0</v>
      </c>
      <c r="BP60" s="5" t="s">
        <v>169</v>
      </c>
      <c r="BQ60" s="15">
        <f t="shared" si="26"/>
        <v>0</v>
      </c>
      <c r="BR60" s="10" t="str">
        <f>IFERROR(VLOOKUP(A60,'22'!U:V,2,0),"0")</f>
        <v>0</v>
      </c>
      <c r="BS60" s="5" t="s">
        <v>169</v>
      </c>
      <c r="BT60" s="15">
        <f t="shared" si="27"/>
        <v>0</v>
      </c>
      <c r="BU60" s="10" t="str">
        <f>IFERROR(VLOOKUP(A60,'23'!U:V,2,0),"0")</f>
        <v>0</v>
      </c>
      <c r="BV60" s="5" t="s">
        <v>169</v>
      </c>
      <c r="BW60" s="15">
        <f t="shared" si="28"/>
        <v>0</v>
      </c>
      <c r="BX60" s="10" t="str">
        <f>IFERROR(VLOOKUP(A60,'24'!U:V,2,0),"0")</f>
        <v>0</v>
      </c>
      <c r="BY60" s="5" t="s">
        <v>169</v>
      </c>
      <c r="BZ60" s="15">
        <f t="shared" si="29"/>
        <v>0</v>
      </c>
      <c r="CA60" s="10" t="str">
        <f>IFERROR(VLOOKUP(A60,'25'!U:V,2,0),"0")</f>
        <v>0</v>
      </c>
      <c r="CB60" s="5" t="s">
        <v>169</v>
      </c>
      <c r="CC60" s="15">
        <f t="shared" si="30"/>
        <v>0</v>
      </c>
      <c r="CD60" s="10" t="str">
        <f>IFERROR(VLOOKUP(A60,'26'!U:V,2,0),"0")</f>
        <v>0</v>
      </c>
      <c r="CE60" s="5" t="s">
        <v>169</v>
      </c>
      <c r="CF60" s="15">
        <f t="shared" si="31"/>
        <v>0</v>
      </c>
      <c r="CG60" s="10" t="str">
        <f>IFERROR(VLOOKUP(A60,'27'!U:V,2,0),"0")</f>
        <v>0</v>
      </c>
      <c r="CH60" s="5" t="s">
        <v>169</v>
      </c>
      <c r="CI60" s="15">
        <f t="shared" si="32"/>
        <v>0</v>
      </c>
      <c r="CJ60" s="10" t="str">
        <f>IFERROR(VLOOKUP(A60,'28'!U:V,2,0),"0")</f>
        <v>0</v>
      </c>
      <c r="CK60" s="5" t="s">
        <v>169</v>
      </c>
      <c r="CL60" s="15">
        <f t="shared" si="33"/>
        <v>0</v>
      </c>
      <c r="CM60" s="10" t="str">
        <f>IFERROR(VLOOKUP(A60,'29'!U:V,2,0),"0")</f>
        <v>0</v>
      </c>
      <c r="CN60" s="5" t="s">
        <v>169</v>
      </c>
      <c r="CO60" s="15">
        <f t="shared" si="34"/>
        <v>0</v>
      </c>
      <c r="CP60" s="10" t="str">
        <f>IFERROR(VLOOKUP(A60,'30'!U:V,2,0),"0")</f>
        <v>0</v>
      </c>
      <c r="CQ60" s="5" t="s">
        <v>169</v>
      </c>
      <c r="CR60" s="15">
        <f t="shared" si="35"/>
        <v>0</v>
      </c>
      <c r="CS60" s="10" t="str">
        <f>IFERROR(VLOOKUP(A60,'31'!U:V,2,0),"0")</f>
        <v>0</v>
      </c>
      <c r="CT60" s="5" t="s">
        <v>169</v>
      </c>
      <c r="CU60" s="15">
        <f t="shared" si="36"/>
        <v>0</v>
      </c>
      <c r="CV60" s="10" t="str">
        <f>IFERROR(VLOOKUP(A60,'เซต1-28'!V:W,2,0),"0")</f>
        <v>0</v>
      </c>
      <c r="CW60" s="5" t="s">
        <v>169</v>
      </c>
      <c r="CX60" s="15">
        <f t="shared" si="20"/>
        <v>0</v>
      </c>
    </row>
    <row r="61" spans="1:102" x14ac:dyDescent="0.25">
      <c r="A61" s="6" t="s">
        <v>222</v>
      </c>
      <c r="B61" s="4" t="s">
        <v>223</v>
      </c>
      <c r="C61" s="13">
        <v>4.21</v>
      </c>
      <c r="D61" s="19">
        <f t="shared" si="21"/>
        <v>0</v>
      </c>
      <c r="E61" s="5" t="s">
        <v>169</v>
      </c>
      <c r="F61" s="13">
        <f t="shared" si="37"/>
        <v>0</v>
      </c>
      <c r="G61" s="10" t="str">
        <f>IFERROR(VLOOKUP(A61,'1'!U:V,2,0),"0")</f>
        <v>0</v>
      </c>
      <c r="H61" s="5" t="s">
        <v>169</v>
      </c>
      <c r="I61" s="15">
        <f t="shared" si="38"/>
        <v>0</v>
      </c>
      <c r="J61" s="10" t="str">
        <f>IFERROR(VLOOKUP(A61,'2'!U:V,2,0),"0")</f>
        <v>0</v>
      </c>
      <c r="K61" s="5" t="s">
        <v>169</v>
      </c>
      <c r="L61" s="15">
        <f t="shared" si="39"/>
        <v>0</v>
      </c>
      <c r="M61" s="10" t="str">
        <f>IFERROR(VLOOKUP(A61,'3'!U:V,2,0),"0")</f>
        <v>0</v>
      </c>
      <c r="N61" s="5" t="s">
        <v>169</v>
      </c>
      <c r="O61" s="15">
        <f t="shared" si="40"/>
        <v>0</v>
      </c>
      <c r="P61" s="10" t="str">
        <f>IFERROR(VLOOKUP(A61,'4'!U:V,2,0),"0")</f>
        <v>0</v>
      </c>
      <c r="Q61" s="5" t="s">
        <v>169</v>
      </c>
      <c r="R61" s="15">
        <f t="shared" si="41"/>
        <v>0</v>
      </c>
      <c r="S61" s="10" t="str">
        <f>IFERROR(VLOOKUP(A61,'5'!U:V,2,0),"0")</f>
        <v>0</v>
      </c>
      <c r="T61" s="5" t="s">
        <v>169</v>
      </c>
      <c r="U61" s="15">
        <f t="shared" si="42"/>
        <v>0</v>
      </c>
      <c r="V61" s="10" t="str">
        <f>IFERROR(VLOOKUP(A61,'6'!U:V,2,0),"0")</f>
        <v>0</v>
      </c>
      <c r="W61" s="5" t="s">
        <v>169</v>
      </c>
      <c r="X61" s="15">
        <f t="shared" si="43"/>
        <v>0</v>
      </c>
      <c r="Y61" s="10" t="str">
        <f>IFERROR(VLOOKUP(A61,'7'!U:V,2,0),"0")</f>
        <v>0</v>
      </c>
      <c r="Z61" s="5" t="s">
        <v>169</v>
      </c>
      <c r="AA61" s="15">
        <f t="shared" si="44"/>
        <v>0</v>
      </c>
      <c r="AB61" s="10" t="str">
        <f>IFERROR(VLOOKUP(A61,'8'!U:V,2,0),"0")</f>
        <v>0</v>
      </c>
      <c r="AC61" s="5" t="s">
        <v>169</v>
      </c>
      <c r="AD61" s="15">
        <f t="shared" si="45"/>
        <v>0</v>
      </c>
      <c r="AE61" s="10" t="str">
        <f>IFERROR(VLOOKUP(A61,'9'!U:V,2,0),"0")</f>
        <v>0</v>
      </c>
      <c r="AF61" s="5" t="s">
        <v>169</v>
      </c>
      <c r="AG61" s="15">
        <f t="shared" si="46"/>
        <v>0</v>
      </c>
      <c r="AH61" s="10" t="str">
        <f>IFERROR(VLOOKUP(A61,'10'!U:V,2,0),"0")</f>
        <v>0</v>
      </c>
      <c r="AI61" s="5" t="s">
        <v>169</v>
      </c>
      <c r="AJ61" s="15">
        <f t="shared" si="47"/>
        <v>0</v>
      </c>
      <c r="AK61" s="10" t="str">
        <f>IFERROR(VLOOKUP(A61,'11'!U:V,2,0),"0")</f>
        <v>0</v>
      </c>
      <c r="AL61" s="5" t="s">
        <v>169</v>
      </c>
      <c r="AM61" s="15">
        <f t="shared" si="48"/>
        <v>0</v>
      </c>
      <c r="AN61" s="10" t="str">
        <f>IFERROR(VLOOKUP(A61,'12'!U:V,2,0),"0")</f>
        <v>0</v>
      </c>
      <c r="AO61" s="5" t="s">
        <v>169</v>
      </c>
      <c r="AP61" s="15">
        <f t="shared" si="49"/>
        <v>0</v>
      </c>
      <c r="AQ61" s="10" t="str">
        <f>IFERROR(VLOOKUP(A61,'13'!U:V,2,0),"0")</f>
        <v>0</v>
      </c>
      <c r="AR61" s="5" t="s">
        <v>169</v>
      </c>
      <c r="AS61" s="15">
        <f t="shared" si="50"/>
        <v>0</v>
      </c>
      <c r="AT61" s="10" t="str">
        <f>IFERROR(VLOOKUP(A61,'14'!U:V,2,0),"0")</f>
        <v>0</v>
      </c>
      <c r="AU61" s="5" t="s">
        <v>169</v>
      </c>
      <c r="AV61" s="15">
        <f t="shared" si="51"/>
        <v>0</v>
      </c>
      <c r="AW61" s="10" t="str">
        <f>IFERROR(VLOOKUP(A61,'15'!U:V,2,0),"0")</f>
        <v>0</v>
      </c>
      <c r="AX61" s="5" t="s">
        <v>169</v>
      </c>
      <c r="AY61" s="15">
        <f t="shared" si="52"/>
        <v>0</v>
      </c>
      <c r="AZ61" s="10" t="str">
        <f>IFERROR(VLOOKUP(A61,'16'!U:V,2,0),"0")</f>
        <v>0</v>
      </c>
      <c r="BA61" s="5" t="s">
        <v>169</v>
      </c>
      <c r="BB61" s="15">
        <f t="shared" si="53"/>
        <v>0</v>
      </c>
      <c r="BC61" s="10" t="str">
        <f>IFERROR(VLOOKUP(A61,'17'!U:V,2,0),"0")</f>
        <v>0</v>
      </c>
      <c r="BD61" s="5" t="s">
        <v>169</v>
      </c>
      <c r="BE61" s="15">
        <f t="shared" si="54"/>
        <v>0</v>
      </c>
      <c r="BF61" s="10" t="str">
        <f>IFERROR(VLOOKUP(A61,'18'!U:V,2,0),"0")</f>
        <v>0</v>
      </c>
      <c r="BG61" s="5" t="s">
        <v>169</v>
      </c>
      <c r="BH61" s="15">
        <f t="shared" si="23"/>
        <v>0</v>
      </c>
      <c r="BI61" s="10" t="str">
        <f>IFERROR(VLOOKUP(A61,'19'!U:V,2,0),"0")</f>
        <v>0</v>
      </c>
      <c r="BJ61" s="5" t="s">
        <v>169</v>
      </c>
      <c r="BK61" s="15">
        <f t="shared" si="24"/>
        <v>0</v>
      </c>
      <c r="BL61" s="10" t="str">
        <f>IFERROR(VLOOKUP(A61,'20'!U:V,2,0),"0")</f>
        <v>0</v>
      </c>
      <c r="BM61" s="5" t="s">
        <v>169</v>
      </c>
      <c r="BN61" s="15">
        <f t="shared" si="25"/>
        <v>0</v>
      </c>
      <c r="BO61" s="10" t="str">
        <f>IFERROR(VLOOKUP(A61,'21'!U:V,2,0),"0")</f>
        <v>0</v>
      </c>
      <c r="BP61" s="5" t="s">
        <v>169</v>
      </c>
      <c r="BQ61" s="15">
        <f t="shared" si="26"/>
        <v>0</v>
      </c>
      <c r="BR61" s="10" t="str">
        <f>IFERROR(VLOOKUP(A61,'22'!U:V,2,0),"0")</f>
        <v>0</v>
      </c>
      <c r="BS61" s="5" t="s">
        <v>169</v>
      </c>
      <c r="BT61" s="15">
        <f t="shared" si="27"/>
        <v>0</v>
      </c>
      <c r="BU61" s="10" t="str">
        <f>IFERROR(VLOOKUP(A61,'23'!U:V,2,0),"0")</f>
        <v>0</v>
      </c>
      <c r="BV61" s="5" t="s">
        <v>169</v>
      </c>
      <c r="BW61" s="15">
        <f t="shared" si="28"/>
        <v>0</v>
      </c>
      <c r="BX61" s="10" t="str">
        <f>IFERROR(VLOOKUP(A61,'24'!U:V,2,0),"0")</f>
        <v>0</v>
      </c>
      <c r="BY61" s="5" t="s">
        <v>169</v>
      </c>
      <c r="BZ61" s="15">
        <f t="shared" si="29"/>
        <v>0</v>
      </c>
      <c r="CA61" s="10" t="str">
        <f>IFERROR(VLOOKUP(A61,'25'!U:V,2,0),"0")</f>
        <v>0</v>
      </c>
      <c r="CB61" s="5" t="s">
        <v>169</v>
      </c>
      <c r="CC61" s="15">
        <f t="shared" si="30"/>
        <v>0</v>
      </c>
      <c r="CD61" s="10" t="str">
        <f>IFERROR(VLOOKUP(A61,'26'!U:V,2,0),"0")</f>
        <v>0</v>
      </c>
      <c r="CE61" s="5" t="s">
        <v>169</v>
      </c>
      <c r="CF61" s="15">
        <f t="shared" si="31"/>
        <v>0</v>
      </c>
      <c r="CG61" s="10" t="str">
        <f>IFERROR(VLOOKUP(A61,'27'!U:V,2,0),"0")</f>
        <v>0</v>
      </c>
      <c r="CH61" s="5" t="s">
        <v>169</v>
      </c>
      <c r="CI61" s="15">
        <f t="shared" si="32"/>
        <v>0</v>
      </c>
      <c r="CJ61" s="10" t="str">
        <f>IFERROR(VLOOKUP(A61,'28'!U:V,2,0),"0")</f>
        <v>0</v>
      </c>
      <c r="CK61" s="5" t="s">
        <v>169</v>
      </c>
      <c r="CL61" s="15">
        <f t="shared" si="33"/>
        <v>0</v>
      </c>
      <c r="CM61" s="10" t="str">
        <f>IFERROR(VLOOKUP(A61,'29'!U:V,2,0),"0")</f>
        <v>0</v>
      </c>
      <c r="CN61" s="5" t="s">
        <v>169</v>
      </c>
      <c r="CO61" s="15">
        <f t="shared" si="34"/>
        <v>0</v>
      </c>
      <c r="CP61" s="10" t="str">
        <f>IFERROR(VLOOKUP(A61,'30'!U:V,2,0),"0")</f>
        <v>0</v>
      </c>
      <c r="CQ61" s="5" t="s">
        <v>169</v>
      </c>
      <c r="CR61" s="15">
        <f t="shared" si="35"/>
        <v>0</v>
      </c>
      <c r="CS61" s="10" t="str">
        <f>IFERROR(VLOOKUP(A61,'31'!U:V,2,0),"0")</f>
        <v>0</v>
      </c>
      <c r="CT61" s="5" t="s">
        <v>169</v>
      </c>
      <c r="CU61" s="15">
        <f t="shared" si="36"/>
        <v>0</v>
      </c>
      <c r="CV61" s="10" t="str">
        <f>IFERROR(VLOOKUP(A61,'เซต1-28'!V:W,2,0),"0")</f>
        <v>0</v>
      </c>
      <c r="CW61" s="5" t="s">
        <v>169</v>
      </c>
      <c r="CX61" s="15">
        <f t="shared" si="20"/>
        <v>0</v>
      </c>
    </row>
    <row r="62" spans="1:102" x14ac:dyDescent="0.25">
      <c r="A62" s="6" t="s">
        <v>221</v>
      </c>
      <c r="B62" s="4" t="s">
        <v>86</v>
      </c>
      <c r="C62" s="13">
        <v>4.57</v>
      </c>
      <c r="D62" s="19">
        <f t="shared" si="21"/>
        <v>0</v>
      </c>
      <c r="E62" s="5" t="s">
        <v>169</v>
      </c>
      <c r="F62" s="13">
        <f t="shared" si="37"/>
        <v>0</v>
      </c>
      <c r="G62" s="10" t="str">
        <f>IFERROR(VLOOKUP(A62,'1'!U:V,2,0),"0")</f>
        <v>0</v>
      </c>
      <c r="H62" s="5" t="s">
        <v>169</v>
      </c>
      <c r="I62" s="15">
        <f t="shared" si="38"/>
        <v>0</v>
      </c>
      <c r="J62" s="10" t="str">
        <f>IFERROR(VLOOKUP(A62,'2'!U:V,2,0),"0")</f>
        <v>0</v>
      </c>
      <c r="K62" s="5" t="s">
        <v>169</v>
      </c>
      <c r="L62" s="15">
        <f t="shared" si="39"/>
        <v>0</v>
      </c>
      <c r="M62" s="10" t="str">
        <f>IFERROR(VLOOKUP(A62,'3'!U:V,2,0),"0")</f>
        <v>0</v>
      </c>
      <c r="N62" s="5" t="s">
        <v>169</v>
      </c>
      <c r="O62" s="15">
        <f t="shared" si="40"/>
        <v>0</v>
      </c>
      <c r="P62" s="10" t="str">
        <f>IFERROR(VLOOKUP(A62,'4'!U:V,2,0),"0")</f>
        <v>0</v>
      </c>
      <c r="Q62" s="5" t="s">
        <v>169</v>
      </c>
      <c r="R62" s="15">
        <f t="shared" si="41"/>
        <v>0</v>
      </c>
      <c r="S62" s="10" t="str">
        <f>IFERROR(VLOOKUP(A62,'5'!U:V,2,0),"0")</f>
        <v>0</v>
      </c>
      <c r="T62" s="5" t="s">
        <v>169</v>
      </c>
      <c r="U62" s="15">
        <f t="shared" si="42"/>
        <v>0</v>
      </c>
      <c r="V62" s="10" t="str">
        <f>IFERROR(VLOOKUP(A62,'6'!U:V,2,0),"0")</f>
        <v>0</v>
      </c>
      <c r="W62" s="5" t="s">
        <v>169</v>
      </c>
      <c r="X62" s="15">
        <f t="shared" si="43"/>
        <v>0</v>
      </c>
      <c r="Y62" s="10" t="str">
        <f>IFERROR(VLOOKUP(A62,'7'!U:V,2,0),"0")</f>
        <v>0</v>
      </c>
      <c r="Z62" s="5" t="s">
        <v>169</v>
      </c>
      <c r="AA62" s="15">
        <f t="shared" si="44"/>
        <v>0</v>
      </c>
      <c r="AB62" s="10" t="str">
        <f>IFERROR(VLOOKUP(A62,'8'!U:V,2,0),"0")</f>
        <v>0</v>
      </c>
      <c r="AC62" s="5" t="s">
        <v>169</v>
      </c>
      <c r="AD62" s="15">
        <f t="shared" si="45"/>
        <v>0</v>
      </c>
      <c r="AE62" s="10" t="str">
        <f>IFERROR(VLOOKUP(A62,'9'!U:V,2,0),"0")</f>
        <v>0</v>
      </c>
      <c r="AF62" s="5" t="s">
        <v>169</v>
      </c>
      <c r="AG62" s="15">
        <f t="shared" si="46"/>
        <v>0</v>
      </c>
      <c r="AH62" s="10" t="str">
        <f>IFERROR(VLOOKUP(A62,'10'!U:V,2,0),"0")</f>
        <v>0</v>
      </c>
      <c r="AI62" s="5" t="s">
        <v>169</v>
      </c>
      <c r="AJ62" s="15">
        <f t="shared" si="47"/>
        <v>0</v>
      </c>
      <c r="AK62" s="10" t="str">
        <f>IFERROR(VLOOKUP(A62,'11'!U:V,2,0),"0")</f>
        <v>0</v>
      </c>
      <c r="AL62" s="5" t="s">
        <v>169</v>
      </c>
      <c r="AM62" s="15">
        <f t="shared" si="48"/>
        <v>0</v>
      </c>
      <c r="AN62" s="10" t="str">
        <f>IFERROR(VLOOKUP(A62,'12'!U:V,2,0),"0")</f>
        <v>0</v>
      </c>
      <c r="AO62" s="5" t="s">
        <v>169</v>
      </c>
      <c r="AP62" s="15">
        <f t="shared" si="49"/>
        <v>0</v>
      </c>
      <c r="AQ62" s="10" t="str">
        <f>IFERROR(VLOOKUP(A62,'13'!U:V,2,0),"0")</f>
        <v>0</v>
      </c>
      <c r="AR62" s="5" t="s">
        <v>169</v>
      </c>
      <c r="AS62" s="15">
        <f t="shared" si="50"/>
        <v>0</v>
      </c>
      <c r="AT62" s="10" t="str">
        <f>IFERROR(VLOOKUP(A62,'14'!U:V,2,0),"0")</f>
        <v>0</v>
      </c>
      <c r="AU62" s="5" t="s">
        <v>169</v>
      </c>
      <c r="AV62" s="15">
        <f t="shared" si="51"/>
        <v>0</v>
      </c>
      <c r="AW62" s="10" t="str">
        <f>IFERROR(VLOOKUP(A62,'15'!U:V,2,0),"0")</f>
        <v>0</v>
      </c>
      <c r="AX62" s="5" t="s">
        <v>169</v>
      </c>
      <c r="AY62" s="15">
        <f t="shared" si="52"/>
        <v>0</v>
      </c>
      <c r="AZ62" s="10" t="str">
        <f>IFERROR(VLOOKUP(A62,'16'!U:V,2,0),"0")</f>
        <v>0</v>
      </c>
      <c r="BA62" s="5" t="s">
        <v>169</v>
      </c>
      <c r="BB62" s="15">
        <f t="shared" si="53"/>
        <v>0</v>
      </c>
      <c r="BC62" s="10" t="str">
        <f>IFERROR(VLOOKUP(A62,'17'!U:V,2,0),"0")</f>
        <v>0</v>
      </c>
      <c r="BD62" s="5" t="s">
        <v>169</v>
      </c>
      <c r="BE62" s="15">
        <f t="shared" si="54"/>
        <v>0</v>
      </c>
      <c r="BF62" s="10" t="str">
        <f>IFERROR(VLOOKUP(A62,'18'!U:V,2,0),"0")</f>
        <v>0</v>
      </c>
      <c r="BG62" s="5" t="s">
        <v>169</v>
      </c>
      <c r="BH62" s="15">
        <f t="shared" si="23"/>
        <v>0</v>
      </c>
      <c r="BI62" s="10" t="str">
        <f>IFERROR(VLOOKUP(A62,'19'!U:V,2,0),"0")</f>
        <v>0</v>
      </c>
      <c r="BJ62" s="5" t="s">
        <v>169</v>
      </c>
      <c r="BK62" s="15">
        <f t="shared" si="24"/>
        <v>0</v>
      </c>
      <c r="BL62" s="10" t="str">
        <f>IFERROR(VLOOKUP(A62,'20'!U:V,2,0),"0")</f>
        <v>0</v>
      </c>
      <c r="BM62" s="5" t="s">
        <v>169</v>
      </c>
      <c r="BN62" s="15">
        <f t="shared" si="25"/>
        <v>0</v>
      </c>
      <c r="BO62" s="10" t="str">
        <f>IFERROR(VLOOKUP(A62,'21'!U:V,2,0),"0")</f>
        <v>0</v>
      </c>
      <c r="BP62" s="5" t="s">
        <v>169</v>
      </c>
      <c r="BQ62" s="15">
        <f t="shared" si="26"/>
        <v>0</v>
      </c>
      <c r="BR62" s="10" t="str">
        <f>IFERROR(VLOOKUP(A62,'22'!U:V,2,0),"0")</f>
        <v>0</v>
      </c>
      <c r="BS62" s="5" t="s">
        <v>169</v>
      </c>
      <c r="BT62" s="15">
        <f t="shared" si="27"/>
        <v>0</v>
      </c>
      <c r="BU62" s="10" t="str">
        <f>IFERROR(VLOOKUP(A62,'23'!U:V,2,0),"0")</f>
        <v>0</v>
      </c>
      <c r="BV62" s="5" t="s">
        <v>169</v>
      </c>
      <c r="BW62" s="15">
        <f t="shared" si="28"/>
        <v>0</v>
      </c>
      <c r="BX62" s="10" t="str">
        <f>IFERROR(VLOOKUP(A62,'24'!U:V,2,0),"0")</f>
        <v>0</v>
      </c>
      <c r="BY62" s="5" t="s">
        <v>169</v>
      </c>
      <c r="BZ62" s="15">
        <f t="shared" si="29"/>
        <v>0</v>
      </c>
      <c r="CA62" s="10" t="str">
        <f>IFERROR(VLOOKUP(A62,'25'!U:V,2,0),"0")</f>
        <v>0</v>
      </c>
      <c r="CB62" s="5" t="s">
        <v>169</v>
      </c>
      <c r="CC62" s="15">
        <f t="shared" si="30"/>
        <v>0</v>
      </c>
      <c r="CD62" s="10" t="str">
        <f>IFERROR(VLOOKUP(A62,'26'!U:V,2,0),"0")</f>
        <v>0</v>
      </c>
      <c r="CE62" s="5" t="s">
        <v>169</v>
      </c>
      <c r="CF62" s="15">
        <f t="shared" si="31"/>
        <v>0</v>
      </c>
      <c r="CG62" s="10" t="str">
        <f>IFERROR(VLOOKUP(A62,'27'!U:V,2,0),"0")</f>
        <v>0</v>
      </c>
      <c r="CH62" s="5" t="s">
        <v>169</v>
      </c>
      <c r="CI62" s="15">
        <f t="shared" si="32"/>
        <v>0</v>
      </c>
      <c r="CJ62" s="10" t="str">
        <f>IFERROR(VLOOKUP(A62,'28'!U:V,2,0),"0")</f>
        <v>0</v>
      </c>
      <c r="CK62" s="5" t="s">
        <v>169</v>
      </c>
      <c r="CL62" s="15">
        <f t="shared" si="33"/>
        <v>0</v>
      </c>
      <c r="CM62" s="10" t="str">
        <f>IFERROR(VLOOKUP(A62,'29'!U:V,2,0),"0")</f>
        <v>0</v>
      </c>
      <c r="CN62" s="5" t="s">
        <v>169</v>
      </c>
      <c r="CO62" s="15">
        <f t="shared" si="34"/>
        <v>0</v>
      </c>
      <c r="CP62" s="10" t="str">
        <f>IFERROR(VLOOKUP(A62,'30'!U:V,2,0),"0")</f>
        <v>0</v>
      </c>
      <c r="CQ62" s="5" t="s">
        <v>169</v>
      </c>
      <c r="CR62" s="15">
        <f t="shared" si="35"/>
        <v>0</v>
      </c>
      <c r="CS62" s="10" t="str">
        <f>IFERROR(VLOOKUP(A62,'31'!U:V,2,0),"0")</f>
        <v>0</v>
      </c>
      <c r="CT62" s="5" t="s">
        <v>169</v>
      </c>
      <c r="CU62" s="15">
        <f t="shared" si="36"/>
        <v>0</v>
      </c>
      <c r="CV62" s="10" t="str">
        <f>IFERROR(VLOOKUP(A62,'เซต1-28'!V:W,2,0),"0")</f>
        <v>0</v>
      </c>
      <c r="CW62" s="5" t="s">
        <v>169</v>
      </c>
      <c r="CX62" s="15">
        <f t="shared" si="20"/>
        <v>0</v>
      </c>
    </row>
    <row r="63" spans="1:102" x14ac:dyDescent="0.25">
      <c r="A63" s="6" t="s">
        <v>85</v>
      </c>
      <c r="B63" s="4" t="s">
        <v>86</v>
      </c>
      <c r="C63" s="13">
        <v>4.57</v>
      </c>
      <c r="D63" s="19">
        <f t="shared" si="21"/>
        <v>0</v>
      </c>
      <c r="E63" s="5" t="s">
        <v>169</v>
      </c>
      <c r="F63" s="13">
        <f t="shared" si="37"/>
        <v>0</v>
      </c>
      <c r="G63" s="10" t="str">
        <f>IFERROR(VLOOKUP(A63,'1'!U:V,2,0),"0")</f>
        <v>0</v>
      </c>
      <c r="H63" s="5" t="s">
        <v>169</v>
      </c>
      <c r="I63" s="15">
        <f t="shared" si="38"/>
        <v>0</v>
      </c>
      <c r="J63" s="10" t="str">
        <f>IFERROR(VLOOKUP(A63,'2'!U:V,2,0),"0")</f>
        <v>0</v>
      </c>
      <c r="K63" s="5" t="s">
        <v>169</v>
      </c>
      <c r="L63" s="15">
        <f t="shared" si="39"/>
        <v>0</v>
      </c>
      <c r="M63" s="10" t="str">
        <f>IFERROR(VLOOKUP(A63,'3'!U:V,2,0),"0")</f>
        <v>0</v>
      </c>
      <c r="N63" s="5" t="s">
        <v>169</v>
      </c>
      <c r="O63" s="15">
        <f t="shared" si="40"/>
        <v>0</v>
      </c>
      <c r="P63" s="10" t="str">
        <f>IFERROR(VLOOKUP(A63,'4'!U:V,2,0),"0")</f>
        <v>0</v>
      </c>
      <c r="Q63" s="5" t="s">
        <v>169</v>
      </c>
      <c r="R63" s="15">
        <f t="shared" si="41"/>
        <v>0</v>
      </c>
      <c r="S63" s="10" t="str">
        <f>IFERROR(VLOOKUP(A63,'5'!U:V,2,0),"0")</f>
        <v>0</v>
      </c>
      <c r="T63" s="5" t="s">
        <v>169</v>
      </c>
      <c r="U63" s="15">
        <f t="shared" si="42"/>
        <v>0</v>
      </c>
      <c r="V63" s="10" t="str">
        <f>IFERROR(VLOOKUP(A63,'6'!U:V,2,0),"0")</f>
        <v>0</v>
      </c>
      <c r="W63" s="5" t="s">
        <v>169</v>
      </c>
      <c r="X63" s="15">
        <f t="shared" si="43"/>
        <v>0</v>
      </c>
      <c r="Y63" s="10" t="str">
        <f>IFERROR(VLOOKUP(A63,'7'!U:V,2,0),"0")</f>
        <v>0</v>
      </c>
      <c r="Z63" s="5" t="s">
        <v>169</v>
      </c>
      <c r="AA63" s="15">
        <f t="shared" si="44"/>
        <v>0</v>
      </c>
      <c r="AB63" s="10" t="str">
        <f>IFERROR(VLOOKUP(A63,'8'!U:V,2,0),"0")</f>
        <v>0</v>
      </c>
      <c r="AC63" s="5" t="s">
        <v>169</v>
      </c>
      <c r="AD63" s="15">
        <f t="shared" si="45"/>
        <v>0</v>
      </c>
      <c r="AE63" s="10" t="str">
        <f>IFERROR(VLOOKUP(A63,'9'!U:V,2,0),"0")</f>
        <v>0</v>
      </c>
      <c r="AF63" s="5" t="s">
        <v>169</v>
      </c>
      <c r="AG63" s="15">
        <f t="shared" si="46"/>
        <v>0</v>
      </c>
      <c r="AH63" s="10" t="str">
        <f>IFERROR(VLOOKUP(A63,'10'!U:V,2,0),"0")</f>
        <v>0</v>
      </c>
      <c r="AI63" s="5" t="s">
        <v>169</v>
      </c>
      <c r="AJ63" s="15">
        <f t="shared" si="47"/>
        <v>0</v>
      </c>
      <c r="AK63" s="10" t="str">
        <f>IFERROR(VLOOKUP(A63,'11'!U:V,2,0),"0")</f>
        <v>0</v>
      </c>
      <c r="AL63" s="5" t="s">
        <v>169</v>
      </c>
      <c r="AM63" s="15">
        <f t="shared" si="48"/>
        <v>0</v>
      </c>
      <c r="AN63" s="10" t="str">
        <f>IFERROR(VLOOKUP(A63,'12'!U:V,2,0),"0")</f>
        <v>0</v>
      </c>
      <c r="AO63" s="5" t="s">
        <v>169</v>
      </c>
      <c r="AP63" s="15">
        <f t="shared" si="49"/>
        <v>0</v>
      </c>
      <c r="AQ63" s="10" t="str">
        <f>IFERROR(VLOOKUP(A63,'13'!U:V,2,0),"0")</f>
        <v>0</v>
      </c>
      <c r="AR63" s="5" t="s">
        <v>169</v>
      </c>
      <c r="AS63" s="15">
        <f t="shared" si="50"/>
        <v>0</v>
      </c>
      <c r="AT63" s="10" t="str">
        <f>IFERROR(VLOOKUP(A63,'14'!U:V,2,0),"0")</f>
        <v>0</v>
      </c>
      <c r="AU63" s="5" t="s">
        <v>169</v>
      </c>
      <c r="AV63" s="15">
        <f t="shared" si="51"/>
        <v>0</v>
      </c>
      <c r="AW63" s="10" t="str">
        <f>IFERROR(VLOOKUP(A63,'15'!U:V,2,0),"0")</f>
        <v>0</v>
      </c>
      <c r="AX63" s="5" t="s">
        <v>169</v>
      </c>
      <c r="AY63" s="15">
        <f t="shared" si="52"/>
        <v>0</v>
      </c>
      <c r="AZ63" s="10" t="str">
        <f>IFERROR(VLOOKUP(A63,'16'!U:V,2,0),"0")</f>
        <v>0</v>
      </c>
      <c r="BA63" s="5" t="s">
        <v>169</v>
      </c>
      <c r="BB63" s="15">
        <f t="shared" si="53"/>
        <v>0</v>
      </c>
      <c r="BC63" s="10" t="str">
        <f>IFERROR(VLOOKUP(A63,'17'!U:V,2,0),"0")</f>
        <v>0</v>
      </c>
      <c r="BD63" s="5" t="s">
        <v>169</v>
      </c>
      <c r="BE63" s="15">
        <f t="shared" si="54"/>
        <v>0</v>
      </c>
      <c r="BF63" s="10" t="str">
        <f>IFERROR(VLOOKUP(A63,'18'!U:V,2,0),"0")</f>
        <v>0</v>
      </c>
      <c r="BG63" s="5" t="s">
        <v>169</v>
      </c>
      <c r="BH63" s="15">
        <f t="shared" si="23"/>
        <v>0</v>
      </c>
      <c r="BI63" s="10" t="str">
        <f>IFERROR(VLOOKUP(A63,'19'!U:V,2,0),"0")</f>
        <v>0</v>
      </c>
      <c r="BJ63" s="5" t="s">
        <v>169</v>
      </c>
      <c r="BK63" s="15">
        <f t="shared" si="24"/>
        <v>0</v>
      </c>
      <c r="BL63" s="10" t="str">
        <f>IFERROR(VLOOKUP(A63,'20'!U:V,2,0),"0")</f>
        <v>0</v>
      </c>
      <c r="BM63" s="5" t="s">
        <v>169</v>
      </c>
      <c r="BN63" s="15">
        <f t="shared" si="25"/>
        <v>0</v>
      </c>
      <c r="BO63" s="10" t="str">
        <f>IFERROR(VLOOKUP(A63,'21'!U:V,2,0),"0")</f>
        <v>0</v>
      </c>
      <c r="BP63" s="5" t="s">
        <v>169</v>
      </c>
      <c r="BQ63" s="15">
        <f t="shared" si="26"/>
        <v>0</v>
      </c>
      <c r="BR63" s="10" t="str">
        <f>IFERROR(VLOOKUP(A63,'22'!U:V,2,0),"0")</f>
        <v>0</v>
      </c>
      <c r="BS63" s="5" t="s">
        <v>169</v>
      </c>
      <c r="BT63" s="15">
        <f t="shared" si="27"/>
        <v>0</v>
      </c>
      <c r="BU63" s="10" t="str">
        <f>IFERROR(VLOOKUP(A63,'23'!U:V,2,0),"0")</f>
        <v>0</v>
      </c>
      <c r="BV63" s="5" t="s">
        <v>169</v>
      </c>
      <c r="BW63" s="15">
        <f t="shared" si="28"/>
        <v>0</v>
      </c>
      <c r="BX63" s="10" t="str">
        <f>IFERROR(VLOOKUP(A63,'24'!U:V,2,0),"0")</f>
        <v>0</v>
      </c>
      <c r="BY63" s="5" t="s">
        <v>169</v>
      </c>
      <c r="BZ63" s="15">
        <f t="shared" si="29"/>
        <v>0</v>
      </c>
      <c r="CA63" s="10" t="str">
        <f>IFERROR(VLOOKUP(A63,'25'!U:V,2,0),"0")</f>
        <v>0</v>
      </c>
      <c r="CB63" s="5" t="s">
        <v>169</v>
      </c>
      <c r="CC63" s="15">
        <f t="shared" si="30"/>
        <v>0</v>
      </c>
      <c r="CD63" s="10" t="str">
        <f>IFERROR(VLOOKUP(A63,'26'!U:V,2,0),"0")</f>
        <v>0</v>
      </c>
      <c r="CE63" s="5" t="s">
        <v>169</v>
      </c>
      <c r="CF63" s="15">
        <f t="shared" si="31"/>
        <v>0</v>
      </c>
      <c r="CG63" s="10" t="str">
        <f>IFERROR(VLOOKUP(A63,'27'!U:V,2,0),"0")</f>
        <v>0</v>
      </c>
      <c r="CH63" s="5" t="s">
        <v>169</v>
      </c>
      <c r="CI63" s="15">
        <f t="shared" si="32"/>
        <v>0</v>
      </c>
      <c r="CJ63" s="10" t="str">
        <f>IFERROR(VLOOKUP(A63,'28'!U:V,2,0),"0")</f>
        <v>0</v>
      </c>
      <c r="CK63" s="5" t="s">
        <v>169</v>
      </c>
      <c r="CL63" s="15">
        <f t="shared" si="33"/>
        <v>0</v>
      </c>
      <c r="CM63" s="10" t="str">
        <f>IFERROR(VLOOKUP(A63,'29'!U:V,2,0),"0")</f>
        <v>0</v>
      </c>
      <c r="CN63" s="5" t="s">
        <v>169</v>
      </c>
      <c r="CO63" s="15">
        <f t="shared" si="34"/>
        <v>0</v>
      </c>
      <c r="CP63" s="10" t="str">
        <f>IFERROR(VLOOKUP(A63,'30'!U:V,2,0),"0")</f>
        <v>0</v>
      </c>
      <c r="CQ63" s="5" t="s">
        <v>169</v>
      </c>
      <c r="CR63" s="15">
        <f t="shared" si="35"/>
        <v>0</v>
      </c>
      <c r="CS63" s="10" t="str">
        <f>IFERROR(VLOOKUP(A63,'31'!U:V,2,0),"0")</f>
        <v>0</v>
      </c>
      <c r="CT63" s="5" t="s">
        <v>169</v>
      </c>
      <c r="CU63" s="15">
        <f t="shared" si="36"/>
        <v>0</v>
      </c>
      <c r="CV63" s="10" t="str">
        <f>IFERROR(VLOOKUP(A63,'เซต1-28'!V:W,2,0),"0")</f>
        <v>0</v>
      </c>
      <c r="CW63" s="5" t="s">
        <v>169</v>
      </c>
      <c r="CX63" s="15">
        <f t="shared" si="20"/>
        <v>0</v>
      </c>
    </row>
    <row r="64" spans="1:102" x14ac:dyDescent="0.25">
      <c r="A64" s="6" t="s">
        <v>216</v>
      </c>
      <c r="B64" s="4" t="s">
        <v>76</v>
      </c>
      <c r="C64" s="13">
        <v>4.45</v>
      </c>
      <c r="D64" s="19">
        <f t="shared" si="21"/>
        <v>0</v>
      </c>
      <c r="E64" s="5" t="s">
        <v>169</v>
      </c>
      <c r="F64" s="13">
        <f t="shared" si="37"/>
        <v>0</v>
      </c>
      <c r="G64" s="10" t="str">
        <f>IFERROR(VLOOKUP(A64,'1'!U:V,2,0),"0")</f>
        <v>0</v>
      </c>
      <c r="H64" s="5" t="s">
        <v>169</v>
      </c>
      <c r="I64" s="15">
        <f t="shared" si="38"/>
        <v>0</v>
      </c>
      <c r="J64" s="10" t="str">
        <f>IFERROR(VLOOKUP(A64,'2'!U:V,2,0),"0")</f>
        <v>0</v>
      </c>
      <c r="K64" s="5" t="s">
        <v>169</v>
      </c>
      <c r="L64" s="15">
        <f t="shared" si="39"/>
        <v>0</v>
      </c>
      <c r="M64" s="10" t="str">
        <f>IFERROR(VLOOKUP(A64,'3'!U:V,2,0),"0")</f>
        <v>0</v>
      </c>
      <c r="N64" s="5" t="s">
        <v>169</v>
      </c>
      <c r="O64" s="15">
        <f t="shared" si="40"/>
        <v>0</v>
      </c>
      <c r="P64" s="10" t="str">
        <f>IFERROR(VLOOKUP(A64,'4'!U:V,2,0),"0")</f>
        <v>0</v>
      </c>
      <c r="Q64" s="5" t="s">
        <v>169</v>
      </c>
      <c r="R64" s="15">
        <f t="shared" si="41"/>
        <v>0</v>
      </c>
      <c r="S64" s="10" t="str">
        <f>IFERROR(VLOOKUP(A64,'5'!U:V,2,0),"0")</f>
        <v>0</v>
      </c>
      <c r="T64" s="5" t="s">
        <v>169</v>
      </c>
      <c r="U64" s="15">
        <f t="shared" si="42"/>
        <v>0</v>
      </c>
      <c r="V64" s="10" t="str">
        <f>IFERROR(VLOOKUP(A64,'6'!U:V,2,0),"0")</f>
        <v>0</v>
      </c>
      <c r="W64" s="5" t="s">
        <v>169</v>
      </c>
      <c r="X64" s="15">
        <f t="shared" si="43"/>
        <v>0</v>
      </c>
      <c r="Y64" s="10" t="str">
        <f>IFERROR(VLOOKUP(A64,'7'!U:V,2,0),"0")</f>
        <v>0</v>
      </c>
      <c r="Z64" s="5" t="s">
        <v>169</v>
      </c>
      <c r="AA64" s="15">
        <f t="shared" si="44"/>
        <v>0</v>
      </c>
      <c r="AB64" s="10" t="str">
        <f>IFERROR(VLOOKUP(A64,'8'!U:V,2,0),"0")</f>
        <v>0</v>
      </c>
      <c r="AC64" s="5" t="s">
        <v>169</v>
      </c>
      <c r="AD64" s="15">
        <f t="shared" si="45"/>
        <v>0</v>
      </c>
      <c r="AE64" s="10" t="str">
        <f>IFERROR(VLOOKUP(A64,'9'!U:V,2,0),"0")</f>
        <v>0</v>
      </c>
      <c r="AF64" s="5" t="s">
        <v>169</v>
      </c>
      <c r="AG64" s="15">
        <f t="shared" si="46"/>
        <v>0</v>
      </c>
      <c r="AH64" s="10" t="str">
        <f>IFERROR(VLOOKUP(A64,'10'!U:V,2,0),"0")</f>
        <v>0</v>
      </c>
      <c r="AI64" s="5" t="s">
        <v>169</v>
      </c>
      <c r="AJ64" s="15">
        <f t="shared" si="47"/>
        <v>0</v>
      </c>
      <c r="AK64" s="10" t="str">
        <f>IFERROR(VLOOKUP(A64,'11'!U:V,2,0),"0")</f>
        <v>0</v>
      </c>
      <c r="AL64" s="5" t="s">
        <v>169</v>
      </c>
      <c r="AM64" s="15">
        <f t="shared" si="48"/>
        <v>0</v>
      </c>
      <c r="AN64" s="10" t="str">
        <f>IFERROR(VLOOKUP(A64,'12'!U:V,2,0),"0")</f>
        <v>0</v>
      </c>
      <c r="AO64" s="5" t="s">
        <v>169</v>
      </c>
      <c r="AP64" s="15">
        <f t="shared" si="49"/>
        <v>0</v>
      </c>
      <c r="AQ64" s="10" t="str">
        <f>IFERROR(VLOOKUP(A64,'13'!U:V,2,0),"0")</f>
        <v>0</v>
      </c>
      <c r="AR64" s="5" t="s">
        <v>169</v>
      </c>
      <c r="AS64" s="15">
        <f t="shared" si="50"/>
        <v>0</v>
      </c>
      <c r="AT64" s="10" t="str">
        <f>IFERROR(VLOOKUP(A64,'14'!U:V,2,0),"0")</f>
        <v>0</v>
      </c>
      <c r="AU64" s="5" t="s">
        <v>169</v>
      </c>
      <c r="AV64" s="15">
        <f t="shared" si="51"/>
        <v>0</v>
      </c>
      <c r="AW64" s="10" t="str">
        <f>IFERROR(VLOOKUP(A64,'15'!U:V,2,0),"0")</f>
        <v>0</v>
      </c>
      <c r="AX64" s="5" t="s">
        <v>169</v>
      </c>
      <c r="AY64" s="15">
        <f t="shared" si="52"/>
        <v>0</v>
      </c>
      <c r="AZ64" s="10" t="str">
        <f>IFERROR(VLOOKUP(A64,'16'!U:V,2,0),"0")</f>
        <v>0</v>
      </c>
      <c r="BA64" s="5" t="s">
        <v>169</v>
      </c>
      <c r="BB64" s="15">
        <f t="shared" si="53"/>
        <v>0</v>
      </c>
      <c r="BC64" s="10" t="str">
        <f>IFERROR(VLOOKUP(A64,'17'!U:V,2,0),"0")</f>
        <v>0</v>
      </c>
      <c r="BD64" s="5" t="s">
        <v>169</v>
      </c>
      <c r="BE64" s="15">
        <f t="shared" si="54"/>
        <v>0</v>
      </c>
      <c r="BF64" s="10" t="str">
        <f>IFERROR(VLOOKUP(A64,'18'!U:V,2,0),"0")</f>
        <v>0</v>
      </c>
      <c r="BG64" s="5" t="s">
        <v>169</v>
      </c>
      <c r="BH64" s="15">
        <f t="shared" si="23"/>
        <v>0</v>
      </c>
      <c r="BI64" s="10" t="str">
        <f>IFERROR(VLOOKUP(A64,'19'!U:V,2,0),"0")</f>
        <v>0</v>
      </c>
      <c r="BJ64" s="5" t="s">
        <v>169</v>
      </c>
      <c r="BK64" s="15">
        <f t="shared" si="24"/>
        <v>0</v>
      </c>
      <c r="BL64" s="10" t="str">
        <f>IFERROR(VLOOKUP(A64,'20'!U:V,2,0),"0")</f>
        <v>0</v>
      </c>
      <c r="BM64" s="5" t="s">
        <v>169</v>
      </c>
      <c r="BN64" s="15">
        <f t="shared" si="25"/>
        <v>0</v>
      </c>
      <c r="BO64" s="10" t="str">
        <f>IFERROR(VLOOKUP(A64,'21'!U:V,2,0),"0")</f>
        <v>0</v>
      </c>
      <c r="BP64" s="5" t="s">
        <v>169</v>
      </c>
      <c r="BQ64" s="15">
        <f t="shared" si="26"/>
        <v>0</v>
      </c>
      <c r="BR64" s="10" t="str">
        <f>IFERROR(VLOOKUP(A64,'22'!U:V,2,0),"0")</f>
        <v>0</v>
      </c>
      <c r="BS64" s="5" t="s">
        <v>169</v>
      </c>
      <c r="BT64" s="15">
        <f t="shared" si="27"/>
        <v>0</v>
      </c>
      <c r="BU64" s="10" t="str">
        <f>IFERROR(VLOOKUP(A64,'23'!U:V,2,0),"0")</f>
        <v>0</v>
      </c>
      <c r="BV64" s="5" t="s">
        <v>169</v>
      </c>
      <c r="BW64" s="15">
        <f t="shared" si="28"/>
        <v>0</v>
      </c>
      <c r="BX64" s="10" t="str">
        <f>IFERROR(VLOOKUP(A64,'24'!U:V,2,0),"0")</f>
        <v>0</v>
      </c>
      <c r="BY64" s="5" t="s">
        <v>169</v>
      </c>
      <c r="BZ64" s="15">
        <f t="shared" si="29"/>
        <v>0</v>
      </c>
      <c r="CA64" s="10" t="str">
        <f>IFERROR(VLOOKUP(A64,'25'!U:V,2,0),"0")</f>
        <v>0</v>
      </c>
      <c r="CB64" s="5" t="s">
        <v>169</v>
      </c>
      <c r="CC64" s="15">
        <f t="shared" si="30"/>
        <v>0</v>
      </c>
      <c r="CD64" s="10" t="str">
        <f>IFERROR(VLOOKUP(A64,'26'!U:V,2,0),"0")</f>
        <v>0</v>
      </c>
      <c r="CE64" s="5" t="s">
        <v>169</v>
      </c>
      <c r="CF64" s="15">
        <f t="shared" si="31"/>
        <v>0</v>
      </c>
      <c r="CG64" s="10" t="str">
        <f>IFERROR(VLOOKUP(A64,'27'!U:V,2,0),"0")</f>
        <v>0</v>
      </c>
      <c r="CH64" s="5" t="s">
        <v>169</v>
      </c>
      <c r="CI64" s="15">
        <f t="shared" si="32"/>
        <v>0</v>
      </c>
      <c r="CJ64" s="10" t="str">
        <f>IFERROR(VLOOKUP(A64,'28'!U:V,2,0),"0")</f>
        <v>0</v>
      </c>
      <c r="CK64" s="5" t="s">
        <v>169</v>
      </c>
      <c r="CL64" s="15">
        <f t="shared" si="33"/>
        <v>0</v>
      </c>
      <c r="CM64" s="10" t="str">
        <f>IFERROR(VLOOKUP(A64,'29'!U:V,2,0),"0")</f>
        <v>0</v>
      </c>
      <c r="CN64" s="5" t="s">
        <v>169</v>
      </c>
      <c r="CO64" s="15">
        <f t="shared" si="34"/>
        <v>0</v>
      </c>
      <c r="CP64" s="10" t="str">
        <f>IFERROR(VLOOKUP(A64,'30'!U:V,2,0),"0")</f>
        <v>0</v>
      </c>
      <c r="CQ64" s="5" t="s">
        <v>169</v>
      </c>
      <c r="CR64" s="15">
        <f t="shared" si="35"/>
        <v>0</v>
      </c>
      <c r="CS64" s="10" t="str">
        <f>IFERROR(VLOOKUP(A64,'31'!U:V,2,0),"0")</f>
        <v>0</v>
      </c>
      <c r="CT64" s="5" t="s">
        <v>169</v>
      </c>
      <c r="CU64" s="15">
        <f t="shared" si="36"/>
        <v>0</v>
      </c>
      <c r="CV64" s="10" t="str">
        <f>IFERROR(VLOOKUP(A64,'เซต1-28'!V:W,2,0),"0")</f>
        <v>0</v>
      </c>
      <c r="CW64" s="5" t="s">
        <v>169</v>
      </c>
      <c r="CX64" s="15">
        <f t="shared" si="20"/>
        <v>0</v>
      </c>
    </row>
    <row r="65" spans="1:102" x14ac:dyDescent="0.25">
      <c r="A65" s="5" t="s">
        <v>75</v>
      </c>
      <c r="B65" s="4" t="s">
        <v>76</v>
      </c>
      <c r="C65" s="13">
        <v>4.45</v>
      </c>
      <c r="D65" s="19">
        <f t="shared" si="21"/>
        <v>0</v>
      </c>
      <c r="E65" s="5" t="s">
        <v>169</v>
      </c>
      <c r="F65" s="13">
        <f t="shared" si="37"/>
        <v>0</v>
      </c>
      <c r="G65" s="10" t="str">
        <f>IFERROR(VLOOKUP(A65,'1'!U:V,2,0),"0")</f>
        <v>0</v>
      </c>
      <c r="H65" s="5" t="s">
        <v>169</v>
      </c>
      <c r="I65" s="15">
        <f t="shared" si="38"/>
        <v>0</v>
      </c>
      <c r="J65" s="10" t="str">
        <f>IFERROR(VLOOKUP(A65,'2'!U:V,2,0),"0")</f>
        <v>0</v>
      </c>
      <c r="K65" s="5" t="s">
        <v>169</v>
      </c>
      <c r="L65" s="15">
        <f t="shared" si="39"/>
        <v>0</v>
      </c>
      <c r="M65" s="10" t="str">
        <f>IFERROR(VLOOKUP(A65,'3'!U:V,2,0),"0")</f>
        <v>0</v>
      </c>
      <c r="N65" s="5" t="s">
        <v>169</v>
      </c>
      <c r="O65" s="15">
        <f t="shared" si="40"/>
        <v>0</v>
      </c>
      <c r="P65" s="10" t="str">
        <f>IFERROR(VLOOKUP(A65,'4'!U:V,2,0),"0")</f>
        <v>0</v>
      </c>
      <c r="Q65" s="5" t="s">
        <v>169</v>
      </c>
      <c r="R65" s="15">
        <f t="shared" si="41"/>
        <v>0</v>
      </c>
      <c r="S65" s="10" t="str">
        <f>IFERROR(VLOOKUP(A65,'5'!U:V,2,0),"0")</f>
        <v>0</v>
      </c>
      <c r="T65" s="5" t="s">
        <v>169</v>
      </c>
      <c r="U65" s="15">
        <f t="shared" si="42"/>
        <v>0</v>
      </c>
      <c r="V65" s="10" t="str">
        <f>IFERROR(VLOOKUP(A65,'6'!U:V,2,0),"0")</f>
        <v>0</v>
      </c>
      <c r="W65" s="5" t="s">
        <v>169</v>
      </c>
      <c r="X65" s="15">
        <f t="shared" si="43"/>
        <v>0</v>
      </c>
      <c r="Y65" s="10" t="str">
        <f>IFERROR(VLOOKUP(A65,'7'!U:V,2,0),"0")</f>
        <v>0</v>
      </c>
      <c r="Z65" s="5" t="s">
        <v>169</v>
      </c>
      <c r="AA65" s="15">
        <f t="shared" si="44"/>
        <v>0</v>
      </c>
      <c r="AB65" s="10" t="str">
        <f>IFERROR(VLOOKUP(A65,'8'!U:V,2,0),"0")</f>
        <v>0</v>
      </c>
      <c r="AC65" s="5" t="s">
        <v>169</v>
      </c>
      <c r="AD65" s="15">
        <f t="shared" si="45"/>
        <v>0</v>
      </c>
      <c r="AE65" s="10" t="str">
        <f>IFERROR(VLOOKUP(A65,'9'!U:V,2,0),"0")</f>
        <v>0</v>
      </c>
      <c r="AF65" s="5" t="s">
        <v>169</v>
      </c>
      <c r="AG65" s="15">
        <f t="shared" si="46"/>
        <v>0</v>
      </c>
      <c r="AH65" s="10" t="str">
        <f>IFERROR(VLOOKUP(A65,'10'!U:V,2,0),"0")</f>
        <v>0</v>
      </c>
      <c r="AI65" s="5" t="s">
        <v>169</v>
      </c>
      <c r="AJ65" s="15">
        <f t="shared" si="47"/>
        <v>0</v>
      </c>
      <c r="AK65" s="10" t="str">
        <f>IFERROR(VLOOKUP(A65,'11'!U:V,2,0),"0")</f>
        <v>0</v>
      </c>
      <c r="AL65" s="5" t="s">
        <v>169</v>
      </c>
      <c r="AM65" s="15">
        <f t="shared" si="48"/>
        <v>0</v>
      </c>
      <c r="AN65" s="10" t="str">
        <f>IFERROR(VLOOKUP(A65,'12'!U:V,2,0),"0")</f>
        <v>0</v>
      </c>
      <c r="AO65" s="5" t="s">
        <v>169</v>
      </c>
      <c r="AP65" s="15">
        <f t="shared" si="49"/>
        <v>0</v>
      </c>
      <c r="AQ65" s="10" t="str">
        <f>IFERROR(VLOOKUP(A65,'13'!U:V,2,0),"0")</f>
        <v>0</v>
      </c>
      <c r="AR65" s="5" t="s">
        <v>169</v>
      </c>
      <c r="AS65" s="15">
        <f t="shared" si="50"/>
        <v>0</v>
      </c>
      <c r="AT65" s="10" t="str">
        <f>IFERROR(VLOOKUP(A65,'14'!U:V,2,0),"0")</f>
        <v>0</v>
      </c>
      <c r="AU65" s="5" t="s">
        <v>169</v>
      </c>
      <c r="AV65" s="15">
        <f t="shared" si="51"/>
        <v>0</v>
      </c>
      <c r="AW65" s="10" t="str">
        <f>IFERROR(VLOOKUP(A65,'15'!U:V,2,0),"0")</f>
        <v>0</v>
      </c>
      <c r="AX65" s="5" t="s">
        <v>169</v>
      </c>
      <c r="AY65" s="15">
        <f t="shared" si="52"/>
        <v>0</v>
      </c>
      <c r="AZ65" s="10" t="str">
        <f>IFERROR(VLOOKUP(A65,'16'!U:V,2,0),"0")</f>
        <v>0</v>
      </c>
      <c r="BA65" s="5" t="s">
        <v>169</v>
      </c>
      <c r="BB65" s="15">
        <f t="shared" si="53"/>
        <v>0</v>
      </c>
      <c r="BC65" s="10" t="str">
        <f>IFERROR(VLOOKUP(A65,'17'!U:V,2,0),"0")</f>
        <v>0</v>
      </c>
      <c r="BD65" s="5" t="s">
        <v>169</v>
      </c>
      <c r="BE65" s="15">
        <f t="shared" si="54"/>
        <v>0</v>
      </c>
      <c r="BF65" s="10" t="str">
        <f>IFERROR(VLOOKUP(A65,'18'!U:V,2,0),"0")</f>
        <v>0</v>
      </c>
      <c r="BG65" s="5" t="s">
        <v>169</v>
      </c>
      <c r="BH65" s="15">
        <f t="shared" si="23"/>
        <v>0</v>
      </c>
      <c r="BI65" s="10" t="str">
        <f>IFERROR(VLOOKUP(A65,'19'!U:V,2,0),"0")</f>
        <v>0</v>
      </c>
      <c r="BJ65" s="5" t="s">
        <v>169</v>
      </c>
      <c r="BK65" s="15">
        <f t="shared" si="24"/>
        <v>0</v>
      </c>
      <c r="BL65" s="10" t="str">
        <f>IFERROR(VLOOKUP(A65,'20'!U:V,2,0),"0")</f>
        <v>0</v>
      </c>
      <c r="BM65" s="5" t="s">
        <v>169</v>
      </c>
      <c r="BN65" s="15">
        <f t="shared" si="25"/>
        <v>0</v>
      </c>
      <c r="BO65" s="10" t="str">
        <f>IFERROR(VLOOKUP(A65,'21'!U:V,2,0),"0")</f>
        <v>0</v>
      </c>
      <c r="BP65" s="5" t="s">
        <v>169</v>
      </c>
      <c r="BQ65" s="15">
        <f t="shared" si="26"/>
        <v>0</v>
      </c>
      <c r="BR65" s="10" t="str">
        <f>IFERROR(VLOOKUP(A65,'22'!U:V,2,0),"0")</f>
        <v>0</v>
      </c>
      <c r="BS65" s="5" t="s">
        <v>169</v>
      </c>
      <c r="BT65" s="15">
        <f t="shared" si="27"/>
        <v>0</v>
      </c>
      <c r="BU65" s="10" t="str">
        <f>IFERROR(VLOOKUP(A65,'23'!U:V,2,0),"0")</f>
        <v>0</v>
      </c>
      <c r="BV65" s="5" t="s">
        <v>169</v>
      </c>
      <c r="BW65" s="15">
        <f t="shared" si="28"/>
        <v>0</v>
      </c>
      <c r="BX65" s="10" t="str">
        <f>IFERROR(VLOOKUP(A65,'24'!U:V,2,0),"0")</f>
        <v>0</v>
      </c>
      <c r="BY65" s="5" t="s">
        <v>169</v>
      </c>
      <c r="BZ65" s="15">
        <f t="shared" si="29"/>
        <v>0</v>
      </c>
      <c r="CA65" s="10" t="str">
        <f>IFERROR(VLOOKUP(A65,'25'!U:V,2,0),"0")</f>
        <v>0</v>
      </c>
      <c r="CB65" s="5" t="s">
        <v>169</v>
      </c>
      <c r="CC65" s="15">
        <f t="shared" si="30"/>
        <v>0</v>
      </c>
      <c r="CD65" s="10" t="str">
        <f>IFERROR(VLOOKUP(A65,'26'!U:V,2,0),"0")</f>
        <v>0</v>
      </c>
      <c r="CE65" s="5" t="s">
        <v>169</v>
      </c>
      <c r="CF65" s="15">
        <f t="shared" si="31"/>
        <v>0</v>
      </c>
      <c r="CG65" s="10" t="str">
        <f>IFERROR(VLOOKUP(A65,'27'!U:V,2,0),"0")</f>
        <v>0</v>
      </c>
      <c r="CH65" s="5" t="s">
        <v>169</v>
      </c>
      <c r="CI65" s="15">
        <f t="shared" si="32"/>
        <v>0</v>
      </c>
      <c r="CJ65" s="10" t="str">
        <f>IFERROR(VLOOKUP(A65,'28'!U:V,2,0),"0")</f>
        <v>0</v>
      </c>
      <c r="CK65" s="5" t="s">
        <v>169</v>
      </c>
      <c r="CL65" s="15">
        <f t="shared" si="33"/>
        <v>0</v>
      </c>
      <c r="CM65" s="10" t="str">
        <f>IFERROR(VLOOKUP(A65,'29'!U:V,2,0),"0")</f>
        <v>0</v>
      </c>
      <c r="CN65" s="5" t="s">
        <v>169</v>
      </c>
      <c r="CO65" s="15">
        <f t="shared" si="34"/>
        <v>0</v>
      </c>
      <c r="CP65" s="10" t="str">
        <f>IFERROR(VLOOKUP(A65,'30'!U:V,2,0),"0")</f>
        <v>0</v>
      </c>
      <c r="CQ65" s="5" t="s">
        <v>169</v>
      </c>
      <c r="CR65" s="15">
        <f t="shared" si="35"/>
        <v>0</v>
      </c>
      <c r="CS65" s="10" t="str">
        <f>IFERROR(VLOOKUP(A65,'31'!U:V,2,0),"0")</f>
        <v>0</v>
      </c>
      <c r="CT65" s="5" t="s">
        <v>169</v>
      </c>
      <c r="CU65" s="15">
        <f t="shared" si="36"/>
        <v>0</v>
      </c>
      <c r="CV65" s="10" t="str">
        <f>IFERROR(VLOOKUP(A65,'เซต1-28'!V:W,2,0),"0")</f>
        <v>0</v>
      </c>
      <c r="CW65" s="5" t="s">
        <v>169</v>
      </c>
      <c r="CX65" s="15">
        <f t="shared" si="20"/>
        <v>0</v>
      </c>
    </row>
    <row r="66" spans="1:102" x14ac:dyDescent="0.25">
      <c r="A66" s="5" t="s">
        <v>217</v>
      </c>
      <c r="B66" s="4" t="s">
        <v>78</v>
      </c>
      <c r="C66" s="13">
        <v>4.4800000000000004</v>
      </c>
      <c r="D66" s="19">
        <f t="shared" si="21"/>
        <v>0</v>
      </c>
      <c r="E66" s="5" t="s">
        <v>169</v>
      </c>
      <c r="F66" s="13">
        <f t="shared" si="37"/>
        <v>0</v>
      </c>
      <c r="G66" s="10" t="str">
        <f>IFERROR(VLOOKUP(A66,'1'!U:V,2,0),"0")</f>
        <v>0</v>
      </c>
      <c r="H66" s="5" t="s">
        <v>169</v>
      </c>
      <c r="I66" s="15">
        <f t="shared" si="38"/>
        <v>0</v>
      </c>
      <c r="J66" s="10" t="str">
        <f>IFERROR(VLOOKUP(A66,'2'!U:V,2,0),"0")</f>
        <v>0</v>
      </c>
      <c r="K66" s="5" t="s">
        <v>169</v>
      </c>
      <c r="L66" s="15">
        <f t="shared" si="39"/>
        <v>0</v>
      </c>
      <c r="M66" s="10" t="str">
        <f>IFERROR(VLOOKUP(A66,'3'!U:V,2,0),"0")</f>
        <v>0</v>
      </c>
      <c r="N66" s="5" t="s">
        <v>169</v>
      </c>
      <c r="O66" s="15">
        <f t="shared" si="40"/>
        <v>0</v>
      </c>
      <c r="P66" s="10" t="str">
        <f>IFERROR(VLOOKUP(A66,'4'!U:V,2,0),"0")</f>
        <v>0</v>
      </c>
      <c r="Q66" s="5" t="s">
        <v>169</v>
      </c>
      <c r="R66" s="15">
        <f t="shared" si="41"/>
        <v>0</v>
      </c>
      <c r="S66" s="10" t="str">
        <f>IFERROR(VLOOKUP(A66,'5'!U:V,2,0),"0")</f>
        <v>0</v>
      </c>
      <c r="T66" s="5" t="s">
        <v>169</v>
      </c>
      <c r="U66" s="15">
        <f t="shared" si="42"/>
        <v>0</v>
      </c>
      <c r="V66" s="10" t="str">
        <f>IFERROR(VLOOKUP(A66,'6'!U:V,2,0),"0")</f>
        <v>0</v>
      </c>
      <c r="W66" s="5" t="s">
        <v>169</v>
      </c>
      <c r="X66" s="15">
        <f t="shared" si="43"/>
        <v>0</v>
      </c>
      <c r="Y66" s="10" t="str">
        <f>IFERROR(VLOOKUP(A66,'7'!U:V,2,0),"0")</f>
        <v>0</v>
      </c>
      <c r="Z66" s="5" t="s">
        <v>169</v>
      </c>
      <c r="AA66" s="15">
        <f t="shared" si="44"/>
        <v>0</v>
      </c>
      <c r="AB66" s="10" t="str">
        <f>IFERROR(VLOOKUP(A66,'8'!U:V,2,0),"0")</f>
        <v>0</v>
      </c>
      <c r="AC66" s="5" t="s">
        <v>169</v>
      </c>
      <c r="AD66" s="15">
        <f t="shared" si="45"/>
        <v>0</v>
      </c>
      <c r="AE66" s="10" t="str">
        <f>IFERROR(VLOOKUP(A66,'9'!U:V,2,0),"0")</f>
        <v>0</v>
      </c>
      <c r="AF66" s="5" t="s">
        <v>169</v>
      </c>
      <c r="AG66" s="15">
        <f t="shared" si="46"/>
        <v>0</v>
      </c>
      <c r="AH66" s="10" t="str">
        <f>IFERROR(VLOOKUP(A66,'10'!U:V,2,0),"0")</f>
        <v>0</v>
      </c>
      <c r="AI66" s="5" t="s">
        <v>169</v>
      </c>
      <c r="AJ66" s="15">
        <f t="shared" si="47"/>
        <v>0</v>
      </c>
      <c r="AK66" s="10" t="str">
        <f>IFERROR(VLOOKUP(A66,'11'!U:V,2,0),"0")</f>
        <v>0</v>
      </c>
      <c r="AL66" s="5" t="s">
        <v>169</v>
      </c>
      <c r="AM66" s="15">
        <f t="shared" si="48"/>
        <v>0</v>
      </c>
      <c r="AN66" s="10" t="str">
        <f>IFERROR(VLOOKUP(A66,'12'!U:V,2,0),"0")</f>
        <v>0</v>
      </c>
      <c r="AO66" s="5" t="s">
        <v>169</v>
      </c>
      <c r="AP66" s="15">
        <f t="shared" si="49"/>
        <v>0</v>
      </c>
      <c r="AQ66" s="10" t="str">
        <f>IFERROR(VLOOKUP(A66,'13'!U:V,2,0),"0")</f>
        <v>0</v>
      </c>
      <c r="AR66" s="5" t="s">
        <v>169</v>
      </c>
      <c r="AS66" s="15">
        <f t="shared" si="50"/>
        <v>0</v>
      </c>
      <c r="AT66" s="10" t="str">
        <f>IFERROR(VLOOKUP(A66,'14'!U:V,2,0),"0")</f>
        <v>0</v>
      </c>
      <c r="AU66" s="5" t="s">
        <v>169</v>
      </c>
      <c r="AV66" s="15">
        <f t="shared" si="51"/>
        <v>0</v>
      </c>
      <c r="AW66" s="10" t="str">
        <f>IFERROR(VLOOKUP(A66,'15'!U:V,2,0),"0")</f>
        <v>0</v>
      </c>
      <c r="AX66" s="5" t="s">
        <v>169</v>
      </c>
      <c r="AY66" s="15">
        <f t="shared" si="52"/>
        <v>0</v>
      </c>
      <c r="AZ66" s="10" t="str">
        <f>IFERROR(VLOOKUP(A66,'16'!U:V,2,0),"0")</f>
        <v>0</v>
      </c>
      <c r="BA66" s="5" t="s">
        <v>169</v>
      </c>
      <c r="BB66" s="15">
        <f t="shared" si="53"/>
        <v>0</v>
      </c>
      <c r="BC66" s="10" t="str">
        <f>IFERROR(VLOOKUP(A66,'17'!U:V,2,0),"0")</f>
        <v>0</v>
      </c>
      <c r="BD66" s="5" t="s">
        <v>169</v>
      </c>
      <c r="BE66" s="15">
        <f t="shared" si="54"/>
        <v>0</v>
      </c>
      <c r="BF66" s="10" t="str">
        <f>IFERROR(VLOOKUP(A66,'18'!U:V,2,0),"0")</f>
        <v>0</v>
      </c>
      <c r="BG66" s="5" t="s">
        <v>169</v>
      </c>
      <c r="BH66" s="15">
        <f t="shared" si="23"/>
        <v>0</v>
      </c>
      <c r="BI66" s="10" t="str">
        <f>IFERROR(VLOOKUP(A66,'19'!U:V,2,0),"0")</f>
        <v>0</v>
      </c>
      <c r="BJ66" s="5" t="s">
        <v>169</v>
      </c>
      <c r="BK66" s="15">
        <f t="shared" si="24"/>
        <v>0</v>
      </c>
      <c r="BL66" s="10" t="str">
        <f>IFERROR(VLOOKUP(A66,'20'!U:V,2,0),"0")</f>
        <v>0</v>
      </c>
      <c r="BM66" s="5" t="s">
        <v>169</v>
      </c>
      <c r="BN66" s="15">
        <f t="shared" si="25"/>
        <v>0</v>
      </c>
      <c r="BO66" s="10" t="str">
        <f>IFERROR(VLOOKUP(A66,'21'!U:V,2,0),"0")</f>
        <v>0</v>
      </c>
      <c r="BP66" s="5" t="s">
        <v>169</v>
      </c>
      <c r="BQ66" s="15">
        <f t="shared" si="26"/>
        <v>0</v>
      </c>
      <c r="BR66" s="10" t="str">
        <f>IFERROR(VLOOKUP(A66,'22'!U:V,2,0),"0")</f>
        <v>0</v>
      </c>
      <c r="BS66" s="5" t="s">
        <v>169</v>
      </c>
      <c r="BT66" s="15">
        <f t="shared" si="27"/>
        <v>0</v>
      </c>
      <c r="BU66" s="10" t="str">
        <f>IFERROR(VLOOKUP(A66,'23'!U:V,2,0),"0")</f>
        <v>0</v>
      </c>
      <c r="BV66" s="5" t="s">
        <v>169</v>
      </c>
      <c r="BW66" s="15">
        <f t="shared" si="28"/>
        <v>0</v>
      </c>
      <c r="BX66" s="10" t="str">
        <f>IFERROR(VLOOKUP(A66,'24'!U:V,2,0),"0")</f>
        <v>0</v>
      </c>
      <c r="BY66" s="5" t="s">
        <v>169</v>
      </c>
      <c r="BZ66" s="15">
        <f t="shared" si="29"/>
        <v>0</v>
      </c>
      <c r="CA66" s="10" t="str">
        <f>IFERROR(VLOOKUP(A66,'25'!U:V,2,0),"0")</f>
        <v>0</v>
      </c>
      <c r="CB66" s="5" t="s">
        <v>169</v>
      </c>
      <c r="CC66" s="15">
        <f t="shared" si="30"/>
        <v>0</v>
      </c>
      <c r="CD66" s="10" t="str">
        <f>IFERROR(VLOOKUP(A66,'26'!U:V,2,0),"0")</f>
        <v>0</v>
      </c>
      <c r="CE66" s="5" t="s">
        <v>169</v>
      </c>
      <c r="CF66" s="15">
        <f t="shared" si="31"/>
        <v>0</v>
      </c>
      <c r="CG66" s="10" t="str">
        <f>IFERROR(VLOOKUP(A66,'27'!U:V,2,0),"0")</f>
        <v>0</v>
      </c>
      <c r="CH66" s="5" t="s">
        <v>169</v>
      </c>
      <c r="CI66" s="15">
        <f t="shared" si="32"/>
        <v>0</v>
      </c>
      <c r="CJ66" s="10" t="str">
        <f>IFERROR(VLOOKUP(A66,'28'!U:V,2,0),"0")</f>
        <v>0</v>
      </c>
      <c r="CK66" s="5" t="s">
        <v>169</v>
      </c>
      <c r="CL66" s="15">
        <f t="shared" si="33"/>
        <v>0</v>
      </c>
      <c r="CM66" s="10" t="str">
        <f>IFERROR(VLOOKUP(A66,'29'!U:V,2,0),"0")</f>
        <v>0</v>
      </c>
      <c r="CN66" s="5" t="s">
        <v>169</v>
      </c>
      <c r="CO66" s="15">
        <f t="shared" si="34"/>
        <v>0</v>
      </c>
      <c r="CP66" s="10" t="str">
        <f>IFERROR(VLOOKUP(A66,'30'!U:V,2,0),"0")</f>
        <v>0</v>
      </c>
      <c r="CQ66" s="5" t="s">
        <v>169</v>
      </c>
      <c r="CR66" s="15">
        <f t="shared" si="35"/>
        <v>0</v>
      </c>
      <c r="CS66" s="10" t="str">
        <f>IFERROR(VLOOKUP(A66,'31'!U:V,2,0),"0")</f>
        <v>0</v>
      </c>
      <c r="CT66" s="5" t="s">
        <v>169</v>
      </c>
      <c r="CU66" s="15">
        <f t="shared" si="36"/>
        <v>0</v>
      </c>
      <c r="CV66" s="10" t="str">
        <f>IFERROR(VLOOKUP(A66,'เซต1-28'!V:W,2,0),"0")</f>
        <v>0</v>
      </c>
      <c r="CW66" s="5" t="s">
        <v>169</v>
      </c>
      <c r="CX66" s="15">
        <f t="shared" si="20"/>
        <v>0</v>
      </c>
    </row>
    <row r="67" spans="1:102" x14ac:dyDescent="0.25">
      <c r="A67" s="5" t="s">
        <v>77</v>
      </c>
      <c r="B67" s="4" t="s">
        <v>78</v>
      </c>
      <c r="C67" s="13">
        <v>4.4800000000000004</v>
      </c>
      <c r="D67" s="19">
        <f t="shared" si="21"/>
        <v>0</v>
      </c>
      <c r="E67" s="5" t="s">
        <v>169</v>
      </c>
      <c r="F67" s="13">
        <f t="shared" si="37"/>
        <v>0</v>
      </c>
      <c r="G67" s="10" t="str">
        <f>IFERROR(VLOOKUP(A67,'1'!U:V,2,0),"0")</f>
        <v>0</v>
      </c>
      <c r="H67" s="5" t="s">
        <v>169</v>
      </c>
      <c r="I67" s="15">
        <f t="shared" si="38"/>
        <v>0</v>
      </c>
      <c r="J67" s="10" t="str">
        <f>IFERROR(VLOOKUP(A67,'2'!U:V,2,0),"0")</f>
        <v>0</v>
      </c>
      <c r="K67" s="5" t="s">
        <v>169</v>
      </c>
      <c r="L67" s="15">
        <f t="shared" si="39"/>
        <v>0</v>
      </c>
      <c r="M67" s="10" t="str">
        <f>IFERROR(VLOOKUP(A67,'3'!U:V,2,0),"0")</f>
        <v>0</v>
      </c>
      <c r="N67" s="5" t="s">
        <v>169</v>
      </c>
      <c r="O67" s="15">
        <f t="shared" si="40"/>
        <v>0</v>
      </c>
      <c r="P67" s="10" t="str">
        <f>IFERROR(VLOOKUP(A67,'4'!U:V,2,0),"0")</f>
        <v>0</v>
      </c>
      <c r="Q67" s="5" t="s">
        <v>169</v>
      </c>
      <c r="R67" s="15">
        <f t="shared" si="41"/>
        <v>0</v>
      </c>
      <c r="S67" s="10" t="str">
        <f>IFERROR(VLOOKUP(A67,'5'!U:V,2,0),"0")</f>
        <v>0</v>
      </c>
      <c r="T67" s="5" t="s">
        <v>169</v>
      </c>
      <c r="U67" s="15">
        <f t="shared" si="42"/>
        <v>0</v>
      </c>
      <c r="V67" s="10" t="str">
        <f>IFERROR(VLOOKUP(A67,'6'!U:V,2,0),"0")</f>
        <v>0</v>
      </c>
      <c r="W67" s="5" t="s">
        <v>169</v>
      </c>
      <c r="X67" s="15">
        <f t="shared" si="43"/>
        <v>0</v>
      </c>
      <c r="Y67" s="10" t="str">
        <f>IFERROR(VLOOKUP(A67,'7'!U:V,2,0),"0")</f>
        <v>0</v>
      </c>
      <c r="Z67" s="5" t="s">
        <v>169</v>
      </c>
      <c r="AA67" s="15">
        <f t="shared" si="44"/>
        <v>0</v>
      </c>
      <c r="AB67" s="10" t="str">
        <f>IFERROR(VLOOKUP(A67,'8'!U:V,2,0),"0")</f>
        <v>0</v>
      </c>
      <c r="AC67" s="5" t="s">
        <v>169</v>
      </c>
      <c r="AD67" s="15">
        <f t="shared" si="45"/>
        <v>0</v>
      </c>
      <c r="AE67" s="10" t="str">
        <f>IFERROR(VLOOKUP(A67,'9'!U:V,2,0),"0")</f>
        <v>0</v>
      </c>
      <c r="AF67" s="5" t="s">
        <v>169</v>
      </c>
      <c r="AG67" s="15">
        <f t="shared" si="46"/>
        <v>0</v>
      </c>
      <c r="AH67" s="10" t="str">
        <f>IFERROR(VLOOKUP(A67,'10'!U:V,2,0),"0")</f>
        <v>0</v>
      </c>
      <c r="AI67" s="5" t="s">
        <v>169</v>
      </c>
      <c r="AJ67" s="15">
        <f t="shared" si="47"/>
        <v>0</v>
      </c>
      <c r="AK67" s="10" t="str">
        <f>IFERROR(VLOOKUP(A67,'11'!U:V,2,0),"0")</f>
        <v>0</v>
      </c>
      <c r="AL67" s="5" t="s">
        <v>169</v>
      </c>
      <c r="AM67" s="15">
        <f t="shared" si="48"/>
        <v>0</v>
      </c>
      <c r="AN67" s="10" t="str">
        <f>IFERROR(VLOOKUP(A67,'12'!U:V,2,0),"0")</f>
        <v>0</v>
      </c>
      <c r="AO67" s="5" t="s">
        <v>169</v>
      </c>
      <c r="AP67" s="15">
        <f t="shared" si="49"/>
        <v>0</v>
      </c>
      <c r="AQ67" s="10" t="str">
        <f>IFERROR(VLOOKUP(A67,'13'!U:V,2,0),"0")</f>
        <v>0</v>
      </c>
      <c r="AR67" s="5" t="s">
        <v>169</v>
      </c>
      <c r="AS67" s="15">
        <f t="shared" si="50"/>
        <v>0</v>
      </c>
      <c r="AT67" s="10" t="str">
        <f>IFERROR(VLOOKUP(A67,'14'!U:V,2,0),"0")</f>
        <v>0</v>
      </c>
      <c r="AU67" s="5" t="s">
        <v>169</v>
      </c>
      <c r="AV67" s="15">
        <f t="shared" si="51"/>
        <v>0</v>
      </c>
      <c r="AW67" s="10" t="str">
        <f>IFERROR(VLOOKUP(A67,'15'!U:V,2,0),"0")</f>
        <v>0</v>
      </c>
      <c r="AX67" s="5" t="s">
        <v>169</v>
      </c>
      <c r="AY67" s="15">
        <f t="shared" si="52"/>
        <v>0</v>
      </c>
      <c r="AZ67" s="10" t="str">
        <f>IFERROR(VLOOKUP(A67,'16'!U:V,2,0),"0")</f>
        <v>0</v>
      </c>
      <c r="BA67" s="5" t="s">
        <v>169</v>
      </c>
      <c r="BB67" s="15">
        <f t="shared" si="53"/>
        <v>0</v>
      </c>
      <c r="BC67" s="10" t="str">
        <f>IFERROR(VLOOKUP(A67,'17'!U:V,2,0),"0")</f>
        <v>0</v>
      </c>
      <c r="BD67" s="5" t="s">
        <v>169</v>
      </c>
      <c r="BE67" s="15">
        <f t="shared" si="54"/>
        <v>0</v>
      </c>
      <c r="BF67" s="10" t="str">
        <f>IFERROR(VLOOKUP(A67,'18'!U:V,2,0),"0")</f>
        <v>0</v>
      </c>
      <c r="BG67" s="5" t="s">
        <v>169</v>
      </c>
      <c r="BH67" s="15">
        <f t="shared" si="23"/>
        <v>0</v>
      </c>
      <c r="BI67" s="10" t="str">
        <f>IFERROR(VLOOKUP(A67,'19'!U:V,2,0),"0")</f>
        <v>0</v>
      </c>
      <c r="BJ67" s="5" t="s">
        <v>169</v>
      </c>
      <c r="BK67" s="15">
        <f t="shared" si="24"/>
        <v>0</v>
      </c>
      <c r="BL67" s="10" t="str">
        <f>IFERROR(VLOOKUP(A67,'20'!U:V,2,0),"0")</f>
        <v>0</v>
      </c>
      <c r="BM67" s="5" t="s">
        <v>169</v>
      </c>
      <c r="BN67" s="15">
        <f t="shared" si="25"/>
        <v>0</v>
      </c>
      <c r="BO67" s="10" t="str">
        <f>IFERROR(VLOOKUP(A67,'21'!U:V,2,0),"0")</f>
        <v>0</v>
      </c>
      <c r="BP67" s="5" t="s">
        <v>169</v>
      </c>
      <c r="BQ67" s="15">
        <f t="shared" si="26"/>
        <v>0</v>
      </c>
      <c r="BR67" s="10" t="str">
        <f>IFERROR(VLOOKUP(A67,'22'!U:V,2,0),"0")</f>
        <v>0</v>
      </c>
      <c r="BS67" s="5" t="s">
        <v>169</v>
      </c>
      <c r="BT67" s="15">
        <f t="shared" si="27"/>
        <v>0</v>
      </c>
      <c r="BU67" s="10" t="str">
        <f>IFERROR(VLOOKUP(A67,'23'!U:V,2,0),"0")</f>
        <v>0</v>
      </c>
      <c r="BV67" s="5" t="s">
        <v>169</v>
      </c>
      <c r="BW67" s="15">
        <f t="shared" si="28"/>
        <v>0</v>
      </c>
      <c r="BX67" s="10" t="str">
        <f>IFERROR(VLOOKUP(A67,'24'!U:V,2,0),"0")</f>
        <v>0</v>
      </c>
      <c r="BY67" s="5" t="s">
        <v>169</v>
      </c>
      <c r="BZ67" s="15">
        <f t="shared" si="29"/>
        <v>0</v>
      </c>
      <c r="CA67" s="10" t="str">
        <f>IFERROR(VLOOKUP(A67,'25'!U:V,2,0),"0")</f>
        <v>0</v>
      </c>
      <c r="CB67" s="5" t="s">
        <v>169</v>
      </c>
      <c r="CC67" s="15">
        <f t="shared" si="30"/>
        <v>0</v>
      </c>
      <c r="CD67" s="10" t="str">
        <f>IFERROR(VLOOKUP(A67,'26'!U:V,2,0),"0")</f>
        <v>0</v>
      </c>
      <c r="CE67" s="5" t="s">
        <v>169</v>
      </c>
      <c r="CF67" s="15">
        <f t="shared" si="31"/>
        <v>0</v>
      </c>
      <c r="CG67" s="10" t="str">
        <f>IFERROR(VLOOKUP(A67,'27'!U:V,2,0),"0")</f>
        <v>0</v>
      </c>
      <c r="CH67" s="5" t="s">
        <v>169</v>
      </c>
      <c r="CI67" s="15">
        <f t="shared" si="32"/>
        <v>0</v>
      </c>
      <c r="CJ67" s="10" t="str">
        <f>IFERROR(VLOOKUP(A67,'28'!U:V,2,0),"0")</f>
        <v>0</v>
      </c>
      <c r="CK67" s="5" t="s">
        <v>169</v>
      </c>
      <c r="CL67" s="15">
        <f t="shared" si="33"/>
        <v>0</v>
      </c>
      <c r="CM67" s="10" t="str">
        <f>IFERROR(VLOOKUP(A67,'29'!U:V,2,0),"0")</f>
        <v>0</v>
      </c>
      <c r="CN67" s="5" t="s">
        <v>169</v>
      </c>
      <c r="CO67" s="15">
        <f t="shared" si="34"/>
        <v>0</v>
      </c>
      <c r="CP67" s="10" t="str">
        <f>IFERROR(VLOOKUP(A67,'30'!U:V,2,0),"0")</f>
        <v>0</v>
      </c>
      <c r="CQ67" s="5" t="s">
        <v>169</v>
      </c>
      <c r="CR67" s="15">
        <f t="shared" si="35"/>
        <v>0</v>
      </c>
      <c r="CS67" s="10" t="str">
        <f>IFERROR(VLOOKUP(A67,'31'!U:V,2,0),"0")</f>
        <v>0</v>
      </c>
      <c r="CT67" s="5" t="s">
        <v>169</v>
      </c>
      <c r="CU67" s="15">
        <f t="shared" si="36"/>
        <v>0</v>
      </c>
      <c r="CV67" s="10" t="str">
        <f>IFERROR(VLOOKUP(A67,'เซต1-28'!V:W,2,0),"0")</f>
        <v>0</v>
      </c>
      <c r="CW67" s="5" t="s">
        <v>169</v>
      </c>
      <c r="CX67" s="15">
        <f t="shared" si="20"/>
        <v>0</v>
      </c>
    </row>
    <row r="68" spans="1:102" x14ac:dyDescent="0.25">
      <c r="A68" s="5" t="s">
        <v>215</v>
      </c>
      <c r="B68" s="4" t="s">
        <v>70</v>
      </c>
      <c r="C68" s="13">
        <v>4.43</v>
      </c>
      <c r="D68" s="19">
        <f t="shared" si="21"/>
        <v>0</v>
      </c>
      <c r="E68" s="5" t="s">
        <v>169</v>
      </c>
      <c r="F68" s="13">
        <f t="shared" si="37"/>
        <v>0</v>
      </c>
      <c r="G68" s="10" t="str">
        <f>IFERROR(VLOOKUP(A68,'1'!U:V,2,0),"0")</f>
        <v>0</v>
      </c>
      <c r="H68" s="5" t="s">
        <v>169</v>
      </c>
      <c r="I68" s="15">
        <f t="shared" si="38"/>
        <v>0</v>
      </c>
      <c r="J68" s="10" t="str">
        <f>IFERROR(VLOOKUP(A68,'2'!U:V,2,0),"0")</f>
        <v>0</v>
      </c>
      <c r="K68" s="5" t="s">
        <v>169</v>
      </c>
      <c r="L68" s="15">
        <f t="shared" si="39"/>
        <v>0</v>
      </c>
      <c r="M68" s="10" t="str">
        <f>IFERROR(VLOOKUP(A68,'3'!U:V,2,0),"0")</f>
        <v>0</v>
      </c>
      <c r="N68" s="5" t="s">
        <v>169</v>
      </c>
      <c r="O68" s="15">
        <f t="shared" si="40"/>
        <v>0</v>
      </c>
      <c r="P68" s="10" t="str">
        <f>IFERROR(VLOOKUP(A68,'4'!U:V,2,0),"0")</f>
        <v>0</v>
      </c>
      <c r="Q68" s="5" t="s">
        <v>169</v>
      </c>
      <c r="R68" s="15">
        <f t="shared" si="41"/>
        <v>0</v>
      </c>
      <c r="S68" s="10" t="str">
        <f>IFERROR(VLOOKUP(A68,'5'!U:V,2,0),"0")</f>
        <v>0</v>
      </c>
      <c r="T68" s="5" t="s">
        <v>169</v>
      </c>
      <c r="U68" s="15">
        <f t="shared" si="42"/>
        <v>0</v>
      </c>
      <c r="V68" s="10" t="str">
        <f>IFERROR(VLOOKUP(A68,'6'!U:V,2,0),"0")</f>
        <v>0</v>
      </c>
      <c r="W68" s="5" t="s">
        <v>169</v>
      </c>
      <c r="X68" s="15">
        <f t="shared" si="43"/>
        <v>0</v>
      </c>
      <c r="Y68" s="10" t="str">
        <f>IFERROR(VLOOKUP(A68,'7'!U:V,2,0),"0")</f>
        <v>0</v>
      </c>
      <c r="Z68" s="5" t="s">
        <v>169</v>
      </c>
      <c r="AA68" s="15">
        <f t="shared" si="44"/>
        <v>0</v>
      </c>
      <c r="AB68" s="10" t="str">
        <f>IFERROR(VLOOKUP(A68,'8'!U:V,2,0),"0")</f>
        <v>0</v>
      </c>
      <c r="AC68" s="5" t="s">
        <v>169</v>
      </c>
      <c r="AD68" s="15">
        <f t="shared" si="45"/>
        <v>0</v>
      </c>
      <c r="AE68" s="10" t="str">
        <f>IFERROR(VLOOKUP(A68,'9'!U:V,2,0),"0")</f>
        <v>0</v>
      </c>
      <c r="AF68" s="5" t="s">
        <v>169</v>
      </c>
      <c r="AG68" s="15">
        <f t="shared" si="46"/>
        <v>0</v>
      </c>
      <c r="AH68" s="10" t="str">
        <f>IFERROR(VLOOKUP(A68,'10'!U:V,2,0),"0")</f>
        <v>0</v>
      </c>
      <c r="AI68" s="5" t="s">
        <v>169</v>
      </c>
      <c r="AJ68" s="15">
        <f t="shared" si="47"/>
        <v>0</v>
      </c>
      <c r="AK68" s="10" t="str">
        <f>IFERROR(VLOOKUP(A68,'11'!U:V,2,0),"0")</f>
        <v>0</v>
      </c>
      <c r="AL68" s="5" t="s">
        <v>169</v>
      </c>
      <c r="AM68" s="15">
        <f t="shared" si="48"/>
        <v>0</v>
      </c>
      <c r="AN68" s="10" t="str">
        <f>IFERROR(VLOOKUP(A68,'12'!U:V,2,0),"0")</f>
        <v>0</v>
      </c>
      <c r="AO68" s="5" t="s">
        <v>169</v>
      </c>
      <c r="AP68" s="15">
        <f t="shared" si="49"/>
        <v>0</v>
      </c>
      <c r="AQ68" s="10" t="str">
        <f>IFERROR(VLOOKUP(A68,'13'!U:V,2,0),"0")</f>
        <v>0</v>
      </c>
      <c r="AR68" s="5" t="s">
        <v>169</v>
      </c>
      <c r="AS68" s="15">
        <f t="shared" si="50"/>
        <v>0</v>
      </c>
      <c r="AT68" s="10" t="str">
        <f>IFERROR(VLOOKUP(A68,'14'!U:V,2,0),"0")</f>
        <v>0</v>
      </c>
      <c r="AU68" s="5" t="s">
        <v>169</v>
      </c>
      <c r="AV68" s="15">
        <f t="shared" si="51"/>
        <v>0</v>
      </c>
      <c r="AW68" s="10" t="str">
        <f>IFERROR(VLOOKUP(A68,'15'!U:V,2,0),"0")</f>
        <v>0</v>
      </c>
      <c r="AX68" s="5" t="s">
        <v>169</v>
      </c>
      <c r="AY68" s="15">
        <f t="shared" si="52"/>
        <v>0</v>
      </c>
      <c r="AZ68" s="10" t="str">
        <f>IFERROR(VLOOKUP(A68,'16'!U:V,2,0),"0")</f>
        <v>0</v>
      </c>
      <c r="BA68" s="5" t="s">
        <v>169</v>
      </c>
      <c r="BB68" s="15">
        <f t="shared" si="53"/>
        <v>0</v>
      </c>
      <c r="BC68" s="10" t="str">
        <f>IFERROR(VLOOKUP(A68,'17'!U:V,2,0),"0")</f>
        <v>0</v>
      </c>
      <c r="BD68" s="5" t="s">
        <v>169</v>
      </c>
      <c r="BE68" s="15">
        <f t="shared" si="54"/>
        <v>0</v>
      </c>
      <c r="BF68" s="10" t="str">
        <f>IFERROR(VLOOKUP(A68,'18'!U:V,2,0),"0")</f>
        <v>0</v>
      </c>
      <c r="BG68" s="5" t="s">
        <v>169</v>
      </c>
      <c r="BH68" s="15">
        <f t="shared" si="23"/>
        <v>0</v>
      </c>
      <c r="BI68" s="10" t="str">
        <f>IFERROR(VLOOKUP(A68,'19'!U:V,2,0),"0")</f>
        <v>0</v>
      </c>
      <c r="BJ68" s="5" t="s">
        <v>169</v>
      </c>
      <c r="BK68" s="15">
        <f t="shared" si="24"/>
        <v>0</v>
      </c>
      <c r="BL68" s="10" t="str">
        <f>IFERROR(VLOOKUP(A68,'20'!U:V,2,0),"0")</f>
        <v>0</v>
      </c>
      <c r="BM68" s="5" t="s">
        <v>169</v>
      </c>
      <c r="BN68" s="15">
        <f t="shared" si="25"/>
        <v>0</v>
      </c>
      <c r="BO68" s="10" t="str">
        <f>IFERROR(VLOOKUP(A68,'21'!U:V,2,0),"0")</f>
        <v>0</v>
      </c>
      <c r="BP68" s="5" t="s">
        <v>169</v>
      </c>
      <c r="BQ68" s="15">
        <f t="shared" si="26"/>
        <v>0</v>
      </c>
      <c r="BR68" s="10" t="str">
        <f>IFERROR(VLOOKUP(A68,'22'!U:V,2,0),"0")</f>
        <v>0</v>
      </c>
      <c r="BS68" s="5" t="s">
        <v>169</v>
      </c>
      <c r="BT68" s="15">
        <f t="shared" si="27"/>
        <v>0</v>
      </c>
      <c r="BU68" s="10" t="str">
        <f>IFERROR(VLOOKUP(A68,'23'!U:V,2,0),"0")</f>
        <v>0</v>
      </c>
      <c r="BV68" s="5" t="s">
        <v>169</v>
      </c>
      <c r="BW68" s="15">
        <f t="shared" si="28"/>
        <v>0</v>
      </c>
      <c r="BX68" s="10" t="str">
        <f>IFERROR(VLOOKUP(A68,'24'!U:V,2,0),"0")</f>
        <v>0</v>
      </c>
      <c r="BY68" s="5" t="s">
        <v>169</v>
      </c>
      <c r="BZ68" s="15">
        <f t="shared" si="29"/>
        <v>0</v>
      </c>
      <c r="CA68" s="10" t="str">
        <f>IFERROR(VLOOKUP(A68,'25'!U:V,2,0),"0")</f>
        <v>0</v>
      </c>
      <c r="CB68" s="5" t="s">
        <v>169</v>
      </c>
      <c r="CC68" s="15">
        <f t="shared" si="30"/>
        <v>0</v>
      </c>
      <c r="CD68" s="10" t="str">
        <f>IFERROR(VLOOKUP(A68,'26'!U:V,2,0),"0")</f>
        <v>0</v>
      </c>
      <c r="CE68" s="5" t="s">
        <v>169</v>
      </c>
      <c r="CF68" s="15">
        <f t="shared" si="31"/>
        <v>0</v>
      </c>
      <c r="CG68" s="10" t="str">
        <f>IFERROR(VLOOKUP(A68,'27'!U:V,2,0),"0")</f>
        <v>0</v>
      </c>
      <c r="CH68" s="5" t="s">
        <v>169</v>
      </c>
      <c r="CI68" s="15">
        <f t="shared" si="32"/>
        <v>0</v>
      </c>
      <c r="CJ68" s="10" t="str">
        <f>IFERROR(VLOOKUP(A68,'28'!U:V,2,0),"0")</f>
        <v>0</v>
      </c>
      <c r="CK68" s="5" t="s">
        <v>169</v>
      </c>
      <c r="CL68" s="15">
        <f t="shared" si="33"/>
        <v>0</v>
      </c>
      <c r="CM68" s="10" t="str">
        <f>IFERROR(VLOOKUP(A68,'29'!U:V,2,0),"0")</f>
        <v>0</v>
      </c>
      <c r="CN68" s="5" t="s">
        <v>169</v>
      </c>
      <c r="CO68" s="15">
        <f t="shared" si="34"/>
        <v>0</v>
      </c>
      <c r="CP68" s="10" t="str">
        <f>IFERROR(VLOOKUP(A68,'30'!U:V,2,0),"0")</f>
        <v>0</v>
      </c>
      <c r="CQ68" s="5" t="s">
        <v>169</v>
      </c>
      <c r="CR68" s="15">
        <f t="shared" si="35"/>
        <v>0</v>
      </c>
      <c r="CS68" s="10" t="str">
        <f>IFERROR(VLOOKUP(A68,'31'!U:V,2,0),"0")</f>
        <v>0</v>
      </c>
      <c r="CT68" s="5" t="s">
        <v>169</v>
      </c>
      <c r="CU68" s="15">
        <f t="shared" si="36"/>
        <v>0</v>
      </c>
      <c r="CV68" s="10" t="str">
        <f>IFERROR(VLOOKUP(A68,'เซต1-28'!V:W,2,0),"0")</f>
        <v>0</v>
      </c>
      <c r="CW68" s="5" t="s">
        <v>169</v>
      </c>
      <c r="CX68" s="15">
        <f t="shared" si="20"/>
        <v>0</v>
      </c>
    </row>
    <row r="69" spans="1:102" x14ac:dyDescent="0.25">
      <c r="A69" s="5" t="s">
        <v>69</v>
      </c>
      <c r="B69" s="4" t="s">
        <v>70</v>
      </c>
      <c r="C69" s="13">
        <v>4.43</v>
      </c>
      <c r="D69" s="19">
        <f t="shared" ref="D69:D132" si="55">+G69+J69+M69+P69+S69+V69+Y69+AB69+AE69+AH69+AK69+AN69+AQ69+AT69+AW69+AZ69+BC69+BF69+BI69+BL69+BO69+BR69+BU69+BX69+CA69+CD69+CG69+CJ69+CM69+CP69+CS69+CV69</f>
        <v>0</v>
      </c>
      <c r="E69" s="5" t="s">
        <v>169</v>
      </c>
      <c r="F69" s="13">
        <f t="shared" ref="F69:F100" si="56">+D69*C69</f>
        <v>0</v>
      </c>
      <c r="G69" s="10" t="str">
        <f>IFERROR(VLOOKUP(A69,'1'!U:V,2,0),"0")</f>
        <v>0</v>
      </c>
      <c r="H69" s="5" t="s">
        <v>169</v>
      </c>
      <c r="I69" s="15">
        <f t="shared" ref="I69:I100" si="57">+G69*C69</f>
        <v>0</v>
      </c>
      <c r="J69" s="10" t="str">
        <f>IFERROR(VLOOKUP(A69,'2'!U:V,2,0),"0")</f>
        <v>0</v>
      </c>
      <c r="K69" s="5" t="s">
        <v>169</v>
      </c>
      <c r="L69" s="15">
        <f t="shared" ref="L69:L100" si="58">+J69*C69</f>
        <v>0</v>
      </c>
      <c r="M69" s="10" t="str">
        <f>IFERROR(VLOOKUP(A69,'3'!U:V,2,0),"0")</f>
        <v>0</v>
      </c>
      <c r="N69" s="5" t="s">
        <v>169</v>
      </c>
      <c r="O69" s="15">
        <f t="shared" ref="O69:O100" si="59">+M69*C69</f>
        <v>0</v>
      </c>
      <c r="P69" s="10" t="str">
        <f>IFERROR(VLOOKUP(A69,'4'!U:V,2,0),"0")</f>
        <v>0</v>
      </c>
      <c r="Q69" s="5" t="s">
        <v>169</v>
      </c>
      <c r="R69" s="15">
        <f t="shared" ref="R69:R100" si="60">+P69*C69</f>
        <v>0</v>
      </c>
      <c r="S69" s="10" t="str">
        <f>IFERROR(VLOOKUP(A69,'5'!U:V,2,0),"0")</f>
        <v>0</v>
      </c>
      <c r="T69" s="5" t="s">
        <v>169</v>
      </c>
      <c r="U69" s="15">
        <f t="shared" ref="U69:U100" si="61">+S69*C69</f>
        <v>0</v>
      </c>
      <c r="V69" s="10" t="str">
        <f>IFERROR(VLOOKUP(A69,'6'!U:V,2,0),"0")</f>
        <v>0</v>
      </c>
      <c r="W69" s="5" t="s">
        <v>169</v>
      </c>
      <c r="X69" s="15">
        <f t="shared" ref="X69:X100" si="62">+V69*C69</f>
        <v>0</v>
      </c>
      <c r="Y69" s="10" t="str">
        <f>IFERROR(VLOOKUP(A69,'7'!U:V,2,0),"0")</f>
        <v>0</v>
      </c>
      <c r="Z69" s="5" t="s">
        <v>169</v>
      </c>
      <c r="AA69" s="15">
        <f t="shared" ref="AA69:AA100" si="63">+Y69*C69</f>
        <v>0</v>
      </c>
      <c r="AB69" s="10" t="str">
        <f>IFERROR(VLOOKUP(A69,'8'!U:V,2,0),"0")</f>
        <v>0</v>
      </c>
      <c r="AC69" s="5" t="s">
        <v>169</v>
      </c>
      <c r="AD69" s="15">
        <f t="shared" ref="AD69:AD100" si="64">+AB69*C69</f>
        <v>0</v>
      </c>
      <c r="AE69" s="10" t="str">
        <f>IFERROR(VLOOKUP(A69,'9'!U:V,2,0),"0")</f>
        <v>0</v>
      </c>
      <c r="AF69" s="5" t="s">
        <v>169</v>
      </c>
      <c r="AG69" s="15">
        <f t="shared" ref="AG69:AG100" si="65">+AE69*C69</f>
        <v>0</v>
      </c>
      <c r="AH69" s="10" t="str">
        <f>IFERROR(VLOOKUP(A69,'10'!U:V,2,0),"0")</f>
        <v>0</v>
      </c>
      <c r="AI69" s="5" t="s">
        <v>169</v>
      </c>
      <c r="AJ69" s="15">
        <f t="shared" ref="AJ69:AJ100" si="66">+AH69*C69</f>
        <v>0</v>
      </c>
      <c r="AK69" s="10" t="str">
        <f>IFERROR(VLOOKUP(A69,'11'!U:V,2,0),"0")</f>
        <v>0</v>
      </c>
      <c r="AL69" s="5" t="s">
        <v>169</v>
      </c>
      <c r="AM69" s="15">
        <f t="shared" ref="AM69:AM100" si="67">+AK69*C69</f>
        <v>0</v>
      </c>
      <c r="AN69" s="10" t="str">
        <f>IFERROR(VLOOKUP(A69,'12'!U:V,2,0),"0")</f>
        <v>0</v>
      </c>
      <c r="AO69" s="5" t="s">
        <v>169</v>
      </c>
      <c r="AP69" s="15">
        <f t="shared" ref="AP69:AP100" si="68">+AN69*C69</f>
        <v>0</v>
      </c>
      <c r="AQ69" s="10" t="str">
        <f>IFERROR(VLOOKUP(A69,'13'!U:V,2,0),"0")</f>
        <v>0</v>
      </c>
      <c r="AR69" s="5" t="s">
        <v>169</v>
      </c>
      <c r="AS69" s="15">
        <f t="shared" ref="AS69:AS100" si="69">+AQ69*C69</f>
        <v>0</v>
      </c>
      <c r="AT69" s="10" t="str">
        <f>IFERROR(VLOOKUP(A69,'14'!U:V,2,0),"0")</f>
        <v>0</v>
      </c>
      <c r="AU69" s="5" t="s">
        <v>169</v>
      </c>
      <c r="AV69" s="15">
        <f t="shared" ref="AV69:AV100" si="70">+AT69*C69</f>
        <v>0</v>
      </c>
      <c r="AW69" s="10" t="str">
        <f>IFERROR(VLOOKUP(A69,'15'!U:V,2,0),"0")</f>
        <v>0</v>
      </c>
      <c r="AX69" s="5" t="s">
        <v>169</v>
      </c>
      <c r="AY69" s="15">
        <f t="shared" ref="AY69:AY100" si="71">+AW69*C69</f>
        <v>0</v>
      </c>
      <c r="AZ69" s="10" t="str">
        <f>IFERROR(VLOOKUP(A69,'16'!U:V,2,0),"0")</f>
        <v>0</v>
      </c>
      <c r="BA69" s="5" t="s">
        <v>169</v>
      </c>
      <c r="BB69" s="15">
        <f t="shared" ref="BB69:BB100" si="72">+AZ69*C69</f>
        <v>0</v>
      </c>
      <c r="BC69" s="10" t="str">
        <f>IFERROR(VLOOKUP(A69,'17'!U:V,2,0),"0")</f>
        <v>0</v>
      </c>
      <c r="BD69" s="5" t="s">
        <v>169</v>
      </c>
      <c r="BE69" s="15">
        <f t="shared" ref="BE69:BE100" si="73">+BC69*C69</f>
        <v>0</v>
      </c>
      <c r="BF69" s="10" t="str">
        <f>IFERROR(VLOOKUP(A69,'18'!U:V,2,0),"0")</f>
        <v>0</v>
      </c>
      <c r="BG69" s="5" t="s">
        <v>169</v>
      </c>
      <c r="BH69" s="15">
        <f t="shared" si="23"/>
        <v>0</v>
      </c>
      <c r="BI69" s="10" t="str">
        <f>IFERROR(VLOOKUP(A69,'19'!U:V,2,0),"0")</f>
        <v>0</v>
      </c>
      <c r="BJ69" s="5" t="s">
        <v>169</v>
      </c>
      <c r="BK69" s="15">
        <f t="shared" si="24"/>
        <v>0</v>
      </c>
      <c r="BL69" s="10" t="str">
        <f>IFERROR(VLOOKUP(A69,'20'!U:V,2,0),"0")</f>
        <v>0</v>
      </c>
      <c r="BM69" s="5" t="s">
        <v>169</v>
      </c>
      <c r="BN69" s="15">
        <f t="shared" si="25"/>
        <v>0</v>
      </c>
      <c r="BO69" s="10" t="str">
        <f>IFERROR(VLOOKUP(A69,'21'!U:V,2,0),"0")</f>
        <v>0</v>
      </c>
      <c r="BP69" s="5" t="s">
        <v>169</v>
      </c>
      <c r="BQ69" s="15">
        <f t="shared" si="26"/>
        <v>0</v>
      </c>
      <c r="BR69" s="10" t="str">
        <f>IFERROR(VLOOKUP(A69,'22'!U:V,2,0),"0")</f>
        <v>0</v>
      </c>
      <c r="BS69" s="5" t="s">
        <v>169</v>
      </c>
      <c r="BT69" s="15">
        <f t="shared" si="27"/>
        <v>0</v>
      </c>
      <c r="BU69" s="10" t="str">
        <f>IFERROR(VLOOKUP(A69,'23'!U:V,2,0),"0")</f>
        <v>0</v>
      </c>
      <c r="BV69" s="5" t="s">
        <v>169</v>
      </c>
      <c r="BW69" s="15">
        <f t="shared" si="28"/>
        <v>0</v>
      </c>
      <c r="BX69" s="10" t="str">
        <f>IFERROR(VLOOKUP(A69,'24'!U:V,2,0),"0")</f>
        <v>0</v>
      </c>
      <c r="BY69" s="5" t="s">
        <v>169</v>
      </c>
      <c r="BZ69" s="15">
        <f t="shared" si="29"/>
        <v>0</v>
      </c>
      <c r="CA69" s="10" t="str">
        <f>IFERROR(VLOOKUP(A69,'25'!U:V,2,0),"0")</f>
        <v>0</v>
      </c>
      <c r="CB69" s="5" t="s">
        <v>169</v>
      </c>
      <c r="CC69" s="15">
        <f t="shared" si="30"/>
        <v>0</v>
      </c>
      <c r="CD69" s="10" t="str">
        <f>IFERROR(VLOOKUP(A69,'26'!U:V,2,0),"0")</f>
        <v>0</v>
      </c>
      <c r="CE69" s="5" t="s">
        <v>169</v>
      </c>
      <c r="CF69" s="15">
        <f t="shared" si="31"/>
        <v>0</v>
      </c>
      <c r="CG69" s="10" t="str">
        <f>IFERROR(VLOOKUP(A69,'27'!U:V,2,0),"0")</f>
        <v>0</v>
      </c>
      <c r="CH69" s="5" t="s">
        <v>169</v>
      </c>
      <c r="CI69" s="15">
        <f t="shared" si="32"/>
        <v>0</v>
      </c>
      <c r="CJ69" s="10" t="str">
        <f>IFERROR(VLOOKUP(A69,'28'!U:V,2,0),"0")</f>
        <v>0</v>
      </c>
      <c r="CK69" s="5" t="s">
        <v>169</v>
      </c>
      <c r="CL69" s="15">
        <f t="shared" si="33"/>
        <v>0</v>
      </c>
      <c r="CM69" s="10" t="str">
        <f>IFERROR(VLOOKUP(A69,'29'!U:V,2,0),"0")</f>
        <v>0</v>
      </c>
      <c r="CN69" s="5" t="s">
        <v>169</v>
      </c>
      <c r="CO69" s="15">
        <f t="shared" si="34"/>
        <v>0</v>
      </c>
      <c r="CP69" s="10" t="str">
        <f>IFERROR(VLOOKUP(A69,'30'!U:V,2,0),"0")</f>
        <v>0</v>
      </c>
      <c r="CQ69" s="5" t="s">
        <v>169</v>
      </c>
      <c r="CR69" s="15">
        <f t="shared" si="35"/>
        <v>0</v>
      </c>
      <c r="CS69" s="10" t="str">
        <f>IFERROR(VLOOKUP(A69,'31'!U:V,2,0),"0")</f>
        <v>0</v>
      </c>
      <c r="CT69" s="5" t="s">
        <v>169</v>
      </c>
      <c r="CU69" s="15">
        <f t="shared" si="36"/>
        <v>0</v>
      </c>
      <c r="CV69" s="10" t="str">
        <f>IFERROR(VLOOKUP(A69,'เซต1-28'!V:W,2,0),"0")</f>
        <v>0</v>
      </c>
      <c r="CW69" s="5" t="s">
        <v>169</v>
      </c>
      <c r="CX69" s="15">
        <f t="shared" ref="CX69:CX132" si="74">+CV69*CO69</f>
        <v>0</v>
      </c>
    </row>
    <row r="70" spans="1:102" x14ac:dyDescent="0.25">
      <c r="A70" s="5" t="s">
        <v>219</v>
      </c>
      <c r="B70" s="4" t="s">
        <v>82</v>
      </c>
      <c r="C70" s="13">
        <v>5.01</v>
      </c>
      <c r="D70" s="19">
        <f t="shared" si="55"/>
        <v>0</v>
      </c>
      <c r="E70" s="5" t="s">
        <v>169</v>
      </c>
      <c r="F70" s="13">
        <f t="shared" si="56"/>
        <v>0</v>
      </c>
      <c r="G70" s="10" t="str">
        <f>IFERROR(VLOOKUP(A70,'1'!U:V,2,0),"0")</f>
        <v>0</v>
      </c>
      <c r="H70" s="5" t="s">
        <v>169</v>
      </c>
      <c r="I70" s="15">
        <f t="shared" si="57"/>
        <v>0</v>
      </c>
      <c r="J70" s="10" t="str">
        <f>IFERROR(VLOOKUP(A70,'2'!U:V,2,0),"0")</f>
        <v>0</v>
      </c>
      <c r="K70" s="5" t="s">
        <v>169</v>
      </c>
      <c r="L70" s="15">
        <f t="shared" si="58"/>
        <v>0</v>
      </c>
      <c r="M70" s="10" t="str">
        <f>IFERROR(VLOOKUP(A70,'3'!U:V,2,0),"0")</f>
        <v>0</v>
      </c>
      <c r="N70" s="5" t="s">
        <v>169</v>
      </c>
      <c r="O70" s="15">
        <f t="shared" si="59"/>
        <v>0</v>
      </c>
      <c r="P70" s="10" t="str">
        <f>IFERROR(VLOOKUP(A70,'4'!U:V,2,0),"0")</f>
        <v>0</v>
      </c>
      <c r="Q70" s="5" t="s">
        <v>169</v>
      </c>
      <c r="R70" s="15">
        <f t="shared" si="60"/>
        <v>0</v>
      </c>
      <c r="S70" s="10" t="str">
        <f>IFERROR(VLOOKUP(A70,'5'!U:V,2,0),"0")</f>
        <v>0</v>
      </c>
      <c r="T70" s="5" t="s">
        <v>169</v>
      </c>
      <c r="U70" s="15">
        <f t="shared" si="61"/>
        <v>0</v>
      </c>
      <c r="V70" s="10" t="str">
        <f>IFERROR(VLOOKUP(A70,'6'!U:V,2,0),"0")</f>
        <v>0</v>
      </c>
      <c r="W70" s="5" t="s">
        <v>169</v>
      </c>
      <c r="X70" s="15">
        <f t="shared" si="62"/>
        <v>0</v>
      </c>
      <c r="Y70" s="10" t="str">
        <f>IFERROR(VLOOKUP(A70,'7'!U:V,2,0),"0")</f>
        <v>0</v>
      </c>
      <c r="Z70" s="5" t="s">
        <v>169</v>
      </c>
      <c r="AA70" s="15">
        <f t="shared" si="63"/>
        <v>0</v>
      </c>
      <c r="AB70" s="10" t="str">
        <f>IFERROR(VLOOKUP(A70,'8'!U:V,2,0),"0")</f>
        <v>0</v>
      </c>
      <c r="AC70" s="5" t="s">
        <v>169</v>
      </c>
      <c r="AD70" s="15">
        <f t="shared" si="64"/>
        <v>0</v>
      </c>
      <c r="AE70" s="10" t="str">
        <f>IFERROR(VLOOKUP(A70,'9'!U:V,2,0),"0")</f>
        <v>0</v>
      </c>
      <c r="AF70" s="5" t="s">
        <v>169</v>
      </c>
      <c r="AG70" s="15">
        <f t="shared" si="65"/>
        <v>0</v>
      </c>
      <c r="AH70" s="10" t="str">
        <f>IFERROR(VLOOKUP(A70,'10'!U:V,2,0),"0")</f>
        <v>0</v>
      </c>
      <c r="AI70" s="5" t="s">
        <v>169</v>
      </c>
      <c r="AJ70" s="15">
        <f t="shared" si="66"/>
        <v>0</v>
      </c>
      <c r="AK70" s="10" t="str">
        <f>IFERROR(VLOOKUP(A70,'11'!U:V,2,0),"0")</f>
        <v>0</v>
      </c>
      <c r="AL70" s="5" t="s">
        <v>169</v>
      </c>
      <c r="AM70" s="15">
        <f t="shared" si="67"/>
        <v>0</v>
      </c>
      <c r="AN70" s="10" t="str">
        <f>IFERROR(VLOOKUP(A70,'12'!U:V,2,0),"0")</f>
        <v>0</v>
      </c>
      <c r="AO70" s="5" t="s">
        <v>169</v>
      </c>
      <c r="AP70" s="15">
        <f t="shared" si="68"/>
        <v>0</v>
      </c>
      <c r="AQ70" s="10" t="str">
        <f>IFERROR(VLOOKUP(A70,'13'!U:V,2,0),"0")</f>
        <v>0</v>
      </c>
      <c r="AR70" s="5" t="s">
        <v>169</v>
      </c>
      <c r="AS70" s="15">
        <f t="shared" si="69"/>
        <v>0</v>
      </c>
      <c r="AT70" s="10" t="str">
        <f>IFERROR(VLOOKUP(A70,'14'!U:V,2,0),"0")</f>
        <v>0</v>
      </c>
      <c r="AU70" s="5" t="s">
        <v>169</v>
      </c>
      <c r="AV70" s="15">
        <f t="shared" si="70"/>
        <v>0</v>
      </c>
      <c r="AW70" s="10" t="str">
        <f>IFERROR(VLOOKUP(A70,'15'!U:V,2,0),"0")</f>
        <v>0</v>
      </c>
      <c r="AX70" s="5" t="s">
        <v>169</v>
      </c>
      <c r="AY70" s="15">
        <f t="shared" si="71"/>
        <v>0</v>
      </c>
      <c r="AZ70" s="10" t="str">
        <f>IFERROR(VLOOKUP(A70,'16'!U:V,2,0),"0")</f>
        <v>0</v>
      </c>
      <c r="BA70" s="5" t="s">
        <v>169</v>
      </c>
      <c r="BB70" s="15">
        <f t="shared" si="72"/>
        <v>0</v>
      </c>
      <c r="BC70" s="10" t="str">
        <f>IFERROR(VLOOKUP(A70,'17'!U:V,2,0),"0")</f>
        <v>0</v>
      </c>
      <c r="BD70" s="5" t="s">
        <v>169</v>
      </c>
      <c r="BE70" s="15">
        <f t="shared" si="73"/>
        <v>0</v>
      </c>
      <c r="BF70" s="10" t="str">
        <f>IFERROR(VLOOKUP(A70,'18'!U:V,2,0),"0")</f>
        <v>0</v>
      </c>
      <c r="BG70" s="5" t="s">
        <v>169</v>
      </c>
      <c r="BH70" s="15">
        <f t="shared" ref="BH70:BH115" si="75">+BF70*C70</f>
        <v>0</v>
      </c>
      <c r="BI70" s="10" t="str">
        <f>IFERROR(VLOOKUP(A70,'19'!U:V,2,0),"0")</f>
        <v>0</v>
      </c>
      <c r="BJ70" s="5" t="s">
        <v>169</v>
      </c>
      <c r="BK70" s="15">
        <f t="shared" ref="BK70:BK115" si="76">+BI70*C70</f>
        <v>0</v>
      </c>
      <c r="BL70" s="10" t="str">
        <f>IFERROR(VLOOKUP(A70,'20'!U:V,2,0),"0")</f>
        <v>0</v>
      </c>
      <c r="BM70" s="5" t="s">
        <v>169</v>
      </c>
      <c r="BN70" s="15">
        <f t="shared" ref="BN70:BN115" si="77">+BL70*C70</f>
        <v>0</v>
      </c>
      <c r="BO70" s="10" t="str">
        <f>IFERROR(VLOOKUP(A70,'21'!U:V,2,0),"0")</f>
        <v>0</v>
      </c>
      <c r="BP70" s="5" t="s">
        <v>169</v>
      </c>
      <c r="BQ70" s="15">
        <f t="shared" ref="BQ70:BQ115" si="78">+BO70*C70</f>
        <v>0</v>
      </c>
      <c r="BR70" s="10" t="str">
        <f>IFERROR(VLOOKUP(A70,'22'!U:V,2,0),"0")</f>
        <v>0</v>
      </c>
      <c r="BS70" s="5" t="s">
        <v>169</v>
      </c>
      <c r="BT70" s="15">
        <f t="shared" ref="BT70:BT115" si="79">+BR70*C70</f>
        <v>0</v>
      </c>
      <c r="BU70" s="10" t="str">
        <f>IFERROR(VLOOKUP(A70,'23'!U:V,2,0),"0")</f>
        <v>0</v>
      </c>
      <c r="BV70" s="5" t="s">
        <v>169</v>
      </c>
      <c r="BW70" s="15">
        <f t="shared" ref="BW70:BW115" si="80">+BU70*C70</f>
        <v>0</v>
      </c>
      <c r="BX70" s="10" t="str">
        <f>IFERROR(VLOOKUP(A70,'24'!U:V,2,0),"0")</f>
        <v>0</v>
      </c>
      <c r="BY70" s="5" t="s">
        <v>169</v>
      </c>
      <c r="BZ70" s="15">
        <f t="shared" ref="BZ70:BZ121" si="81">+BX70*C70</f>
        <v>0</v>
      </c>
      <c r="CA70" s="10" t="str">
        <f>IFERROR(VLOOKUP(A70,'25'!U:V,2,0),"0")</f>
        <v>0</v>
      </c>
      <c r="CB70" s="5" t="s">
        <v>169</v>
      </c>
      <c r="CC70" s="15">
        <f t="shared" ref="CC70:CC121" si="82">+CA70*C70</f>
        <v>0</v>
      </c>
      <c r="CD70" s="10" t="str">
        <f>IFERROR(VLOOKUP(A70,'26'!U:V,2,0),"0")</f>
        <v>0</v>
      </c>
      <c r="CE70" s="5" t="s">
        <v>169</v>
      </c>
      <c r="CF70" s="15">
        <f t="shared" ref="CF70:CF124" si="83">+CD70*C70</f>
        <v>0</v>
      </c>
      <c r="CG70" s="10" t="str">
        <f>IFERROR(VLOOKUP(A70,'27'!U:V,2,0),"0")</f>
        <v>0</v>
      </c>
      <c r="CH70" s="5" t="s">
        <v>169</v>
      </c>
      <c r="CI70" s="15">
        <f t="shared" ref="CI70:CI125" si="84">+CG70*C70</f>
        <v>0</v>
      </c>
      <c r="CJ70" s="10" t="str">
        <f>IFERROR(VLOOKUP(A70,'28'!U:V,2,0),"0")</f>
        <v>0</v>
      </c>
      <c r="CK70" s="5" t="s">
        <v>169</v>
      </c>
      <c r="CL70" s="15">
        <f t="shared" ref="CL70:CL126" si="85">+CJ70*C70</f>
        <v>0</v>
      </c>
      <c r="CM70" s="10" t="str">
        <f>IFERROR(VLOOKUP(A70,'29'!U:V,2,0),"0")</f>
        <v>0</v>
      </c>
      <c r="CN70" s="5" t="s">
        <v>169</v>
      </c>
      <c r="CO70" s="15">
        <f t="shared" ref="CO70:CO126" si="86">+CM70*C70</f>
        <v>0</v>
      </c>
      <c r="CP70" s="10" t="str">
        <f>IFERROR(VLOOKUP(A70,'30'!U:V,2,0),"0")</f>
        <v>0</v>
      </c>
      <c r="CQ70" s="5" t="s">
        <v>169</v>
      </c>
      <c r="CR70" s="15">
        <f t="shared" ref="CR70:CR127" si="87">+CP70*C70</f>
        <v>0</v>
      </c>
      <c r="CS70" s="10" t="str">
        <f>IFERROR(VLOOKUP(A70,'31'!U:V,2,0),"0")</f>
        <v>0</v>
      </c>
      <c r="CT70" s="5" t="s">
        <v>169</v>
      </c>
      <c r="CU70" s="15">
        <f t="shared" ref="CU70:CU133" si="88">+CS70*C70</f>
        <v>0</v>
      </c>
      <c r="CV70" s="10" t="str">
        <f>IFERROR(VLOOKUP(A70,'เซต1-28'!V:W,2,0),"0")</f>
        <v>0</v>
      </c>
      <c r="CW70" s="5" t="s">
        <v>169</v>
      </c>
      <c r="CX70" s="15">
        <f t="shared" si="74"/>
        <v>0</v>
      </c>
    </row>
    <row r="71" spans="1:102" x14ac:dyDescent="0.25">
      <c r="A71" s="5" t="s">
        <v>81</v>
      </c>
      <c r="B71" s="4" t="s">
        <v>82</v>
      </c>
      <c r="C71" s="13">
        <v>5.01</v>
      </c>
      <c r="D71" s="19">
        <f t="shared" si="55"/>
        <v>0</v>
      </c>
      <c r="E71" s="5" t="s">
        <v>169</v>
      </c>
      <c r="F71" s="13">
        <f t="shared" si="56"/>
        <v>0</v>
      </c>
      <c r="G71" s="10" t="str">
        <f>IFERROR(VLOOKUP(A71,'1'!U:V,2,0),"0")</f>
        <v>0</v>
      </c>
      <c r="H71" s="5" t="s">
        <v>169</v>
      </c>
      <c r="I71" s="15">
        <f t="shared" si="57"/>
        <v>0</v>
      </c>
      <c r="J71" s="10" t="str">
        <f>IFERROR(VLOOKUP(A71,'2'!U:V,2,0),"0")</f>
        <v>0</v>
      </c>
      <c r="K71" s="5" t="s">
        <v>169</v>
      </c>
      <c r="L71" s="15">
        <f t="shared" si="58"/>
        <v>0</v>
      </c>
      <c r="M71" s="10" t="str">
        <f>IFERROR(VLOOKUP(A71,'3'!U:V,2,0),"0")</f>
        <v>0</v>
      </c>
      <c r="N71" s="5" t="s">
        <v>169</v>
      </c>
      <c r="O71" s="15">
        <f t="shared" si="59"/>
        <v>0</v>
      </c>
      <c r="P71" s="10" t="str">
        <f>IFERROR(VLOOKUP(A71,'4'!U:V,2,0),"0")</f>
        <v>0</v>
      </c>
      <c r="Q71" s="5" t="s">
        <v>169</v>
      </c>
      <c r="R71" s="15">
        <f t="shared" si="60"/>
        <v>0</v>
      </c>
      <c r="S71" s="10" t="str">
        <f>IFERROR(VLOOKUP(A71,'5'!U:V,2,0),"0")</f>
        <v>0</v>
      </c>
      <c r="T71" s="5" t="s">
        <v>169</v>
      </c>
      <c r="U71" s="15">
        <f t="shared" si="61"/>
        <v>0</v>
      </c>
      <c r="V71" s="10" t="str">
        <f>IFERROR(VLOOKUP(A71,'6'!U:V,2,0),"0")</f>
        <v>0</v>
      </c>
      <c r="W71" s="5" t="s">
        <v>169</v>
      </c>
      <c r="X71" s="15">
        <f t="shared" si="62"/>
        <v>0</v>
      </c>
      <c r="Y71" s="10" t="str">
        <f>IFERROR(VLOOKUP(A71,'7'!U:V,2,0),"0")</f>
        <v>0</v>
      </c>
      <c r="Z71" s="5" t="s">
        <v>169</v>
      </c>
      <c r="AA71" s="15">
        <f t="shared" si="63"/>
        <v>0</v>
      </c>
      <c r="AB71" s="10" t="str">
        <f>IFERROR(VLOOKUP(A71,'8'!U:V,2,0),"0")</f>
        <v>0</v>
      </c>
      <c r="AC71" s="5" t="s">
        <v>169</v>
      </c>
      <c r="AD71" s="15">
        <f t="shared" si="64"/>
        <v>0</v>
      </c>
      <c r="AE71" s="10" t="str">
        <f>IFERROR(VLOOKUP(A71,'9'!U:V,2,0),"0")</f>
        <v>0</v>
      </c>
      <c r="AF71" s="5" t="s">
        <v>169</v>
      </c>
      <c r="AG71" s="15">
        <f t="shared" si="65"/>
        <v>0</v>
      </c>
      <c r="AH71" s="10" t="str">
        <f>IFERROR(VLOOKUP(A71,'10'!U:V,2,0),"0")</f>
        <v>0</v>
      </c>
      <c r="AI71" s="5" t="s">
        <v>169</v>
      </c>
      <c r="AJ71" s="15">
        <f t="shared" si="66"/>
        <v>0</v>
      </c>
      <c r="AK71" s="10" t="str">
        <f>IFERROR(VLOOKUP(A71,'11'!U:V,2,0),"0")</f>
        <v>0</v>
      </c>
      <c r="AL71" s="5" t="s">
        <v>169</v>
      </c>
      <c r="AM71" s="15">
        <f t="shared" si="67"/>
        <v>0</v>
      </c>
      <c r="AN71" s="10" t="str">
        <f>IFERROR(VLOOKUP(A71,'12'!U:V,2,0),"0")</f>
        <v>0</v>
      </c>
      <c r="AO71" s="5" t="s">
        <v>169</v>
      </c>
      <c r="AP71" s="15">
        <f t="shared" si="68"/>
        <v>0</v>
      </c>
      <c r="AQ71" s="10" t="str">
        <f>IFERROR(VLOOKUP(A71,'13'!U:V,2,0),"0")</f>
        <v>0</v>
      </c>
      <c r="AR71" s="5" t="s">
        <v>169</v>
      </c>
      <c r="AS71" s="15">
        <f t="shared" si="69"/>
        <v>0</v>
      </c>
      <c r="AT71" s="10" t="str">
        <f>IFERROR(VLOOKUP(A71,'14'!U:V,2,0),"0")</f>
        <v>0</v>
      </c>
      <c r="AU71" s="5" t="s">
        <v>169</v>
      </c>
      <c r="AV71" s="15">
        <f t="shared" si="70"/>
        <v>0</v>
      </c>
      <c r="AW71" s="10" t="str">
        <f>IFERROR(VLOOKUP(A71,'15'!U:V,2,0),"0")</f>
        <v>0</v>
      </c>
      <c r="AX71" s="5" t="s">
        <v>169</v>
      </c>
      <c r="AY71" s="15">
        <f t="shared" si="71"/>
        <v>0</v>
      </c>
      <c r="AZ71" s="10" t="str">
        <f>IFERROR(VLOOKUP(A71,'16'!U:V,2,0),"0")</f>
        <v>0</v>
      </c>
      <c r="BA71" s="5" t="s">
        <v>169</v>
      </c>
      <c r="BB71" s="15">
        <f t="shared" si="72"/>
        <v>0</v>
      </c>
      <c r="BC71" s="10" t="str">
        <f>IFERROR(VLOOKUP(A71,'17'!U:V,2,0),"0")</f>
        <v>0</v>
      </c>
      <c r="BD71" s="5" t="s">
        <v>169</v>
      </c>
      <c r="BE71" s="15">
        <f t="shared" si="73"/>
        <v>0</v>
      </c>
      <c r="BF71" s="10" t="str">
        <f>IFERROR(VLOOKUP(A71,'18'!U:V,2,0),"0")</f>
        <v>0</v>
      </c>
      <c r="BG71" s="5" t="s">
        <v>169</v>
      </c>
      <c r="BH71" s="15">
        <f t="shared" si="75"/>
        <v>0</v>
      </c>
      <c r="BI71" s="10" t="str">
        <f>IFERROR(VLOOKUP(A71,'19'!U:V,2,0),"0")</f>
        <v>0</v>
      </c>
      <c r="BJ71" s="5" t="s">
        <v>169</v>
      </c>
      <c r="BK71" s="15">
        <f t="shared" si="76"/>
        <v>0</v>
      </c>
      <c r="BL71" s="10" t="str">
        <f>IFERROR(VLOOKUP(A71,'20'!U:V,2,0),"0")</f>
        <v>0</v>
      </c>
      <c r="BM71" s="5" t="s">
        <v>169</v>
      </c>
      <c r="BN71" s="15">
        <f t="shared" si="77"/>
        <v>0</v>
      </c>
      <c r="BO71" s="10" t="str">
        <f>IFERROR(VLOOKUP(A71,'21'!U:V,2,0),"0")</f>
        <v>0</v>
      </c>
      <c r="BP71" s="5" t="s">
        <v>169</v>
      </c>
      <c r="BQ71" s="15">
        <f t="shared" si="78"/>
        <v>0</v>
      </c>
      <c r="BR71" s="10" t="str">
        <f>IFERROR(VLOOKUP(A71,'22'!U:V,2,0),"0")</f>
        <v>0</v>
      </c>
      <c r="BS71" s="5" t="s">
        <v>169</v>
      </c>
      <c r="BT71" s="15">
        <f t="shared" si="79"/>
        <v>0</v>
      </c>
      <c r="BU71" s="10" t="str">
        <f>IFERROR(VLOOKUP(A71,'23'!U:V,2,0),"0")</f>
        <v>0</v>
      </c>
      <c r="BV71" s="5" t="s">
        <v>169</v>
      </c>
      <c r="BW71" s="15">
        <f t="shared" si="80"/>
        <v>0</v>
      </c>
      <c r="BX71" s="10" t="str">
        <f>IFERROR(VLOOKUP(A71,'24'!U:V,2,0),"0")</f>
        <v>0</v>
      </c>
      <c r="BY71" s="5" t="s">
        <v>169</v>
      </c>
      <c r="BZ71" s="15">
        <f t="shared" si="81"/>
        <v>0</v>
      </c>
      <c r="CA71" s="10" t="str">
        <f>IFERROR(VLOOKUP(A71,'25'!U:V,2,0),"0")</f>
        <v>0</v>
      </c>
      <c r="CB71" s="5" t="s">
        <v>169</v>
      </c>
      <c r="CC71" s="15">
        <f t="shared" si="82"/>
        <v>0</v>
      </c>
      <c r="CD71" s="10" t="str">
        <f>IFERROR(VLOOKUP(A71,'26'!U:V,2,0),"0")</f>
        <v>0</v>
      </c>
      <c r="CE71" s="5" t="s">
        <v>169</v>
      </c>
      <c r="CF71" s="15">
        <f t="shared" si="83"/>
        <v>0</v>
      </c>
      <c r="CG71" s="10" t="str">
        <f>IFERROR(VLOOKUP(A71,'27'!U:V,2,0),"0")</f>
        <v>0</v>
      </c>
      <c r="CH71" s="5" t="s">
        <v>169</v>
      </c>
      <c r="CI71" s="15">
        <f t="shared" si="84"/>
        <v>0</v>
      </c>
      <c r="CJ71" s="10" t="str">
        <f>IFERROR(VLOOKUP(A71,'28'!U:V,2,0),"0")</f>
        <v>0</v>
      </c>
      <c r="CK71" s="5" t="s">
        <v>169</v>
      </c>
      <c r="CL71" s="15">
        <f t="shared" si="85"/>
        <v>0</v>
      </c>
      <c r="CM71" s="10" t="str">
        <f>IFERROR(VLOOKUP(A71,'29'!U:V,2,0),"0")</f>
        <v>0</v>
      </c>
      <c r="CN71" s="5" t="s">
        <v>169</v>
      </c>
      <c r="CO71" s="15">
        <f t="shared" si="86"/>
        <v>0</v>
      </c>
      <c r="CP71" s="10" t="str">
        <f>IFERROR(VLOOKUP(A71,'30'!U:V,2,0),"0")</f>
        <v>0</v>
      </c>
      <c r="CQ71" s="5" t="s">
        <v>169</v>
      </c>
      <c r="CR71" s="15">
        <f t="shared" si="87"/>
        <v>0</v>
      </c>
      <c r="CS71" s="10" t="str">
        <f>IFERROR(VLOOKUP(A71,'31'!U:V,2,0),"0")</f>
        <v>0</v>
      </c>
      <c r="CT71" s="5" t="s">
        <v>169</v>
      </c>
      <c r="CU71" s="15">
        <f t="shared" si="88"/>
        <v>0</v>
      </c>
      <c r="CV71" s="10" t="str">
        <f>IFERROR(VLOOKUP(A71,'เซต1-28'!V:W,2,0),"0")</f>
        <v>0</v>
      </c>
      <c r="CW71" s="5" t="s">
        <v>169</v>
      </c>
      <c r="CX71" s="15">
        <f t="shared" si="74"/>
        <v>0</v>
      </c>
    </row>
    <row r="72" spans="1:102" x14ac:dyDescent="0.25">
      <c r="A72" s="5" t="s">
        <v>218</v>
      </c>
      <c r="B72" s="4" t="s">
        <v>80</v>
      </c>
      <c r="C72" s="13">
        <v>6.46</v>
      </c>
      <c r="D72" s="19">
        <f t="shared" si="55"/>
        <v>0</v>
      </c>
      <c r="E72" s="5" t="s">
        <v>169</v>
      </c>
      <c r="F72" s="13">
        <f t="shared" si="56"/>
        <v>0</v>
      </c>
      <c r="G72" s="10" t="str">
        <f>IFERROR(VLOOKUP(A72,'1'!U:V,2,0),"0")</f>
        <v>0</v>
      </c>
      <c r="H72" s="5" t="s">
        <v>169</v>
      </c>
      <c r="I72" s="15">
        <f t="shared" si="57"/>
        <v>0</v>
      </c>
      <c r="J72" s="10" t="str">
        <f>IFERROR(VLOOKUP(A72,'2'!U:V,2,0),"0")</f>
        <v>0</v>
      </c>
      <c r="K72" s="5" t="s">
        <v>169</v>
      </c>
      <c r="L72" s="15">
        <f t="shared" si="58"/>
        <v>0</v>
      </c>
      <c r="M72" s="10" t="str">
        <f>IFERROR(VLOOKUP(A72,'3'!U:V,2,0),"0")</f>
        <v>0</v>
      </c>
      <c r="N72" s="5" t="s">
        <v>169</v>
      </c>
      <c r="O72" s="15">
        <f t="shared" si="59"/>
        <v>0</v>
      </c>
      <c r="P72" s="10" t="str">
        <f>IFERROR(VLOOKUP(A72,'4'!U:V,2,0),"0")</f>
        <v>0</v>
      </c>
      <c r="Q72" s="5" t="s">
        <v>169</v>
      </c>
      <c r="R72" s="15">
        <f t="shared" si="60"/>
        <v>0</v>
      </c>
      <c r="S72" s="10" t="str">
        <f>IFERROR(VLOOKUP(A72,'5'!U:V,2,0),"0")</f>
        <v>0</v>
      </c>
      <c r="T72" s="5" t="s">
        <v>169</v>
      </c>
      <c r="U72" s="15">
        <f t="shared" si="61"/>
        <v>0</v>
      </c>
      <c r="V72" s="10" t="str">
        <f>IFERROR(VLOOKUP(A72,'6'!U:V,2,0),"0")</f>
        <v>0</v>
      </c>
      <c r="W72" s="5" t="s">
        <v>169</v>
      </c>
      <c r="X72" s="15">
        <f t="shared" si="62"/>
        <v>0</v>
      </c>
      <c r="Y72" s="10" t="str">
        <f>IFERROR(VLOOKUP(A72,'7'!U:V,2,0),"0")</f>
        <v>0</v>
      </c>
      <c r="Z72" s="5" t="s">
        <v>169</v>
      </c>
      <c r="AA72" s="15">
        <f t="shared" si="63"/>
        <v>0</v>
      </c>
      <c r="AB72" s="10" t="str">
        <f>IFERROR(VLOOKUP(A72,'8'!U:V,2,0),"0")</f>
        <v>0</v>
      </c>
      <c r="AC72" s="5" t="s">
        <v>169</v>
      </c>
      <c r="AD72" s="15">
        <f t="shared" si="64"/>
        <v>0</v>
      </c>
      <c r="AE72" s="10" t="str">
        <f>IFERROR(VLOOKUP(A72,'9'!U:V,2,0),"0")</f>
        <v>0</v>
      </c>
      <c r="AF72" s="5" t="s">
        <v>169</v>
      </c>
      <c r="AG72" s="15">
        <f t="shared" si="65"/>
        <v>0</v>
      </c>
      <c r="AH72" s="10" t="str">
        <f>IFERROR(VLOOKUP(A72,'10'!U:V,2,0),"0")</f>
        <v>0</v>
      </c>
      <c r="AI72" s="5" t="s">
        <v>169</v>
      </c>
      <c r="AJ72" s="15">
        <f t="shared" si="66"/>
        <v>0</v>
      </c>
      <c r="AK72" s="10" t="str">
        <f>IFERROR(VLOOKUP(A72,'11'!U:V,2,0),"0")</f>
        <v>0</v>
      </c>
      <c r="AL72" s="5" t="s">
        <v>169</v>
      </c>
      <c r="AM72" s="15">
        <f t="shared" si="67"/>
        <v>0</v>
      </c>
      <c r="AN72" s="10" t="str">
        <f>IFERROR(VLOOKUP(A72,'12'!U:V,2,0),"0")</f>
        <v>0</v>
      </c>
      <c r="AO72" s="5" t="s">
        <v>169</v>
      </c>
      <c r="AP72" s="15">
        <f t="shared" si="68"/>
        <v>0</v>
      </c>
      <c r="AQ72" s="10" t="str">
        <f>IFERROR(VLOOKUP(A72,'13'!U:V,2,0),"0")</f>
        <v>0</v>
      </c>
      <c r="AR72" s="5" t="s">
        <v>169</v>
      </c>
      <c r="AS72" s="15">
        <f t="shared" si="69"/>
        <v>0</v>
      </c>
      <c r="AT72" s="10" t="str">
        <f>IFERROR(VLOOKUP(A72,'14'!U:V,2,0),"0")</f>
        <v>0</v>
      </c>
      <c r="AU72" s="5" t="s">
        <v>169</v>
      </c>
      <c r="AV72" s="15">
        <f t="shared" si="70"/>
        <v>0</v>
      </c>
      <c r="AW72" s="10" t="str">
        <f>IFERROR(VLOOKUP(A72,'15'!U:V,2,0),"0")</f>
        <v>0</v>
      </c>
      <c r="AX72" s="5" t="s">
        <v>169</v>
      </c>
      <c r="AY72" s="15">
        <f t="shared" si="71"/>
        <v>0</v>
      </c>
      <c r="AZ72" s="10" t="str">
        <f>IFERROR(VLOOKUP(A72,'16'!U:V,2,0),"0")</f>
        <v>0</v>
      </c>
      <c r="BA72" s="5" t="s">
        <v>169</v>
      </c>
      <c r="BB72" s="15">
        <f t="shared" si="72"/>
        <v>0</v>
      </c>
      <c r="BC72" s="10" t="str">
        <f>IFERROR(VLOOKUP(A72,'17'!U:V,2,0),"0")</f>
        <v>0</v>
      </c>
      <c r="BD72" s="5" t="s">
        <v>169</v>
      </c>
      <c r="BE72" s="15">
        <f t="shared" si="73"/>
        <v>0</v>
      </c>
      <c r="BF72" s="10" t="str">
        <f>IFERROR(VLOOKUP(A72,'18'!U:V,2,0),"0")</f>
        <v>0</v>
      </c>
      <c r="BG72" s="5" t="s">
        <v>169</v>
      </c>
      <c r="BH72" s="15">
        <f t="shared" si="75"/>
        <v>0</v>
      </c>
      <c r="BI72" s="10" t="str">
        <f>IFERROR(VLOOKUP(A72,'19'!U:V,2,0),"0")</f>
        <v>0</v>
      </c>
      <c r="BJ72" s="5" t="s">
        <v>169</v>
      </c>
      <c r="BK72" s="15">
        <f t="shared" si="76"/>
        <v>0</v>
      </c>
      <c r="BL72" s="10" t="str">
        <f>IFERROR(VLOOKUP(A72,'20'!U:V,2,0),"0")</f>
        <v>0</v>
      </c>
      <c r="BM72" s="5" t="s">
        <v>169</v>
      </c>
      <c r="BN72" s="15">
        <f t="shared" si="77"/>
        <v>0</v>
      </c>
      <c r="BO72" s="10" t="str">
        <f>IFERROR(VLOOKUP(A72,'21'!U:V,2,0),"0")</f>
        <v>0</v>
      </c>
      <c r="BP72" s="5" t="s">
        <v>169</v>
      </c>
      <c r="BQ72" s="15">
        <f t="shared" si="78"/>
        <v>0</v>
      </c>
      <c r="BR72" s="10" t="str">
        <f>IFERROR(VLOOKUP(A72,'22'!U:V,2,0),"0")</f>
        <v>0</v>
      </c>
      <c r="BS72" s="5" t="s">
        <v>169</v>
      </c>
      <c r="BT72" s="15">
        <f t="shared" si="79"/>
        <v>0</v>
      </c>
      <c r="BU72" s="10" t="str">
        <f>IFERROR(VLOOKUP(A72,'23'!U:V,2,0),"0")</f>
        <v>0</v>
      </c>
      <c r="BV72" s="5" t="s">
        <v>169</v>
      </c>
      <c r="BW72" s="15">
        <f t="shared" si="80"/>
        <v>0</v>
      </c>
      <c r="BX72" s="10" t="str">
        <f>IFERROR(VLOOKUP(A72,'24'!U:V,2,0),"0")</f>
        <v>0</v>
      </c>
      <c r="BY72" s="5" t="s">
        <v>169</v>
      </c>
      <c r="BZ72" s="15">
        <f t="shared" si="81"/>
        <v>0</v>
      </c>
      <c r="CA72" s="10" t="str">
        <f>IFERROR(VLOOKUP(A72,'25'!U:V,2,0),"0")</f>
        <v>0</v>
      </c>
      <c r="CB72" s="5" t="s">
        <v>169</v>
      </c>
      <c r="CC72" s="15">
        <f t="shared" si="82"/>
        <v>0</v>
      </c>
      <c r="CD72" s="10" t="str">
        <f>IFERROR(VLOOKUP(A72,'26'!U:V,2,0),"0")</f>
        <v>0</v>
      </c>
      <c r="CE72" s="5" t="s">
        <v>169</v>
      </c>
      <c r="CF72" s="15">
        <f t="shared" si="83"/>
        <v>0</v>
      </c>
      <c r="CG72" s="10" t="str">
        <f>IFERROR(VLOOKUP(A72,'27'!U:V,2,0),"0")</f>
        <v>0</v>
      </c>
      <c r="CH72" s="5" t="s">
        <v>169</v>
      </c>
      <c r="CI72" s="15">
        <f t="shared" si="84"/>
        <v>0</v>
      </c>
      <c r="CJ72" s="10" t="str">
        <f>IFERROR(VLOOKUP(A72,'28'!U:V,2,0),"0")</f>
        <v>0</v>
      </c>
      <c r="CK72" s="5" t="s">
        <v>169</v>
      </c>
      <c r="CL72" s="15">
        <f t="shared" si="85"/>
        <v>0</v>
      </c>
      <c r="CM72" s="10" t="str">
        <f>IFERROR(VLOOKUP(A72,'29'!U:V,2,0),"0")</f>
        <v>0</v>
      </c>
      <c r="CN72" s="5" t="s">
        <v>169</v>
      </c>
      <c r="CO72" s="15">
        <f t="shared" si="86"/>
        <v>0</v>
      </c>
      <c r="CP72" s="10" t="str">
        <f>IFERROR(VLOOKUP(A72,'30'!U:V,2,0),"0")</f>
        <v>0</v>
      </c>
      <c r="CQ72" s="5" t="s">
        <v>169</v>
      </c>
      <c r="CR72" s="15">
        <f t="shared" si="87"/>
        <v>0</v>
      </c>
      <c r="CS72" s="10" t="str">
        <f>IFERROR(VLOOKUP(A72,'31'!U:V,2,0),"0")</f>
        <v>0</v>
      </c>
      <c r="CT72" s="5" t="s">
        <v>169</v>
      </c>
      <c r="CU72" s="15">
        <f t="shared" si="88"/>
        <v>0</v>
      </c>
      <c r="CV72" s="10" t="str">
        <f>IFERROR(VLOOKUP(A72,'เซต1-28'!V:W,2,0),"0")</f>
        <v>0</v>
      </c>
      <c r="CW72" s="5" t="s">
        <v>169</v>
      </c>
      <c r="CX72" s="15">
        <f t="shared" si="74"/>
        <v>0</v>
      </c>
    </row>
    <row r="73" spans="1:102" x14ac:dyDescent="0.25">
      <c r="A73" s="5" t="s">
        <v>79</v>
      </c>
      <c r="B73" s="4" t="s">
        <v>80</v>
      </c>
      <c r="C73" s="13">
        <v>6.46</v>
      </c>
      <c r="D73" s="19">
        <f t="shared" si="55"/>
        <v>0</v>
      </c>
      <c r="E73" s="5" t="s">
        <v>169</v>
      </c>
      <c r="F73" s="13">
        <f t="shared" si="56"/>
        <v>0</v>
      </c>
      <c r="G73" s="10" t="str">
        <f>IFERROR(VLOOKUP(A73,'1'!U:V,2,0),"0")</f>
        <v>0</v>
      </c>
      <c r="H73" s="5" t="s">
        <v>169</v>
      </c>
      <c r="I73" s="15">
        <f t="shared" si="57"/>
        <v>0</v>
      </c>
      <c r="J73" s="10" t="str">
        <f>IFERROR(VLOOKUP(A73,'2'!U:V,2,0),"0")</f>
        <v>0</v>
      </c>
      <c r="K73" s="5" t="s">
        <v>169</v>
      </c>
      <c r="L73" s="15">
        <f t="shared" si="58"/>
        <v>0</v>
      </c>
      <c r="M73" s="10" t="str">
        <f>IFERROR(VLOOKUP(A73,'3'!U:V,2,0),"0")</f>
        <v>0</v>
      </c>
      <c r="N73" s="5" t="s">
        <v>169</v>
      </c>
      <c r="O73" s="15">
        <f t="shared" si="59"/>
        <v>0</v>
      </c>
      <c r="P73" s="10" t="str">
        <f>IFERROR(VLOOKUP(A73,'4'!U:V,2,0),"0")</f>
        <v>0</v>
      </c>
      <c r="Q73" s="5" t="s">
        <v>169</v>
      </c>
      <c r="R73" s="15">
        <f t="shared" si="60"/>
        <v>0</v>
      </c>
      <c r="S73" s="10" t="str">
        <f>IFERROR(VLOOKUP(A73,'5'!U:V,2,0),"0")</f>
        <v>0</v>
      </c>
      <c r="T73" s="5" t="s">
        <v>169</v>
      </c>
      <c r="U73" s="15">
        <f t="shared" si="61"/>
        <v>0</v>
      </c>
      <c r="V73" s="10" t="str">
        <f>IFERROR(VLOOKUP(A73,'6'!U:V,2,0),"0")</f>
        <v>0</v>
      </c>
      <c r="W73" s="5" t="s">
        <v>169</v>
      </c>
      <c r="X73" s="15">
        <f t="shared" si="62"/>
        <v>0</v>
      </c>
      <c r="Y73" s="10" t="str">
        <f>IFERROR(VLOOKUP(A73,'7'!U:V,2,0),"0")</f>
        <v>0</v>
      </c>
      <c r="Z73" s="5" t="s">
        <v>169</v>
      </c>
      <c r="AA73" s="15">
        <f t="shared" si="63"/>
        <v>0</v>
      </c>
      <c r="AB73" s="10" t="str">
        <f>IFERROR(VLOOKUP(A73,'8'!U:V,2,0),"0")</f>
        <v>0</v>
      </c>
      <c r="AC73" s="5" t="s">
        <v>169</v>
      </c>
      <c r="AD73" s="15">
        <f t="shared" si="64"/>
        <v>0</v>
      </c>
      <c r="AE73" s="10" t="str">
        <f>IFERROR(VLOOKUP(A73,'9'!U:V,2,0),"0")</f>
        <v>0</v>
      </c>
      <c r="AF73" s="5" t="s">
        <v>169</v>
      </c>
      <c r="AG73" s="15">
        <f t="shared" si="65"/>
        <v>0</v>
      </c>
      <c r="AH73" s="10" t="str">
        <f>IFERROR(VLOOKUP(A73,'10'!U:V,2,0),"0")</f>
        <v>0</v>
      </c>
      <c r="AI73" s="5" t="s">
        <v>169</v>
      </c>
      <c r="AJ73" s="15">
        <f t="shared" si="66"/>
        <v>0</v>
      </c>
      <c r="AK73" s="10" t="str">
        <f>IFERROR(VLOOKUP(A73,'11'!U:V,2,0),"0")</f>
        <v>0</v>
      </c>
      <c r="AL73" s="5" t="s">
        <v>169</v>
      </c>
      <c r="AM73" s="15">
        <f t="shared" si="67"/>
        <v>0</v>
      </c>
      <c r="AN73" s="10" t="str">
        <f>IFERROR(VLOOKUP(A73,'12'!U:V,2,0),"0")</f>
        <v>0</v>
      </c>
      <c r="AO73" s="5" t="s">
        <v>169</v>
      </c>
      <c r="AP73" s="15">
        <f t="shared" si="68"/>
        <v>0</v>
      </c>
      <c r="AQ73" s="10" t="str">
        <f>IFERROR(VLOOKUP(A73,'13'!U:V,2,0),"0")</f>
        <v>0</v>
      </c>
      <c r="AR73" s="5" t="s">
        <v>169</v>
      </c>
      <c r="AS73" s="15">
        <f t="shared" si="69"/>
        <v>0</v>
      </c>
      <c r="AT73" s="10" t="str">
        <f>IFERROR(VLOOKUP(A73,'14'!U:V,2,0),"0")</f>
        <v>0</v>
      </c>
      <c r="AU73" s="5" t="s">
        <v>169</v>
      </c>
      <c r="AV73" s="15">
        <f t="shared" si="70"/>
        <v>0</v>
      </c>
      <c r="AW73" s="10" t="str">
        <f>IFERROR(VLOOKUP(A73,'15'!U:V,2,0),"0")</f>
        <v>0</v>
      </c>
      <c r="AX73" s="5" t="s">
        <v>169</v>
      </c>
      <c r="AY73" s="15">
        <f t="shared" si="71"/>
        <v>0</v>
      </c>
      <c r="AZ73" s="10" t="str">
        <f>IFERROR(VLOOKUP(A73,'16'!U:V,2,0),"0")</f>
        <v>0</v>
      </c>
      <c r="BA73" s="5" t="s">
        <v>169</v>
      </c>
      <c r="BB73" s="15">
        <f t="shared" si="72"/>
        <v>0</v>
      </c>
      <c r="BC73" s="10" t="str">
        <f>IFERROR(VLOOKUP(A73,'17'!U:V,2,0),"0")</f>
        <v>0</v>
      </c>
      <c r="BD73" s="5" t="s">
        <v>169</v>
      </c>
      <c r="BE73" s="15">
        <f t="shared" si="73"/>
        <v>0</v>
      </c>
      <c r="BF73" s="10" t="str">
        <f>IFERROR(VLOOKUP(A73,'18'!U:V,2,0),"0")</f>
        <v>0</v>
      </c>
      <c r="BG73" s="5" t="s">
        <v>169</v>
      </c>
      <c r="BH73" s="15">
        <f t="shared" si="75"/>
        <v>0</v>
      </c>
      <c r="BI73" s="10" t="str">
        <f>IFERROR(VLOOKUP(A73,'19'!U:V,2,0),"0")</f>
        <v>0</v>
      </c>
      <c r="BJ73" s="5" t="s">
        <v>169</v>
      </c>
      <c r="BK73" s="15">
        <f t="shared" si="76"/>
        <v>0</v>
      </c>
      <c r="BL73" s="10" t="str">
        <f>IFERROR(VLOOKUP(A73,'20'!U:V,2,0),"0")</f>
        <v>0</v>
      </c>
      <c r="BM73" s="5" t="s">
        <v>169</v>
      </c>
      <c r="BN73" s="15">
        <f t="shared" si="77"/>
        <v>0</v>
      </c>
      <c r="BO73" s="10" t="str">
        <f>IFERROR(VLOOKUP(A73,'21'!U:V,2,0),"0")</f>
        <v>0</v>
      </c>
      <c r="BP73" s="5" t="s">
        <v>169</v>
      </c>
      <c r="BQ73" s="15">
        <f t="shared" si="78"/>
        <v>0</v>
      </c>
      <c r="BR73" s="10" t="str">
        <f>IFERROR(VLOOKUP(A73,'22'!U:V,2,0),"0")</f>
        <v>0</v>
      </c>
      <c r="BS73" s="5" t="s">
        <v>169</v>
      </c>
      <c r="BT73" s="15">
        <f t="shared" si="79"/>
        <v>0</v>
      </c>
      <c r="BU73" s="10" t="str">
        <f>IFERROR(VLOOKUP(A73,'23'!U:V,2,0),"0")</f>
        <v>0</v>
      </c>
      <c r="BV73" s="5" t="s">
        <v>169</v>
      </c>
      <c r="BW73" s="15">
        <f t="shared" si="80"/>
        <v>0</v>
      </c>
      <c r="BX73" s="10" t="str">
        <f>IFERROR(VLOOKUP(A73,'24'!U:V,2,0),"0")</f>
        <v>0</v>
      </c>
      <c r="BY73" s="5" t="s">
        <v>169</v>
      </c>
      <c r="BZ73" s="15">
        <f t="shared" si="81"/>
        <v>0</v>
      </c>
      <c r="CA73" s="10" t="str">
        <f>IFERROR(VLOOKUP(A73,'25'!U:V,2,0),"0")</f>
        <v>0</v>
      </c>
      <c r="CB73" s="5" t="s">
        <v>169</v>
      </c>
      <c r="CC73" s="15">
        <f t="shared" si="82"/>
        <v>0</v>
      </c>
      <c r="CD73" s="10" t="str">
        <f>IFERROR(VLOOKUP(A73,'26'!U:V,2,0),"0")</f>
        <v>0</v>
      </c>
      <c r="CE73" s="5" t="s">
        <v>169</v>
      </c>
      <c r="CF73" s="15">
        <f t="shared" si="83"/>
        <v>0</v>
      </c>
      <c r="CG73" s="10" t="str">
        <f>IFERROR(VLOOKUP(A73,'27'!U:V,2,0),"0")</f>
        <v>0</v>
      </c>
      <c r="CH73" s="5" t="s">
        <v>169</v>
      </c>
      <c r="CI73" s="15">
        <f t="shared" si="84"/>
        <v>0</v>
      </c>
      <c r="CJ73" s="10" t="str">
        <f>IFERROR(VLOOKUP(A73,'28'!U:V,2,0),"0")</f>
        <v>0</v>
      </c>
      <c r="CK73" s="5" t="s">
        <v>169</v>
      </c>
      <c r="CL73" s="15">
        <f t="shared" si="85"/>
        <v>0</v>
      </c>
      <c r="CM73" s="10" t="str">
        <f>IFERROR(VLOOKUP(A73,'29'!U:V,2,0),"0")</f>
        <v>0</v>
      </c>
      <c r="CN73" s="5" t="s">
        <v>169</v>
      </c>
      <c r="CO73" s="15">
        <f t="shared" si="86"/>
        <v>0</v>
      </c>
      <c r="CP73" s="10" t="str">
        <f>IFERROR(VLOOKUP(A73,'30'!U:V,2,0),"0")</f>
        <v>0</v>
      </c>
      <c r="CQ73" s="5" t="s">
        <v>169</v>
      </c>
      <c r="CR73" s="15">
        <f t="shared" si="87"/>
        <v>0</v>
      </c>
      <c r="CS73" s="10" t="str">
        <f>IFERROR(VLOOKUP(A73,'31'!U:V,2,0),"0")</f>
        <v>0</v>
      </c>
      <c r="CT73" s="5" t="s">
        <v>169</v>
      </c>
      <c r="CU73" s="15">
        <f t="shared" si="88"/>
        <v>0</v>
      </c>
      <c r="CV73" s="10" t="str">
        <f>IFERROR(VLOOKUP(A73,'เซต1-28'!V:W,2,0),"0")</f>
        <v>0</v>
      </c>
      <c r="CW73" s="5" t="s">
        <v>169</v>
      </c>
      <c r="CX73" s="15">
        <f t="shared" si="74"/>
        <v>0</v>
      </c>
    </row>
    <row r="74" spans="1:102" x14ac:dyDescent="0.25">
      <c r="A74" s="5" t="s">
        <v>220</v>
      </c>
      <c r="B74" s="4" t="s">
        <v>84</v>
      </c>
      <c r="C74" s="13">
        <v>8.2799999999999994</v>
      </c>
      <c r="D74" s="19">
        <f t="shared" si="55"/>
        <v>0</v>
      </c>
      <c r="E74" s="5" t="s">
        <v>169</v>
      </c>
      <c r="F74" s="13">
        <f t="shared" si="56"/>
        <v>0</v>
      </c>
      <c r="G74" s="10" t="str">
        <f>IFERROR(VLOOKUP(A74,'1'!U:V,2,0),"0")</f>
        <v>0</v>
      </c>
      <c r="H74" s="5" t="s">
        <v>169</v>
      </c>
      <c r="I74" s="15">
        <f t="shared" si="57"/>
        <v>0</v>
      </c>
      <c r="J74" s="10" t="str">
        <f>IFERROR(VLOOKUP(A74,'2'!U:V,2,0),"0")</f>
        <v>0</v>
      </c>
      <c r="K74" s="5" t="s">
        <v>169</v>
      </c>
      <c r="L74" s="15">
        <f t="shared" si="58"/>
        <v>0</v>
      </c>
      <c r="M74" s="10" t="str">
        <f>IFERROR(VLOOKUP(A74,'3'!U:V,2,0),"0")</f>
        <v>0</v>
      </c>
      <c r="N74" s="5" t="s">
        <v>169</v>
      </c>
      <c r="O74" s="15">
        <f t="shared" si="59"/>
        <v>0</v>
      </c>
      <c r="P74" s="10" t="str">
        <f>IFERROR(VLOOKUP(A74,'4'!U:V,2,0),"0")</f>
        <v>0</v>
      </c>
      <c r="Q74" s="5" t="s">
        <v>169</v>
      </c>
      <c r="R74" s="15">
        <f t="shared" si="60"/>
        <v>0</v>
      </c>
      <c r="S74" s="10" t="str">
        <f>IFERROR(VLOOKUP(A74,'5'!U:V,2,0),"0")</f>
        <v>0</v>
      </c>
      <c r="T74" s="5" t="s">
        <v>169</v>
      </c>
      <c r="U74" s="15">
        <f t="shared" si="61"/>
        <v>0</v>
      </c>
      <c r="V74" s="10" t="str">
        <f>IFERROR(VLOOKUP(A74,'6'!U:V,2,0),"0")</f>
        <v>0</v>
      </c>
      <c r="W74" s="5" t="s">
        <v>169</v>
      </c>
      <c r="X74" s="15">
        <f t="shared" si="62"/>
        <v>0</v>
      </c>
      <c r="Y74" s="10" t="str">
        <f>IFERROR(VLOOKUP(A74,'7'!U:V,2,0),"0")</f>
        <v>0</v>
      </c>
      <c r="Z74" s="5" t="s">
        <v>169</v>
      </c>
      <c r="AA74" s="15">
        <f t="shared" si="63"/>
        <v>0</v>
      </c>
      <c r="AB74" s="10" t="str">
        <f>IFERROR(VLOOKUP(A74,'8'!U:V,2,0),"0")</f>
        <v>0</v>
      </c>
      <c r="AC74" s="5" t="s">
        <v>169</v>
      </c>
      <c r="AD74" s="15">
        <f t="shared" si="64"/>
        <v>0</v>
      </c>
      <c r="AE74" s="10" t="str">
        <f>IFERROR(VLOOKUP(A74,'9'!U:V,2,0),"0")</f>
        <v>0</v>
      </c>
      <c r="AF74" s="5" t="s">
        <v>169</v>
      </c>
      <c r="AG74" s="15">
        <f t="shared" si="65"/>
        <v>0</v>
      </c>
      <c r="AH74" s="10" t="str">
        <f>IFERROR(VLOOKUP(A74,'10'!U:V,2,0),"0")</f>
        <v>0</v>
      </c>
      <c r="AI74" s="5" t="s">
        <v>169</v>
      </c>
      <c r="AJ74" s="15">
        <f t="shared" si="66"/>
        <v>0</v>
      </c>
      <c r="AK74" s="10" t="str">
        <f>IFERROR(VLOOKUP(A74,'11'!U:V,2,0),"0")</f>
        <v>0</v>
      </c>
      <c r="AL74" s="5" t="s">
        <v>169</v>
      </c>
      <c r="AM74" s="15">
        <f t="shared" si="67"/>
        <v>0</v>
      </c>
      <c r="AN74" s="10" t="str">
        <f>IFERROR(VLOOKUP(A74,'12'!U:V,2,0),"0")</f>
        <v>0</v>
      </c>
      <c r="AO74" s="5" t="s">
        <v>169</v>
      </c>
      <c r="AP74" s="15">
        <f t="shared" si="68"/>
        <v>0</v>
      </c>
      <c r="AQ74" s="10" t="str">
        <f>IFERROR(VLOOKUP(A74,'13'!U:V,2,0),"0")</f>
        <v>0</v>
      </c>
      <c r="AR74" s="5" t="s">
        <v>169</v>
      </c>
      <c r="AS74" s="15">
        <f t="shared" si="69"/>
        <v>0</v>
      </c>
      <c r="AT74" s="10" t="str">
        <f>IFERROR(VLOOKUP(A74,'14'!U:V,2,0),"0")</f>
        <v>0</v>
      </c>
      <c r="AU74" s="5" t="s">
        <v>169</v>
      </c>
      <c r="AV74" s="15">
        <f t="shared" si="70"/>
        <v>0</v>
      </c>
      <c r="AW74" s="10" t="str">
        <f>IFERROR(VLOOKUP(A74,'15'!U:V,2,0),"0")</f>
        <v>0</v>
      </c>
      <c r="AX74" s="5" t="s">
        <v>169</v>
      </c>
      <c r="AY74" s="15">
        <f t="shared" si="71"/>
        <v>0</v>
      </c>
      <c r="AZ74" s="10" t="str">
        <f>IFERROR(VLOOKUP(A74,'16'!U:V,2,0),"0")</f>
        <v>0</v>
      </c>
      <c r="BA74" s="5" t="s">
        <v>169</v>
      </c>
      <c r="BB74" s="15">
        <f t="shared" si="72"/>
        <v>0</v>
      </c>
      <c r="BC74" s="10" t="str">
        <f>IFERROR(VLOOKUP(A74,'17'!U:V,2,0),"0")</f>
        <v>0</v>
      </c>
      <c r="BD74" s="5" t="s">
        <v>169</v>
      </c>
      <c r="BE74" s="15">
        <f t="shared" si="73"/>
        <v>0</v>
      </c>
      <c r="BF74" s="10" t="str">
        <f>IFERROR(VLOOKUP(A74,'18'!U:V,2,0),"0")</f>
        <v>0</v>
      </c>
      <c r="BG74" s="5" t="s">
        <v>169</v>
      </c>
      <c r="BH74" s="15">
        <f t="shared" si="75"/>
        <v>0</v>
      </c>
      <c r="BI74" s="10" t="str">
        <f>IFERROR(VLOOKUP(A74,'19'!U:V,2,0),"0")</f>
        <v>0</v>
      </c>
      <c r="BJ74" s="5" t="s">
        <v>169</v>
      </c>
      <c r="BK74" s="15">
        <f t="shared" si="76"/>
        <v>0</v>
      </c>
      <c r="BL74" s="10" t="str">
        <f>IFERROR(VLOOKUP(A74,'20'!U:V,2,0),"0")</f>
        <v>0</v>
      </c>
      <c r="BM74" s="5" t="s">
        <v>169</v>
      </c>
      <c r="BN74" s="15">
        <f t="shared" si="77"/>
        <v>0</v>
      </c>
      <c r="BO74" s="10" t="str">
        <f>IFERROR(VLOOKUP(A74,'21'!U:V,2,0),"0")</f>
        <v>0</v>
      </c>
      <c r="BP74" s="5" t="s">
        <v>169</v>
      </c>
      <c r="BQ74" s="15">
        <f t="shared" si="78"/>
        <v>0</v>
      </c>
      <c r="BR74" s="10" t="str">
        <f>IFERROR(VLOOKUP(A74,'22'!U:V,2,0),"0")</f>
        <v>0</v>
      </c>
      <c r="BS74" s="5" t="s">
        <v>169</v>
      </c>
      <c r="BT74" s="15">
        <f t="shared" si="79"/>
        <v>0</v>
      </c>
      <c r="BU74" s="10" t="str">
        <f>IFERROR(VLOOKUP(A74,'23'!U:V,2,0),"0")</f>
        <v>0</v>
      </c>
      <c r="BV74" s="5" t="s">
        <v>169</v>
      </c>
      <c r="BW74" s="15">
        <f t="shared" si="80"/>
        <v>0</v>
      </c>
      <c r="BX74" s="10" t="str">
        <f>IFERROR(VLOOKUP(A74,'24'!U:V,2,0),"0")</f>
        <v>0</v>
      </c>
      <c r="BY74" s="5" t="s">
        <v>169</v>
      </c>
      <c r="BZ74" s="15">
        <f t="shared" si="81"/>
        <v>0</v>
      </c>
      <c r="CA74" s="10" t="str">
        <f>IFERROR(VLOOKUP(A74,'25'!U:V,2,0),"0")</f>
        <v>0</v>
      </c>
      <c r="CB74" s="5" t="s">
        <v>169</v>
      </c>
      <c r="CC74" s="15">
        <f t="shared" si="82"/>
        <v>0</v>
      </c>
      <c r="CD74" s="10" t="str">
        <f>IFERROR(VLOOKUP(A74,'26'!U:V,2,0),"0")</f>
        <v>0</v>
      </c>
      <c r="CE74" s="5" t="s">
        <v>169</v>
      </c>
      <c r="CF74" s="15">
        <f t="shared" si="83"/>
        <v>0</v>
      </c>
      <c r="CG74" s="10" t="str">
        <f>IFERROR(VLOOKUP(A74,'27'!U:V,2,0),"0")</f>
        <v>0</v>
      </c>
      <c r="CH74" s="5" t="s">
        <v>169</v>
      </c>
      <c r="CI74" s="15">
        <f t="shared" si="84"/>
        <v>0</v>
      </c>
      <c r="CJ74" s="10" t="str">
        <f>IFERROR(VLOOKUP(A74,'28'!U:V,2,0),"0")</f>
        <v>0</v>
      </c>
      <c r="CK74" s="5" t="s">
        <v>169</v>
      </c>
      <c r="CL74" s="15">
        <f t="shared" si="85"/>
        <v>0</v>
      </c>
      <c r="CM74" s="10" t="str">
        <f>IFERROR(VLOOKUP(A74,'29'!U:V,2,0),"0")</f>
        <v>0</v>
      </c>
      <c r="CN74" s="5" t="s">
        <v>169</v>
      </c>
      <c r="CO74" s="15">
        <f t="shared" si="86"/>
        <v>0</v>
      </c>
      <c r="CP74" s="10" t="str">
        <f>IFERROR(VLOOKUP(A74,'30'!U:V,2,0),"0")</f>
        <v>0</v>
      </c>
      <c r="CQ74" s="5" t="s">
        <v>169</v>
      </c>
      <c r="CR74" s="15">
        <f t="shared" si="87"/>
        <v>0</v>
      </c>
      <c r="CS74" s="10" t="str">
        <f>IFERROR(VLOOKUP(A74,'31'!U:V,2,0),"0")</f>
        <v>0</v>
      </c>
      <c r="CT74" s="5" t="s">
        <v>169</v>
      </c>
      <c r="CU74" s="15">
        <f t="shared" si="88"/>
        <v>0</v>
      </c>
      <c r="CV74" s="10" t="str">
        <f>IFERROR(VLOOKUP(A74,'เซต1-28'!V:W,2,0),"0")</f>
        <v>0</v>
      </c>
      <c r="CW74" s="5" t="s">
        <v>169</v>
      </c>
      <c r="CX74" s="15">
        <f t="shared" si="74"/>
        <v>0</v>
      </c>
    </row>
    <row r="75" spans="1:102" x14ac:dyDescent="0.25">
      <c r="A75" s="5" t="s">
        <v>83</v>
      </c>
      <c r="B75" s="4" t="s">
        <v>84</v>
      </c>
      <c r="C75" s="13">
        <v>8.2799999999999994</v>
      </c>
      <c r="D75" s="19">
        <f t="shared" si="55"/>
        <v>0</v>
      </c>
      <c r="E75" s="5" t="s">
        <v>169</v>
      </c>
      <c r="F75" s="13">
        <f t="shared" si="56"/>
        <v>0</v>
      </c>
      <c r="G75" s="10" t="str">
        <f>IFERROR(VLOOKUP(A75,'1'!U:V,2,0),"0")</f>
        <v>0</v>
      </c>
      <c r="H75" s="5" t="s">
        <v>169</v>
      </c>
      <c r="I75" s="15">
        <f t="shared" si="57"/>
        <v>0</v>
      </c>
      <c r="J75" s="10" t="str">
        <f>IFERROR(VLOOKUP(A75,'2'!U:V,2,0),"0")</f>
        <v>0</v>
      </c>
      <c r="K75" s="5" t="s">
        <v>169</v>
      </c>
      <c r="L75" s="15">
        <f t="shared" si="58"/>
        <v>0</v>
      </c>
      <c r="M75" s="10" t="str">
        <f>IFERROR(VLOOKUP(A75,'3'!U:V,2,0),"0")</f>
        <v>0</v>
      </c>
      <c r="N75" s="5" t="s">
        <v>169</v>
      </c>
      <c r="O75" s="15">
        <f t="shared" si="59"/>
        <v>0</v>
      </c>
      <c r="P75" s="10" t="str">
        <f>IFERROR(VLOOKUP(A75,'4'!U:V,2,0),"0")</f>
        <v>0</v>
      </c>
      <c r="Q75" s="5" t="s">
        <v>169</v>
      </c>
      <c r="R75" s="15">
        <f t="shared" si="60"/>
        <v>0</v>
      </c>
      <c r="S75" s="10" t="str">
        <f>IFERROR(VLOOKUP(A75,'5'!U:V,2,0),"0")</f>
        <v>0</v>
      </c>
      <c r="T75" s="5" t="s">
        <v>169</v>
      </c>
      <c r="U75" s="15">
        <f t="shared" si="61"/>
        <v>0</v>
      </c>
      <c r="V75" s="10" t="str">
        <f>IFERROR(VLOOKUP(A75,'6'!U:V,2,0),"0")</f>
        <v>0</v>
      </c>
      <c r="W75" s="5" t="s">
        <v>169</v>
      </c>
      <c r="X75" s="15">
        <f t="shared" si="62"/>
        <v>0</v>
      </c>
      <c r="Y75" s="10" t="str">
        <f>IFERROR(VLOOKUP(A75,'7'!U:V,2,0),"0")</f>
        <v>0</v>
      </c>
      <c r="Z75" s="5" t="s">
        <v>169</v>
      </c>
      <c r="AA75" s="15">
        <f t="shared" si="63"/>
        <v>0</v>
      </c>
      <c r="AB75" s="10" t="str">
        <f>IFERROR(VLOOKUP(A75,'8'!U:V,2,0),"0")</f>
        <v>0</v>
      </c>
      <c r="AC75" s="5" t="s">
        <v>169</v>
      </c>
      <c r="AD75" s="15">
        <f t="shared" si="64"/>
        <v>0</v>
      </c>
      <c r="AE75" s="10" t="str">
        <f>IFERROR(VLOOKUP(A75,'9'!U:V,2,0),"0")</f>
        <v>0</v>
      </c>
      <c r="AF75" s="5" t="s">
        <v>169</v>
      </c>
      <c r="AG75" s="15">
        <f t="shared" si="65"/>
        <v>0</v>
      </c>
      <c r="AH75" s="10" t="str">
        <f>IFERROR(VLOOKUP(A75,'10'!U:V,2,0),"0")</f>
        <v>0</v>
      </c>
      <c r="AI75" s="5" t="s">
        <v>169</v>
      </c>
      <c r="AJ75" s="15">
        <f t="shared" si="66"/>
        <v>0</v>
      </c>
      <c r="AK75" s="10" t="str">
        <f>IFERROR(VLOOKUP(A75,'11'!U:V,2,0),"0")</f>
        <v>0</v>
      </c>
      <c r="AL75" s="5" t="s">
        <v>169</v>
      </c>
      <c r="AM75" s="15">
        <f t="shared" si="67"/>
        <v>0</v>
      </c>
      <c r="AN75" s="10" t="str">
        <f>IFERROR(VLOOKUP(A75,'12'!U:V,2,0),"0")</f>
        <v>0</v>
      </c>
      <c r="AO75" s="5" t="s">
        <v>169</v>
      </c>
      <c r="AP75" s="15">
        <f t="shared" si="68"/>
        <v>0</v>
      </c>
      <c r="AQ75" s="10" t="str">
        <f>IFERROR(VLOOKUP(A75,'13'!U:V,2,0),"0")</f>
        <v>0</v>
      </c>
      <c r="AR75" s="5" t="s">
        <v>169</v>
      </c>
      <c r="AS75" s="15">
        <f t="shared" si="69"/>
        <v>0</v>
      </c>
      <c r="AT75" s="10" t="str">
        <f>IFERROR(VLOOKUP(A75,'14'!U:V,2,0),"0")</f>
        <v>0</v>
      </c>
      <c r="AU75" s="5" t="s">
        <v>169</v>
      </c>
      <c r="AV75" s="15">
        <f t="shared" si="70"/>
        <v>0</v>
      </c>
      <c r="AW75" s="10" t="str">
        <f>IFERROR(VLOOKUP(A75,'15'!U:V,2,0),"0")</f>
        <v>0</v>
      </c>
      <c r="AX75" s="5" t="s">
        <v>169</v>
      </c>
      <c r="AY75" s="15">
        <f t="shared" si="71"/>
        <v>0</v>
      </c>
      <c r="AZ75" s="10" t="str">
        <f>IFERROR(VLOOKUP(A75,'16'!U:V,2,0),"0")</f>
        <v>0</v>
      </c>
      <c r="BA75" s="5" t="s">
        <v>169</v>
      </c>
      <c r="BB75" s="15">
        <f t="shared" si="72"/>
        <v>0</v>
      </c>
      <c r="BC75" s="10" t="str">
        <f>IFERROR(VLOOKUP(A75,'17'!U:V,2,0),"0")</f>
        <v>0</v>
      </c>
      <c r="BD75" s="5" t="s">
        <v>169</v>
      </c>
      <c r="BE75" s="15">
        <f t="shared" si="73"/>
        <v>0</v>
      </c>
      <c r="BF75" s="10" t="str">
        <f>IFERROR(VLOOKUP(A75,'18'!U:V,2,0),"0")</f>
        <v>0</v>
      </c>
      <c r="BG75" s="5" t="s">
        <v>169</v>
      </c>
      <c r="BH75" s="15">
        <f t="shared" si="75"/>
        <v>0</v>
      </c>
      <c r="BI75" s="10" t="str">
        <f>IFERROR(VLOOKUP(A75,'19'!U:V,2,0),"0")</f>
        <v>0</v>
      </c>
      <c r="BJ75" s="5" t="s">
        <v>169</v>
      </c>
      <c r="BK75" s="15">
        <f t="shared" si="76"/>
        <v>0</v>
      </c>
      <c r="BL75" s="10" t="str">
        <f>IFERROR(VLOOKUP(A75,'20'!U:V,2,0),"0")</f>
        <v>0</v>
      </c>
      <c r="BM75" s="5" t="s">
        <v>169</v>
      </c>
      <c r="BN75" s="15">
        <f t="shared" si="77"/>
        <v>0</v>
      </c>
      <c r="BO75" s="10" t="str">
        <f>IFERROR(VLOOKUP(A75,'21'!U:V,2,0),"0")</f>
        <v>0</v>
      </c>
      <c r="BP75" s="5" t="s">
        <v>169</v>
      </c>
      <c r="BQ75" s="15">
        <f t="shared" si="78"/>
        <v>0</v>
      </c>
      <c r="BR75" s="10" t="str">
        <f>IFERROR(VLOOKUP(A75,'22'!U:V,2,0),"0")</f>
        <v>0</v>
      </c>
      <c r="BS75" s="5" t="s">
        <v>169</v>
      </c>
      <c r="BT75" s="15">
        <f t="shared" si="79"/>
        <v>0</v>
      </c>
      <c r="BU75" s="10" t="str">
        <f>IFERROR(VLOOKUP(A75,'23'!U:V,2,0),"0")</f>
        <v>0</v>
      </c>
      <c r="BV75" s="5" t="s">
        <v>169</v>
      </c>
      <c r="BW75" s="15">
        <f t="shared" si="80"/>
        <v>0</v>
      </c>
      <c r="BX75" s="10" t="str">
        <f>IFERROR(VLOOKUP(A75,'24'!U:V,2,0),"0")</f>
        <v>0</v>
      </c>
      <c r="BY75" s="5" t="s">
        <v>169</v>
      </c>
      <c r="BZ75" s="15">
        <f t="shared" si="81"/>
        <v>0</v>
      </c>
      <c r="CA75" s="10" t="str">
        <f>IFERROR(VLOOKUP(A75,'25'!U:V,2,0),"0")</f>
        <v>0</v>
      </c>
      <c r="CB75" s="5" t="s">
        <v>169</v>
      </c>
      <c r="CC75" s="15">
        <f t="shared" si="82"/>
        <v>0</v>
      </c>
      <c r="CD75" s="10" t="str">
        <f>IFERROR(VLOOKUP(A75,'26'!U:V,2,0),"0")</f>
        <v>0</v>
      </c>
      <c r="CE75" s="5" t="s">
        <v>169</v>
      </c>
      <c r="CF75" s="15">
        <f t="shared" si="83"/>
        <v>0</v>
      </c>
      <c r="CG75" s="10" t="str">
        <f>IFERROR(VLOOKUP(A75,'27'!U:V,2,0),"0")</f>
        <v>0</v>
      </c>
      <c r="CH75" s="5" t="s">
        <v>169</v>
      </c>
      <c r="CI75" s="15">
        <f t="shared" si="84"/>
        <v>0</v>
      </c>
      <c r="CJ75" s="10" t="str">
        <f>IFERROR(VLOOKUP(A75,'28'!U:V,2,0),"0")</f>
        <v>0</v>
      </c>
      <c r="CK75" s="5" t="s">
        <v>169</v>
      </c>
      <c r="CL75" s="15">
        <f t="shared" si="85"/>
        <v>0</v>
      </c>
      <c r="CM75" s="10" t="str">
        <f>IFERROR(VLOOKUP(A75,'29'!U:V,2,0),"0")</f>
        <v>0</v>
      </c>
      <c r="CN75" s="5" t="s">
        <v>169</v>
      </c>
      <c r="CO75" s="15">
        <f t="shared" si="86"/>
        <v>0</v>
      </c>
      <c r="CP75" s="10" t="str">
        <f>IFERROR(VLOOKUP(A75,'30'!U:V,2,0),"0")</f>
        <v>0</v>
      </c>
      <c r="CQ75" s="5" t="s">
        <v>169</v>
      </c>
      <c r="CR75" s="15">
        <f t="shared" si="87"/>
        <v>0</v>
      </c>
      <c r="CS75" s="10" t="str">
        <f>IFERROR(VLOOKUP(A75,'31'!U:V,2,0),"0")</f>
        <v>0</v>
      </c>
      <c r="CT75" s="5" t="s">
        <v>169</v>
      </c>
      <c r="CU75" s="15">
        <f t="shared" si="88"/>
        <v>0</v>
      </c>
      <c r="CV75" s="10" t="str">
        <f>IFERROR(VLOOKUP(A75,'เซต1-28'!V:W,2,0),"0")</f>
        <v>0</v>
      </c>
      <c r="CW75" s="5" t="s">
        <v>169</v>
      </c>
      <c r="CX75" s="15">
        <f t="shared" si="74"/>
        <v>0</v>
      </c>
    </row>
    <row r="76" spans="1:102" x14ac:dyDescent="0.25">
      <c r="A76" s="5" t="s">
        <v>236</v>
      </c>
      <c r="B76" s="4" t="s">
        <v>72</v>
      </c>
      <c r="C76" s="13">
        <v>4.43</v>
      </c>
      <c r="D76" s="19">
        <f t="shared" si="55"/>
        <v>0</v>
      </c>
      <c r="E76" s="5" t="s">
        <v>169</v>
      </c>
      <c r="F76" s="13">
        <f t="shared" si="56"/>
        <v>0</v>
      </c>
      <c r="G76" s="10" t="str">
        <f>IFERROR(VLOOKUP(A76,'1'!U:V,2,0),"0")</f>
        <v>0</v>
      </c>
      <c r="H76" s="5" t="s">
        <v>169</v>
      </c>
      <c r="I76" s="15">
        <f t="shared" si="57"/>
        <v>0</v>
      </c>
      <c r="J76" s="10" t="str">
        <f>IFERROR(VLOOKUP(A76,'2'!U:V,2,0),"0")</f>
        <v>0</v>
      </c>
      <c r="K76" s="5" t="s">
        <v>169</v>
      </c>
      <c r="L76" s="15">
        <f t="shared" si="58"/>
        <v>0</v>
      </c>
      <c r="M76" s="10" t="str">
        <f>IFERROR(VLOOKUP(A76,'3'!U:V,2,0),"0")</f>
        <v>0</v>
      </c>
      <c r="N76" s="5" t="s">
        <v>169</v>
      </c>
      <c r="O76" s="15">
        <f t="shared" si="59"/>
        <v>0</v>
      </c>
      <c r="P76" s="10" t="str">
        <f>IFERROR(VLOOKUP(A76,'4'!U:V,2,0),"0")</f>
        <v>0</v>
      </c>
      <c r="Q76" s="5" t="s">
        <v>169</v>
      </c>
      <c r="R76" s="15">
        <f t="shared" si="60"/>
        <v>0</v>
      </c>
      <c r="S76" s="10" t="str">
        <f>IFERROR(VLOOKUP(A76,'5'!U:V,2,0),"0")</f>
        <v>0</v>
      </c>
      <c r="T76" s="5" t="s">
        <v>169</v>
      </c>
      <c r="U76" s="15">
        <f t="shared" si="61"/>
        <v>0</v>
      </c>
      <c r="V76" s="10" t="str">
        <f>IFERROR(VLOOKUP(A76,'6'!U:V,2,0),"0")</f>
        <v>0</v>
      </c>
      <c r="W76" s="5" t="s">
        <v>169</v>
      </c>
      <c r="X76" s="15">
        <f t="shared" si="62"/>
        <v>0</v>
      </c>
      <c r="Y76" s="10" t="str">
        <f>IFERROR(VLOOKUP(A76,'7'!U:V,2,0),"0")</f>
        <v>0</v>
      </c>
      <c r="Z76" s="5" t="s">
        <v>169</v>
      </c>
      <c r="AA76" s="15">
        <f t="shared" si="63"/>
        <v>0</v>
      </c>
      <c r="AB76" s="10" t="str">
        <f>IFERROR(VLOOKUP(A76,'8'!U:V,2,0),"0")</f>
        <v>0</v>
      </c>
      <c r="AC76" s="5" t="s">
        <v>169</v>
      </c>
      <c r="AD76" s="15">
        <f t="shared" si="64"/>
        <v>0</v>
      </c>
      <c r="AE76" s="10" t="str">
        <f>IFERROR(VLOOKUP(A76,'9'!U:V,2,0),"0")</f>
        <v>0</v>
      </c>
      <c r="AF76" s="5" t="s">
        <v>169</v>
      </c>
      <c r="AG76" s="15">
        <f t="shared" si="65"/>
        <v>0</v>
      </c>
      <c r="AH76" s="10" t="str">
        <f>IFERROR(VLOOKUP(A76,'10'!U:V,2,0),"0")</f>
        <v>0</v>
      </c>
      <c r="AI76" s="5" t="s">
        <v>169</v>
      </c>
      <c r="AJ76" s="15">
        <f t="shared" si="66"/>
        <v>0</v>
      </c>
      <c r="AK76" s="10" t="str">
        <f>IFERROR(VLOOKUP(A76,'11'!U:V,2,0),"0")</f>
        <v>0</v>
      </c>
      <c r="AL76" s="5" t="s">
        <v>169</v>
      </c>
      <c r="AM76" s="15">
        <f t="shared" si="67"/>
        <v>0</v>
      </c>
      <c r="AN76" s="10" t="str">
        <f>IFERROR(VLOOKUP(A76,'12'!U:V,2,0),"0")</f>
        <v>0</v>
      </c>
      <c r="AO76" s="5" t="s">
        <v>169</v>
      </c>
      <c r="AP76" s="15">
        <f t="shared" si="68"/>
        <v>0</v>
      </c>
      <c r="AQ76" s="10" t="str">
        <f>IFERROR(VLOOKUP(A76,'13'!U:V,2,0),"0")</f>
        <v>0</v>
      </c>
      <c r="AR76" s="5" t="s">
        <v>169</v>
      </c>
      <c r="AS76" s="15">
        <f t="shared" si="69"/>
        <v>0</v>
      </c>
      <c r="AT76" s="10" t="str">
        <f>IFERROR(VLOOKUP(A76,'14'!U:V,2,0),"0")</f>
        <v>0</v>
      </c>
      <c r="AU76" s="5" t="s">
        <v>169</v>
      </c>
      <c r="AV76" s="15">
        <f t="shared" si="70"/>
        <v>0</v>
      </c>
      <c r="AW76" s="10" t="str">
        <f>IFERROR(VLOOKUP(A76,'15'!U:V,2,0),"0")</f>
        <v>0</v>
      </c>
      <c r="AX76" s="5" t="s">
        <v>169</v>
      </c>
      <c r="AY76" s="15">
        <f t="shared" si="71"/>
        <v>0</v>
      </c>
      <c r="AZ76" s="10" t="str">
        <f>IFERROR(VLOOKUP(A76,'16'!U:V,2,0),"0")</f>
        <v>0</v>
      </c>
      <c r="BA76" s="5" t="s">
        <v>169</v>
      </c>
      <c r="BB76" s="15">
        <f t="shared" si="72"/>
        <v>0</v>
      </c>
      <c r="BC76" s="10" t="str">
        <f>IFERROR(VLOOKUP(A76,'17'!U:V,2,0),"0")</f>
        <v>0</v>
      </c>
      <c r="BD76" s="5" t="s">
        <v>169</v>
      </c>
      <c r="BE76" s="15">
        <f t="shared" si="73"/>
        <v>0</v>
      </c>
      <c r="BF76" s="10" t="str">
        <f>IFERROR(VLOOKUP(A76,'18'!U:V,2,0),"0")</f>
        <v>0</v>
      </c>
      <c r="BG76" s="5" t="s">
        <v>169</v>
      </c>
      <c r="BH76" s="15">
        <f t="shared" si="75"/>
        <v>0</v>
      </c>
      <c r="BI76" s="10" t="str">
        <f>IFERROR(VLOOKUP(A76,'19'!U:V,2,0),"0")</f>
        <v>0</v>
      </c>
      <c r="BJ76" s="5" t="s">
        <v>169</v>
      </c>
      <c r="BK76" s="15">
        <f t="shared" si="76"/>
        <v>0</v>
      </c>
      <c r="BL76" s="10" t="str">
        <f>IFERROR(VLOOKUP(A76,'20'!U:V,2,0),"0")</f>
        <v>0</v>
      </c>
      <c r="BM76" s="5" t="s">
        <v>169</v>
      </c>
      <c r="BN76" s="15">
        <f t="shared" si="77"/>
        <v>0</v>
      </c>
      <c r="BO76" s="10" t="str">
        <f>IFERROR(VLOOKUP(A76,'21'!U:V,2,0),"0")</f>
        <v>0</v>
      </c>
      <c r="BP76" s="5" t="s">
        <v>169</v>
      </c>
      <c r="BQ76" s="15">
        <f t="shared" si="78"/>
        <v>0</v>
      </c>
      <c r="BR76" s="10" t="str">
        <f>IFERROR(VLOOKUP(A76,'22'!U:V,2,0),"0")</f>
        <v>0</v>
      </c>
      <c r="BS76" s="5" t="s">
        <v>169</v>
      </c>
      <c r="BT76" s="15">
        <f t="shared" si="79"/>
        <v>0</v>
      </c>
      <c r="BU76" s="10" t="str">
        <f>IFERROR(VLOOKUP(A76,'23'!U:V,2,0),"0")</f>
        <v>0</v>
      </c>
      <c r="BV76" s="5" t="s">
        <v>169</v>
      </c>
      <c r="BW76" s="15">
        <f t="shared" si="80"/>
        <v>0</v>
      </c>
      <c r="BX76" s="10" t="str">
        <f>IFERROR(VLOOKUP(A76,'24'!U:V,2,0),"0")</f>
        <v>0</v>
      </c>
      <c r="BY76" s="5" t="s">
        <v>169</v>
      </c>
      <c r="BZ76" s="15">
        <f t="shared" si="81"/>
        <v>0</v>
      </c>
      <c r="CA76" s="10" t="str">
        <f>IFERROR(VLOOKUP(A76,'25'!U:V,2,0),"0")</f>
        <v>0</v>
      </c>
      <c r="CB76" s="5" t="s">
        <v>169</v>
      </c>
      <c r="CC76" s="15">
        <f t="shared" si="82"/>
        <v>0</v>
      </c>
      <c r="CD76" s="10" t="str">
        <f>IFERROR(VLOOKUP(A76,'26'!U:V,2,0),"0")</f>
        <v>0</v>
      </c>
      <c r="CE76" s="5" t="s">
        <v>169</v>
      </c>
      <c r="CF76" s="15">
        <f t="shared" si="83"/>
        <v>0</v>
      </c>
      <c r="CG76" s="10" t="str">
        <f>IFERROR(VLOOKUP(A76,'27'!U:V,2,0),"0")</f>
        <v>0</v>
      </c>
      <c r="CH76" s="5" t="s">
        <v>169</v>
      </c>
      <c r="CI76" s="15">
        <f t="shared" si="84"/>
        <v>0</v>
      </c>
      <c r="CJ76" s="10" t="str">
        <f>IFERROR(VLOOKUP(A76,'28'!U:V,2,0),"0")</f>
        <v>0</v>
      </c>
      <c r="CK76" s="5" t="s">
        <v>169</v>
      </c>
      <c r="CL76" s="15">
        <f t="shared" si="85"/>
        <v>0</v>
      </c>
      <c r="CM76" s="10" t="str">
        <f>IFERROR(VLOOKUP(A76,'29'!U:V,2,0),"0")</f>
        <v>0</v>
      </c>
      <c r="CN76" s="5" t="s">
        <v>169</v>
      </c>
      <c r="CO76" s="15">
        <f t="shared" si="86"/>
        <v>0</v>
      </c>
      <c r="CP76" s="10" t="str">
        <f>IFERROR(VLOOKUP(A76,'30'!U:V,2,0),"0")</f>
        <v>0</v>
      </c>
      <c r="CQ76" s="5" t="s">
        <v>169</v>
      </c>
      <c r="CR76" s="15">
        <f t="shared" si="87"/>
        <v>0</v>
      </c>
      <c r="CS76" s="10" t="str">
        <f>IFERROR(VLOOKUP(A76,'31'!U:V,2,0),"0")</f>
        <v>0</v>
      </c>
      <c r="CT76" s="5" t="s">
        <v>169</v>
      </c>
      <c r="CU76" s="15">
        <f t="shared" si="88"/>
        <v>0</v>
      </c>
      <c r="CV76" s="10" t="str">
        <f>IFERROR(VLOOKUP(A76,'เซต1-28'!V:W,2,0),"0")</f>
        <v>0</v>
      </c>
      <c r="CW76" s="5" t="s">
        <v>169</v>
      </c>
      <c r="CX76" s="15">
        <f t="shared" si="74"/>
        <v>0</v>
      </c>
    </row>
    <row r="77" spans="1:102" x14ac:dyDescent="0.25">
      <c r="A77" s="5" t="s">
        <v>71</v>
      </c>
      <c r="B77" s="4" t="s">
        <v>72</v>
      </c>
      <c r="C77" s="13">
        <v>4.43</v>
      </c>
      <c r="D77" s="19">
        <f t="shared" si="55"/>
        <v>0</v>
      </c>
      <c r="E77" s="5" t="s">
        <v>169</v>
      </c>
      <c r="F77" s="13">
        <f t="shared" si="56"/>
        <v>0</v>
      </c>
      <c r="G77" s="10" t="str">
        <f>IFERROR(VLOOKUP(A77,'1'!U:V,2,0),"0")</f>
        <v>0</v>
      </c>
      <c r="H77" s="5" t="s">
        <v>169</v>
      </c>
      <c r="I77" s="15">
        <f t="shared" si="57"/>
        <v>0</v>
      </c>
      <c r="J77" s="10" t="str">
        <f>IFERROR(VLOOKUP(A77,'2'!U:V,2,0),"0")</f>
        <v>0</v>
      </c>
      <c r="K77" s="5" t="s">
        <v>169</v>
      </c>
      <c r="L77" s="15">
        <f t="shared" si="58"/>
        <v>0</v>
      </c>
      <c r="M77" s="10" t="str">
        <f>IFERROR(VLOOKUP(A77,'3'!U:V,2,0),"0")</f>
        <v>0</v>
      </c>
      <c r="N77" s="5" t="s">
        <v>169</v>
      </c>
      <c r="O77" s="15">
        <f t="shared" si="59"/>
        <v>0</v>
      </c>
      <c r="P77" s="10" t="str">
        <f>IFERROR(VLOOKUP(A77,'4'!U:V,2,0),"0")</f>
        <v>0</v>
      </c>
      <c r="Q77" s="5" t="s">
        <v>169</v>
      </c>
      <c r="R77" s="15">
        <f t="shared" si="60"/>
        <v>0</v>
      </c>
      <c r="S77" s="10" t="str">
        <f>IFERROR(VLOOKUP(A77,'5'!U:V,2,0),"0")</f>
        <v>0</v>
      </c>
      <c r="T77" s="5" t="s">
        <v>169</v>
      </c>
      <c r="U77" s="15">
        <f t="shared" si="61"/>
        <v>0</v>
      </c>
      <c r="V77" s="10" t="str">
        <f>IFERROR(VLOOKUP(A77,'6'!U:V,2,0),"0")</f>
        <v>0</v>
      </c>
      <c r="W77" s="5" t="s">
        <v>169</v>
      </c>
      <c r="X77" s="15">
        <f t="shared" si="62"/>
        <v>0</v>
      </c>
      <c r="Y77" s="10" t="str">
        <f>IFERROR(VLOOKUP(A77,'7'!U:V,2,0),"0")</f>
        <v>0</v>
      </c>
      <c r="Z77" s="5" t="s">
        <v>169</v>
      </c>
      <c r="AA77" s="15">
        <f t="shared" si="63"/>
        <v>0</v>
      </c>
      <c r="AB77" s="10" t="str">
        <f>IFERROR(VLOOKUP(A77,'8'!U:V,2,0),"0")</f>
        <v>0</v>
      </c>
      <c r="AC77" s="5" t="s">
        <v>169</v>
      </c>
      <c r="AD77" s="15">
        <f t="shared" si="64"/>
        <v>0</v>
      </c>
      <c r="AE77" s="10" t="str">
        <f>IFERROR(VLOOKUP(A77,'9'!U:V,2,0),"0")</f>
        <v>0</v>
      </c>
      <c r="AF77" s="5" t="s">
        <v>169</v>
      </c>
      <c r="AG77" s="15">
        <f t="shared" si="65"/>
        <v>0</v>
      </c>
      <c r="AH77" s="10" t="str">
        <f>IFERROR(VLOOKUP(A77,'10'!U:V,2,0),"0")</f>
        <v>0</v>
      </c>
      <c r="AI77" s="5" t="s">
        <v>169</v>
      </c>
      <c r="AJ77" s="15">
        <f t="shared" si="66"/>
        <v>0</v>
      </c>
      <c r="AK77" s="10" t="str">
        <f>IFERROR(VLOOKUP(A77,'11'!U:V,2,0),"0")</f>
        <v>0</v>
      </c>
      <c r="AL77" s="5" t="s">
        <v>169</v>
      </c>
      <c r="AM77" s="15">
        <f t="shared" si="67"/>
        <v>0</v>
      </c>
      <c r="AN77" s="10" t="str">
        <f>IFERROR(VLOOKUP(A77,'12'!U:V,2,0),"0")</f>
        <v>0</v>
      </c>
      <c r="AO77" s="5" t="s">
        <v>169</v>
      </c>
      <c r="AP77" s="15">
        <f t="shared" si="68"/>
        <v>0</v>
      </c>
      <c r="AQ77" s="10" t="str">
        <f>IFERROR(VLOOKUP(A77,'13'!U:V,2,0),"0")</f>
        <v>0</v>
      </c>
      <c r="AR77" s="5" t="s">
        <v>169</v>
      </c>
      <c r="AS77" s="15">
        <f t="shared" si="69"/>
        <v>0</v>
      </c>
      <c r="AT77" s="10" t="str">
        <f>IFERROR(VLOOKUP(A77,'14'!U:V,2,0),"0")</f>
        <v>0</v>
      </c>
      <c r="AU77" s="5" t="s">
        <v>169</v>
      </c>
      <c r="AV77" s="15">
        <f t="shared" si="70"/>
        <v>0</v>
      </c>
      <c r="AW77" s="10" t="str">
        <f>IFERROR(VLOOKUP(A77,'15'!U:V,2,0),"0")</f>
        <v>0</v>
      </c>
      <c r="AX77" s="5" t="s">
        <v>169</v>
      </c>
      <c r="AY77" s="15">
        <f t="shared" si="71"/>
        <v>0</v>
      </c>
      <c r="AZ77" s="10" t="str">
        <f>IFERROR(VLOOKUP(A77,'16'!U:V,2,0),"0")</f>
        <v>0</v>
      </c>
      <c r="BA77" s="5" t="s">
        <v>169</v>
      </c>
      <c r="BB77" s="15">
        <f t="shared" si="72"/>
        <v>0</v>
      </c>
      <c r="BC77" s="10" t="str">
        <f>IFERROR(VLOOKUP(A77,'17'!U:V,2,0),"0")</f>
        <v>0</v>
      </c>
      <c r="BD77" s="5" t="s">
        <v>169</v>
      </c>
      <c r="BE77" s="15">
        <f t="shared" si="73"/>
        <v>0</v>
      </c>
      <c r="BF77" s="10" t="str">
        <f>IFERROR(VLOOKUP(A77,'18'!U:V,2,0),"0")</f>
        <v>0</v>
      </c>
      <c r="BG77" s="5" t="s">
        <v>169</v>
      </c>
      <c r="BH77" s="15">
        <f t="shared" si="75"/>
        <v>0</v>
      </c>
      <c r="BI77" s="10" t="str">
        <f>IFERROR(VLOOKUP(A77,'19'!U:V,2,0),"0")</f>
        <v>0</v>
      </c>
      <c r="BJ77" s="5" t="s">
        <v>169</v>
      </c>
      <c r="BK77" s="15">
        <f t="shared" si="76"/>
        <v>0</v>
      </c>
      <c r="BL77" s="10" t="str">
        <f>IFERROR(VLOOKUP(A77,'20'!U:V,2,0),"0")</f>
        <v>0</v>
      </c>
      <c r="BM77" s="5" t="s">
        <v>169</v>
      </c>
      <c r="BN77" s="15">
        <f t="shared" si="77"/>
        <v>0</v>
      </c>
      <c r="BO77" s="10" t="str">
        <f>IFERROR(VLOOKUP(A77,'21'!U:V,2,0),"0")</f>
        <v>0</v>
      </c>
      <c r="BP77" s="5" t="s">
        <v>169</v>
      </c>
      <c r="BQ77" s="15">
        <f t="shared" si="78"/>
        <v>0</v>
      </c>
      <c r="BR77" s="10" t="str">
        <f>IFERROR(VLOOKUP(A77,'22'!U:V,2,0),"0")</f>
        <v>0</v>
      </c>
      <c r="BS77" s="5" t="s">
        <v>169</v>
      </c>
      <c r="BT77" s="15">
        <f t="shared" si="79"/>
        <v>0</v>
      </c>
      <c r="BU77" s="10" t="str">
        <f>IFERROR(VLOOKUP(A77,'23'!U:V,2,0),"0")</f>
        <v>0</v>
      </c>
      <c r="BV77" s="5" t="s">
        <v>169</v>
      </c>
      <c r="BW77" s="15">
        <f t="shared" si="80"/>
        <v>0</v>
      </c>
      <c r="BX77" s="10" t="str">
        <f>IFERROR(VLOOKUP(A77,'24'!U:V,2,0),"0")</f>
        <v>0</v>
      </c>
      <c r="BY77" s="5" t="s">
        <v>169</v>
      </c>
      <c r="BZ77" s="15">
        <f t="shared" si="81"/>
        <v>0</v>
      </c>
      <c r="CA77" s="10" t="str">
        <f>IFERROR(VLOOKUP(A77,'25'!U:V,2,0),"0")</f>
        <v>0</v>
      </c>
      <c r="CB77" s="5" t="s">
        <v>169</v>
      </c>
      <c r="CC77" s="15">
        <f t="shared" si="82"/>
        <v>0</v>
      </c>
      <c r="CD77" s="10" t="str">
        <f>IFERROR(VLOOKUP(A77,'26'!U:V,2,0),"0")</f>
        <v>0</v>
      </c>
      <c r="CE77" s="5" t="s">
        <v>169</v>
      </c>
      <c r="CF77" s="15">
        <f t="shared" si="83"/>
        <v>0</v>
      </c>
      <c r="CG77" s="10" t="str">
        <f>IFERROR(VLOOKUP(A77,'27'!U:V,2,0),"0")</f>
        <v>0</v>
      </c>
      <c r="CH77" s="5" t="s">
        <v>169</v>
      </c>
      <c r="CI77" s="15">
        <f t="shared" si="84"/>
        <v>0</v>
      </c>
      <c r="CJ77" s="10" t="str">
        <f>IFERROR(VLOOKUP(A77,'28'!U:V,2,0),"0")</f>
        <v>0</v>
      </c>
      <c r="CK77" s="5" t="s">
        <v>169</v>
      </c>
      <c r="CL77" s="15">
        <f t="shared" si="85"/>
        <v>0</v>
      </c>
      <c r="CM77" s="10" t="str">
        <f>IFERROR(VLOOKUP(A77,'29'!U:V,2,0),"0")</f>
        <v>0</v>
      </c>
      <c r="CN77" s="5" t="s">
        <v>169</v>
      </c>
      <c r="CO77" s="15">
        <f t="shared" si="86"/>
        <v>0</v>
      </c>
      <c r="CP77" s="10" t="str">
        <f>IFERROR(VLOOKUP(A77,'30'!U:V,2,0),"0")</f>
        <v>0</v>
      </c>
      <c r="CQ77" s="5" t="s">
        <v>169</v>
      </c>
      <c r="CR77" s="15">
        <f t="shared" si="87"/>
        <v>0</v>
      </c>
      <c r="CS77" s="10" t="str">
        <f>IFERROR(VLOOKUP(A77,'31'!U:V,2,0),"0")</f>
        <v>0</v>
      </c>
      <c r="CT77" s="5" t="s">
        <v>169</v>
      </c>
      <c r="CU77" s="15">
        <f t="shared" si="88"/>
        <v>0</v>
      </c>
      <c r="CV77" s="10" t="str">
        <f>IFERROR(VLOOKUP(A77,'เซต1-28'!V:W,2,0),"0")</f>
        <v>0</v>
      </c>
      <c r="CW77" s="5" t="s">
        <v>169</v>
      </c>
      <c r="CX77" s="15">
        <f t="shared" si="74"/>
        <v>0</v>
      </c>
    </row>
    <row r="78" spans="1:102" x14ac:dyDescent="0.25">
      <c r="A78" s="5" t="s">
        <v>214</v>
      </c>
      <c r="B78" s="4" t="s">
        <v>74</v>
      </c>
      <c r="C78" s="13">
        <v>4.59</v>
      </c>
      <c r="D78" s="19">
        <f t="shared" si="55"/>
        <v>0</v>
      </c>
      <c r="E78" s="5" t="s">
        <v>169</v>
      </c>
      <c r="F78" s="13">
        <f t="shared" si="56"/>
        <v>0</v>
      </c>
      <c r="G78" s="10" t="str">
        <f>IFERROR(VLOOKUP(A78,'1'!U:V,2,0),"0")</f>
        <v>0</v>
      </c>
      <c r="H78" s="5" t="s">
        <v>169</v>
      </c>
      <c r="I78" s="15">
        <f t="shared" si="57"/>
        <v>0</v>
      </c>
      <c r="J78" s="10" t="str">
        <f>IFERROR(VLOOKUP(A78,'2'!U:V,2,0),"0")</f>
        <v>0</v>
      </c>
      <c r="K78" s="5" t="s">
        <v>169</v>
      </c>
      <c r="L78" s="15">
        <f t="shared" si="58"/>
        <v>0</v>
      </c>
      <c r="M78" s="10" t="str">
        <f>IFERROR(VLOOKUP(A78,'3'!U:V,2,0),"0")</f>
        <v>0</v>
      </c>
      <c r="N78" s="5" t="s">
        <v>169</v>
      </c>
      <c r="O78" s="15">
        <f t="shared" si="59"/>
        <v>0</v>
      </c>
      <c r="P78" s="10" t="str">
        <f>IFERROR(VLOOKUP(A78,'4'!U:V,2,0),"0")</f>
        <v>0</v>
      </c>
      <c r="Q78" s="5" t="s">
        <v>169</v>
      </c>
      <c r="R78" s="15">
        <f t="shared" si="60"/>
        <v>0</v>
      </c>
      <c r="S78" s="10" t="str">
        <f>IFERROR(VLOOKUP(A78,'5'!U:V,2,0),"0")</f>
        <v>0</v>
      </c>
      <c r="T78" s="5" t="s">
        <v>169</v>
      </c>
      <c r="U78" s="15">
        <f t="shared" si="61"/>
        <v>0</v>
      </c>
      <c r="V78" s="10" t="str">
        <f>IFERROR(VLOOKUP(A78,'6'!U:V,2,0),"0")</f>
        <v>0</v>
      </c>
      <c r="W78" s="5" t="s">
        <v>169</v>
      </c>
      <c r="X78" s="15">
        <f t="shared" si="62"/>
        <v>0</v>
      </c>
      <c r="Y78" s="10" t="str">
        <f>IFERROR(VLOOKUP(A78,'7'!U:V,2,0),"0")</f>
        <v>0</v>
      </c>
      <c r="Z78" s="5" t="s">
        <v>169</v>
      </c>
      <c r="AA78" s="15">
        <f t="shared" si="63"/>
        <v>0</v>
      </c>
      <c r="AB78" s="10" t="str">
        <f>IFERROR(VLOOKUP(A78,'8'!U:V,2,0),"0")</f>
        <v>0</v>
      </c>
      <c r="AC78" s="5" t="s">
        <v>169</v>
      </c>
      <c r="AD78" s="15">
        <f t="shared" si="64"/>
        <v>0</v>
      </c>
      <c r="AE78" s="10" t="str">
        <f>IFERROR(VLOOKUP(A78,'9'!U:V,2,0),"0")</f>
        <v>0</v>
      </c>
      <c r="AF78" s="5" t="s">
        <v>169</v>
      </c>
      <c r="AG78" s="15">
        <f t="shared" si="65"/>
        <v>0</v>
      </c>
      <c r="AH78" s="10" t="str">
        <f>IFERROR(VLOOKUP(A78,'10'!U:V,2,0),"0")</f>
        <v>0</v>
      </c>
      <c r="AI78" s="5" t="s">
        <v>169</v>
      </c>
      <c r="AJ78" s="15">
        <f t="shared" si="66"/>
        <v>0</v>
      </c>
      <c r="AK78" s="10" t="str">
        <f>IFERROR(VLOOKUP(A78,'11'!U:V,2,0),"0")</f>
        <v>0</v>
      </c>
      <c r="AL78" s="5" t="s">
        <v>169</v>
      </c>
      <c r="AM78" s="15">
        <f t="shared" si="67"/>
        <v>0</v>
      </c>
      <c r="AN78" s="10" t="str">
        <f>IFERROR(VLOOKUP(A78,'12'!U:V,2,0),"0")</f>
        <v>0</v>
      </c>
      <c r="AO78" s="5" t="s">
        <v>169</v>
      </c>
      <c r="AP78" s="15">
        <f t="shared" si="68"/>
        <v>0</v>
      </c>
      <c r="AQ78" s="10" t="str">
        <f>IFERROR(VLOOKUP(A78,'13'!U:V,2,0),"0")</f>
        <v>0</v>
      </c>
      <c r="AR78" s="5" t="s">
        <v>169</v>
      </c>
      <c r="AS78" s="15">
        <f t="shared" si="69"/>
        <v>0</v>
      </c>
      <c r="AT78" s="10" t="str">
        <f>IFERROR(VLOOKUP(A78,'14'!U:V,2,0),"0")</f>
        <v>0</v>
      </c>
      <c r="AU78" s="5" t="s">
        <v>169</v>
      </c>
      <c r="AV78" s="15">
        <f t="shared" si="70"/>
        <v>0</v>
      </c>
      <c r="AW78" s="10" t="str">
        <f>IFERROR(VLOOKUP(A78,'15'!U:V,2,0),"0")</f>
        <v>0</v>
      </c>
      <c r="AX78" s="5" t="s">
        <v>169</v>
      </c>
      <c r="AY78" s="15">
        <f t="shared" si="71"/>
        <v>0</v>
      </c>
      <c r="AZ78" s="10" t="str">
        <f>IFERROR(VLOOKUP(A78,'16'!U:V,2,0),"0")</f>
        <v>0</v>
      </c>
      <c r="BA78" s="5" t="s">
        <v>169</v>
      </c>
      <c r="BB78" s="15">
        <f t="shared" si="72"/>
        <v>0</v>
      </c>
      <c r="BC78" s="10" t="str">
        <f>IFERROR(VLOOKUP(A78,'17'!U:V,2,0),"0")</f>
        <v>0</v>
      </c>
      <c r="BD78" s="5" t="s">
        <v>169</v>
      </c>
      <c r="BE78" s="15">
        <f t="shared" si="73"/>
        <v>0</v>
      </c>
      <c r="BF78" s="10" t="str">
        <f>IFERROR(VLOOKUP(A78,'18'!U:V,2,0),"0")</f>
        <v>0</v>
      </c>
      <c r="BG78" s="5" t="s">
        <v>169</v>
      </c>
      <c r="BH78" s="15">
        <f t="shared" si="75"/>
        <v>0</v>
      </c>
      <c r="BI78" s="10" t="str">
        <f>IFERROR(VLOOKUP(A78,'19'!U:V,2,0),"0")</f>
        <v>0</v>
      </c>
      <c r="BJ78" s="5" t="s">
        <v>169</v>
      </c>
      <c r="BK78" s="15">
        <f t="shared" si="76"/>
        <v>0</v>
      </c>
      <c r="BL78" s="10" t="str">
        <f>IFERROR(VLOOKUP(A78,'20'!U:V,2,0),"0")</f>
        <v>0</v>
      </c>
      <c r="BM78" s="5" t="s">
        <v>169</v>
      </c>
      <c r="BN78" s="15">
        <f t="shared" si="77"/>
        <v>0</v>
      </c>
      <c r="BO78" s="10" t="str">
        <f>IFERROR(VLOOKUP(A78,'21'!U:V,2,0),"0")</f>
        <v>0</v>
      </c>
      <c r="BP78" s="5" t="s">
        <v>169</v>
      </c>
      <c r="BQ78" s="15">
        <f t="shared" si="78"/>
        <v>0</v>
      </c>
      <c r="BR78" s="10" t="str">
        <f>IFERROR(VLOOKUP(A78,'22'!U:V,2,0),"0")</f>
        <v>0</v>
      </c>
      <c r="BS78" s="5" t="s">
        <v>169</v>
      </c>
      <c r="BT78" s="15">
        <f t="shared" si="79"/>
        <v>0</v>
      </c>
      <c r="BU78" s="10" t="str">
        <f>IFERROR(VLOOKUP(A78,'23'!U:V,2,0),"0")</f>
        <v>0</v>
      </c>
      <c r="BV78" s="5" t="s">
        <v>169</v>
      </c>
      <c r="BW78" s="15">
        <f t="shared" si="80"/>
        <v>0</v>
      </c>
      <c r="BX78" s="10" t="str">
        <f>IFERROR(VLOOKUP(A78,'24'!U:V,2,0),"0")</f>
        <v>0</v>
      </c>
      <c r="BY78" s="5" t="s">
        <v>169</v>
      </c>
      <c r="BZ78" s="15">
        <f t="shared" si="81"/>
        <v>0</v>
      </c>
      <c r="CA78" s="10" t="str">
        <f>IFERROR(VLOOKUP(A78,'25'!U:V,2,0),"0")</f>
        <v>0</v>
      </c>
      <c r="CB78" s="5" t="s">
        <v>169</v>
      </c>
      <c r="CC78" s="15">
        <f t="shared" si="82"/>
        <v>0</v>
      </c>
      <c r="CD78" s="10" t="str">
        <f>IFERROR(VLOOKUP(A78,'26'!U:V,2,0),"0")</f>
        <v>0</v>
      </c>
      <c r="CE78" s="5" t="s">
        <v>169</v>
      </c>
      <c r="CF78" s="15">
        <f t="shared" si="83"/>
        <v>0</v>
      </c>
      <c r="CG78" s="10" t="str">
        <f>IFERROR(VLOOKUP(A78,'27'!U:V,2,0),"0")</f>
        <v>0</v>
      </c>
      <c r="CH78" s="5" t="s">
        <v>169</v>
      </c>
      <c r="CI78" s="15">
        <f t="shared" si="84"/>
        <v>0</v>
      </c>
      <c r="CJ78" s="10" t="str">
        <f>IFERROR(VLOOKUP(A78,'28'!U:V,2,0),"0")</f>
        <v>0</v>
      </c>
      <c r="CK78" s="5" t="s">
        <v>169</v>
      </c>
      <c r="CL78" s="15">
        <f t="shared" si="85"/>
        <v>0</v>
      </c>
      <c r="CM78" s="10" t="str">
        <f>IFERROR(VLOOKUP(A78,'29'!U:V,2,0),"0")</f>
        <v>0</v>
      </c>
      <c r="CN78" s="5" t="s">
        <v>169</v>
      </c>
      <c r="CO78" s="15">
        <f t="shared" si="86"/>
        <v>0</v>
      </c>
      <c r="CP78" s="10" t="str">
        <f>IFERROR(VLOOKUP(A78,'30'!U:V,2,0),"0")</f>
        <v>0</v>
      </c>
      <c r="CQ78" s="5" t="s">
        <v>169</v>
      </c>
      <c r="CR78" s="15">
        <f t="shared" si="87"/>
        <v>0</v>
      </c>
      <c r="CS78" s="10" t="str">
        <f>IFERROR(VLOOKUP(A78,'31'!U:V,2,0),"0")</f>
        <v>0</v>
      </c>
      <c r="CT78" s="5" t="s">
        <v>169</v>
      </c>
      <c r="CU78" s="15">
        <f t="shared" si="88"/>
        <v>0</v>
      </c>
      <c r="CV78" s="10" t="str">
        <f>IFERROR(VLOOKUP(A78,'เซต1-28'!V:W,2,0),"0")</f>
        <v>0</v>
      </c>
      <c r="CW78" s="5" t="s">
        <v>169</v>
      </c>
      <c r="CX78" s="15">
        <f t="shared" si="74"/>
        <v>0</v>
      </c>
    </row>
    <row r="79" spans="1:102" x14ac:dyDescent="0.25">
      <c r="A79" s="5" t="s">
        <v>73</v>
      </c>
      <c r="B79" s="4" t="s">
        <v>74</v>
      </c>
      <c r="C79" s="13">
        <v>4.59</v>
      </c>
      <c r="D79" s="19">
        <f t="shared" si="55"/>
        <v>0</v>
      </c>
      <c r="E79" s="5" t="s">
        <v>169</v>
      </c>
      <c r="F79" s="13">
        <f t="shared" si="56"/>
        <v>0</v>
      </c>
      <c r="G79" s="10" t="str">
        <f>IFERROR(VLOOKUP(A79,'1'!U:V,2,0),"0")</f>
        <v>0</v>
      </c>
      <c r="H79" s="5" t="s">
        <v>169</v>
      </c>
      <c r="I79" s="15">
        <f t="shared" si="57"/>
        <v>0</v>
      </c>
      <c r="J79" s="10" t="str">
        <f>IFERROR(VLOOKUP(A79,'2'!U:V,2,0),"0")</f>
        <v>0</v>
      </c>
      <c r="K79" s="5" t="s">
        <v>169</v>
      </c>
      <c r="L79" s="15">
        <f t="shared" si="58"/>
        <v>0</v>
      </c>
      <c r="M79" s="10" t="str">
        <f>IFERROR(VLOOKUP(A79,'3'!U:V,2,0),"0")</f>
        <v>0</v>
      </c>
      <c r="N79" s="5" t="s">
        <v>169</v>
      </c>
      <c r="O79" s="15">
        <f t="shared" si="59"/>
        <v>0</v>
      </c>
      <c r="P79" s="10" t="str">
        <f>IFERROR(VLOOKUP(A79,'4'!U:V,2,0),"0")</f>
        <v>0</v>
      </c>
      <c r="Q79" s="5" t="s">
        <v>169</v>
      </c>
      <c r="R79" s="15">
        <f t="shared" si="60"/>
        <v>0</v>
      </c>
      <c r="S79" s="10" t="str">
        <f>IFERROR(VLOOKUP(A79,'5'!U:V,2,0),"0")</f>
        <v>0</v>
      </c>
      <c r="T79" s="5" t="s">
        <v>169</v>
      </c>
      <c r="U79" s="15">
        <f t="shared" si="61"/>
        <v>0</v>
      </c>
      <c r="V79" s="10" t="str">
        <f>IFERROR(VLOOKUP(A79,'6'!U:V,2,0),"0")</f>
        <v>0</v>
      </c>
      <c r="W79" s="5" t="s">
        <v>169</v>
      </c>
      <c r="X79" s="15">
        <f t="shared" si="62"/>
        <v>0</v>
      </c>
      <c r="Y79" s="10" t="str">
        <f>IFERROR(VLOOKUP(A79,'7'!U:V,2,0),"0")</f>
        <v>0</v>
      </c>
      <c r="Z79" s="5" t="s">
        <v>169</v>
      </c>
      <c r="AA79" s="15">
        <f t="shared" si="63"/>
        <v>0</v>
      </c>
      <c r="AB79" s="10" t="str">
        <f>IFERROR(VLOOKUP(A79,'8'!U:V,2,0),"0")</f>
        <v>0</v>
      </c>
      <c r="AC79" s="5" t="s">
        <v>169</v>
      </c>
      <c r="AD79" s="15">
        <f t="shared" si="64"/>
        <v>0</v>
      </c>
      <c r="AE79" s="10" t="str">
        <f>IFERROR(VLOOKUP(A79,'9'!U:V,2,0),"0")</f>
        <v>0</v>
      </c>
      <c r="AF79" s="5" t="s">
        <v>169</v>
      </c>
      <c r="AG79" s="15">
        <f t="shared" si="65"/>
        <v>0</v>
      </c>
      <c r="AH79" s="10" t="str">
        <f>IFERROR(VLOOKUP(A79,'10'!U:V,2,0),"0")</f>
        <v>0</v>
      </c>
      <c r="AI79" s="5" t="s">
        <v>169</v>
      </c>
      <c r="AJ79" s="15">
        <f t="shared" si="66"/>
        <v>0</v>
      </c>
      <c r="AK79" s="10" t="str">
        <f>IFERROR(VLOOKUP(A79,'11'!U:V,2,0),"0")</f>
        <v>0</v>
      </c>
      <c r="AL79" s="5" t="s">
        <v>169</v>
      </c>
      <c r="AM79" s="15">
        <f t="shared" si="67"/>
        <v>0</v>
      </c>
      <c r="AN79" s="10" t="str">
        <f>IFERROR(VLOOKUP(A79,'12'!U:V,2,0),"0")</f>
        <v>0</v>
      </c>
      <c r="AO79" s="5" t="s">
        <v>169</v>
      </c>
      <c r="AP79" s="15">
        <f t="shared" si="68"/>
        <v>0</v>
      </c>
      <c r="AQ79" s="10" t="str">
        <f>IFERROR(VLOOKUP(A79,'13'!U:V,2,0),"0")</f>
        <v>0</v>
      </c>
      <c r="AR79" s="5" t="s">
        <v>169</v>
      </c>
      <c r="AS79" s="15">
        <f t="shared" si="69"/>
        <v>0</v>
      </c>
      <c r="AT79" s="10" t="str">
        <f>IFERROR(VLOOKUP(A79,'14'!U:V,2,0),"0")</f>
        <v>0</v>
      </c>
      <c r="AU79" s="5" t="s">
        <v>169</v>
      </c>
      <c r="AV79" s="15">
        <f t="shared" si="70"/>
        <v>0</v>
      </c>
      <c r="AW79" s="10" t="str">
        <f>IFERROR(VLOOKUP(A79,'15'!U:V,2,0),"0")</f>
        <v>0</v>
      </c>
      <c r="AX79" s="5" t="s">
        <v>169</v>
      </c>
      <c r="AY79" s="15">
        <f t="shared" si="71"/>
        <v>0</v>
      </c>
      <c r="AZ79" s="10" t="str">
        <f>IFERROR(VLOOKUP(A79,'16'!U:V,2,0),"0")</f>
        <v>0</v>
      </c>
      <c r="BA79" s="5" t="s">
        <v>169</v>
      </c>
      <c r="BB79" s="15">
        <f t="shared" si="72"/>
        <v>0</v>
      </c>
      <c r="BC79" s="10" t="str">
        <f>IFERROR(VLOOKUP(A79,'17'!U:V,2,0),"0")</f>
        <v>0</v>
      </c>
      <c r="BD79" s="5" t="s">
        <v>169</v>
      </c>
      <c r="BE79" s="15">
        <f t="shared" si="73"/>
        <v>0</v>
      </c>
      <c r="BF79" s="10" t="str">
        <f>IFERROR(VLOOKUP(A79,'18'!U:V,2,0),"0")</f>
        <v>0</v>
      </c>
      <c r="BG79" s="5" t="s">
        <v>169</v>
      </c>
      <c r="BH79" s="15">
        <f t="shared" si="75"/>
        <v>0</v>
      </c>
      <c r="BI79" s="10" t="str">
        <f>IFERROR(VLOOKUP(A79,'19'!U:V,2,0),"0")</f>
        <v>0</v>
      </c>
      <c r="BJ79" s="5" t="s">
        <v>169</v>
      </c>
      <c r="BK79" s="15">
        <f t="shared" si="76"/>
        <v>0</v>
      </c>
      <c r="BL79" s="10" t="str">
        <f>IFERROR(VLOOKUP(A79,'20'!U:V,2,0),"0")</f>
        <v>0</v>
      </c>
      <c r="BM79" s="5" t="s">
        <v>169</v>
      </c>
      <c r="BN79" s="15">
        <f t="shared" si="77"/>
        <v>0</v>
      </c>
      <c r="BO79" s="10" t="str">
        <f>IFERROR(VLOOKUP(A79,'21'!U:V,2,0),"0")</f>
        <v>0</v>
      </c>
      <c r="BP79" s="5" t="s">
        <v>169</v>
      </c>
      <c r="BQ79" s="15">
        <f t="shared" si="78"/>
        <v>0</v>
      </c>
      <c r="BR79" s="10" t="str">
        <f>IFERROR(VLOOKUP(A79,'22'!U:V,2,0),"0")</f>
        <v>0</v>
      </c>
      <c r="BS79" s="5" t="s">
        <v>169</v>
      </c>
      <c r="BT79" s="15">
        <f t="shared" si="79"/>
        <v>0</v>
      </c>
      <c r="BU79" s="10" t="str">
        <f>IFERROR(VLOOKUP(A79,'23'!U:V,2,0),"0")</f>
        <v>0</v>
      </c>
      <c r="BV79" s="5" t="s">
        <v>169</v>
      </c>
      <c r="BW79" s="15">
        <f t="shared" si="80"/>
        <v>0</v>
      </c>
      <c r="BX79" s="10" t="str">
        <f>IFERROR(VLOOKUP(A79,'24'!U:V,2,0),"0")</f>
        <v>0</v>
      </c>
      <c r="BY79" s="5" t="s">
        <v>169</v>
      </c>
      <c r="BZ79" s="15">
        <f t="shared" si="81"/>
        <v>0</v>
      </c>
      <c r="CA79" s="10" t="str">
        <f>IFERROR(VLOOKUP(A79,'25'!U:V,2,0),"0")</f>
        <v>0</v>
      </c>
      <c r="CB79" s="5" t="s">
        <v>169</v>
      </c>
      <c r="CC79" s="15">
        <f t="shared" si="82"/>
        <v>0</v>
      </c>
      <c r="CD79" s="10" t="str">
        <f>IFERROR(VLOOKUP(A79,'26'!U:V,2,0),"0")</f>
        <v>0</v>
      </c>
      <c r="CE79" s="5" t="s">
        <v>169</v>
      </c>
      <c r="CF79" s="15">
        <f t="shared" si="83"/>
        <v>0</v>
      </c>
      <c r="CG79" s="10" t="str">
        <f>IFERROR(VLOOKUP(A79,'27'!U:V,2,0),"0")</f>
        <v>0</v>
      </c>
      <c r="CH79" s="5" t="s">
        <v>169</v>
      </c>
      <c r="CI79" s="15">
        <f t="shared" si="84"/>
        <v>0</v>
      </c>
      <c r="CJ79" s="10" t="str">
        <f>IFERROR(VLOOKUP(A79,'28'!U:V,2,0),"0")</f>
        <v>0</v>
      </c>
      <c r="CK79" s="5" t="s">
        <v>169</v>
      </c>
      <c r="CL79" s="15">
        <f t="shared" si="85"/>
        <v>0</v>
      </c>
      <c r="CM79" s="10" t="str">
        <f>IFERROR(VLOOKUP(A79,'29'!U:V,2,0),"0")</f>
        <v>0</v>
      </c>
      <c r="CN79" s="5" t="s">
        <v>169</v>
      </c>
      <c r="CO79" s="15">
        <f t="shared" si="86"/>
        <v>0</v>
      </c>
      <c r="CP79" s="10" t="str">
        <f>IFERROR(VLOOKUP(A79,'30'!U:V,2,0),"0")</f>
        <v>0</v>
      </c>
      <c r="CQ79" s="5" t="s">
        <v>169</v>
      </c>
      <c r="CR79" s="15">
        <f t="shared" si="87"/>
        <v>0</v>
      </c>
      <c r="CS79" s="10" t="str">
        <f>IFERROR(VLOOKUP(A79,'31'!U:V,2,0),"0")</f>
        <v>0</v>
      </c>
      <c r="CT79" s="5" t="s">
        <v>169</v>
      </c>
      <c r="CU79" s="15">
        <f t="shared" si="88"/>
        <v>0</v>
      </c>
      <c r="CV79" s="10" t="str">
        <f>IFERROR(VLOOKUP(A79,'เซต1-28'!V:W,2,0),"0")</f>
        <v>0</v>
      </c>
      <c r="CW79" s="5" t="s">
        <v>169</v>
      </c>
      <c r="CX79" s="15">
        <f t="shared" si="74"/>
        <v>0</v>
      </c>
    </row>
    <row r="80" spans="1:102" x14ac:dyDescent="0.25">
      <c r="A80" s="5" t="s">
        <v>247</v>
      </c>
      <c r="B80" s="4" t="s">
        <v>67</v>
      </c>
      <c r="C80" s="13">
        <v>4.76</v>
      </c>
      <c r="D80" s="19">
        <f t="shared" si="55"/>
        <v>0</v>
      </c>
      <c r="E80" s="5" t="s">
        <v>169</v>
      </c>
      <c r="F80" s="13">
        <f t="shared" si="56"/>
        <v>0</v>
      </c>
      <c r="G80" s="10" t="str">
        <f>IFERROR(VLOOKUP(A80,'1'!U:V,2,0),"0")</f>
        <v>0</v>
      </c>
      <c r="H80" s="5" t="s">
        <v>169</v>
      </c>
      <c r="I80" s="15">
        <f t="shared" si="57"/>
        <v>0</v>
      </c>
      <c r="J80" s="10" t="str">
        <f>IFERROR(VLOOKUP(A80,'2'!U:V,2,0),"0")</f>
        <v>0</v>
      </c>
      <c r="K80" s="5" t="s">
        <v>169</v>
      </c>
      <c r="L80" s="15">
        <f t="shared" si="58"/>
        <v>0</v>
      </c>
      <c r="M80" s="10" t="str">
        <f>IFERROR(VLOOKUP(A80,'3'!U:V,2,0),"0")</f>
        <v>0</v>
      </c>
      <c r="N80" s="5" t="s">
        <v>169</v>
      </c>
      <c r="O80" s="15">
        <f t="shared" si="59"/>
        <v>0</v>
      </c>
      <c r="P80" s="10" t="str">
        <f>IFERROR(VLOOKUP(A80,'4'!U:V,2,0),"0")</f>
        <v>0</v>
      </c>
      <c r="Q80" s="5" t="s">
        <v>169</v>
      </c>
      <c r="R80" s="15">
        <f t="shared" si="60"/>
        <v>0</v>
      </c>
      <c r="S80" s="10" t="str">
        <f>IFERROR(VLOOKUP(A80,'5'!U:V,2,0),"0")</f>
        <v>0</v>
      </c>
      <c r="T80" s="5" t="s">
        <v>169</v>
      </c>
      <c r="U80" s="15">
        <f t="shared" si="61"/>
        <v>0</v>
      </c>
      <c r="V80" s="10" t="str">
        <f>IFERROR(VLOOKUP(A80,'6'!U:V,2,0),"0")</f>
        <v>0</v>
      </c>
      <c r="W80" s="5" t="s">
        <v>169</v>
      </c>
      <c r="X80" s="15">
        <f t="shared" si="62"/>
        <v>0</v>
      </c>
      <c r="Y80" s="10" t="str">
        <f>IFERROR(VLOOKUP(A80,'7'!U:V,2,0),"0")</f>
        <v>0</v>
      </c>
      <c r="Z80" s="5" t="s">
        <v>169</v>
      </c>
      <c r="AA80" s="15">
        <f t="shared" si="63"/>
        <v>0</v>
      </c>
      <c r="AB80" s="10" t="str">
        <f>IFERROR(VLOOKUP(A80,'8'!U:V,2,0),"0")</f>
        <v>0</v>
      </c>
      <c r="AC80" s="5" t="s">
        <v>169</v>
      </c>
      <c r="AD80" s="15">
        <f t="shared" si="64"/>
        <v>0</v>
      </c>
      <c r="AE80" s="10" t="str">
        <f>IFERROR(VLOOKUP(A80,'9'!U:V,2,0),"0")</f>
        <v>0</v>
      </c>
      <c r="AF80" s="5" t="s">
        <v>169</v>
      </c>
      <c r="AG80" s="15">
        <f t="shared" si="65"/>
        <v>0</v>
      </c>
      <c r="AH80" s="10" t="str">
        <f>IFERROR(VLOOKUP(A80,'10'!U:V,2,0),"0")</f>
        <v>0</v>
      </c>
      <c r="AI80" s="5" t="s">
        <v>169</v>
      </c>
      <c r="AJ80" s="15">
        <f t="shared" si="66"/>
        <v>0</v>
      </c>
      <c r="AK80" s="10" t="str">
        <f>IFERROR(VLOOKUP(A80,'11'!U:V,2,0),"0")</f>
        <v>0</v>
      </c>
      <c r="AL80" s="5" t="s">
        <v>169</v>
      </c>
      <c r="AM80" s="15">
        <f t="shared" si="67"/>
        <v>0</v>
      </c>
      <c r="AN80" s="10" t="str">
        <f>IFERROR(VLOOKUP(A80,'12'!U:V,2,0),"0")</f>
        <v>0</v>
      </c>
      <c r="AO80" s="5" t="s">
        <v>169</v>
      </c>
      <c r="AP80" s="15">
        <f t="shared" si="68"/>
        <v>0</v>
      </c>
      <c r="AQ80" s="10" t="str">
        <f>IFERROR(VLOOKUP(A80,'13'!U:V,2,0),"0")</f>
        <v>0</v>
      </c>
      <c r="AR80" s="5" t="s">
        <v>169</v>
      </c>
      <c r="AS80" s="15">
        <f t="shared" si="69"/>
        <v>0</v>
      </c>
      <c r="AT80" s="10" t="str">
        <f>IFERROR(VLOOKUP(A80,'14'!U:V,2,0),"0")</f>
        <v>0</v>
      </c>
      <c r="AU80" s="5" t="s">
        <v>169</v>
      </c>
      <c r="AV80" s="15">
        <f t="shared" si="70"/>
        <v>0</v>
      </c>
      <c r="AW80" s="10" t="str">
        <f>IFERROR(VLOOKUP(A80,'15'!U:V,2,0),"0")</f>
        <v>0</v>
      </c>
      <c r="AX80" s="5" t="s">
        <v>169</v>
      </c>
      <c r="AY80" s="15">
        <f t="shared" si="71"/>
        <v>0</v>
      </c>
      <c r="AZ80" s="10" t="str">
        <f>IFERROR(VLOOKUP(A80,'16'!U:V,2,0),"0")</f>
        <v>0</v>
      </c>
      <c r="BA80" s="5" t="s">
        <v>169</v>
      </c>
      <c r="BB80" s="15">
        <f t="shared" si="72"/>
        <v>0</v>
      </c>
      <c r="BC80" s="10" t="str">
        <f>IFERROR(VLOOKUP(A80,'17'!U:V,2,0),"0")</f>
        <v>0</v>
      </c>
      <c r="BD80" s="5" t="s">
        <v>169</v>
      </c>
      <c r="BE80" s="15">
        <f t="shared" si="73"/>
        <v>0</v>
      </c>
      <c r="BF80" s="10" t="str">
        <f>IFERROR(VLOOKUP(A80,'18'!U:V,2,0),"0")</f>
        <v>0</v>
      </c>
      <c r="BG80" s="5" t="s">
        <v>169</v>
      </c>
      <c r="BH80" s="15">
        <f t="shared" si="75"/>
        <v>0</v>
      </c>
      <c r="BI80" s="10" t="str">
        <f>IFERROR(VLOOKUP(A80,'19'!U:V,2,0),"0")</f>
        <v>0</v>
      </c>
      <c r="BJ80" s="5" t="s">
        <v>169</v>
      </c>
      <c r="BK80" s="15">
        <f t="shared" si="76"/>
        <v>0</v>
      </c>
      <c r="BL80" s="10" t="str">
        <f>IFERROR(VLOOKUP(A80,'20'!U:V,2,0),"0")</f>
        <v>0</v>
      </c>
      <c r="BM80" s="5" t="s">
        <v>169</v>
      </c>
      <c r="BN80" s="15">
        <f t="shared" si="77"/>
        <v>0</v>
      </c>
      <c r="BO80" s="10" t="str">
        <f>IFERROR(VLOOKUP(A80,'21'!U:V,2,0),"0")</f>
        <v>0</v>
      </c>
      <c r="BP80" s="5" t="s">
        <v>169</v>
      </c>
      <c r="BQ80" s="15">
        <f t="shared" si="78"/>
        <v>0</v>
      </c>
      <c r="BR80" s="10" t="str">
        <f>IFERROR(VLOOKUP(A80,'22'!U:V,2,0),"0")</f>
        <v>0</v>
      </c>
      <c r="BS80" s="5" t="s">
        <v>169</v>
      </c>
      <c r="BT80" s="15">
        <f t="shared" si="79"/>
        <v>0</v>
      </c>
      <c r="BU80" s="10" t="str">
        <f>IFERROR(VLOOKUP(A80,'23'!U:V,2,0),"0")</f>
        <v>0</v>
      </c>
      <c r="BV80" s="5" t="s">
        <v>169</v>
      </c>
      <c r="BW80" s="15">
        <f t="shared" si="80"/>
        <v>0</v>
      </c>
      <c r="BX80" s="10" t="str">
        <f>IFERROR(VLOOKUP(A80,'24'!U:V,2,0),"0")</f>
        <v>0</v>
      </c>
      <c r="BY80" s="5" t="s">
        <v>169</v>
      </c>
      <c r="BZ80" s="15">
        <f t="shared" si="81"/>
        <v>0</v>
      </c>
      <c r="CA80" s="10" t="str">
        <f>IFERROR(VLOOKUP(A80,'25'!U:V,2,0),"0")</f>
        <v>0</v>
      </c>
      <c r="CB80" s="5" t="s">
        <v>169</v>
      </c>
      <c r="CC80" s="15">
        <f t="shared" si="82"/>
        <v>0</v>
      </c>
      <c r="CD80" s="10" t="str">
        <f>IFERROR(VLOOKUP(A80,'26'!U:V,2,0),"0")</f>
        <v>0</v>
      </c>
      <c r="CE80" s="5" t="s">
        <v>169</v>
      </c>
      <c r="CF80" s="15">
        <f t="shared" si="83"/>
        <v>0</v>
      </c>
      <c r="CG80" s="10" t="str">
        <f>IFERROR(VLOOKUP(A80,'27'!U:V,2,0),"0")</f>
        <v>0</v>
      </c>
      <c r="CH80" s="5" t="s">
        <v>169</v>
      </c>
      <c r="CI80" s="15">
        <f t="shared" si="84"/>
        <v>0</v>
      </c>
      <c r="CJ80" s="10" t="str">
        <f>IFERROR(VLOOKUP(A80,'28'!U:V,2,0),"0")</f>
        <v>0</v>
      </c>
      <c r="CK80" s="5" t="s">
        <v>169</v>
      </c>
      <c r="CL80" s="15">
        <f t="shared" si="85"/>
        <v>0</v>
      </c>
      <c r="CM80" s="10" t="str">
        <f>IFERROR(VLOOKUP(A80,'29'!U:V,2,0),"0")</f>
        <v>0</v>
      </c>
      <c r="CN80" s="5" t="s">
        <v>169</v>
      </c>
      <c r="CO80" s="15">
        <f t="shared" si="86"/>
        <v>0</v>
      </c>
      <c r="CP80" s="10" t="str">
        <f>IFERROR(VLOOKUP(A80,'30'!U:V,2,0),"0")</f>
        <v>0</v>
      </c>
      <c r="CQ80" s="5" t="s">
        <v>169</v>
      </c>
      <c r="CR80" s="15">
        <f t="shared" si="87"/>
        <v>0</v>
      </c>
      <c r="CS80" s="10" t="str">
        <f>IFERROR(VLOOKUP(A80,'31'!U:V,2,0),"0")</f>
        <v>0</v>
      </c>
      <c r="CT80" s="5" t="s">
        <v>169</v>
      </c>
      <c r="CU80" s="15">
        <f t="shared" si="88"/>
        <v>0</v>
      </c>
      <c r="CV80" s="10" t="str">
        <f>IFERROR(VLOOKUP(A80,'เซต1-28'!V:W,2,0),"0")</f>
        <v>0</v>
      </c>
      <c r="CW80" s="5" t="s">
        <v>169</v>
      </c>
      <c r="CX80" s="15">
        <f t="shared" si="74"/>
        <v>0</v>
      </c>
    </row>
    <row r="81" spans="1:102" x14ac:dyDescent="0.25">
      <c r="A81" s="5" t="s">
        <v>66</v>
      </c>
      <c r="B81" s="4" t="s">
        <v>67</v>
      </c>
      <c r="C81" s="13">
        <v>4.76</v>
      </c>
      <c r="D81" s="19">
        <f t="shared" si="55"/>
        <v>0</v>
      </c>
      <c r="E81" s="5" t="s">
        <v>169</v>
      </c>
      <c r="F81" s="13">
        <f t="shared" si="56"/>
        <v>0</v>
      </c>
      <c r="G81" s="10" t="str">
        <f>IFERROR(VLOOKUP(A81,'1'!U:V,2,0),"0")</f>
        <v>0</v>
      </c>
      <c r="H81" s="5" t="s">
        <v>169</v>
      </c>
      <c r="I81" s="15">
        <f t="shared" si="57"/>
        <v>0</v>
      </c>
      <c r="J81" s="10" t="str">
        <f>IFERROR(VLOOKUP(A81,'2'!U:V,2,0),"0")</f>
        <v>0</v>
      </c>
      <c r="K81" s="5" t="s">
        <v>169</v>
      </c>
      <c r="L81" s="15">
        <f t="shared" si="58"/>
        <v>0</v>
      </c>
      <c r="M81" s="10" t="str">
        <f>IFERROR(VLOOKUP(A81,'3'!U:V,2,0),"0")</f>
        <v>0</v>
      </c>
      <c r="N81" s="5" t="s">
        <v>169</v>
      </c>
      <c r="O81" s="15">
        <f t="shared" si="59"/>
        <v>0</v>
      </c>
      <c r="P81" s="10" t="str">
        <f>IFERROR(VLOOKUP(A81,'4'!U:V,2,0),"0")</f>
        <v>0</v>
      </c>
      <c r="Q81" s="5" t="s">
        <v>169</v>
      </c>
      <c r="R81" s="15">
        <f t="shared" si="60"/>
        <v>0</v>
      </c>
      <c r="S81" s="10" t="str">
        <f>IFERROR(VLOOKUP(A81,'5'!U:V,2,0),"0")</f>
        <v>0</v>
      </c>
      <c r="T81" s="5" t="s">
        <v>169</v>
      </c>
      <c r="U81" s="15">
        <f t="shared" si="61"/>
        <v>0</v>
      </c>
      <c r="V81" s="10" t="str">
        <f>IFERROR(VLOOKUP(A81,'6'!U:V,2,0),"0")</f>
        <v>0</v>
      </c>
      <c r="W81" s="5" t="s">
        <v>169</v>
      </c>
      <c r="X81" s="15">
        <f t="shared" si="62"/>
        <v>0</v>
      </c>
      <c r="Y81" s="10" t="str">
        <f>IFERROR(VLOOKUP(A81,'7'!U:V,2,0),"0")</f>
        <v>0</v>
      </c>
      <c r="Z81" s="5" t="s">
        <v>169</v>
      </c>
      <c r="AA81" s="15">
        <f t="shared" si="63"/>
        <v>0</v>
      </c>
      <c r="AB81" s="10" t="str">
        <f>IFERROR(VLOOKUP(A81,'8'!U:V,2,0),"0")</f>
        <v>0</v>
      </c>
      <c r="AC81" s="5" t="s">
        <v>169</v>
      </c>
      <c r="AD81" s="15">
        <f t="shared" si="64"/>
        <v>0</v>
      </c>
      <c r="AE81" s="10" t="str">
        <f>IFERROR(VLOOKUP(A81,'9'!U:V,2,0),"0")</f>
        <v>0</v>
      </c>
      <c r="AF81" s="5" t="s">
        <v>169</v>
      </c>
      <c r="AG81" s="15">
        <f t="shared" si="65"/>
        <v>0</v>
      </c>
      <c r="AH81" s="10" t="str">
        <f>IFERROR(VLOOKUP(A81,'10'!U:V,2,0),"0")</f>
        <v>0</v>
      </c>
      <c r="AI81" s="5" t="s">
        <v>169</v>
      </c>
      <c r="AJ81" s="15">
        <f t="shared" si="66"/>
        <v>0</v>
      </c>
      <c r="AK81" s="10" t="str">
        <f>IFERROR(VLOOKUP(A81,'11'!U:V,2,0),"0")</f>
        <v>0</v>
      </c>
      <c r="AL81" s="5" t="s">
        <v>169</v>
      </c>
      <c r="AM81" s="15">
        <f t="shared" si="67"/>
        <v>0</v>
      </c>
      <c r="AN81" s="10" t="str">
        <f>IFERROR(VLOOKUP(A81,'12'!U:V,2,0),"0")</f>
        <v>0</v>
      </c>
      <c r="AO81" s="5" t="s">
        <v>169</v>
      </c>
      <c r="AP81" s="15">
        <f t="shared" si="68"/>
        <v>0</v>
      </c>
      <c r="AQ81" s="10" t="str">
        <f>IFERROR(VLOOKUP(A81,'13'!U:V,2,0),"0")</f>
        <v>0</v>
      </c>
      <c r="AR81" s="5" t="s">
        <v>169</v>
      </c>
      <c r="AS81" s="15">
        <f t="shared" si="69"/>
        <v>0</v>
      </c>
      <c r="AT81" s="10" t="str">
        <f>IFERROR(VLOOKUP(A81,'14'!U:V,2,0),"0")</f>
        <v>0</v>
      </c>
      <c r="AU81" s="5" t="s">
        <v>169</v>
      </c>
      <c r="AV81" s="15">
        <f t="shared" si="70"/>
        <v>0</v>
      </c>
      <c r="AW81" s="10" t="str">
        <f>IFERROR(VLOOKUP(A81,'15'!U:V,2,0),"0")</f>
        <v>0</v>
      </c>
      <c r="AX81" s="5" t="s">
        <v>169</v>
      </c>
      <c r="AY81" s="15">
        <f t="shared" si="71"/>
        <v>0</v>
      </c>
      <c r="AZ81" s="10" t="str">
        <f>IFERROR(VLOOKUP(A81,'16'!U:V,2,0),"0")</f>
        <v>0</v>
      </c>
      <c r="BA81" s="5" t="s">
        <v>169</v>
      </c>
      <c r="BB81" s="15">
        <f t="shared" si="72"/>
        <v>0</v>
      </c>
      <c r="BC81" s="10" t="str">
        <f>IFERROR(VLOOKUP(A81,'17'!U:V,2,0),"0")</f>
        <v>0</v>
      </c>
      <c r="BD81" s="5" t="s">
        <v>169</v>
      </c>
      <c r="BE81" s="15">
        <f t="shared" si="73"/>
        <v>0</v>
      </c>
      <c r="BF81" s="10" t="str">
        <f>IFERROR(VLOOKUP(A81,'18'!U:V,2,0),"0")</f>
        <v>0</v>
      </c>
      <c r="BG81" s="5" t="s">
        <v>169</v>
      </c>
      <c r="BH81" s="15">
        <f t="shared" si="75"/>
        <v>0</v>
      </c>
      <c r="BI81" s="10" t="str">
        <f>IFERROR(VLOOKUP(A81,'19'!U:V,2,0),"0")</f>
        <v>0</v>
      </c>
      <c r="BJ81" s="5" t="s">
        <v>169</v>
      </c>
      <c r="BK81" s="15">
        <f t="shared" si="76"/>
        <v>0</v>
      </c>
      <c r="BL81" s="10" t="str">
        <f>IFERROR(VLOOKUP(A81,'20'!U:V,2,0),"0")</f>
        <v>0</v>
      </c>
      <c r="BM81" s="5" t="s">
        <v>169</v>
      </c>
      <c r="BN81" s="15">
        <f t="shared" si="77"/>
        <v>0</v>
      </c>
      <c r="BO81" s="10" t="str">
        <f>IFERROR(VLOOKUP(A81,'21'!U:V,2,0),"0")</f>
        <v>0</v>
      </c>
      <c r="BP81" s="5" t="s">
        <v>169</v>
      </c>
      <c r="BQ81" s="15">
        <f t="shared" si="78"/>
        <v>0</v>
      </c>
      <c r="BR81" s="10" t="str">
        <f>IFERROR(VLOOKUP(A81,'22'!U:V,2,0),"0")</f>
        <v>0</v>
      </c>
      <c r="BS81" s="5" t="s">
        <v>169</v>
      </c>
      <c r="BT81" s="15">
        <f t="shared" si="79"/>
        <v>0</v>
      </c>
      <c r="BU81" s="10" t="str">
        <f>IFERROR(VLOOKUP(A81,'23'!U:V,2,0),"0")</f>
        <v>0</v>
      </c>
      <c r="BV81" s="5" t="s">
        <v>169</v>
      </c>
      <c r="BW81" s="15">
        <f t="shared" si="80"/>
        <v>0</v>
      </c>
      <c r="BX81" s="10" t="str">
        <f>IFERROR(VLOOKUP(A81,'24'!U:V,2,0),"0")</f>
        <v>0</v>
      </c>
      <c r="BY81" s="5" t="s">
        <v>169</v>
      </c>
      <c r="BZ81" s="15">
        <f t="shared" si="81"/>
        <v>0</v>
      </c>
      <c r="CA81" s="10" t="str">
        <f>IFERROR(VLOOKUP(A81,'25'!U:V,2,0),"0")</f>
        <v>0</v>
      </c>
      <c r="CB81" s="5" t="s">
        <v>169</v>
      </c>
      <c r="CC81" s="15">
        <f t="shared" si="82"/>
        <v>0</v>
      </c>
      <c r="CD81" s="10" t="str">
        <f>IFERROR(VLOOKUP(A81,'26'!U:V,2,0),"0")</f>
        <v>0</v>
      </c>
      <c r="CE81" s="5" t="s">
        <v>169</v>
      </c>
      <c r="CF81" s="15">
        <f t="shared" si="83"/>
        <v>0</v>
      </c>
      <c r="CG81" s="10" t="str">
        <f>IFERROR(VLOOKUP(A81,'27'!U:V,2,0),"0")</f>
        <v>0</v>
      </c>
      <c r="CH81" s="5" t="s">
        <v>169</v>
      </c>
      <c r="CI81" s="15">
        <f t="shared" si="84"/>
        <v>0</v>
      </c>
      <c r="CJ81" s="10" t="str">
        <f>IFERROR(VLOOKUP(A81,'28'!U:V,2,0),"0")</f>
        <v>0</v>
      </c>
      <c r="CK81" s="5" t="s">
        <v>169</v>
      </c>
      <c r="CL81" s="15">
        <f t="shared" si="85"/>
        <v>0</v>
      </c>
      <c r="CM81" s="10" t="str">
        <f>IFERROR(VLOOKUP(A81,'29'!U:V,2,0),"0")</f>
        <v>0</v>
      </c>
      <c r="CN81" s="5" t="s">
        <v>169</v>
      </c>
      <c r="CO81" s="15">
        <f t="shared" si="86"/>
        <v>0</v>
      </c>
      <c r="CP81" s="10" t="str">
        <f>IFERROR(VLOOKUP(A81,'30'!U:V,2,0),"0")</f>
        <v>0</v>
      </c>
      <c r="CQ81" s="5" t="s">
        <v>169</v>
      </c>
      <c r="CR81" s="15">
        <f t="shared" si="87"/>
        <v>0</v>
      </c>
      <c r="CS81" s="10" t="str">
        <f>IFERROR(VLOOKUP(A81,'31'!U:V,2,0),"0")</f>
        <v>0</v>
      </c>
      <c r="CT81" s="5" t="s">
        <v>169</v>
      </c>
      <c r="CU81" s="15">
        <f t="shared" si="88"/>
        <v>0</v>
      </c>
      <c r="CV81" s="10" t="str">
        <f>IFERROR(VLOOKUP(A81,'เซต1-28'!V:W,2,0),"0")</f>
        <v>0</v>
      </c>
      <c r="CW81" s="5" t="s">
        <v>169</v>
      </c>
      <c r="CX81" s="15">
        <f t="shared" si="74"/>
        <v>0</v>
      </c>
    </row>
    <row r="82" spans="1:102" x14ac:dyDescent="0.25">
      <c r="A82" s="5" t="s">
        <v>152</v>
      </c>
      <c r="B82" s="4" t="s">
        <v>153</v>
      </c>
      <c r="C82" s="13">
        <v>14.38</v>
      </c>
      <c r="D82" s="19">
        <f t="shared" si="55"/>
        <v>32</v>
      </c>
      <c r="E82" s="5" t="s">
        <v>168</v>
      </c>
      <c r="F82" s="13">
        <f t="shared" si="56"/>
        <v>460.16</v>
      </c>
      <c r="G82" s="10" t="str">
        <f>IFERROR(VLOOKUP(A82,'1'!U:V,2,0),"0")</f>
        <v>0</v>
      </c>
      <c r="H82" s="5" t="s">
        <v>168</v>
      </c>
      <c r="I82" s="15">
        <f t="shared" si="57"/>
        <v>0</v>
      </c>
      <c r="J82" s="10" t="str">
        <f>IFERROR(VLOOKUP(A82,'2'!U:V,2,0),"0")</f>
        <v>0</v>
      </c>
      <c r="K82" s="5" t="s">
        <v>168</v>
      </c>
      <c r="L82" s="15">
        <f t="shared" si="58"/>
        <v>0</v>
      </c>
      <c r="M82" s="10" t="str">
        <f>IFERROR(VLOOKUP(A82,'3'!U:V,2,0),"0")</f>
        <v>0</v>
      </c>
      <c r="N82" s="5" t="s">
        <v>168</v>
      </c>
      <c r="O82" s="15">
        <f t="shared" si="59"/>
        <v>0</v>
      </c>
      <c r="P82" s="10" t="str">
        <f>IFERROR(VLOOKUP(A82,'4'!U:V,2,0),"0")</f>
        <v>0</v>
      </c>
      <c r="Q82" s="5" t="s">
        <v>168</v>
      </c>
      <c r="R82" s="15">
        <f t="shared" si="60"/>
        <v>0</v>
      </c>
      <c r="S82" s="10" t="str">
        <f>IFERROR(VLOOKUP(A82,'5'!U:V,2,0),"0")</f>
        <v>0</v>
      </c>
      <c r="T82" s="5" t="s">
        <v>168</v>
      </c>
      <c r="U82" s="15">
        <f t="shared" si="61"/>
        <v>0</v>
      </c>
      <c r="V82" s="10" t="str">
        <f>IFERROR(VLOOKUP(A82,'6'!U:V,2,0),"0")</f>
        <v>0</v>
      </c>
      <c r="W82" s="5" t="s">
        <v>168</v>
      </c>
      <c r="X82" s="15">
        <f t="shared" si="62"/>
        <v>0</v>
      </c>
      <c r="Y82" s="10" t="str">
        <f>IFERROR(VLOOKUP(A82,'7'!U:V,2,0),"0")</f>
        <v>0</v>
      </c>
      <c r="Z82" s="5" t="s">
        <v>168</v>
      </c>
      <c r="AA82" s="15">
        <f t="shared" si="63"/>
        <v>0</v>
      </c>
      <c r="AB82" s="10" t="str">
        <f>IFERROR(VLOOKUP(A82,'8'!U:V,2,0),"0")</f>
        <v>0</v>
      </c>
      <c r="AC82" s="5" t="s">
        <v>168</v>
      </c>
      <c r="AD82" s="15">
        <f t="shared" si="64"/>
        <v>0</v>
      </c>
      <c r="AE82" s="10" t="str">
        <f>IFERROR(VLOOKUP(A82,'9'!U:V,2,0),"0")</f>
        <v>0</v>
      </c>
      <c r="AF82" s="5" t="s">
        <v>168</v>
      </c>
      <c r="AG82" s="15">
        <f t="shared" si="65"/>
        <v>0</v>
      </c>
      <c r="AH82" s="10" t="str">
        <f>IFERROR(VLOOKUP(A82,'10'!U:V,2,0),"0")</f>
        <v>0</v>
      </c>
      <c r="AI82" s="5" t="s">
        <v>168</v>
      </c>
      <c r="AJ82" s="15">
        <f t="shared" si="66"/>
        <v>0</v>
      </c>
      <c r="AK82" s="10" t="str">
        <f>IFERROR(VLOOKUP(A82,'11'!U:V,2,0),"0")</f>
        <v>0</v>
      </c>
      <c r="AL82" s="5" t="s">
        <v>168</v>
      </c>
      <c r="AM82" s="15">
        <f t="shared" si="67"/>
        <v>0</v>
      </c>
      <c r="AN82" s="10">
        <f>IFERROR(VLOOKUP(A82,'12'!U:V,2,0),"0")</f>
        <v>1</v>
      </c>
      <c r="AO82" s="5" t="s">
        <v>168</v>
      </c>
      <c r="AP82" s="15">
        <f t="shared" si="68"/>
        <v>14.38</v>
      </c>
      <c r="AQ82" s="10">
        <f>IFERROR(VLOOKUP(A82,'13'!U:V,2,0),"0")</f>
        <v>1</v>
      </c>
      <c r="AR82" s="5" t="s">
        <v>168</v>
      </c>
      <c r="AS82" s="15">
        <f t="shared" si="69"/>
        <v>14.38</v>
      </c>
      <c r="AT82" s="10">
        <f>IFERROR(VLOOKUP(A82,'14'!U:V,2,0),"0")</f>
        <v>2</v>
      </c>
      <c r="AU82" s="5" t="s">
        <v>168</v>
      </c>
      <c r="AV82" s="15">
        <f t="shared" si="70"/>
        <v>28.76</v>
      </c>
      <c r="AW82" s="10" t="str">
        <f>IFERROR(VLOOKUP(A82,'15'!U:V,2,0),"0")</f>
        <v>0</v>
      </c>
      <c r="AX82" s="5" t="s">
        <v>168</v>
      </c>
      <c r="AY82" s="15">
        <f t="shared" si="71"/>
        <v>0</v>
      </c>
      <c r="AZ82" s="10" t="str">
        <f>IFERROR(VLOOKUP(A82,'16'!U:V,2,0),"0")</f>
        <v>0</v>
      </c>
      <c r="BA82" s="5" t="s">
        <v>168</v>
      </c>
      <c r="BB82" s="15">
        <f t="shared" si="72"/>
        <v>0</v>
      </c>
      <c r="BC82" s="10" t="str">
        <f>IFERROR(VLOOKUP(A82,'17'!U:V,2,0),"0")</f>
        <v>0</v>
      </c>
      <c r="BD82" s="5" t="s">
        <v>168</v>
      </c>
      <c r="BE82" s="15">
        <f t="shared" si="73"/>
        <v>0</v>
      </c>
      <c r="BF82" s="10" t="str">
        <f>IFERROR(VLOOKUP(A82,'18'!U:V,2,0),"0")</f>
        <v>0</v>
      </c>
      <c r="BG82" s="5" t="s">
        <v>168</v>
      </c>
      <c r="BH82" s="15">
        <f t="shared" si="75"/>
        <v>0</v>
      </c>
      <c r="BI82" s="10">
        <f>IFERROR(VLOOKUP(A82,'19'!U:V,2,0),"0")</f>
        <v>1</v>
      </c>
      <c r="BJ82" s="5" t="s">
        <v>168</v>
      </c>
      <c r="BK82" s="15">
        <f t="shared" si="76"/>
        <v>14.38</v>
      </c>
      <c r="BL82" s="10" t="str">
        <f>IFERROR(VLOOKUP(A82,'20'!U:V,2,0),"0")</f>
        <v>0</v>
      </c>
      <c r="BM82" s="5" t="s">
        <v>168</v>
      </c>
      <c r="BN82" s="15">
        <f t="shared" si="77"/>
        <v>0</v>
      </c>
      <c r="BO82" s="10">
        <f>IFERROR(VLOOKUP(A82,'21'!U:V,2,0),"0")</f>
        <v>6</v>
      </c>
      <c r="BP82" s="5" t="s">
        <v>168</v>
      </c>
      <c r="BQ82" s="15">
        <f t="shared" si="78"/>
        <v>86.28</v>
      </c>
      <c r="BR82" s="10">
        <f>IFERROR(VLOOKUP(A82,'22'!U:V,2,0),"0")</f>
        <v>2</v>
      </c>
      <c r="BS82" s="5" t="s">
        <v>168</v>
      </c>
      <c r="BT82" s="15">
        <f t="shared" si="79"/>
        <v>28.76</v>
      </c>
      <c r="BU82" s="10" t="str">
        <f>IFERROR(VLOOKUP(A82,'23'!U:V,2,0),"0")</f>
        <v>0</v>
      </c>
      <c r="BV82" s="5" t="s">
        <v>168</v>
      </c>
      <c r="BW82" s="15">
        <f t="shared" si="80"/>
        <v>0</v>
      </c>
      <c r="BX82" s="10">
        <f>IFERROR(VLOOKUP(A82,'24'!U:V,2,0),"0")</f>
        <v>2</v>
      </c>
      <c r="BY82" s="5" t="s">
        <v>168</v>
      </c>
      <c r="BZ82" s="15">
        <f t="shared" si="81"/>
        <v>28.76</v>
      </c>
      <c r="CA82" s="10">
        <f>IFERROR(VLOOKUP(A82,'25'!U:V,2,0),"0")</f>
        <v>5</v>
      </c>
      <c r="CB82" s="5" t="s">
        <v>168</v>
      </c>
      <c r="CC82" s="15">
        <f t="shared" si="82"/>
        <v>71.900000000000006</v>
      </c>
      <c r="CD82" s="10">
        <f>IFERROR(VLOOKUP(A82,'26'!U:V,2,0),"0")</f>
        <v>12</v>
      </c>
      <c r="CE82" s="5" t="s">
        <v>168</v>
      </c>
      <c r="CF82" s="15">
        <f t="shared" si="83"/>
        <v>172.56</v>
      </c>
      <c r="CG82" s="10" t="str">
        <f>IFERROR(VLOOKUP(A82,'27'!U:V,2,0),"0")</f>
        <v>0</v>
      </c>
      <c r="CH82" s="5" t="s">
        <v>168</v>
      </c>
      <c r="CI82" s="15">
        <f t="shared" si="84"/>
        <v>0</v>
      </c>
      <c r="CJ82" s="10" t="str">
        <f>IFERROR(VLOOKUP(A82,'28'!U:V,2,0),"0")</f>
        <v>0</v>
      </c>
      <c r="CK82" s="5" t="s">
        <v>168</v>
      </c>
      <c r="CL82" s="15">
        <f t="shared" si="85"/>
        <v>0</v>
      </c>
      <c r="CM82" s="10" t="str">
        <f>IFERROR(VLOOKUP(A82,'29'!U:V,2,0),"0")</f>
        <v>0</v>
      </c>
      <c r="CN82" s="5" t="s">
        <v>168</v>
      </c>
      <c r="CO82" s="15">
        <f t="shared" si="86"/>
        <v>0</v>
      </c>
      <c r="CP82" s="10" t="str">
        <f>IFERROR(VLOOKUP(A82,'30'!U:V,2,0),"0")</f>
        <v>0</v>
      </c>
      <c r="CQ82" s="5" t="s">
        <v>168</v>
      </c>
      <c r="CR82" s="15">
        <f t="shared" si="87"/>
        <v>0</v>
      </c>
      <c r="CS82" s="10" t="str">
        <f>IFERROR(VLOOKUP(A82,'31'!U:V,2,0),"0")</f>
        <v>0</v>
      </c>
      <c r="CT82" s="5" t="s">
        <v>168</v>
      </c>
      <c r="CU82" s="15">
        <f t="shared" si="88"/>
        <v>0</v>
      </c>
      <c r="CV82" s="10" t="str">
        <f>IFERROR(VLOOKUP(A82,'เซต1-28'!V:W,2,0),"0")</f>
        <v>0</v>
      </c>
      <c r="CW82" s="5" t="s">
        <v>168</v>
      </c>
      <c r="CX82" s="15">
        <f t="shared" si="74"/>
        <v>0</v>
      </c>
    </row>
    <row r="83" spans="1:102" x14ac:dyDescent="0.25">
      <c r="A83" s="5" t="s">
        <v>150</v>
      </c>
      <c r="B83" s="4" t="s">
        <v>151</v>
      </c>
      <c r="C83" s="13">
        <v>18.510000000000002</v>
      </c>
      <c r="D83" s="19">
        <f t="shared" si="55"/>
        <v>124</v>
      </c>
      <c r="E83" s="5" t="s">
        <v>168</v>
      </c>
      <c r="F83" s="13">
        <f t="shared" si="56"/>
        <v>2295.2400000000002</v>
      </c>
      <c r="G83" s="10" t="str">
        <f>IFERROR(VLOOKUP(A83,'1'!U:V,2,0),"0")</f>
        <v>0</v>
      </c>
      <c r="H83" s="5" t="s">
        <v>168</v>
      </c>
      <c r="I83" s="15">
        <f t="shared" si="57"/>
        <v>0</v>
      </c>
      <c r="J83" s="10" t="str">
        <f>IFERROR(VLOOKUP(A83,'2'!U:V,2,0),"0")</f>
        <v>0</v>
      </c>
      <c r="K83" s="5" t="s">
        <v>168</v>
      </c>
      <c r="L83" s="15">
        <f t="shared" si="58"/>
        <v>0</v>
      </c>
      <c r="M83" s="10" t="str">
        <f>IFERROR(VLOOKUP(A83,'3'!U:V,2,0),"0")</f>
        <v>0</v>
      </c>
      <c r="N83" s="5" t="s">
        <v>168</v>
      </c>
      <c r="O83" s="15">
        <f t="shared" si="59"/>
        <v>0</v>
      </c>
      <c r="P83" s="10" t="str">
        <f>IFERROR(VLOOKUP(A83,'4'!U:V,2,0),"0")</f>
        <v>0</v>
      </c>
      <c r="Q83" s="5" t="s">
        <v>168</v>
      </c>
      <c r="R83" s="15">
        <f t="shared" si="60"/>
        <v>0</v>
      </c>
      <c r="S83" s="10">
        <f>IFERROR(VLOOKUP(A83,'5'!U:V,2,0),"0")</f>
        <v>7</v>
      </c>
      <c r="T83" s="5" t="s">
        <v>168</v>
      </c>
      <c r="U83" s="15">
        <f t="shared" si="61"/>
        <v>129.57000000000002</v>
      </c>
      <c r="V83" s="10" t="str">
        <f>IFERROR(VLOOKUP(A83,'6'!U:V,2,0),"0")</f>
        <v>0</v>
      </c>
      <c r="W83" s="5" t="s">
        <v>168</v>
      </c>
      <c r="X83" s="15">
        <f t="shared" si="62"/>
        <v>0</v>
      </c>
      <c r="Y83" s="10">
        <f>IFERROR(VLOOKUP(A83,'7'!U:V,2,0),"0")</f>
        <v>60</v>
      </c>
      <c r="Z83" s="5" t="s">
        <v>168</v>
      </c>
      <c r="AA83" s="15">
        <f t="shared" si="63"/>
        <v>1110.6000000000001</v>
      </c>
      <c r="AB83" s="10">
        <f>IFERROR(VLOOKUP(A83,'8'!U:V,2,0),"0")</f>
        <v>13</v>
      </c>
      <c r="AC83" s="5" t="s">
        <v>168</v>
      </c>
      <c r="AD83" s="15">
        <f t="shared" si="64"/>
        <v>240.63000000000002</v>
      </c>
      <c r="AE83" s="10" t="str">
        <f>IFERROR(VLOOKUP(A83,'9'!U:V,2,0),"0")</f>
        <v>0</v>
      </c>
      <c r="AF83" s="5" t="s">
        <v>168</v>
      </c>
      <c r="AG83" s="15">
        <f t="shared" si="65"/>
        <v>0</v>
      </c>
      <c r="AH83" s="10">
        <f>IFERROR(VLOOKUP(A83,'10'!U:V,2,0),"0")</f>
        <v>1</v>
      </c>
      <c r="AI83" s="5" t="s">
        <v>168</v>
      </c>
      <c r="AJ83" s="15">
        <f t="shared" si="66"/>
        <v>18.510000000000002</v>
      </c>
      <c r="AK83" s="10" t="str">
        <f>IFERROR(VLOOKUP(A83,'11'!U:V,2,0),"0")</f>
        <v>0</v>
      </c>
      <c r="AL83" s="5" t="s">
        <v>168</v>
      </c>
      <c r="AM83" s="15">
        <f t="shared" si="67"/>
        <v>0</v>
      </c>
      <c r="AN83" s="10">
        <f>IFERROR(VLOOKUP(A83,'12'!U:V,2,0),"0")</f>
        <v>2</v>
      </c>
      <c r="AO83" s="5" t="s">
        <v>168</v>
      </c>
      <c r="AP83" s="15">
        <f t="shared" si="68"/>
        <v>37.020000000000003</v>
      </c>
      <c r="AQ83" s="10" t="str">
        <f>IFERROR(VLOOKUP(A83,'13'!U:V,2,0),"0")</f>
        <v>0</v>
      </c>
      <c r="AR83" s="5" t="s">
        <v>168</v>
      </c>
      <c r="AS83" s="15">
        <f t="shared" si="69"/>
        <v>0</v>
      </c>
      <c r="AT83" s="10">
        <f>IFERROR(VLOOKUP(A83,'14'!U:V,2,0),"0")</f>
        <v>1</v>
      </c>
      <c r="AU83" s="5" t="s">
        <v>168</v>
      </c>
      <c r="AV83" s="15">
        <f t="shared" si="70"/>
        <v>18.510000000000002</v>
      </c>
      <c r="AW83" s="10">
        <f>IFERROR(VLOOKUP(A83,'15'!U:V,2,0),"0")</f>
        <v>1</v>
      </c>
      <c r="AX83" s="5" t="s">
        <v>168</v>
      </c>
      <c r="AY83" s="15">
        <f t="shared" si="71"/>
        <v>18.510000000000002</v>
      </c>
      <c r="AZ83" s="10" t="str">
        <f>IFERROR(VLOOKUP(A83,'16'!U:V,2,0),"0")</f>
        <v>0</v>
      </c>
      <c r="BA83" s="5" t="s">
        <v>168</v>
      </c>
      <c r="BB83" s="15">
        <f t="shared" si="72"/>
        <v>0</v>
      </c>
      <c r="BC83" s="10" t="str">
        <f>IFERROR(VLOOKUP(A83,'17'!U:V,2,0),"0")</f>
        <v>0</v>
      </c>
      <c r="BD83" s="5" t="s">
        <v>168</v>
      </c>
      <c r="BE83" s="15">
        <f t="shared" si="73"/>
        <v>0</v>
      </c>
      <c r="BF83" s="10" t="str">
        <f>IFERROR(VLOOKUP(A83,'18'!U:V,2,0),"0")</f>
        <v>0</v>
      </c>
      <c r="BG83" s="5" t="s">
        <v>168</v>
      </c>
      <c r="BH83" s="15">
        <f t="shared" si="75"/>
        <v>0</v>
      </c>
      <c r="BI83" s="10">
        <f>IFERROR(VLOOKUP(A83,'19'!U:V,2,0),"0")</f>
        <v>8</v>
      </c>
      <c r="BJ83" s="5" t="s">
        <v>168</v>
      </c>
      <c r="BK83" s="15">
        <f t="shared" si="76"/>
        <v>148.08000000000001</v>
      </c>
      <c r="BL83" s="10">
        <f>IFERROR(VLOOKUP(A83,'20'!U:V,2,0),"0")</f>
        <v>2</v>
      </c>
      <c r="BM83" s="5" t="s">
        <v>168</v>
      </c>
      <c r="BN83" s="15">
        <f t="shared" si="77"/>
        <v>37.020000000000003</v>
      </c>
      <c r="BO83" s="10">
        <f>IFERROR(VLOOKUP(A83,'21'!U:V,2,0),"0")</f>
        <v>6</v>
      </c>
      <c r="BP83" s="5" t="s">
        <v>168</v>
      </c>
      <c r="BQ83" s="15">
        <f t="shared" si="78"/>
        <v>111.06</v>
      </c>
      <c r="BR83" s="10">
        <f>IFERROR(VLOOKUP(A83,'22'!U:V,2,0),"0")</f>
        <v>1</v>
      </c>
      <c r="BS83" s="5" t="s">
        <v>168</v>
      </c>
      <c r="BT83" s="15">
        <f t="shared" si="79"/>
        <v>18.510000000000002</v>
      </c>
      <c r="BU83" s="10">
        <f>IFERROR(VLOOKUP(A83,'23'!U:V,2,0),"0")</f>
        <v>1</v>
      </c>
      <c r="BV83" s="5" t="s">
        <v>168</v>
      </c>
      <c r="BW83" s="15">
        <f t="shared" si="80"/>
        <v>18.510000000000002</v>
      </c>
      <c r="BX83" s="10" t="str">
        <f>IFERROR(VLOOKUP(A83,'24'!U:V,2,0),"0")</f>
        <v>0</v>
      </c>
      <c r="BY83" s="5" t="s">
        <v>168</v>
      </c>
      <c r="BZ83" s="15">
        <f t="shared" si="81"/>
        <v>0</v>
      </c>
      <c r="CA83" s="10">
        <f>IFERROR(VLOOKUP(A83,'25'!U:V,2,0),"0")</f>
        <v>14</v>
      </c>
      <c r="CB83" s="5" t="s">
        <v>168</v>
      </c>
      <c r="CC83" s="15">
        <f t="shared" si="82"/>
        <v>259.14000000000004</v>
      </c>
      <c r="CD83" s="10">
        <f>IFERROR(VLOOKUP(A83,'26'!U:V,2,0),"0")</f>
        <v>3</v>
      </c>
      <c r="CE83" s="5" t="s">
        <v>168</v>
      </c>
      <c r="CF83" s="15">
        <f t="shared" si="83"/>
        <v>55.53</v>
      </c>
      <c r="CG83" s="10">
        <f>IFERROR(VLOOKUP(A83,'27'!U:V,2,0),"0")</f>
        <v>2</v>
      </c>
      <c r="CH83" s="5" t="s">
        <v>168</v>
      </c>
      <c r="CI83" s="15">
        <f t="shared" si="84"/>
        <v>37.020000000000003</v>
      </c>
      <c r="CJ83" s="10">
        <f>IFERROR(VLOOKUP(A83,'28'!U:V,2,0),"0")</f>
        <v>2</v>
      </c>
      <c r="CK83" s="5" t="s">
        <v>168</v>
      </c>
      <c r="CL83" s="15">
        <f t="shared" si="85"/>
        <v>37.020000000000003</v>
      </c>
      <c r="CM83" s="10" t="str">
        <f>IFERROR(VLOOKUP(A83,'29'!U:V,2,0),"0")</f>
        <v>0</v>
      </c>
      <c r="CN83" s="5" t="s">
        <v>168</v>
      </c>
      <c r="CO83" s="15">
        <f t="shared" si="86"/>
        <v>0</v>
      </c>
      <c r="CP83" s="10" t="str">
        <f>IFERROR(VLOOKUP(A83,'30'!U:V,2,0),"0")</f>
        <v>0</v>
      </c>
      <c r="CQ83" s="5" t="s">
        <v>168</v>
      </c>
      <c r="CR83" s="15">
        <f t="shared" si="87"/>
        <v>0</v>
      </c>
      <c r="CS83" s="10" t="str">
        <f>IFERROR(VLOOKUP(A83,'31'!U:V,2,0),"0")</f>
        <v>0</v>
      </c>
      <c r="CT83" s="5" t="s">
        <v>168</v>
      </c>
      <c r="CU83" s="15">
        <f t="shared" si="88"/>
        <v>0</v>
      </c>
      <c r="CV83" s="10" t="str">
        <f>IFERROR(VLOOKUP(A83,'เซต1-28'!V:W,2,0),"0")</f>
        <v>0</v>
      </c>
      <c r="CW83" s="5" t="s">
        <v>168</v>
      </c>
      <c r="CX83" s="15">
        <f t="shared" si="74"/>
        <v>0</v>
      </c>
    </row>
    <row r="84" spans="1:102" x14ac:dyDescent="0.25">
      <c r="A84" s="5" t="s">
        <v>36</v>
      </c>
      <c r="B84" s="4" t="s">
        <v>37</v>
      </c>
      <c r="C84" s="13">
        <v>14.89</v>
      </c>
      <c r="D84" s="19">
        <f t="shared" si="55"/>
        <v>57</v>
      </c>
      <c r="E84" s="5" t="s">
        <v>168</v>
      </c>
      <c r="F84" s="13">
        <f t="shared" si="56"/>
        <v>848.73</v>
      </c>
      <c r="G84" s="10" t="str">
        <f>IFERROR(VLOOKUP(A84,'1'!U:V,2,0),"0")</f>
        <v>0</v>
      </c>
      <c r="H84" s="5" t="s">
        <v>168</v>
      </c>
      <c r="I84" s="15">
        <f t="shared" si="57"/>
        <v>0</v>
      </c>
      <c r="J84" s="10" t="str">
        <f>IFERROR(VLOOKUP(A84,'2'!U:V,2,0),"0")</f>
        <v>0</v>
      </c>
      <c r="K84" s="5" t="s">
        <v>168</v>
      </c>
      <c r="L84" s="15">
        <f t="shared" si="58"/>
        <v>0</v>
      </c>
      <c r="M84" s="10" t="str">
        <f>IFERROR(VLOOKUP(A84,'3'!U:V,2,0),"0")</f>
        <v>0</v>
      </c>
      <c r="N84" s="5" t="s">
        <v>168</v>
      </c>
      <c r="O84" s="15">
        <f t="shared" si="59"/>
        <v>0</v>
      </c>
      <c r="P84" s="10" t="str">
        <f>IFERROR(VLOOKUP(A84,'4'!U:V,2,0),"0")</f>
        <v>0</v>
      </c>
      <c r="Q84" s="5" t="s">
        <v>168</v>
      </c>
      <c r="R84" s="15">
        <f t="shared" si="60"/>
        <v>0</v>
      </c>
      <c r="S84" s="10">
        <f>IFERROR(VLOOKUP(A84,'5'!U:V,2,0),"0")</f>
        <v>2</v>
      </c>
      <c r="T84" s="5" t="s">
        <v>168</v>
      </c>
      <c r="U84" s="15">
        <f t="shared" si="61"/>
        <v>29.78</v>
      </c>
      <c r="V84" s="10">
        <f>IFERROR(VLOOKUP(A84,'6'!U:V,2,0),"0")</f>
        <v>2</v>
      </c>
      <c r="W84" s="5" t="s">
        <v>168</v>
      </c>
      <c r="X84" s="15">
        <f t="shared" si="62"/>
        <v>29.78</v>
      </c>
      <c r="Y84" s="10">
        <f>IFERROR(VLOOKUP(A84,'7'!U:V,2,0),"0")</f>
        <v>2</v>
      </c>
      <c r="Z84" s="5" t="s">
        <v>168</v>
      </c>
      <c r="AA84" s="15">
        <f t="shared" si="63"/>
        <v>29.78</v>
      </c>
      <c r="AB84" s="10" t="str">
        <f>IFERROR(VLOOKUP(A84,'8'!U:V,2,0),"0")</f>
        <v>0</v>
      </c>
      <c r="AC84" s="5" t="s">
        <v>168</v>
      </c>
      <c r="AD84" s="15">
        <f t="shared" si="64"/>
        <v>0</v>
      </c>
      <c r="AE84" s="10">
        <f>IFERROR(VLOOKUP(A84,'9'!U:V,2,0),"0")</f>
        <v>2</v>
      </c>
      <c r="AF84" s="5" t="s">
        <v>168</v>
      </c>
      <c r="AG84" s="15">
        <f t="shared" si="65"/>
        <v>29.78</v>
      </c>
      <c r="AH84" s="10" t="str">
        <f>IFERROR(VLOOKUP(A84,'10'!U:V,2,0),"0")</f>
        <v>0</v>
      </c>
      <c r="AI84" s="5" t="s">
        <v>168</v>
      </c>
      <c r="AJ84" s="15">
        <f t="shared" si="66"/>
        <v>0</v>
      </c>
      <c r="AK84" s="10">
        <f>IFERROR(VLOOKUP(A84,'11'!U:V,2,0),"0")</f>
        <v>1</v>
      </c>
      <c r="AL84" s="5" t="s">
        <v>168</v>
      </c>
      <c r="AM84" s="15">
        <f t="shared" si="67"/>
        <v>14.89</v>
      </c>
      <c r="AN84" s="10">
        <f>IFERROR(VLOOKUP(A84,'12'!U:V,2,0),"0")</f>
        <v>1</v>
      </c>
      <c r="AO84" s="5" t="s">
        <v>168</v>
      </c>
      <c r="AP84" s="15">
        <f t="shared" si="68"/>
        <v>14.89</v>
      </c>
      <c r="AQ84" s="10">
        <f>IFERROR(VLOOKUP(A84,'13'!U:V,2,0),"0")</f>
        <v>1</v>
      </c>
      <c r="AR84" s="5" t="s">
        <v>168</v>
      </c>
      <c r="AS84" s="15">
        <f t="shared" si="69"/>
        <v>14.89</v>
      </c>
      <c r="AT84" s="10" t="str">
        <f>IFERROR(VLOOKUP(A84,'14'!U:V,2,0),"0")</f>
        <v>0</v>
      </c>
      <c r="AU84" s="5" t="s">
        <v>168</v>
      </c>
      <c r="AV84" s="15">
        <f t="shared" si="70"/>
        <v>0</v>
      </c>
      <c r="AW84" s="10">
        <f>IFERROR(VLOOKUP(A84,'15'!U:V,2,0),"0")</f>
        <v>2</v>
      </c>
      <c r="AX84" s="5" t="s">
        <v>168</v>
      </c>
      <c r="AY84" s="15">
        <f t="shared" si="71"/>
        <v>29.78</v>
      </c>
      <c r="AZ84" s="10" t="str">
        <f>IFERROR(VLOOKUP(A84,'16'!U:V,2,0),"0")</f>
        <v>0</v>
      </c>
      <c r="BA84" s="5" t="s">
        <v>168</v>
      </c>
      <c r="BB84" s="15">
        <f t="shared" si="72"/>
        <v>0</v>
      </c>
      <c r="BC84" s="10">
        <f>IFERROR(VLOOKUP(A84,'17'!U:V,2,0),"0")</f>
        <v>1</v>
      </c>
      <c r="BD84" s="5" t="s">
        <v>168</v>
      </c>
      <c r="BE84" s="15">
        <f t="shared" si="73"/>
        <v>14.89</v>
      </c>
      <c r="BF84" s="10" t="str">
        <f>IFERROR(VLOOKUP(A84,'18'!U:V,2,0),"0")</f>
        <v>0</v>
      </c>
      <c r="BG84" s="5" t="s">
        <v>168</v>
      </c>
      <c r="BH84" s="15">
        <f t="shared" si="75"/>
        <v>0</v>
      </c>
      <c r="BI84" s="10">
        <f>IFERROR(VLOOKUP(A84,'19'!U:V,2,0),"0")</f>
        <v>9</v>
      </c>
      <c r="BJ84" s="5" t="s">
        <v>168</v>
      </c>
      <c r="BK84" s="15">
        <f t="shared" si="76"/>
        <v>134.01</v>
      </c>
      <c r="BL84" s="10">
        <f>IFERROR(VLOOKUP(A84,'20'!U:V,2,0),"0")</f>
        <v>1</v>
      </c>
      <c r="BM84" s="5" t="s">
        <v>168</v>
      </c>
      <c r="BN84" s="15">
        <f t="shared" si="77"/>
        <v>14.89</v>
      </c>
      <c r="BO84" s="10">
        <f>IFERROR(VLOOKUP(A84,'21'!U:V,2,0),"0")</f>
        <v>6</v>
      </c>
      <c r="BP84" s="5" t="s">
        <v>168</v>
      </c>
      <c r="BQ84" s="15">
        <f t="shared" si="78"/>
        <v>89.34</v>
      </c>
      <c r="BR84" s="10">
        <f>IFERROR(VLOOKUP(A84,'22'!U:V,2,0),"0")</f>
        <v>5</v>
      </c>
      <c r="BS84" s="5" t="s">
        <v>168</v>
      </c>
      <c r="BT84" s="15">
        <f t="shared" si="79"/>
        <v>74.45</v>
      </c>
      <c r="BU84" s="10">
        <f>IFERROR(VLOOKUP(A84,'23'!U:V,2,0),"0")</f>
        <v>1</v>
      </c>
      <c r="BV84" s="5" t="s">
        <v>168</v>
      </c>
      <c r="BW84" s="15">
        <f t="shared" si="80"/>
        <v>14.89</v>
      </c>
      <c r="BX84" s="10" t="str">
        <f>IFERROR(VLOOKUP(A84,'24'!U:V,2,0),"0")</f>
        <v>0</v>
      </c>
      <c r="BY84" s="5" t="s">
        <v>168</v>
      </c>
      <c r="BZ84" s="15">
        <f t="shared" si="81"/>
        <v>0</v>
      </c>
      <c r="CA84" s="10">
        <f>IFERROR(VLOOKUP(A84,'25'!U:V,2,0),"0")</f>
        <v>11</v>
      </c>
      <c r="CB84" s="5" t="s">
        <v>168</v>
      </c>
      <c r="CC84" s="15">
        <f t="shared" si="82"/>
        <v>163.79000000000002</v>
      </c>
      <c r="CD84" s="10">
        <f>IFERROR(VLOOKUP(A84,'26'!U:V,2,0),"0")</f>
        <v>3</v>
      </c>
      <c r="CE84" s="5" t="s">
        <v>168</v>
      </c>
      <c r="CF84" s="15">
        <f t="shared" si="83"/>
        <v>44.67</v>
      </c>
      <c r="CG84" s="10">
        <f>IFERROR(VLOOKUP(A84,'27'!U:V,2,0),"0")</f>
        <v>7</v>
      </c>
      <c r="CH84" s="5" t="s">
        <v>168</v>
      </c>
      <c r="CI84" s="15">
        <f t="shared" si="84"/>
        <v>104.23</v>
      </c>
      <c r="CJ84" s="10" t="str">
        <f>IFERROR(VLOOKUP(A84,'28'!U:V,2,0),"0")</f>
        <v>0</v>
      </c>
      <c r="CK84" s="5" t="s">
        <v>168</v>
      </c>
      <c r="CL84" s="15">
        <f t="shared" si="85"/>
        <v>0</v>
      </c>
      <c r="CM84" s="10" t="str">
        <f>IFERROR(VLOOKUP(A84,'29'!U:V,2,0),"0")</f>
        <v>0</v>
      </c>
      <c r="CN84" s="5" t="s">
        <v>168</v>
      </c>
      <c r="CO84" s="15">
        <f t="shared" si="86"/>
        <v>0</v>
      </c>
      <c r="CP84" s="10" t="str">
        <f>IFERROR(VLOOKUP(A84,'30'!U:V,2,0),"0")</f>
        <v>0</v>
      </c>
      <c r="CQ84" s="5" t="s">
        <v>168</v>
      </c>
      <c r="CR84" s="15">
        <f t="shared" si="87"/>
        <v>0</v>
      </c>
      <c r="CS84" s="10" t="str">
        <f>IFERROR(VLOOKUP(A84,'31'!U:V,2,0),"0")</f>
        <v>0</v>
      </c>
      <c r="CT84" s="5" t="s">
        <v>168</v>
      </c>
      <c r="CU84" s="15">
        <f t="shared" si="88"/>
        <v>0</v>
      </c>
      <c r="CV84" s="10" t="str">
        <f>IFERROR(VLOOKUP(A84,'เซต1-28'!V:W,2,0),"0")</f>
        <v>0</v>
      </c>
      <c r="CW84" s="5" t="s">
        <v>168</v>
      </c>
      <c r="CX84" s="15">
        <f t="shared" si="74"/>
        <v>0</v>
      </c>
    </row>
    <row r="85" spans="1:102" x14ac:dyDescent="0.25">
      <c r="A85" s="5" t="s">
        <v>239</v>
      </c>
      <c r="B85" s="4" t="s">
        <v>240</v>
      </c>
      <c r="C85" s="13">
        <v>14.89</v>
      </c>
      <c r="D85" s="19">
        <f t="shared" si="55"/>
        <v>0</v>
      </c>
      <c r="E85" s="5" t="s">
        <v>168</v>
      </c>
      <c r="F85" s="13">
        <f t="shared" si="56"/>
        <v>0</v>
      </c>
      <c r="G85" s="10" t="str">
        <f>IFERROR(VLOOKUP(A85,'1'!U:V,2,0),"0")</f>
        <v>0</v>
      </c>
      <c r="H85" s="5" t="s">
        <v>168</v>
      </c>
      <c r="I85" s="15">
        <f t="shared" si="57"/>
        <v>0</v>
      </c>
      <c r="J85" s="10" t="str">
        <f>IFERROR(VLOOKUP(A85,'2'!U:V,2,0),"0")</f>
        <v>0</v>
      </c>
      <c r="K85" s="5" t="s">
        <v>168</v>
      </c>
      <c r="L85" s="15">
        <f t="shared" si="58"/>
        <v>0</v>
      </c>
      <c r="M85" s="10" t="str">
        <f>IFERROR(VLOOKUP(A85,'3'!U:V,2,0),"0")</f>
        <v>0</v>
      </c>
      <c r="N85" s="5" t="s">
        <v>168</v>
      </c>
      <c r="O85" s="15">
        <f t="shared" si="59"/>
        <v>0</v>
      </c>
      <c r="P85" s="10" t="str">
        <f>IFERROR(VLOOKUP(A85,'4'!U:V,2,0),"0")</f>
        <v>0</v>
      </c>
      <c r="Q85" s="5" t="s">
        <v>168</v>
      </c>
      <c r="R85" s="15">
        <f t="shared" si="60"/>
        <v>0</v>
      </c>
      <c r="S85" s="10" t="str">
        <f>IFERROR(VLOOKUP(A85,'5'!U:V,2,0),"0")</f>
        <v>0</v>
      </c>
      <c r="T85" s="5" t="s">
        <v>168</v>
      </c>
      <c r="U85" s="15">
        <f t="shared" si="61"/>
        <v>0</v>
      </c>
      <c r="V85" s="10" t="str">
        <f>IFERROR(VLOOKUP(A85,'6'!U:V,2,0),"0")</f>
        <v>0</v>
      </c>
      <c r="W85" s="5" t="s">
        <v>168</v>
      </c>
      <c r="X85" s="15">
        <f t="shared" si="62"/>
        <v>0</v>
      </c>
      <c r="Y85" s="10" t="str">
        <f>IFERROR(VLOOKUP(A85,'7'!U:V,2,0),"0")</f>
        <v>0</v>
      </c>
      <c r="Z85" s="5" t="s">
        <v>168</v>
      </c>
      <c r="AA85" s="15">
        <f t="shared" si="63"/>
        <v>0</v>
      </c>
      <c r="AB85" s="10" t="str">
        <f>IFERROR(VLOOKUP(A85,'8'!U:V,2,0),"0")</f>
        <v>0</v>
      </c>
      <c r="AC85" s="5" t="s">
        <v>168</v>
      </c>
      <c r="AD85" s="15">
        <f t="shared" si="64"/>
        <v>0</v>
      </c>
      <c r="AE85" s="10" t="str">
        <f>IFERROR(VLOOKUP(A85,'9'!U:V,2,0),"0")</f>
        <v>0</v>
      </c>
      <c r="AF85" s="5" t="s">
        <v>168</v>
      </c>
      <c r="AG85" s="15">
        <f t="shared" si="65"/>
        <v>0</v>
      </c>
      <c r="AH85" s="10" t="str">
        <f>IFERROR(VLOOKUP(A85,'10'!U:V,2,0),"0")</f>
        <v>0</v>
      </c>
      <c r="AI85" s="5" t="s">
        <v>168</v>
      </c>
      <c r="AJ85" s="15">
        <f t="shared" si="66"/>
        <v>0</v>
      </c>
      <c r="AK85" s="10" t="str">
        <f>IFERROR(VLOOKUP(A85,'11'!U:V,2,0),"0")</f>
        <v>0</v>
      </c>
      <c r="AL85" s="5" t="s">
        <v>168</v>
      </c>
      <c r="AM85" s="15">
        <f t="shared" si="67"/>
        <v>0</v>
      </c>
      <c r="AN85" s="10" t="str">
        <f>IFERROR(VLOOKUP(A85,'12'!U:V,2,0),"0")</f>
        <v>0</v>
      </c>
      <c r="AO85" s="5" t="s">
        <v>168</v>
      </c>
      <c r="AP85" s="15">
        <f t="shared" si="68"/>
        <v>0</v>
      </c>
      <c r="AQ85" s="10" t="str">
        <f>IFERROR(VLOOKUP(A85,'13'!U:V,2,0),"0")</f>
        <v>0</v>
      </c>
      <c r="AR85" s="5" t="s">
        <v>168</v>
      </c>
      <c r="AS85" s="15">
        <f t="shared" si="69"/>
        <v>0</v>
      </c>
      <c r="AT85" s="10" t="str">
        <f>IFERROR(VLOOKUP(A85,'14'!U:V,2,0),"0")</f>
        <v>0</v>
      </c>
      <c r="AU85" s="5" t="s">
        <v>168</v>
      </c>
      <c r="AV85" s="15">
        <f t="shared" si="70"/>
        <v>0</v>
      </c>
      <c r="AW85" s="10" t="str">
        <f>IFERROR(VLOOKUP(A85,'15'!U:V,2,0),"0")</f>
        <v>0</v>
      </c>
      <c r="AX85" s="5" t="s">
        <v>168</v>
      </c>
      <c r="AY85" s="15">
        <f t="shared" si="71"/>
        <v>0</v>
      </c>
      <c r="AZ85" s="10" t="str">
        <f>IFERROR(VLOOKUP(A85,'16'!U:V,2,0),"0")</f>
        <v>0</v>
      </c>
      <c r="BA85" s="5" t="s">
        <v>168</v>
      </c>
      <c r="BB85" s="15">
        <f t="shared" si="72"/>
        <v>0</v>
      </c>
      <c r="BC85" s="10" t="str">
        <f>IFERROR(VLOOKUP(A85,'17'!U:V,2,0),"0")</f>
        <v>0</v>
      </c>
      <c r="BD85" s="5" t="s">
        <v>168</v>
      </c>
      <c r="BE85" s="15">
        <f t="shared" si="73"/>
        <v>0</v>
      </c>
      <c r="BF85" s="10" t="str">
        <f>IFERROR(VLOOKUP(A85,'18'!U:V,2,0),"0")</f>
        <v>0</v>
      </c>
      <c r="BG85" s="5" t="s">
        <v>168</v>
      </c>
      <c r="BH85" s="15">
        <f t="shared" si="75"/>
        <v>0</v>
      </c>
      <c r="BI85" s="10" t="str">
        <f>IFERROR(VLOOKUP(A85,'19'!U:V,2,0),"0")</f>
        <v>0</v>
      </c>
      <c r="BJ85" s="5" t="s">
        <v>168</v>
      </c>
      <c r="BK85" s="15">
        <f t="shared" si="76"/>
        <v>0</v>
      </c>
      <c r="BL85" s="10" t="str">
        <f>IFERROR(VLOOKUP(A85,'20'!U:V,2,0),"0")</f>
        <v>0</v>
      </c>
      <c r="BM85" s="5" t="s">
        <v>168</v>
      </c>
      <c r="BN85" s="15">
        <f t="shared" si="77"/>
        <v>0</v>
      </c>
      <c r="BO85" s="10" t="str">
        <f>IFERROR(VLOOKUP(A85,'21'!U:V,2,0),"0")</f>
        <v>0</v>
      </c>
      <c r="BP85" s="5" t="s">
        <v>168</v>
      </c>
      <c r="BQ85" s="15">
        <f t="shared" si="78"/>
        <v>0</v>
      </c>
      <c r="BR85" s="10" t="str">
        <f>IFERROR(VLOOKUP(A85,'22'!U:V,2,0),"0")</f>
        <v>0</v>
      </c>
      <c r="BS85" s="5" t="s">
        <v>168</v>
      </c>
      <c r="BT85" s="15">
        <f t="shared" si="79"/>
        <v>0</v>
      </c>
      <c r="BU85" s="10" t="str">
        <f>IFERROR(VLOOKUP(A85,'23'!U:V,2,0),"0")</f>
        <v>0</v>
      </c>
      <c r="BV85" s="5" t="s">
        <v>168</v>
      </c>
      <c r="BW85" s="15">
        <f t="shared" si="80"/>
        <v>0</v>
      </c>
      <c r="BX85" s="10" t="str">
        <f>IFERROR(VLOOKUP(A85,'24'!U:V,2,0),"0")</f>
        <v>0</v>
      </c>
      <c r="BY85" s="5" t="s">
        <v>168</v>
      </c>
      <c r="BZ85" s="15">
        <f t="shared" si="81"/>
        <v>0</v>
      </c>
      <c r="CA85" s="10" t="str">
        <f>IFERROR(VLOOKUP(A85,'25'!U:V,2,0),"0")</f>
        <v>0</v>
      </c>
      <c r="CB85" s="5" t="s">
        <v>168</v>
      </c>
      <c r="CC85" s="15">
        <f t="shared" si="82"/>
        <v>0</v>
      </c>
      <c r="CD85" s="10" t="str">
        <f>IFERROR(VLOOKUP(A85,'26'!U:V,2,0),"0")</f>
        <v>0</v>
      </c>
      <c r="CE85" s="5" t="s">
        <v>168</v>
      </c>
      <c r="CF85" s="15">
        <f t="shared" si="83"/>
        <v>0</v>
      </c>
      <c r="CG85" s="10" t="str">
        <f>IFERROR(VLOOKUP(A85,'27'!U:V,2,0),"0")</f>
        <v>0</v>
      </c>
      <c r="CH85" s="5" t="s">
        <v>168</v>
      </c>
      <c r="CI85" s="15">
        <f t="shared" si="84"/>
        <v>0</v>
      </c>
      <c r="CJ85" s="10" t="str">
        <f>IFERROR(VLOOKUP(A85,'28'!U:V,2,0),"0")</f>
        <v>0</v>
      </c>
      <c r="CK85" s="5" t="s">
        <v>168</v>
      </c>
      <c r="CL85" s="15">
        <f t="shared" si="85"/>
        <v>0</v>
      </c>
      <c r="CM85" s="10" t="str">
        <f>IFERROR(VLOOKUP(A85,'29'!U:V,2,0),"0")</f>
        <v>0</v>
      </c>
      <c r="CN85" s="5" t="s">
        <v>168</v>
      </c>
      <c r="CO85" s="15">
        <f t="shared" si="86"/>
        <v>0</v>
      </c>
      <c r="CP85" s="10" t="str">
        <f>IFERROR(VLOOKUP(A85,'30'!U:V,2,0),"0")</f>
        <v>0</v>
      </c>
      <c r="CQ85" s="5" t="s">
        <v>168</v>
      </c>
      <c r="CR85" s="15">
        <f t="shared" si="87"/>
        <v>0</v>
      </c>
      <c r="CS85" s="10" t="str">
        <f>IFERROR(VLOOKUP(A85,'31'!U:V,2,0),"0")</f>
        <v>0</v>
      </c>
      <c r="CT85" s="5" t="s">
        <v>168</v>
      </c>
      <c r="CU85" s="15">
        <f t="shared" si="88"/>
        <v>0</v>
      </c>
      <c r="CV85" s="10" t="str">
        <f>IFERROR(VLOOKUP(A85,'เซต1-28'!V:W,2,0),"0")</f>
        <v>0</v>
      </c>
      <c r="CW85" s="5" t="s">
        <v>168</v>
      </c>
      <c r="CX85" s="15">
        <f t="shared" si="74"/>
        <v>0</v>
      </c>
    </row>
    <row r="86" spans="1:102" x14ac:dyDescent="0.25">
      <c r="A86" s="5" t="s">
        <v>38</v>
      </c>
      <c r="B86" s="4" t="s">
        <v>39</v>
      </c>
      <c r="C86" s="13">
        <v>14.23</v>
      </c>
      <c r="D86" s="19">
        <f t="shared" si="55"/>
        <v>98</v>
      </c>
      <c r="E86" s="5" t="s">
        <v>168</v>
      </c>
      <c r="F86" s="13">
        <f t="shared" si="56"/>
        <v>1394.54</v>
      </c>
      <c r="G86" s="10" t="str">
        <f>IFERROR(VLOOKUP(A86,'1'!U:V,2,0),"0")</f>
        <v>0</v>
      </c>
      <c r="H86" s="5" t="s">
        <v>168</v>
      </c>
      <c r="I86" s="15">
        <f t="shared" si="57"/>
        <v>0</v>
      </c>
      <c r="J86" s="10" t="str">
        <f>IFERROR(VLOOKUP(A86,'2'!U:V,2,0),"0")</f>
        <v>0</v>
      </c>
      <c r="K86" s="5" t="s">
        <v>168</v>
      </c>
      <c r="L86" s="15">
        <f t="shared" si="58"/>
        <v>0</v>
      </c>
      <c r="M86" s="10" t="str">
        <f>IFERROR(VLOOKUP(A86,'3'!U:V,2,0),"0")</f>
        <v>0</v>
      </c>
      <c r="N86" s="5" t="s">
        <v>168</v>
      </c>
      <c r="O86" s="15">
        <f t="shared" si="59"/>
        <v>0</v>
      </c>
      <c r="P86" s="10" t="str">
        <f>IFERROR(VLOOKUP(A86,'4'!U:V,2,0),"0")</f>
        <v>0</v>
      </c>
      <c r="Q86" s="5" t="s">
        <v>168</v>
      </c>
      <c r="R86" s="15">
        <f t="shared" si="60"/>
        <v>0</v>
      </c>
      <c r="S86" s="10">
        <f>IFERROR(VLOOKUP(A86,'5'!U:V,2,0),"0")</f>
        <v>7</v>
      </c>
      <c r="T86" s="5" t="s">
        <v>168</v>
      </c>
      <c r="U86" s="15">
        <f t="shared" si="61"/>
        <v>99.61</v>
      </c>
      <c r="V86" s="10">
        <f>IFERROR(VLOOKUP(A86,'6'!U:V,2,0),"0")</f>
        <v>4</v>
      </c>
      <c r="W86" s="5" t="s">
        <v>168</v>
      </c>
      <c r="X86" s="15">
        <f t="shared" si="62"/>
        <v>56.92</v>
      </c>
      <c r="Y86" s="10">
        <f>IFERROR(VLOOKUP(A86,'7'!U:V,2,0),"0")</f>
        <v>1</v>
      </c>
      <c r="Z86" s="5" t="s">
        <v>168</v>
      </c>
      <c r="AA86" s="15">
        <f t="shared" si="63"/>
        <v>14.23</v>
      </c>
      <c r="AB86" s="10" t="str">
        <f>IFERROR(VLOOKUP(A86,'8'!U:V,2,0),"0")</f>
        <v>0</v>
      </c>
      <c r="AC86" s="5" t="s">
        <v>168</v>
      </c>
      <c r="AD86" s="15">
        <f t="shared" si="64"/>
        <v>0</v>
      </c>
      <c r="AE86" s="10" t="str">
        <f>IFERROR(VLOOKUP(A86,'9'!U:V,2,0),"0")</f>
        <v>0</v>
      </c>
      <c r="AF86" s="5" t="s">
        <v>168</v>
      </c>
      <c r="AG86" s="15">
        <f t="shared" si="65"/>
        <v>0</v>
      </c>
      <c r="AH86" s="10" t="str">
        <f>IFERROR(VLOOKUP(A86,'10'!U:V,2,0),"0")</f>
        <v>0</v>
      </c>
      <c r="AI86" s="5" t="s">
        <v>168</v>
      </c>
      <c r="AJ86" s="15">
        <f t="shared" si="66"/>
        <v>0</v>
      </c>
      <c r="AK86" s="10">
        <f>IFERROR(VLOOKUP(A86,'11'!U:V,2,0),"0")</f>
        <v>3</v>
      </c>
      <c r="AL86" s="5" t="s">
        <v>168</v>
      </c>
      <c r="AM86" s="15">
        <f t="shared" si="67"/>
        <v>42.69</v>
      </c>
      <c r="AN86" s="10" t="str">
        <f>IFERROR(VLOOKUP(A86,'12'!U:V,2,0),"0")</f>
        <v>0</v>
      </c>
      <c r="AO86" s="5" t="s">
        <v>168</v>
      </c>
      <c r="AP86" s="15">
        <f t="shared" si="68"/>
        <v>0</v>
      </c>
      <c r="AQ86" s="10">
        <f>IFERROR(VLOOKUP(A86,'13'!U:V,2,0),"0")</f>
        <v>1</v>
      </c>
      <c r="AR86" s="5" t="s">
        <v>168</v>
      </c>
      <c r="AS86" s="15">
        <f t="shared" si="69"/>
        <v>14.23</v>
      </c>
      <c r="AT86" s="10">
        <f>IFERROR(VLOOKUP(A86,'14'!U:V,2,0),"0")</f>
        <v>7</v>
      </c>
      <c r="AU86" s="5" t="s">
        <v>168</v>
      </c>
      <c r="AV86" s="15">
        <f t="shared" si="70"/>
        <v>99.61</v>
      </c>
      <c r="AW86" s="10" t="str">
        <f>IFERROR(VLOOKUP(A86,'15'!U:V,2,0),"0")</f>
        <v>0</v>
      </c>
      <c r="AX86" s="5" t="s">
        <v>168</v>
      </c>
      <c r="AY86" s="15">
        <f t="shared" si="71"/>
        <v>0</v>
      </c>
      <c r="AZ86" s="10" t="str">
        <f>IFERROR(VLOOKUP(A86,'16'!U:V,2,0),"0")</f>
        <v>0</v>
      </c>
      <c r="BA86" s="5" t="s">
        <v>168</v>
      </c>
      <c r="BB86" s="15">
        <f t="shared" si="72"/>
        <v>0</v>
      </c>
      <c r="BC86" s="10">
        <f>IFERROR(VLOOKUP(A86,'17'!U:V,2,0),"0")</f>
        <v>1</v>
      </c>
      <c r="BD86" s="5" t="s">
        <v>168</v>
      </c>
      <c r="BE86" s="15">
        <f t="shared" si="73"/>
        <v>14.23</v>
      </c>
      <c r="BF86" s="10" t="str">
        <f>IFERROR(VLOOKUP(A86,'18'!U:V,2,0),"0")</f>
        <v>0</v>
      </c>
      <c r="BG86" s="5" t="s">
        <v>168</v>
      </c>
      <c r="BH86" s="15">
        <f t="shared" si="75"/>
        <v>0</v>
      </c>
      <c r="BI86" s="10">
        <f>IFERROR(VLOOKUP(A86,'19'!U:V,2,0),"0")</f>
        <v>10</v>
      </c>
      <c r="BJ86" s="5" t="s">
        <v>168</v>
      </c>
      <c r="BK86" s="15">
        <f t="shared" si="76"/>
        <v>142.30000000000001</v>
      </c>
      <c r="BL86" s="10">
        <f>IFERROR(VLOOKUP(A86,'20'!U:V,2,0),"0")</f>
        <v>3</v>
      </c>
      <c r="BM86" s="5" t="s">
        <v>168</v>
      </c>
      <c r="BN86" s="15">
        <f t="shared" si="77"/>
        <v>42.69</v>
      </c>
      <c r="BO86" s="10">
        <f>IFERROR(VLOOKUP(A86,'21'!U:V,2,0),"0")</f>
        <v>6</v>
      </c>
      <c r="BP86" s="5" t="s">
        <v>168</v>
      </c>
      <c r="BQ86" s="15">
        <f t="shared" si="78"/>
        <v>85.38</v>
      </c>
      <c r="BR86" s="10">
        <f>IFERROR(VLOOKUP(A86,'22'!U:V,2,0),"0")</f>
        <v>5</v>
      </c>
      <c r="BS86" s="5" t="s">
        <v>168</v>
      </c>
      <c r="BT86" s="15">
        <f t="shared" si="79"/>
        <v>71.150000000000006</v>
      </c>
      <c r="BU86" s="10">
        <f>IFERROR(VLOOKUP(A86,'23'!U:V,2,0),"0")</f>
        <v>6</v>
      </c>
      <c r="BV86" s="5" t="s">
        <v>168</v>
      </c>
      <c r="BW86" s="15">
        <f t="shared" si="80"/>
        <v>85.38</v>
      </c>
      <c r="BX86" s="10">
        <f>IFERROR(VLOOKUP(A86,'24'!U:V,2,0),"0")</f>
        <v>2</v>
      </c>
      <c r="BY86" s="5" t="s">
        <v>168</v>
      </c>
      <c r="BZ86" s="15">
        <f t="shared" si="81"/>
        <v>28.46</v>
      </c>
      <c r="CA86" s="10">
        <f>IFERROR(VLOOKUP(A86,'25'!U:V,2,0),"0")</f>
        <v>28</v>
      </c>
      <c r="CB86" s="5" t="s">
        <v>168</v>
      </c>
      <c r="CC86" s="15">
        <f t="shared" si="82"/>
        <v>398.44</v>
      </c>
      <c r="CD86" s="10">
        <f>IFERROR(VLOOKUP(A86,'26'!U:V,2,0),"0")</f>
        <v>5</v>
      </c>
      <c r="CE86" s="5" t="s">
        <v>168</v>
      </c>
      <c r="CF86" s="15">
        <f t="shared" si="83"/>
        <v>71.150000000000006</v>
      </c>
      <c r="CG86" s="10">
        <f>IFERROR(VLOOKUP(A86,'27'!U:V,2,0),"0")</f>
        <v>5</v>
      </c>
      <c r="CH86" s="5" t="s">
        <v>168</v>
      </c>
      <c r="CI86" s="15">
        <f t="shared" si="84"/>
        <v>71.150000000000006</v>
      </c>
      <c r="CJ86" s="10">
        <f>IFERROR(VLOOKUP(A86,'28'!U:V,2,0),"0")</f>
        <v>4</v>
      </c>
      <c r="CK86" s="5" t="s">
        <v>168</v>
      </c>
      <c r="CL86" s="15">
        <f t="shared" si="85"/>
        <v>56.92</v>
      </c>
      <c r="CM86" s="10" t="str">
        <f>IFERROR(VLOOKUP(A86,'29'!U:V,2,0),"0")</f>
        <v>0</v>
      </c>
      <c r="CN86" s="5" t="s">
        <v>168</v>
      </c>
      <c r="CO86" s="15">
        <f t="shared" si="86"/>
        <v>0</v>
      </c>
      <c r="CP86" s="10" t="str">
        <f>IFERROR(VLOOKUP(A86,'30'!U:V,2,0),"0")</f>
        <v>0</v>
      </c>
      <c r="CQ86" s="5" t="s">
        <v>168</v>
      </c>
      <c r="CR86" s="15">
        <f t="shared" si="87"/>
        <v>0</v>
      </c>
      <c r="CS86" s="10" t="str">
        <f>IFERROR(VLOOKUP(A86,'31'!U:V,2,0),"0")</f>
        <v>0</v>
      </c>
      <c r="CT86" s="5" t="s">
        <v>168</v>
      </c>
      <c r="CU86" s="15">
        <f t="shared" si="88"/>
        <v>0</v>
      </c>
      <c r="CV86" s="10" t="str">
        <f>IFERROR(VLOOKUP(A86,'เซต1-28'!V:W,2,0),"0")</f>
        <v>0</v>
      </c>
      <c r="CW86" s="5" t="s">
        <v>168</v>
      </c>
      <c r="CX86" s="15">
        <f t="shared" si="74"/>
        <v>0</v>
      </c>
    </row>
    <row r="87" spans="1:102" x14ac:dyDescent="0.25">
      <c r="A87" s="5" t="s">
        <v>192</v>
      </c>
      <c r="B87" s="4" t="s">
        <v>193</v>
      </c>
      <c r="C87" s="13">
        <v>14.23</v>
      </c>
      <c r="D87" s="19">
        <f t="shared" si="55"/>
        <v>0</v>
      </c>
      <c r="E87" s="5" t="s">
        <v>168</v>
      </c>
      <c r="F87" s="13">
        <f t="shared" si="56"/>
        <v>0</v>
      </c>
      <c r="G87" s="10" t="str">
        <f>IFERROR(VLOOKUP(A87,'1'!U:V,2,0),"0")</f>
        <v>0</v>
      </c>
      <c r="H87" s="5" t="s">
        <v>168</v>
      </c>
      <c r="I87" s="15">
        <f t="shared" si="57"/>
        <v>0</v>
      </c>
      <c r="J87" s="10" t="str">
        <f>IFERROR(VLOOKUP(A87,'2'!U:V,2,0),"0")</f>
        <v>0</v>
      </c>
      <c r="K87" s="5" t="s">
        <v>168</v>
      </c>
      <c r="L87" s="15">
        <f t="shared" si="58"/>
        <v>0</v>
      </c>
      <c r="M87" s="10" t="str">
        <f>IFERROR(VLOOKUP(A87,'3'!U:V,2,0),"0")</f>
        <v>0</v>
      </c>
      <c r="N87" s="5" t="s">
        <v>168</v>
      </c>
      <c r="O87" s="15">
        <f t="shared" si="59"/>
        <v>0</v>
      </c>
      <c r="P87" s="10" t="str">
        <f>IFERROR(VLOOKUP(A87,'4'!U:V,2,0),"0")</f>
        <v>0</v>
      </c>
      <c r="Q87" s="5" t="s">
        <v>168</v>
      </c>
      <c r="R87" s="15">
        <f t="shared" si="60"/>
        <v>0</v>
      </c>
      <c r="S87" s="10" t="str">
        <f>IFERROR(VLOOKUP(A87,'5'!U:V,2,0),"0")</f>
        <v>0</v>
      </c>
      <c r="T87" s="5" t="s">
        <v>168</v>
      </c>
      <c r="U87" s="15">
        <f t="shared" si="61"/>
        <v>0</v>
      </c>
      <c r="V87" s="10" t="str">
        <f>IFERROR(VLOOKUP(A87,'6'!U:V,2,0),"0")</f>
        <v>0</v>
      </c>
      <c r="W87" s="5" t="s">
        <v>168</v>
      </c>
      <c r="X87" s="15">
        <f t="shared" si="62"/>
        <v>0</v>
      </c>
      <c r="Y87" s="10" t="str">
        <f>IFERROR(VLOOKUP(A87,'7'!U:V,2,0),"0")</f>
        <v>0</v>
      </c>
      <c r="Z87" s="5" t="s">
        <v>168</v>
      </c>
      <c r="AA87" s="15">
        <f t="shared" si="63"/>
        <v>0</v>
      </c>
      <c r="AB87" s="10" t="str">
        <f>IFERROR(VLOOKUP(A87,'8'!U:V,2,0),"0")</f>
        <v>0</v>
      </c>
      <c r="AC87" s="5" t="s">
        <v>168</v>
      </c>
      <c r="AD87" s="15">
        <f t="shared" si="64"/>
        <v>0</v>
      </c>
      <c r="AE87" s="10" t="str">
        <f>IFERROR(VLOOKUP(A87,'9'!U:V,2,0),"0")</f>
        <v>0</v>
      </c>
      <c r="AF87" s="5" t="s">
        <v>168</v>
      </c>
      <c r="AG87" s="15">
        <f t="shared" si="65"/>
        <v>0</v>
      </c>
      <c r="AH87" s="10" t="str">
        <f>IFERROR(VLOOKUP(A87,'10'!U:V,2,0),"0")</f>
        <v>0</v>
      </c>
      <c r="AI87" s="5" t="s">
        <v>168</v>
      </c>
      <c r="AJ87" s="15">
        <f t="shared" si="66"/>
        <v>0</v>
      </c>
      <c r="AK87" s="10" t="str">
        <f>IFERROR(VLOOKUP(A87,'11'!U:V,2,0),"0")</f>
        <v>0</v>
      </c>
      <c r="AL87" s="5" t="s">
        <v>168</v>
      </c>
      <c r="AM87" s="15">
        <f t="shared" si="67"/>
        <v>0</v>
      </c>
      <c r="AN87" s="10" t="str">
        <f>IFERROR(VLOOKUP(A87,'12'!U:V,2,0),"0")</f>
        <v>0</v>
      </c>
      <c r="AO87" s="5" t="s">
        <v>168</v>
      </c>
      <c r="AP87" s="15">
        <f t="shared" si="68"/>
        <v>0</v>
      </c>
      <c r="AQ87" s="10" t="str">
        <f>IFERROR(VLOOKUP(A87,'13'!U:V,2,0),"0")</f>
        <v>0</v>
      </c>
      <c r="AR87" s="5" t="s">
        <v>168</v>
      </c>
      <c r="AS87" s="15">
        <f t="shared" si="69"/>
        <v>0</v>
      </c>
      <c r="AT87" s="10" t="str">
        <f>IFERROR(VLOOKUP(A87,'14'!U:V,2,0),"0")</f>
        <v>0</v>
      </c>
      <c r="AU87" s="5" t="s">
        <v>168</v>
      </c>
      <c r="AV87" s="15">
        <f t="shared" si="70"/>
        <v>0</v>
      </c>
      <c r="AW87" s="10" t="str">
        <f>IFERROR(VLOOKUP(A87,'15'!U:V,2,0),"0")</f>
        <v>0</v>
      </c>
      <c r="AX87" s="5" t="s">
        <v>168</v>
      </c>
      <c r="AY87" s="15">
        <f t="shared" si="71"/>
        <v>0</v>
      </c>
      <c r="AZ87" s="10" t="str">
        <f>IFERROR(VLOOKUP(A87,'16'!U:V,2,0),"0")</f>
        <v>0</v>
      </c>
      <c r="BA87" s="5" t="s">
        <v>168</v>
      </c>
      <c r="BB87" s="15">
        <f t="shared" si="72"/>
        <v>0</v>
      </c>
      <c r="BC87" s="10" t="str">
        <f>IFERROR(VLOOKUP(A87,'17'!U:V,2,0),"0")</f>
        <v>0</v>
      </c>
      <c r="BD87" s="5" t="s">
        <v>168</v>
      </c>
      <c r="BE87" s="15">
        <f t="shared" si="73"/>
        <v>0</v>
      </c>
      <c r="BF87" s="10" t="str">
        <f>IFERROR(VLOOKUP(A87,'18'!U:V,2,0),"0")</f>
        <v>0</v>
      </c>
      <c r="BG87" s="5" t="s">
        <v>168</v>
      </c>
      <c r="BH87" s="15">
        <f t="shared" si="75"/>
        <v>0</v>
      </c>
      <c r="BI87" s="10" t="str">
        <f>IFERROR(VLOOKUP(A87,'19'!U:V,2,0),"0")</f>
        <v>0</v>
      </c>
      <c r="BJ87" s="5" t="s">
        <v>168</v>
      </c>
      <c r="BK87" s="15">
        <f t="shared" si="76"/>
        <v>0</v>
      </c>
      <c r="BL87" s="10" t="str">
        <f>IFERROR(VLOOKUP(A87,'20'!U:V,2,0),"0")</f>
        <v>0</v>
      </c>
      <c r="BM87" s="5" t="s">
        <v>168</v>
      </c>
      <c r="BN87" s="15">
        <f t="shared" si="77"/>
        <v>0</v>
      </c>
      <c r="BO87" s="10" t="str">
        <f>IFERROR(VLOOKUP(A87,'21'!U:V,2,0),"0")</f>
        <v>0</v>
      </c>
      <c r="BP87" s="5" t="s">
        <v>168</v>
      </c>
      <c r="BQ87" s="15">
        <f t="shared" si="78"/>
        <v>0</v>
      </c>
      <c r="BR87" s="10" t="str">
        <f>IFERROR(VLOOKUP(A87,'22'!U:V,2,0),"0")</f>
        <v>0</v>
      </c>
      <c r="BS87" s="5" t="s">
        <v>168</v>
      </c>
      <c r="BT87" s="15">
        <f t="shared" si="79"/>
        <v>0</v>
      </c>
      <c r="BU87" s="10" t="str">
        <f>IFERROR(VLOOKUP(A87,'23'!U:V,2,0),"0")</f>
        <v>0</v>
      </c>
      <c r="BV87" s="5" t="s">
        <v>168</v>
      </c>
      <c r="BW87" s="15">
        <f t="shared" si="80"/>
        <v>0</v>
      </c>
      <c r="BX87" s="10" t="str">
        <f>IFERROR(VLOOKUP(A87,'24'!U:V,2,0),"0")</f>
        <v>0</v>
      </c>
      <c r="BY87" s="5" t="s">
        <v>168</v>
      </c>
      <c r="BZ87" s="15">
        <f t="shared" si="81"/>
        <v>0</v>
      </c>
      <c r="CA87" s="10" t="str">
        <f>IFERROR(VLOOKUP(A87,'25'!U:V,2,0),"0")</f>
        <v>0</v>
      </c>
      <c r="CB87" s="5" t="s">
        <v>168</v>
      </c>
      <c r="CC87" s="15">
        <f t="shared" si="82"/>
        <v>0</v>
      </c>
      <c r="CD87" s="10" t="str">
        <f>IFERROR(VLOOKUP(A87,'26'!U:V,2,0),"0")</f>
        <v>0</v>
      </c>
      <c r="CE87" s="5" t="s">
        <v>168</v>
      </c>
      <c r="CF87" s="15">
        <f t="shared" si="83"/>
        <v>0</v>
      </c>
      <c r="CG87" s="10" t="str">
        <f>IFERROR(VLOOKUP(A87,'27'!U:V,2,0),"0")</f>
        <v>0</v>
      </c>
      <c r="CH87" s="5" t="s">
        <v>168</v>
      </c>
      <c r="CI87" s="15">
        <f t="shared" si="84"/>
        <v>0</v>
      </c>
      <c r="CJ87" s="10" t="str">
        <f>IFERROR(VLOOKUP(A87,'28'!U:V,2,0),"0")</f>
        <v>0</v>
      </c>
      <c r="CK87" s="5" t="s">
        <v>168</v>
      </c>
      <c r="CL87" s="15">
        <f t="shared" si="85"/>
        <v>0</v>
      </c>
      <c r="CM87" s="10" t="str">
        <f>IFERROR(VLOOKUP(A87,'29'!U:V,2,0),"0")</f>
        <v>0</v>
      </c>
      <c r="CN87" s="5" t="s">
        <v>168</v>
      </c>
      <c r="CO87" s="15">
        <f t="shared" si="86"/>
        <v>0</v>
      </c>
      <c r="CP87" s="10" t="str">
        <f>IFERROR(VLOOKUP(A87,'30'!U:V,2,0),"0")</f>
        <v>0</v>
      </c>
      <c r="CQ87" s="5" t="s">
        <v>168</v>
      </c>
      <c r="CR87" s="15">
        <f t="shared" si="87"/>
        <v>0</v>
      </c>
      <c r="CS87" s="10" t="str">
        <f>IFERROR(VLOOKUP(A87,'31'!U:V,2,0),"0")</f>
        <v>0</v>
      </c>
      <c r="CT87" s="5" t="s">
        <v>168</v>
      </c>
      <c r="CU87" s="15">
        <f t="shared" si="88"/>
        <v>0</v>
      </c>
      <c r="CV87" s="10" t="str">
        <f>IFERROR(VLOOKUP(A87,'เซต1-28'!V:W,2,0),"0")</f>
        <v>0</v>
      </c>
      <c r="CW87" s="5" t="s">
        <v>168</v>
      </c>
      <c r="CX87" s="15">
        <f t="shared" si="74"/>
        <v>0</v>
      </c>
    </row>
    <row r="88" spans="1:102" x14ac:dyDescent="0.25">
      <c r="A88" s="5" t="s">
        <v>34</v>
      </c>
      <c r="B88" s="4" t="s">
        <v>35</v>
      </c>
      <c r="C88" s="13">
        <v>14.96</v>
      </c>
      <c r="D88" s="19">
        <f t="shared" si="55"/>
        <v>60</v>
      </c>
      <c r="E88" s="5" t="s">
        <v>168</v>
      </c>
      <c r="F88" s="13">
        <f t="shared" si="56"/>
        <v>897.6</v>
      </c>
      <c r="G88" s="10" t="str">
        <f>IFERROR(VLOOKUP(A88,'1'!U:V,2,0),"0")</f>
        <v>0</v>
      </c>
      <c r="H88" s="5" t="s">
        <v>168</v>
      </c>
      <c r="I88" s="15">
        <f t="shared" si="57"/>
        <v>0</v>
      </c>
      <c r="J88" s="10" t="str">
        <f>IFERROR(VLOOKUP(A88,'2'!U:V,2,0),"0")</f>
        <v>0</v>
      </c>
      <c r="K88" s="5" t="s">
        <v>168</v>
      </c>
      <c r="L88" s="15">
        <f t="shared" si="58"/>
        <v>0</v>
      </c>
      <c r="M88" s="10" t="str">
        <f>IFERROR(VLOOKUP(A88,'3'!U:V,2,0),"0")</f>
        <v>0</v>
      </c>
      <c r="N88" s="5" t="s">
        <v>168</v>
      </c>
      <c r="O88" s="15">
        <f t="shared" si="59"/>
        <v>0</v>
      </c>
      <c r="P88" s="10" t="str">
        <f>IFERROR(VLOOKUP(A88,'4'!U:V,2,0),"0")</f>
        <v>0</v>
      </c>
      <c r="Q88" s="5" t="s">
        <v>168</v>
      </c>
      <c r="R88" s="15">
        <f t="shared" si="60"/>
        <v>0</v>
      </c>
      <c r="S88" s="10">
        <f>IFERROR(VLOOKUP(A88,'5'!U:V,2,0),"0")</f>
        <v>14</v>
      </c>
      <c r="T88" s="5" t="s">
        <v>168</v>
      </c>
      <c r="U88" s="15">
        <f t="shared" si="61"/>
        <v>209.44</v>
      </c>
      <c r="V88" s="10">
        <f>IFERROR(VLOOKUP(A88,'6'!U:V,2,0),"0")</f>
        <v>2</v>
      </c>
      <c r="W88" s="5" t="s">
        <v>168</v>
      </c>
      <c r="X88" s="15">
        <f t="shared" si="62"/>
        <v>29.92</v>
      </c>
      <c r="Y88" s="10">
        <f>IFERROR(VLOOKUP(A88,'7'!U:V,2,0),"0")</f>
        <v>5</v>
      </c>
      <c r="Z88" s="5" t="s">
        <v>168</v>
      </c>
      <c r="AA88" s="15">
        <f t="shared" si="63"/>
        <v>74.800000000000011</v>
      </c>
      <c r="AB88" s="10" t="str">
        <f>IFERROR(VLOOKUP(A88,'8'!U:V,2,0),"0")</f>
        <v>0</v>
      </c>
      <c r="AC88" s="5" t="s">
        <v>168</v>
      </c>
      <c r="AD88" s="15">
        <f t="shared" si="64"/>
        <v>0</v>
      </c>
      <c r="AE88" s="10">
        <f>IFERROR(VLOOKUP(A88,'9'!U:V,2,0),"0")</f>
        <v>1</v>
      </c>
      <c r="AF88" s="5" t="s">
        <v>168</v>
      </c>
      <c r="AG88" s="15">
        <f t="shared" si="65"/>
        <v>14.96</v>
      </c>
      <c r="AH88" s="10" t="str">
        <f>IFERROR(VLOOKUP(A88,'10'!U:V,2,0),"0")</f>
        <v>0</v>
      </c>
      <c r="AI88" s="5" t="s">
        <v>168</v>
      </c>
      <c r="AJ88" s="15">
        <f t="shared" si="66"/>
        <v>0</v>
      </c>
      <c r="AK88" s="10" t="str">
        <f>IFERROR(VLOOKUP(A88,'11'!U:V,2,0),"0")</f>
        <v>0</v>
      </c>
      <c r="AL88" s="5" t="s">
        <v>168</v>
      </c>
      <c r="AM88" s="15">
        <f t="shared" si="67"/>
        <v>0</v>
      </c>
      <c r="AN88" s="10">
        <f>IFERROR(VLOOKUP(A88,'12'!U:V,2,0),"0")</f>
        <v>1</v>
      </c>
      <c r="AO88" s="5" t="s">
        <v>168</v>
      </c>
      <c r="AP88" s="15">
        <f t="shared" si="68"/>
        <v>14.96</v>
      </c>
      <c r="AQ88" s="10" t="str">
        <f>IFERROR(VLOOKUP(A88,'13'!U:V,2,0),"0")</f>
        <v>0</v>
      </c>
      <c r="AR88" s="5" t="s">
        <v>168</v>
      </c>
      <c r="AS88" s="15">
        <f t="shared" si="69"/>
        <v>0</v>
      </c>
      <c r="AT88" s="10" t="str">
        <f>IFERROR(VLOOKUP(A88,'14'!U:V,2,0),"0")</f>
        <v>0</v>
      </c>
      <c r="AU88" s="5" t="s">
        <v>168</v>
      </c>
      <c r="AV88" s="15">
        <f t="shared" si="70"/>
        <v>0</v>
      </c>
      <c r="AW88" s="10" t="str">
        <f>IFERROR(VLOOKUP(A88,'15'!U:V,2,0),"0")</f>
        <v>0</v>
      </c>
      <c r="AX88" s="5" t="s">
        <v>168</v>
      </c>
      <c r="AY88" s="15">
        <f t="shared" si="71"/>
        <v>0</v>
      </c>
      <c r="AZ88" s="10" t="str">
        <f>IFERROR(VLOOKUP(A88,'16'!U:V,2,0),"0")</f>
        <v>0</v>
      </c>
      <c r="BA88" s="5" t="s">
        <v>168</v>
      </c>
      <c r="BB88" s="15">
        <f t="shared" si="72"/>
        <v>0</v>
      </c>
      <c r="BC88" s="10" t="str">
        <f>IFERROR(VLOOKUP(A88,'17'!U:V,2,0),"0")</f>
        <v>0</v>
      </c>
      <c r="BD88" s="5" t="s">
        <v>168</v>
      </c>
      <c r="BE88" s="15">
        <f t="shared" si="73"/>
        <v>0</v>
      </c>
      <c r="BF88" s="10" t="str">
        <f>IFERROR(VLOOKUP(A88,'18'!U:V,2,0),"0")</f>
        <v>0</v>
      </c>
      <c r="BG88" s="5" t="s">
        <v>168</v>
      </c>
      <c r="BH88" s="15">
        <f t="shared" si="75"/>
        <v>0</v>
      </c>
      <c r="BI88" s="10" t="str">
        <f>IFERROR(VLOOKUP(A88,'19'!U:V,2,0),"0")</f>
        <v>0</v>
      </c>
      <c r="BJ88" s="5" t="s">
        <v>168</v>
      </c>
      <c r="BK88" s="15">
        <f t="shared" si="76"/>
        <v>0</v>
      </c>
      <c r="BL88" s="10" t="str">
        <f>IFERROR(VLOOKUP(A88,'20'!U:V,2,0),"0")</f>
        <v>0</v>
      </c>
      <c r="BM88" s="5" t="s">
        <v>168</v>
      </c>
      <c r="BN88" s="15">
        <f t="shared" si="77"/>
        <v>0</v>
      </c>
      <c r="BO88" s="10" t="str">
        <f>IFERROR(VLOOKUP(A88,'21'!U:V,2,0),"0")</f>
        <v>0</v>
      </c>
      <c r="BP88" s="5" t="s">
        <v>168</v>
      </c>
      <c r="BQ88" s="15">
        <f t="shared" si="78"/>
        <v>0</v>
      </c>
      <c r="BR88" s="10" t="str">
        <f>IFERROR(VLOOKUP(A88,'22'!U:V,2,0),"0")</f>
        <v>0</v>
      </c>
      <c r="BS88" s="5" t="s">
        <v>168</v>
      </c>
      <c r="BT88" s="15">
        <f t="shared" si="79"/>
        <v>0</v>
      </c>
      <c r="BU88" s="10" t="str">
        <f>IFERROR(VLOOKUP(A88,'23'!U:V,2,0),"0")</f>
        <v>0</v>
      </c>
      <c r="BV88" s="5" t="s">
        <v>168</v>
      </c>
      <c r="BW88" s="15">
        <f t="shared" si="80"/>
        <v>0</v>
      </c>
      <c r="BX88" s="10" t="str">
        <f>IFERROR(VLOOKUP(A88,'24'!U:V,2,0),"0")</f>
        <v>0</v>
      </c>
      <c r="BY88" s="5" t="s">
        <v>168</v>
      </c>
      <c r="BZ88" s="15">
        <f t="shared" si="81"/>
        <v>0</v>
      </c>
      <c r="CA88" s="10">
        <f>IFERROR(VLOOKUP(A88,'25'!U:V,2,0),"0")</f>
        <v>30</v>
      </c>
      <c r="CB88" s="5" t="s">
        <v>168</v>
      </c>
      <c r="CC88" s="15">
        <f t="shared" si="82"/>
        <v>448.8</v>
      </c>
      <c r="CD88" s="10">
        <f>IFERROR(VLOOKUP(A88,'26'!U:V,2,0),"0")</f>
        <v>2</v>
      </c>
      <c r="CE88" s="5" t="s">
        <v>168</v>
      </c>
      <c r="CF88" s="15">
        <f t="shared" si="83"/>
        <v>29.92</v>
      </c>
      <c r="CG88" s="10">
        <f>IFERROR(VLOOKUP(A88,'27'!U:V,2,0),"0")</f>
        <v>3</v>
      </c>
      <c r="CH88" s="5" t="s">
        <v>168</v>
      </c>
      <c r="CI88" s="15">
        <f t="shared" si="84"/>
        <v>44.88</v>
      </c>
      <c r="CJ88" s="10">
        <f>IFERROR(VLOOKUP(A88,'28'!U:V,2,0),"0")</f>
        <v>2</v>
      </c>
      <c r="CK88" s="5" t="s">
        <v>168</v>
      </c>
      <c r="CL88" s="15">
        <f t="shared" si="85"/>
        <v>29.92</v>
      </c>
      <c r="CM88" s="10" t="str">
        <f>IFERROR(VLOOKUP(A88,'29'!U:V,2,0),"0")</f>
        <v>0</v>
      </c>
      <c r="CN88" s="5" t="s">
        <v>168</v>
      </c>
      <c r="CO88" s="15">
        <f t="shared" si="86"/>
        <v>0</v>
      </c>
      <c r="CP88" s="10" t="str">
        <f>IFERROR(VLOOKUP(A88,'30'!U:V,2,0),"0")</f>
        <v>0</v>
      </c>
      <c r="CQ88" s="5" t="s">
        <v>168</v>
      </c>
      <c r="CR88" s="15">
        <f t="shared" si="87"/>
        <v>0</v>
      </c>
      <c r="CS88" s="10" t="str">
        <f>IFERROR(VLOOKUP(A88,'31'!U:V,2,0),"0")</f>
        <v>0</v>
      </c>
      <c r="CT88" s="5" t="s">
        <v>168</v>
      </c>
      <c r="CU88" s="15">
        <f t="shared" si="88"/>
        <v>0</v>
      </c>
      <c r="CV88" s="10" t="str">
        <f>IFERROR(VLOOKUP(A88,'เซต1-28'!V:W,2,0),"0")</f>
        <v>0</v>
      </c>
      <c r="CW88" s="5" t="s">
        <v>168</v>
      </c>
      <c r="CX88" s="15">
        <f t="shared" si="74"/>
        <v>0</v>
      </c>
    </row>
    <row r="89" spans="1:102" x14ac:dyDescent="0.25">
      <c r="A89" s="5" t="s">
        <v>241</v>
      </c>
      <c r="B89" s="4" t="s">
        <v>242</v>
      </c>
      <c r="C89" s="13">
        <v>14.96</v>
      </c>
      <c r="D89" s="19">
        <f t="shared" si="55"/>
        <v>0</v>
      </c>
      <c r="E89" s="5" t="s">
        <v>168</v>
      </c>
      <c r="F89" s="13">
        <f t="shared" si="56"/>
        <v>0</v>
      </c>
      <c r="G89" s="10" t="str">
        <f>IFERROR(VLOOKUP(A89,'1'!U:V,2,0),"0")</f>
        <v>0</v>
      </c>
      <c r="H89" s="5" t="s">
        <v>168</v>
      </c>
      <c r="I89" s="15">
        <f t="shared" si="57"/>
        <v>0</v>
      </c>
      <c r="J89" s="10" t="str">
        <f>IFERROR(VLOOKUP(A89,'2'!U:V,2,0),"0")</f>
        <v>0</v>
      </c>
      <c r="K89" s="5" t="s">
        <v>168</v>
      </c>
      <c r="L89" s="15">
        <f t="shared" si="58"/>
        <v>0</v>
      </c>
      <c r="M89" s="10" t="str">
        <f>IFERROR(VLOOKUP(A89,'3'!U:V,2,0),"0")</f>
        <v>0</v>
      </c>
      <c r="N89" s="5" t="s">
        <v>168</v>
      </c>
      <c r="O89" s="15">
        <f t="shared" si="59"/>
        <v>0</v>
      </c>
      <c r="P89" s="10" t="str">
        <f>IFERROR(VLOOKUP(A89,'4'!U:V,2,0),"0")</f>
        <v>0</v>
      </c>
      <c r="Q89" s="5" t="s">
        <v>168</v>
      </c>
      <c r="R89" s="15">
        <f t="shared" si="60"/>
        <v>0</v>
      </c>
      <c r="S89" s="10" t="str">
        <f>IFERROR(VLOOKUP(A89,'5'!U:V,2,0),"0")</f>
        <v>0</v>
      </c>
      <c r="T89" s="5" t="s">
        <v>168</v>
      </c>
      <c r="U89" s="15">
        <f t="shared" si="61"/>
        <v>0</v>
      </c>
      <c r="V89" s="10" t="str">
        <f>IFERROR(VLOOKUP(A89,'6'!U:V,2,0),"0")</f>
        <v>0</v>
      </c>
      <c r="W89" s="5" t="s">
        <v>168</v>
      </c>
      <c r="X89" s="15">
        <f t="shared" si="62"/>
        <v>0</v>
      </c>
      <c r="Y89" s="10" t="str">
        <f>IFERROR(VLOOKUP(A89,'7'!U:V,2,0),"0")</f>
        <v>0</v>
      </c>
      <c r="Z89" s="5" t="s">
        <v>168</v>
      </c>
      <c r="AA89" s="15">
        <f t="shared" si="63"/>
        <v>0</v>
      </c>
      <c r="AB89" s="10" t="str">
        <f>IFERROR(VLOOKUP(A89,'8'!U:V,2,0),"0")</f>
        <v>0</v>
      </c>
      <c r="AC89" s="5" t="s">
        <v>168</v>
      </c>
      <c r="AD89" s="15">
        <f t="shared" si="64"/>
        <v>0</v>
      </c>
      <c r="AE89" s="10" t="str">
        <f>IFERROR(VLOOKUP(A89,'9'!U:V,2,0),"0")</f>
        <v>0</v>
      </c>
      <c r="AF89" s="5" t="s">
        <v>168</v>
      </c>
      <c r="AG89" s="15">
        <f t="shared" si="65"/>
        <v>0</v>
      </c>
      <c r="AH89" s="10" t="str">
        <f>IFERROR(VLOOKUP(A89,'10'!U:V,2,0),"0")</f>
        <v>0</v>
      </c>
      <c r="AI89" s="5" t="s">
        <v>168</v>
      </c>
      <c r="AJ89" s="15">
        <f t="shared" si="66"/>
        <v>0</v>
      </c>
      <c r="AK89" s="10" t="str">
        <f>IFERROR(VLOOKUP(A89,'11'!U:V,2,0),"0")</f>
        <v>0</v>
      </c>
      <c r="AL89" s="5" t="s">
        <v>168</v>
      </c>
      <c r="AM89" s="15">
        <f t="shared" si="67"/>
        <v>0</v>
      </c>
      <c r="AN89" s="10" t="str">
        <f>IFERROR(VLOOKUP(A89,'12'!U:V,2,0),"0")</f>
        <v>0</v>
      </c>
      <c r="AO89" s="5" t="s">
        <v>168</v>
      </c>
      <c r="AP89" s="15">
        <f t="shared" si="68"/>
        <v>0</v>
      </c>
      <c r="AQ89" s="10" t="str">
        <f>IFERROR(VLOOKUP(A89,'13'!U:V,2,0),"0")</f>
        <v>0</v>
      </c>
      <c r="AR89" s="5" t="s">
        <v>168</v>
      </c>
      <c r="AS89" s="15">
        <f t="shared" si="69"/>
        <v>0</v>
      </c>
      <c r="AT89" s="10" t="str">
        <f>IFERROR(VLOOKUP(A89,'14'!U:V,2,0),"0")</f>
        <v>0</v>
      </c>
      <c r="AU89" s="5" t="s">
        <v>168</v>
      </c>
      <c r="AV89" s="15">
        <f t="shared" si="70"/>
        <v>0</v>
      </c>
      <c r="AW89" s="10" t="str">
        <f>IFERROR(VLOOKUP(A89,'15'!U:V,2,0),"0")</f>
        <v>0</v>
      </c>
      <c r="AX89" s="5" t="s">
        <v>168</v>
      </c>
      <c r="AY89" s="15">
        <f t="shared" si="71"/>
        <v>0</v>
      </c>
      <c r="AZ89" s="10" t="str">
        <f>IFERROR(VLOOKUP(A89,'16'!U:V,2,0),"0")</f>
        <v>0</v>
      </c>
      <c r="BA89" s="5" t="s">
        <v>168</v>
      </c>
      <c r="BB89" s="15">
        <f t="shared" si="72"/>
        <v>0</v>
      </c>
      <c r="BC89" s="10" t="str">
        <f>IFERROR(VLOOKUP(A89,'17'!U:V,2,0),"0")</f>
        <v>0</v>
      </c>
      <c r="BD89" s="5" t="s">
        <v>168</v>
      </c>
      <c r="BE89" s="15">
        <f t="shared" si="73"/>
        <v>0</v>
      </c>
      <c r="BF89" s="10" t="str">
        <f>IFERROR(VLOOKUP(A89,'18'!U:V,2,0),"0")</f>
        <v>0</v>
      </c>
      <c r="BG89" s="5" t="s">
        <v>168</v>
      </c>
      <c r="BH89" s="15">
        <f t="shared" si="75"/>
        <v>0</v>
      </c>
      <c r="BI89" s="10" t="str">
        <f>IFERROR(VLOOKUP(A89,'19'!U:V,2,0),"0")</f>
        <v>0</v>
      </c>
      <c r="BJ89" s="5" t="s">
        <v>168</v>
      </c>
      <c r="BK89" s="15">
        <f t="shared" si="76"/>
        <v>0</v>
      </c>
      <c r="BL89" s="10" t="str">
        <f>IFERROR(VLOOKUP(A89,'20'!U:V,2,0),"0")</f>
        <v>0</v>
      </c>
      <c r="BM89" s="5" t="s">
        <v>168</v>
      </c>
      <c r="BN89" s="15">
        <f t="shared" si="77"/>
        <v>0</v>
      </c>
      <c r="BO89" s="10" t="str">
        <f>IFERROR(VLOOKUP(A89,'21'!U:V,2,0),"0")</f>
        <v>0</v>
      </c>
      <c r="BP89" s="5" t="s">
        <v>168</v>
      </c>
      <c r="BQ89" s="15">
        <f t="shared" si="78"/>
        <v>0</v>
      </c>
      <c r="BR89" s="10" t="str">
        <f>IFERROR(VLOOKUP(A89,'22'!U:V,2,0),"0")</f>
        <v>0</v>
      </c>
      <c r="BS89" s="5" t="s">
        <v>168</v>
      </c>
      <c r="BT89" s="15">
        <f t="shared" si="79"/>
        <v>0</v>
      </c>
      <c r="BU89" s="10" t="str">
        <f>IFERROR(VLOOKUP(A89,'23'!U:V,2,0),"0")</f>
        <v>0</v>
      </c>
      <c r="BV89" s="5" t="s">
        <v>168</v>
      </c>
      <c r="BW89" s="15">
        <f t="shared" si="80"/>
        <v>0</v>
      </c>
      <c r="BX89" s="10" t="str">
        <f>IFERROR(VLOOKUP(A89,'24'!U:V,2,0),"0")</f>
        <v>0</v>
      </c>
      <c r="BY89" s="5" t="s">
        <v>168</v>
      </c>
      <c r="BZ89" s="15">
        <f t="shared" si="81"/>
        <v>0</v>
      </c>
      <c r="CA89" s="10" t="str">
        <f>IFERROR(VLOOKUP(A89,'25'!U:V,2,0),"0")</f>
        <v>0</v>
      </c>
      <c r="CB89" s="5" t="s">
        <v>168</v>
      </c>
      <c r="CC89" s="15">
        <f t="shared" si="82"/>
        <v>0</v>
      </c>
      <c r="CD89" s="10" t="str">
        <f>IFERROR(VLOOKUP(A89,'26'!U:V,2,0),"0")</f>
        <v>0</v>
      </c>
      <c r="CE89" s="5" t="s">
        <v>168</v>
      </c>
      <c r="CF89" s="15">
        <f t="shared" si="83"/>
        <v>0</v>
      </c>
      <c r="CG89" s="10" t="str">
        <f>IFERROR(VLOOKUP(A89,'27'!U:V,2,0),"0")</f>
        <v>0</v>
      </c>
      <c r="CH89" s="5" t="s">
        <v>168</v>
      </c>
      <c r="CI89" s="15">
        <f t="shared" si="84"/>
        <v>0</v>
      </c>
      <c r="CJ89" s="10" t="str">
        <f>IFERROR(VLOOKUP(A89,'28'!U:V,2,0),"0")</f>
        <v>0</v>
      </c>
      <c r="CK89" s="5" t="s">
        <v>168</v>
      </c>
      <c r="CL89" s="15">
        <f t="shared" si="85"/>
        <v>0</v>
      </c>
      <c r="CM89" s="10" t="str">
        <f>IFERROR(VLOOKUP(A89,'29'!U:V,2,0),"0")</f>
        <v>0</v>
      </c>
      <c r="CN89" s="5" t="s">
        <v>168</v>
      </c>
      <c r="CO89" s="15">
        <f t="shared" si="86"/>
        <v>0</v>
      </c>
      <c r="CP89" s="10" t="str">
        <f>IFERROR(VLOOKUP(A89,'30'!U:V,2,0),"0")</f>
        <v>0</v>
      </c>
      <c r="CQ89" s="5" t="s">
        <v>168</v>
      </c>
      <c r="CR89" s="15">
        <f t="shared" si="87"/>
        <v>0</v>
      </c>
      <c r="CS89" s="10" t="str">
        <f>IFERROR(VLOOKUP(A89,'31'!U:V,2,0),"0")</f>
        <v>0</v>
      </c>
      <c r="CT89" s="5" t="s">
        <v>168</v>
      </c>
      <c r="CU89" s="15">
        <f t="shared" si="88"/>
        <v>0</v>
      </c>
      <c r="CV89" s="10" t="str">
        <f>IFERROR(VLOOKUP(A89,'เซต1-28'!V:W,2,0),"0")</f>
        <v>0</v>
      </c>
      <c r="CW89" s="5" t="s">
        <v>168</v>
      </c>
      <c r="CX89" s="15">
        <f t="shared" si="74"/>
        <v>0</v>
      </c>
    </row>
    <row r="90" spans="1:102" x14ac:dyDescent="0.25">
      <c r="A90" s="5" t="s">
        <v>148</v>
      </c>
      <c r="B90" s="4" t="s">
        <v>149</v>
      </c>
      <c r="C90" s="13">
        <v>15.06</v>
      </c>
      <c r="D90" s="19">
        <f t="shared" si="55"/>
        <v>17</v>
      </c>
      <c r="E90" s="5" t="s">
        <v>168</v>
      </c>
      <c r="F90" s="13">
        <f t="shared" si="56"/>
        <v>256.02</v>
      </c>
      <c r="G90" s="10" t="str">
        <f>IFERROR(VLOOKUP(A90,'1'!U:V,2,0),"0")</f>
        <v>0</v>
      </c>
      <c r="H90" s="5" t="s">
        <v>168</v>
      </c>
      <c r="I90" s="15">
        <f t="shared" si="57"/>
        <v>0</v>
      </c>
      <c r="J90" s="10" t="str">
        <f>IFERROR(VLOOKUP(A90,'2'!U:V,2,0),"0")</f>
        <v>0</v>
      </c>
      <c r="K90" s="5" t="s">
        <v>168</v>
      </c>
      <c r="L90" s="15">
        <f t="shared" si="58"/>
        <v>0</v>
      </c>
      <c r="M90" s="10" t="str">
        <f>IFERROR(VLOOKUP(A90,'3'!U:V,2,0),"0")</f>
        <v>0</v>
      </c>
      <c r="N90" s="5" t="s">
        <v>168</v>
      </c>
      <c r="O90" s="15">
        <f t="shared" si="59"/>
        <v>0</v>
      </c>
      <c r="P90" s="10" t="str">
        <f>IFERROR(VLOOKUP(A90,'4'!U:V,2,0),"0")</f>
        <v>0</v>
      </c>
      <c r="Q90" s="5" t="s">
        <v>168</v>
      </c>
      <c r="R90" s="15">
        <f t="shared" si="60"/>
        <v>0</v>
      </c>
      <c r="S90" s="10">
        <f>IFERROR(VLOOKUP(A90,'5'!U:V,2,0),"0")</f>
        <v>12</v>
      </c>
      <c r="T90" s="5" t="s">
        <v>168</v>
      </c>
      <c r="U90" s="15">
        <f t="shared" si="61"/>
        <v>180.72</v>
      </c>
      <c r="V90" s="10" t="str">
        <f>IFERROR(VLOOKUP(A90,'6'!U:V,2,0),"0")</f>
        <v>0</v>
      </c>
      <c r="W90" s="5" t="s">
        <v>168</v>
      </c>
      <c r="X90" s="15">
        <f t="shared" si="62"/>
        <v>0</v>
      </c>
      <c r="Y90" s="10" t="str">
        <f>IFERROR(VLOOKUP(A90,'7'!U:V,2,0),"0")</f>
        <v>0</v>
      </c>
      <c r="Z90" s="5" t="s">
        <v>168</v>
      </c>
      <c r="AA90" s="15">
        <f t="shared" si="63"/>
        <v>0</v>
      </c>
      <c r="AB90" s="10" t="str">
        <f>IFERROR(VLOOKUP(A90,'8'!U:V,2,0),"0")</f>
        <v>0</v>
      </c>
      <c r="AC90" s="5" t="s">
        <v>168</v>
      </c>
      <c r="AD90" s="15">
        <f t="shared" si="64"/>
        <v>0</v>
      </c>
      <c r="AE90" s="10" t="str">
        <f>IFERROR(VLOOKUP(A90,'9'!U:V,2,0),"0")</f>
        <v>0</v>
      </c>
      <c r="AF90" s="5" t="s">
        <v>168</v>
      </c>
      <c r="AG90" s="15">
        <f t="shared" si="65"/>
        <v>0</v>
      </c>
      <c r="AH90" s="10" t="str">
        <f>IFERROR(VLOOKUP(A90,'10'!U:V,2,0),"0")</f>
        <v>0</v>
      </c>
      <c r="AI90" s="5" t="s">
        <v>168</v>
      </c>
      <c r="AJ90" s="15">
        <f t="shared" si="66"/>
        <v>0</v>
      </c>
      <c r="AK90" s="10" t="str">
        <f>IFERROR(VLOOKUP(A90,'11'!U:V,2,0),"0")</f>
        <v>0</v>
      </c>
      <c r="AL90" s="5" t="s">
        <v>168</v>
      </c>
      <c r="AM90" s="15">
        <f t="shared" si="67"/>
        <v>0</v>
      </c>
      <c r="AN90" s="10" t="str">
        <f>IFERROR(VLOOKUP(A90,'12'!U:V,2,0),"0")</f>
        <v>0</v>
      </c>
      <c r="AO90" s="5" t="s">
        <v>168</v>
      </c>
      <c r="AP90" s="15">
        <f t="shared" si="68"/>
        <v>0</v>
      </c>
      <c r="AQ90" s="10" t="str">
        <f>IFERROR(VLOOKUP(A90,'13'!U:V,2,0),"0")</f>
        <v>0</v>
      </c>
      <c r="AR90" s="5" t="s">
        <v>168</v>
      </c>
      <c r="AS90" s="15">
        <f t="shared" si="69"/>
        <v>0</v>
      </c>
      <c r="AT90" s="10" t="str">
        <f>IFERROR(VLOOKUP(A90,'14'!U:V,2,0),"0")</f>
        <v>0</v>
      </c>
      <c r="AU90" s="5" t="s">
        <v>168</v>
      </c>
      <c r="AV90" s="15">
        <f t="shared" si="70"/>
        <v>0</v>
      </c>
      <c r="AW90" s="10" t="str">
        <f>IFERROR(VLOOKUP(A90,'15'!U:V,2,0),"0")</f>
        <v>0</v>
      </c>
      <c r="AX90" s="5" t="s">
        <v>168</v>
      </c>
      <c r="AY90" s="15">
        <f t="shared" si="71"/>
        <v>0</v>
      </c>
      <c r="AZ90" s="10" t="str">
        <f>IFERROR(VLOOKUP(A90,'16'!U:V,2,0),"0")</f>
        <v>0</v>
      </c>
      <c r="BA90" s="5" t="s">
        <v>168</v>
      </c>
      <c r="BB90" s="15">
        <f t="shared" si="72"/>
        <v>0</v>
      </c>
      <c r="BC90" s="10" t="str">
        <f>IFERROR(VLOOKUP(A90,'17'!U:V,2,0),"0")</f>
        <v>0</v>
      </c>
      <c r="BD90" s="5" t="s">
        <v>168</v>
      </c>
      <c r="BE90" s="15">
        <f t="shared" si="73"/>
        <v>0</v>
      </c>
      <c r="BF90" s="10" t="str">
        <f>IFERROR(VLOOKUP(A90,'18'!U:V,2,0),"0")</f>
        <v>0</v>
      </c>
      <c r="BG90" s="5" t="s">
        <v>168</v>
      </c>
      <c r="BH90" s="15">
        <f t="shared" si="75"/>
        <v>0</v>
      </c>
      <c r="BI90" s="10" t="str">
        <f>IFERROR(VLOOKUP(A90,'19'!U:V,2,0),"0")</f>
        <v>0</v>
      </c>
      <c r="BJ90" s="5" t="s">
        <v>168</v>
      </c>
      <c r="BK90" s="15">
        <f t="shared" si="76"/>
        <v>0</v>
      </c>
      <c r="BL90" s="10" t="str">
        <f>IFERROR(VLOOKUP(A90,'20'!U:V,2,0),"0")</f>
        <v>0</v>
      </c>
      <c r="BM90" s="5" t="s">
        <v>168</v>
      </c>
      <c r="BN90" s="15">
        <f t="shared" si="77"/>
        <v>0</v>
      </c>
      <c r="BO90" s="10" t="str">
        <f>IFERROR(VLOOKUP(A90,'21'!U:V,2,0),"0")</f>
        <v>0</v>
      </c>
      <c r="BP90" s="5" t="s">
        <v>168</v>
      </c>
      <c r="BQ90" s="15">
        <f t="shared" si="78"/>
        <v>0</v>
      </c>
      <c r="BR90" s="10" t="str">
        <f>IFERROR(VLOOKUP(A90,'22'!U:V,2,0),"0")</f>
        <v>0</v>
      </c>
      <c r="BS90" s="5" t="s">
        <v>168</v>
      </c>
      <c r="BT90" s="15">
        <f t="shared" si="79"/>
        <v>0</v>
      </c>
      <c r="BU90" s="10" t="str">
        <f>IFERROR(VLOOKUP(A90,'23'!U:V,2,0),"0")</f>
        <v>0</v>
      </c>
      <c r="BV90" s="5" t="s">
        <v>168</v>
      </c>
      <c r="BW90" s="15">
        <f t="shared" si="80"/>
        <v>0</v>
      </c>
      <c r="BX90" s="10" t="str">
        <f>IFERROR(VLOOKUP(A90,'24'!U:V,2,0),"0")</f>
        <v>0</v>
      </c>
      <c r="BY90" s="5" t="s">
        <v>168</v>
      </c>
      <c r="BZ90" s="15">
        <f t="shared" si="81"/>
        <v>0</v>
      </c>
      <c r="CA90" s="10" t="str">
        <f>IFERROR(VLOOKUP(A90,'25'!U:V,2,0),"0")</f>
        <v>0</v>
      </c>
      <c r="CB90" s="5" t="s">
        <v>168</v>
      </c>
      <c r="CC90" s="15">
        <f t="shared" si="82"/>
        <v>0</v>
      </c>
      <c r="CD90" s="10">
        <f>IFERROR(VLOOKUP(A90,'26'!U:V,2,0),"0")</f>
        <v>5</v>
      </c>
      <c r="CE90" s="5" t="s">
        <v>168</v>
      </c>
      <c r="CF90" s="15">
        <f t="shared" si="83"/>
        <v>75.3</v>
      </c>
      <c r="CG90" s="10" t="str">
        <f>IFERROR(VLOOKUP(A90,'27'!U:V,2,0),"0")</f>
        <v>0</v>
      </c>
      <c r="CH90" s="5" t="s">
        <v>168</v>
      </c>
      <c r="CI90" s="15">
        <f t="shared" si="84"/>
        <v>0</v>
      </c>
      <c r="CJ90" s="10" t="str">
        <f>IFERROR(VLOOKUP(A90,'28'!U:V,2,0),"0")</f>
        <v>0</v>
      </c>
      <c r="CK90" s="5" t="s">
        <v>168</v>
      </c>
      <c r="CL90" s="15">
        <f t="shared" si="85"/>
        <v>0</v>
      </c>
      <c r="CM90" s="10" t="str">
        <f>IFERROR(VLOOKUP(A90,'29'!U:V,2,0),"0")</f>
        <v>0</v>
      </c>
      <c r="CN90" s="5" t="s">
        <v>168</v>
      </c>
      <c r="CO90" s="15">
        <f t="shared" si="86"/>
        <v>0</v>
      </c>
      <c r="CP90" s="10" t="str">
        <f>IFERROR(VLOOKUP(A90,'30'!U:V,2,0),"0")</f>
        <v>0</v>
      </c>
      <c r="CQ90" s="5" t="s">
        <v>168</v>
      </c>
      <c r="CR90" s="15">
        <f t="shared" si="87"/>
        <v>0</v>
      </c>
      <c r="CS90" s="10" t="str">
        <f>IFERROR(VLOOKUP(A90,'31'!U:V,2,0),"0")</f>
        <v>0</v>
      </c>
      <c r="CT90" s="5" t="s">
        <v>168</v>
      </c>
      <c r="CU90" s="15">
        <f t="shared" si="88"/>
        <v>0</v>
      </c>
      <c r="CV90" s="10" t="str">
        <f>IFERROR(VLOOKUP(A90,'เซต1-28'!V:W,2,0),"0")</f>
        <v>0</v>
      </c>
      <c r="CW90" s="5" t="s">
        <v>168</v>
      </c>
      <c r="CX90" s="15">
        <f t="shared" si="74"/>
        <v>0</v>
      </c>
    </row>
    <row r="91" spans="1:102" x14ac:dyDescent="0.25">
      <c r="A91" s="5" t="s">
        <v>59</v>
      </c>
      <c r="B91" s="4" t="s">
        <v>60</v>
      </c>
      <c r="C91" s="13">
        <v>14.65</v>
      </c>
      <c r="D91" s="19">
        <f t="shared" si="55"/>
        <v>16</v>
      </c>
      <c r="E91" s="5" t="s">
        <v>168</v>
      </c>
      <c r="F91" s="13">
        <f t="shared" si="56"/>
        <v>234.4</v>
      </c>
      <c r="G91" s="10" t="str">
        <f>IFERROR(VLOOKUP(A91,'1'!U:V,2,0),"0")</f>
        <v>0</v>
      </c>
      <c r="H91" s="5" t="s">
        <v>168</v>
      </c>
      <c r="I91" s="15">
        <f t="shared" si="57"/>
        <v>0</v>
      </c>
      <c r="J91" s="10" t="str">
        <f>IFERROR(VLOOKUP(A91,'2'!U:V,2,0),"0")</f>
        <v>0</v>
      </c>
      <c r="K91" s="5" t="s">
        <v>168</v>
      </c>
      <c r="L91" s="15">
        <f t="shared" si="58"/>
        <v>0</v>
      </c>
      <c r="M91" s="10" t="str">
        <f>IFERROR(VLOOKUP(A91,'3'!U:V,2,0),"0")</f>
        <v>0</v>
      </c>
      <c r="N91" s="5" t="s">
        <v>168</v>
      </c>
      <c r="O91" s="15">
        <f t="shared" si="59"/>
        <v>0</v>
      </c>
      <c r="P91" s="10" t="str">
        <f>IFERROR(VLOOKUP(A91,'4'!U:V,2,0),"0")</f>
        <v>0</v>
      </c>
      <c r="Q91" s="5" t="s">
        <v>168</v>
      </c>
      <c r="R91" s="15">
        <f t="shared" si="60"/>
        <v>0</v>
      </c>
      <c r="S91" s="10" t="str">
        <f>IFERROR(VLOOKUP(A91,'5'!U:V,2,0),"0")</f>
        <v>0</v>
      </c>
      <c r="T91" s="5" t="s">
        <v>168</v>
      </c>
      <c r="U91" s="15">
        <f t="shared" si="61"/>
        <v>0</v>
      </c>
      <c r="V91" s="10" t="str">
        <f>IFERROR(VLOOKUP(A91,'6'!U:V,2,0),"0")</f>
        <v>0</v>
      </c>
      <c r="W91" s="5" t="s">
        <v>168</v>
      </c>
      <c r="X91" s="15">
        <f t="shared" si="62"/>
        <v>0</v>
      </c>
      <c r="Y91" s="10" t="str">
        <f>IFERROR(VLOOKUP(A91,'7'!U:V,2,0),"0")</f>
        <v>0</v>
      </c>
      <c r="Z91" s="5" t="s">
        <v>168</v>
      </c>
      <c r="AA91" s="15">
        <f t="shared" si="63"/>
        <v>0</v>
      </c>
      <c r="AB91" s="10" t="str">
        <f>IFERROR(VLOOKUP(A91,'8'!U:V,2,0),"0")</f>
        <v>0</v>
      </c>
      <c r="AC91" s="5" t="s">
        <v>168</v>
      </c>
      <c r="AD91" s="15">
        <f t="shared" si="64"/>
        <v>0</v>
      </c>
      <c r="AE91" s="10" t="str">
        <f>IFERROR(VLOOKUP(A91,'9'!U:V,2,0),"0")</f>
        <v>0</v>
      </c>
      <c r="AF91" s="5" t="s">
        <v>168</v>
      </c>
      <c r="AG91" s="15">
        <f t="shared" si="65"/>
        <v>0</v>
      </c>
      <c r="AH91" s="10" t="str">
        <f>IFERROR(VLOOKUP(A91,'10'!U:V,2,0),"0")</f>
        <v>0</v>
      </c>
      <c r="AI91" s="5" t="s">
        <v>168</v>
      </c>
      <c r="AJ91" s="15">
        <f t="shared" si="66"/>
        <v>0</v>
      </c>
      <c r="AK91" s="10" t="str">
        <f>IFERROR(VLOOKUP(A91,'11'!U:V,2,0),"0")</f>
        <v>0</v>
      </c>
      <c r="AL91" s="5" t="s">
        <v>168</v>
      </c>
      <c r="AM91" s="15">
        <f t="shared" si="67"/>
        <v>0</v>
      </c>
      <c r="AN91" s="10" t="str">
        <f>IFERROR(VLOOKUP(A91,'12'!U:V,2,0),"0")</f>
        <v>0</v>
      </c>
      <c r="AO91" s="5" t="s">
        <v>168</v>
      </c>
      <c r="AP91" s="15">
        <f t="shared" si="68"/>
        <v>0</v>
      </c>
      <c r="AQ91" s="10" t="str">
        <f>IFERROR(VLOOKUP(A91,'13'!U:V,2,0),"0")</f>
        <v>0</v>
      </c>
      <c r="AR91" s="5" t="s">
        <v>168</v>
      </c>
      <c r="AS91" s="15">
        <f t="shared" si="69"/>
        <v>0</v>
      </c>
      <c r="AT91" s="10" t="str">
        <f>IFERROR(VLOOKUP(A91,'14'!U:V,2,0),"0")</f>
        <v>0</v>
      </c>
      <c r="AU91" s="5" t="s">
        <v>168</v>
      </c>
      <c r="AV91" s="15">
        <f t="shared" si="70"/>
        <v>0</v>
      </c>
      <c r="AW91" s="10" t="str">
        <f>IFERROR(VLOOKUP(A91,'15'!U:V,2,0),"0")</f>
        <v>0</v>
      </c>
      <c r="AX91" s="5" t="s">
        <v>168</v>
      </c>
      <c r="AY91" s="15">
        <f t="shared" si="71"/>
        <v>0</v>
      </c>
      <c r="AZ91" s="10" t="str">
        <f>IFERROR(VLOOKUP(A91,'16'!U:V,2,0),"0")</f>
        <v>0</v>
      </c>
      <c r="BA91" s="5" t="s">
        <v>168</v>
      </c>
      <c r="BB91" s="15">
        <f t="shared" si="72"/>
        <v>0</v>
      </c>
      <c r="BC91" s="10" t="str">
        <f>IFERROR(VLOOKUP(A91,'17'!U:V,2,0),"0")</f>
        <v>0</v>
      </c>
      <c r="BD91" s="5" t="s">
        <v>168</v>
      </c>
      <c r="BE91" s="15">
        <f t="shared" si="73"/>
        <v>0</v>
      </c>
      <c r="BF91" s="10" t="str">
        <f>IFERROR(VLOOKUP(A91,'18'!U:V,2,0),"0")</f>
        <v>0</v>
      </c>
      <c r="BG91" s="5" t="s">
        <v>168</v>
      </c>
      <c r="BH91" s="15">
        <f t="shared" si="75"/>
        <v>0</v>
      </c>
      <c r="BI91" s="10" t="str">
        <f>IFERROR(VLOOKUP(A91,'19'!U:V,2,0),"0")</f>
        <v>0</v>
      </c>
      <c r="BJ91" s="5" t="s">
        <v>168</v>
      </c>
      <c r="BK91" s="15">
        <f t="shared" si="76"/>
        <v>0</v>
      </c>
      <c r="BL91" s="10" t="str">
        <f>IFERROR(VLOOKUP(A91,'20'!U:V,2,0),"0")</f>
        <v>0</v>
      </c>
      <c r="BM91" s="5" t="s">
        <v>168</v>
      </c>
      <c r="BN91" s="15">
        <f t="shared" si="77"/>
        <v>0</v>
      </c>
      <c r="BO91" s="10" t="str">
        <f>IFERROR(VLOOKUP(A91,'21'!U:V,2,0),"0")</f>
        <v>0</v>
      </c>
      <c r="BP91" s="5" t="s">
        <v>168</v>
      </c>
      <c r="BQ91" s="15">
        <f t="shared" si="78"/>
        <v>0</v>
      </c>
      <c r="BR91" s="10" t="str">
        <f>IFERROR(VLOOKUP(A91,'22'!U:V,2,0),"0")</f>
        <v>0</v>
      </c>
      <c r="BS91" s="5" t="s">
        <v>168</v>
      </c>
      <c r="BT91" s="15">
        <f t="shared" si="79"/>
        <v>0</v>
      </c>
      <c r="BU91" s="10" t="str">
        <f>IFERROR(VLOOKUP(A91,'23'!U:V,2,0),"0")</f>
        <v>0</v>
      </c>
      <c r="BV91" s="5" t="s">
        <v>168</v>
      </c>
      <c r="BW91" s="15">
        <f t="shared" si="80"/>
        <v>0</v>
      </c>
      <c r="BX91" s="10" t="str">
        <f>IFERROR(VLOOKUP(A91,'24'!U:V,2,0),"0")</f>
        <v>0</v>
      </c>
      <c r="BY91" s="5" t="s">
        <v>168</v>
      </c>
      <c r="BZ91" s="15">
        <f t="shared" si="81"/>
        <v>0</v>
      </c>
      <c r="CA91" s="10">
        <f>IFERROR(VLOOKUP(A91,'25'!U:V,2,0),"0")</f>
        <v>13</v>
      </c>
      <c r="CB91" s="5" t="s">
        <v>168</v>
      </c>
      <c r="CC91" s="15">
        <f t="shared" si="82"/>
        <v>190.45000000000002</v>
      </c>
      <c r="CD91" s="10" t="str">
        <f>IFERROR(VLOOKUP(A91,'26'!U:V,2,0),"0")</f>
        <v>0</v>
      </c>
      <c r="CE91" s="5" t="s">
        <v>168</v>
      </c>
      <c r="CF91" s="15">
        <f t="shared" si="83"/>
        <v>0</v>
      </c>
      <c r="CG91" s="10">
        <f>IFERROR(VLOOKUP(A91,'27'!U:V,2,0),"0")</f>
        <v>3</v>
      </c>
      <c r="CH91" s="5" t="s">
        <v>168</v>
      </c>
      <c r="CI91" s="15">
        <f t="shared" si="84"/>
        <v>43.95</v>
      </c>
      <c r="CJ91" s="10" t="str">
        <f>IFERROR(VLOOKUP(A91,'28'!U:V,2,0),"0")</f>
        <v>0</v>
      </c>
      <c r="CK91" s="5" t="s">
        <v>168</v>
      </c>
      <c r="CL91" s="15">
        <f t="shared" si="85"/>
        <v>0</v>
      </c>
      <c r="CM91" s="10" t="str">
        <f>IFERROR(VLOOKUP(A91,'29'!U:V,2,0),"0")</f>
        <v>0</v>
      </c>
      <c r="CN91" s="5" t="s">
        <v>168</v>
      </c>
      <c r="CO91" s="15">
        <f t="shared" si="86"/>
        <v>0</v>
      </c>
      <c r="CP91" s="10" t="str">
        <f>IFERROR(VLOOKUP(A91,'30'!U:V,2,0),"0")</f>
        <v>0</v>
      </c>
      <c r="CQ91" s="5" t="s">
        <v>168</v>
      </c>
      <c r="CR91" s="15">
        <f t="shared" si="87"/>
        <v>0</v>
      </c>
      <c r="CS91" s="10" t="str">
        <f>IFERROR(VLOOKUP(A91,'31'!U:V,2,0),"0")</f>
        <v>0</v>
      </c>
      <c r="CT91" s="5" t="s">
        <v>168</v>
      </c>
      <c r="CU91" s="15">
        <f t="shared" si="88"/>
        <v>0</v>
      </c>
      <c r="CV91" s="10" t="str">
        <f>IFERROR(VLOOKUP(A91,'เซต1-28'!V:W,2,0),"0")</f>
        <v>0</v>
      </c>
      <c r="CW91" s="5" t="s">
        <v>168</v>
      </c>
      <c r="CX91" s="15">
        <f t="shared" si="74"/>
        <v>0</v>
      </c>
    </row>
    <row r="92" spans="1:102" x14ac:dyDescent="0.25">
      <c r="A92" s="5" t="s">
        <v>228</v>
      </c>
      <c r="B92" s="4" t="s">
        <v>229</v>
      </c>
      <c r="C92" s="13">
        <v>14.38</v>
      </c>
      <c r="D92" s="19">
        <f t="shared" si="55"/>
        <v>0</v>
      </c>
      <c r="E92" s="5" t="s">
        <v>168</v>
      </c>
      <c r="F92" s="13">
        <f t="shared" si="56"/>
        <v>0</v>
      </c>
      <c r="G92" s="10" t="str">
        <f>IFERROR(VLOOKUP(A92,'1'!U:V,2,0),"0")</f>
        <v>0</v>
      </c>
      <c r="H92" s="5" t="s">
        <v>168</v>
      </c>
      <c r="I92" s="15">
        <f t="shared" si="57"/>
        <v>0</v>
      </c>
      <c r="J92" s="10" t="str">
        <f>IFERROR(VLOOKUP(A92,'2'!U:V,2,0),"0")</f>
        <v>0</v>
      </c>
      <c r="K92" s="5" t="s">
        <v>168</v>
      </c>
      <c r="L92" s="15">
        <f t="shared" si="58"/>
        <v>0</v>
      </c>
      <c r="M92" s="10" t="str">
        <f>IFERROR(VLOOKUP(A92,'3'!U:V,2,0),"0")</f>
        <v>0</v>
      </c>
      <c r="N92" s="5" t="s">
        <v>168</v>
      </c>
      <c r="O92" s="15">
        <f t="shared" si="59"/>
        <v>0</v>
      </c>
      <c r="P92" s="10" t="str">
        <f>IFERROR(VLOOKUP(A92,'4'!U:V,2,0),"0")</f>
        <v>0</v>
      </c>
      <c r="Q92" s="5" t="s">
        <v>168</v>
      </c>
      <c r="R92" s="15">
        <f t="shared" si="60"/>
        <v>0</v>
      </c>
      <c r="S92" s="10" t="str">
        <f>IFERROR(VLOOKUP(A92,'5'!U:V,2,0),"0")</f>
        <v>0</v>
      </c>
      <c r="T92" s="5" t="s">
        <v>168</v>
      </c>
      <c r="U92" s="15">
        <f t="shared" si="61"/>
        <v>0</v>
      </c>
      <c r="V92" s="10" t="str">
        <f>IFERROR(VLOOKUP(A92,'6'!U:V,2,0),"0")</f>
        <v>0</v>
      </c>
      <c r="W92" s="5" t="s">
        <v>168</v>
      </c>
      <c r="X92" s="15">
        <f t="shared" si="62"/>
        <v>0</v>
      </c>
      <c r="Y92" s="10" t="str">
        <f>IFERROR(VLOOKUP(A92,'7'!U:V,2,0),"0")</f>
        <v>0</v>
      </c>
      <c r="Z92" s="5" t="s">
        <v>168</v>
      </c>
      <c r="AA92" s="15">
        <f t="shared" si="63"/>
        <v>0</v>
      </c>
      <c r="AB92" s="10" t="str">
        <f>IFERROR(VLOOKUP(A92,'8'!U:V,2,0),"0")</f>
        <v>0</v>
      </c>
      <c r="AC92" s="5" t="s">
        <v>168</v>
      </c>
      <c r="AD92" s="15">
        <f t="shared" si="64"/>
        <v>0</v>
      </c>
      <c r="AE92" s="10" t="str">
        <f>IFERROR(VLOOKUP(A92,'9'!U:V,2,0),"0")</f>
        <v>0</v>
      </c>
      <c r="AF92" s="5" t="s">
        <v>168</v>
      </c>
      <c r="AG92" s="15">
        <f t="shared" si="65"/>
        <v>0</v>
      </c>
      <c r="AH92" s="10" t="str">
        <f>IFERROR(VLOOKUP(A92,'10'!U:V,2,0),"0")</f>
        <v>0</v>
      </c>
      <c r="AI92" s="5" t="s">
        <v>168</v>
      </c>
      <c r="AJ92" s="15">
        <f t="shared" si="66"/>
        <v>0</v>
      </c>
      <c r="AK92" s="10" t="str">
        <f>IFERROR(VLOOKUP(A92,'11'!U:V,2,0),"0")</f>
        <v>0</v>
      </c>
      <c r="AL92" s="5" t="s">
        <v>168</v>
      </c>
      <c r="AM92" s="15">
        <f t="shared" si="67"/>
        <v>0</v>
      </c>
      <c r="AN92" s="10" t="str">
        <f>IFERROR(VLOOKUP(A92,'12'!U:V,2,0),"0")</f>
        <v>0</v>
      </c>
      <c r="AO92" s="5" t="s">
        <v>168</v>
      </c>
      <c r="AP92" s="15">
        <f t="shared" si="68"/>
        <v>0</v>
      </c>
      <c r="AQ92" s="10" t="str">
        <f>IFERROR(VLOOKUP(A92,'13'!U:V,2,0),"0")</f>
        <v>0</v>
      </c>
      <c r="AR92" s="5" t="s">
        <v>168</v>
      </c>
      <c r="AS92" s="15">
        <f t="shared" si="69"/>
        <v>0</v>
      </c>
      <c r="AT92" s="10" t="str">
        <f>IFERROR(VLOOKUP(A92,'14'!U:V,2,0),"0")</f>
        <v>0</v>
      </c>
      <c r="AU92" s="5" t="s">
        <v>168</v>
      </c>
      <c r="AV92" s="15">
        <f t="shared" si="70"/>
        <v>0</v>
      </c>
      <c r="AW92" s="10" t="str">
        <f>IFERROR(VLOOKUP(A92,'15'!U:V,2,0),"0")</f>
        <v>0</v>
      </c>
      <c r="AX92" s="5" t="s">
        <v>168</v>
      </c>
      <c r="AY92" s="15">
        <f t="shared" si="71"/>
        <v>0</v>
      </c>
      <c r="AZ92" s="10" t="str">
        <f>IFERROR(VLOOKUP(A92,'16'!U:V,2,0),"0")</f>
        <v>0</v>
      </c>
      <c r="BA92" s="5" t="s">
        <v>168</v>
      </c>
      <c r="BB92" s="15">
        <f t="shared" si="72"/>
        <v>0</v>
      </c>
      <c r="BC92" s="10" t="str">
        <f>IFERROR(VLOOKUP(A92,'17'!U:V,2,0),"0")</f>
        <v>0</v>
      </c>
      <c r="BD92" s="5" t="s">
        <v>168</v>
      </c>
      <c r="BE92" s="15">
        <f t="shared" si="73"/>
        <v>0</v>
      </c>
      <c r="BF92" s="10" t="str">
        <f>IFERROR(VLOOKUP(A92,'18'!U:V,2,0),"0")</f>
        <v>0</v>
      </c>
      <c r="BG92" s="5" t="s">
        <v>168</v>
      </c>
      <c r="BH92" s="15">
        <f t="shared" si="75"/>
        <v>0</v>
      </c>
      <c r="BI92" s="10" t="str">
        <f>IFERROR(VLOOKUP(A92,'19'!U:V,2,0),"0")</f>
        <v>0</v>
      </c>
      <c r="BJ92" s="5" t="s">
        <v>168</v>
      </c>
      <c r="BK92" s="15">
        <f t="shared" si="76"/>
        <v>0</v>
      </c>
      <c r="BL92" s="10" t="str">
        <f>IFERROR(VLOOKUP(A92,'20'!U:V,2,0),"0")</f>
        <v>0</v>
      </c>
      <c r="BM92" s="5" t="s">
        <v>168</v>
      </c>
      <c r="BN92" s="15">
        <f t="shared" si="77"/>
        <v>0</v>
      </c>
      <c r="BO92" s="10" t="str">
        <f>IFERROR(VLOOKUP(A92,'21'!U:V,2,0),"0")</f>
        <v>0</v>
      </c>
      <c r="BP92" s="5" t="s">
        <v>168</v>
      </c>
      <c r="BQ92" s="15">
        <f t="shared" si="78"/>
        <v>0</v>
      </c>
      <c r="BR92" s="10" t="str">
        <f>IFERROR(VLOOKUP(A92,'22'!U:V,2,0),"0")</f>
        <v>0</v>
      </c>
      <c r="BS92" s="5" t="s">
        <v>168</v>
      </c>
      <c r="BT92" s="15">
        <f t="shared" si="79"/>
        <v>0</v>
      </c>
      <c r="BU92" s="10" t="str">
        <f>IFERROR(VLOOKUP(A92,'23'!U:V,2,0),"0")</f>
        <v>0</v>
      </c>
      <c r="BV92" s="5" t="s">
        <v>168</v>
      </c>
      <c r="BW92" s="15">
        <f t="shared" si="80"/>
        <v>0</v>
      </c>
      <c r="BX92" s="10" t="str">
        <f>IFERROR(VLOOKUP(A92,'24'!U:V,2,0),"0")</f>
        <v>0</v>
      </c>
      <c r="BY92" s="5" t="s">
        <v>168</v>
      </c>
      <c r="BZ92" s="15">
        <f t="shared" si="81"/>
        <v>0</v>
      </c>
      <c r="CA92" s="10" t="str">
        <f>IFERROR(VLOOKUP(A92,'25'!U:V,2,0),"0")</f>
        <v>0</v>
      </c>
      <c r="CB92" s="5" t="s">
        <v>168</v>
      </c>
      <c r="CC92" s="15">
        <f t="shared" si="82"/>
        <v>0</v>
      </c>
      <c r="CD92" s="10" t="str">
        <f>IFERROR(VLOOKUP(A92,'26'!U:V,2,0),"0")</f>
        <v>0</v>
      </c>
      <c r="CE92" s="5" t="s">
        <v>168</v>
      </c>
      <c r="CF92" s="15">
        <f t="shared" si="83"/>
        <v>0</v>
      </c>
      <c r="CG92" s="10" t="str">
        <f>IFERROR(VLOOKUP(A92,'27'!U:V,2,0),"0")</f>
        <v>0</v>
      </c>
      <c r="CH92" s="5" t="s">
        <v>168</v>
      </c>
      <c r="CI92" s="15">
        <f t="shared" si="84"/>
        <v>0</v>
      </c>
      <c r="CJ92" s="10" t="str">
        <f>IFERROR(VLOOKUP(A92,'28'!U:V,2,0),"0")</f>
        <v>0</v>
      </c>
      <c r="CK92" s="5" t="s">
        <v>168</v>
      </c>
      <c r="CL92" s="15">
        <f t="shared" si="85"/>
        <v>0</v>
      </c>
      <c r="CM92" s="10" t="str">
        <f>IFERROR(VLOOKUP(A92,'29'!U:V,2,0),"0")</f>
        <v>0</v>
      </c>
      <c r="CN92" s="5" t="s">
        <v>168</v>
      </c>
      <c r="CO92" s="15">
        <f t="shared" si="86"/>
        <v>0</v>
      </c>
      <c r="CP92" s="10" t="str">
        <f>IFERROR(VLOOKUP(A92,'30'!U:V,2,0),"0")</f>
        <v>0</v>
      </c>
      <c r="CQ92" s="5" t="s">
        <v>168</v>
      </c>
      <c r="CR92" s="15">
        <f t="shared" si="87"/>
        <v>0</v>
      </c>
      <c r="CS92" s="10" t="str">
        <f>IFERROR(VLOOKUP(A92,'31'!U:V,2,0),"0")</f>
        <v>0</v>
      </c>
      <c r="CT92" s="5" t="s">
        <v>168</v>
      </c>
      <c r="CU92" s="15">
        <f t="shared" si="88"/>
        <v>0</v>
      </c>
      <c r="CV92" s="10" t="str">
        <f>IFERROR(VLOOKUP(A92,'เซต1-28'!V:W,2,0),"0")</f>
        <v>0</v>
      </c>
      <c r="CW92" s="5" t="s">
        <v>168</v>
      </c>
      <c r="CX92" s="15">
        <f t="shared" si="74"/>
        <v>0</v>
      </c>
    </row>
    <row r="93" spans="1:102" x14ac:dyDescent="0.25">
      <c r="A93" s="5" t="s">
        <v>202</v>
      </c>
      <c r="B93" s="4" t="s">
        <v>203</v>
      </c>
      <c r="C93" s="13">
        <v>5.86</v>
      </c>
      <c r="D93" s="19">
        <f t="shared" si="55"/>
        <v>0</v>
      </c>
      <c r="E93" s="5" t="s">
        <v>168</v>
      </c>
      <c r="F93" s="13">
        <f t="shared" si="56"/>
        <v>0</v>
      </c>
      <c r="G93" s="10" t="str">
        <f>IFERROR(VLOOKUP(A93,'1'!U:V,2,0),"0")</f>
        <v>0</v>
      </c>
      <c r="H93" s="5" t="s">
        <v>168</v>
      </c>
      <c r="I93" s="15">
        <f t="shared" si="57"/>
        <v>0</v>
      </c>
      <c r="J93" s="10" t="str">
        <f>IFERROR(VLOOKUP(A93,'2'!U:V,2,0),"0")</f>
        <v>0</v>
      </c>
      <c r="K93" s="5" t="s">
        <v>168</v>
      </c>
      <c r="L93" s="15">
        <f t="shared" si="58"/>
        <v>0</v>
      </c>
      <c r="M93" s="10" t="str">
        <f>IFERROR(VLOOKUP(A93,'3'!U:V,2,0),"0")</f>
        <v>0</v>
      </c>
      <c r="N93" s="5" t="s">
        <v>168</v>
      </c>
      <c r="O93" s="15">
        <f t="shared" si="59"/>
        <v>0</v>
      </c>
      <c r="P93" s="10" t="str">
        <f>IFERROR(VLOOKUP(A93,'4'!U:V,2,0),"0")</f>
        <v>0</v>
      </c>
      <c r="Q93" s="5" t="s">
        <v>168</v>
      </c>
      <c r="R93" s="15">
        <f t="shared" si="60"/>
        <v>0</v>
      </c>
      <c r="S93" s="10" t="str">
        <f>IFERROR(VLOOKUP(A93,'5'!U:V,2,0),"0")</f>
        <v>0</v>
      </c>
      <c r="T93" s="5" t="s">
        <v>168</v>
      </c>
      <c r="U93" s="15">
        <f t="shared" si="61"/>
        <v>0</v>
      </c>
      <c r="V93" s="10" t="str">
        <f>IFERROR(VLOOKUP(A93,'6'!U:V,2,0),"0")</f>
        <v>0</v>
      </c>
      <c r="W93" s="5" t="s">
        <v>168</v>
      </c>
      <c r="X93" s="15">
        <f t="shared" si="62"/>
        <v>0</v>
      </c>
      <c r="Y93" s="10" t="str">
        <f>IFERROR(VLOOKUP(A93,'7'!U:V,2,0),"0")</f>
        <v>0</v>
      </c>
      <c r="Z93" s="5" t="s">
        <v>168</v>
      </c>
      <c r="AA93" s="15">
        <f t="shared" si="63"/>
        <v>0</v>
      </c>
      <c r="AB93" s="10" t="str">
        <f>IFERROR(VLOOKUP(A93,'8'!U:V,2,0),"0")</f>
        <v>0</v>
      </c>
      <c r="AC93" s="5" t="s">
        <v>168</v>
      </c>
      <c r="AD93" s="15">
        <f t="shared" si="64"/>
        <v>0</v>
      </c>
      <c r="AE93" s="10" t="str">
        <f>IFERROR(VLOOKUP(A93,'9'!U:V,2,0),"0")</f>
        <v>0</v>
      </c>
      <c r="AF93" s="5" t="s">
        <v>168</v>
      </c>
      <c r="AG93" s="15">
        <f t="shared" si="65"/>
        <v>0</v>
      </c>
      <c r="AH93" s="10" t="str">
        <f>IFERROR(VLOOKUP(A93,'10'!U:V,2,0),"0")</f>
        <v>0</v>
      </c>
      <c r="AI93" s="5" t="s">
        <v>168</v>
      </c>
      <c r="AJ93" s="15">
        <f t="shared" si="66"/>
        <v>0</v>
      </c>
      <c r="AK93" s="10" t="str">
        <f>IFERROR(VLOOKUP(A93,'11'!U:V,2,0),"0")</f>
        <v>0</v>
      </c>
      <c r="AL93" s="5" t="s">
        <v>168</v>
      </c>
      <c r="AM93" s="15">
        <f t="shared" si="67"/>
        <v>0</v>
      </c>
      <c r="AN93" s="10" t="str">
        <f>IFERROR(VLOOKUP(A93,'12'!U:V,2,0),"0")</f>
        <v>0</v>
      </c>
      <c r="AO93" s="5" t="s">
        <v>168</v>
      </c>
      <c r="AP93" s="15">
        <f t="shared" si="68"/>
        <v>0</v>
      </c>
      <c r="AQ93" s="10" t="str">
        <f>IFERROR(VLOOKUP(A93,'13'!U:V,2,0),"0")</f>
        <v>0</v>
      </c>
      <c r="AR93" s="5" t="s">
        <v>168</v>
      </c>
      <c r="AS93" s="15">
        <f t="shared" si="69"/>
        <v>0</v>
      </c>
      <c r="AT93" s="10" t="str">
        <f>IFERROR(VLOOKUP(A93,'14'!U:V,2,0),"0")</f>
        <v>0</v>
      </c>
      <c r="AU93" s="5" t="s">
        <v>168</v>
      </c>
      <c r="AV93" s="15">
        <f t="shared" si="70"/>
        <v>0</v>
      </c>
      <c r="AW93" s="10" t="str">
        <f>IFERROR(VLOOKUP(A93,'15'!U:V,2,0),"0")</f>
        <v>0</v>
      </c>
      <c r="AX93" s="5" t="s">
        <v>168</v>
      </c>
      <c r="AY93" s="15">
        <f t="shared" si="71"/>
        <v>0</v>
      </c>
      <c r="AZ93" s="10" t="str">
        <f>IFERROR(VLOOKUP(A93,'16'!U:V,2,0),"0")</f>
        <v>0</v>
      </c>
      <c r="BA93" s="5" t="s">
        <v>168</v>
      </c>
      <c r="BB93" s="15">
        <f t="shared" si="72"/>
        <v>0</v>
      </c>
      <c r="BC93" s="10" t="str">
        <f>IFERROR(VLOOKUP(A93,'17'!U:V,2,0),"0")</f>
        <v>0</v>
      </c>
      <c r="BD93" s="5" t="s">
        <v>168</v>
      </c>
      <c r="BE93" s="15">
        <f t="shared" si="73"/>
        <v>0</v>
      </c>
      <c r="BF93" s="10" t="str">
        <f>IFERROR(VLOOKUP(A93,'18'!U:V,2,0),"0")</f>
        <v>0</v>
      </c>
      <c r="BG93" s="5" t="s">
        <v>168</v>
      </c>
      <c r="BH93" s="15">
        <f t="shared" si="75"/>
        <v>0</v>
      </c>
      <c r="BI93" s="10" t="str">
        <f>IFERROR(VLOOKUP(A93,'19'!U:V,2,0),"0")</f>
        <v>0</v>
      </c>
      <c r="BJ93" s="5" t="s">
        <v>168</v>
      </c>
      <c r="BK93" s="15">
        <f t="shared" si="76"/>
        <v>0</v>
      </c>
      <c r="BL93" s="10" t="str">
        <f>IFERROR(VLOOKUP(A93,'20'!U:V,2,0),"0")</f>
        <v>0</v>
      </c>
      <c r="BM93" s="5" t="s">
        <v>168</v>
      </c>
      <c r="BN93" s="15">
        <f t="shared" si="77"/>
        <v>0</v>
      </c>
      <c r="BO93" s="10" t="str">
        <f>IFERROR(VLOOKUP(A93,'21'!U:V,2,0),"0")</f>
        <v>0</v>
      </c>
      <c r="BP93" s="5" t="s">
        <v>168</v>
      </c>
      <c r="BQ93" s="15">
        <f t="shared" si="78"/>
        <v>0</v>
      </c>
      <c r="BR93" s="10" t="str">
        <f>IFERROR(VLOOKUP(A93,'22'!U:V,2,0),"0")</f>
        <v>0</v>
      </c>
      <c r="BS93" s="5" t="s">
        <v>168</v>
      </c>
      <c r="BT93" s="15">
        <f t="shared" si="79"/>
        <v>0</v>
      </c>
      <c r="BU93" s="10" t="str">
        <f>IFERROR(VLOOKUP(A93,'23'!U:V,2,0),"0")</f>
        <v>0</v>
      </c>
      <c r="BV93" s="5" t="s">
        <v>168</v>
      </c>
      <c r="BW93" s="15">
        <f t="shared" si="80"/>
        <v>0</v>
      </c>
      <c r="BX93" s="10" t="str">
        <f>IFERROR(VLOOKUP(A93,'24'!U:V,2,0),"0")</f>
        <v>0</v>
      </c>
      <c r="BY93" s="5" t="s">
        <v>168</v>
      </c>
      <c r="BZ93" s="15">
        <f t="shared" si="81"/>
        <v>0</v>
      </c>
      <c r="CA93" s="10" t="str">
        <f>IFERROR(VLOOKUP(A93,'25'!U:V,2,0),"0")</f>
        <v>0</v>
      </c>
      <c r="CB93" s="5" t="s">
        <v>168</v>
      </c>
      <c r="CC93" s="15">
        <f t="shared" si="82"/>
        <v>0</v>
      </c>
      <c r="CD93" s="10" t="str">
        <f>IFERROR(VLOOKUP(A93,'26'!U:V,2,0),"0")</f>
        <v>0</v>
      </c>
      <c r="CE93" s="5" t="s">
        <v>168</v>
      </c>
      <c r="CF93" s="15">
        <f t="shared" si="83"/>
        <v>0</v>
      </c>
      <c r="CG93" s="10" t="str">
        <f>IFERROR(VLOOKUP(A93,'27'!U:V,2,0),"0")</f>
        <v>0</v>
      </c>
      <c r="CH93" s="5" t="s">
        <v>168</v>
      </c>
      <c r="CI93" s="15">
        <f t="shared" si="84"/>
        <v>0</v>
      </c>
      <c r="CJ93" s="10" t="str">
        <f>IFERROR(VLOOKUP(A93,'28'!U:V,2,0),"0")</f>
        <v>0</v>
      </c>
      <c r="CK93" s="5" t="s">
        <v>168</v>
      </c>
      <c r="CL93" s="15">
        <f t="shared" si="85"/>
        <v>0</v>
      </c>
      <c r="CM93" s="10" t="str">
        <f>IFERROR(VLOOKUP(A93,'29'!U:V,2,0),"0")</f>
        <v>0</v>
      </c>
      <c r="CN93" s="5" t="s">
        <v>168</v>
      </c>
      <c r="CO93" s="15">
        <f t="shared" si="86"/>
        <v>0</v>
      </c>
      <c r="CP93" s="10" t="str">
        <f>IFERROR(VLOOKUP(A93,'30'!U:V,2,0),"0")</f>
        <v>0</v>
      </c>
      <c r="CQ93" s="5" t="s">
        <v>168</v>
      </c>
      <c r="CR93" s="15">
        <f t="shared" si="87"/>
        <v>0</v>
      </c>
      <c r="CS93" s="10" t="str">
        <f>IFERROR(VLOOKUP(A93,'31'!U:V,2,0),"0")</f>
        <v>0</v>
      </c>
      <c r="CT93" s="5" t="s">
        <v>168</v>
      </c>
      <c r="CU93" s="15">
        <f t="shared" si="88"/>
        <v>0</v>
      </c>
      <c r="CV93" s="10" t="str">
        <f>IFERROR(VLOOKUP(A93,'เซต1-28'!V:W,2,0),"0")</f>
        <v>0</v>
      </c>
      <c r="CW93" s="5" t="s">
        <v>168</v>
      </c>
      <c r="CX93" s="15">
        <f t="shared" si="74"/>
        <v>0</v>
      </c>
    </row>
    <row r="94" spans="1:102" x14ac:dyDescent="0.25">
      <c r="A94" s="5" t="s">
        <v>196</v>
      </c>
      <c r="B94" s="4" t="s">
        <v>197</v>
      </c>
      <c r="C94" s="13">
        <v>5.86</v>
      </c>
      <c r="D94" s="19">
        <f t="shared" si="55"/>
        <v>0</v>
      </c>
      <c r="E94" s="5" t="s">
        <v>168</v>
      </c>
      <c r="F94" s="13">
        <f t="shared" si="56"/>
        <v>0</v>
      </c>
      <c r="G94" s="10" t="str">
        <f>IFERROR(VLOOKUP(A94,'1'!U:V,2,0),"0")</f>
        <v>0</v>
      </c>
      <c r="H94" s="5" t="s">
        <v>168</v>
      </c>
      <c r="I94" s="15">
        <f t="shared" si="57"/>
        <v>0</v>
      </c>
      <c r="J94" s="10" t="str">
        <f>IFERROR(VLOOKUP(A94,'2'!U:V,2,0),"0")</f>
        <v>0</v>
      </c>
      <c r="K94" s="5" t="s">
        <v>168</v>
      </c>
      <c r="L94" s="15">
        <f t="shared" si="58"/>
        <v>0</v>
      </c>
      <c r="M94" s="10" t="str">
        <f>IFERROR(VLOOKUP(A94,'3'!U:V,2,0),"0")</f>
        <v>0</v>
      </c>
      <c r="N94" s="5" t="s">
        <v>168</v>
      </c>
      <c r="O94" s="15">
        <f t="shared" si="59"/>
        <v>0</v>
      </c>
      <c r="P94" s="10" t="str">
        <f>IFERROR(VLOOKUP(A94,'4'!U:V,2,0),"0")</f>
        <v>0</v>
      </c>
      <c r="Q94" s="5" t="s">
        <v>168</v>
      </c>
      <c r="R94" s="15">
        <f t="shared" si="60"/>
        <v>0</v>
      </c>
      <c r="S94" s="10" t="str">
        <f>IFERROR(VLOOKUP(A94,'5'!U:V,2,0),"0")</f>
        <v>0</v>
      </c>
      <c r="T94" s="5" t="s">
        <v>168</v>
      </c>
      <c r="U94" s="15">
        <f t="shared" si="61"/>
        <v>0</v>
      </c>
      <c r="V94" s="10" t="str">
        <f>IFERROR(VLOOKUP(A94,'6'!U:V,2,0),"0")</f>
        <v>0</v>
      </c>
      <c r="W94" s="5" t="s">
        <v>168</v>
      </c>
      <c r="X94" s="15">
        <f t="shared" si="62"/>
        <v>0</v>
      </c>
      <c r="Y94" s="10" t="str">
        <f>IFERROR(VLOOKUP(A94,'7'!U:V,2,0),"0")</f>
        <v>0</v>
      </c>
      <c r="Z94" s="5" t="s">
        <v>168</v>
      </c>
      <c r="AA94" s="15">
        <f t="shared" si="63"/>
        <v>0</v>
      </c>
      <c r="AB94" s="10" t="str">
        <f>IFERROR(VLOOKUP(A94,'8'!U:V,2,0),"0")</f>
        <v>0</v>
      </c>
      <c r="AC94" s="5" t="s">
        <v>168</v>
      </c>
      <c r="AD94" s="15">
        <f t="shared" si="64"/>
        <v>0</v>
      </c>
      <c r="AE94" s="10" t="str">
        <f>IFERROR(VLOOKUP(A94,'9'!U:V,2,0),"0")</f>
        <v>0</v>
      </c>
      <c r="AF94" s="5" t="s">
        <v>168</v>
      </c>
      <c r="AG94" s="15">
        <f t="shared" si="65"/>
        <v>0</v>
      </c>
      <c r="AH94" s="10" t="str">
        <f>IFERROR(VLOOKUP(A94,'10'!U:V,2,0),"0")</f>
        <v>0</v>
      </c>
      <c r="AI94" s="5" t="s">
        <v>168</v>
      </c>
      <c r="AJ94" s="15">
        <f t="shared" si="66"/>
        <v>0</v>
      </c>
      <c r="AK94" s="10" t="str">
        <f>IFERROR(VLOOKUP(A94,'11'!U:V,2,0),"0")</f>
        <v>0</v>
      </c>
      <c r="AL94" s="5" t="s">
        <v>168</v>
      </c>
      <c r="AM94" s="15">
        <f t="shared" si="67"/>
        <v>0</v>
      </c>
      <c r="AN94" s="10" t="str">
        <f>IFERROR(VLOOKUP(A94,'12'!U:V,2,0),"0")</f>
        <v>0</v>
      </c>
      <c r="AO94" s="5" t="s">
        <v>168</v>
      </c>
      <c r="AP94" s="15">
        <f t="shared" si="68"/>
        <v>0</v>
      </c>
      <c r="AQ94" s="10" t="str">
        <f>IFERROR(VLOOKUP(A94,'13'!U:V,2,0),"0")</f>
        <v>0</v>
      </c>
      <c r="AR94" s="5" t="s">
        <v>168</v>
      </c>
      <c r="AS94" s="15">
        <f t="shared" si="69"/>
        <v>0</v>
      </c>
      <c r="AT94" s="10" t="str">
        <f>IFERROR(VLOOKUP(A94,'14'!U:V,2,0),"0")</f>
        <v>0</v>
      </c>
      <c r="AU94" s="5" t="s">
        <v>168</v>
      </c>
      <c r="AV94" s="15">
        <f t="shared" si="70"/>
        <v>0</v>
      </c>
      <c r="AW94" s="10" t="str">
        <f>IFERROR(VLOOKUP(A94,'15'!U:V,2,0),"0")</f>
        <v>0</v>
      </c>
      <c r="AX94" s="5" t="s">
        <v>168</v>
      </c>
      <c r="AY94" s="15">
        <f t="shared" si="71"/>
        <v>0</v>
      </c>
      <c r="AZ94" s="10" t="str">
        <f>IFERROR(VLOOKUP(A94,'16'!U:V,2,0),"0")</f>
        <v>0</v>
      </c>
      <c r="BA94" s="5" t="s">
        <v>168</v>
      </c>
      <c r="BB94" s="15">
        <f t="shared" si="72"/>
        <v>0</v>
      </c>
      <c r="BC94" s="10" t="str">
        <f>IFERROR(VLOOKUP(A94,'17'!U:V,2,0),"0")</f>
        <v>0</v>
      </c>
      <c r="BD94" s="5" t="s">
        <v>168</v>
      </c>
      <c r="BE94" s="15">
        <f t="shared" si="73"/>
        <v>0</v>
      </c>
      <c r="BF94" s="10" t="str">
        <f>IFERROR(VLOOKUP(A94,'18'!U:V,2,0),"0")</f>
        <v>0</v>
      </c>
      <c r="BG94" s="5" t="s">
        <v>168</v>
      </c>
      <c r="BH94" s="15">
        <f t="shared" si="75"/>
        <v>0</v>
      </c>
      <c r="BI94" s="10" t="str">
        <f>IFERROR(VLOOKUP(A94,'19'!U:V,2,0),"0")</f>
        <v>0</v>
      </c>
      <c r="BJ94" s="5" t="s">
        <v>168</v>
      </c>
      <c r="BK94" s="15">
        <f t="shared" si="76"/>
        <v>0</v>
      </c>
      <c r="BL94" s="10" t="str">
        <f>IFERROR(VLOOKUP(A94,'20'!U:V,2,0),"0")</f>
        <v>0</v>
      </c>
      <c r="BM94" s="5" t="s">
        <v>168</v>
      </c>
      <c r="BN94" s="15">
        <f t="shared" si="77"/>
        <v>0</v>
      </c>
      <c r="BO94" s="10" t="str">
        <f>IFERROR(VLOOKUP(A94,'21'!U:V,2,0),"0")</f>
        <v>0</v>
      </c>
      <c r="BP94" s="5" t="s">
        <v>168</v>
      </c>
      <c r="BQ94" s="15">
        <f t="shared" si="78"/>
        <v>0</v>
      </c>
      <c r="BR94" s="10" t="str">
        <f>IFERROR(VLOOKUP(A94,'22'!U:V,2,0),"0")</f>
        <v>0</v>
      </c>
      <c r="BS94" s="5" t="s">
        <v>168</v>
      </c>
      <c r="BT94" s="15">
        <f t="shared" si="79"/>
        <v>0</v>
      </c>
      <c r="BU94" s="10" t="str">
        <f>IFERROR(VLOOKUP(A94,'23'!U:V,2,0),"0")</f>
        <v>0</v>
      </c>
      <c r="BV94" s="5" t="s">
        <v>168</v>
      </c>
      <c r="BW94" s="15">
        <f t="shared" si="80"/>
        <v>0</v>
      </c>
      <c r="BX94" s="10" t="str">
        <f>IFERROR(VLOOKUP(A94,'24'!U:V,2,0),"0")</f>
        <v>0</v>
      </c>
      <c r="BY94" s="5" t="s">
        <v>168</v>
      </c>
      <c r="BZ94" s="15">
        <f t="shared" si="81"/>
        <v>0</v>
      </c>
      <c r="CA94" s="10" t="str">
        <f>IFERROR(VLOOKUP(A94,'25'!U:V,2,0),"0")</f>
        <v>0</v>
      </c>
      <c r="CB94" s="5" t="s">
        <v>168</v>
      </c>
      <c r="CC94" s="15">
        <f t="shared" si="82"/>
        <v>0</v>
      </c>
      <c r="CD94" s="10" t="str">
        <f>IFERROR(VLOOKUP(A94,'26'!U:V,2,0),"0")</f>
        <v>0</v>
      </c>
      <c r="CE94" s="5" t="s">
        <v>168</v>
      </c>
      <c r="CF94" s="15">
        <f t="shared" si="83"/>
        <v>0</v>
      </c>
      <c r="CG94" s="10" t="str">
        <f>IFERROR(VLOOKUP(A94,'27'!U:V,2,0),"0")</f>
        <v>0</v>
      </c>
      <c r="CH94" s="5" t="s">
        <v>168</v>
      </c>
      <c r="CI94" s="15">
        <f t="shared" si="84"/>
        <v>0</v>
      </c>
      <c r="CJ94" s="10" t="str">
        <f>IFERROR(VLOOKUP(A94,'28'!U:V,2,0),"0")</f>
        <v>0</v>
      </c>
      <c r="CK94" s="5" t="s">
        <v>168</v>
      </c>
      <c r="CL94" s="15">
        <f t="shared" si="85"/>
        <v>0</v>
      </c>
      <c r="CM94" s="10" t="str">
        <f>IFERROR(VLOOKUP(A94,'29'!U:V,2,0),"0")</f>
        <v>0</v>
      </c>
      <c r="CN94" s="5" t="s">
        <v>168</v>
      </c>
      <c r="CO94" s="15">
        <f t="shared" si="86"/>
        <v>0</v>
      </c>
      <c r="CP94" s="10" t="str">
        <f>IFERROR(VLOOKUP(A94,'30'!U:V,2,0),"0")</f>
        <v>0</v>
      </c>
      <c r="CQ94" s="5" t="s">
        <v>168</v>
      </c>
      <c r="CR94" s="15">
        <f t="shared" si="87"/>
        <v>0</v>
      </c>
      <c r="CS94" s="10" t="str">
        <f>IFERROR(VLOOKUP(A94,'31'!U:V,2,0),"0")</f>
        <v>0</v>
      </c>
      <c r="CT94" s="5" t="s">
        <v>168</v>
      </c>
      <c r="CU94" s="15">
        <f t="shared" si="88"/>
        <v>0</v>
      </c>
      <c r="CV94" s="10" t="str">
        <f>IFERROR(VLOOKUP(A94,'เซต1-28'!V:W,2,0),"0")</f>
        <v>0</v>
      </c>
      <c r="CW94" s="5" t="s">
        <v>168</v>
      </c>
      <c r="CX94" s="15">
        <f t="shared" si="74"/>
        <v>0</v>
      </c>
    </row>
    <row r="95" spans="1:102" x14ac:dyDescent="0.25">
      <c r="A95" s="5" t="s">
        <v>30</v>
      </c>
      <c r="B95" s="4" t="s">
        <v>31</v>
      </c>
      <c r="C95" s="13">
        <v>12.24</v>
      </c>
      <c r="D95" s="19">
        <f t="shared" si="55"/>
        <v>712</v>
      </c>
      <c r="E95" s="5" t="s">
        <v>168</v>
      </c>
      <c r="F95" s="13">
        <f t="shared" si="56"/>
        <v>8714.880000000001</v>
      </c>
      <c r="G95" s="10" t="str">
        <f>IFERROR(VLOOKUP(A95,'1'!U:V,2,0),"0")</f>
        <v>0</v>
      </c>
      <c r="H95" s="5" t="s">
        <v>168</v>
      </c>
      <c r="I95" s="15">
        <f t="shared" si="57"/>
        <v>0</v>
      </c>
      <c r="J95" s="10" t="str">
        <f>IFERROR(VLOOKUP(A95,'2'!U:V,2,0),"0")</f>
        <v>0</v>
      </c>
      <c r="K95" s="5" t="s">
        <v>168</v>
      </c>
      <c r="L95" s="15">
        <f t="shared" si="58"/>
        <v>0</v>
      </c>
      <c r="M95" s="10">
        <f>IFERROR(VLOOKUP(A95,'3'!U:V,2,0),"0")</f>
        <v>5</v>
      </c>
      <c r="N95" s="5" t="s">
        <v>168</v>
      </c>
      <c r="O95" s="15">
        <f t="shared" si="59"/>
        <v>61.2</v>
      </c>
      <c r="P95" s="10">
        <f>IFERROR(VLOOKUP(A95,'4'!U:V,2,0),"0")</f>
        <v>9</v>
      </c>
      <c r="Q95" s="5" t="s">
        <v>168</v>
      </c>
      <c r="R95" s="15">
        <f t="shared" si="60"/>
        <v>110.16</v>
      </c>
      <c r="S95" s="10">
        <f>IFERROR(VLOOKUP(A95,'5'!U:V,2,0),"0")</f>
        <v>26</v>
      </c>
      <c r="T95" s="5" t="s">
        <v>168</v>
      </c>
      <c r="U95" s="15">
        <f t="shared" si="61"/>
        <v>318.24</v>
      </c>
      <c r="V95" s="10">
        <f>IFERROR(VLOOKUP(A95,'6'!U:V,2,0),"0")</f>
        <v>13</v>
      </c>
      <c r="W95" s="5" t="s">
        <v>168</v>
      </c>
      <c r="X95" s="15">
        <f t="shared" si="62"/>
        <v>159.12</v>
      </c>
      <c r="Y95" s="10">
        <f>IFERROR(VLOOKUP(A95,'7'!U:V,2,0),"0")</f>
        <v>7</v>
      </c>
      <c r="Z95" s="5" t="s">
        <v>168</v>
      </c>
      <c r="AA95" s="15">
        <f t="shared" si="63"/>
        <v>85.68</v>
      </c>
      <c r="AB95" s="10">
        <f>IFERROR(VLOOKUP(A95,'8'!U:V,2,0),"0")</f>
        <v>5</v>
      </c>
      <c r="AC95" s="5" t="s">
        <v>168</v>
      </c>
      <c r="AD95" s="15">
        <f t="shared" si="64"/>
        <v>61.2</v>
      </c>
      <c r="AE95" s="10">
        <f>IFERROR(VLOOKUP(A95,'9'!U:V,2,0),"0")</f>
        <v>2</v>
      </c>
      <c r="AF95" s="5" t="s">
        <v>168</v>
      </c>
      <c r="AG95" s="15">
        <f t="shared" si="65"/>
        <v>24.48</v>
      </c>
      <c r="AH95" s="10">
        <f>IFERROR(VLOOKUP(A95,'10'!U:V,2,0),"0")</f>
        <v>16</v>
      </c>
      <c r="AI95" s="5" t="s">
        <v>168</v>
      </c>
      <c r="AJ95" s="15">
        <f t="shared" si="66"/>
        <v>195.84</v>
      </c>
      <c r="AK95" s="10">
        <f>IFERROR(VLOOKUP(A95,'11'!U:V,2,0),"0")</f>
        <v>17</v>
      </c>
      <c r="AL95" s="5" t="s">
        <v>168</v>
      </c>
      <c r="AM95" s="15">
        <f t="shared" si="67"/>
        <v>208.08</v>
      </c>
      <c r="AN95" s="10">
        <f>IFERROR(VLOOKUP(A95,'12'!U:V,2,0),"0")</f>
        <v>8</v>
      </c>
      <c r="AO95" s="5" t="s">
        <v>168</v>
      </c>
      <c r="AP95" s="15">
        <f t="shared" si="68"/>
        <v>97.92</v>
      </c>
      <c r="AQ95" s="10">
        <f>IFERROR(VLOOKUP(A95,'13'!U:V,2,0),"0")</f>
        <v>34</v>
      </c>
      <c r="AR95" s="5" t="s">
        <v>168</v>
      </c>
      <c r="AS95" s="15">
        <f t="shared" si="69"/>
        <v>416.16</v>
      </c>
      <c r="AT95" s="10">
        <f>IFERROR(VLOOKUP(A95,'14'!U:V,2,0),"0")</f>
        <v>63</v>
      </c>
      <c r="AU95" s="5" t="s">
        <v>168</v>
      </c>
      <c r="AV95" s="15">
        <f t="shared" si="70"/>
        <v>771.12</v>
      </c>
      <c r="AW95" s="10">
        <f>IFERROR(VLOOKUP(A95,'15'!U:V,2,0),"0")</f>
        <v>19</v>
      </c>
      <c r="AX95" s="5" t="s">
        <v>168</v>
      </c>
      <c r="AY95" s="15">
        <f t="shared" si="71"/>
        <v>232.56</v>
      </c>
      <c r="AZ95" s="10">
        <f>IFERROR(VLOOKUP(A95,'16'!U:V,2,0),"0")</f>
        <v>27</v>
      </c>
      <c r="BA95" s="5" t="s">
        <v>168</v>
      </c>
      <c r="BB95" s="15">
        <f t="shared" si="72"/>
        <v>330.48</v>
      </c>
      <c r="BC95" s="10">
        <f>IFERROR(VLOOKUP(A95,'17'!U:V,2,0),"0")</f>
        <v>25</v>
      </c>
      <c r="BD95" s="5" t="s">
        <v>168</v>
      </c>
      <c r="BE95" s="15">
        <f t="shared" si="73"/>
        <v>306</v>
      </c>
      <c r="BF95" s="10">
        <f>IFERROR(VLOOKUP(A95,'18'!U:V,2,0),"0")</f>
        <v>10</v>
      </c>
      <c r="BG95" s="5" t="s">
        <v>168</v>
      </c>
      <c r="BH95" s="15">
        <f t="shared" si="75"/>
        <v>122.4</v>
      </c>
      <c r="BI95" s="10">
        <f>IFERROR(VLOOKUP(A95,'19'!U:V,2,0),"0")</f>
        <v>83</v>
      </c>
      <c r="BJ95" s="5" t="s">
        <v>168</v>
      </c>
      <c r="BK95" s="15">
        <f t="shared" si="76"/>
        <v>1015.9200000000001</v>
      </c>
      <c r="BL95" s="10">
        <f>IFERROR(VLOOKUP(A95,'20'!U:V,2,0),"0")</f>
        <v>71</v>
      </c>
      <c r="BM95" s="5" t="s">
        <v>168</v>
      </c>
      <c r="BN95" s="15">
        <f t="shared" si="77"/>
        <v>869.04</v>
      </c>
      <c r="BO95" s="10">
        <f>IFERROR(VLOOKUP(A95,'21'!U:V,2,0),"0")</f>
        <v>58</v>
      </c>
      <c r="BP95" s="5" t="s">
        <v>168</v>
      </c>
      <c r="BQ95" s="15">
        <f t="shared" si="78"/>
        <v>709.92</v>
      </c>
      <c r="BR95" s="10">
        <f>IFERROR(VLOOKUP(A95,'22'!U:V,2,0),"0")</f>
        <v>15</v>
      </c>
      <c r="BS95" s="5" t="s">
        <v>168</v>
      </c>
      <c r="BT95" s="15">
        <f t="shared" si="79"/>
        <v>183.6</v>
      </c>
      <c r="BU95" s="10">
        <f>IFERROR(VLOOKUP(A95,'23'!U:V,2,0),"0")</f>
        <v>26</v>
      </c>
      <c r="BV95" s="5" t="s">
        <v>168</v>
      </c>
      <c r="BW95" s="15">
        <f t="shared" si="80"/>
        <v>318.24</v>
      </c>
      <c r="BX95" s="10">
        <f>IFERROR(VLOOKUP(A95,'24'!U:V,2,0),"0")</f>
        <v>44</v>
      </c>
      <c r="BY95" s="5" t="s">
        <v>168</v>
      </c>
      <c r="BZ95" s="15">
        <f t="shared" si="81"/>
        <v>538.56000000000006</v>
      </c>
      <c r="CA95" s="10">
        <f>IFERROR(VLOOKUP(A95,'25'!U:V,2,0),"0")</f>
        <v>13</v>
      </c>
      <c r="CB95" s="5" t="s">
        <v>168</v>
      </c>
      <c r="CC95" s="15">
        <f t="shared" si="82"/>
        <v>159.12</v>
      </c>
      <c r="CD95" s="10">
        <f>IFERROR(VLOOKUP(A95,'26'!U:V,2,0),"0")</f>
        <v>44</v>
      </c>
      <c r="CE95" s="5" t="s">
        <v>168</v>
      </c>
      <c r="CF95" s="15">
        <f t="shared" si="83"/>
        <v>538.56000000000006</v>
      </c>
      <c r="CG95" s="10">
        <f>IFERROR(VLOOKUP(A95,'27'!U:V,2,0),"0")</f>
        <v>71</v>
      </c>
      <c r="CH95" s="5" t="s">
        <v>168</v>
      </c>
      <c r="CI95" s="15">
        <f t="shared" si="84"/>
        <v>869.04</v>
      </c>
      <c r="CJ95" s="10">
        <f>IFERROR(VLOOKUP(A95,'28'!U:V,2,0),"0")</f>
        <v>1</v>
      </c>
      <c r="CK95" s="5" t="s">
        <v>168</v>
      </c>
      <c r="CL95" s="15">
        <f t="shared" si="85"/>
        <v>12.24</v>
      </c>
      <c r="CM95" s="10" t="str">
        <f>IFERROR(VLOOKUP(A95,'29'!U:V,2,0),"0")</f>
        <v>0</v>
      </c>
      <c r="CN95" s="5" t="s">
        <v>168</v>
      </c>
      <c r="CO95" s="15">
        <f t="shared" si="86"/>
        <v>0</v>
      </c>
      <c r="CP95" s="10" t="str">
        <f>IFERROR(VLOOKUP(A95,'30'!U:V,2,0),"0")</f>
        <v>0</v>
      </c>
      <c r="CQ95" s="5" t="s">
        <v>168</v>
      </c>
      <c r="CR95" s="15">
        <f t="shared" si="87"/>
        <v>0</v>
      </c>
      <c r="CS95" s="10" t="str">
        <f>IFERROR(VLOOKUP(A95,'31'!U:V,2,0),"0")</f>
        <v>0</v>
      </c>
      <c r="CT95" s="5" t="s">
        <v>168</v>
      </c>
      <c r="CU95" s="15">
        <f t="shared" si="88"/>
        <v>0</v>
      </c>
      <c r="CV95" s="10" t="str">
        <f>IFERROR(VLOOKUP(A95,'เซต1-28'!V:W,2,0),"0")</f>
        <v>0</v>
      </c>
      <c r="CW95" s="5" t="s">
        <v>168</v>
      </c>
      <c r="CX95" s="15">
        <f t="shared" si="74"/>
        <v>0</v>
      </c>
    </row>
    <row r="96" spans="1:102" x14ac:dyDescent="0.25">
      <c r="A96" s="5" t="s">
        <v>184</v>
      </c>
      <c r="B96" s="4" t="s">
        <v>185</v>
      </c>
      <c r="C96" s="13">
        <v>12.24</v>
      </c>
      <c r="D96" s="19">
        <f t="shared" si="55"/>
        <v>0</v>
      </c>
      <c r="E96" s="5" t="s">
        <v>168</v>
      </c>
      <c r="F96" s="13">
        <f t="shared" si="56"/>
        <v>0</v>
      </c>
      <c r="G96" s="10" t="str">
        <f>IFERROR(VLOOKUP(A96,'1'!U:V,2,0),"0")</f>
        <v>0</v>
      </c>
      <c r="H96" s="5" t="s">
        <v>168</v>
      </c>
      <c r="I96" s="15">
        <f t="shared" si="57"/>
        <v>0</v>
      </c>
      <c r="J96" s="10" t="str">
        <f>IFERROR(VLOOKUP(A96,'2'!U:V,2,0),"0")</f>
        <v>0</v>
      </c>
      <c r="K96" s="5" t="s">
        <v>168</v>
      </c>
      <c r="L96" s="15">
        <f t="shared" si="58"/>
        <v>0</v>
      </c>
      <c r="M96" s="10" t="str">
        <f>IFERROR(VLOOKUP(A96,'3'!U:V,2,0),"0")</f>
        <v>0</v>
      </c>
      <c r="N96" s="5" t="s">
        <v>168</v>
      </c>
      <c r="O96" s="15">
        <f t="shared" si="59"/>
        <v>0</v>
      </c>
      <c r="P96" s="10" t="str">
        <f>IFERROR(VLOOKUP(A96,'4'!U:V,2,0),"0")</f>
        <v>0</v>
      </c>
      <c r="Q96" s="5" t="s">
        <v>168</v>
      </c>
      <c r="R96" s="15">
        <f t="shared" si="60"/>
        <v>0</v>
      </c>
      <c r="S96" s="10" t="str">
        <f>IFERROR(VLOOKUP(A96,'5'!U:V,2,0),"0")</f>
        <v>0</v>
      </c>
      <c r="T96" s="5" t="s">
        <v>168</v>
      </c>
      <c r="U96" s="15">
        <f t="shared" si="61"/>
        <v>0</v>
      </c>
      <c r="V96" s="10" t="str">
        <f>IFERROR(VLOOKUP(A96,'6'!U:V,2,0),"0")</f>
        <v>0</v>
      </c>
      <c r="W96" s="5" t="s">
        <v>168</v>
      </c>
      <c r="X96" s="15">
        <f t="shared" si="62"/>
        <v>0</v>
      </c>
      <c r="Y96" s="10" t="str">
        <f>IFERROR(VLOOKUP(A96,'7'!U:V,2,0),"0")</f>
        <v>0</v>
      </c>
      <c r="Z96" s="5" t="s">
        <v>168</v>
      </c>
      <c r="AA96" s="15">
        <f t="shared" si="63"/>
        <v>0</v>
      </c>
      <c r="AB96" s="10" t="str">
        <f>IFERROR(VLOOKUP(A96,'8'!U:V,2,0),"0")</f>
        <v>0</v>
      </c>
      <c r="AC96" s="5" t="s">
        <v>168</v>
      </c>
      <c r="AD96" s="15">
        <f t="shared" si="64"/>
        <v>0</v>
      </c>
      <c r="AE96" s="10" t="str">
        <f>IFERROR(VLOOKUP(A96,'9'!U:V,2,0),"0")</f>
        <v>0</v>
      </c>
      <c r="AF96" s="5" t="s">
        <v>168</v>
      </c>
      <c r="AG96" s="15">
        <f t="shared" si="65"/>
        <v>0</v>
      </c>
      <c r="AH96" s="10" t="str">
        <f>IFERROR(VLOOKUP(A96,'10'!U:V,2,0),"0")</f>
        <v>0</v>
      </c>
      <c r="AI96" s="5" t="s">
        <v>168</v>
      </c>
      <c r="AJ96" s="15">
        <f t="shared" si="66"/>
        <v>0</v>
      </c>
      <c r="AK96" s="10" t="str">
        <f>IFERROR(VLOOKUP(A96,'11'!U:V,2,0),"0")</f>
        <v>0</v>
      </c>
      <c r="AL96" s="5" t="s">
        <v>168</v>
      </c>
      <c r="AM96" s="15">
        <f t="shared" si="67"/>
        <v>0</v>
      </c>
      <c r="AN96" s="10" t="str">
        <f>IFERROR(VLOOKUP(A96,'12'!U:V,2,0),"0")</f>
        <v>0</v>
      </c>
      <c r="AO96" s="5" t="s">
        <v>168</v>
      </c>
      <c r="AP96" s="15">
        <f t="shared" si="68"/>
        <v>0</v>
      </c>
      <c r="AQ96" s="10" t="str">
        <f>IFERROR(VLOOKUP(A96,'13'!U:V,2,0),"0")</f>
        <v>0</v>
      </c>
      <c r="AR96" s="5" t="s">
        <v>168</v>
      </c>
      <c r="AS96" s="15">
        <f t="shared" si="69"/>
        <v>0</v>
      </c>
      <c r="AT96" s="10" t="str">
        <f>IFERROR(VLOOKUP(A96,'14'!U:V,2,0),"0")</f>
        <v>0</v>
      </c>
      <c r="AU96" s="5" t="s">
        <v>168</v>
      </c>
      <c r="AV96" s="15">
        <f t="shared" si="70"/>
        <v>0</v>
      </c>
      <c r="AW96" s="10" t="str">
        <f>IFERROR(VLOOKUP(A96,'15'!U:V,2,0),"0")</f>
        <v>0</v>
      </c>
      <c r="AX96" s="5" t="s">
        <v>168</v>
      </c>
      <c r="AY96" s="15">
        <f t="shared" si="71"/>
        <v>0</v>
      </c>
      <c r="AZ96" s="10" t="str">
        <f>IFERROR(VLOOKUP(A96,'16'!U:V,2,0),"0")</f>
        <v>0</v>
      </c>
      <c r="BA96" s="5" t="s">
        <v>168</v>
      </c>
      <c r="BB96" s="15">
        <f t="shared" si="72"/>
        <v>0</v>
      </c>
      <c r="BC96" s="10" t="str">
        <f>IFERROR(VLOOKUP(A96,'17'!U:V,2,0),"0")</f>
        <v>0</v>
      </c>
      <c r="BD96" s="5" t="s">
        <v>168</v>
      </c>
      <c r="BE96" s="15">
        <f t="shared" si="73"/>
        <v>0</v>
      </c>
      <c r="BF96" s="10" t="str">
        <f>IFERROR(VLOOKUP(A96,'18'!U:V,2,0),"0")</f>
        <v>0</v>
      </c>
      <c r="BG96" s="5" t="s">
        <v>168</v>
      </c>
      <c r="BH96" s="15">
        <f t="shared" si="75"/>
        <v>0</v>
      </c>
      <c r="BI96" s="10" t="str">
        <f>IFERROR(VLOOKUP(A96,'19'!U:V,2,0),"0")</f>
        <v>0</v>
      </c>
      <c r="BJ96" s="5" t="s">
        <v>168</v>
      </c>
      <c r="BK96" s="15">
        <f t="shared" si="76"/>
        <v>0</v>
      </c>
      <c r="BL96" s="10" t="str">
        <f>IFERROR(VLOOKUP(A96,'20'!U:V,2,0),"0")</f>
        <v>0</v>
      </c>
      <c r="BM96" s="5" t="s">
        <v>168</v>
      </c>
      <c r="BN96" s="15">
        <f t="shared" si="77"/>
        <v>0</v>
      </c>
      <c r="BO96" s="10" t="str">
        <f>IFERROR(VLOOKUP(A96,'21'!U:V,2,0),"0")</f>
        <v>0</v>
      </c>
      <c r="BP96" s="5" t="s">
        <v>168</v>
      </c>
      <c r="BQ96" s="15">
        <f t="shared" si="78"/>
        <v>0</v>
      </c>
      <c r="BR96" s="10" t="str">
        <f>IFERROR(VLOOKUP(A96,'22'!U:V,2,0),"0")</f>
        <v>0</v>
      </c>
      <c r="BS96" s="5" t="s">
        <v>168</v>
      </c>
      <c r="BT96" s="15">
        <f t="shared" si="79"/>
        <v>0</v>
      </c>
      <c r="BU96" s="10" t="str">
        <f>IFERROR(VLOOKUP(A96,'23'!U:V,2,0),"0")</f>
        <v>0</v>
      </c>
      <c r="BV96" s="5" t="s">
        <v>168</v>
      </c>
      <c r="BW96" s="15">
        <f t="shared" si="80"/>
        <v>0</v>
      </c>
      <c r="BX96" s="10" t="str">
        <f>IFERROR(VLOOKUP(A96,'24'!U:V,2,0),"0")</f>
        <v>0</v>
      </c>
      <c r="BY96" s="5" t="s">
        <v>168</v>
      </c>
      <c r="BZ96" s="15">
        <f t="shared" si="81"/>
        <v>0</v>
      </c>
      <c r="CA96" s="10" t="str">
        <f>IFERROR(VLOOKUP(A96,'25'!U:V,2,0),"0")</f>
        <v>0</v>
      </c>
      <c r="CB96" s="5" t="s">
        <v>168</v>
      </c>
      <c r="CC96" s="15">
        <f t="shared" si="82"/>
        <v>0</v>
      </c>
      <c r="CD96" s="10" t="str">
        <f>IFERROR(VLOOKUP(A96,'26'!U:V,2,0),"0")</f>
        <v>0</v>
      </c>
      <c r="CE96" s="5" t="s">
        <v>168</v>
      </c>
      <c r="CF96" s="15">
        <f t="shared" si="83"/>
        <v>0</v>
      </c>
      <c r="CG96" s="10" t="str">
        <f>IFERROR(VLOOKUP(A96,'27'!U:V,2,0),"0")</f>
        <v>0</v>
      </c>
      <c r="CH96" s="5" t="s">
        <v>168</v>
      </c>
      <c r="CI96" s="15">
        <f t="shared" si="84"/>
        <v>0</v>
      </c>
      <c r="CJ96" s="10" t="str">
        <f>IFERROR(VLOOKUP(A96,'28'!U:V,2,0),"0")</f>
        <v>0</v>
      </c>
      <c r="CK96" s="5" t="s">
        <v>168</v>
      </c>
      <c r="CL96" s="15">
        <f t="shared" si="85"/>
        <v>0</v>
      </c>
      <c r="CM96" s="10" t="str">
        <f>IFERROR(VLOOKUP(A96,'29'!U:V,2,0),"0")</f>
        <v>0</v>
      </c>
      <c r="CN96" s="5" t="s">
        <v>168</v>
      </c>
      <c r="CO96" s="15">
        <f t="shared" si="86"/>
        <v>0</v>
      </c>
      <c r="CP96" s="10" t="str">
        <f>IFERROR(VLOOKUP(A96,'30'!U:V,2,0),"0")</f>
        <v>0</v>
      </c>
      <c r="CQ96" s="5" t="s">
        <v>168</v>
      </c>
      <c r="CR96" s="15">
        <f t="shared" si="87"/>
        <v>0</v>
      </c>
      <c r="CS96" s="10" t="str">
        <f>IFERROR(VLOOKUP(A96,'31'!U:V,2,0),"0")</f>
        <v>0</v>
      </c>
      <c r="CT96" s="5" t="s">
        <v>168</v>
      </c>
      <c r="CU96" s="15">
        <f t="shared" si="88"/>
        <v>0</v>
      </c>
      <c r="CV96" s="10" t="str">
        <f>IFERROR(VLOOKUP(A96,'เซต1-28'!V:W,2,0),"0")</f>
        <v>0</v>
      </c>
      <c r="CW96" s="5" t="s">
        <v>168</v>
      </c>
      <c r="CX96" s="15">
        <f t="shared" si="74"/>
        <v>0</v>
      </c>
    </row>
    <row r="97" spans="1:102" x14ac:dyDescent="0.25">
      <c r="A97" s="5" t="s">
        <v>28</v>
      </c>
      <c r="B97" s="4" t="s">
        <v>29</v>
      </c>
      <c r="C97" s="13">
        <v>12.64</v>
      </c>
      <c r="D97" s="19">
        <f t="shared" si="55"/>
        <v>164</v>
      </c>
      <c r="E97" s="5" t="s">
        <v>168</v>
      </c>
      <c r="F97" s="13">
        <f t="shared" si="56"/>
        <v>2072.96</v>
      </c>
      <c r="G97" s="10" t="str">
        <f>IFERROR(VLOOKUP(A97,'1'!U:V,2,0),"0")</f>
        <v>0</v>
      </c>
      <c r="H97" s="5" t="s">
        <v>168</v>
      </c>
      <c r="I97" s="15">
        <f t="shared" si="57"/>
        <v>0</v>
      </c>
      <c r="J97" s="10" t="str">
        <f>IFERROR(VLOOKUP(A97,'2'!U:V,2,0),"0")</f>
        <v>0</v>
      </c>
      <c r="K97" s="5" t="s">
        <v>168</v>
      </c>
      <c r="L97" s="15">
        <f t="shared" si="58"/>
        <v>0</v>
      </c>
      <c r="M97" s="10">
        <f>IFERROR(VLOOKUP(A97,'3'!U:V,2,0),"0")</f>
        <v>7</v>
      </c>
      <c r="N97" s="5" t="s">
        <v>168</v>
      </c>
      <c r="O97" s="15">
        <f t="shared" si="59"/>
        <v>88.48</v>
      </c>
      <c r="P97" s="10">
        <f>IFERROR(VLOOKUP(A97,'4'!U:V,2,0),"0")</f>
        <v>8</v>
      </c>
      <c r="Q97" s="5" t="s">
        <v>168</v>
      </c>
      <c r="R97" s="15">
        <f t="shared" si="60"/>
        <v>101.12</v>
      </c>
      <c r="S97" s="10">
        <f>IFERROR(VLOOKUP(A97,'5'!U:V,2,0),"0")</f>
        <v>19</v>
      </c>
      <c r="T97" s="5" t="s">
        <v>168</v>
      </c>
      <c r="U97" s="15">
        <f t="shared" si="61"/>
        <v>240.16000000000003</v>
      </c>
      <c r="V97" s="10">
        <f>IFERROR(VLOOKUP(A97,'6'!U:V,2,0),"0")</f>
        <v>10</v>
      </c>
      <c r="W97" s="5" t="s">
        <v>168</v>
      </c>
      <c r="X97" s="15">
        <f t="shared" si="62"/>
        <v>126.4</v>
      </c>
      <c r="Y97" s="10">
        <f>IFERROR(VLOOKUP(A97,'7'!U:V,2,0),"0")</f>
        <v>13</v>
      </c>
      <c r="Z97" s="5" t="s">
        <v>168</v>
      </c>
      <c r="AA97" s="15">
        <f t="shared" si="63"/>
        <v>164.32</v>
      </c>
      <c r="AB97" s="10">
        <f>IFERROR(VLOOKUP(A97,'8'!U:V,2,0),"0")</f>
        <v>5</v>
      </c>
      <c r="AC97" s="5" t="s">
        <v>168</v>
      </c>
      <c r="AD97" s="15">
        <f t="shared" si="64"/>
        <v>63.2</v>
      </c>
      <c r="AE97" s="10">
        <f>IFERROR(VLOOKUP(A97,'9'!U:V,2,0),"0")</f>
        <v>5</v>
      </c>
      <c r="AF97" s="5" t="s">
        <v>168</v>
      </c>
      <c r="AG97" s="15">
        <f t="shared" si="65"/>
        <v>63.2</v>
      </c>
      <c r="AH97" s="10">
        <f>IFERROR(VLOOKUP(A97,'10'!U:V,2,0),"0")</f>
        <v>12</v>
      </c>
      <c r="AI97" s="5" t="s">
        <v>168</v>
      </c>
      <c r="AJ97" s="15">
        <f t="shared" si="66"/>
        <v>151.68</v>
      </c>
      <c r="AK97" s="10">
        <f>IFERROR(VLOOKUP(A97,'11'!U:V,2,0),"0")</f>
        <v>16</v>
      </c>
      <c r="AL97" s="5" t="s">
        <v>168</v>
      </c>
      <c r="AM97" s="15">
        <f t="shared" si="67"/>
        <v>202.24</v>
      </c>
      <c r="AN97" s="10">
        <f>IFERROR(VLOOKUP(A97,'12'!U:V,2,0),"0")</f>
        <v>6</v>
      </c>
      <c r="AO97" s="5" t="s">
        <v>168</v>
      </c>
      <c r="AP97" s="15">
        <f t="shared" si="68"/>
        <v>75.84</v>
      </c>
      <c r="AQ97" s="10">
        <f>IFERROR(VLOOKUP(A97,'13'!U:V,2,0),"0")</f>
        <v>20</v>
      </c>
      <c r="AR97" s="5" t="s">
        <v>168</v>
      </c>
      <c r="AS97" s="15">
        <f t="shared" si="69"/>
        <v>252.8</v>
      </c>
      <c r="AT97" s="10">
        <f>IFERROR(VLOOKUP(A97,'14'!U:V,2,0),"0")</f>
        <v>6</v>
      </c>
      <c r="AU97" s="5" t="s">
        <v>168</v>
      </c>
      <c r="AV97" s="15">
        <f t="shared" si="70"/>
        <v>75.84</v>
      </c>
      <c r="AW97" s="10">
        <f>IFERROR(VLOOKUP(A97,'15'!U:V,2,0),"0")</f>
        <v>5</v>
      </c>
      <c r="AX97" s="5" t="s">
        <v>168</v>
      </c>
      <c r="AY97" s="15">
        <f t="shared" si="71"/>
        <v>63.2</v>
      </c>
      <c r="AZ97" s="10">
        <f>IFERROR(VLOOKUP(A97,'16'!U:V,2,0),"0")</f>
        <v>24</v>
      </c>
      <c r="BA97" s="5" t="s">
        <v>168</v>
      </c>
      <c r="BB97" s="15">
        <f t="shared" si="72"/>
        <v>303.36</v>
      </c>
      <c r="BC97" s="10">
        <f>IFERROR(VLOOKUP(A97,'17'!U:V,2,0),"0")</f>
        <v>5</v>
      </c>
      <c r="BD97" s="5" t="s">
        <v>168</v>
      </c>
      <c r="BE97" s="15">
        <f t="shared" si="73"/>
        <v>63.2</v>
      </c>
      <c r="BF97" s="10">
        <f>IFERROR(VLOOKUP(A97,'18'!U:V,2,0),"0")</f>
        <v>3</v>
      </c>
      <c r="BG97" s="5" t="s">
        <v>168</v>
      </c>
      <c r="BH97" s="15">
        <f t="shared" si="75"/>
        <v>37.92</v>
      </c>
      <c r="BI97" s="10" t="str">
        <f>IFERROR(VLOOKUP(A97,'19'!U:V,2,0),"0")</f>
        <v>0</v>
      </c>
      <c r="BJ97" s="5" t="s">
        <v>168</v>
      </c>
      <c r="BK97" s="15">
        <f t="shared" si="76"/>
        <v>0</v>
      </c>
      <c r="BL97" s="10" t="str">
        <f>IFERROR(VLOOKUP(A97,'20'!U:V,2,0),"0")</f>
        <v>0</v>
      </c>
      <c r="BM97" s="5" t="s">
        <v>168</v>
      </c>
      <c r="BN97" s="15">
        <f t="shared" si="77"/>
        <v>0</v>
      </c>
      <c r="BO97" s="10" t="str">
        <f>IFERROR(VLOOKUP(A97,'21'!U:V,2,0),"0")</f>
        <v>0</v>
      </c>
      <c r="BP97" s="5" t="s">
        <v>168</v>
      </c>
      <c r="BQ97" s="15">
        <f t="shared" si="78"/>
        <v>0</v>
      </c>
      <c r="BR97" s="10" t="str">
        <f>IFERROR(VLOOKUP(A97,'22'!U:V,2,0),"0")</f>
        <v>0</v>
      </c>
      <c r="BS97" s="5" t="s">
        <v>168</v>
      </c>
      <c r="BT97" s="15">
        <f t="shared" si="79"/>
        <v>0</v>
      </c>
      <c r="BU97" s="10" t="str">
        <f>IFERROR(VLOOKUP(A97,'23'!U:V,2,0),"0")</f>
        <v>0</v>
      </c>
      <c r="BV97" s="5" t="s">
        <v>168</v>
      </c>
      <c r="BW97" s="15">
        <f t="shared" si="80"/>
        <v>0</v>
      </c>
      <c r="BX97" s="10" t="str">
        <f>IFERROR(VLOOKUP(A97,'24'!U:V,2,0),"0")</f>
        <v>0</v>
      </c>
      <c r="BY97" s="5" t="s">
        <v>168</v>
      </c>
      <c r="BZ97" s="15">
        <f t="shared" si="81"/>
        <v>0</v>
      </c>
      <c r="CA97" s="10" t="str">
        <f>IFERROR(VLOOKUP(A97,'25'!U:V,2,0),"0")</f>
        <v>0</v>
      </c>
      <c r="CB97" s="5" t="s">
        <v>168</v>
      </c>
      <c r="CC97" s="15">
        <f t="shared" si="82"/>
        <v>0</v>
      </c>
      <c r="CD97" s="10" t="str">
        <f>IFERROR(VLOOKUP(A97,'26'!U:V,2,0),"0")</f>
        <v>0</v>
      </c>
      <c r="CE97" s="5" t="s">
        <v>168</v>
      </c>
      <c r="CF97" s="15">
        <f t="shared" si="83"/>
        <v>0</v>
      </c>
      <c r="CG97" s="10" t="str">
        <f>IFERROR(VLOOKUP(A97,'27'!U:V,2,0),"0")</f>
        <v>0</v>
      </c>
      <c r="CH97" s="5" t="s">
        <v>168</v>
      </c>
      <c r="CI97" s="15">
        <f t="shared" si="84"/>
        <v>0</v>
      </c>
      <c r="CJ97" s="10" t="str">
        <f>IFERROR(VLOOKUP(A97,'28'!U:V,2,0),"0")</f>
        <v>0</v>
      </c>
      <c r="CK97" s="5" t="s">
        <v>168</v>
      </c>
      <c r="CL97" s="15">
        <f t="shared" si="85"/>
        <v>0</v>
      </c>
      <c r="CM97" s="10" t="str">
        <f>IFERROR(VLOOKUP(A97,'29'!U:V,2,0),"0")</f>
        <v>0</v>
      </c>
      <c r="CN97" s="5" t="s">
        <v>168</v>
      </c>
      <c r="CO97" s="15">
        <f t="shared" si="86"/>
        <v>0</v>
      </c>
      <c r="CP97" s="10" t="str">
        <f>IFERROR(VLOOKUP(A97,'30'!U:V,2,0),"0")</f>
        <v>0</v>
      </c>
      <c r="CQ97" s="5" t="s">
        <v>168</v>
      </c>
      <c r="CR97" s="15">
        <f t="shared" si="87"/>
        <v>0</v>
      </c>
      <c r="CS97" s="10" t="str">
        <f>IFERROR(VLOOKUP(A97,'31'!U:V,2,0),"0")</f>
        <v>0</v>
      </c>
      <c r="CT97" s="5" t="s">
        <v>168</v>
      </c>
      <c r="CU97" s="15">
        <f t="shared" si="88"/>
        <v>0</v>
      </c>
      <c r="CV97" s="10" t="str">
        <f>IFERROR(VLOOKUP(A97,'เซต1-28'!V:W,2,0),"0")</f>
        <v>0</v>
      </c>
      <c r="CW97" s="5" t="s">
        <v>168</v>
      </c>
      <c r="CX97" s="15">
        <f t="shared" si="74"/>
        <v>0</v>
      </c>
    </row>
    <row r="98" spans="1:102" x14ac:dyDescent="0.25">
      <c r="A98" s="5" t="s">
        <v>182</v>
      </c>
      <c r="B98" s="4" t="s">
        <v>183</v>
      </c>
      <c r="C98" s="13">
        <v>12.64</v>
      </c>
      <c r="D98" s="19">
        <f t="shared" si="55"/>
        <v>0</v>
      </c>
      <c r="E98" s="5" t="s">
        <v>168</v>
      </c>
      <c r="F98" s="13">
        <f t="shared" si="56"/>
        <v>0</v>
      </c>
      <c r="G98" s="10" t="str">
        <f>IFERROR(VLOOKUP(A98,'1'!U:V,2,0),"0")</f>
        <v>0</v>
      </c>
      <c r="H98" s="5" t="s">
        <v>168</v>
      </c>
      <c r="I98" s="15">
        <f t="shared" si="57"/>
        <v>0</v>
      </c>
      <c r="J98" s="10" t="str">
        <f>IFERROR(VLOOKUP(A98,'2'!U:V,2,0),"0")</f>
        <v>0</v>
      </c>
      <c r="K98" s="5" t="s">
        <v>168</v>
      </c>
      <c r="L98" s="15">
        <f t="shared" si="58"/>
        <v>0</v>
      </c>
      <c r="M98" s="10" t="str">
        <f>IFERROR(VLOOKUP(A98,'3'!U:V,2,0),"0")</f>
        <v>0</v>
      </c>
      <c r="N98" s="5" t="s">
        <v>168</v>
      </c>
      <c r="O98" s="15">
        <f t="shared" si="59"/>
        <v>0</v>
      </c>
      <c r="P98" s="10" t="str">
        <f>IFERROR(VLOOKUP(A98,'4'!U:V,2,0),"0")</f>
        <v>0</v>
      </c>
      <c r="Q98" s="5" t="s">
        <v>168</v>
      </c>
      <c r="R98" s="15">
        <f t="shared" si="60"/>
        <v>0</v>
      </c>
      <c r="S98" s="10" t="str">
        <f>IFERROR(VLOOKUP(A98,'5'!U:V,2,0),"0")</f>
        <v>0</v>
      </c>
      <c r="T98" s="5" t="s">
        <v>168</v>
      </c>
      <c r="U98" s="15">
        <f t="shared" si="61"/>
        <v>0</v>
      </c>
      <c r="V98" s="10" t="str">
        <f>IFERROR(VLOOKUP(A98,'6'!U:V,2,0),"0")</f>
        <v>0</v>
      </c>
      <c r="W98" s="5" t="s">
        <v>168</v>
      </c>
      <c r="X98" s="15">
        <f t="shared" si="62"/>
        <v>0</v>
      </c>
      <c r="Y98" s="10" t="str">
        <f>IFERROR(VLOOKUP(A98,'7'!U:V,2,0),"0")</f>
        <v>0</v>
      </c>
      <c r="Z98" s="5" t="s">
        <v>168</v>
      </c>
      <c r="AA98" s="15">
        <f t="shared" si="63"/>
        <v>0</v>
      </c>
      <c r="AB98" s="10" t="str">
        <f>IFERROR(VLOOKUP(A98,'8'!U:V,2,0),"0")</f>
        <v>0</v>
      </c>
      <c r="AC98" s="5" t="s">
        <v>168</v>
      </c>
      <c r="AD98" s="15">
        <f t="shared" si="64"/>
        <v>0</v>
      </c>
      <c r="AE98" s="10" t="str">
        <f>IFERROR(VLOOKUP(A98,'9'!U:V,2,0),"0")</f>
        <v>0</v>
      </c>
      <c r="AF98" s="5" t="s">
        <v>168</v>
      </c>
      <c r="AG98" s="15">
        <f t="shared" si="65"/>
        <v>0</v>
      </c>
      <c r="AH98" s="10" t="str">
        <f>IFERROR(VLOOKUP(A98,'10'!U:V,2,0),"0")</f>
        <v>0</v>
      </c>
      <c r="AI98" s="5" t="s">
        <v>168</v>
      </c>
      <c r="AJ98" s="15">
        <f t="shared" si="66"/>
        <v>0</v>
      </c>
      <c r="AK98" s="10" t="str">
        <f>IFERROR(VLOOKUP(A98,'11'!U:V,2,0),"0")</f>
        <v>0</v>
      </c>
      <c r="AL98" s="5" t="s">
        <v>168</v>
      </c>
      <c r="AM98" s="15">
        <f t="shared" si="67"/>
        <v>0</v>
      </c>
      <c r="AN98" s="10" t="str">
        <f>IFERROR(VLOOKUP(A98,'12'!U:V,2,0),"0")</f>
        <v>0</v>
      </c>
      <c r="AO98" s="5" t="s">
        <v>168</v>
      </c>
      <c r="AP98" s="15">
        <f t="shared" si="68"/>
        <v>0</v>
      </c>
      <c r="AQ98" s="10" t="str">
        <f>IFERROR(VLOOKUP(A98,'13'!U:V,2,0),"0")</f>
        <v>0</v>
      </c>
      <c r="AR98" s="5" t="s">
        <v>168</v>
      </c>
      <c r="AS98" s="15">
        <f t="shared" si="69"/>
        <v>0</v>
      </c>
      <c r="AT98" s="10" t="str">
        <f>IFERROR(VLOOKUP(A98,'14'!U:V,2,0),"0")</f>
        <v>0</v>
      </c>
      <c r="AU98" s="5" t="s">
        <v>168</v>
      </c>
      <c r="AV98" s="15">
        <f t="shared" si="70"/>
        <v>0</v>
      </c>
      <c r="AW98" s="10" t="str">
        <f>IFERROR(VLOOKUP(A98,'15'!U:V,2,0),"0")</f>
        <v>0</v>
      </c>
      <c r="AX98" s="5" t="s">
        <v>168</v>
      </c>
      <c r="AY98" s="15">
        <f t="shared" si="71"/>
        <v>0</v>
      </c>
      <c r="AZ98" s="10" t="str">
        <f>IFERROR(VLOOKUP(A98,'16'!U:V,2,0),"0")</f>
        <v>0</v>
      </c>
      <c r="BA98" s="5" t="s">
        <v>168</v>
      </c>
      <c r="BB98" s="15">
        <f t="shared" si="72"/>
        <v>0</v>
      </c>
      <c r="BC98" s="10" t="str">
        <f>IFERROR(VLOOKUP(A98,'17'!U:V,2,0),"0")</f>
        <v>0</v>
      </c>
      <c r="BD98" s="5" t="s">
        <v>168</v>
      </c>
      <c r="BE98" s="15">
        <f t="shared" si="73"/>
        <v>0</v>
      </c>
      <c r="BF98" s="10" t="str">
        <f>IFERROR(VLOOKUP(A98,'18'!U:V,2,0),"0")</f>
        <v>0</v>
      </c>
      <c r="BG98" s="5" t="s">
        <v>168</v>
      </c>
      <c r="BH98" s="15">
        <f t="shared" si="75"/>
        <v>0</v>
      </c>
      <c r="BI98" s="10" t="str">
        <f>IFERROR(VLOOKUP(A98,'19'!U:V,2,0),"0")</f>
        <v>0</v>
      </c>
      <c r="BJ98" s="5" t="s">
        <v>168</v>
      </c>
      <c r="BK98" s="15">
        <f t="shared" si="76"/>
        <v>0</v>
      </c>
      <c r="BL98" s="10" t="str">
        <f>IFERROR(VLOOKUP(A98,'20'!U:V,2,0),"0")</f>
        <v>0</v>
      </c>
      <c r="BM98" s="5" t="s">
        <v>168</v>
      </c>
      <c r="BN98" s="15">
        <f t="shared" si="77"/>
        <v>0</v>
      </c>
      <c r="BO98" s="10" t="str">
        <f>IFERROR(VLOOKUP(A98,'21'!U:V,2,0),"0")</f>
        <v>0</v>
      </c>
      <c r="BP98" s="5" t="s">
        <v>168</v>
      </c>
      <c r="BQ98" s="15">
        <f t="shared" si="78"/>
        <v>0</v>
      </c>
      <c r="BR98" s="10" t="str">
        <f>IFERROR(VLOOKUP(A98,'22'!U:V,2,0),"0")</f>
        <v>0</v>
      </c>
      <c r="BS98" s="5" t="s">
        <v>168</v>
      </c>
      <c r="BT98" s="15">
        <f t="shared" si="79"/>
        <v>0</v>
      </c>
      <c r="BU98" s="10" t="str">
        <f>IFERROR(VLOOKUP(A98,'23'!U:V,2,0),"0")</f>
        <v>0</v>
      </c>
      <c r="BV98" s="5" t="s">
        <v>168</v>
      </c>
      <c r="BW98" s="15">
        <f t="shared" si="80"/>
        <v>0</v>
      </c>
      <c r="BX98" s="10" t="str">
        <f>IFERROR(VLOOKUP(A98,'24'!U:V,2,0),"0")</f>
        <v>0</v>
      </c>
      <c r="BY98" s="5" t="s">
        <v>168</v>
      </c>
      <c r="BZ98" s="15">
        <f t="shared" si="81"/>
        <v>0</v>
      </c>
      <c r="CA98" s="10" t="str">
        <f>IFERROR(VLOOKUP(A98,'25'!U:V,2,0),"0")</f>
        <v>0</v>
      </c>
      <c r="CB98" s="5" t="s">
        <v>168</v>
      </c>
      <c r="CC98" s="15">
        <f t="shared" si="82"/>
        <v>0</v>
      </c>
      <c r="CD98" s="10" t="str">
        <f>IFERROR(VLOOKUP(A98,'26'!U:V,2,0),"0")</f>
        <v>0</v>
      </c>
      <c r="CE98" s="5" t="s">
        <v>168</v>
      </c>
      <c r="CF98" s="15">
        <f t="shared" si="83"/>
        <v>0</v>
      </c>
      <c r="CG98" s="10" t="str">
        <f>IFERROR(VLOOKUP(A98,'27'!U:V,2,0),"0")</f>
        <v>0</v>
      </c>
      <c r="CH98" s="5" t="s">
        <v>168</v>
      </c>
      <c r="CI98" s="15">
        <f t="shared" si="84"/>
        <v>0</v>
      </c>
      <c r="CJ98" s="10" t="str">
        <f>IFERROR(VLOOKUP(A98,'28'!U:V,2,0),"0")</f>
        <v>0</v>
      </c>
      <c r="CK98" s="5" t="s">
        <v>168</v>
      </c>
      <c r="CL98" s="15">
        <f t="shared" si="85"/>
        <v>0</v>
      </c>
      <c r="CM98" s="10" t="str">
        <f>IFERROR(VLOOKUP(A98,'29'!U:V,2,0),"0")</f>
        <v>0</v>
      </c>
      <c r="CN98" s="5" t="s">
        <v>168</v>
      </c>
      <c r="CO98" s="15">
        <f t="shared" si="86"/>
        <v>0</v>
      </c>
      <c r="CP98" s="10" t="str">
        <f>IFERROR(VLOOKUP(A98,'30'!U:V,2,0),"0")</f>
        <v>0</v>
      </c>
      <c r="CQ98" s="5" t="s">
        <v>168</v>
      </c>
      <c r="CR98" s="15">
        <f t="shared" si="87"/>
        <v>0</v>
      </c>
      <c r="CS98" s="10" t="str">
        <f>IFERROR(VLOOKUP(A98,'31'!U:V,2,0),"0")</f>
        <v>0</v>
      </c>
      <c r="CT98" s="5" t="s">
        <v>168</v>
      </c>
      <c r="CU98" s="15">
        <f t="shared" si="88"/>
        <v>0</v>
      </c>
      <c r="CV98" s="10" t="str">
        <f>IFERROR(VLOOKUP(A98,'เซต1-28'!V:W,2,0),"0")</f>
        <v>0</v>
      </c>
      <c r="CW98" s="5" t="s">
        <v>168</v>
      </c>
      <c r="CX98" s="15">
        <f t="shared" si="74"/>
        <v>0</v>
      </c>
    </row>
    <row r="99" spans="1:102" x14ac:dyDescent="0.25">
      <c r="A99" s="5" t="s">
        <v>20</v>
      </c>
      <c r="B99" s="4" t="s">
        <v>21</v>
      </c>
      <c r="C99" s="13">
        <v>13.16</v>
      </c>
      <c r="D99" s="19">
        <f t="shared" si="55"/>
        <v>172</v>
      </c>
      <c r="E99" s="5" t="s">
        <v>168</v>
      </c>
      <c r="F99" s="13">
        <f t="shared" si="56"/>
        <v>2263.52</v>
      </c>
      <c r="G99" s="10" t="str">
        <f>IFERROR(VLOOKUP(A99,'1'!U:V,2,0),"0")</f>
        <v>0</v>
      </c>
      <c r="H99" s="5" t="s">
        <v>168</v>
      </c>
      <c r="I99" s="15">
        <f t="shared" si="57"/>
        <v>0</v>
      </c>
      <c r="J99" s="10" t="str">
        <f>IFERROR(VLOOKUP(A99,'2'!U:V,2,0),"0")</f>
        <v>0</v>
      </c>
      <c r="K99" s="5" t="s">
        <v>168</v>
      </c>
      <c r="L99" s="15">
        <f t="shared" si="58"/>
        <v>0</v>
      </c>
      <c r="M99" s="10">
        <f>IFERROR(VLOOKUP(A99,'3'!U:V,2,0),"0")</f>
        <v>5</v>
      </c>
      <c r="N99" s="5" t="s">
        <v>168</v>
      </c>
      <c r="O99" s="15">
        <f t="shared" si="59"/>
        <v>65.8</v>
      </c>
      <c r="P99" s="10">
        <f>IFERROR(VLOOKUP(A99,'4'!U:V,2,0),"0")</f>
        <v>5</v>
      </c>
      <c r="Q99" s="5" t="s">
        <v>168</v>
      </c>
      <c r="R99" s="15">
        <f t="shared" si="60"/>
        <v>65.8</v>
      </c>
      <c r="S99" s="10">
        <f>IFERROR(VLOOKUP(A99,'5'!U:V,2,0),"0")</f>
        <v>16</v>
      </c>
      <c r="T99" s="5" t="s">
        <v>168</v>
      </c>
      <c r="U99" s="15">
        <f t="shared" si="61"/>
        <v>210.56</v>
      </c>
      <c r="V99" s="10">
        <f>IFERROR(VLOOKUP(A99,'6'!U:V,2,0),"0")</f>
        <v>14</v>
      </c>
      <c r="W99" s="5" t="s">
        <v>168</v>
      </c>
      <c r="X99" s="15">
        <f t="shared" si="62"/>
        <v>184.24</v>
      </c>
      <c r="Y99" s="10">
        <f>IFERROR(VLOOKUP(A99,'7'!U:V,2,0),"0")</f>
        <v>9</v>
      </c>
      <c r="Z99" s="5" t="s">
        <v>168</v>
      </c>
      <c r="AA99" s="15">
        <f t="shared" si="63"/>
        <v>118.44</v>
      </c>
      <c r="AB99" s="10">
        <f>IFERROR(VLOOKUP(A99,'8'!U:V,2,0),"0")</f>
        <v>3</v>
      </c>
      <c r="AC99" s="5" t="s">
        <v>168</v>
      </c>
      <c r="AD99" s="15">
        <f t="shared" si="64"/>
        <v>39.480000000000004</v>
      </c>
      <c r="AE99" s="10">
        <f>IFERROR(VLOOKUP(A99,'9'!U:V,2,0),"0")</f>
        <v>5</v>
      </c>
      <c r="AF99" s="5" t="s">
        <v>168</v>
      </c>
      <c r="AG99" s="15">
        <f t="shared" si="65"/>
        <v>65.8</v>
      </c>
      <c r="AH99" s="10">
        <f>IFERROR(VLOOKUP(A99,'10'!U:V,2,0),"0")</f>
        <v>9</v>
      </c>
      <c r="AI99" s="5" t="s">
        <v>168</v>
      </c>
      <c r="AJ99" s="15">
        <f t="shared" si="66"/>
        <v>118.44</v>
      </c>
      <c r="AK99" s="10">
        <f>IFERROR(VLOOKUP(A99,'11'!U:V,2,0),"0")</f>
        <v>17</v>
      </c>
      <c r="AL99" s="5" t="s">
        <v>168</v>
      </c>
      <c r="AM99" s="15">
        <f t="shared" si="67"/>
        <v>223.72</v>
      </c>
      <c r="AN99" s="10">
        <f>IFERROR(VLOOKUP(A99,'12'!U:V,2,0),"0")</f>
        <v>15</v>
      </c>
      <c r="AO99" s="5" t="s">
        <v>168</v>
      </c>
      <c r="AP99" s="15">
        <f t="shared" si="68"/>
        <v>197.4</v>
      </c>
      <c r="AQ99" s="10">
        <f>IFERROR(VLOOKUP(A99,'13'!U:V,2,0),"0")</f>
        <v>33</v>
      </c>
      <c r="AR99" s="5" t="s">
        <v>168</v>
      </c>
      <c r="AS99" s="15">
        <f t="shared" si="69"/>
        <v>434.28000000000003</v>
      </c>
      <c r="AT99" s="10">
        <f>IFERROR(VLOOKUP(A99,'14'!U:V,2,0),"0")</f>
        <v>14</v>
      </c>
      <c r="AU99" s="5" t="s">
        <v>168</v>
      </c>
      <c r="AV99" s="15">
        <f t="shared" si="70"/>
        <v>184.24</v>
      </c>
      <c r="AW99" s="10">
        <f>IFERROR(VLOOKUP(A99,'15'!U:V,2,0),"0")</f>
        <v>5</v>
      </c>
      <c r="AX99" s="5" t="s">
        <v>168</v>
      </c>
      <c r="AY99" s="15">
        <f t="shared" si="71"/>
        <v>65.8</v>
      </c>
      <c r="AZ99" s="10" t="str">
        <f>IFERROR(VLOOKUP(A99,'16'!U:V,2,0),"0")</f>
        <v>0</v>
      </c>
      <c r="BA99" s="5" t="s">
        <v>168</v>
      </c>
      <c r="BB99" s="15">
        <f t="shared" si="72"/>
        <v>0</v>
      </c>
      <c r="BC99" s="10" t="str">
        <f>IFERROR(VLOOKUP(A99,'17'!U:V,2,0),"0")</f>
        <v>0</v>
      </c>
      <c r="BD99" s="5" t="s">
        <v>168</v>
      </c>
      <c r="BE99" s="15">
        <f t="shared" si="73"/>
        <v>0</v>
      </c>
      <c r="BF99" s="10">
        <f>IFERROR(VLOOKUP(A99,'18'!U:V,2,0),"0")</f>
        <v>1</v>
      </c>
      <c r="BG99" s="5" t="s">
        <v>168</v>
      </c>
      <c r="BH99" s="15">
        <f t="shared" si="75"/>
        <v>13.16</v>
      </c>
      <c r="BI99" s="10" t="str">
        <f>IFERROR(VLOOKUP(A99,'19'!U:V,2,0),"0")</f>
        <v>0</v>
      </c>
      <c r="BJ99" s="5" t="s">
        <v>168</v>
      </c>
      <c r="BK99" s="15">
        <f t="shared" si="76"/>
        <v>0</v>
      </c>
      <c r="BL99" s="10">
        <f>IFERROR(VLOOKUP(A99,'20'!U:V,2,0),"0")</f>
        <v>3</v>
      </c>
      <c r="BM99" s="5" t="s">
        <v>168</v>
      </c>
      <c r="BN99" s="15">
        <f t="shared" si="77"/>
        <v>39.480000000000004</v>
      </c>
      <c r="BO99" s="10">
        <f>IFERROR(VLOOKUP(A99,'21'!U:V,2,0),"0")</f>
        <v>6</v>
      </c>
      <c r="BP99" s="5" t="s">
        <v>168</v>
      </c>
      <c r="BQ99" s="15">
        <f t="shared" si="78"/>
        <v>78.960000000000008</v>
      </c>
      <c r="BR99" s="10">
        <f>IFERROR(VLOOKUP(A99,'22'!U:V,2,0),"0")</f>
        <v>4</v>
      </c>
      <c r="BS99" s="5" t="s">
        <v>168</v>
      </c>
      <c r="BT99" s="15">
        <f t="shared" si="79"/>
        <v>52.64</v>
      </c>
      <c r="BU99" s="10">
        <f>IFERROR(VLOOKUP(A99,'23'!U:V,2,0),"0")</f>
        <v>4</v>
      </c>
      <c r="BV99" s="5" t="s">
        <v>168</v>
      </c>
      <c r="BW99" s="15">
        <f t="shared" si="80"/>
        <v>52.64</v>
      </c>
      <c r="BX99" s="10">
        <f>IFERROR(VLOOKUP(A99,'24'!U:V,2,0),"0")</f>
        <v>2</v>
      </c>
      <c r="BY99" s="5" t="s">
        <v>168</v>
      </c>
      <c r="BZ99" s="15">
        <f t="shared" si="81"/>
        <v>26.32</v>
      </c>
      <c r="CA99" s="10">
        <f>IFERROR(VLOOKUP(A99,'25'!U:V,2,0),"0")</f>
        <v>1</v>
      </c>
      <c r="CB99" s="5" t="s">
        <v>168</v>
      </c>
      <c r="CC99" s="15">
        <f t="shared" si="82"/>
        <v>13.16</v>
      </c>
      <c r="CD99" s="10" t="str">
        <f>IFERROR(VLOOKUP(A99,'26'!U:V,2,0),"0")</f>
        <v>0</v>
      </c>
      <c r="CE99" s="5" t="s">
        <v>168</v>
      </c>
      <c r="CF99" s="15">
        <f t="shared" si="83"/>
        <v>0</v>
      </c>
      <c r="CG99" s="10">
        <f>IFERROR(VLOOKUP(A99,'27'!U:V,2,0),"0")</f>
        <v>1</v>
      </c>
      <c r="CH99" s="5" t="s">
        <v>168</v>
      </c>
      <c r="CI99" s="15">
        <f t="shared" si="84"/>
        <v>13.16</v>
      </c>
      <c r="CJ99" s="10" t="str">
        <f>IFERROR(VLOOKUP(A99,'28'!U:V,2,0),"0")</f>
        <v>0</v>
      </c>
      <c r="CK99" s="5" t="s">
        <v>168</v>
      </c>
      <c r="CL99" s="15">
        <f t="shared" si="85"/>
        <v>0</v>
      </c>
      <c r="CM99" s="10" t="str">
        <f>IFERROR(VLOOKUP(A99,'29'!U:V,2,0),"0")</f>
        <v>0</v>
      </c>
      <c r="CN99" s="5" t="s">
        <v>168</v>
      </c>
      <c r="CO99" s="15">
        <f t="shared" si="86"/>
        <v>0</v>
      </c>
      <c r="CP99" s="10" t="str">
        <f>IFERROR(VLOOKUP(A99,'30'!U:V,2,0),"0")</f>
        <v>0</v>
      </c>
      <c r="CQ99" s="5" t="s">
        <v>168</v>
      </c>
      <c r="CR99" s="15">
        <f t="shared" si="87"/>
        <v>0</v>
      </c>
      <c r="CS99" s="10" t="str">
        <f>IFERROR(VLOOKUP(A99,'31'!U:V,2,0),"0")</f>
        <v>0</v>
      </c>
      <c r="CT99" s="5" t="s">
        <v>168</v>
      </c>
      <c r="CU99" s="15">
        <f t="shared" si="88"/>
        <v>0</v>
      </c>
      <c r="CV99" s="10" t="str">
        <f>IFERROR(VLOOKUP(A99,'เซต1-28'!V:W,2,0),"0")</f>
        <v>0</v>
      </c>
      <c r="CW99" s="5" t="s">
        <v>168</v>
      </c>
      <c r="CX99" s="15">
        <f t="shared" si="74"/>
        <v>0</v>
      </c>
    </row>
    <row r="100" spans="1:102" x14ac:dyDescent="0.25">
      <c r="A100" s="5" t="s">
        <v>180</v>
      </c>
      <c r="B100" s="4" t="s">
        <v>181</v>
      </c>
      <c r="C100" s="13">
        <v>13.16</v>
      </c>
      <c r="D100" s="19">
        <f t="shared" si="55"/>
        <v>0</v>
      </c>
      <c r="E100" s="5" t="s">
        <v>168</v>
      </c>
      <c r="F100" s="13">
        <f t="shared" si="56"/>
        <v>0</v>
      </c>
      <c r="G100" s="10" t="str">
        <f>IFERROR(VLOOKUP(A100,'1'!U:V,2,0),"0")</f>
        <v>0</v>
      </c>
      <c r="H100" s="5" t="s">
        <v>168</v>
      </c>
      <c r="I100" s="15">
        <f t="shared" si="57"/>
        <v>0</v>
      </c>
      <c r="J100" s="10" t="str">
        <f>IFERROR(VLOOKUP(A100,'2'!U:V,2,0),"0")</f>
        <v>0</v>
      </c>
      <c r="K100" s="5" t="s">
        <v>168</v>
      </c>
      <c r="L100" s="15">
        <f t="shared" si="58"/>
        <v>0</v>
      </c>
      <c r="M100" s="10" t="str">
        <f>IFERROR(VLOOKUP(A100,'3'!U:V,2,0),"0")</f>
        <v>0</v>
      </c>
      <c r="N100" s="5" t="s">
        <v>168</v>
      </c>
      <c r="O100" s="15">
        <f t="shared" si="59"/>
        <v>0</v>
      </c>
      <c r="P100" s="10" t="str">
        <f>IFERROR(VLOOKUP(A100,'4'!U:V,2,0),"0")</f>
        <v>0</v>
      </c>
      <c r="Q100" s="5" t="s">
        <v>168</v>
      </c>
      <c r="R100" s="15">
        <f t="shared" si="60"/>
        <v>0</v>
      </c>
      <c r="S100" s="10" t="str">
        <f>IFERROR(VLOOKUP(A100,'5'!U:V,2,0),"0")</f>
        <v>0</v>
      </c>
      <c r="T100" s="5" t="s">
        <v>168</v>
      </c>
      <c r="U100" s="15">
        <f t="shared" si="61"/>
        <v>0</v>
      </c>
      <c r="V100" s="10" t="str">
        <f>IFERROR(VLOOKUP(A100,'6'!U:V,2,0),"0")</f>
        <v>0</v>
      </c>
      <c r="W100" s="5" t="s">
        <v>168</v>
      </c>
      <c r="X100" s="15">
        <f t="shared" si="62"/>
        <v>0</v>
      </c>
      <c r="Y100" s="10" t="str">
        <f>IFERROR(VLOOKUP(A100,'7'!U:V,2,0),"0")</f>
        <v>0</v>
      </c>
      <c r="Z100" s="5" t="s">
        <v>168</v>
      </c>
      <c r="AA100" s="15">
        <f t="shared" si="63"/>
        <v>0</v>
      </c>
      <c r="AB100" s="10" t="str">
        <f>IFERROR(VLOOKUP(A100,'8'!U:V,2,0),"0")</f>
        <v>0</v>
      </c>
      <c r="AC100" s="5" t="s">
        <v>168</v>
      </c>
      <c r="AD100" s="15">
        <f t="shared" si="64"/>
        <v>0</v>
      </c>
      <c r="AE100" s="10" t="str">
        <f>IFERROR(VLOOKUP(A100,'9'!U:V,2,0),"0")</f>
        <v>0</v>
      </c>
      <c r="AF100" s="5" t="s">
        <v>168</v>
      </c>
      <c r="AG100" s="15">
        <f t="shared" si="65"/>
        <v>0</v>
      </c>
      <c r="AH100" s="10" t="str">
        <f>IFERROR(VLOOKUP(A100,'10'!U:V,2,0),"0")</f>
        <v>0</v>
      </c>
      <c r="AI100" s="5" t="s">
        <v>168</v>
      </c>
      <c r="AJ100" s="15">
        <f t="shared" si="66"/>
        <v>0</v>
      </c>
      <c r="AK100" s="10" t="str">
        <f>IFERROR(VLOOKUP(A100,'11'!U:V,2,0),"0")</f>
        <v>0</v>
      </c>
      <c r="AL100" s="5" t="s">
        <v>168</v>
      </c>
      <c r="AM100" s="15">
        <f t="shared" si="67"/>
        <v>0</v>
      </c>
      <c r="AN100" s="10" t="str">
        <f>IFERROR(VLOOKUP(A100,'12'!U:V,2,0),"0")</f>
        <v>0</v>
      </c>
      <c r="AO100" s="5" t="s">
        <v>168</v>
      </c>
      <c r="AP100" s="15">
        <f t="shared" si="68"/>
        <v>0</v>
      </c>
      <c r="AQ100" s="10" t="str">
        <f>IFERROR(VLOOKUP(A100,'13'!U:V,2,0),"0")</f>
        <v>0</v>
      </c>
      <c r="AR100" s="5" t="s">
        <v>168</v>
      </c>
      <c r="AS100" s="15">
        <f t="shared" si="69"/>
        <v>0</v>
      </c>
      <c r="AT100" s="10" t="str">
        <f>IFERROR(VLOOKUP(A100,'14'!U:V,2,0),"0")</f>
        <v>0</v>
      </c>
      <c r="AU100" s="5" t="s">
        <v>168</v>
      </c>
      <c r="AV100" s="15">
        <f t="shared" si="70"/>
        <v>0</v>
      </c>
      <c r="AW100" s="10" t="str">
        <f>IFERROR(VLOOKUP(A100,'15'!U:V,2,0),"0")</f>
        <v>0</v>
      </c>
      <c r="AX100" s="5" t="s">
        <v>168</v>
      </c>
      <c r="AY100" s="15">
        <f t="shared" si="71"/>
        <v>0</v>
      </c>
      <c r="AZ100" s="10" t="str">
        <f>IFERROR(VLOOKUP(A100,'16'!U:V,2,0),"0")</f>
        <v>0</v>
      </c>
      <c r="BA100" s="5" t="s">
        <v>168</v>
      </c>
      <c r="BB100" s="15">
        <f t="shared" si="72"/>
        <v>0</v>
      </c>
      <c r="BC100" s="10" t="str">
        <f>IFERROR(VLOOKUP(A100,'17'!U:V,2,0),"0")</f>
        <v>0</v>
      </c>
      <c r="BD100" s="5" t="s">
        <v>168</v>
      </c>
      <c r="BE100" s="15">
        <f t="shared" si="73"/>
        <v>0</v>
      </c>
      <c r="BF100" s="10" t="str">
        <f>IFERROR(VLOOKUP(A100,'18'!U:V,2,0),"0")</f>
        <v>0</v>
      </c>
      <c r="BG100" s="5" t="s">
        <v>168</v>
      </c>
      <c r="BH100" s="15">
        <f t="shared" si="75"/>
        <v>0</v>
      </c>
      <c r="BI100" s="10" t="str">
        <f>IFERROR(VLOOKUP(A100,'19'!U:V,2,0),"0")</f>
        <v>0</v>
      </c>
      <c r="BJ100" s="5" t="s">
        <v>168</v>
      </c>
      <c r="BK100" s="15">
        <f t="shared" si="76"/>
        <v>0</v>
      </c>
      <c r="BL100" s="10" t="str">
        <f>IFERROR(VLOOKUP(A100,'20'!U:V,2,0),"0")</f>
        <v>0</v>
      </c>
      <c r="BM100" s="5" t="s">
        <v>168</v>
      </c>
      <c r="BN100" s="15">
        <f t="shared" si="77"/>
        <v>0</v>
      </c>
      <c r="BO100" s="10" t="str">
        <f>IFERROR(VLOOKUP(A100,'21'!U:V,2,0),"0")</f>
        <v>0</v>
      </c>
      <c r="BP100" s="5" t="s">
        <v>168</v>
      </c>
      <c r="BQ100" s="15">
        <f t="shared" si="78"/>
        <v>0</v>
      </c>
      <c r="BR100" s="10" t="str">
        <f>IFERROR(VLOOKUP(A100,'22'!U:V,2,0),"0")</f>
        <v>0</v>
      </c>
      <c r="BS100" s="5" t="s">
        <v>168</v>
      </c>
      <c r="BT100" s="15">
        <f t="shared" si="79"/>
        <v>0</v>
      </c>
      <c r="BU100" s="10" t="str">
        <f>IFERROR(VLOOKUP(A100,'23'!U:V,2,0),"0")</f>
        <v>0</v>
      </c>
      <c r="BV100" s="5" t="s">
        <v>168</v>
      </c>
      <c r="BW100" s="15">
        <f t="shared" si="80"/>
        <v>0</v>
      </c>
      <c r="BX100" s="10" t="str">
        <f>IFERROR(VLOOKUP(A100,'24'!U:V,2,0),"0")</f>
        <v>0</v>
      </c>
      <c r="BY100" s="5" t="s">
        <v>168</v>
      </c>
      <c r="BZ100" s="15">
        <f t="shared" si="81"/>
        <v>0</v>
      </c>
      <c r="CA100" s="10" t="str">
        <f>IFERROR(VLOOKUP(A100,'25'!U:V,2,0),"0")</f>
        <v>0</v>
      </c>
      <c r="CB100" s="5" t="s">
        <v>168</v>
      </c>
      <c r="CC100" s="15">
        <f t="shared" si="82"/>
        <v>0</v>
      </c>
      <c r="CD100" s="10" t="str">
        <f>IFERROR(VLOOKUP(A100,'26'!U:V,2,0),"0")</f>
        <v>0</v>
      </c>
      <c r="CE100" s="5" t="s">
        <v>168</v>
      </c>
      <c r="CF100" s="15">
        <f t="shared" si="83"/>
        <v>0</v>
      </c>
      <c r="CG100" s="10" t="str">
        <f>IFERROR(VLOOKUP(A100,'27'!U:V,2,0),"0")</f>
        <v>0</v>
      </c>
      <c r="CH100" s="5" t="s">
        <v>168</v>
      </c>
      <c r="CI100" s="15">
        <f t="shared" si="84"/>
        <v>0</v>
      </c>
      <c r="CJ100" s="10" t="str">
        <f>IFERROR(VLOOKUP(A100,'28'!U:V,2,0),"0")</f>
        <v>0</v>
      </c>
      <c r="CK100" s="5" t="s">
        <v>168</v>
      </c>
      <c r="CL100" s="15">
        <f t="shared" si="85"/>
        <v>0</v>
      </c>
      <c r="CM100" s="10" t="str">
        <f>IFERROR(VLOOKUP(A100,'29'!U:V,2,0),"0")</f>
        <v>0</v>
      </c>
      <c r="CN100" s="5" t="s">
        <v>168</v>
      </c>
      <c r="CO100" s="15">
        <f t="shared" si="86"/>
        <v>0</v>
      </c>
      <c r="CP100" s="10" t="str">
        <f>IFERROR(VLOOKUP(A100,'30'!U:V,2,0),"0")</f>
        <v>0</v>
      </c>
      <c r="CQ100" s="5" t="s">
        <v>168</v>
      </c>
      <c r="CR100" s="15">
        <f t="shared" si="87"/>
        <v>0</v>
      </c>
      <c r="CS100" s="10" t="str">
        <f>IFERROR(VLOOKUP(A100,'31'!U:V,2,0),"0")</f>
        <v>0</v>
      </c>
      <c r="CT100" s="5" t="s">
        <v>168</v>
      </c>
      <c r="CU100" s="15">
        <f t="shared" si="88"/>
        <v>0</v>
      </c>
      <c r="CV100" s="10" t="str">
        <f>IFERROR(VLOOKUP(A100,'เซต1-28'!V:W,2,0),"0")</f>
        <v>0</v>
      </c>
      <c r="CW100" s="5" t="s">
        <v>168</v>
      </c>
      <c r="CX100" s="15">
        <f t="shared" si="74"/>
        <v>0</v>
      </c>
    </row>
    <row r="101" spans="1:102" x14ac:dyDescent="0.25">
      <c r="A101" s="5" t="s">
        <v>115</v>
      </c>
      <c r="B101" s="4" t="s">
        <v>116</v>
      </c>
      <c r="C101" s="13">
        <v>16.010000000000002</v>
      </c>
      <c r="D101" s="19">
        <f t="shared" si="55"/>
        <v>1094</v>
      </c>
      <c r="E101" s="5" t="s">
        <v>171</v>
      </c>
      <c r="F101" s="13">
        <f>+D101*C101</f>
        <v>17514.940000000002</v>
      </c>
      <c r="G101" s="10" t="str">
        <f>IFERROR(VLOOKUP(A101,'1'!U:V,2,0),"0")</f>
        <v>0</v>
      </c>
      <c r="H101" s="5" t="s">
        <v>171</v>
      </c>
      <c r="I101" s="15">
        <f t="shared" ref="I101:I115" si="89">+G101*C101</f>
        <v>0</v>
      </c>
      <c r="J101" s="10" t="str">
        <f>IFERROR(VLOOKUP(A101,'2'!U:V,2,0),"0")</f>
        <v>0</v>
      </c>
      <c r="K101" s="5" t="s">
        <v>171</v>
      </c>
      <c r="L101" s="15">
        <f t="shared" ref="L101:L115" si="90">+J101*C101</f>
        <v>0</v>
      </c>
      <c r="M101" s="10">
        <f>IFERROR(VLOOKUP(A101,'3'!U:V,2,0),"0")</f>
        <v>26</v>
      </c>
      <c r="N101" s="5" t="s">
        <v>171</v>
      </c>
      <c r="O101" s="15">
        <f t="shared" ref="O101:O115" si="91">+M101*C101</f>
        <v>416.26000000000005</v>
      </c>
      <c r="P101" s="10">
        <f>IFERROR(VLOOKUP(A101,'4'!U:V,2,0),"0")</f>
        <v>11</v>
      </c>
      <c r="Q101" s="5" t="s">
        <v>171</v>
      </c>
      <c r="R101" s="15">
        <f t="shared" ref="R101:R115" si="92">+P101*C101</f>
        <v>176.11</v>
      </c>
      <c r="S101" s="10">
        <f>IFERROR(VLOOKUP(A101,'5'!U:V,2,0),"0")</f>
        <v>41</v>
      </c>
      <c r="T101" s="5" t="s">
        <v>171</v>
      </c>
      <c r="U101" s="15">
        <f t="shared" ref="U101:U115" si="93">+S101*C101</f>
        <v>656.41000000000008</v>
      </c>
      <c r="V101" s="10">
        <f>IFERROR(VLOOKUP(A101,'6'!U:V,2,0),"0")</f>
        <v>18</v>
      </c>
      <c r="W101" s="5" t="s">
        <v>171</v>
      </c>
      <c r="X101" s="15">
        <f t="shared" ref="X101:X115" si="94">+V101*C101</f>
        <v>288.18</v>
      </c>
      <c r="Y101" s="10" t="str">
        <f>IFERROR(VLOOKUP(A101,'7'!U:V,2,0),"0")</f>
        <v>0</v>
      </c>
      <c r="Z101" s="5" t="s">
        <v>171</v>
      </c>
      <c r="AA101" s="15">
        <f t="shared" ref="AA101:AA115" si="95">+Y101*C101</f>
        <v>0</v>
      </c>
      <c r="AB101" s="10">
        <f>IFERROR(VLOOKUP(A101,'8'!U:V,2,0),"0")</f>
        <v>25</v>
      </c>
      <c r="AC101" s="5" t="s">
        <v>171</v>
      </c>
      <c r="AD101" s="15">
        <f t="shared" ref="AD101:AD115" si="96">+AB101*C101</f>
        <v>400.25000000000006</v>
      </c>
      <c r="AE101" s="10">
        <f>IFERROR(VLOOKUP(A101,'9'!U:V,2,0),"0")</f>
        <v>55</v>
      </c>
      <c r="AF101" s="5" t="s">
        <v>171</v>
      </c>
      <c r="AG101" s="15">
        <f t="shared" ref="AG101:AG115" si="97">+AE101*C101</f>
        <v>880.55000000000007</v>
      </c>
      <c r="AH101" s="10">
        <f>IFERROR(VLOOKUP(A101,'10'!U:V,2,0),"0")</f>
        <v>33</v>
      </c>
      <c r="AI101" s="5" t="s">
        <v>171</v>
      </c>
      <c r="AJ101" s="15">
        <f t="shared" ref="AJ101:AJ115" si="98">+AH101*C101</f>
        <v>528.33000000000004</v>
      </c>
      <c r="AK101" s="10">
        <f>IFERROR(VLOOKUP(A101,'11'!U:V,2,0),"0")</f>
        <v>15</v>
      </c>
      <c r="AL101" s="5" t="s">
        <v>171</v>
      </c>
      <c r="AM101" s="15">
        <f t="shared" ref="AM101:AM115" si="99">+AK101*C101</f>
        <v>240.15000000000003</v>
      </c>
      <c r="AN101" s="10" t="str">
        <f>IFERROR(VLOOKUP(A101,'12'!U:V,2,0),"0")</f>
        <v>0</v>
      </c>
      <c r="AO101" s="5" t="s">
        <v>171</v>
      </c>
      <c r="AP101" s="15">
        <f t="shared" ref="AP101:AP115" si="100">+AN101*C101</f>
        <v>0</v>
      </c>
      <c r="AQ101" s="10" t="str">
        <f>IFERROR(VLOOKUP(A101,'13'!U:V,2,0),"0")</f>
        <v>0</v>
      </c>
      <c r="AR101" s="5" t="s">
        <v>171</v>
      </c>
      <c r="AS101" s="15">
        <f t="shared" ref="AS101:AS115" si="101">+AQ101*C101</f>
        <v>0</v>
      </c>
      <c r="AT101" s="10">
        <f>IFERROR(VLOOKUP(A101,'14'!U:V,2,0),"0")</f>
        <v>27</v>
      </c>
      <c r="AU101" s="5" t="s">
        <v>171</v>
      </c>
      <c r="AV101" s="15">
        <f t="shared" ref="AV101:AV115" si="102">+AT101*C101</f>
        <v>432.27000000000004</v>
      </c>
      <c r="AW101" s="10">
        <f>IFERROR(VLOOKUP(A101,'15'!U:V,2,0),"0")</f>
        <v>126</v>
      </c>
      <c r="AX101" s="5" t="s">
        <v>171</v>
      </c>
      <c r="AY101" s="15">
        <f t="shared" ref="AY101:AY115" si="103">+AW101*C101</f>
        <v>2017.2600000000002</v>
      </c>
      <c r="AZ101" s="10">
        <f>IFERROR(VLOOKUP(A101,'16'!U:V,2,0),"0")</f>
        <v>68</v>
      </c>
      <c r="BA101" s="5" t="s">
        <v>171</v>
      </c>
      <c r="BB101" s="15">
        <f t="shared" ref="BB101:BB115" si="104">+AZ101*C101</f>
        <v>1088.68</v>
      </c>
      <c r="BC101" s="10">
        <f>IFERROR(VLOOKUP(A101,'17'!U:V,2,0),"0")</f>
        <v>67</v>
      </c>
      <c r="BD101" s="5" t="s">
        <v>171</v>
      </c>
      <c r="BE101" s="15">
        <f t="shared" ref="BE101:BE115" si="105">+BC101*C101</f>
        <v>1072.67</v>
      </c>
      <c r="BF101" s="10">
        <f>IFERROR(VLOOKUP(A101,'18'!U:V,2,0),"0")</f>
        <v>67</v>
      </c>
      <c r="BG101" s="5" t="s">
        <v>171</v>
      </c>
      <c r="BH101" s="15">
        <f t="shared" si="75"/>
        <v>1072.67</v>
      </c>
      <c r="BI101" s="10">
        <f>IFERROR(VLOOKUP(A101,'19'!U:V,2,0),"0")</f>
        <v>46</v>
      </c>
      <c r="BJ101" s="5" t="s">
        <v>171</v>
      </c>
      <c r="BK101" s="15">
        <f t="shared" si="76"/>
        <v>736.46</v>
      </c>
      <c r="BL101" s="10">
        <f>IFERROR(VLOOKUP(A101,'20'!U:V,2,0),"0")</f>
        <v>109</v>
      </c>
      <c r="BM101" s="5" t="s">
        <v>171</v>
      </c>
      <c r="BN101" s="15">
        <f t="shared" si="77"/>
        <v>1745.0900000000001</v>
      </c>
      <c r="BO101" s="10">
        <f>IFERROR(VLOOKUP(A101,'21'!U:V,2,0),"0")</f>
        <v>47</v>
      </c>
      <c r="BP101" s="5" t="s">
        <v>171</v>
      </c>
      <c r="BQ101" s="15">
        <f t="shared" si="78"/>
        <v>752.47</v>
      </c>
      <c r="BR101" s="10">
        <f>IFERROR(VLOOKUP(A101,'22'!U:V,2,0),"0")</f>
        <v>9</v>
      </c>
      <c r="BS101" s="5" t="s">
        <v>171</v>
      </c>
      <c r="BT101" s="15">
        <f t="shared" si="79"/>
        <v>144.09</v>
      </c>
      <c r="BU101" s="10">
        <f>IFERROR(VLOOKUP(A101,'23'!U:V,2,0),"0")</f>
        <v>50</v>
      </c>
      <c r="BV101" s="5" t="s">
        <v>171</v>
      </c>
      <c r="BW101" s="15">
        <f t="shared" si="80"/>
        <v>800.50000000000011</v>
      </c>
      <c r="BX101" s="10">
        <f>IFERROR(VLOOKUP(A101,'24'!U:V,2,0),"0")</f>
        <v>61</v>
      </c>
      <c r="BY101" s="5" t="s">
        <v>171</v>
      </c>
      <c r="BZ101" s="15">
        <f t="shared" si="81"/>
        <v>976.61000000000013</v>
      </c>
      <c r="CA101" s="10">
        <f>IFERROR(VLOOKUP(A101,'25'!U:V,2,0),"0")</f>
        <v>55</v>
      </c>
      <c r="CB101" s="5" t="s">
        <v>171</v>
      </c>
      <c r="CC101" s="15">
        <f t="shared" si="82"/>
        <v>880.55000000000007</v>
      </c>
      <c r="CD101" s="10">
        <f>IFERROR(VLOOKUP(A101,'26'!U:V,2,0),"0")</f>
        <v>29</v>
      </c>
      <c r="CE101" s="5" t="s">
        <v>171</v>
      </c>
      <c r="CF101" s="15">
        <f t="shared" si="83"/>
        <v>464.29</v>
      </c>
      <c r="CG101" s="10">
        <f>IFERROR(VLOOKUP(A101,'27'!U:V,2,0),"0")</f>
        <v>52</v>
      </c>
      <c r="CH101" s="5" t="s">
        <v>171</v>
      </c>
      <c r="CI101" s="15">
        <f t="shared" si="84"/>
        <v>832.5200000000001</v>
      </c>
      <c r="CJ101" s="10">
        <f>IFERROR(VLOOKUP(A101,'28'!U:V,2,0),"0")</f>
        <v>57</v>
      </c>
      <c r="CK101" s="5" t="s">
        <v>171</v>
      </c>
      <c r="CL101" s="15">
        <f t="shared" si="85"/>
        <v>912.57</v>
      </c>
      <c r="CM101" s="10" t="str">
        <f>IFERROR(VLOOKUP(A101,'29'!U:V,2,0),"0")</f>
        <v>0</v>
      </c>
      <c r="CN101" s="5" t="s">
        <v>171</v>
      </c>
      <c r="CO101" s="15">
        <f t="shared" si="86"/>
        <v>0</v>
      </c>
      <c r="CP101" s="10" t="str">
        <f>IFERROR(VLOOKUP(A101,'30'!U:V,2,0),"0")</f>
        <v>0</v>
      </c>
      <c r="CQ101" s="5" t="s">
        <v>171</v>
      </c>
      <c r="CR101" s="15">
        <f t="shared" si="87"/>
        <v>0</v>
      </c>
      <c r="CS101" s="10" t="str">
        <f>IFERROR(VLOOKUP(A101,'31'!U:V,2,0),"0")</f>
        <v>0</v>
      </c>
      <c r="CT101" s="5" t="s">
        <v>171</v>
      </c>
      <c r="CU101" s="15">
        <f t="shared" si="88"/>
        <v>0</v>
      </c>
      <c r="CV101" s="10" t="str">
        <f>IFERROR(VLOOKUP(A101,'เซต1-28'!V:W,2,0),"0")</f>
        <v>0</v>
      </c>
      <c r="CW101" s="5" t="s">
        <v>171</v>
      </c>
      <c r="CX101" s="15">
        <f t="shared" si="74"/>
        <v>0</v>
      </c>
    </row>
    <row r="102" spans="1:102" x14ac:dyDescent="0.25">
      <c r="A102" s="5" t="s">
        <v>51</v>
      </c>
      <c r="B102" s="4" t="s">
        <v>52</v>
      </c>
      <c r="C102" s="13">
        <v>30.96</v>
      </c>
      <c r="D102" s="19">
        <f t="shared" si="55"/>
        <v>136</v>
      </c>
      <c r="E102" s="5" t="s">
        <v>172</v>
      </c>
      <c r="F102" s="13">
        <f t="shared" ref="F102:F115" si="106">+D102*C102</f>
        <v>4210.5600000000004</v>
      </c>
      <c r="G102" s="10" t="str">
        <f>IFERROR(VLOOKUP(A102,'1'!U:V,2,0),"0")</f>
        <v>0</v>
      </c>
      <c r="H102" s="5" t="s">
        <v>172</v>
      </c>
      <c r="I102" s="15">
        <f t="shared" si="89"/>
        <v>0</v>
      </c>
      <c r="J102" s="10" t="str">
        <f>IFERROR(VLOOKUP(A102,'2'!U:V,2,0),"0")</f>
        <v>0</v>
      </c>
      <c r="K102" s="5" t="s">
        <v>172</v>
      </c>
      <c r="L102" s="15">
        <f t="shared" si="90"/>
        <v>0</v>
      </c>
      <c r="M102" s="10" t="str">
        <f>IFERROR(VLOOKUP(A102,'3'!U:V,2,0),"0")</f>
        <v>0</v>
      </c>
      <c r="N102" s="5" t="s">
        <v>172</v>
      </c>
      <c r="O102" s="15">
        <f t="shared" si="91"/>
        <v>0</v>
      </c>
      <c r="P102" s="10" t="str">
        <f>IFERROR(VLOOKUP(A102,'4'!U:V,2,0),"0")</f>
        <v>0</v>
      </c>
      <c r="Q102" s="5" t="s">
        <v>172</v>
      </c>
      <c r="R102" s="15">
        <f t="shared" si="92"/>
        <v>0</v>
      </c>
      <c r="S102" s="10" t="str">
        <f>IFERROR(VLOOKUP(A102,'5'!U:V,2,0),"0")</f>
        <v>0</v>
      </c>
      <c r="T102" s="5" t="s">
        <v>172</v>
      </c>
      <c r="U102" s="15">
        <f t="shared" si="93"/>
        <v>0</v>
      </c>
      <c r="V102" s="10">
        <f>IFERROR(VLOOKUP(A102,'6'!U:V,2,0),"0")</f>
        <v>51</v>
      </c>
      <c r="W102" s="5" t="s">
        <v>172</v>
      </c>
      <c r="X102" s="15">
        <f t="shared" si="94"/>
        <v>1578.96</v>
      </c>
      <c r="Y102" s="10" t="str">
        <f>IFERROR(VLOOKUP(A102,'7'!U:V,2,0),"0")</f>
        <v>0</v>
      </c>
      <c r="Z102" s="5" t="s">
        <v>172</v>
      </c>
      <c r="AA102" s="15">
        <f t="shared" si="95"/>
        <v>0</v>
      </c>
      <c r="AB102" s="10" t="str">
        <f>IFERROR(VLOOKUP(A102,'8'!U:V,2,0),"0")</f>
        <v>0</v>
      </c>
      <c r="AC102" s="5" t="s">
        <v>172</v>
      </c>
      <c r="AD102" s="15">
        <f t="shared" si="96"/>
        <v>0</v>
      </c>
      <c r="AE102" s="10">
        <f>IFERROR(VLOOKUP(A102,'9'!U:V,2,0),"0")</f>
        <v>7</v>
      </c>
      <c r="AF102" s="5" t="s">
        <v>172</v>
      </c>
      <c r="AG102" s="15">
        <f t="shared" si="97"/>
        <v>216.72</v>
      </c>
      <c r="AH102" s="10" t="str">
        <f>IFERROR(VLOOKUP(A102,'10'!U:V,2,0),"0")</f>
        <v>0</v>
      </c>
      <c r="AI102" s="5" t="s">
        <v>172</v>
      </c>
      <c r="AJ102" s="15">
        <f t="shared" si="98"/>
        <v>0</v>
      </c>
      <c r="AK102" s="10" t="str">
        <f>IFERROR(VLOOKUP(A102,'11'!U:V,2,0),"0")</f>
        <v>0</v>
      </c>
      <c r="AL102" s="5" t="s">
        <v>172</v>
      </c>
      <c r="AM102" s="15">
        <f t="shared" si="99"/>
        <v>0</v>
      </c>
      <c r="AN102" s="10">
        <f>IFERROR(VLOOKUP(A102,'12'!U:V,2,0),"0")</f>
        <v>1</v>
      </c>
      <c r="AO102" s="5" t="s">
        <v>172</v>
      </c>
      <c r="AP102" s="15">
        <f t="shared" si="100"/>
        <v>30.96</v>
      </c>
      <c r="AQ102" s="10" t="str">
        <f>IFERROR(VLOOKUP(A102,'13'!U:V,2,0),"0")</f>
        <v>0</v>
      </c>
      <c r="AR102" s="5" t="s">
        <v>172</v>
      </c>
      <c r="AS102" s="15">
        <f t="shared" si="101"/>
        <v>0</v>
      </c>
      <c r="AT102" s="10">
        <f>IFERROR(VLOOKUP(A102,'14'!U:V,2,0),"0")</f>
        <v>2</v>
      </c>
      <c r="AU102" s="5" t="s">
        <v>172</v>
      </c>
      <c r="AV102" s="15">
        <f t="shared" si="102"/>
        <v>61.92</v>
      </c>
      <c r="AW102" s="10" t="str">
        <f>IFERROR(VLOOKUP(A102,'15'!U:V,2,0),"0")</f>
        <v>0</v>
      </c>
      <c r="AX102" s="5" t="s">
        <v>172</v>
      </c>
      <c r="AY102" s="15">
        <f t="shared" si="103"/>
        <v>0</v>
      </c>
      <c r="AZ102" s="10">
        <f>IFERROR(VLOOKUP(A102,'16'!U:V,2,0),"0")</f>
        <v>5</v>
      </c>
      <c r="BA102" s="5" t="s">
        <v>172</v>
      </c>
      <c r="BB102" s="15">
        <f t="shared" si="104"/>
        <v>154.80000000000001</v>
      </c>
      <c r="BC102" s="10">
        <f>IFERROR(VLOOKUP(A102,'17'!U:V,2,0),"0")</f>
        <v>1</v>
      </c>
      <c r="BD102" s="5" t="s">
        <v>172</v>
      </c>
      <c r="BE102" s="15">
        <f t="shared" si="105"/>
        <v>30.96</v>
      </c>
      <c r="BF102" s="10">
        <f>IFERROR(VLOOKUP(A102,'18'!U:V,2,0),"0")</f>
        <v>1</v>
      </c>
      <c r="BG102" s="5" t="s">
        <v>172</v>
      </c>
      <c r="BH102" s="15">
        <f t="shared" si="75"/>
        <v>30.96</v>
      </c>
      <c r="BI102" s="10">
        <f>IFERROR(VLOOKUP(A102,'19'!U:V,2,0),"0")</f>
        <v>4</v>
      </c>
      <c r="BJ102" s="5" t="s">
        <v>172</v>
      </c>
      <c r="BK102" s="15">
        <f t="shared" si="76"/>
        <v>123.84</v>
      </c>
      <c r="BL102" s="10">
        <f>IFERROR(VLOOKUP(A102,'20'!U:V,2,0),"0")</f>
        <v>10</v>
      </c>
      <c r="BM102" s="5" t="s">
        <v>172</v>
      </c>
      <c r="BN102" s="15">
        <f t="shared" si="77"/>
        <v>309.60000000000002</v>
      </c>
      <c r="BO102" s="10">
        <f>IFERROR(VLOOKUP(A102,'21'!U:V,2,0),"0")</f>
        <v>1</v>
      </c>
      <c r="BP102" s="5" t="s">
        <v>172</v>
      </c>
      <c r="BQ102" s="15">
        <f t="shared" si="78"/>
        <v>30.96</v>
      </c>
      <c r="BR102" s="10" t="str">
        <f>IFERROR(VLOOKUP(A102,'22'!U:V,2,0),"0")</f>
        <v>0</v>
      </c>
      <c r="BS102" s="5" t="s">
        <v>172</v>
      </c>
      <c r="BT102" s="15">
        <f t="shared" si="79"/>
        <v>0</v>
      </c>
      <c r="BU102" s="10">
        <f>IFERROR(VLOOKUP(A102,'23'!U:V,2,0),"0")</f>
        <v>50</v>
      </c>
      <c r="BV102" s="5" t="s">
        <v>172</v>
      </c>
      <c r="BW102" s="15">
        <f t="shared" si="80"/>
        <v>1548</v>
      </c>
      <c r="BX102" s="10">
        <f>IFERROR(VLOOKUP(A102,'24'!U:V,2,0),"0")</f>
        <v>2</v>
      </c>
      <c r="BY102" s="5" t="s">
        <v>172</v>
      </c>
      <c r="BZ102" s="15">
        <f t="shared" si="81"/>
        <v>61.92</v>
      </c>
      <c r="CA102" s="10" t="str">
        <f>IFERROR(VLOOKUP(A102,'25'!U:V,2,0),"0")</f>
        <v>0</v>
      </c>
      <c r="CB102" s="5" t="s">
        <v>172</v>
      </c>
      <c r="CC102" s="15">
        <f t="shared" si="82"/>
        <v>0</v>
      </c>
      <c r="CD102" s="10" t="str">
        <f>IFERROR(VLOOKUP(A102,'26'!U:V,2,0),"0")</f>
        <v>0</v>
      </c>
      <c r="CE102" s="5" t="s">
        <v>172</v>
      </c>
      <c r="CF102" s="15">
        <f t="shared" si="83"/>
        <v>0</v>
      </c>
      <c r="CG102" s="10">
        <f>IFERROR(VLOOKUP(A102,'27'!U:V,2,0),"0")</f>
        <v>1</v>
      </c>
      <c r="CH102" s="5" t="s">
        <v>172</v>
      </c>
      <c r="CI102" s="15">
        <f t="shared" si="84"/>
        <v>30.96</v>
      </c>
      <c r="CJ102" s="10" t="str">
        <f>IFERROR(VLOOKUP(A102,'28'!U:V,2,0),"0")</f>
        <v>0</v>
      </c>
      <c r="CK102" s="5" t="s">
        <v>172</v>
      </c>
      <c r="CL102" s="15">
        <f t="shared" si="85"/>
        <v>0</v>
      </c>
      <c r="CM102" s="10" t="str">
        <f>IFERROR(VLOOKUP(A102,'29'!U:V,2,0),"0")</f>
        <v>0</v>
      </c>
      <c r="CN102" s="5" t="s">
        <v>172</v>
      </c>
      <c r="CO102" s="15">
        <f t="shared" si="86"/>
        <v>0</v>
      </c>
      <c r="CP102" s="10" t="str">
        <f>IFERROR(VLOOKUP(A102,'30'!U:V,2,0),"0")</f>
        <v>0</v>
      </c>
      <c r="CQ102" s="5" t="s">
        <v>172</v>
      </c>
      <c r="CR102" s="15">
        <f t="shared" si="87"/>
        <v>0</v>
      </c>
      <c r="CS102" s="10" t="str">
        <f>IFERROR(VLOOKUP(A102,'31'!U:V,2,0),"0")</f>
        <v>0</v>
      </c>
      <c r="CT102" s="5" t="s">
        <v>172</v>
      </c>
      <c r="CU102" s="15">
        <f t="shared" si="88"/>
        <v>0</v>
      </c>
      <c r="CV102" s="10" t="str">
        <f>IFERROR(VLOOKUP(A102,'เซต1-28'!V:W,2,0),"0")</f>
        <v>0</v>
      </c>
      <c r="CW102" s="5" t="s">
        <v>172</v>
      </c>
      <c r="CX102" s="15">
        <f t="shared" si="74"/>
        <v>0</v>
      </c>
    </row>
    <row r="103" spans="1:102" x14ac:dyDescent="0.25">
      <c r="A103" s="5" t="s">
        <v>232</v>
      </c>
      <c r="B103" s="4" t="s">
        <v>233</v>
      </c>
      <c r="C103" s="13">
        <v>30.96</v>
      </c>
      <c r="D103" s="19">
        <f t="shared" si="55"/>
        <v>0</v>
      </c>
      <c r="E103" s="5" t="s">
        <v>172</v>
      </c>
      <c r="F103" s="13">
        <f t="shared" si="106"/>
        <v>0</v>
      </c>
      <c r="G103" s="10" t="str">
        <f>IFERROR(VLOOKUP(A103,'1'!U:V,2,0),"0")</f>
        <v>0</v>
      </c>
      <c r="H103" s="5" t="s">
        <v>172</v>
      </c>
      <c r="I103" s="15">
        <f t="shared" si="89"/>
        <v>0</v>
      </c>
      <c r="J103" s="10" t="str">
        <f>IFERROR(VLOOKUP(A103,'2'!U:V,2,0),"0")</f>
        <v>0</v>
      </c>
      <c r="K103" s="5" t="s">
        <v>172</v>
      </c>
      <c r="L103" s="15">
        <f t="shared" si="90"/>
        <v>0</v>
      </c>
      <c r="M103" s="10" t="str">
        <f>IFERROR(VLOOKUP(A103,'3'!U:V,2,0),"0")</f>
        <v>0</v>
      </c>
      <c r="N103" s="5" t="s">
        <v>172</v>
      </c>
      <c r="O103" s="15">
        <f t="shared" si="91"/>
        <v>0</v>
      </c>
      <c r="P103" s="10" t="str">
        <f>IFERROR(VLOOKUP(A103,'4'!U:V,2,0),"0")</f>
        <v>0</v>
      </c>
      <c r="Q103" s="5" t="s">
        <v>172</v>
      </c>
      <c r="R103" s="15">
        <f t="shared" si="92"/>
        <v>0</v>
      </c>
      <c r="S103" s="10" t="str">
        <f>IFERROR(VLOOKUP(A103,'5'!U:V,2,0),"0")</f>
        <v>0</v>
      </c>
      <c r="T103" s="5" t="s">
        <v>172</v>
      </c>
      <c r="U103" s="15">
        <f t="shared" si="93"/>
        <v>0</v>
      </c>
      <c r="V103" s="10" t="str">
        <f>IFERROR(VLOOKUP(A103,'6'!U:V,2,0),"0")</f>
        <v>0</v>
      </c>
      <c r="W103" s="5" t="s">
        <v>172</v>
      </c>
      <c r="X103" s="15">
        <f t="shared" si="94"/>
        <v>0</v>
      </c>
      <c r="Y103" s="10" t="str">
        <f>IFERROR(VLOOKUP(A103,'7'!U:V,2,0),"0")</f>
        <v>0</v>
      </c>
      <c r="Z103" s="5" t="s">
        <v>172</v>
      </c>
      <c r="AA103" s="15">
        <f t="shared" si="95"/>
        <v>0</v>
      </c>
      <c r="AB103" s="10" t="str">
        <f>IFERROR(VLOOKUP(A103,'8'!U:V,2,0),"0")</f>
        <v>0</v>
      </c>
      <c r="AC103" s="5" t="s">
        <v>172</v>
      </c>
      <c r="AD103" s="15">
        <f t="shared" si="96"/>
        <v>0</v>
      </c>
      <c r="AE103" s="10" t="str">
        <f>IFERROR(VLOOKUP(A103,'9'!U:V,2,0),"0")</f>
        <v>0</v>
      </c>
      <c r="AF103" s="5" t="s">
        <v>172</v>
      </c>
      <c r="AG103" s="15">
        <f t="shared" si="97"/>
        <v>0</v>
      </c>
      <c r="AH103" s="10" t="str">
        <f>IFERROR(VLOOKUP(A103,'10'!U:V,2,0),"0")</f>
        <v>0</v>
      </c>
      <c r="AI103" s="5" t="s">
        <v>172</v>
      </c>
      <c r="AJ103" s="15">
        <f t="shared" si="98"/>
        <v>0</v>
      </c>
      <c r="AK103" s="10" t="str">
        <f>IFERROR(VLOOKUP(A103,'11'!U:V,2,0),"0")</f>
        <v>0</v>
      </c>
      <c r="AL103" s="5" t="s">
        <v>172</v>
      </c>
      <c r="AM103" s="15">
        <f t="shared" si="99"/>
        <v>0</v>
      </c>
      <c r="AN103" s="10" t="str">
        <f>IFERROR(VLOOKUP(A103,'12'!U:V,2,0),"0")</f>
        <v>0</v>
      </c>
      <c r="AO103" s="5" t="s">
        <v>172</v>
      </c>
      <c r="AP103" s="15">
        <f t="shared" si="100"/>
        <v>0</v>
      </c>
      <c r="AQ103" s="10" t="str">
        <f>IFERROR(VLOOKUP(A103,'13'!U:V,2,0),"0")</f>
        <v>0</v>
      </c>
      <c r="AR103" s="5" t="s">
        <v>172</v>
      </c>
      <c r="AS103" s="15">
        <f t="shared" si="101"/>
        <v>0</v>
      </c>
      <c r="AT103" s="10" t="str">
        <f>IFERROR(VLOOKUP(A103,'14'!U:V,2,0),"0")</f>
        <v>0</v>
      </c>
      <c r="AU103" s="5" t="s">
        <v>172</v>
      </c>
      <c r="AV103" s="15">
        <f t="shared" si="102"/>
        <v>0</v>
      </c>
      <c r="AW103" s="10" t="str">
        <f>IFERROR(VLOOKUP(A103,'15'!U:V,2,0),"0")</f>
        <v>0</v>
      </c>
      <c r="AX103" s="5" t="s">
        <v>172</v>
      </c>
      <c r="AY103" s="15">
        <f t="shared" si="103"/>
        <v>0</v>
      </c>
      <c r="AZ103" s="10" t="str">
        <f>IFERROR(VLOOKUP(A103,'16'!U:V,2,0),"0")</f>
        <v>0</v>
      </c>
      <c r="BA103" s="5" t="s">
        <v>172</v>
      </c>
      <c r="BB103" s="15">
        <f t="shared" si="104"/>
        <v>0</v>
      </c>
      <c r="BC103" s="10" t="str">
        <f>IFERROR(VLOOKUP(A103,'17'!U:V,2,0),"0")</f>
        <v>0</v>
      </c>
      <c r="BD103" s="5" t="s">
        <v>172</v>
      </c>
      <c r="BE103" s="15">
        <f t="shared" si="105"/>
        <v>0</v>
      </c>
      <c r="BF103" s="10" t="str">
        <f>IFERROR(VLOOKUP(A103,'18'!U:V,2,0),"0")</f>
        <v>0</v>
      </c>
      <c r="BG103" s="5" t="s">
        <v>172</v>
      </c>
      <c r="BH103" s="15">
        <f t="shared" si="75"/>
        <v>0</v>
      </c>
      <c r="BI103" s="10" t="str">
        <f>IFERROR(VLOOKUP(A103,'19'!U:V,2,0),"0")</f>
        <v>0</v>
      </c>
      <c r="BJ103" s="5" t="s">
        <v>172</v>
      </c>
      <c r="BK103" s="15">
        <f t="shared" si="76"/>
        <v>0</v>
      </c>
      <c r="BL103" s="10" t="str">
        <f>IFERROR(VLOOKUP(A103,'20'!U:V,2,0),"0")</f>
        <v>0</v>
      </c>
      <c r="BM103" s="5" t="s">
        <v>172</v>
      </c>
      <c r="BN103" s="15">
        <f t="shared" si="77"/>
        <v>0</v>
      </c>
      <c r="BO103" s="10" t="str">
        <f>IFERROR(VLOOKUP(A103,'21'!U:V,2,0),"0")</f>
        <v>0</v>
      </c>
      <c r="BP103" s="5" t="s">
        <v>172</v>
      </c>
      <c r="BQ103" s="15">
        <f t="shared" si="78"/>
        <v>0</v>
      </c>
      <c r="BR103" s="10" t="str">
        <f>IFERROR(VLOOKUP(A103,'22'!U:V,2,0),"0")</f>
        <v>0</v>
      </c>
      <c r="BS103" s="5" t="s">
        <v>172</v>
      </c>
      <c r="BT103" s="15">
        <f t="shared" si="79"/>
        <v>0</v>
      </c>
      <c r="BU103" s="10" t="str">
        <f>IFERROR(VLOOKUP(A103,'23'!U:V,2,0),"0")</f>
        <v>0</v>
      </c>
      <c r="BV103" s="5" t="s">
        <v>172</v>
      </c>
      <c r="BW103" s="15">
        <f t="shared" si="80"/>
        <v>0</v>
      </c>
      <c r="BX103" s="10" t="str">
        <f>IFERROR(VLOOKUP(A103,'24'!U:V,2,0),"0")</f>
        <v>0</v>
      </c>
      <c r="BY103" s="5" t="s">
        <v>172</v>
      </c>
      <c r="BZ103" s="15">
        <f t="shared" si="81"/>
        <v>0</v>
      </c>
      <c r="CA103" s="10" t="str">
        <f>IFERROR(VLOOKUP(A103,'25'!U:V,2,0),"0")</f>
        <v>0</v>
      </c>
      <c r="CB103" s="5" t="s">
        <v>172</v>
      </c>
      <c r="CC103" s="15">
        <f t="shared" si="82"/>
        <v>0</v>
      </c>
      <c r="CD103" s="10" t="str">
        <f>IFERROR(VLOOKUP(A103,'26'!U:V,2,0),"0")</f>
        <v>0</v>
      </c>
      <c r="CE103" s="5" t="s">
        <v>172</v>
      </c>
      <c r="CF103" s="15">
        <f t="shared" si="83"/>
        <v>0</v>
      </c>
      <c r="CG103" s="10" t="str">
        <f>IFERROR(VLOOKUP(A103,'27'!U:V,2,0),"0")</f>
        <v>0</v>
      </c>
      <c r="CH103" s="5" t="s">
        <v>172</v>
      </c>
      <c r="CI103" s="15">
        <f t="shared" si="84"/>
        <v>0</v>
      </c>
      <c r="CJ103" s="10" t="str">
        <f>IFERROR(VLOOKUP(A103,'28'!U:V,2,0),"0")</f>
        <v>0</v>
      </c>
      <c r="CK103" s="5" t="s">
        <v>172</v>
      </c>
      <c r="CL103" s="15">
        <f t="shared" si="85"/>
        <v>0</v>
      </c>
      <c r="CM103" s="10" t="str">
        <f>IFERROR(VLOOKUP(A103,'29'!U:V,2,0),"0")</f>
        <v>0</v>
      </c>
      <c r="CN103" s="5" t="s">
        <v>172</v>
      </c>
      <c r="CO103" s="15">
        <f t="shared" si="86"/>
        <v>0</v>
      </c>
      <c r="CP103" s="10" t="str">
        <f>IFERROR(VLOOKUP(A103,'30'!U:V,2,0),"0")</f>
        <v>0</v>
      </c>
      <c r="CQ103" s="5" t="s">
        <v>172</v>
      </c>
      <c r="CR103" s="15">
        <f t="shared" si="87"/>
        <v>0</v>
      </c>
      <c r="CS103" s="10" t="str">
        <f>IFERROR(VLOOKUP(A103,'31'!U:V,2,0),"0")</f>
        <v>0</v>
      </c>
      <c r="CT103" s="5" t="s">
        <v>172</v>
      </c>
      <c r="CU103" s="15">
        <f t="shared" si="88"/>
        <v>0</v>
      </c>
      <c r="CV103" s="10" t="str">
        <f>IFERROR(VLOOKUP(A103,'เซต1-28'!V:W,2,0),"0")</f>
        <v>0</v>
      </c>
      <c r="CW103" s="5" t="s">
        <v>172</v>
      </c>
      <c r="CX103" s="15">
        <f t="shared" si="74"/>
        <v>0</v>
      </c>
    </row>
    <row r="104" spans="1:102" x14ac:dyDescent="0.25">
      <c r="A104" s="5" t="s">
        <v>178</v>
      </c>
      <c r="B104" s="4" t="s">
        <v>179</v>
      </c>
      <c r="C104" s="13">
        <v>20.58</v>
      </c>
      <c r="D104" s="19">
        <f t="shared" si="55"/>
        <v>4</v>
      </c>
      <c r="E104" s="5" t="s">
        <v>168</v>
      </c>
      <c r="F104" s="13">
        <f t="shared" si="106"/>
        <v>82.32</v>
      </c>
      <c r="G104" s="10" t="str">
        <f>IFERROR(VLOOKUP(A104,'1'!U:V,2,0),"0")</f>
        <v>0</v>
      </c>
      <c r="H104" s="5" t="s">
        <v>168</v>
      </c>
      <c r="I104" s="15">
        <f t="shared" si="89"/>
        <v>0</v>
      </c>
      <c r="J104" s="10" t="str">
        <f>IFERROR(VLOOKUP(A104,'2'!U:V,2,0),"0")</f>
        <v>0</v>
      </c>
      <c r="K104" s="5" t="s">
        <v>168</v>
      </c>
      <c r="L104" s="15">
        <f t="shared" si="90"/>
        <v>0</v>
      </c>
      <c r="M104" s="10" t="str">
        <f>IFERROR(VLOOKUP(A104,'3'!U:V,2,0),"0")</f>
        <v>0</v>
      </c>
      <c r="N104" s="5" t="s">
        <v>168</v>
      </c>
      <c r="O104" s="15">
        <f t="shared" si="91"/>
        <v>0</v>
      </c>
      <c r="P104" s="10" t="str">
        <f>IFERROR(VLOOKUP(A104,'4'!U:V,2,0),"0")</f>
        <v>0</v>
      </c>
      <c r="Q104" s="5" t="s">
        <v>168</v>
      </c>
      <c r="R104" s="15">
        <f t="shared" si="92"/>
        <v>0</v>
      </c>
      <c r="S104" s="10" t="str">
        <f>IFERROR(VLOOKUP(A104,'5'!U:V,2,0),"0")</f>
        <v>0</v>
      </c>
      <c r="T104" s="5" t="s">
        <v>168</v>
      </c>
      <c r="U104" s="15">
        <f t="shared" si="93"/>
        <v>0</v>
      </c>
      <c r="V104" s="10" t="str">
        <f>IFERROR(VLOOKUP(A104,'6'!U:V,2,0),"0")</f>
        <v>0</v>
      </c>
      <c r="W104" s="5" t="s">
        <v>168</v>
      </c>
      <c r="X104" s="15">
        <f t="shared" si="94"/>
        <v>0</v>
      </c>
      <c r="Y104" s="10" t="str">
        <f>IFERROR(VLOOKUP(A104,'7'!U:V,2,0),"0")</f>
        <v>0</v>
      </c>
      <c r="Z104" s="5" t="s">
        <v>168</v>
      </c>
      <c r="AA104" s="15">
        <f t="shared" si="95"/>
        <v>0</v>
      </c>
      <c r="AB104" s="10" t="str">
        <f>IFERROR(VLOOKUP(A104,'8'!U:V,2,0),"0")</f>
        <v>0</v>
      </c>
      <c r="AC104" s="5" t="s">
        <v>168</v>
      </c>
      <c r="AD104" s="15">
        <f t="shared" si="96"/>
        <v>0</v>
      </c>
      <c r="AE104" s="10" t="str">
        <f>IFERROR(VLOOKUP(A104,'9'!U:V,2,0),"0")</f>
        <v>0</v>
      </c>
      <c r="AF104" s="5" t="s">
        <v>168</v>
      </c>
      <c r="AG104" s="15">
        <f t="shared" si="97"/>
        <v>0</v>
      </c>
      <c r="AH104" s="10" t="str">
        <f>IFERROR(VLOOKUP(A104,'10'!U:V,2,0),"0")</f>
        <v>0</v>
      </c>
      <c r="AI104" s="5" t="s">
        <v>168</v>
      </c>
      <c r="AJ104" s="15">
        <f t="shared" si="98"/>
        <v>0</v>
      </c>
      <c r="AK104" s="10" t="str">
        <f>IFERROR(VLOOKUP(A104,'11'!U:V,2,0),"0")</f>
        <v>0</v>
      </c>
      <c r="AL104" s="5" t="s">
        <v>168</v>
      </c>
      <c r="AM104" s="15">
        <f t="shared" si="99"/>
        <v>0</v>
      </c>
      <c r="AN104" s="10" t="str">
        <f>IFERROR(VLOOKUP(A104,'12'!U:V,2,0),"0")</f>
        <v>0</v>
      </c>
      <c r="AO104" s="5" t="s">
        <v>168</v>
      </c>
      <c r="AP104" s="15">
        <f t="shared" si="100"/>
        <v>0</v>
      </c>
      <c r="AQ104" s="10" t="str">
        <f>IFERROR(VLOOKUP(A104,'13'!U:V,2,0),"0")</f>
        <v>0</v>
      </c>
      <c r="AR104" s="5" t="s">
        <v>168</v>
      </c>
      <c r="AS104" s="15">
        <f t="shared" si="101"/>
        <v>0</v>
      </c>
      <c r="AT104" s="10" t="str">
        <f>IFERROR(VLOOKUP(A104,'14'!U:V,2,0),"0")</f>
        <v>0</v>
      </c>
      <c r="AU104" s="5" t="s">
        <v>168</v>
      </c>
      <c r="AV104" s="15">
        <f t="shared" si="102"/>
        <v>0</v>
      </c>
      <c r="AW104" s="10" t="str">
        <f>IFERROR(VLOOKUP(A104,'15'!U:V,2,0),"0")</f>
        <v>0</v>
      </c>
      <c r="AX104" s="5" t="s">
        <v>168</v>
      </c>
      <c r="AY104" s="15">
        <f t="shared" si="103"/>
        <v>0</v>
      </c>
      <c r="AZ104" s="10" t="str">
        <f>IFERROR(VLOOKUP(A104,'16'!U:V,2,0),"0")</f>
        <v>0</v>
      </c>
      <c r="BA104" s="5" t="s">
        <v>168</v>
      </c>
      <c r="BB104" s="15">
        <f t="shared" si="104"/>
        <v>0</v>
      </c>
      <c r="BC104" s="10">
        <f>IFERROR(VLOOKUP(A104,'17'!U:V,2,0),"0")</f>
        <v>4</v>
      </c>
      <c r="BD104" s="5" t="s">
        <v>168</v>
      </c>
      <c r="BE104" s="15">
        <f t="shared" si="105"/>
        <v>82.32</v>
      </c>
      <c r="BF104" s="10" t="str">
        <f>IFERROR(VLOOKUP(A104,'18'!U:V,2,0),"0")</f>
        <v>0</v>
      </c>
      <c r="BG104" s="5" t="s">
        <v>168</v>
      </c>
      <c r="BH104" s="15">
        <f t="shared" si="75"/>
        <v>0</v>
      </c>
      <c r="BI104" s="10" t="str">
        <f>IFERROR(VLOOKUP(A104,'19'!U:V,2,0),"0")</f>
        <v>0</v>
      </c>
      <c r="BJ104" s="5" t="s">
        <v>168</v>
      </c>
      <c r="BK104" s="15">
        <f t="shared" si="76"/>
        <v>0</v>
      </c>
      <c r="BL104" s="10" t="str">
        <f>IFERROR(VLOOKUP(A104,'20'!U:V,2,0),"0")</f>
        <v>0</v>
      </c>
      <c r="BM104" s="5" t="s">
        <v>168</v>
      </c>
      <c r="BN104" s="15">
        <f t="shared" si="77"/>
        <v>0</v>
      </c>
      <c r="BO104" s="10" t="str">
        <f>IFERROR(VLOOKUP(A104,'21'!U:V,2,0),"0")</f>
        <v>0</v>
      </c>
      <c r="BP104" s="5" t="s">
        <v>168</v>
      </c>
      <c r="BQ104" s="15">
        <f t="shared" si="78"/>
        <v>0</v>
      </c>
      <c r="BR104" s="10" t="str">
        <f>IFERROR(VLOOKUP(A104,'22'!U:V,2,0),"0")</f>
        <v>0</v>
      </c>
      <c r="BS104" s="5" t="s">
        <v>168</v>
      </c>
      <c r="BT104" s="15">
        <f t="shared" si="79"/>
        <v>0</v>
      </c>
      <c r="BU104" s="10" t="str">
        <f>IFERROR(VLOOKUP(A104,'23'!U:V,2,0),"0")</f>
        <v>0</v>
      </c>
      <c r="BV104" s="5" t="s">
        <v>168</v>
      </c>
      <c r="BW104" s="15">
        <f t="shared" si="80"/>
        <v>0</v>
      </c>
      <c r="BX104" s="10" t="str">
        <f>IFERROR(VLOOKUP(A104,'24'!U:V,2,0),"0")</f>
        <v>0</v>
      </c>
      <c r="BY104" s="5" t="s">
        <v>168</v>
      </c>
      <c r="BZ104" s="15">
        <f t="shared" si="81"/>
        <v>0</v>
      </c>
      <c r="CA104" s="10" t="str">
        <f>IFERROR(VLOOKUP(A104,'25'!U:V,2,0),"0")</f>
        <v>0</v>
      </c>
      <c r="CB104" s="5" t="s">
        <v>168</v>
      </c>
      <c r="CC104" s="15">
        <f t="shared" si="82"/>
        <v>0</v>
      </c>
      <c r="CD104" s="10" t="str">
        <f>IFERROR(VLOOKUP(A104,'26'!U:V,2,0),"0")</f>
        <v>0</v>
      </c>
      <c r="CE104" s="5" t="s">
        <v>168</v>
      </c>
      <c r="CF104" s="15">
        <f t="shared" si="83"/>
        <v>0</v>
      </c>
      <c r="CG104" s="10" t="str">
        <f>IFERROR(VLOOKUP(A104,'27'!U:V,2,0),"0")</f>
        <v>0</v>
      </c>
      <c r="CH104" s="5" t="s">
        <v>168</v>
      </c>
      <c r="CI104" s="15">
        <f t="shared" si="84"/>
        <v>0</v>
      </c>
      <c r="CJ104" s="10" t="str">
        <f>IFERROR(VLOOKUP(A104,'28'!U:V,2,0),"0")</f>
        <v>0</v>
      </c>
      <c r="CK104" s="5" t="s">
        <v>168</v>
      </c>
      <c r="CL104" s="15">
        <f t="shared" si="85"/>
        <v>0</v>
      </c>
      <c r="CM104" s="10" t="str">
        <f>IFERROR(VLOOKUP(A104,'29'!U:V,2,0),"0")</f>
        <v>0</v>
      </c>
      <c r="CN104" s="5" t="s">
        <v>168</v>
      </c>
      <c r="CO104" s="15">
        <f t="shared" si="86"/>
        <v>0</v>
      </c>
      <c r="CP104" s="10" t="str">
        <f>IFERROR(VLOOKUP(A104,'30'!U:V,2,0),"0")</f>
        <v>0</v>
      </c>
      <c r="CQ104" s="5" t="s">
        <v>168</v>
      </c>
      <c r="CR104" s="15">
        <f t="shared" si="87"/>
        <v>0</v>
      </c>
      <c r="CS104" s="10" t="str">
        <f>IFERROR(VLOOKUP(A104,'31'!U:V,2,0),"0")</f>
        <v>0</v>
      </c>
      <c r="CT104" s="5" t="s">
        <v>168</v>
      </c>
      <c r="CU104" s="15">
        <f t="shared" si="88"/>
        <v>0</v>
      </c>
      <c r="CV104" s="10" t="str">
        <f>IFERROR(VLOOKUP(A104,'เซต1-28'!V:W,2,0),"0")</f>
        <v>0</v>
      </c>
      <c r="CW104" s="5" t="s">
        <v>168</v>
      </c>
      <c r="CX104" s="15">
        <f t="shared" si="74"/>
        <v>0</v>
      </c>
    </row>
    <row r="105" spans="1:102" x14ac:dyDescent="0.25">
      <c r="A105" s="5" t="s">
        <v>194</v>
      </c>
      <c r="B105" s="4" t="s">
        <v>195</v>
      </c>
      <c r="C105" s="13">
        <v>30.3</v>
      </c>
      <c r="D105" s="19">
        <f t="shared" si="55"/>
        <v>0</v>
      </c>
      <c r="E105" s="5" t="s">
        <v>253</v>
      </c>
      <c r="F105" s="13">
        <f t="shared" si="106"/>
        <v>0</v>
      </c>
      <c r="G105" s="10" t="str">
        <f>IFERROR(VLOOKUP(A105,'1'!U:V,2,0),"0")</f>
        <v>0</v>
      </c>
      <c r="H105" s="5" t="s">
        <v>253</v>
      </c>
      <c r="I105" s="15">
        <f t="shared" si="89"/>
        <v>0</v>
      </c>
      <c r="J105" s="10" t="str">
        <f>IFERROR(VLOOKUP(A105,'2'!U:V,2,0),"0")</f>
        <v>0</v>
      </c>
      <c r="K105" s="5" t="s">
        <v>253</v>
      </c>
      <c r="L105" s="15">
        <f t="shared" si="90"/>
        <v>0</v>
      </c>
      <c r="M105" s="10" t="str">
        <f>IFERROR(VLOOKUP(A105,'3'!U:V,2,0),"0")</f>
        <v>0</v>
      </c>
      <c r="N105" s="5" t="s">
        <v>253</v>
      </c>
      <c r="O105" s="15">
        <f t="shared" si="91"/>
        <v>0</v>
      </c>
      <c r="P105" s="10" t="str">
        <f>IFERROR(VLOOKUP(A105,'4'!U:V,2,0),"0")</f>
        <v>0</v>
      </c>
      <c r="Q105" s="5" t="s">
        <v>253</v>
      </c>
      <c r="R105" s="15">
        <f t="shared" si="92"/>
        <v>0</v>
      </c>
      <c r="S105" s="10" t="str">
        <f>IFERROR(VLOOKUP(A105,'5'!U:V,2,0),"0")</f>
        <v>0</v>
      </c>
      <c r="T105" s="5" t="s">
        <v>253</v>
      </c>
      <c r="U105" s="15">
        <f t="shared" si="93"/>
        <v>0</v>
      </c>
      <c r="V105" s="10" t="str">
        <f>IFERROR(VLOOKUP(A105,'6'!U:V,2,0),"0")</f>
        <v>0</v>
      </c>
      <c r="W105" s="5" t="s">
        <v>253</v>
      </c>
      <c r="X105" s="15">
        <f t="shared" si="94"/>
        <v>0</v>
      </c>
      <c r="Y105" s="10" t="str">
        <f>IFERROR(VLOOKUP(A105,'7'!U:V,2,0),"0")</f>
        <v>0</v>
      </c>
      <c r="Z105" s="5" t="s">
        <v>253</v>
      </c>
      <c r="AA105" s="15">
        <f t="shared" si="95"/>
        <v>0</v>
      </c>
      <c r="AB105" s="10" t="str">
        <f>IFERROR(VLOOKUP(A105,'8'!U:V,2,0),"0")</f>
        <v>0</v>
      </c>
      <c r="AC105" s="5" t="s">
        <v>253</v>
      </c>
      <c r="AD105" s="15">
        <f t="shared" si="96"/>
        <v>0</v>
      </c>
      <c r="AE105" s="10" t="str">
        <f>IFERROR(VLOOKUP(A105,'9'!U:V,2,0),"0")</f>
        <v>0</v>
      </c>
      <c r="AF105" s="5" t="s">
        <v>253</v>
      </c>
      <c r="AG105" s="15">
        <f t="shared" si="97"/>
        <v>0</v>
      </c>
      <c r="AH105" s="10" t="str">
        <f>IFERROR(VLOOKUP(A105,'10'!U:V,2,0),"0")</f>
        <v>0</v>
      </c>
      <c r="AI105" s="5" t="s">
        <v>253</v>
      </c>
      <c r="AJ105" s="15">
        <f t="shared" si="98"/>
        <v>0</v>
      </c>
      <c r="AK105" s="10" t="str">
        <f>IFERROR(VLOOKUP(A105,'11'!U:V,2,0),"0")</f>
        <v>0</v>
      </c>
      <c r="AL105" s="5" t="s">
        <v>253</v>
      </c>
      <c r="AM105" s="15">
        <f t="shared" si="99"/>
        <v>0</v>
      </c>
      <c r="AN105" s="10" t="str">
        <f>IFERROR(VLOOKUP(A105,'12'!U:V,2,0),"0")</f>
        <v>0</v>
      </c>
      <c r="AO105" s="5" t="s">
        <v>253</v>
      </c>
      <c r="AP105" s="15">
        <f t="shared" si="100"/>
        <v>0</v>
      </c>
      <c r="AQ105" s="10" t="str">
        <f>IFERROR(VLOOKUP(A105,'13'!U:V,2,0),"0")</f>
        <v>0</v>
      </c>
      <c r="AR105" s="5" t="s">
        <v>253</v>
      </c>
      <c r="AS105" s="15">
        <f t="shared" si="101"/>
        <v>0</v>
      </c>
      <c r="AT105" s="10" t="str">
        <f>IFERROR(VLOOKUP(A105,'14'!U:V,2,0),"0")</f>
        <v>0</v>
      </c>
      <c r="AU105" s="5" t="s">
        <v>253</v>
      </c>
      <c r="AV105" s="15">
        <f t="shared" si="102"/>
        <v>0</v>
      </c>
      <c r="AW105" s="10" t="str">
        <f>IFERROR(VLOOKUP(A105,'15'!U:V,2,0),"0")</f>
        <v>0</v>
      </c>
      <c r="AX105" s="5" t="s">
        <v>253</v>
      </c>
      <c r="AY105" s="15">
        <f t="shared" si="103"/>
        <v>0</v>
      </c>
      <c r="AZ105" s="10" t="str">
        <f>IFERROR(VLOOKUP(A105,'16'!U:V,2,0),"0")</f>
        <v>0</v>
      </c>
      <c r="BA105" s="5" t="s">
        <v>253</v>
      </c>
      <c r="BB105" s="15">
        <f t="shared" si="104"/>
        <v>0</v>
      </c>
      <c r="BC105" s="10" t="str">
        <f>IFERROR(VLOOKUP(A105,'17'!U:V,2,0),"0")</f>
        <v>0</v>
      </c>
      <c r="BD105" s="5" t="s">
        <v>253</v>
      </c>
      <c r="BE105" s="15">
        <f t="shared" si="105"/>
        <v>0</v>
      </c>
      <c r="BF105" s="10" t="str">
        <f>IFERROR(VLOOKUP(A105,'18'!U:V,2,0),"0")</f>
        <v>0</v>
      </c>
      <c r="BG105" s="5" t="s">
        <v>253</v>
      </c>
      <c r="BH105" s="15">
        <f t="shared" si="75"/>
        <v>0</v>
      </c>
      <c r="BI105" s="10" t="str">
        <f>IFERROR(VLOOKUP(A105,'19'!U:V,2,0),"0")</f>
        <v>0</v>
      </c>
      <c r="BJ105" s="5" t="s">
        <v>253</v>
      </c>
      <c r="BK105" s="15">
        <f t="shared" si="76"/>
        <v>0</v>
      </c>
      <c r="BL105" s="10" t="str">
        <f>IFERROR(VLOOKUP(A105,'20'!U:V,2,0),"0")</f>
        <v>0</v>
      </c>
      <c r="BM105" s="5" t="s">
        <v>253</v>
      </c>
      <c r="BN105" s="15">
        <f t="shared" si="77"/>
        <v>0</v>
      </c>
      <c r="BO105" s="10" t="str">
        <f>IFERROR(VLOOKUP(A105,'21'!U:V,2,0),"0")</f>
        <v>0</v>
      </c>
      <c r="BP105" s="5" t="s">
        <v>253</v>
      </c>
      <c r="BQ105" s="15">
        <f t="shared" si="78"/>
        <v>0</v>
      </c>
      <c r="BR105" s="10" t="str">
        <f>IFERROR(VLOOKUP(A105,'22'!U:V,2,0),"0")</f>
        <v>0</v>
      </c>
      <c r="BS105" s="5" t="s">
        <v>253</v>
      </c>
      <c r="BT105" s="15">
        <f t="shared" si="79"/>
        <v>0</v>
      </c>
      <c r="BU105" s="10" t="str">
        <f>IFERROR(VLOOKUP(A105,'23'!U:V,2,0),"0")</f>
        <v>0</v>
      </c>
      <c r="BV105" s="5" t="s">
        <v>253</v>
      </c>
      <c r="BW105" s="15">
        <f t="shared" si="80"/>
        <v>0</v>
      </c>
      <c r="BX105" s="10" t="str">
        <f>IFERROR(VLOOKUP(A105,'24'!U:V,2,0),"0")</f>
        <v>0</v>
      </c>
      <c r="BY105" s="5" t="s">
        <v>253</v>
      </c>
      <c r="BZ105" s="15">
        <f t="shared" si="81"/>
        <v>0</v>
      </c>
      <c r="CA105" s="10" t="str">
        <f>IFERROR(VLOOKUP(A105,'25'!U:V,2,0),"0")</f>
        <v>0</v>
      </c>
      <c r="CB105" s="5" t="s">
        <v>253</v>
      </c>
      <c r="CC105" s="15">
        <f t="shared" si="82"/>
        <v>0</v>
      </c>
      <c r="CD105" s="10" t="str">
        <f>IFERROR(VLOOKUP(A105,'26'!U:V,2,0),"0")</f>
        <v>0</v>
      </c>
      <c r="CE105" s="5" t="s">
        <v>253</v>
      </c>
      <c r="CF105" s="15">
        <f t="shared" si="83"/>
        <v>0</v>
      </c>
      <c r="CG105" s="10" t="str">
        <f>IFERROR(VLOOKUP(A105,'27'!U:V,2,0),"0")</f>
        <v>0</v>
      </c>
      <c r="CH105" s="5" t="s">
        <v>253</v>
      </c>
      <c r="CI105" s="15">
        <f t="shared" si="84"/>
        <v>0</v>
      </c>
      <c r="CJ105" s="10" t="str">
        <f>IFERROR(VLOOKUP(A105,'28'!U:V,2,0),"0")</f>
        <v>0</v>
      </c>
      <c r="CK105" s="5" t="s">
        <v>253</v>
      </c>
      <c r="CL105" s="15">
        <f t="shared" si="85"/>
        <v>0</v>
      </c>
      <c r="CM105" s="10" t="str">
        <f>IFERROR(VLOOKUP(A105,'29'!U:V,2,0),"0")</f>
        <v>0</v>
      </c>
      <c r="CN105" s="5" t="s">
        <v>253</v>
      </c>
      <c r="CO105" s="15">
        <f t="shared" si="86"/>
        <v>0</v>
      </c>
      <c r="CP105" s="10" t="str">
        <f>IFERROR(VLOOKUP(A105,'30'!U:V,2,0),"0")</f>
        <v>0</v>
      </c>
      <c r="CQ105" s="5" t="s">
        <v>253</v>
      </c>
      <c r="CR105" s="15">
        <f t="shared" si="87"/>
        <v>0</v>
      </c>
      <c r="CS105" s="10" t="str">
        <f>IFERROR(VLOOKUP(A105,'31'!U:V,2,0),"0")</f>
        <v>0</v>
      </c>
      <c r="CT105" s="5" t="s">
        <v>253</v>
      </c>
      <c r="CU105" s="15">
        <f t="shared" si="88"/>
        <v>0</v>
      </c>
      <c r="CV105" s="10" t="str">
        <f>IFERROR(VLOOKUP(A105,'เซต1-28'!V:W,2,0),"0")</f>
        <v>0</v>
      </c>
      <c r="CW105" s="5" t="s">
        <v>253</v>
      </c>
      <c r="CX105" s="15">
        <f t="shared" si="74"/>
        <v>0</v>
      </c>
    </row>
    <row r="106" spans="1:102" x14ac:dyDescent="0.25">
      <c r="A106" s="5" t="s">
        <v>226</v>
      </c>
      <c r="B106" s="4" t="s">
        <v>227</v>
      </c>
      <c r="C106" s="13">
        <v>20.58</v>
      </c>
      <c r="D106" s="19">
        <f t="shared" si="55"/>
        <v>0</v>
      </c>
      <c r="E106" s="5" t="s">
        <v>168</v>
      </c>
      <c r="F106" s="13">
        <f t="shared" si="106"/>
        <v>0</v>
      </c>
      <c r="G106" s="10" t="str">
        <f>IFERROR(VLOOKUP(A106,'1'!U:V,2,0),"0")</f>
        <v>0</v>
      </c>
      <c r="H106" s="5" t="s">
        <v>168</v>
      </c>
      <c r="I106" s="15">
        <f t="shared" si="89"/>
        <v>0</v>
      </c>
      <c r="J106" s="10" t="str">
        <f>IFERROR(VLOOKUP(A106,'2'!U:V,2,0),"0")</f>
        <v>0</v>
      </c>
      <c r="K106" s="5" t="s">
        <v>168</v>
      </c>
      <c r="L106" s="15">
        <f t="shared" si="90"/>
        <v>0</v>
      </c>
      <c r="M106" s="10" t="str">
        <f>IFERROR(VLOOKUP(A106,'3'!U:V,2,0),"0")</f>
        <v>0</v>
      </c>
      <c r="N106" s="5" t="s">
        <v>168</v>
      </c>
      <c r="O106" s="15">
        <f t="shared" si="91"/>
        <v>0</v>
      </c>
      <c r="P106" s="10" t="str">
        <f>IFERROR(VLOOKUP(A106,'4'!U:V,2,0),"0")</f>
        <v>0</v>
      </c>
      <c r="Q106" s="5" t="s">
        <v>168</v>
      </c>
      <c r="R106" s="15">
        <f t="shared" si="92"/>
        <v>0</v>
      </c>
      <c r="S106" s="10" t="str">
        <f>IFERROR(VLOOKUP(A106,'5'!U:V,2,0),"0")</f>
        <v>0</v>
      </c>
      <c r="T106" s="5" t="s">
        <v>168</v>
      </c>
      <c r="U106" s="15">
        <f t="shared" si="93"/>
        <v>0</v>
      </c>
      <c r="V106" s="10" t="str">
        <f>IFERROR(VLOOKUP(A106,'6'!U:V,2,0),"0")</f>
        <v>0</v>
      </c>
      <c r="W106" s="5" t="s">
        <v>168</v>
      </c>
      <c r="X106" s="15">
        <f t="shared" si="94"/>
        <v>0</v>
      </c>
      <c r="Y106" s="10" t="str">
        <f>IFERROR(VLOOKUP(A106,'7'!U:V,2,0),"0")</f>
        <v>0</v>
      </c>
      <c r="Z106" s="5" t="s">
        <v>168</v>
      </c>
      <c r="AA106" s="15">
        <f t="shared" si="95"/>
        <v>0</v>
      </c>
      <c r="AB106" s="10" t="str">
        <f>IFERROR(VLOOKUP(A106,'8'!U:V,2,0),"0")</f>
        <v>0</v>
      </c>
      <c r="AC106" s="5" t="s">
        <v>168</v>
      </c>
      <c r="AD106" s="15">
        <f t="shared" si="96"/>
        <v>0</v>
      </c>
      <c r="AE106" s="10" t="str">
        <f>IFERROR(VLOOKUP(A106,'9'!U:V,2,0),"0")</f>
        <v>0</v>
      </c>
      <c r="AF106" s="5" t="s">
        <v>168</v>
      </c>
      <c r="AG106" s="15">
        <f t="shared" si="97"/>
        <v>0</v>
      </c>
      <c r="AH106" s="10" t="str">
        <f>IFERROR(VLOOKUP(A106,'10'!U:V,2,0),"0")</f>
        <v>0</v>
      </c>
      <c r="AI106" s="5" t="s">
        <v>168</v>
      </c>
      <c r="AJ106" s="15">
        <f t="shared" si="98"/>
        <v>0</v>
      </c>
      <c r="AK106" s="10" t="str">
        <f>IFERROR(VLOOKUP(A106,'11'!U:V,2,0),"0")</f>
        <v>0</v>
      </c>
      <c r="AL106" s="5" t="s">
        <v>168</v>
      </c>
      <c r="AM106" s="15">
        <f t="shared" si="99"/>
        <v>0</v>
      </c>
      <c r="AN106" s="10" t="str">
        <f>IFERROR(VLOOKUP(A106,'12'!U:V,2,0),"0")</f>
        <v>0</v>
      </c>
      <c r="AO106" s="5" t="s">
        <v>168</v>
      </c>
      <c r="AP106" s="15">
        <f t="shared" si="100"/>
        <v>0</v>
      </c>
      <c r="AQ106" s="10" t="str">
        <f>IFERROR(VLOOKUP(A106,'13'!U:V,2,0),"0")</f>
        <v>0</v>
      </c>
      <c r="AR106" s="5" t="s">
        <v>168</v>
      </c>
      <c r="AS106" s="15">
        <f t="shared" si="101"/>
        <v>0</v>
      </c>
      <c r="AT106" s="10" t="str">
        <f>IFERROR(VLOOKUP(A106,'14'!U:V,2,0),"0")</f>
        <v>0</v>
      </c>
      <c r="AU106" s="5" t="s">
        <v>168</v>
      </c>
      <c r="AV106" s="15">
        <f t="shared" si="102"/>
        <v>0</v>
      </c>
      <c r="AW106" s="10" t="str">
        <f>IFERROR(VLOOKUP(A106,'15'!U:V,2,0),"0")</f>
        <v>0</v>
      </c>
      <c r="AX106" s="5" t="s">
        <v>168</v>
      </c>
      <c r="AY106" s="15">
        <f t="shared" si="103"/>
        <v>0</v>
      </c>
      <c r="AZ106" s="10" t="str">
        <f>IFERROR(VLOOKUP(A106,'16'!U:V,2,0),"0")</f>
        <v>0</v>
      </c>
      <c r="BA106" s="5" t="s">
        <v>168</v>
      </c>
      <c r="BB106" s="15">
        <f t="shared" si="104"/>
        <v>0</v>
      </c>
      <c r="BC106" s="10" t="str">
        <f>IFERROR(VLOOKUP(A106,'17'!U:V,2,0),"0")</f>
        <v>0</v>
      </c>
      <c r="BD106" s="5" t="s">
        <v>168</v>
      </c>
      <c r="BE106" s="15">
        <f t="shared" si="105"/>
        <v>0</v>
      </c>
      <c r="BF106" s="10" t="str">
        <f>IFERROR(VLOOKUP(A106,'18'!U:V,2,0),"0")</f>
        <v>0</v>
      </c>
      <c r="BG106" s="5" t="s">
        <v>168</v>
      </c>
      <c r="BH106" s="15">
        <f t="shared" si="75"/>
        <v>0</v>
      </c>
      <c r="BI106" s="10" t="str">
        <f>IFERROR(VLOOKUP(A106,'19'!U:V,2,0),"0")</f>
        <v>0</v>
      </c>
      <c r="BJ106" s="5" t="s">
        <v>168</v>
      </c>
      <c r="BK106" s="15">
        <f t="shared" si="76"/>
        <v>0</v>
      </c>
      <c r="BL106" s="10" t="str">
        <f>IFERROR(VLOOKUP(A106,'20'!U:V,2,0),"0")</f>
        <v>0</v>
      </c>
      <c r="BM106" s="5" t="s">
        <v>168</v>
      </c>
      <c r="BN106" s="15">
        <f t="shared" si="77"/>
        <v>0</v>
      </c>
      <c r="BO106" s="10" t="str">
        <f>IFERROR(VLOOKUP(A106,'21'!U:V,2,0),"0")</f>
        <v>0</v>
      </c>
      <c r="BP106" s="5" t="s">
        <v>168</v>
      </c>
      <c r="BQ106" s="15">
        <f t="shared" si="78"/>
        <v>0</v>
      </c>
      <c r="BR106" s="10" t="str">
        <f>IFERROR(VLOOKUP(A106,'22'!U:V,2,0),"0")</f>
        <v>0</v>
      </c>
      <c r="BS106" s="5" t="s">
        <v>168</v>
      </c>
      <c r="BT106" s="15">
        <f t="shared" si="79"/>
        <v>0</v>
      </c>
      <c r="BU106" s="10" t="str">
        <f>IFERROR(VLOOKUP(A106,'23'!U:V,2,0),"0")</f>
        <v>0</v>
      </c>
      <c r="BV106" s="5" t="s">
        <v>168</v>
      </c>
      <c r="BW106" s="15">
        <f t="shared" si="80"/>
        <v>0</v>
      </c>
      <c r="BX106" s="10" t="str">
        <f>IFERROR(VLOOKUP(A106,'24'!U:V,2,0),"0")</f>
        <v>0</v>
      </c>
      <c r="BY106" s="5" t="s">
        <v>168</v>
      </c>
      <c r="BZ106" s="15">
        <f t="shared" si="81"/>
        <v>0</v>
      </c>
      <c r="CA106" s="10" t="str">
        <f>IFERROR(VLOOKUP(A106,'25'!U:V,2,0),"0")</f>
        <v>0</v>
      </c>
      <c r="CB106" s="5" t="s">
        <v>168</v>
      </c>
      <c r="CC106" s="15">
        <f t="shared" si="82"/>
        <v>0</v>
      </c>
      <c r="CD106" s="10" t="str">
        <f>IFERROR(VLOOKUP(A106,'26'!U:V,2,0),"0")</f>
        <v>0</v>
      </c>
      <c r="CE106" s="5" t="s">
        <v>168</v>
      </c>
      <c r="CF106" s="15">
        <f t="shared" si="83"/>
        <v>0</v>
      </c>
      <c r="CG106" s="10" t="str">
        <f>IFERROR(VLOOKUP(A106,'27'!U:V,2,0),"0")</f>
        <v>0</v>
      </c>
      <c r="CH106" s="5" t="s">
        <v>168</v>
      </c>
      <c r="CI106" s="15">
        <f t="shared" si="84"/>
        <v>0</v>
      </c>
      <c r="CJ106" s="10" t="str">
        <f>IFERROR(VLOOKUP(A106,'28'!U:V,2,0),"0")</f>
        <v>0</v>
      </c>
      <c r="CK106" s="5" t="s">
        <v>168</v>
      </c>
      <c r="CL106" s="15">
        <f t="shared" si="85"/>
        <v>0</v>
      </c>
      <c r="CM106" s="10" t="str">
        <f>IFERROR(VLOOKUP(A106,'29'!U:V,2,0),"0")</f>
        <v>0</v>
      </c>
      <c r="CN106" s="5" t="s">
        <v>168</v>
      </c>
      <c r="CO106" s="15">
        <f t="shared" si="86"/>
        <v>0</v>
      </c>
      <c r="CP106" s="10" t="str">
        <f>IFERROR(VLOOKUP(A106,'30'!U:V,2,0),"0")</f>
        <v>0</v>
      </c>
      <c r="CQ106" s="5" t="s">
        <v>168</v>
      </c>
      <c r="CR106" s="15">
        <f t="shared" si="87"/>
        <v>0</v>
      </c>
      <c r="CS106" s="10" t="str">
        <f>IFERROR(VLOOKUP(A106,'31'!U:V,2,0),"0")</f>
        <v>0</v>
      </c>
      <c r="CT106" s="5" t="s">
        <v>168</v>
      </c>
      <c r="CU106" s="15">
        <f t="shared" si="88"/>
        <v>0</v>
      </c>
      <c r="CV106" s="10" t="str">
        <f>IFERROR(VLOOKUP(A106,'เซต1-28'!V:W,2,0),"0")</f>
        <v>0</v>
      </c>
      <c r="CW106" s="5" t="s">
        <v>168</v>
      </c>
      <c r="CX106" s="15">
        <f t="shared" si="74"/>
        <v>0</v>
      </c>
    </row>
    <row r="107" spans="1:102" x14ac:dyDescent="0.25">
      <c r="A107" s="5" t="s">
        <v>248</v>
      </c>
      <c r="B107" s="4" t="s">
        <v>249</v>
      </c>
      <c r="C107" s="13">
        <v>0</v>
      </c>
      <c r="D107" s="19">
        <f t="shared" si="55"/>
        <v>5</v>
      </c>
      <c r="E107" s="5" t="s">
        <v>168</v>
      </c>
      <c r="F107" s="13">
        <f t="shared" si="106"/>
        <v>0</v>
      </c>
      <c r="G107" s="10" t="str">
        <f>IFERROR(VLOOKUP(A107,'1'!U:V,2,0),"0")</f>
        <v>0</v>
      </c>
      <c r="H107" s="5" t="s">
        <v>168</v>
      </c>
      <c r="I107" s="15">
        <f t="shared" si="89"/>
        <v>0</v>
      </c>
      <c r="J107" s="10" t="str">
        <f>IFERROR(VLOOKUP(A107,'2'!U:V,2,0),"0")</f>
        <v>0</v>
      </c>
      <c r="K107" s="5" t="s">
        <v>168</v>
      </c>
      <c r="L107" s="15">
        <f t="shared" si="90"/>
        <v>0</v>
      </c>
      <c r="M107" s="10" t="str">
        <f>IFERROR(VLOOKUP(A107,'3'!U:V,2,0),"0")</f>
        <v>0</v>
      </c>
      <c r="N107" s="5" t="s">
        <v>168</v>
      </c>
      <c r="O107" s="15">
        <f t="shared" si="91"/>
        <v>0</v>
      </c>
      <c r="P107" s="10" t="str">
        <f>IFERROR(VLOOKUP(A107,'4'!U:V,2,0),"0")</f>
        <v>0</v>
      </c>
      <c r="Q107" s="5" t="s">
        <v>168</v>
      </c>
      <c r="R107" s="15">
        <f t="shared" si="92"/>
        <v>0</v>
      </c>
      <c r="S107" s="10">
        <f>IFERROR(VLOOKUP(A107,'5'!U:V,2,0),"0")</f>
        <v>5</v>
      </c>
      <c r="T107" s="5" t="s">
        <v>168</v>
      </c>
      <c r="U107" s="15">
        <f t="shared" si="93"/>
        <v>0</v>
      </c>
      <c r="V107" s="10" t="str">
        <f>IFERROR(VLOOKUP(A107,'6'!U:V,2,0),"0")</f>
        <v>0</v>
      </c>
      <c r="W107" s="5" t="s">
        <v>168</v>
      </c>
      <c r="X107" s="15">
        <f t="shared" si="94"/>
        <v>0</v>
      </c>
      <c r="Y107" s="10" t="str">
        <f>IFERROR(VLOOKUP(A107,'7'!U:V,2,0),"0")</f>
        <v>0</v>
      </c>
      <c r="Z107" s="5" t="s">
        <v>168</v>
      </c>
      <c r="AA107" s="15">
        <f t="shared" si="95"/>
        <v>0</v>
      </c>
      <c r="AB107" s="10" t="str">
        <f>IFERROR(VLOOKUP(A107,'8'!U:V,2,0),"0")</f>
        <v>0</v>
      </c>
      <c r="AC107" s="5" t="s">
        <v>168</v>
      </c>
      <c r="AD107" s="15">
        <f t="shared" si="96"/>
        <v>0</v>
      </c>
      <c r="AE107" s="10" t="str">
        <f>IFERROR(VLOOKUP(A107,'9'!U:V,2,0),"0")</f>
        <v>0</v>
      </c>
      <c r="AF107" s="5" t="s">
        <v>168</v>
      </c>
      <c r="AG107" s="15">
        <f t="shared" si="97"/>
        <v>0</v>
      </c>
      <c r="AH107" s="10" t="str">
        <f>IFERROR(VLOOKUP(A107,'10'!U:V,2,0),"0")</f>
        <v>0</v>
      </c>
      <c r="AI107" s="5" t="s">
        <v>168</v>
      </c>
      <c r="AJ107" s="15">
        <f t="shared" si="98"/>
        <v>0</v>
      </c>
      <c r="AK107" s="10" t="str">
        <f>IFERROR(VLOOKUP(A107,'11'!U:V,2,0),"0")</f>
        <v>0</v>
      </c>
      <c r="AL107" s="5" t="s">
        <v>168</v>
      </c>
      <c r="AM107" s="15">
        <f t="shared" si="99"/>
        <v>0</v>
      </c>
      <c r="AN107" s="10" t="str">
        <f>IFERROR(VLOOKUP(A107,'12'!U:V,2,0),"0")</f>
        <v>0</v>
      </c>
      <c r="AO107" s="5" t="s">
        <v>168</v>
      </c>
      <c r="AP107" s="15">
        <f t="shared" si="100"/>
        <v>0</v>
      </c>
      <c r="AQ107" s="10" t="str">
        <f>IFERROR(VLOOKUP(A107,'13'!U:V,2,0),"0")</f>
        <v>0</v>
      </c>
      <c r="AR107" s="5" t="s">
        <v>168</v>
      </c>
      <c r="AS107" s="15">
        <f t="shared" si="101"/>
        <v>0</v>
      </c>
      <c r="AT107" s="10" t="str">
        <f>IFERROR(VLOOKUP(A107,'14'!U:V,2,0),"0")</f>
        <v>0</v>
      </c>
      <c r="AU107" s="5" t="s">
        <v>168</v>
      </c>
      <c r="AV107" s="15">
        <f t="shared" si="102"/>
        <v>0</v>
      </c>
      <c r="AW107" s="10" t="str">
        <f>IFERROR(VLOOKUP(A107,'15'!U:V,2,0),"0")</f>
        <v>0</v>
      </c>
      <c r="AX107" s="5" t="s">
        <v>168</v>
      </c>
      <c r="AY107" s="15">
        <f t="shared" si="103"/>
        <v>0</v>
      </c>
      <c r="AZ107" s="10" t="str">
        <f>IFERROR(VLOOKUP(A107,'16'!U:V,2,0),"0")</f>
        <v>0</v>
      </c>
      <c r="BA107" s="5" t="s">
        <v>168</v>
      </c>
      <c r="BB107" s="15">
        <f t="shared" si="104"/>
        <v>0</v>
      </c>
      <c r="BC107" s="10" t="str">
        <f>IFERROR(VLOOKUP(A107,'17'!U:V,2,0),"0")</f>
        <v>0</v>
      </c>
      <c r="BD107" s="5" t="s">
        <v>168</v>
      </c>
      <c r="BE107" s="15">
        <f t="shared" si="105"/>
        <v>0</v>
      </c>
      <c r="BF107" s="10" t="str">
        <f>IFERROR(VLOOKUP(A107,'18'!U:V,2,0),"0")</f>
        <v>0</v>
      </c>
      <c r="BG107" s="5" t="s">
        <v>168</v>
      </c>
      <c r="BH107" s="15">
        <f t="shared" si="75"/>
        <v>0</v>
      </c>
      <c r="BI107" s="10" t="str">
        <f>IFERROR(VLOOKUP(A107,'19'!U:V,2,0),"0")</f>
        <v>0</v>
      </c>
      <c r="BJ107" s="5" t="s">
        <v>168</v>
      </c>
      <c r="BK107" s="15">
        <f t="shared" si="76"/>
        <v>0</v>
      </c>
      <c r="BL107" s="10" t="str">
        <f>IFERROR(VLOOKUP(A107,'20'!U:V,2,0),"0")</f>
        <v>0</v>
      </c>
      <c r="BM107" s="5" t="s">
        <v>168</v>
      </c>
      <c r="BN107" s="15">
        <f t="shared" si="77"/>
        <v>0</v>
      </c>
      <c r="BO107" s="10" t="str">
        <f>IFERROR(VLOOKUP(A107,'21'!U:V,2,0),"0")</f>
        <v>0</v>
      </c>
      <c r="BP107" s="5" t="s">
        <v>168</v>
      </c>
      <c r="BQ107" s="15">
        <f t="shared" si="78"/>
        <v>0</v>
      </c>
      <c r="BR107" s="10" t="str">
        <f>IFERROR(VLOOKUP(A107,'22'!U:V,2,0),"0")</f>
        <v>0</v>
      </c>
      <c r="BS107" s="5" t="s">
        <v>168</v>
      </c>
      <c r="BT107" s="15">
        <f t="shared" si="79"/>
        <v>0</v>
      </c>
      <c r="BU107" s="10" t="str">
        <f>IFERROR(VLOOKUP(A107,'23'!U:V,2,0),"0")</f>
        <v>0</v>
      </c>
      <c r="BV107" s="5" t="s">
        <v>168</v>
      </c>
      <c r="BW107" s="15">
        <f t="shared" si="80"/>
        <v>0</v>
      </c>
      <c r="BX107" s="10" t="str">
        <f>IFERROR(VLOOKUP(A107,'24'!U:V,2,0),"0")</f>
        <v>0</v>
      </c>
      <c r="BY107" s="5" t="s">
        <v>168</v>
      </c>
      <c r="BZ107" s="15">
        <f t="shared" si="81"/>
        <v>0</v>
      </c>
      <c r="CA107" s="10" t="str">
        <f>IFERROR(VLOOKUP(A107,'25'!U:V,2,0),"0")</f>
        <v>0</v>
      </c>
      <c r="CB107" s="5" t="s">
        <v>168</v>
      </c>
      <c r="CC107" s="15">
        <f t="shared" si="82"/>
        <v>0</v>
      </c>
      <c r="CD107" s="10" t="str">
        <f>IFERROR(VLOOKUP(A107,'26'!U:V,2,0),"0")</f>
        <v>0</v>
      </c>
      <c r="CE107" s="5" t="s">
        <v>168</v>
      </c>
      <c r="CF107" s="15">
        <f t="shared" si="83"/>
        <v>0</v>
      </c>
      <c r="CG107" s="10" t="str">
        <f>IFERROR(VLOOKUP(A107,'27'!U:V,2,0),"0")</f>
        <v>0</v>
      </c>
      <c r="CH107" s="5" t="s">
        <v>168</v>
      </c>
      <c r="CI107" s="15">
        <f t="shared" si="84"/>
        <v>0</v>
      </c>
      <c r="CJ107" s="10" t="str">
        <f>IFERROR(VLOOKUP(A107,'28'!U:V,2,0),"0")</f>
        <v>0</v>
      </c>
      <c r="CK107" s="5" t="s">
        <v>168</v>
      </c>
      <c r="CL107" s="15">
        <f t="shared" si="85"/>
        <v>0</v>
      </c>
      <c r="CM107" s="10" t="str">
        <f>IFERROR(VLOOKUP(A107,'29'!U:V,2,0),"0")</f>
        <v>0</v>
      </c>
      <c r="CN107" s="5" t="s">
        <v>168</v>
      </c>
      <c r="CO107" s="15">
        <f t="shared" si="86"/>
        <v>0</v>
      </c>
      <c r="CP107" s="10" t="str">
        <f>IFERROR(VLOOKUP(A107,'30'!U:V,2,0),"0")</f>
        <v>0</v>
      </c>
      <c r="CQ107" s="5" t="s">
        <v>168</v>
      </c>
      <c r="CR107" s="15">
        <f t="shared" si="87"/>
        <v>0</v>
      </c>
      <c r="CS107" s="10" t="str">
        <f>IFERROR(VLOOKUP(A107,'31'!U:V,2,0),"0")</f>
        <v>0</v>
      </c>
      <c r="CT107" s="5" t="s">
        <v>168</v>
      </c>
      <c r="CU107" s="15">
        <f t="shared" si="88"/>
        <v>0</v>
      </c>
      <c r="CV107" s="10" t="str">
        <f>IFERROR(VLOOKUP(A107,'เซต1-28'!V:W,2,0),"0")</f>
        <v>0</v>
      </c>
      <c r="CW107" s="5" t="s">
        <v>168</v>
      </c>
      <c r="CX107" s="15">
        <f t="shared" si="74"/>
        <v>0</v>
      </c>
    </row>
    <row r="108" spans="1:102" x14ac:dyDescent="0.25">
      <c r="A108" s="5" t="s">
        <v>154</v>
      </c>
      <c r="B108" s="4" t="s">
        <v>155</v>
      </c>
      <c r="C108" s="13">
        <v>4.5</v>
      </c>
      <c r="D108" s="19">
        <f t="shared" si="55"/>
        <v>20</v>
      </c>
      <c r="E108" s="5" t="s">
        <v>169</v>
      </c>
      <c r="F108" s="13">
        <f t="shared" si="106"/>
        <v>90</v>
      </c>
      <c r="G108" s="10" t="str">
        <f>IFERROR(VLOOKUP(A108,'1'!U:V,2,0),"0")</f>
        <v>0</v>
      </c>
      <c r="H108" s="5" t="s">
        <v>169</v>
      </c>
      <c r="I108" s="15">
        <f t="shared" si="89"/>
        <v>0</v>
      </c>
      <c r="J108" s="10" t="str">
        <f>IFERROR(VLOOKUP(A108,'2'!U:V,2,0),"0")</f>
        <v>0</v>
      </c>
      <c r="K108" s="5" t="s">
        <v>169</v>
      </c>
      <c r="L108" s="15">
        <f t="shared" si="90"/>
        <v>0</v>
      </c>
      <c r="M108" s="10" t="str">
        <f>IFERROR(VLOOKUP(A108,'3'!U:V,2,0),"0")</f>
        <v>0</v>
      </c>
      <c r="N108" s="5" t="s">
        <v>169</v>
      </c>
      <c r="O108" s="15">
        <f t="shared" si="91"/>
        <v>0</v>
      </c>
      <c r="P108" s="10" t="str">
        <f>IFERROR(VLOOKUP(A108,'4'!U:V,2,0),"0")</f>
        <v>0</v>
      </c>
      <c r="Q108" s="5" t="s">
        <v>169</v>
      </c>
      <c r="R108" s="15">
        <f t="shared" si="92"/>
        <v>0</v>
      </c>
      <c r="S108" s="10" t="str">
        <f>IFERROR(VLOOKUP(A108,'5'!U:V,2,0),"0")</f>
        <v>0</v>
      </c>
      <c r="T108" s="5" t="s">
        <v>169</v>
      </c>
      <c r="U108" s="15">
        <f t="shared" si="93"/>
        <v>0</v>
      </c>
      <c r="V108" s="10" t="str">
        <f>IFERROR(VLOOKUP(A108,'6'!U:V,2,0),"0")</f>
        <v>0</v>
      </c>
      <c r="W108" s="5" t="s">
        <v>169</v>
      </c>
      <c r="X108" s="15">
        <f t="shared" si="94"/>
        <v>0</v>
      </c>
      <c r="Y108" s="10" t="str">
        <f>IFERROR(VLOOKUP(A108,'7'!U:V,2,0),"0")</f>
        <v>0</v>
      </c>
      <c r="Z108" s="5" t="s">
        <v>169</v>
      </c>
      <c r="AA108" s="15">
        <f t="shared" si="95"/>
        <v>0</v>
      </c>
      <c r="AB108" s="10" t="str">
        <f>IFERROR(VLOOKUP(A108,'8'!U:V,2,0),"0")</f>
        <v>0</v>
      </c>
      <c r="AC108" s="5" t="s">
        <v>169</v>
      </c>
      <c r="AD108" s="15">
        <f t="shared" si="96"/>
        <v>0</v>
      </c>
      <c r="AE108" s="10" t="str">
        <f>IFERROR(VLOOKUP(A108,'9'!U:V,2,0),"0")</f>
        <v>0</v>
      </c>
      <c r="AF108" s="5" t="s">
        <v>169</v>
      </c>
      <c r="AG108" s="15">
        <f t="shared" si="97"/>
        <v>0</v>
      </c>
      <c r="AH108" s="10" t="str">
        <f>IFERROR(VLOOKUP(A108,'10'!U:V,2,0),"0")</f>
        <v>0</v>
      </c>
      <c r="AI108" s="5" t="s">
        <v>169</v>
      </c>
      <c r="AJ108" s="15">
        <f t="shared" si="98"/>
        <v>0</v>
      </c>
      <c r="AK108" s="10" t="str">
        <f>IFERROR(VLOOKUP(A108,'11'!U:V,2,0),"0")</f>
        <v>0</v>
      </c>
      <c r="AL108" s="5" t="s">
        <v>169</v>
      </c>
      <c r="AM108" s="15">
        <f t="shared" si="99"/>
        <v>0</v>
      </c>
      <c r="AN108" s="10" t="str">
        <f>IFERROR(VLOOKUP(A108,'12'!U:V,2,0),"0")</f>
        <v>0</v>
      </c>
      <c r="AO108" s="5" t="s">
        <v>169</v>
      </c>
      <c r="AP108" s="15">
        <f t="shared" si="100"/>
        <v>0</v>
      </c>
      <c r="AQ108" s="10" t="str">
        <f>IFERROR(VLOOKUP(A108,'13'!U:V,2,0),"0")</f>
        <v>0</v>
      </c>
      <c r="AR108" s="5" t="s">
        <v>169</v>
      </c>
      <c r="AS108" s="15">
        <f t="shared" si="101"/>
        <v>0</v>
      </c>
      <c r="AT108" s="10" t="str">
        <f>IFERROR(VLOOKUP(A108,'14'!U:V,2,0),"0")</f>
        <v>0</v>
      </c>
      <c r="AU108" s="5" t="s">
        <v>169</v>
      </c>
      <c r="AV108" s="15">
        <f t="shared" si="102"/>
        <v>0</v>
      </c>
      <c r="AW108" s="10" t="str">
        <f>IFERROR(VLOOKUP(A108,'15'!U:V,2,0),"0")</f>
        <v>0</v>
      </c>
      <c r="AX108" s="5" t="s">
        <v>169</v>
      </c>
      <c r="AY108" s="15">
        <f t="shared" si="103"/>
        <v>0</v>
      </c>
      <c r="AZ108" s="10" t="str">
        <f>IFERROR(VLOOKUP(A108,'16'!U:V,2,0),"0")</f>
        <v>0</v>
      </c>
      <c r="BA108" s="5" t="s">
        <v>169</v>
      </c>
      <c r="BB108" s="15">
        <f t="shared" si="104"/>
        <v>0</v>
      </c>
      <c r="BC108" s="10" t="str">
        <f>IFERROR(VLOOKUP(A108,'17'!U:V,2,0),"0")</f>
        <v>0</v>
      </c>
      <c r="BD108" s="5" t="s">
        <v>169</v>
      </c>
      <c r="BE108" s="15">
        <f t="shared" si="105"/>
        <v>0</v>
      </c>
      <c r="BF108" s="10" t="str">
        <f>IFERROR(VLOOKUP(A108,'18'!U:V,2,0),"0")</f>
        <v>0</v>
      </c>
      <c r="BG108" s="5" t="s">
        <v>169</v>
      </c>
      <c r="BH108" s="15">
        <f t="shared" si="75"/>
        <v>0</v>
      </c>
      <c r="BI108" s="10" t="str">
        <f>IFERROR(VLOOKUP(A108,'19'!U:V,2,0),"0")</f>
        <v>0</v>
      </c>
      <c r="BJ108" s="5" t="s">
        <v>169</v>
      </c>
      <c r="BK108" s="15">
        <f t="shared" si="76"/>
        <v>0</v>
      </c>
      <c r="BL108" s="10" t="str">
        <f>IFERROR(VLOOKUP(A108,'20'!U:V,2,0),"0")</f>
        <v>0</v>
      </c>
      <c r="BM108" s="5" t="s">
        <v>169</v>
      </c>
      <c r="BN108" s="15">
        <f t="shared" si="77"/>
        <v>0</v>
      </c>
      <c r="BO108" s="10" t="str">
        <f>IFERROR(VLOOKUP(A108,'21'!U:V,2,0),"0")</f>
        <v>0</v>
      </c>
      <c r="BP108" s="5" t="s">
        <v>169</v>
      </c>
      <c r="BQ108" s="15">
        <f t="shared" si="78"/>
        <v>0</v>
      </c>
      <c r="BR108" s="10" t="str">
        <f>IFERROR(VLOOKUP(A108,'22'!U:V,2,0),"0")</f>
        <v>0</v>
      </c>
      <c r="BS108" s="5" t="s">
        <v>169</v>
      </c>
      <c r="BT108" s="15">
        <f t="shared" si="79"/>
        <v>0</v>
      </c>
      <c r="BU108" s="10" t="str">
        <f>IFERROR(VLOOKUP(A108,'23'!U:V,2,0),"0")</f>
        <v>0</v>
      </c>
      <c r="BV108" s="5" t="s">
        <v>169</v>
      </c>
      <c r="BW108" s="15">
        <f t="shared" si="80"/>
        <v>0</v>
      </c>
      <c r="BX108" s="10" t="str">
        <f>IFERROR(VLOOKUP(A108,'24'!U:V,2,0),"0")</f>
        <v>0</v>
      </c>
      <c r="BY108" s="5" t="s">
        <v>169</v>
      </c>
      <c r="BZ108" s="15">
        <f t="shared" si="81"/>
        <v>0</v>
      </c>
      <c r="CA108" s="10" t="str">
        <f>IFERROR(VLOOKUP(A108,'25'!U:V,2,0),"0")</f>
        <v>0</v>
      </c>
      <c r="CB108" s="5" t="s">
        <v>169</v>
      </c>
      <c r="CC108" s="15">
        <f t="shared" si="82"/>
        <v>0</v>
      </c>
      <c r="CD108" s="10" t="str">
        <f>IFERROR(VLOOKUP(A108,'26'!U:V,2,0),"0")</f>
        <v>0</v>
      </c>
      <c r="CE108" s="5" t="s">
        <v>169</v>
      </c>
      <c r="CF108" s="15">
        <f t="shared" si="83"/>
        <v>0</v>
      </c>
      <c r="CG108" s="10">
        <f>IFERROR(VLOOKUP(A108,'27'!U:V,2,0),"0")</f>
        <v>10</v>
      </c>
      <c r="CH108" s="5" t="s">
        <v>169</v>
      </c>
      <c r="CI108" s="15">
        <f t="shared" si="84"/>
        <v>45</v>
      </c>
      <c r="CJ108" s="10">
        <f>IFERROR(VLOOKUP(A108,'28'!U:V,2,0),"0")</f>
        <v>10</v>
      </c>
      <c r="CK108" s="5" t="s">
        <v>169</v>
      </c>
      <c r="CL108" s="15">
        <f t="shared" si="85"/>
        <v>45</v>
      </c>
      <c r="CM108" s="10" t="str">
        <f>IFERROR(VLOOKUP(A108,'29'!U:V,2,0),"0")</f>
        <v>0</v>
      </c>
      <c r="CN108" s="5" t="s">
        <v>169</v>
      </c>
      <c r="CO108" s="15">
        <f t="shared" si="86"/>
        <v>0</v>
      </c>
      <c r="CP108" s="10" t="str">
        <f>IFERROR(VLOOKUP(A108,'30'!U:V,2,0),"0")</f>
        <v>0</v>
      </c>
      <c r="CQ108" s="5" t="s">
        <v>169</v>
      </c>
      <c r="CR108" s="15">
        <f t="shared" si="87"/>
        <v>0</v>
      </c>
      <c r="CS108" s="10" t="str">
        <f>IFERROR(VLOOKUP(A108,'31'!U:V,2,0),"0")</f>
        <v>0</v>
      </c>
      <c r="CT108" s="5" t="s">
        <v>169</v>
      </c>
      <c r="CU108" s="15">
        <f t="shared" si="88"/>
        <v>0</v>
      </c>
      <c r="CV108" s="10" t="str">
        <f>IFERROR(VLOOKUP(A108,'เซต1-28'!V:W,2,0),"0")</f>
        <v>0</v>
      </c>
      <c r="CW108" s="5" t="s">
        <v>169</v>
      </c>
      <c r="CX108" s="15">
        <f t="shared" si="74"/>
        <v>0</v>
      </c>
    </row>
    <row r="109" spans="1:102" x14ac:dyDescent="0.25">
      <c r="A109" s="5" t="s">
        <v>140</v>
      </c>
      <c r="B109" s="4" t="s">
        <v>141</v>
      </c>
      <c r="C109" s="13">
        <v>4.33</v>
      </c>
      <c r="D109" s="19">
        <f t="shared" si="55"/>
        <v>0</v>
      </c>
      <c r="E109" s="5" t="s">
        <v>169</v>
      </c>
      <c r="F109" s="13">
        <f t="shared" si="106"/>
        <v>0</v>
      </c>
      <c r="G109" s="10" t="str">
        <f>IFERROR(VLOOKUP(A109,'1'!U:V,2,0),"0")</f>
        <v>0</v>
      </c>
      <c r="H109" s="5" t="s">
        <v>169</v>
      </c>
      <c r="I109" s="15">
        <f t="shared" si="89"/>
        <v>0</v>
      </c>
      <c r="J109" s="10" t="str">
        <f>IFERROR(VLOOKUP(A109,'2'!U:V,2,0),"0")</f>
        <v>0</v>
      </c>
      <c r="K109" s="5" t="s">
        <v>169</v>
      </c>
      <c r="L109" s="15">
        <f t="shared" si="90"/>
        <v>0</v>
      </c>
      <c r="M109" s="10" t="str">
        <f>IFERROR(VLOOKUP(A109,'3'!U:V,2,0),"0")</f>
        <v>0</v>
      </c>
      <c r="N109" s="5" t="s">
        <v>169</v>
      </c>
      <c r="O109" s="15">
        <f t="shared" si="91"/>
        <v>0</v>
      </c>
      <c r="P109" s="10" t="str">
        <f>IFERROR(VLOOKUP(A109,'4'!U:V,2,0),"0")</f>
        <v>0</v>
      </c>
      <c r="Q109" s="5" t="s">
        <v>169</v>
      </c>
      <c r="R109" s="15">
        <f t="shared" si="92"/>
        <v>0</v>
      </c>
      <c r="S109" s="10" t="str">
        <f>IFERROR(VLOOKUP(A109,'5'!U:V,2,0),"0")</f>
        <v>0</v>
      </c>
      <c r="T109" s="5" t="s">
        <v>169</v>
      </c>
      <c r="U109" s="15">
        <f t="shared" si="93"/>
        <v>0</v>
      </c>
      <c r="V109" s="10" t="str">
        <f>IFERROR(VLOOKUP(A109,'6'!U:V,2,0),"0")</f>
        <v>0</v>
      </c>
      <c r="W109" s="5" t="s">
        <v>169</v>
      </c>
      <c r="X109" s="15">
        <f t="shared" si="94"/>
        <v>0</v>
      </c>
      <c r="Y109" s="10" t="str">
        <f>IFERROR(VLOOKUP(A109,'7'!U:V,2,0),"0")</f>
        <v>0</v>
      </c>
      <c r="Z109" s="5" t="s">
        <v>169</v>
      </c>
      <c r="AA109" s="15">
        <f t="shared" si="95"/>
        <v>0</v>
      </c>
      <c r="AB109" s="10" t="str">
        <f>IFERROR(VLOOKUP(A109,'8'!U:V,2,0),"0")</f>
        <v>0</v>
      </c>
      <c r="AC109" s="5" t="s">
        <v>169</v>
      </c>
      <c r="AD109" s="15">
        <f t="shared" si="96"/>
        <v>0</v>
      </c>
      <c r="AE109" s="10" t="str">
        <f>IFERROR(VLOOKUP(A109,'9'!U:V,2,0),"0")</f>
        <v>0</v>
      </c>
      <c r="AF109" s="5" t="s">
        <v>169</v>
      </c>
      <c r="AG109" s="15">
        <f t="shared" si="97"/>
        <v>0</v>
      </c>
      <c r="AH109" s="10" t="str">
        <f>IFERROR(VLOOKUP(A109,'10'!U:V,2,0),"0")</f>
        <v>0</v>
      </c>
      <c r="AI109" s="5" t="s">
        <v>169</v>
      </c>
      <c r="AJ109" s="15">
        <f t="shared" si="98"/>
        <v>0</v>
      </c>
      <c r="AK109" s="10" t="str">
        <f>IFERROR(VLOOKUP(A109,'11'!U:V,2,0),"0")</f>
        <v>0</v>
      </c>
      <c r="AL109" s="5" t="s">
        <v>169</v>
      </c>
      <c r="AM109" s="15">
        <f t="shared" si="99"/>
        <v>0</v>
      </c>
      <c r="AN109" s="10" t="str">
        <f>IFERROR(VLOOKUP(A109,'12'!U:V,2,0),"0")</f>
        <v>0</v>
      </c>
      <c r="AO109" s="5" t="s">
        <v>169</v>
      </c>
      <c r="AP109" s="15">
        <f t="shared" si="100"/>
        <v>0</v>
      </c>
      <c r="AQ109" s="10" t="str">
        <f>IFERROR(VLOOKUP(A109,'13'!U:V,2,0),"0")</f>
        <v>0</v>
      </c>
      <c r="AR109" s="5" t="s">
        <v>169</v>
      </c>
      <c r="AS109" s="15">
        <f t="shared" si="101"/>
        <v>0</v>
      </c>
      <c r="AT109" s="10" t="str">
        <f>IFERROR(VLOOKUP(A109,'14'!U:V,2,0),"0")</f>
        <v>0</v>
      </c>
      <c r="AU109" s="5" t="s">
        <v>169</v>
      </c>
      <c r="AV109" s="15">
        <f t="shared" si="102"/>
        <v>0</v>
      </c>
      <c r="AW109" s="10" t="str">
        <f>IFERROR(VLOOKUP(A109,'15'!U:V,2,0),"0")</f>
        <v>0</v>
      </c>
      <c r="AX109" s="5" t="s">
        <v>169</v>
      </c>
      <c r="AY109" s="15">
        <f t="shared" si="103"/>
        <v>0</v>
      </c>
      <c r="AZ109" s="10" t="str">
        <f>IFERROR(VLOOKUP(A109,'16'!U:V,2,0),"0")</f>
        <v>0</v>
      </c>
      <c r="BA109" s="5" t="s">
        <v>169</v>
      </c>
      <c r="BB109" s="15">
        <f t="shared" si="104"/>
        <v>0</v>
      </c>
      <c r="BC109" s="10" t="str">
        <f>IFERROR(VLOOKUP(A109,'17'!U:V,2,0),"0")</f>
        <v>0</v>
      </c>
      <c r="BD109" s="5" t="s">
        <v>169</v>
      </c>
      <c r="BE109" s="15">
        <f t="shared" si="105"/>
        <v>0</v>
      </c>
      <c r="BF109" s="10" t="str">
        <f>IFERROR(VLOOKUP(A109,'18'!U:V,2,0),"0")</f>
        <v>0</v>
      </c>
      <c r="BG109" s="5" t="s">
        <v>169</v>
      </c>
      <c r="BH109" s="15">
        <f t="shared" si="75"/>
        <v>0</v>
      </c>
      <c r="BI109" s="10" t="str">
        <f>IFERROR(VLOOKUP(A109,'19'!U:V,2,0),"0")</f>
        <v>0</v>
      </c>
      <c r="BJ109" s="5" t="s">
        <v>169</v>
      </c>
      <c r="BK109" s="15">
        <f t="shared" si="76"/>
        <v>0</v>
      </c>
      <c r="BL109" s="10" t="str">
        <f>IFERROR(VLOOKUP(A109,'20'!U:V,2,0),"0")</f>
        <v>0</v>
      </c>
      <c r="BM109" s="5" t="s">
        <v>169</v>
      </c>
      <c r="BN109" s="15">
        <f t="shared" si="77"/>
        <v>0</v>
      </c>
      <c r="BO109" s="10" t="str">
        <f>IFERROR(VLOOKUP(A109,'21'!U:V,2,0),"0")</f>
        <v>0</v>
      </c>
      <c r="BP109" s="5" t="s">
        <v>169</v>
      </c>
      <c r="BQ109" s="15">
        <f t="shared" si="78"/>
        <v>0</v>
      </c>
      <c r="BR109" s="10" t="str">
        <f>IFERROR(VLOOKUP(A109,'22'!U:V,2,0),"0")</f>
        <v>0</v>
      </c>
      <c r="BS109" s="5" t="s">
        <v>169</v>
      </c>
      <c r="BT109" s="15">
        <f t="shared" si="79"/>
        <v>0</v>
      </c>
      <c r="BU109" s="10" t="str">
        <f>IFERROR(VLOOKUP(A109,'23'!U:V,2,0),"0")</f>
        <v>0</v>
      </c>
      <c r="BV109" s="5" t="s">
        <v>169</v>
      </c>
      <c r="BW109" s="15">
        <f t="shared" si="80"/>
        <v>0</v>
      </c>
      <c r="BX109" s="10" t="str">
        <f>IFERROR(VLOOKUP(A109,'24'!U:V,2,0),"0")</f>
        <v>0</v>
      </c>
      <c r="BY109" s="5" t="s">
        <v>169</v>
      </c>
      <c r="BZ109" s="15">
        <f t="shared" si="81"/>
        <v>0</v>
      </c>
      <c r="CA109" s="10" t="str">
        <f>IFERROR(VLOOKUP(A109,'25'!U:V,2,0),"0")</f>
        <v>0</v>
      </c>
      <c r="CB109" s="5" t="s">
        <v>169</v>
      </c>
      <c r="CC109" s="15">
        <f t="shared" si="82"/>
        <v>0</v>
      </c>
      <c r="CD109" s="10" t="str">
        <f>IFERROR(VLOOKUP(A109,'26'!U:V,2,0),"0")</f>
        <v>0</v>
      </c>
      <c r="CE109" s="5" t="s">
        <v>169</v>
      </c>
      <c r="CF109" s="15">
        <f t="shared" si="83"/>
        <v>0</v>
      </c>
      <c r="CG109" s="10" t="str">
        <f>IFERROR(VLOOKUP(A109,'27'!U:V,2,0),"0")</f>
        <v>0</v>
      </c>
      <c r="CH109" s="5" t="s">
        <v>169</v>
      </c>
      <c r="CI109" s="15">
        <f t="shared" si="84"/>
        <v>0</v>
      </c>
      <c r="CJ109" s="10" t="str">
        <f>IFERROR(VLOOKUP(A109,'28'!U:V,2,0),"0")</f>
        <v>0</v>
      </c>
      <c r="CK109" s="5" t="s">
        <v>169</v>
      </c>
      <c r="CL109" s="15">
        <f t="shared" si="85"/>
        <v>0</v>
      </c>
      <c r="CM109" s="10" t="str">
        <f>IFERROR(VLOOKUP(A109,'29'!U:V,2,0),"0")</f>
        <v>0</v>
      </c>
      <c r="CN109" s="5" t="s">
        <v>169</v>
      </c>
      <c r="CO109" s="15">
        <f t="shared" si="86"/>
        <v>0</v>
      </c>
      <c r="CP109" s="10" t="str">
        <f>IFERROR(VLOOKUP(A109,'30'!U:V,2,0),"0")</f>
        <v>0</v>
      </c>
      <c r="CQ109" s="5" t="s">
        <v>169</v>
      </c>
      <c r="CR109" s="15">
        <f t="shared" si="87"/>
        <v>0</v>
      </c>
      <c r="CS109" s="10" t="str">
        <f>IFERROR(VLOOKUP(A109,'31'!U:V,2,0),"0")</f>
        <v>0</v>
      </c>
      <c r="CT109" s="5" t="s">
        <v>169</v>
      </c>
      <c r="CU109" s="15">
        <f t="shared" si="88"/>
        <v>0</v>
      </c>
      <c r="CV109" s="10" t="str">
        <f>IFERROR(VLOOKUP(A109,'เซต1-28'!V:W,2,0),"0")</f>
        <v>0</v>
      </c>
      <c r="CW109" s="5" t="s">
        <v>169</v>
      </c>
      <c r="CX109" s="15">
        <f t="shared" si="74"/>
        <v>0</v>
      </c>
    </row>
    <row r="110" spans="1:102" x14ac:dyDescent="0.25">
      <c r="A110" s="5" t="s">
        <v>159</v>
      </c>
      <c r="B110" s="4" t="s">
        <v>160</v>
      </c>
      <c r="C110" s="13">
        <v>17.5</v>
      </c>
      <c r="D110" s="19">
        <f t="shared" si="55"/>
        <v>0</v>
      </c>
      <c r="E110" s="5" t="s">
        <v>170</v>
      </c>
      <c r="F110" s="13">
        <f t="shared" si="106"/>
        <v>0</v>
      </c>
      <c r="G110" s="10" t="str">
        <f>IFERROR(VLOOKUP(A110,'1'!U:V,2,0),"0")</f>
        <v>0</v>
      </c>
      <c r="H110" s="5" t="s">
        <v>170</v>
      </c>
      <c r="I110" s="15">
        <f t="shared" si="89"/>
        <v>0</v>
      </c>
      <c r="J110" s="10" t="str">
        <f>IFERROR(VLOOKUP(A110,'2'!U:V,2,0),"0")</f>
        <v>0</v>
      </c>
      <c r="K110" s="5" t="s">
        <v>170</v>
      </c>
      <c r="L110" s="15">
        <f t="shared" si="90"/>
        <v>0</v>
      </c>
      <c r="M110" s="10" t="str">
        <f>IFERROR(VLOOKUP(A110,'3'!U:V,2,0),"0")</f>
        <v>0</v>
      </c>
      <c r="N110" s="5" t="s">
        <v>170</v>
      </c>
      <c r="O110" s="15">
        <f t="shared" si="91"/>
        <v>0</v>
      </c>
      <c r="P110" s="10" t="str">
        <f>IFERROR(VLOOKUP(A110,'4'!U:V,2,0),"0")</f>
        <v>0</v>
      </c>
      <c r="Q110" s="5" t="s">
        <v>170</v>
      </c>
      <c r="R110" s="15">
        <f t="shared" si="92"/>
        <v>0</v>
      </c>
      <c r="S110" s="10" t="str">
        <f>IFERROR(VLOOKUP(A110,'5'!U:V,2,0),"0")</f>
        <v>0</v>
      </c>
      <c r="T110" s="5" t="s">
        <v>170</v>
      </c>
      <c r="U110" s="15">
        <f t="shared" si="93"/>
        <v>0</v>
      </c>
      <c r="V110" s="10" t="str">
        <f>IFERROR(VLOOKUP(A110,'6'!U:V,2,0),"0")</f>
        <v>0</v>
      </c>
      <c r="W110" s="5" t="s">
        <v>170</v>
      </c>
      <c r="X110" s="15">
        <f t="shared" si="94"/>
        <v>0</v>
      </c>
      <c r="Y110" s="10" t="str">
        <f>IFERROR(VLOOKUP(A110,'7'!U:V,2,0),"0")</f>
        <v>0</v>
      </c>
      <c r="Z110" s="5" t="s">
        <v>170</v>
      </c>
      <c r="AA110" s="15">
        <f t="shared" si="95"/>
        <v>0</v>
      </c>
      <c r="AB110" s="10" t="str">
        <f>IFERROR(VLOOKUP(A110,'8'!U:V,2,0),"0")</f>
        <v>0</v>
      </c>
      <c r="AC110" s="5" t="s">
        <v>170</v>
      </c>
      <c r="AD110" s="15">
        <f t="shared" si="96"/>
        <v>0</v>
      </c>
      <c r="AE110" s="10" t="str">
        <f>IFERROR(VLOOKUP(A110,'9'!U:V,2,0),"0")</f>
        <v>0</v>
      </c>
      <c r="AF110" s="5" t="s">
        <v>170</v>
      </c>
      <c r="AG110" s="15">
        <f t="shared" si="97"/>
        <v>0</v>
      </c>
      <c r="AH110" s="10" t="str">
        <f>IFERROR(VLOOKUP(A110,'10'!U:V,2,0),"0")</f>
        <v>0</v>
      </c>
      <c r="AI110" s="5" t="s">
        <v>170</v>
      </c>
      <c r="AJ110" s="15">
        <f t="shared" si="98"/>
        <v>0</v>
      </c>
      <c r="AK110" s="10" t="str">
        <f>IFERROR(VLOOKUP(A110,'11'!U:V,2,0),"0")</f>
        <v>0</v>
      </c>
      <c r="AL110" s="5" t="s">
        <v>170</v>
      </c>
      <c r="AM110" s="15">
        <f t="shared" si="99"/>
        <v>0</v>
      </c>
      <c r="AN110" s="10" t="str">
        <f>IFERROR(VLOOKUP(A110,'12'!U:V,2,0),"0")</f>
        <v>0</v>
      </c>
      <c r="AO110" s="5" t="s">
        <v>170</v>
      </c>
      <c r="AP110" s="15">
        <f t="shared" si="100"/>
        <v>0</v>
      </c>
      <c r="AQ110" s="10" t="str">
        <f>IFERROR(VLOOKUP(A110,'13'!U:V,2,0),"0")</f>
        <v>0</v>
      </c>
      <c r="AR110" s="5" t="s">
        <v>170</v>
      </c>
      <c r="AS110" s="15">
        <f t="shared" si="101"/>
        <v>0</v>
      </c>
      <c r="AT110" s="10" t="str">
        <f>IFERROR(VLOOKUP(A110,'14'!U:V,2,0),"0")</f>
        <v>0</v>
      </c>
      <c r="AU110" s="5" t="s">
        <v>170</v>
      </c>
      <c r="AV110" s="15">
        <f t="shared" si="102"/>
        <v>0</v>
      </c>
      <c r="AW110" s="10" t="str">
        <f>IFERROR(VLOOKUP(A110,'15'!U:V,2,0),"0")</f>
        <v>0</v>
      </c>
      <c r="AX110" s="5" t="s">
        <v>170</v>
      </c>
      <c r="AY110" s="15">
        <f t="shared" si="103"/>
        <v>0</v>
      </c>
      <c r="AZ110" s="10" t="str">
        <f>IFERROR(VLOOKUP(A110,'16'!U:V,2,0),"0")</f>
        <v>0</v>
      </c>
      <c r="BA110" s="5" t="s">
        <v>170</v>
      </c>
      <c r="BB110" s="15">
        <f t="shared" si="104"/>
        <v>0</v>
      </c>
      <c r="BC110" s="10" t="str">
        <f>IFERROR(VLOOKUP(A110,'17'!U:V,2,0),"0")</f>
        <v>0</v>
      </c>
      <c r="BD110" s="5" t="s">
        <v>170</v>
      </c>
      <c r="BE110" s="15">
        <f t="shared" si="105"/>
        <v>0</v>
      </c>
      <c r="BF110" s="10" t="str">
        <f>IFERROR(VLOOKUP(A110,'18'!U:V,2,0),"0")</f>
        <v>0</v>
      </c>
      <c r="BG110" s="5" t="s">
        <v>170</v>
      </c>
      <c r="BH110" s="15">
        <f t="shared" si="75"/>
        <v>0</v>
      </c>
      <c r="BI110" s="10" t="str">
        <f>IFERROR(VLOOKUP(A110,'19'!U:V,2,0),"0")</f>
        <v>0</v>
      </c>
      <c r="BJ110" s="5" t="s">
        <v>170</v>
      </c>
      <c r="BK110" s="15">
        <f t="shared" si="76"/>
        <v>0</v>
      </c>
      <c r="BL110" s="10" t="str">
        <f>IFERROR(VLOOKUP(A110,'20'!U:V,2,0),"0")</f>
        <v>0</v>
      </c>
      <c r="BM110" s="5" t="s">
        <v>170</v>
      </c>
      <c r="BN110" s="15">
        <f t="shared" si="77"/>
        <v>0</v>
      </c>
      <c r="BO110" s="10" t="str">
        <f>IFERROR(VLOOKUP(A110,'21'!U:V,2,0),"0")</f>
        <v>0</v>
      </c>
      <c r="BP110" s="5" t="s">
        <v>170</v>
      </c>
      <c r="BQ110" s="15">
        <f t="shared" si="78"/>
        <v>0</v>
      </c>
      <c r="BR110" s="10" t="str">
        <f>IFERROR(VLOOKUP(A110,'22'!U:V,2,0),"0")</f>
        <v>0</v>
      </c>
      <c r="BS110" s="5" t="s">
        <v>170</v>
      </c>
      <c r="BT110" s="15">
        <f t="shared" si="79"/>
        <v>0</v>
      </c>
      <c r="BU110" s="10" t="str">
        <f>IFERROR(VLOOKUP(A110,'23'!U:V,2,0),"0")</f>
        <v>0</v>
      </c>
      <c r="BV110" s="5" t="s">
        <v>170</v>
      </c>
      <c r="BW110" s="15">
        <f t="shared" si="80"/>
        <v>0</v>
      </c>
      <c r="BX110" s="10" t="str">
        <f>IFERROR(VLOOKUP(A110,'24'!U:V,2,0),"0")</f>
        <v>0</v>
      </c>
      <c r="BY110" s="5" t="s">
        <v>170</v>
      </c>
      <c r="BZ110" s="15">
        <f t="shared" si="81"/>
        <v>0</v>
      </c>
      <c r="CA110" s="10" t="str">
        <f>IFERROR(VLOOKUP(A110,'25'!U:V,2,0),"0")</f>
        <v>0</v>
      </c>
      <c r="CB110" s="5" t="s">
        <v>170</v>
      </c>
      <c r="CC110" s="15">
        <f t="shared" si="82"/>
        <v>0</v>
      </c>
      <c r="CD110" s="10" t="str">
        <f>IFERROR(VLOOKUP(A110,'26'!U:V,2,0),"0")</f>
        <v>0</v>
      </c>
      <c r="CE110" s="5" t="s">
        <v>170</v>
      </c>
      <c r="CF110" s="15">
        <f t="shared" si="83"/>
        <v>0</v>
      </c>
      <c r="CG110" s="10" t="str">
        <f>IFERROR(VLOOKUP(A110,'27'!U:V,2,0),"0")</f>
        <v>0</v>
      </c>
      <c r="CH110" s="5" t="s">
        <v>170</v>
      </c>
      <c r="CI110" s="15">
        <f t="shared" si="84"/>
        <v>0</v>
      </c>
      <c r="CJ110" s="10" t="str">
        <f>IFERROR(VLOOKUP(A110,'28'!U:V,2,0),"0")</f>
        <v>0</v>
      </c>
      <c r="CK110" s="5" t="s">
        <v>170</v>
      </c>
      <c r="CL110" s="15">
        <f t="shared" si="85"/>
        <v>0</v>
      </c>
      <c r="CM110" s="10" t="str">
        <f>IFERROR(VLOOKUP(A110,'29'!U:V,2,0),"0")</f>
        <v>0</v>
      </c>
      <c r="CN110" s="5" t="s">
        <v>170</v>
      </c>
      <c r="CO110" s="15">
        <f t="shared" si="86"/>
        <v>0</v>
      </c>
      <c r="CP110" s="10" t="str">
        <f>IFERROR(VLOOKUP(A110,'30'!U:V,2,0),"0")</f>
        <v>0</v>
      </c>
      <c r="CQ110" s="5" t="s">
        <v>170</v>
      </c>
      <c r="CR110" s="15">
        <f t="shared" si="87"/>
        <v>0</v>
      </c>
      <c r="CS110" s="10" t="str">
        <f>IFERROR(VLOOKUP(A110,'31'!U:V,2,0),"0")</f>
        <v>0</v>
      </c>
      <c r="CT110" s="5" t="s">
        <v>170</v>
      </c>
      <c r="CU110" s="15">
        <f t="shared" si="88"/>
        <v>0</v>
      </c>
      <c r="CV110" s="10" t="str">
        <f>IFERROR(VLOOKUP(A110,'เซต1-28'!V:W,2,0),"0")</f>
        <v>0</v>
      </c>
      <c r="CW110" s="5" t="s">
        <v>170</v>
      </c>
      <c r="CX110" s="15">
        <f t="shared" si="74"/>
        <v>0</v>
      </c>
    </row>
    <row r="111" spans="1:102" x14ac:dyDescent="0.25">
      <c r="A111" s="5" t="s">
        <v>142</v>
      </c>
      <c r="B111" s="4" t="s">
        <v>143</v>
      </c>
      <c r="C111" s="13">
        <f>7.5*1</f>
        <v>7.5</v>
      </c>
      <c r="D111" s="19">
        <f t="shared" si="55"/>
        <v>23</v>
      </c>
      <c r="E111" s="5" t="s">
        <v>173</v>
      </c>
      <c r="F111" s="13">
        <f t="shared" si="106"/>
        <v>172.5</v>
      </c>
      <c r="G111" s="10" t="str">
        <f>IFERROR(VLOOKUP(A111,'1'!U:V,2,0),"0")</f>
        <v>0</v>
      </c>
      <c r="H111" s="5" t="s">
        <v>173</v>
      </c>
      <c r="I111" s="15">
        <f t="shared" si="89"/>
        <v>0</v>
      </c>
      <c r="J111" s="10" t="str">
        <f>IFERROR(VLOOKUP(A111,'2'!U:V,2,0),"0")</f>
        <v>0</v>
      </c>
      <c r="K111" s="5" t="s">
        <v>173</v>
      </c>
      <c r="L111" s="15">
        <f t="shared" si="90"/>
        <v>0</v>
      </c>
      <c r="M111" s="10" t="str">
        <f>IFERROR(VLOOKUP(A111,'3'!U:V,2,0),"0")</f>
        <v>0</v>
      </c>
      <c r="N111" s="5" t="s">
        <v>173</v>
      </c>
      <c r="O111" s="15">
        <f t="shared" si="91"/>
        <v>0</v>
      </c>
      <c r="P111" s="10" t="str">
        <f>IFERROR(VLOOKUP(A111,'4'!U:V,2,0),"0")</f>
        <v>0</v>
      </c>
      <c r="Q111" s="5" t="s">
        <v>173</v>
      </c>
      <c r="R111" s="15">
        <f t="shared" si="92"/>
        <v>0</v>
      </c>
      <c r="S111" s="10" t="str">
        <f>IFERROR(VLOOKUP(A111,'5'!U:V,2,0),"0")</f>
        <v>0</v>
      </c>
      <c r="T111" s="5" t="s">
        <v>173</v>
      </c>
      <c r="U111" s="15">
        <f t="shared" si="93"/>
        <v>0</v>
      </c>
      <c r="V111" s="10">
        <f>IFERROR(VLOOKUP(A111,'6'!U:V,2,0),"0")</f>
        <v>1</v>
      </c>
      <c r="W111" s="5" t="s">
        <v>173</v>
      </c>
      <c r="X111" s="15">
        <f t="shared" si="94"/>
        <v>7.5</v>
      </c>
      <c r="Y111" s="10">
        <f>IFERROR(VLOOKUP(A111,'7'!U:V,2,0),"0")</f>
        <v>2</v>
      </c>
      <c r="Z111" s="5" t="s">
        <v>173</v>
      </c>
      <c r="AA111" s="15">
        <f t="shared" si="95"/>
        <v>15</v>
      </c>
      <c r="AB111" s="10" t="str">
        <f>IFERROR(VLOOKUP(A111,'8'!U:V,2,0),"0")</f>
        <v>0</v>
      </c>
      <c r="AC111" s="5" t="s">
        <v>173</v>
      </c>
      <c r="AD111" s="15">
        <f t="shared" si="96"/>
        <v>0</v>
      </c>
      <c r="AE111" s="10">
        <f>IFERROR(VLOOKUP(A111,'9'!U:V,2,0),"0")</f>
        <v>2</v>
      </c>
      <c r="AF111" s="5" t="s">
        <v>173</v>
      </c>
      <c r="AG111" s="15">
        <f t="shared" si="97"/>
        <v>15</v>
      </c>
      <c r="AH111" s="10" t="str">
        <f>IFERROR(VLOOKUP(A111,'10'!U:V,2,0),"0")</f>
        <v>0</v>
      </c>
      <c r="AI111" s="5" t="s">
        <v>173</v>
      </c>
      <c r="AJ111" s="15">
        <f t="shared" si="98"/>
        <v>0</v>
      </c>
      <c r="AK111" s="10" t="str">
        <f>IFERROR(VLOOKUP(A111,'11'!U:V,2,0),"0")</f>
        <v>0</v>
      </c>
      <c r="AL111" s="5" t="s">
        <v>173</v>
      </c>
      <c r="AM111" s="15">
        <f t="shared" si="99"/>
        <v>0</v>
      </c>
      <c r="AN111" s="10" t="str">
        <f>IFERROR(VLOOKUP(A111,'12'!U:V,2,0),"0")</f>
        <v>0</v>
      </c>
      <c r="AO111" s="5" t="s">
        <v>173</v>
      </c>
      <c r="AP111" s="15">
        <f t="shared" si="100"/>
        <v>0</v>
      </c>
      <c r="AQ111" s="10" t="str">
        <f>IFERROR(VLOOKUP(A111,'13'!U:V,2,0),"0")</f>
        <v>0</v>
      </c>
      <c r="AR111" s="5" t="s">
        <v>173</v>
      </c>
      <c r="AS111" s="15">
        <f t="shared" si="101"/>
        <v>0</v>
      </c>
      <c r="AT111" s="10" t="str">
        <f>IFERROR(VLOOKUP(A111,'14'!U:V,2,0),"0")</f>
        <v>0</v>
      </c>
      <c r="AU111" s="5" t="s">
        <v>173</v>
      </c>
      <c r="AV111" s="15">
        <f t="shared" si="102"/>
        <v>0</v>
      </c>
      <c r="AW111" s="10">
        <f>IFERROR(VLOOKUP(A111,'15'!U:V,2,0),"0")</f>
        <v>1</v>
      </c>
      <c r="AX111" s="5" t="s">
        <v>173</v>
      </c>
      <c r="AY111" s="15">
        <f t="shared" si="103"/>
        <v>7.5</v>
      </c>
      <c r="AZ111" s="10">
        <f>IFERROR(VLOOKUP(A111,'16'!U:V,2,0),"0")</f>
        <v>2</v>
      </c>
      <c r="BA111" s="5" t="s">
        <v>173</v>
      </c>
      <c r="BB111" s="15">
        <f t="shared" si="104"/>
        <v>15</v>
      </c>
      <c r="BC111" s="10" t="str">
        <f>IFERROR(VLOOKUP(A111,'17'!U:V,2,0),"0")</f>
        <v>0</v>
      </c>
      <c r="BD111" s="5" t="s">
        <v>173</v>
      </c>
      <c r="BE111" s="15">
        <f t="shared" si="105"/>
        <v>0</v>
      </c>
      <c r="BF111" s="10">
        <f>IFERROR(VLOOKUP(A111,'18'!U:V,2,0),"0")</f>
        <v>6</v>
      </c>
      <c r="BG111" s="5" t="s">
        <v>173</v>
      </c>
      <c r="BH111" s="15">
        <f t="shared" si="75"/>
        <v>45</v>
      </c>
      <c r="BI111" s="10" t="str">
        <f>IFERROR(VLOOKUP(A111,'19'!U:V,2,0),"0")</f>
        <v>0</v>
      </c>
      <c r="BJ111" s="5" t="s">
        <v>173</v>
      </c>
      <c r="BK111" s="15">
        <f t="shared" si="76"/>
        <v>0</v>
      </c>
      <c r="BL111" s="10">
        <f>IFERROR(VLOOKUP(A111,'20'!U:V,2,0),"0")</f>
        <v>1</v>
      </c>
      <c r="BM111" s="5" t="s">
        <v>173</v>
      </c>
      <c r="BN111" s="15">
        <f t="shared" si="77"/>
        <v>7.5</v>
      </c>
      <c r="BO111" s="10" t="str">
        <f>IFERROR(VLOOKUP(A111,'21'!U:V,2,0),"0")</f>
        <v>0</v>
      </c>
      <c r="BP111" s="5" t="s">
        <v>173</v>
      </c>
      <c r="BQ111" s="15">
        <f t="shared" si="78"/>
        <v>0</v>
      </c>
      <c r="BR111" s="10">
        <f>IFERROR(VLOOKUP(A111,'22'!U:V,2,0),"0")</f>
        <v>4</v>
      </c>
      <c r="BS111" s="5" t="s">
        <v>173</v>
      </c>
      <c r="BT111" s="15">
        <f t="shared" si="79"/>
        <v>30</v>
      </c>
      <c r="BU111" s="10" t="str">
        <f>IFERROR(VLOOKUP(A111,'23'!U:V,2,0),"0")</f>
        <v>0</v>
      </c>
      <c r="BV111" s="5" t="s">
        <v>173</v>
      </c>
      <c r="BW111" s="15">
        <f t="shared" si="80"/>
        <v>0</v>
      </c>
      <c r="BX111" s="10" t="str">
        <f>IFERROR(VLOOKUP(A111,'24'!U:V,2,0),"0")</f>
        <v>0</v>
      </c>
      <c r="BY111" s="5" t="s">
        <v>173</v>
      </c>
      <c r="BZ111" s="15">
        <f t="shared" si="81"/>
        <v>0</v>
      </c>
      <c r="CA111" s="10" t="str">
        <f>IFERROR(VLOOKUP(A111,'25'!U:V,2,0),"0")</f>
        <v>0</v>
      </c>
      <c r="CB111" s="5" t="s">
        <v>173</v>
      </c>
      <c r="CC111" s="15">
        <f t="shared" si="82"/>
        <v>0</v>
      </c>
      <c r="CD111" s="10" t="str">
        <f>IFERROR(VLOOKUP(A111,'26'!U:V,2,0),"0")</f>
        <v>0</v>
      </c>
      <c r="CE111" s="5" t="s">
        <v>173</v>
      </c>
      <c r="CF111" s="15">
        <f t="shared" si="83"/>
        <v>0</v>
      </c>
      <c r="CG111" s="10" t="str">
        <f>IFERROR(VLOOKUP(A111,'27'!U:V,2,0),"0")</f>
        <v>0</v>
      </c>
      <c r="CH111" s="5" t="s">
        <v>173</v>
      </c>
      <c r="CI111" s="15">
        <f t="shared" si="84"/>
        <v>0</v>
      </c>
      <c r="CJ111" s="10">
        <f>IFERROR(VLOOKUP(A111,'28'!U:V,2,0),"0")</f>
        <v>4</v>
      </c>
      <c r="CK111" s="5" t="s">
        <v>173</v>
      </c>
      <c r="CL111" s="15">
        <f t="shared" si="85"/>
        <v>30</v>
      </c>
      <c r="CM111" s="10" t="str">
        <f>IFERROR(VLOOKUP(A111,'29'!U:V,2,0),"0")</f>
        <v>0</v>
      </c>
      <c r="CN111" s="5" t="s">
        <v>173</v>
      </c>
      <c r="CO111" s="15">
        <f t="shared" si="86"/>
        <v>0</v>
      </c>
      <c r="CP111" s="10" t="str">
        <f>IFERROR(VLOOKUP(A111,'30'!U:V,2,0),"0")</f>
        <v>0</v>
      </c>
      <c r="CQ111" s="5" t="s">
        <v>173</v>
      </c>
      <c r="CR111" s="15">
        <f t="shared" si="87"/>
        <v>0</v>
      </c>
      <c r="CS111" s="10" t="str">
        <f>IFERROR(VLOOKUP(A111,'31'!U:V,2,0),"0")</f>
        <v>0</v>
      </c>
      <c r="CT111" s="5" t="s">
        <v>173</v>
      </c>
      <c r="CU111" s="15">
        <f t="shared" si="88"/>
        <v>0</v>
      </c>
      <c r="CV111" s="10" t="str">
        <f>IFERROR(VLOOKUP(A111,'เซต1-28'!V:W,2,0),"0")</f>
        <v>0</v>
      </c>
      <c r="CW111" s="5" t="s">
        <v>173</v>
      </c>
      <c r="CX111" s="15">
        <f t="shared" si="74"/>
        <v>0</v>
      </c>
    </row>
    <row r="112" spans="1:102" x14ac:dyDescent="0.25">
      <c r="A112" s="5" t="s">
        <v>157</v>
      </c>
      <c r="B112" s="4" t="s">
        <v>158</v>
      </c>
      <c r="C112" s="13">
        <f>7.5*5</f>
        <v>37.5</v>
      </c>
      <c r="D112" s="19">
        <f t="shared" si="55"/>
        <v>0</v>
      </c>
      <c r="E112" s="5" t="s">
        <v>173</v>
      </c>
      <c r="F112" s="13">
        <f t="shared" si="106"/>
        <v>0</v>
      </c>
      <c r="G112" s="10" t="str">
        <f>IFERROR(VLOOKUP(A112,'1'!U:V,2,0),"0")</f>
        <v>0</v>
      </c>
      <c r="H112" s="5" t="s">
        <v>173</v>
      </c>
      <c r="I112" s="15">
        <f t="shared" si="89"/>
        <v>0</v>
      </c>
      <c r="J112" s="10" t="str">
        <f>IFERROR(VLOOKUP(A112,'2'!U:V,2,0),"0")</f>
        <v>0</v>
      </c>
      <c r="K112" s="5" t="s">
        <v>173</v>
      </c>
      <c r="L112" s="15">
        <f t="shared" si="90"/>
        <v>0</v>
      </c>
      <c r="M112" s="10" t="str">
        <f>IFERROR(VLOOKUP(A112,'3'!U:V,2,0),"0")</f>
        <v>0</v>
      </c>
      <c r="N112" s="5" t="s">
        <v>173</v>
      </c>
      <c r="O112" s="15">
        <f t="shared" si="91"/>
        <v>0</v>
      </c>
      <c r="P112" s="10" t="str">
        <f>IFERROR(VLOOKUP(A112,'4'!U:V,2,0),"0")</f>
        <v>0</v>
      </c>
      <c r="Q112" s="5" t="s">
        <v>173</v>
      </c>
      <c r="R112" s="15">
        <f t="shared" si="92"/>
        <v>0</v>
      </c>
      <c r="S112" s="10" t="str">
        <f>IFERROR(VLOOKUP(A112,'5'!U:V,2,0),"0")</f>
        <v>0</v>
      </c>
      <c r="T112" s="5" t="s">
        <v>173</v>
      </c>
      <c r="U112" s="15">
        <f t="shared" si="93"/>
        <v>0</v>
      </c>
      <c r="V112" s="10" t="str">
        <f>IFERROR(VLOOKUP(A112,'6'!U:V,2,0),"0")</f>
        <v>0</v>
      </c>
      <c r="W112" s="5" t="s">
        <v>173</v>
      </c>
      <c r="X112" s="15">
        <f t="shared" si="94"/>
        <v>0</v>
      </c>
      <c r="Y112" s="10" t="str">
        <f>IFERROR(VLOOKUP(A112,'7'!U:V,2,0),"0")</f>
        <v>0</v>
      </c>
      <c r="Z112" s="5" t="s">
        <v>173</v>
      </c>
      <c r="AA112" s="15">
        <f t="shared" si="95"/>
        <v>0</v>
      </c>
      <c r="AB112" s="10" t="str">
        <f>IFERROR(VLOOKUP(A112,'8'!U:V,2,0),"0")</f>
        <v>0</v>
      </c>
      <c r="AC112" s="5" t="s">
        <v>173</v>
      </c>
      <c r="AD112" s="15">
        <f t="shared" si="96"/>
        <v>0</v>
      </c>
      <c r="AE112" s="10" t="str">
        <f>IFERROR(VLOOKUP(A112,'9'!U:V,2,0),"0")</f>
        <v>0</v>
      </c>
      <c r="AF112" s="5" t="s">
        <v>173</v>
      </c>
      <c r="AG112" s="15">
        <f t="shared" si="97"/>
        <v>0</v>
      </c>
      <c r="AH112" s="10" t="str">
        <f>IFERROR(VLOOKUP(A112,'10'!U:V,2,0),"0")</f>
        <v>0</v>
      </c>
      <c r="AI112" s="5" t="s">
        <v>173</v>
      </c>
      <c r="AJ112" s="15">
        <f t="shared" si="98"/>
        <v>0</v>
      </c>
      <c r="AK112" s="10" t="str">
        <f>IFERROR(VLOOKUP(A112,'11'!U:V,2,0),"0")</f>
        <v>0</v>
      </c>
      <c r="AL112" s="5" t="s">
        <v>173</v>
      </c>
      <c r="AM112" s="15">
        <f t="shared" si="99"/>
        <v>0</v>
      </c>
      <c r="AN112" s="10" t="str">
        <f>IFERROR(VLOOKUP(A112,'12'!U:V,2,0),"0")</f>
        <v>0</v>
      </c>
      <c r="AO112" s="5" t="s">
        <v>173</v>
      </c>
      <c r="AP112" s="15">
        <f t="shared" si="100"/>
        <v>0</v>
      </c>
      <c r="AQ112" s="10" t="str">
        <f>IFERROR(VLOOKUP(A112,'13'!U:V,2,0),"0")</f>
        <v>0</v>
      </c>
      <c r="AR112" s="5" t="s">
        <v>173</v>
      </c>
      <c r="AS112" s="15">
        <f t="shared" si="101"/>
        <v>0</v>
      </c>
      <c r="AT112" s="10" t="str">
        <f>IFERROR(VLOOKUP(A112,'14'!U:V,2,0),"0")</f>
        <v>0</v>
      </c>
      <c r="AU112" s="5" t="s">
        <v>173</v>
      </c>
      <c r="AV112" s="15">
        <f t="shared" si="102"/>
        <v>0</v>
      </c>
      <c r="AW112" s="10" t="str">
        <f>IFERROR(VLOOKUP(A112,'15'!U:V,2,0),"0")</f>
        <v>0</v>
      </c>
      <c r="AX112" s="5" t="s">
        <v>173</v>
      </c>
      <c r="AY112" s="15">
        <f t="shared" si="103"/>
        <v>0</v>
      </c>
      <c r="AZ112" s="10" t="str">
        <f>IFERROR(VLOOKUP(A112,'16'!U:V,2,0),"0")</f>
        <v>0</v>
      </c>
      <c r="BA112" s="5" t="s">
        <v>173</v>
      </c>
      <c r="BB112" s="15">
        <f t="shared" si="104"/>
        <v>0</v>
      </c>
      <c r="BC112" s="10" t="str">
        <f>IFERROR(VLOOKUP(A112,'17'!U:V,2,0),"0")</f>
        <v>0</v>
      </c>
      <c r="BD112" s="5" t="s">
        <v>173</v>
      </c>
      <c r="BE112" s="15">
        <f t="shared" si="105"/>
        <v>0</v>
      </c>
      <c r="BF112" s="10" t="str">
        <f>IFERROR(VLOOKUP(A112,'18'!U:V,2,0),"0")</f>
        <v>0</v>
      </c>
      <c r="BG112" s="5" t="s">
        <v>173</v>
      </c>
      <c r="BH112" s="15">
        <f t="shared" si="75"/>
        <v>0</v>
      </c>
      <c r="BI112" s="10" t="str">
        <f>IFERROR(VLOOKUP(A112,'19'!U:V,2,0),"0")</f>
        <v>0</v>
      </c>
      <c r="BJ112" s="5" t="s">
        <v>173</v>
      </c>
      <c r="BK112" s="15">
        <f t="shared" si="76"/>
        <v>0</v>
      </c>
      <c r="BL112" s="10" t="str">
        <f>IFERROR(VLOOKUP(A112,'20'!U:V,2,0),"0")</f>
        <v>0</v>
      </c>
      <c r="BM112" s="5" t="s">
        <v>173</v>
      </c>
      <c r="BN112" s="15">
        <f t="shared" si="77"/>
        <v>0</v>
      </c>
      <c r="BO112" s="10" t="str">
        <f>IFERROR(VLOOKUP(A112,'21'!U:V,2,0),"0")</f>
        <v>0</v>
      </c>
      <c r="BP112" s="5" t="s">
        <v>173</v>
      </c>
      <c r="BQ112" s="15">
        <f t="shared" si="78"/>
        <v>0</v>
      </c>
      <c r="BR112" s="10" t="str">
        <f>IFERROR(VLOOKUP(A112,'22'!U:V,2,0),"0")</f>
        <v>0</v>
      </c>
      <c r="BS112" s="5" t="s">
        <v>173</v>
      </c>
      <c r="BT112" s="15">
        <f t="shared" si="79"/>
        <v>0</v>
      </c>
      <c r="BU112" s="10" t="str">
        <f>IFERROR(VLOOKUP(A112,'23'!U:V,2,0),"0")</f>
        <v>0</v>
      </c>
      <c r="BV112" s="5" t="s">
        <v>173</v>
      </c>
      <c r="BW112" s="15">
        <f t="shared" si="80"/>
        <v>0</v>
      </c>
      <c r="BX112" s="10" t="str">
        <f>IFERROR(VLOOKUP(A112,'24'!U:V,2,0),"0")</f>
        <v>0</v>
      </c>
      <c r="BY112" s="5" t="s">
        <v>173</v>
      </c>
      <c r="BZ112" s="15">
        <f t="shared" si="81"/>
        <v>0</v>
      </c>
      <c r="CA112" s="10" t="str">
        <f>IFERROR(VLOOKUP(A112,'25'!U:V,2,0),"0")</f>
        <v>0</v>
      </c>
      <c r="CB112" s="5" t="s">
        <v>173</v>
      </c>
      <c r="CC112" s="15">
        <f t="shared" si="82"/>
        <v>0</v>
      </c>
      <c r="CD112" s="10" t="str">
        <f>IFERROR(VLOOKUP(A112,'26'!U:V,2,0),"0")</f>
        <v>0</v>
      </c>
      <c r="CE112" s="5" t="s">
        <v>173</v>
      </c>
      <c r="CF112" s="15">
        <f t="shared" si="83"/>
        <v>0</v>
      </c>
      <c r="CG112" s="10" t="str">
        <f>IFERROR(VLOOKUP(A112,'27'!U:V,2,0),"0")</f>
        <v>0</v>
      </c>
      <c r="CH112" s="5" t="s">
        <v>173</v>
      </c>
      <c r="CI112" s="15">
        <f t="shared" si="84"/>
        <v>0</v>
      </c>
      <c r="CJ112" s="10" t="str">
        <f>IFERROR(VLOOKUP(A112,'28'!U:V,2,0),"0")</f>
        <v>0</v>
      </c>
      <c r="CK112" s="5" t="s">
        <v>173</v>
      </c>
      <c r="CL112" s="15">
        <f t="shared" si="85"/>
        <v>0</v>
      </c>
      <c r="CM112" s="10" t="str">
        <f>IFERROR(VLOOKUP(A112,'29'!U:V,2,0),"0")</f>
        <v>0</v>
      </c>
      <c r="CN112" s="5" t="s">
        <v>173</v>
      </c>
      <c r="CO112" s="15">
        <f t="shared" si="86"/>
        <v>0</v>
      </c>
      <c r="CP112" s="10" t="str">
        <f>IFERROR(VLOOKUP(A112,'30'!U:V,2,0),"0")</f>
        <v>0</v>
      </c>
      <c r="CQ112" s="5" t="s">
        <v>173</v>
      </c>
      <c r="CR112" s="15">
        <f t="shared" si="87"/>
        <v>0</v>
      </c>
      <c r="CS112" s="10" t="str">
        <f>IFERROR(VLOOKUP(A112,'31'!U:V,2,0),"0")</f>
        <v>0</v>
      </c>
      <c r="CT112" s="5" t="s">
        <v>173</v>
      </c>
      <c r="CU112" s="15">
        <f t="shared" si="88"/>
        <v>0</v>
      </c>
      <c r="CV112" s="10" t="str">
        <f>IFERROR(VLOOKUP(A112,'เซต1-28'!V:W,2,0),"0")</f>
        <v>0</v>
      </c>
      <c r="CW112" s="5" t="s">
        <v>173</v>
      </c>
      <c r="CX112" s="15">
        <f t="shared" si="74"/>
        <v>0</v>
      </c>
    </row>
    <row r="113" spans="1:102" x14ac:dyDescent="0.25">
      <c r="A113" s="5" t="s">
        <v>40</v>
      </c>
      <c r="B113" s="4" t="s">
        <v>41</v>
      </c>
      <c r="C113" s="13">
        <v>4.5</v>
      </c>
      <c r="D113" s="19">
        <f t="shared" si="55"/>
        <v>0</v>
      </c>
      <c r="E113" s="5" t="s">
        <v>169</v>
      </c>
      <c r="F113" s="13">
        <f t="shared" si="106"/>
        <v>0</v>
      </c>
      <c r="G113" s="10" t="str">
        <f>IFERROR(VLOOKUP(A113,'1'!U:V,2,0),"0")</f>
        <v>0</v>
      </c>
      <c r="H113" s="5" t="s">
        <v>169</v>
      </c>
      <c r="I113" s="15">
        <f t="shared" si="89"/>
        <v>0</v>
      </c>
      <c r="J113" s="10" t="str">
        <f>IFERROR(VLOOKUP(A113,'2'!U:V,2,0),"0")</f>
        <v>0</v>
      </c>
      <c r="K113" s="5" t="s">
        <v>169</v>
      </c>
      <c r="L113" s="15">
        <f t="shared" si="90"/>
        <v>0</v>
      </c>
      <c r="M113" s="10" t="str">
        <f>IFERROR(VLOOKUP(A113,'3'!U:V,2,0),"0")</f>
        <v>0</v>
      </c>
      <c r="N113" s="5" t="s">
        <v>169</v>
      </c>
      <c r="O113" s="15">
        <f t="shared" si="91"/>
        <v>0</v>
      </c>
      <c r="P113" s="10" t="str">
        <f>IFERROR(VLOOKUP(A113,'4'!U:V,2,0),"0")</f>
        <v>0</v>
      </c>
      <c r="Q113" s="5" t="s">
        <v>169</v>
      </c>
      <c r="R113" s="15">
        <f t="shared" si="92"/>
        <v>0</v>
      </c>
      <c r="S113" s="10" t="str">
        <f>IFERROR(VLOOKUP(A113,'5'!U:V,2,0),"0")</f>
        <v>0</v>
      </c>
      <c r="T113" s="5" t="s">
        <v>169</v>
      </c>
      <c r="U113" s="15">
        <f t="shared" si="93"/>
        <v>0</v>
      </c>
      <c r="V113" s="10" t="str">
        <f>IFERROR(VLOOKUP(A113,'6'!U:V,2,0),"0")</f>
        <v>0</v>
      </c>
      <c r="W113" s="5" t="s">
        <v>169</v>
      </c>
      <c r="X113" s="15">
        <f t="shared" si="94"/>
        <v>0</v>
      </c>
      <c r="Y113" s="10" t="str">
        <f>IFERROR(VLOOKUP(A113,'7'!U:V,2,0),"0")</f>
        <v>0</v>
      </c>
      <c r="Z113" s="5" t="s">
        <v>169</v>
      </c>
      <c r="AA113" s="15">
        <f t="shared" si="95"/>
        <v>0</v>
      </c>
      <c r="AB113" s="10" t="str">
        <f>IFERROR(VLOOKUP(A113,'8'!U:V,2,0),"0")</f>
        <v>0</v>
      </c>
      <c r="AC113" s="5" t="s">
        <v>169</v>
      </c>
      <c r="AD113" s="15">
        <f t="shared" si="96"/>
        <v>0</v>
      </c>
      <c r="AE113" s="10" t="str">
        <f>IFERROR(VLOOKUP(A113,'9'!U:V,2,0),"0")</f>
        <v>0</v>
      </c>
      <c r="AF113" s="5" t="s">
        <v>169</v>
      </c>
      <c r="AG113" s="15">
        <f t="shared" si="97"/>
        <v>0</v>
      </c>
      <c r="AH113" s="10" t="str">
        <f>IFERROR(VLOOKUP(A113,'10'!U:V,2,0),"0")</f>
        <v>0</v>
      </c>
      <c r="AI113" s="5" t="s">
        <v>169</v>
      </c>
      <c r="AJ113" s="15">
        <f t="shared" si="98"/>
        <v>0</v>
      </c>
      <c r="AK113" s="10" t="str">
        <f>IFERROR(VLOOKUP(A113,'11'!U:V,2,0),"0")</f>
        <v>0</v>
      </c>
      <c r="AL113" s="5" t="s">
        <v>169</v>
      </c>
      <c r="AM113" s="15">
        <f t="shared" si="99"/>
        <v>0</v>
      </c>
      <c r="AN113" s="10" t="str">
        <f>IFERROR(VLOOKUP(A113,'12'!U:V,2,0),"0")</f>
        <v>0</v>
      </c>
      <c r="AO113" s="5" t="s">
        <v>169</v>
      </c>
      <c r="AP113" s="15">
        <f t="shared" si="100"/>
        <v>0</v>
      </c>
      <c r="AQ113" s="10" t="str">
        <f>IFERROR(VLOOKUP(A113,'13'!U:V,2,0),"0")</f>
        <v>0</v>
      </c>
      <c r="AR113" s="5" t="s">
        <v>169</v>
      </c>
      <c r="AS113" s="15">
        <f t="shared" si="101"/>
        <v>0</v>
      </c>
      <c r="AT113" s="10" t="str">
        <f>IFERROR(VLOOKUP(A113,'14'!U:V,2,0),"0")</f>
        <v>0</v>
      </c>
      <c r="AU113" s="5" t="s">
        <v>169</v>
      </c>
      <c r="AV113" s="15">
        <f t="shared" si="102"/>
        <v>0</v>
      </c>
      <c r="AW113" s="10" t="str">
        <f>IFERROR(VLOOKUP(A113,'15'!U:V,2,0),"0")</f>
        <v>0</v>
      </c>
      <c r="AX113" s="5" t="s">
        <v>169</v>
      </c>
      <c r="AY113" s="15">
        <f t="shared" si="103"/>
        <v>0</v>
      </c>
      <c r="AZ113" s="10" t="str">
        <f>IFERROR(VLOOKUP(A113,'16'!U:V,2,0),"0")</f>
        <v>0</v>
      </c>
      <c r="BA113" s="5" t="s">
        <v>169</v>
      </c>
      <c r="BB113" s="15">
        <f t="shared" si="104"/>
        <v>0</v>
      </c>
      <c r="BC113" s="10" t="str">
        <f>IFERROR(VLOOKUP(A113,'17'!U:V,2,0),"0")</f>
        <v>0</v>
      </c>
      <c r="BD113" s="5" t="s">
        <v>169</v>
      </c>
      <c r="BE113" s="15">
        <f t="shared" si="105"/>
        <v>0</v>
      </c>
      <c r="BF113" s="10" t="str">
        <f>IFERROR(VLOOKUP(A113,'18'!U:V,2,0),"0")</f>
        <v>0</v>
      </c>
      <c r="BG113" s="5" t="s">
        <v>169</v>
      </c>
      <c r="BH113" s="15">
        <f t="shared" si="75"/>
        <v>0</v>
      </c>
      <c r="BI113" s="10" t="str">
        <f>IFERROR(VLOOKUP(A113,'19'!U:V,2,0),"0")</f>
        <v>0</v>
      </c>
      <c r="BJ113" s="5" t="s">
        <v>169</v>
      </c>
      <c r="BK113" s="15">
        <f t="shared" si="76"/>
        <v>0</v>
      </c>
      <c r="BL113" s="10" t="str">
        <f>IFERROR(VLOOKUP(A113,'20'!U:V,2,0),"0")</f>
        <v>0</v>
      </c>
      <c r="BM113" s="5" t="s">
        <v>169</v>
      </c>
      <c r="BN113" s="15">
        <f t="shared" si="77"/>
        <v>0</v>
      </c>
      <c r="BO113" s="10" t="str">
        <f>IFERROR(VLOOKUP(A113,'21'!U:V,2,0),"0")</f>
        <v>0</v>
      </c>
      <c r="BP113" s="5" t="s">
        <v>169</v>
      </c>
      <c r="BQ113" s="15">
        <f t="shared" si="78"/>
        <v>0</v>
      </c>
      <c r="BR113" s="10" t="str">
        <f>IFERROR(VLOOKUP(A113,'22'!U:V,2,0),"0")</f>
        <v>0</v>
      </c>
      <c r="BS113" s="5" t="s">
        <v>169</v>
      </c>
      <c r="BT113" s="15">
        <f t="shared" si="79"/>
        <v>0</v>
      </c>
      <c r="BU113" s="10" t="str">
        <f>IFERROR(VLOOKUP(A113,'23'!U:V,2,0),"0")</f>
        <v>0</v>
      </c>
      <c r="BV113" s="5" t="s">
        <v>169</v>
      </c>
      <c r="BW113" s="15">
        <f t="shared" si="80"/>
        <v>0</v>
      </c>
      <c r="BX113" s="10" t="str">
        <f>IFERROR(VLOOKUP(A113,'24'!U:V,2,0),"0")</f>
        <v>0</v>
      </c>
      <c r="BY113" s="5" t="s">
        <v>169</v>
      </c>
      <c r="BZ113" s="15">
        <f t="shared" si="81"/>
        <v>0</v>
      </c>
      <c r="CA113" s="10" t="str">
        <f>IFERROR(VLOOKUP(A113,'25'!U:V,2,0),"0")</f>
        <v>0</v>
      </c>
      <c r="CB113" s="5" t="s">
        <v>169</v>
      </c>
      <c r="CC113" s="15">
        <f t="shared" si="82"/>
        <v>0</v>
      </c>
      <c r="CD113" s="10" t="str">
        <f>IFERROR(VLOOKUP(A113,'26'!U:V,2,0),"0")</f>
        <v>0</v>
      </c>
      <c r="CE113" s="5" t="s">
        <v>169</v>
      </c>
      <c r="CF113" s="15">
        <f t="shared" si="83"/>
        <v>0</v>
      </c>
      <c r="CG113" s="10" t="str">
        <f>IFERROR(VLOOKUP(A113,'27'!U:V,2,0),"0")</f>
        <v>0</v>
      </c>
      <c r="CH113" s="5" t="s">
        <v>169</v>
      </c>
      <c r="CI113" s="15">
        <f t="shared" si="84"/>
        <v>0</v>
      </c>
      <c r="CJ113" s="10" t="str">
        <f>IFERROR(VLOOKUP(A113,'28'!U:V,2,0),"0")</f>
        <v>0</v>
      </c>
      <c r="CK113" s="5" t="s">
        <v>169</v>
      </c>
      <c r="CL113" s="15">
        <f t="shared" si="85"/>
        <v>0</v>
      </c>
      <c r="CM113" s="10" t="str">
        <f>IFERROR(VLOOKUP(A113,'29'!U:V,2,0),"0")</f>
        <v>0</v>
      </c>
      <c r="CN113" s="5" t="s">
        <v>169</v>
      </c>
      <c r="CO113" s="15">
        <f t="shared" si="86"/>
        <v>0</v>
      </c>
      <c r="CP113" s="10" t="str">
        <f>IFERROR(VLOOKUP(A113,'30'!U:V,2,0),"0")</f>
        <v>0</v>
      </c>
      <c r="CQ113" s="5" t="s">
        <v>169</v>
      </c>
      <c r="CR113" s="15">
        <f t="shared" si="87"/>
        <v>0</v>
      </c>
      <c r="CS113" s="10" t="str">
        <f>IFERROR(VLOOKUP(A113,'31'!U:V,2,0),"0")</f>
        <v>0</v>
      </c>
      <c r="CT113" s="5" t="s">
        <v>169</v>
      </c>
      <c r="CU113" s="15">
        <f t="shared" si="88"/>
        <v>0</v>
      </c>
      <c r="CV113" s="10" t="str">
        <f>IFERROR(VLOOKUP(A113,'เซต1-28'!V:W,2,0),"0")</f>
        <v>0</v>
      </c>
      <c r="CW113" s="5" t="s">
        <v>169</v>
      </c>
      <c r="CX113" s="15">
        <f t="shared" si="74"/>
        <v>0</v>
      </c>
    </row>
    <row r="114" spans="1:102" x14ac:dyDescent="0.6">
      <c r="A114" s="5" t="s">
        <v>254</v>
      </c>
      <c r="B114" s="1" t="s">
        <v>255</v>
      </c>
      <c r="C114" s="13">
        <v>26.81</v>
      </c>
      <c r="D114" s="19">
        <f t="shared" si="55"/>
        <v>84</v>
      </c>
      <c r="E114" s="5" t="s">
        <v>168</v>
      </c>
      <c r="F114" s="13">
        <f t="shared" si="106"/>
        <v>2252.04</v>
      </c>
      <c r="G114" s="10" t="str">
        <f>IFERROR(VLOOKUP(A114,'1'!U:V,2,0),"0")</f>
        <v>0</v>
      </c>
      <c r="H114" s="5" t="s">
        <v>168</v>
      </c>
      <c r="I114" s="15">
        <f t="shared" si="89"/>
        <v>0</v>
      </c>
      <c r="J114" s="10" t="str">
        <f>IFERROR(VLOOKUP(A114,'2'!U:V,2,0),"0")</f>
        <v>0</v>
      </c>
      <c r="K114" s="5" t="s">
        <v>168</v>
      </c>
      <c r="L114" s="15">
        <f t="shared" si="90"/>
        <v>0</v>
      </c>
      <c r="M114" s="10">
        <f>IFERROR(VLOOKUP(A114,'3'!U:V,2,0),"0")</f>
        <v>7</v>
      </c>
      <c r="N114" s="5" t="s">
        <v>168</v>
      </c>
      <c r="O114" s="15">
        <f t="shared" si="91"/>
        <v>187.67</v>
      </c>
      <c r="P114" s="10">
        <f>IFERROR(VLOOKUP(A114,'4'!U:V,2,0),"0")</f>
        <v>4</v>
      </c>
      <c r="Q114" s="5" t="s">
        <v>168</v>
      </c>
      <c r="R114" s="15">
        <f t="shared" si="92"/>
        <v>107.24</v>
      </c>
      <c r="S114" s="10">
        <f>IFERROR(VLOOKUP(A114,'5'!U:V,2,0),"0")</f>
        <v>4</v>
      </c>
      <c r="T114" s="5" t="s">
        <v>168</v>
      </c>
      <c r="U114" s="15">
        <f t="shared" si="93"/>
        <v>107.24</v>
      </c>
      <c r="V114" s="10">
        <f>IFERROR(VLOOKUP(A114,'6'!U:V,2,0),"0")</f>
        <v>5</v>
      </c>
      <c r="W114" s="5" t="s">
        <v>168</v>
      </c>
      <c r="X114" s="15">
        <f t="shared" si="94"/>
        <v>134.04999999999998</v>
      </c>
      <c r="Y114" s="10">
        <f>IFERROR(VLOOKUP(A114,'7'!U:V,2,0),"0")</f>
        <v>8</v>
      </c>
      <c r="Z114" s="5" t="s">
        <v>168</v>
      </c>
      <c r="AA114" s="15">
        <f t="shared" si="95"/>
        <v>214.48</v>
      </c>
      <c r="AB114" s="10">
        <f>IFERROR(VLOOKUP(A114,'8'!U:V,2,0),"0")</f>
        <v>7</v>
      </c>
      <c r="AC114" s="5" t="s">
        <v>168</v>
      </c>
      <c r="AD114" s="15">
        <f t="shared" si="96"/>
        <v>187.67</v>
      </c>
      <c r="AE114" s="10">
        <f>IFERROR(VLOOKUP(A114,'9'!U:V,2,0),"0")</f>
        <v>5</v>
      </c>
      <c r="AF114" s="5" t="s">
        <v>168</v>
      </c>
      <c r="AG114" s="15">
        <f t="shared" si="97"/>
        <v>134.04999999999998</v>
      </c>
      <c r="AH114" s="10">
        <f>IFERROR(VLOOKUP(A114,'10'!U:V,2,0),"0")</f>
        <v>7</v>
      </c>
      <c r="AI114" s="5" t="s">
        <v>168</v>
      </c>
      <c r="AJ114" s="15">
        <f t="shared" si="98"/>
        <v>187.67</v>
      </c>
      <c r="AK114" s="10">
        <f>IFERROR(VLOOKUP(A114,'11'!U:V,2,0),"0")</f>
        <v>5</v>
      </c>
      <c r="AL114" s="5" t="s">
        <v>168</v>
      </c>
      <c r="AM114" s="15">
        <f t="shared" si="99"/>
        <v>134.04999999999998</v>
      </c>
      <c r="AN114" s="10">
        <f>IFERROR(VLOOKUP(A114,'12'!U:V,2,0),"0")</f>
        <v>1</v>
      </c>
      <c r="AO114" s="5" t="s">
        <v>168</v>
      </c>
      <c r="AP114" s="15">
        <f t="shared" si="100"/>
        <v>26.81</v>
      </c>
      <c r="AQ114" s="10">
        <f>IFERROR(VLOOKUP(A114,'13'!U:V,2,0),"0")</f>
        <v>3</v>
      </c>
      <c r="AR114" s="5" t="s">
        <v>168</v>
      </c>
      <c r="AS114" s="15">
        <f t="shared" si="101"/>
        <v>80.429999999999993</v>
      </c>
      <c r="AT114" s="10">
        <f>IFERROR(VLOOKUP(A114,'14'!U:V,2,0),"0")</f>
        <v>11</v>
      </c>
      <c r="AU114" s="5" t="s">
        <v>168</v>
      </c>
      <c r="AV114" s="15">
        <f t="shared" si="102"/>
        <v>294.90999999999997</v>
      </c>
      <c r="AW114" s="10">
        <f>IFERROR(VLOOKUP(A114,'15'!U:V,2,0),"0")</f>
        <v>1</v>
      </c>
      <c r="AX114" s="5" t="s">
        <v>168</v>
      </c>
      <c r="AY114" s="15">
        <f t="shared" si="103"/>
        <v>26.81</v>
      </c>
      <c r="AZ114" s="10" t="str">
        <f>IFERROR(VLOOKUP(A114,'16'!U:V,2,0),"0")</f>
        <v>0</v>
      </c>
      <c r="BA114" s="5" t="s">
        <v>168</v>
      </c>
      <c r="BB114" s="15">
        <f t="shared" si="104"/>
        <v>0</v>
      </c>
      <c r="BC114" s="10">
        <f>IFERROR(VLOOKUP(A114,'17'!U:V,2,0),"0")</f>
        <v>7</v>
      </c>
      <c r="BD114" s="5" t="s">
        <v>168</v>
      </c>
      <c r="BE114" s="15">
        <f t="shared" si="105"/>
        <v>187.67</v>
      </c>
      <c r="BF114" s="10">
        <f>IFERROR(VLOOKUP(A114,'18'!U:V,2,0),"0")</f>
        <v>4</v>
      </c>
      <c r="BG114" s="5" t="s">
        <v>168</v>
      </c>
      <c r="BH114" s="15">
        <f t="shared" si="75"/>
        <v>107.24</v>
      </c>
      <c r="BI114" s="10">
        <f>IFERROR(VLOOKUP(A114,'19'!U:V,2,0),"0")</f>
        <v>1</v>
      </c>
      <c r="BJ114" s="5" t="s">
        <v>168</v>
      </c>
      <c r="BK114" s="15">
        <f t="shared" si="76"/>
        <v>26.81</v>
      </c>
      <c r="BL114" s="10" t="str">
        <f>IFERROR(VLOOKUP(A114,'20'!U:V,2,0),"0")</f>
        <v>0</v>
      </c>
      <c r="BM114" s="5" t="s">
        <v>168</v>
      </c>
      <c r="BN114" s="15">
        <f t="shared" si="77"/>
        <v>0</v>
      </c>
      <c r="BO114" s="10" t="str">
        <f>IFERROR(VLOOKUP(A114,'21'!U:V,2,0),"0")</f>
        <v>0</v>
      </c>
      <c r="BP114" s="5" t="s">
        <v>168</v>
      </c>
      <c r="BQ114" s="15">
        <f t="shared" si="78"/>
        <v>0</v>
      </c>
      <c r="BR114" s="10" t="str">
        <f>IFERROR(VLOOKUP(A114,'22'!U:V,2,0),"0")</f>
        <v>0</v>
      </c>
      <c r="BS114" s="5" t="s">
        <v>168</v>
      </c>
      <c r="BT114" s="15">
        <f t="shared" si="79"/>
        <v>0</v>
      </c>
      <c r="BU114" s="10" t="str">
        <f>IFERROR(VLOOKUP(A114,'23'!U:V,2,0),"0")</f>
        <v>0</v>
      </c>
      <c r="BV114" s="5" t="s">
        <v>168</v>
      </c>
      <c r="BW114" s="15">
        <f t="shared" si="80"/>
        <v>0</v>
      </c>
      <c r="BX114" s="10" t="str">
        <f>IFERROR(VLOOKUP(A114,'24'!U:V,2,0),"0")</f>
        <v>0</v>
      </c>
      <c r="BY114" s="5" t="s">
        <v>168</v>
      </c>
      <c r="BZ114" s="15">
        <f t="shared" si="81"/>
        <v>0</v>
      </c>
      <c r="CA114" s="10">
        <f>IFERROR(VLOOKUP(A114,'25'!U:V,2,0),"0")</f>
        <v>3</v>
      </c>
      <c r="CB114" s="5" t="s">
        <v>168</v>
      </c>
      <c r="CC114" s="15">
        <f t="shared" si="82"/>
        <v>80.429999999999993</v>
      </c>
      <c r="CD114" s="10" t="str">
        <f>IFERROR(VLOOKUP(A114,'26'!U:V,2,0),"0")</f>
        <v>0</v>
      </c>
      <c r="CE114" s="5" t="s">
        <v>168</v>
      </c>
      <c r="CF114" s="15">
        <f t="shared" si="83"/>
        <v>0</v>
      </c>
      <c r="CG114" s="10" t="str">
        <f>IFERROR(VLOOKUP(A114,'27'!U:V,2,0),"0")</f>
        <v>0</v>
      </c>
      <c r="CH114" s="5" t="s">
        <v>168</v>
      </c>
      <c r="CI114" s="15">
        <f t="shared" si="84"/>
        <v>0</v>
      </c>
      <c r="CJ114" s="10">
        <f>IFERROR(VLOOKUP(A114,'28'!U:V,2,0),"0")</f>
        <v>1</v>
      </c>
      <c r="CK114" s="5" t="s">
        <v>168</v>
      </c>
      <c r="CL114" s="15">
        <f t="shared" si="85"/>
        <v>26.81</v>
      </c>
      <c r="CM114" s="10" t="str">
        <f>IFERROR(VLOOKUP(A114,'29'!U:V,2,0),"0")</f>
        <v>0</v>
      </c>
      <c r="CN114" s="5" t="s">
        <v>168</v>
      </c>
      <c r="CO114" s="15">
        <f t="shared" si="86"/>
        <v>0</v>
      </c>
      <c r="CP114" s="10" t="str">
        <f>IFERROR(VLOOKUP(A114,'30'!U:V,2,0),"0")</f>
        <v>0</v>
      </c>
      <c r="CQ114" s="5" t="s">
        <v>168</v>
      </c>
      <c r="CR114" s="15">
        <f t="shared" si="87"/>
        <v>0</v>
      </c>
      <c r="CS114" s="10" t="str">
        <f>IFERROR(VLOOKUP(A114,'31'!U:V,2,0),"0")</f>
        <v>0</v>
      </c>
      <c r="CT114" s="5" t="s">
        <v>168</v>
      </c>
      <c r="CU114" s="15">
        <f t="shared" si="88"/>
        <v>0</v>
      </c>
      <c r="CV114" s="10" t="str">
        <f>IFERROR(VLOOKUP(A114,'เซต1-28'!V:W,2,0),"0")</f>
        <v>0</v>
      </c>
      <c r="CW114" s="5" t="s">
        <v>168</v>
      </c>
      <c r="CX114" s="15">
        <f t="shared" si="74"/>
        <v>0</v>
      </c>
    </row>
    <row r="115" spans="1:102" x14ac:dyDescent="0.25">
      <c r="A115" s="5" t="s">
        <v>277</v>
      </c>
      <c r="B115" s="4" t="s">
        <v>282</v>
      </c>
      <c r="C115" s="13">
        <v>13.51</v>
      </c>
      <c r="D115" s="19">
        <f t="shared" si="55"/>
        <v>0</v>
      </c>
      <c r="E115" s="5" t="s">
        <v>168</v>
      </c>
      <c r="F115" s="13">
        <f t="shared" si="106"/>
        <v>0</v>
      </c>
      <c r="G115" s="10" t="str">
        <f>IFERROR(VLOOKUP(A115,'1'!U:V,2,0),"0")</f>
        <v>0</v>
      </c>
      <c r="H115" s="5" t="s">
        <v>168</v>
      </c>
      <c r="I115" s="15">
        <f t="shared" si="89"/>
        <v>0</v>
      </c>
      <c r="J115" s="10" t="str">
        <f>IFERROR(VLOOKUP(A115,'2'!U:V,2,0),"0")</f>
        <v>0</v>
      </c>
      <c r="K115" s="5" t="s">
        <v>168</v>
      </c>
      <c r="L115" s="15">
        <f t="shared" si="90"/>
        <v>0</v>
      </c>
      <c r="M115" s="10" t="str">
        <f>IFERROR(VLOOKUP(A115,'3'!U:V,2,0),"0")</f>
        <v>0</v>
      </c>
      <c r="N115" s="5" t="s">
        <v>168</v>
      </c>
      <c r="O115" s="15">
        <f t="shared" si="91"/>
        <v>0</v>
      </c>
      <c r="P115" s="10" t="str">
        <f>IFERROR(VLOOKUP(A115,'4'!U:V,2,0),"0")</f>
        <v>0</v>
      </c>
      <c r="Q115" s="5" t="s">
        <v>168</v>
      </c>
      <c r="R115" s="15">
        <f t="shared" si="92"/>
        <v>0</v>
      </c>
      <c r="S115" s="10" t="str">
        <f>IFERROR(VLOOKUP(A115,'5'!U:V,2,0),"0")</f>
        <v>0</v>
      </c>
      <c r="T115" s="5" t="s">
        <v>168</v>
      </c>
      <c r="U115" s="15">
        <f t="shared" si="93"/>
        <v>0</v>
      </c>
      <c r="V115" s="10" t="str">
        <f>IFERROR(VLOOKUP(A115,'6'!U:V,2,0),"0")</f>
        <v>0</v>
      </c>
      <c r="W115" s="5" t="s">
        <v>168</v>
      </c>
      <c r="X115" s="15">
        <f t="shared" si="94"/>
        <v>0</v>
      </c>
      <c r="Y115" s="10" t="str">
        <f>IFERROR(VLOOKUP(A115,'7'!U:V,2,0),"0")</f>
        <v>0</v>
      </c>
      <c r="Z115" s="5" t="s">
        <v>168</v>
      </c>
      <c r="AA115" s="15">
        <f t="shared" si="95"/>
        <v>0</v>
      </c>
      <c r="AB115" s="10" t="str">
        <f>IFERROR(VLOOKUP(A115,'8'!U:V,2,0),"0")</f>
        <v>0</v>
      </c>
      <c r="AC115" s="5" t="s">
        <v>168</v>
      </c>
      <c r="AD115" s="15">
        <f t="shared" si="96"/>
        <v>0</v>
      </c>
      <c r="AE115" s="10" t="str">
        <f>IFERROR(VLOOKUP(A115,'9'!U:V,2,0),"0")</f>
        <v>0</v>
      </c>
      <c r="AF115" s="5" t="s">
        <v>168</v>
      </c>
      <c r="AG115" s="15">
        <f t="shared" si="97"/>
        <v>0</v>
      </c>
      <c r="AH115" s="10" t="str">
        <f>IFERROR(VLOOKUP(A115,'10'!U:V,2,0),"0")</f>
        <v>0</v>
      </c>
      <c r="AI115" s="5" t="s">
        <v>168</v>
      </c>
      <c r="AJ115" s="15">
        <f t="shared" si="98"/>
        <v>0</v>
      </c>
      <c r="AK115" s="10" t="str">
        <f>IFERROR(VLOOKUP(A115,'11'!U:V,2,0),"0")</f>
        <v>0</v>
      </c>
      <c r="AL115" s="5" t="s">
        <v>168</v>
      </c>
      <c r="AM115" s="15">
        <f t="shared" si="99"/>
        <v>0</v>
      </c>
      <c r="AN115" s="10" t="str">
        <f>IFERROR(VLOOKUP(A115,'12'!U:V,2,0),"0")</f>
        <v>0</v>
      </c>
      <c r="AO115" s="5" t="s">
        <v>168</v>
      </c>
      <c r="AP115" s="15">
        <f t="shared" si="100"/>
        <v>0</v>
      </c>
      <c r="AQ115" s="10" t="str">
        <f>IFERROR(VLOOKUP(A115,'13'!U:V,2,0),"0")</f>
        <v>0</v>
      </c>
      <c r="AR115" s="5" t="s">
        <v>168</v>
      </c>
      <c r="AS115" s="15">
        <f t="shared" si="101"/>
        <v>0</v>
      </c>
      <c r="AT115" s="10" t="str">
        <f>IFERROR(VLOOKUP(A115,'14'!U:V,2,0),"0")</f>
        <v>0</v>
      </c>
      <c r="AU115" s="5" t="s">
        <v>168</v>
      </c>
      <c r="AV115" s="15">
        <f t="shared" si="102"/>
        <v>0</v>
      </c>
      <c r="AW115" s="10" t="str">
        <f>IFERROR(VLOOKUP(A115,'15'!U:V,2,0),"0")</f>
        <v>0</v>
      </c>
      <c r="AX115" s="5" t="s">
        <v>168</v>
      </c>
      <c r="AY115" s="15">
        <f t="shared" si="103"/>
        <v>0</v>
      </c>
      <c r="AZ115" s="10" t="str">
        <f>IFERROR(VLOOKUP(A115,'16'!U:V,2,0),"0")</f>
        <v>0</v>
      </c>
      <c r="BA115" s="5" t="s">
        <v>168</v>
      </c>
      <c r="BB115" s="15">
        <f t="shared" si="104"/>
        <v>0</v>
      </c>
      <c r="BC115" s="10" t="str">
        <f>IFERROR(VLOOKUP(A115,'17'!U:V,2,0),"0")</f>
        <v>0</v>
      </c>
      <c r="BD115" s="5" t="s">
        <v>168</v>
      </c>
      <c r="BE115" s="15">
        <f t="shared" si="105"/>
        <v>0</v>
      </c>
      <c r="BF115" s="10" t="str">
        <f>IFERROR(VLOOKUP(A115,'18'!U:V,2,0),"0")</f>
        <v>0</v>
      </c>
      <c r="BG115" s="5" t="s">
        <v>168</v>
      </c>
      <c r="BH115" s="15">
        <f t="shared" si="75"/>
        <v>0</v>
      </c>
      <c r="BI115" s="10" t="str">
        <f>IFERROR(VLOOKUP(A115,'19'!U:V,2,0),"0")</f>
        <v>0</v>
      </c>
      <c r="BJ115" s="5" t="s">
        <v>168</v>
      </c>
      <c r="BK115" s="15">
        <f t="shared" si="76"/>
        <v>0</v>
      </c>
      <c r="BL115" s="10" t="str">
        <f>IFERROR(VLOOKUP(A115,'20'!U:V,2,0),"0")</f>
        <v>0</v>
      </c>
      <c r="BM115" s="5" t="s">
        <v>168</v>
      </c>
      <c r="BN115" s="15">
        <f t="shared" si="77"/>
        <v>0</v>
      </c>
      <c r="BO115" s="10" t="str">
        <f>IFERROR(VLOOKUP(A115,'21'!U:V,2,0),"0")</f>
        <v>0</v>
      </c>
      <c r="BP115" s="5" t="s">
        <v>168</v>
      </c>
      <c r="BQ115" s="15">
        <f t="shared" si="78"/>
        <v>0</v>
      </c>
      <c r="BR115" s="10" t="str">
        <f>IFERROR(VLOOKUP(A115,'22'!U:V,2,0),"0")</f>
        <v>0</v>
      </c>
      <c r="BS115" s="5" t="s">
        <v>168</v>
      </c>
      <c r="BT115" s="15">
        <f t="shared" si="79"/>
        <v>0</v>
      </c>
      <c r="BU115" s="10" t="str">
        <f>IFERROR(VLOOKUP(A115,'23'!U:V,2,0),"0")</f>
        <v>0</v>
      </c>
      <c r="BV115" s="5" t="s">
        <v>168</v>
      </c>
      <c r="BW115" s="15">
        <f t="shared" si="80"/>
        <v>0</v>
      </c>
      <c r="BX115" s="10" t="str">
        <f>IFERROR(VLOOKUP(A115,'24'!U:V,2,0),"0")</f>
        <v>0</v>
      </c>
      <c r="BY115" s="5" t="s">
        <v>168</v>
      </c>
      <c r="BZ115" s="15">
        <f t="shared" si="81"/>
        <v>0</v>
      </c>
      <c r="CA115" s="10" t="str">
        <f>IFERROR(VLOOKUP(A115,'25'!U:V,2,0),"0")</f>
        <v>0</v>
      </c>
      <c r="CB115" s="5" t="s">
        <v>168</v>
      </c>
      <c r="CC115" s="15">
        <f t="shared" si="82"/>
        <v>0</v>
      </c>
      <c r="CD115" s="10" t="str">
        <f>IFERROR(VLOOKUP(A115,'26'!U:V,2,0),"0")</f>
        <v>0</v>
      </c>
      <c r="CE115" s="5" t="s">
        <v>168</v>
      </c>
      <c r="CF115" s="15">
        <f t="shared" si="83"/>
        <v>0</v>
      </c>
      <c r="CG115" s="10" t="str">
        <f>IFERROR(VLOOKUP(A115,'27'!U:V,2,0),"0")</f>
        <v>0</v>
      </c>
      <c r="CH115" s="5" t="s">
        <v>168</v>
      </c>
      <c r="CI115" s="15">
        <f t="shared" si="84"/>
        <v>0</v>
      </c>
      <c r="CJ115" s="10" t="str">
        <f>IFERROR(VLOOKUP(A115,'28'!U:V,2,0),"0")</f>
        <v>0</v>
      </c>
      <c r="CK115" s="5" t="s">
        <v>168</v>
      </c>
      <c r="CL115" s="15">
        <f t="shared" si="85"/>
        <v>0</v>
      </c>
      <c r="CM115" s="10" t="str">
        <f>IFERROR(VLOOKUP(A115,'29'!U:V,2,0),"0")</f>
        <v>0</v>
      </c>
      <c r="CN115" s="5" t="s">
        <v>168</v>
      </c>
      <c r="CO115" s="15">
        <f t="shared" si="86"/>
        <v>0</v>
      </c>
      <c r="CP115" s="10" t="str">
        <f>IFERROR(VLOOKUP(A115,'30'!U:V,2,0),"0")</f>
        <v>0</v>
      </c>
      <c r="CQ115" s="5" t="s">
        <v>168</v>
      </c>
      <c r="CR115" s="15">
        <f t="shared" si="87"/>
        <v>0</v>
      </c>
      <c r="CS115" s="10" t="str">
        <f>IFERROR(VLOOKUP(A115,'31'!U:V,2,0),"0")</f>
        <v>0</v>
      </c>
      <c r="CT115" s="5" t="s">
        <v>168</v>
      </c>
      <c r="CU115" s="15">
        <f t="shared" si="88"/>
        <v>0</v>
      </c>
      <c r="CV115" s="10" t="str">
        <f>IFERROR(VLOOKUP(A115,'เซต1-28'!V:W,2,0),"0")</f>
        <v>0</v>
      </c>
      <c r="CW115" s="5" t="s">
        <v>168</v>
      </c>
      <c r="CX115" s="15">
        <f t="shared" si="74"/>
        <v>0</v>
      </c>
    </row>
    <row r="116" spans="1:102" x14ac:dyDescent="0.25">
      <c r="A116" s="5" t="s">
        <v>271</v>
      </c>
      <c r="B116" s="4" t="s">
        <v>272</v>
      </c>
      <c r="C116" s="13">
        <v>11.38</v>
      </c>
      <c r="D116" s="19">
        <f t="shared" si="55"/>
        <v>1</v>
      </c>
      <c r="E116" s="5" t="s">
        <v>168</v>
      </c>
      <c r="F116" s="13">
        <f t="shared" ref="F116" si="107">+D116*C116</f>
        <v>11.38</v>
      </c>
      <c r="G116" s="10" t="str">
        <f>IFERROR(VLOOKUP(A116,'1'!U:V,2,0),"0")</f>
        <v>0</v>
      </c>
      <c r="H116" s="5" t="s">
        <v>168</v>
      </c>
      <c r="I116" s="15">
        <f t="shared" ref="I116" si="108">+G116*C116</f>
        <v>0</v>
      </c>
      <c r="J116" s="10" t="str">
        <f>IFERROR(VLOOKUP(A116,'2'!U:V,2,0),"0")</f>
        <v>0</v>
      </c>
      <c r="K116" s="5" t="s">
        <v>168</v>
      </c>
      <c r="L116" s="15">
        <f t="shared" ref="L116" si="109">+J116*C116</f>
        <v>0</v>
      </c>
      <c r="M116" s="10" t="str">
        <f>IFERROR(VLOOKUP(A116,'3'!U:V,2,0),"0")</f>
        <v>0</v>
      </c>
      <c r="N116" s="5" t="s">
        <v>168</v>
      </c>
      <c r="O116" s="15">
        <f t="shared" ref="O116" si="110">+M116*C116</f>
        <v>0</v>
      </c>
      <c r="P116" s="10" t="str">
        <f>IFERROR(VLOOKUP(A116,'4'!U:V,2,0),"0")</f>
        <v>0</v>
      </c>
      <c r="Q116" s="5" t="s">
        <v>168</v>
      </c>
      <c r="R116" s="15">
        <f t="shared" ref="R116" si="111">+P116*C116</f>
        <v>0</v>
      </c>
      <c r="S116" s="10" t="str">
        <f>IFERROR(VLOOKUP(A116,'5'!U:V,2,0),"0")</f>
        <v>0</v>
      </c>
      <c r="T116" s="5" t="s">
        <v>168</v>
      </c>
      <c r="U116" s="15">
        <f t="shared" ref="U116" si="112">+S116*C116</f>
        <v>0</v>
      </c>
      <c r="V116" s="10" t="str">
        <f>IFERROR(VLOOKUP(A116,'6'!U:V,2,0),"0")</f>
        <v>0</v>
      </c>
      <c r="W116" s="5" t="s">
        <v>168</v>
      </c>
      <c r="X116" s="15">
        <f t="shared" ref="X116" si="113">+V116*C116</f>
        <v>0</v>
      </c>
      <c r="Y116" s="10" t="str">
        <f>IFERROR(VLOOKUP(A116,'7'!U:V,2,0),"0")</f>
        <v>0</v>
      </c>
      <c r="Z116" s="5" t="s">
        <v>168</v>
      </c>
      <c r="AA116" s="15">
        <f t="shared" ref="AA116" si="114">+Y116*C116</f>
        <v>0</v>
      </c>
      <c r="AB116" s="10" t="str">
        <f>IFERROR(VLOOKUP(A116,'8'!U:V,2,0),"0")</f>
        <v>0</v>
      </c>
      <c r="AC116" s="5" t="s">
        <v>168</v>
      </c>
      <c r="AD116" s="15">
        <f t="shared" ref="AD116" si="115">+AB116*C116</f>
        <v>0</v>
      </c>
      <c r="AE116" s="10">
        <f>IFERROR(VLOOKUP(A116,'9'!U:V,2,0),"0")</f>
        <v>1</v>
      </c>
      <c r="AF116" s="5" t="s">
        <v>168</v>
      </c>
      <c r="AG116" s="15">
        <f t="shared" ref="AG116" si="116">+AE116*C116</f>
        <v>11.38</v>
      </c>
      <c r="AH116" s="10" t="str">
        <f>IFERROR(VLOOKUP(A116,'10'!U:V,2,0),"0")</f>
        <v>0</v>
      </c>
      <c r="AI116" s="5" t="s">
        <v>168</v>
      </c>
      <c r="AJ116" s="15">
        <f t="shared" ref="AJ116" si="117">+AH116*C116</f>
        <v>0</v>
      </c>
      <c r="AK116" s="10" t="str">
        <f>IFERROR(VLOOKUP(A116,'11'!U:V,2,0),"0")</f>
        <v>0</v>
      </c>
      <c r="AL116" s="5" t="s">
        <v>168</v>
      </c>
      <c r="AM116" s="15">
        <f t="shared" ref="AM116" si="118">+AK116*C116</f>
        <v>0</v>
      </c>
      <c r="AN116" s="10" t="str">
        <f>IFERROR(VLOOKUP(A116,'12'!U:V,2,0),"0")</f>
        <v>0</v>
      </c>
      <c r="AO116" s="5" t="s">
        <v>168</v>
      </c>
      <c r="AP116" s="15">
        <f t="shared" ref="AP116" si="119">+AN116*C116</f>
        <v>0</v>
      </c>
      <c r="AQ116" s="10" t="str">
        <f>IFERROR(VLOOKUP(A116,'13'!U:V,2,0),"0")</f>
        <v>0</v>
      </c>
      <c r="AR116" s="5" t="s">
        <v>168</v>
      </c>
      <c r="AS116" s="15">
        <f t="shared" ref="AS116" si="120">+AQ116*C116</f>
        <v>0</v>
      </c>
      <c r="AT116" s="10" t="str">
        <f>IFERROR(VLOOKUP(A116,'14'!U:V,2,0),"0")</f>
        <v>0</v>
      </c>
      <c r="AU116" s="5" t="s">
        <v>168</v>
      </c>
      <c r="AV116" s="15">
        <f t="shared" ref="AV116" si="121">+AT116*C116</f>
        <v>0</v>
      </c>
      <c r="AW116" s="10" t="str">
        <f>IFERROR(VLOOKUP(A116,'15'!U:V,2,0),"0")</f>
        <v>0</v>
      </c>
      <c r="AX116" s="5" t="s">
        <v>168</v>
      </c>
      <c r="AY116" s="15">
        <f t="shared" ref="AY116" si="122">+AW116*C116</f>
        <v>0</v>
      </c>
      <c r="AZ116" s="10" t="str">
        <f>IFERROR(VLOOKUP(A116,'16'!U:V,2,0),"0")</f>
        <v>0</v>
      </c>
      <c r="BA116" s="5" t="s">
        <v>168</v>
      </c>
      <c r="BB116" s="15">
        <f t="shared" ref="BB116" si="123">+AZ116*C116</f>
        <v>0</v>
      </c>
      <c r="BC116" s="10" t="str">
        <f>IFERROR(VLOOKUP(A116,'17'!U:V,2,0),"0")</f>
        <v>0</v>
      </c>
      <c r="BD116" s="5" t="s">
        <v>168</v>
      </c>
      <c r="BE116" s="15">
        <f t="shared" ref="BE116" si="124">+BC116*C116</f>
        <v>0</v>
      </c>
      <c r="BF116" s="10" t="str">
        <f>IFERROR(VLOOKUP(A116,'18'!U:V,2,0),"0")</f>
        <v>0</v>
      </c>
      <c r="BG116" s="5" t="s">
        <v>168</v>
      </c>
      <c r="BH116" s="15">
        <f t="shared" ref="BH116" si="125">+BF116*C116</f>
        <v>0</v>
      </c>
      <c r="BI116" s="10" t="str">
        <f>IFERROR(VLOOKUP(A116,'19'!U:V,2,0),"0")</f>
        <v>0</v>
      </c>
      <c r="BJ116" s="5" t="s">
        <v>168</v>
      </c>
      <c r="BK116" s="15">
        <f t="shared" ref="BK116" si="126">+BI116*C116</f>
        <v>0</v>
      </c>
      <c r="BL116" s="10" t="str">
        <f>IFERROR(VLOOKUP(A116,'20'!U:V,2,0),"0")</f>
        <v>0</v>
      </c>
      <c r="BM116" s="5" t="s">
        <v>168</v>
      </c>
      <c r="BN116" s="15">
        <f t="shared" ref="BN116" si="127">+BL116*C116</f>
        <v>0</v>
      </c>
      <c r="BO116" s="10" t="str">
        <f>IFERROR(VLOOKUP(A116,'21'!U:V,2,0),"0")</f>
        <v>0</v>
      </c>
      <c r="BP116" s="5" t="s">
        <v>168</v>
      </c>
      <c r="BQ116" s="15">
        <f t="shared" ref="BQ116" si="128">+BO116*C116</f>
        <v>0</v>
      </c>
      <c r="BR116" s="10" t="str">
        <f>IFERROR(VLOOKUP(A116,'22'!U:V,2,0),"0")</f>
        <v>0</v>
      </c>
      <c r="BS116" s="5" t="s">
        <v>168</v>
      </c>
      <c r="BT116" s="15">
        <f t="shared" ref="BT116" si="129">+BR116*C116</f>
        <v>0</v>
      </c>
      <c r="BU116" s="10" t="str">
        <f>IFERROR(VLOOKUP(A116,'23'!U:V,2,0),"0")</f>
        <v>0</v>
      </c>
      <c r="BV116" s="5" t="s">
        <v>168</v>
      </c>
      <c r="BW116" s="15">
        <f t="shared" ref="BW116" si="130">+BU116*C116</f>
        <v>0</v>
      </c>
      <c r="BX116" s="10" t="str">
        <f>IFERROR(VLOOKUP(A116,'24'!U:V,2,0),"0")</f>
        <v>0</v>
      </c>
      <c r="BY116" s="5" t="s">
        <v>168</v>
      </c>
      <c r="BZ116" s="15">
        <f t="shared" si="81"/>
        <v>0</v>
      </c>
      <c r="CA116" s="10" t="str">
        <f>IFERROR(VLOOKUP(A116,'25'!U:V,2,0),"0")</f>
        <v>0</v>
      </c>
      <c r="CB116" s="5" t="s">
        <v>168</v>
      </c>
      <c r="CC116" s="15">
        <f t="shared" si="82"/>
        <v>0</v>
      </c>
      <c r="CD116" s="10" t="str">
        <f>IFERROR(VLOOKUP(A116,'26'!U:V,2,0),"0")</f>
        <v>0</v>
      </c>
      <c r="CE116" s="5" t="s">
        <v>168</v>
      </c>
      <c r="CF116" s="15">
        <f t="shared" si="83"/>
        <v>0</v>
      </c>
      <c r="CG116" s="10" t="str">
        <f>IFERROR(VLOOKUP(A116,'27'!U:V,2,0),"0")</f>
        <v>0</v>
      </c>
      <c r="CH116" s="5" t="s">
        <v>168</v>
      </c>
      <c r="CI116" s="15">
        <f t="shared" si="84"/>
        <v>0</v>
      </c>
      <c r="CJ116" s="10" t="str">
        <f>IFERROR(VLOOKUP(A116,'28'!U:V,2,0),"0")</f>
        <v>0</v>
      </c>
      <c r="CK116" s="5" t="s">
        <v>168</v>
      </c>
      <c r="CL116" s="15">
        <f t="shared" si="85"/>
        <v>0</v>
      </c>
      <c r="CM116" s="10" t="str">
        <f>IFERROR(VLOOKUP(A116,'29'!U:V,2,0),"0")</f>
        <v>0</v>
      </c>
      <c r="CN116" s="5" t="s">
        <v>168</v>
      </c>
      <c r="CO116" s="15">
        <f t="shared" si="86"/>
        <v>0</v>
      </c>
      <c r="CP116" s="10" t="str">
        <f>IFERROR(VLOOKUP(A116,'30'!U:V,2,0),"0")</f>
        <v>0</v>
      </c>
      <c r="CQ116" s="5" t="s">
        <v>168</v>
      </c>
      <c r="CR116" s="15">
        <f t="shared" si="87"/>
        <v>0</v>
      </c>
      <c r="CS116" s="10" t="str">
        <f>IFERROR(VLOOKUP(A116,'31'!U:V,2,0),"0")</f>
        <v>0</v>
      </c>
      <c r="CT116" s="5" t="s">
        <v>168</v>
      </c>
      <c r="CU116" s="15">
        <f t="shared" si="88"/>
        <v>0</v>
      </c>
      <c r="CV116" s="10" t="str">
        <f>IFERROR(VLOOKUP(A116,'เซต1-28'!V:W,2,0),"0")</f>
        <v>0</v>
      </c>
      <c r="CW116" s="5" t="s">
        <v>168</v>
      </c>
      <c r="CX116" s="15">
        <f t="shared" si="74"/>
        <v>0</v>
      </c>
    </row>
    <row r="117" spans="1:102" x14ac:dyDescent="0.25">
      <c r="A117" s="5" t="s">
        <v>278</v>
      </c>
      <c r="B117" s="4" t="s">
        <v>284</v>
      </c>
      <c r="C117" s="13">
        <v>71.349999999999994</v>
      </c>
      <c r="D117" s="19">
        <f t="shared" si="55"/>
        <v>43</v>
      </c>
      <c r="E117" s="5" t="s">
        <v>168</v>
      </c>
      <c r="F117" s="13">
        <f t="shared" ref="F117:F121" si="131">+D117*C117</f>
        <v>3068.0499999999997</v>
      </c>
      <c r="G117" s="10" t="str">
        <f>IFERROR(VLOOKUP(A117,'1'!U:V,2,0),"0")</f>
        <v>0</v>
      </c>
      <c r="H117" s="5" t="s">
        <v>168</v>
      </c>
      <c r="I117" s="15">
        <f t="shared" ref="I117:I121" si="132">+G117*C117</f>
        <v>0</v>
      </c>
      <c r="J117" s="10" t="str">
        <f>IFERROR(VLOOKUP(A117,'2'!U:V,2,0),"0")</f>
        <v>0</v>
      </c>
      <c r="K117" s="5" t="s">
        <v>168</v>
      </c>
      <c r="L117" s="15">
        <f t="shared" ref="L117:L121" si="133">+J117*C117</f>
        <v>0</v>
      </c>
      <c r="M117" s="10" t="str">
        <f>IFERROR(VLOOKUP(A117,'3'!U:V,2,0),"0")</f>
        <v>0</v>
      </c>
      <c r="N117" s="5" t="s">
        <v>168</v>
      </c>
      <c r="O117" s="15">
        <f t="shared" ref="O117:O121" si="134">+M117*C117</f>
        <v>0</v>
      </c>
      <c r="P117" s="10">
        <f>IFERROR(VLOOKUP(A117,'4'!U:V,2,0),"0")</f>
        <v>2</v>
      </c>
      <c r="Q117" s="5" t="s">
        <v>168</v>
      </c>
      <c r="R117" s="15">
        <f t="shared" ref="R117:R121" si="135">+P117*C117</f>
        <v>142.69999999999999</v>
      </c>
      <c r="S117" s="10">
        <f>IFERROR(VLOOKUP(A117,'5'!U:V,2,0),"0")</f>
        <v>11</v>
      </c>
      <c r="T117" s="5" t="s">
        <v>168</v>
      </c>
      <c r="U117" s="15">
        <f t="shared" ref="U117:U121" si="136">+S117*C117</f>
        <v>784.84999999999991</v>
      </c>
      <c r="V117" s="10">
        <f>IFERROR(VLOOKUP(A117,'6'!U:V,2,0),"0")</f>
        <v>11</v>
      </c>
      <c r="W117" s="5" t="s">
        <v>168</v>
      </c>
      <c r="X117" s="15">
        <f t="shared" ref="X117:X121" si="137">+V117*C117</f>
        <v>784.84999999999991</v>
      </c>
      <c r="Y117" s="10">
        <f>IFERROR(VLOOKUP(A117,'7'!U:V,2,0),"0")</f>
        <v>2</v>
      </c>
      <c r="Z117" s="5" t="s">
        <v>168</v>
      </c>
      <c r="AA117" s="15">
        <f t="shared" ref="AA117:AA121" si="138">+Y117*C117</f>
        <v>142.69999999999999</v>
      </c>
      <c r="AB117" s="10">
        <f>IFERROR(VLOOKUP(A117,'8'!U:V,2,0),"0")</f>
        <v>2</v>
      </c>
      <c r="AC117" s="5" t="s">
        <v>168</v>
      </c>
      <c r="AD117" s="15">
        <f t="shared" ref="AD117:AD121" si="139">+AB117*C117</f>
        <v>142.69999999999999</v>
      </c>
      <c r="AE117" s="10" t="str">
        <f>IFERROR(VLOOKUP(A117,'9'!U:V,2,0),"0")</f>
        <v>0</v>
      </c>
      <c r="AF117" s="5" t="s">
        <v>168</v>
      </c>
      <c r="AG117" s="15">
        <f t="shared" ref="AG117:AG121" si="140">+AE117*C117</f>
        <v>0</v>
      </c>
      <c r="AH117" s="10">
        <f>IFERROR(VLOOKUP(A117,'10'!U:V,2,0),"0")</f>
        <v>5</v>
      </c>
      <c r="AI117" s="5" t="s">
        <v>168</v>
      </c>
      <c r="AJ117" s="15">
        <f t="shared" ref="AJ117:AJ121" si="141">+AH117*C117</f>
        <v>356.75</v>
      </c>
      <c r="AK117" s="10">
        <f>IFERROR(VLOOKUP(A117,'11'!U:V,2,0),"0")</f>
        <v>2</v>
      </c>
      <c r="AL117" s="5" t="s">
        <v>168</v>
      </c>
      <c r="AM117" s="15">
        <f t="shared" ref="AM117:AM121" si="142">+AK117*C117</f>
        <v>142.69999999999999</v>
      </c>
      <c r="AN117" s="10" t="str">
        <f>IFERROR(VLOOKUP(A117,'12'!U:V,2,0),"0")</f>
        <v>0</v>
      </c>
      <c r="AO117" s="5" t="s">
        <v>168</v>
      </c>
      <c r="AP117" s="15">
        <f t="shared" ref="AP117:AP121" si="143">+AN117*C117</f>
        <v>0</v>
      </c>
      <c r="AQ117" s="10" t="str">
        <f>IFERROR(VLOOKUP(A117,'13'!U:V,2,0),"0")</f>
        <v>0</v>
      </c>
      <c r="AR117" s="5" t="s">
        <v>168</v>
      </c>
      <c r="AS117" s="15">
        <f t="shared" ref="AS117:AS121" si="144">+AQ117*C117</f>
        <v>0</v>
      </c>
      <c r="AT117" s="10">
        <f>IFERROR(VLOOKUP(A117,'14'!U:V,2,0),"0")</f>
        <v>3</v>
      </c>
      <c r="AU117" s="5" t="s">
        <v>168</v>
      </c>
      <c r="AV117" s="15">
        <f t="shared" ref="AV117:AV121" si="145">+AT117*C117</f>
        <v>214.04999999999998</v>
      </c>
      <c r="AW117" s="10">
        <f>IFERROR(VLOOKUP(A117,'15'!U:V,2,0),"0")</f>
        <v>1</v>
      </c>
      <c r="AX117" s="5" t="s">
        <v>168</v>
      </c>
      <c r="AY117" s="15">
        <f t="shared" ref="AY117:AY121" si="146">+AW117*C117</f>
        <v>71.349999999999994</v>
      </c>
      <c r="AZ117" s="10" t="str">
        <f>IFERROR(VLOOKUP(A117,'16'!U:V,2,0),"0")</f>
        <v>0</v>
      </c>
      <c r="BA117" s="5" t="s">
        <v>168</v>
      </c>
      <c r="BB117" s="15">
        <f t="shared" ref="BB117:BB121" si="147">+AZ117*C117</f>
        <v>0</v>
      </c>
      <c r="BC117" s="10">
        <f>IFERROR(VLOOKUP(A117,'17'!U:V,2,0),"0")</f>
        <v>2</v>
      </c>
      <c r="BD117" s="5" t="s">
        <v>168</v>
      </c>
      <c r="BE117" s="15">
        <f t="shared" ref="BE117:BE121" si="148">+BC117*C117</f>
        <v>142.69999999999999</v>
      </c>
      <c r="BF117" s="10">
        <f>IFERROR(VLOOKUP(A117,'18'!U:V,2,0),"0")</f>
        <v>2</v>
      </c>
      <c r="BG117" s="5" t="s">
        <v>168</v>
      </c>
      <c r="BH117" s="15">
        <f t="shared" ref="BH117:BH121" si="149">+BF117*C117</f>
        <v>142.69999999999999</v>
      </c>
      <c r="BI117" s="10" t="str">
        <f>IFERROR(VLOOKUP(A117,'19'!U:V,2,0),"0")</f>
        <v>0</v>
      </c>
      <c r="BJ117" s="5" t="s">
        <v>168</v>
      </c>
      <c r="BK117" s="15">
        <f t="shared" ref="BK117:BK121" si="150">+BI117*C117</f>
        <v>0</v>
      </c>
      <c r="BL117" s="10" t="str">
        <f>IFERROR(VLOOKUP(A117,'20'!U:V,2,0),"0")</f>
        <v>0</v>
      </c>
      <c r="BM117" s="5" t="s">
        <v>168</v>
      </c>
      <c r="BN117" s="15">
        <f t="shared" ref="BN117:BN121" si="151">+BL117*C117</f>
        <v>0</v>
      </c>
      <c r="BO117" s="10" t="str">
        <f>IFERROR(VLOOKUP(A117,'21'!U:V,2,0),"0")</f>
        <v>0</v>
      </c>
      <c r="BP117" s="5" t="s">
        <v>168</v>
      </c>
      <c r="BQ117" s="15">
        <f t="shared" ref="BQ117:BQ121" si="152">+BO117*C117</f>
        <v>0</v>
      </c>
      <c r="BR117" s="10" t="str">
        <f>IFERROR(VLOOKUP(A117,'22'!U:V,2,0),"0")</f>
        <v>0</v>
      </c>
      <c r="BS117" s="5" t="s">
        <v>168</v>
      </c>
      <c r="BT117" s="15">
        <f t="shared" ref="BT117:BT121" si="153">+BR117*C117</f>
        <v>0</v>
      </c>
      <c r="BU117" s="10" t="str">
        <f>IFERROR(VLOOKUP(A117,'23'!U:V,2,0),"0")</f>
        <v>0</v>
      </c>
      <c r="BV117" s="5" t="s">
        <v>168</v>
      </c>
      <c r="BW117" s="15">
        <f t="shared" ref="BW117:BW121" si="154">+BU117*C117</f>
        <v>0</v>
      </c>
      <c r="BX117" s="10" t="str">
        <f>IFERROR(VLOOKUP(A117,'24'!U:V,2,0),"0")</f>
        <v>0</v>
      </c>
      <c r="BY117" s="5" t="s">
        <v>168</v>
      </c>
      <c r="BZ117" s="15">
        <f t="shared" si="81"/>
        <v>0</v>
      </c>
      <c r="CA117" s="10" t="str">
        <f>IFERROR(VLOOKUP(A117,'25'!U:V,2,0),"0")</f>
        <v>0</v>
      </c>
      <c r="CB117" s="5" t="s">
        <v>168</v>
      </c>
      <c r="CC117" s="15">
        <f t="shared" si="82"/>
        <v>0</v>
      </c>
      <c r="CD117" s="10" t="str">
        <f>IFERROR(VLOOKUP(A117,'26'!U:V,2,0),"0")</f>
        <v>0</v>
      </c>
      <c r="CE117" s="5" t="s">
        <v>168</v>
      </c>
      <c r="CF117" s="15">
        <f t="shared" si="83"/>
        <v>0</v>
      </c>
      <c r="CG117" s="10" t="str">
        <f>IFERROR(VLOOKUP(A117,'27'!U:V,2,0),"0")</f>
        <v>0</v>
      </c>
      <c r="CH117" s="5" t="s">
        <v>168</v>
      </c>
      <c r="CI117" s="15">
        <f t="shared" si="84"/>
        <v>0</v>
      </c>
      <c r="CJ117" s="10" t="str">
        <f>IFERROR(VLOOKUP(A117,'28'!U:V,2,0),"0")</f>
        <v>0</v>
      </c>
      <c r="CK117" s="5" t="s">
        <v>168</v>
      </c>
      <c r="CL117" s="15">
        <f t="shared" si="85"/>
        <v>0</v>
      </c>
      <c r="CM117" s="10" t="str">
        <f>IFERROR(VLOOKUP(A117,'29'!U:V,2,0),"0")</f>
        <v>0</v>
      </c>
      <c r="CN117" s="5" t="s">
        <v>168</v>
      </c>
      <c r="CO117" s="15">
        <f t="shared" si="86"/>
        <v>0</v>
      </c>
      <c r="CP117" s="10" t="str">
        <f>IFERROR(VLOOKUP(A117,'30'!U:V,2,0),"0")</f>
        <v>0</v>
      </c>
      <c r="CQ117" s="5" t="s">
        <v>168</v>
      </c>
      <c r="CR117" s="15">
        <f t="shared" si="87"/>
        <v>0</v>
      </c>
      <c r="CS117" s="10" t="str">
        <f>IFERROR(VLOOKUP(A117,'31'!U:V,2,0),"0")</f>
        <v>0</v>
      </c>
      <c r="CT117" s="5" t="s">
        <v>168</v>
      </c>
      <c r="CU117" s="15">
        <f t="shared" si="88"/>
        <v>0</v>
      </c>
      <c r="CV117" s="10" t="str">
        <f>IFERROR(VLOOKUP(A117,'เซต1-28'!V:W,2,0),"0")</f>
        <v>0</v>
      </c>
      <c r="CW117" s="5" t="s">
        <v>168</v>
      </c>
      <c r="CX117" s="15">
        <f t="shared" si="74"/>
        <v>0</v>
      </c>
    </row>
    <row r="118" spans="1:102" x14ac:dyDescent="0.25">
      <c r="A118" s="5" t="s">
        <v>279</v>
      </c>
      <c r="B118" s="4" t="s">
        <v>285</v>
      </c>
      <c r="C118" s="13">
        <v>61.68</v>
      </c>
      <c r="D118" s="19">
        <f t="shared" si="55"/>
        <v>122</v>
      </c>
      <c r="E118" s="5" t="s">
        <v>168</v>
      </c>
      <c r="F118" s="13">
        <f t="shared" si="131"/>
        <v>7524.96</v>
      </c>
      <c r="G118" s="10" t="str">
        <f>IFERROR(VLOOKUP(A118,'1'!U:V,2,0),"0")</f>
        <v>0</v>
      </c>
      <c r="H118" s="5" t="s">
        <v>168</v>
      </c>
      <c r="I118" s="15">
        <f t="shared" si="132"/>
        <v>0</v>
      </c>
      <c r="J118" s="10" t="str">
        <f>IFERROR(VLOOKUP(A118,'2'!U:V,2,0),"0")</f>
        <v>0</v>
      </c>
      <c r="K118" s="5" t="s">
        <v>168</v>
      </c>
      <c r="L118" s="15">
        <f t="shared" si="133"/>
        <v>0</v>
      </c>
      <c r="M118" s="10" t="str">
        <f>IFERROR(VLOOKUP(A118,'3'!U:V,2,0),"0")</f>
        <v>0</v>
      </c>
      <c r="N118" s="5" t="s">
        <v>168</v>
      </c>
      <c r="O118" s="15">
        <f t="shared" si="134"/>
        <v>0</v>
      </c>
      <c r="P118" s="10" t="str">
        <f>IFERROR(VLOOKUP(A118,'4'!U:V,2,0),"0")</f>
        <v>0</v>
      </c>
      <c r="Q118" s="5" t="s">
        <v>168</v>
      </c>
      <c r="R118" s="15">
        <f t="shared" si="135"/>
        <v>0</v>
      </c>
      <c r="S118" s="10">
        <f>IFERROR(VLOOKUP(A118,'5'!U:V,2,0),"0")</f>
        <v>2</v>
      </c>
      <c r="T118" s="5" t="s">
        <v>168</v>
      </c>
      <c r="U118" s="15">
        <f t="shared" si="136"/>
        <v>123.36</v>
      </c>
      <c r="V118" s="10">
        <f>IFERROR(VLOOKUP(A118,'6'!U:V,2,0),"0")</f>
        <v>8</v>
      </c>
      <c r="W118" s="5" t="s">
        <v>168</v>
      </c>
      <c r="X118" s="15">
        <f t="shared" si="137"/>
        <v>493.44</v>
      </c>
      <c r="Y118" s="10">
        <f>IFERROR(VLOOKUP(A118,'7'!U:V,2,0),"0")</f>
        <v>1</v>
      </c>
      <c r="Z118" s="5" t="s">
        <v>168</v>
      </c>
      <c r="AA118" s="15">
        <f t="shared" si="138"/>
        <v>61.68</v>
      </c>
      <c r="AB118" s="10">
        <f>IFERROR(VLOOKUP(A118,'8'!U:V,2,0),"0")</f>
        <v>2</v>
      </c>
      <c r="AC118" s="5" t="s">
        <v>168</v>
      </c>
      <c r="AD118" s="15">
        <f t="shared" si="139"/>
        <v>123.36</v>
      </c>
      <c r="AE118" s="10">
        <f>IFERROR(VLOOKUP(A118,'9'!U:V,2,0),"0")</f>
        <v>2</v>
      </c>
      <c r="AF118" s="5" t="s">
        <v>168</v>
      </c>
      <c r="AG118" s="15">
        <f t="shared" si="140"/>
        <v>123.36</v>
      </c>
      <c r="AH118" s="10">
        <f>IFERROR(VLOOKUP(A118,'10'!U:V,2,0),"0")</f>
        <v>2</v>
      </c>
      <c r="AI118" s="5" t="s">
        <v>168</v>
      </c>
      <c r="AJ118" s="15">
        <f t="shared" si="141"/>
        <v>123.36</v>
      </c>
      <c r="AK118" s="10">
        <f>IFERROR(VLOOKUP(A118,'11'!U:V,2,0),"0")</f>
        <v>5</v>
      </c>
      <c r="AL118" s="5" t="s">
        <v>168</v>
      </c>
      <c r="AM118" s="15">
        <f t="shared" si="142"/>
        <v>308.39999999999998</v>
      </c>
      <c r="AN118" s="10" t="str">
        <f>IFERROR(VLOOKUP(A118,'12'!U:V,2,0),"0")</f>
        <v>0</v>
      </c>
      <c r="AO118" s="5" t="s">
        <v>168</v>
      </c>
      <c r="AP118" s="15">
        <f t="shared" si="143"/>
        <v>0</v>
      </c>
      <c r="AQ118" s="10" t="str">
        <f>IFERROR(VLOOKUP(A118,'13'!U:V,2,0),"0")</f>
        <v>0</v>
      </c>
      <c r="AR118" s="5" t="s">
        <v>168</v>
      </c>
      <c r="AS118" s="15">
        <f t="shared" si="144"/>
        <v>0</v>
      </c>
      <c r="AT118" s="10">
        <f>IFERROR(VLOOKUP(A118,'14'!U:V,2,0),"0")</f>
        <v>3</v>
      </c>
      <c r="AU118" s="5" t="s">
        <v>168</v>
      </c>
      <c r="AV118" s="15">
        <f t="shared" si="145"/>
        <v>185.04</v>
      </c>
      <c r="AW118" s="10" t="str">
        <f>IFERROR(VLOOKUP(A118,'15'!U:V,2,0),"0")</f>
        <v>0</v>
      </c>
      <c r="AX118" s="5" t="s">
        <v>168</v>
      </c>
      <c r="AY118" s="15">
        <f t="shared" si="146"/>
        <v>0</v>
      </c>
      <c r="AZ118" s="10" t="str">
        <f>IFERROR(VLOOKUP(A118,'16'!U:V,2,0),"0")</f>
        <v>0</v>
      </c>
      <c r="BA118" s="5" t="s">
        <v>168</v>
      </c>
      <c r="BB118" s="15">
        <f t="shared" si="147"/>
        <v>0</v>
      </c>
      <c r="BC118" s="10">
        <f>IFERROR(VLOOKUP(A118,'17'!U:V,2,0),"0")</f>
        <v>6</v>
      </c>
      <c r="BD118" s="5" t="s">
        <v>168</v>
      </c>
      <c r="BE118" s="15">
        <f t="shared" si="148"/>
        <v>370.08</v>
      </c>
      <c r="BF118" s="10">
        <f>IFERROR(VLOOKUP(A118,'18'!U:V,2,0),"0")</f>
        <v>11</v>
      </c>
      <c r="BG118" s="5" t="s">
        <v>168</v>
      </c>
      <c r="BH118" s="15">
        <f t="shared" si="149"/>
        <v>678.48</v>
      </c>
      <c r="BI118" s="10">
        <f>IFERROR(VLOOKUP(A118,'19'!U:V,2,0),"0")</f>
        <v>10</v>
      </c>
      <c r="BJ118" s="5" t="s">
        <v>168</v>
      </c>
      <c r="BK118" s="15">
        <f t="shared" si="150"/>
        <v>616.79999999999995</v>
      </c>
      <c r="BL118" s="10">
        <f>IFERROR(VLOOKUP(A118,'20'!U:V,2,0),"0")</f>
        <v>16</v>
      </c>
      <c r="BM118" s="5" t="s">
        <v>168</v>
      </c>
      <c r="BN118" s="15">
        <f t="shared" si="151"/>
        <v>986.88</v>
      </c>
      <c r="BO118" s="10">
        <f>IFERROR(VLOOKUP(A118,'21'!U:V,2,0),"0")</f>
        <v>6</v>
      </c>
      <c r="BP118" s="5" t="s">
        <v>168</v>
      </c>
      <c r="BQ118" s="15">
        <f t="shared" si="152"/>
        <v>370.08</v>
      </c>
      <c r="BR118" s="10">
        <f>IFERROR(VLOOKUP(A118,'22'!U:V,2,0),"0")</f>
        <v>11</v>
      </c>
      <c r="BS118" s="5" t="s">
        <v>168</v>
      </c>
      <c r="BT118" s="15">
        <f t="shared" si="153"/>
        <v>678.48</v>
      </c>
      <c r="BU118" s="10">
        <f>IFERROR(VLOOKUP(A118,'23'!U:V,2,0),"0")</f>
        <v>4</v>
      </c>
      <c r="BV118" s="5" t="s">
        <v>168</v>
      </c>
      <c r="BW118" s="15">
        <f t="shared" si="154"/>
        <v>246.72</v>
      </c>
      <c r="BX118" s="10">
        <f>IFERROR(VLOOKUP(A118,'24'!U:V,2,0),"0")</f>
        <v>14</v>
      </c>
      <c r="BY118" s="5" t="s">
        <v>168</v>
      </c>
      <c r="BZ118" s="15">
        <f t="shared" si="81"/>
        <v>863.52</v>
      </c>
      <c r="CA118" s="10">
        <f>IFERROR(VLOOKUP(A118,'25'!U:V,2,0),"0")</f>
        <v>2</v>
      </c>
      <c r="CB118" s="5" t="s">
        <v>168</v>
      </c>
      <c r="CC118" s="15">
        <f t="shared" si="82"/>
        <v>123.36</v>
      </c>
      <c r="CD118" s="10">
        <f>IFERROR(VLOOKUP(A118,'26'!U:V,2,0),"0")</f>
        <v>4</v>
      </c>
      <c r="CE118" s="5" t="s">
        <v>168</v>
      </c>
      <c r="CF118" s="15">
        <f t="shared" si="83"/>
        <v>246.72</v>
      </c>
      <c r="CG118" s="10">
        <f>IFERROR(VLOOKUP(A118,'27'!U:V,2,0),"0")</f>
        <v>6</v>
      </c>
      <c r="CH118" s="5" t="s">
        <v>168</v>
      </c>
      <c r="CI118" s="15">
        <f t="shared" si="84"/>
        <v>370.08</v>
      </c>
      <c r="CJ118" s="10">
        <f>IFERROR(VLOOKUP(A118,'28'!U:V,2,0),"0")</f>
        <v>7</v>
      </c>
      <c r="CK118" s="5" t="s">
        <v>168</v>
      </c>
      <c r="CL118" s="15">
        <f t="shared" si="85"/>
        <v>431.76</v>
      </c>
      <c r="CM118" s="10" t="str">
        <f>IFERROR(VLOOKUP(A118,'29'!U:V,2,0),"0")</f>
        <v>0</v>
      </c>
      <c r="CN118" s="5" t="s">
        <v>168</v>
      </c>
      <c r="CO118" s="15">
        <f t="shared" si="86"/>
        <v>0</v>
      </c>
      <c r="CP118" s="10" t="str">
        <f>IFERROR(VLOOKUP(A118,'30'!U:V,2,0),"0")</f>
        <v>0</v>
      </c>
      <c r="CQ118" s="5" t="s">
        <v>168</v>
      </c>
      <c r="CR118" s="15">
        <f t="shared" si="87"/>
        <v>0</v>
      </c>
      <c r="CS118" s="10" t="str">
        <f>IFERROR(VLOOKUP(A118,'31'!U:V,2,0),"0")</f>
        <v>0</v>
      </c>
      <c r="CT118" s="5" t="s">
        <v>168</v>
      </c>
      <c r="CU118" s="15">
        <f t="shared" si="88"/>
        <v>0</v>
      </c>
      <c r="CV118" s="10" t="str">
        <f>IFERROR(VLOOKUP(A118,'เซต1-28'!V:W,2,0),"0")</f>
        <v>0</v>
      </c>
      <c r="CW118" s="5" t="s">
        <v>168</v>
      </c>
      <c r="CX118" s="15">
        <f t="shared" si="74"/>
        <v>0</v>
      </c>
    </row>
    <row r="119" spans="1:102" x14ac:dyDescent="0.25">
      <c r="A119" s="5" t="s">
        <v>280</v>
      </c>
      <c r="B119" s="4" t="s">
        <v>286</v>
      </c>
      <c r="C119" s="13">
        <v>70.06</v>
      </c>
      <c r="D119" s="19">
        <f t="shared" si="55"/>
        <v>121</v>
      </c>
      <c r="E119" s="5" t="s">
        <v>168</v>
      </c>
      <c r="F119" s="13">
        <f t="shared" si="131"/>
        <v>8477.26</v>
      </c>
      <c r="G119" s="10" t="str">
        <f>IFERROR(VLOOKUP(A119,'1'!U:V,2,0),"0")</f>
        <v>0</v>
      </c>
      <c r="H119" s="5" t="s">
        <v>168</v>
      </c>
      <c r="I119" s="15">
        <f t="shared" si="132"/>
        <v>0</v>
      </c>
      <c r="J119" s="10" t="str">
        <f>IFERROR(VLOOKUP(A119,'2'!U:V,2,0),"0")</f>
        <v>0</v>
      </c>
      <c r="K119" s="5" t="s">
        <v>168</v>
      </c>
      <c r="L119" s="15">
        <f t="shared" si="133"/>
        <v>0</v>
      </c>
      <c r="M119" s="10" t="str">
        <f>IFERROR(VLOOKUP(A119,'3'!U:V,2,0),"0")</f>
        <v>0</v>
      </c>
      <c r="N119" s="5" t="s">
        <v>168</v>
      </c>
      <c r="O119" s="15">
        <f t="shared" si="134"/>
        <v>0</v>
      </c>
      <c r="P119" s="10">
        <f>IFERROR(VLOOKUP(A119,'4'!U:V,2,0),"0")</f>
        <v>1</v>
      </c>
      <c r="Q119" s="5" t="s">
        <v>168</v>
      </c>
      <c r="R119" s="15">
        <f t="shared" si="135"/>
        <v>70.06</v>
      </c>
      <c r="S119" s="10">
        <f>IFERROR(VLOOKUP(A119,'5'!U:V,2,0),"0")</f>
        <v>7</v>
      </c>
      <c r="T119" s="5" t="s">
        <v>168</v>
      </c>
      <c r="U119" s="15">
        <f t="shared" si="136"/>
        <v>490.42</v>
      </c>
      <c r="V119" s="10">
        <f>IFERROR(VLOOKUP(A119,'6'!U:V,2,0),"0")</f>
        <v>10</v>
      </c>
      <c r="W119" s="5" t="s">
        <v>168</v>
      </c>
      <c r="X119" s="15">
        <f t="shared" si="137"/>
        <v>700.6</v>
      </c>
      <c r="Y119" s="10">
        <f>IFERROR(VLOOKUP(A119,'7'!U:V,2,0),"0")</f>
        <v>1</v>
      </c>
      <c r="Z119" s="5" t="s">
        <v>168</v>
      </c>
      <c r="AA119" s="15">
        <f t="shared" si="138"/>
        <v>70.06</v>
      </c>
      <c r="AB119" s="10">
        <f>IFERROR(VLOOKUP(A119,'8'!U:V,2,0),"0")</f>
        <v>1</v>
      </c>
      <c r="AC119" s="5" t="s">
        <v>168</v>
      </c>
      <c r="AD119" s="15">
        <f t="shared" si="139"/>
        <v>70.06</v>
      </c>
      <c r="AE119" s="10">
        <f>IFERROR(VLOOKUP(A119,'9'!U:V,2,0),"0")</f>
        <v>2</v>
      </c>
      <c r="AF119" s="5" t="s">
        <v>168</v>
      </c>
      <c r="AG119" s="15">
        <f t="shared" si="140"/>
        <v>140.12</v>
      </c>
      <c r="AH119" s="10">
        <f>IFERROR(VLOOKUP(A119,'10'!U:V,2,0),"0")</f>
        <v>2</v>
      </c>
      <c r="AI119" s="5" t="s">
        <v>168</v>
      </c>
      <c r="AJ119" s="15">
        <f t="shared" si="141"/>
        <v>140.12</v>
      </c>
      <c r="AK119" s="10">
        <f>IFERROR(VLOOKUP(A119,'11'!U:V,2,0),"0")</f>
        <v>4</v>
      </c>
      <c r="AL119" s="5" t="s">
        <v>168</v>
      </c>
      <c r="AM119" s="15">
        <f t="shared" si="142"/>
        <v>280.24</v>
      </c>
      <c r="AN119" s="10">
        <f>IFERROR(VLOOKUP(A119,'12'!U:V,2,0),"0")</f>
        <v>3</v>
      </c>
      <c r="AO119" s="5" t="s">
        <v>168</v>
      </c>
      <c r="AP119" s="15">
        <f t="shared" si="143"/>
        <v>210.18</v>
      </c>
      <c r="AQ119" s="10">
        <f>IFERROR(VLOOKUP(A119,'13'!U:V,2,0),"0")</f>
        <v>1</v>
      </c>
      <c r="AR119" s="5" t="s">
        <v>168</v>
      </c>
      <c r="AS119" s="15">
        <f t="shared" si="144"/>
        <v>70.06</v>
      </c>
      <c r="AT119" s="10">
        <f>IFERROR(VLOOKUP(A119,'14'!U:V,2,0),"0")</f>
        <v>3</v>
      </c>
      <c r="AU119" s="5" t="s">
        <v>168</v>
      </c>
      <c r="AV119" s="15">
        <f t="shared" si="145"/>
        <v>210.18</v>
      </c>
      <c r="AW119" s="10" t="str">
        <f>IFERROR(VLOOKUP(A119,'15'!U:V,2,0),"0")</f>
        <v>0</v>
      </c>
      <c r="AX119" s="5" t="s">
        <v>168</v>
      </c>
      <c r="AY119" s="15">
        <f t="shared" si="146"/>
        <v>0</v>
      </c>
      <c r="AZ119" s="10">
        <f>IFERROR(VLOOKUP(A119,'16'!U:V,2,0),"0")</f>
        <v>1</v>
      </c>
      <c r="BA119" s="5" t="s">
        <v>168</v>
      </c>
      <c r="BB119" s="15">
        <f t="shared" si="147"/>
        <v>70.06</v>
      </c>
      <c r="BC119" s="10">
        <f>IFERROR(VLOOKUP(A119,'17'!U:V,2,0),"0")</f>
        <v>4</v>
      </c>
      <c r="BD119" s="5" t="s">
        <v>168</v>
      </c>
      <c r="BE119" s="15">
        <f t="shared" si="148"/>
        <v>280.24</v>
      </c>
      <c r="BF119" s="10">
        <f>IFERROR(VLOOKUP(A119,'18'!U:V,2,0),"0")</f>
        <v>11</v>
      </c>
      <c r="BG119" s="5" t="s">
        <v>168</v>
      </c>
      <c r="BH119" s="15">
        <f t="shared" si="149"/>
        <v>770.66000000000008</v>
      </c>
      <c r="BI119" s="10">
        <f>IFERROR(VLOOKUP(A119,'19'!U:V,2,0),"0")</f>
        <v>13</v>
      </c>
      <c r="BJ119" s="5" t="s">
        <v>168</v>
      </c>
      <c r="BK119" s="15">
        <f t="shared" si="150"/>
        <v>910.78</v>
      </c>
      <c r="BL119" s="10">
        <f>IFERROR(VLOOKUP(A119,'20'!U:V,2,0),"0")</f>
        <v>17</v>
      </c>
      <c r="BM119" s="5" t="s">
        <v>168</v>
      </c>
      <c r="BN119" s="15">
        <f t="shared" si="151"/>
        <v>1191.02</v>
      </c>
      <c r="BO119" s="10">
        <f>IFERROR(VLOOKUP(A119,'21'!U:V,2,0),"0")</f>
        <v>3</v>
      </c>
      <c r="BP119" s="5" t="s">
        <v>168</v>
      </c>
      <c r="BQ119" s="15">
        <f t="shared" si="152"/>
        <v>210.18</v>
      </c>
      <c r="BR119" s="10">
        <f>IFERROR(VLOOKUP(A119,'22'!U:V,2,0),"0")</f>
        <v>7</v>
      </c>
      <c r="BS119" s="5" t="s">
        <v>168</v>
      </c>
      <c r="BT119" s="15">
        <f t="shared" si="153"/>
        <v>490.42</v>
      </c>
      <c r="BU119" s="10">
        <f>IFERROR(VLOOKUP(A119,'23'!U:V,2,0),"0")</f>
        <v>5</v>
      </c>
      <c r="BV119" s="5" t="s">
        <v>168</v>
      </c>
      <c r="BW119" s="15">
        <f t="shared" si="154"/>
        <v>350.3</v>
      </c>
      <c r="BX119" s="10">
        <f>IFERROR(VLOOKUP(A119,'24'!U:V,2,0),"0")</f>
        <v>8</v>
      </c>
      <c r="BY119" s="5" t="s">
        <v>168</v>
      </c>
      <c r="BZ119" s="15">
        <f t="shared" si="81"/>
        <v>560.48</v>
      </c>
      <c r="CA119" s="10">
        <f>IFERROR(VLOOKUP(A119,'25'!U:V,2,0),"0")</f>
        <v>3</v>
      </c>
      <c r="CB119" s="5" t="s">
        <v>168</v>
      </c>
      <c r="CC119" s="15">
        <f t="shared" si="82"/>
        <v>210.18</v>
      </c>
      <c r="CD119" s="10">
        <f>IFERROR(VLOOKUP(A119,'26'!U:V,2,0),"0")</f>
        <v>5</v>
      </c>
      <c r="CE119" s="5" t="s">
        <v>168</v>
      </c>
      <c r="CF119" s="15">
        <f t="shared" si="83"/>
        <v>350.3</v>
      </c>
      <c r="CG119" s="10">
        <f>IFERROR(VLOOKUP(A119,'27'!U:V,2,0),"0")</f>
        <v>6</v>
      </c>
      <c r="CH119" s="5" t="s">
        <v>168</v>
      </c>
      <c r="CI119" s="15">
        <f t="shared" si="84"/>
        <v>420.36</v>
      </c>
      <c r="CJ119" s="10">
        <f>IFERROR(VLOOKUP(A119,'28'!U:V,2,0),"0")</f>
        <v>3</v>
      </c>
      <c r="CK119" s="5" t="s">
        <v>168</v>
      </c>
      <c r="CL119" s="15">
        <f t="shared" si="85"/>
        <v>210.18</v>
      </c>
      <c r="CM119" s="10" t="str">
        <f>IFERROR(VLOOKUP(A119,'29'!U:V,2,0),"0")</f>
        <v>0</v>
      </c>
      <c r="CN119" s="5" t="s">
        <v>168</v>
      </c>
      <c r="CO119" s="15">
        <f t="shared" si="86"/>
        <v>0</v>
      </c>
      <c r="CP119" s="10" t="str">
        <f>IFERROR(VLOOKUP(A119,'30'!U:V,2,0),"0")</f>
        <v>0</v>
      </c>
      <c r="CQ119" s="5" t="s">
        <v>168</v>
      </c>
      <c r="CR119" s="15">
        <f t="shared" si="87"/>
        <v>0</v>
      </c>
      <c r="CS119" s="10" t="str">
        <f>IFERROR(VLOOKUP(A119,'31'!U:V,2,0),"0")</f>
        <v>0</v>
      </c>
      <c r="CT119" s="5" t="s">
        <v>168</v>
      </c>
      <c r="CU119" s="15">
        <f t="shared" si="88"/>
        <v>0</v>
      </c>
      <c r="CV119" s="10" t="str">
        <f>IFERROR(VLOOKUP(A119,'เซต1-28'!V:W,2,0),"0")</f>
        <v>0</v>
      </c>
      <c r="CW119" s="5" t="s">
        <v>168</v>
      </c>
      <c r="CX119" s="15">
        <f t="shared" si="74"/>
        <v>0</v>
      </c>
    </row>
    <row r="120" spans="1:102" x14ac:dyDescent="0.25">
      <c r="A120" s="5" t="s">
        <v>269</v>
      </c>
      <c r="B120" s="4" t="s">
        <v>270</v>
      </c>
      <c r="C120" s="13">
        <v>16.010000000000002</v>
      </c>
      <c r="D120" s="19">
        <f t="shared" si="55"/>
        <v>0</v>
      </c>
      <c r="E120" s="5" t="s">
        <v>171</v>
      </c>
      <c r="F120" s="13">
        <f t="shared" si="131"/>
        <v>0</v>
      </c>
      <c r="G120" s="10" t="str">
        <f>IFERROR(VLOOKUP(A120,'1'!U:V,2,0),"0")</f>
        <v>0</v>
      </c>
      <c r="H120" s="5" t="s">
        <v>171</v>
      </c>
      <c r="I120" s="15">
        <f t="shared" si="132"/>
        <v>0</v>
      </c>
      <c r="J120" s="10" t="str">
        <f>IFERROR(VLOOKUP(A120,'2'!U:V,2,0),"0")</f>
        <v>0</v>
      </c>
      <c r="K120" s="5" t="s">
        <v>171</v>
      </c>
      <c r="L120" s="15">
        <f t="shared" si="133"/>
        <v>0</v>
      </c>
      <c r="M120" s="10" t="str">
        <f>IFERROR(VLOOKUP(A120,'3'!U:V,2,0),"0")</f>
        <v>0</v>
      </c>
      <c r="N120" s="5" t="s">
        <v>171</v>
      </c>
      <c r="O120" s="15">
        <f t="shared" si="134"/>
        <v>0</v>
      </c>
      <c r="P120" s="10" t="str">
        <f>IFERROR(VLOOKUP(A120,'4'!U:V,2,0),"0")</f>
        <v>0</v>
      </c>
      <c r="Q120" s="5" t="s">
        <v>171</v>
      </c>
      <c r="R120" s="15">
        <f t="shared" si="135"/>
        <v>0</v>
      </c>
      <c r="S120" s="10" t="str">
        <f>IFERROR(VLOOKUP(A120,'5'!U:V,2,0),"0")</f>
        <v>0</v>
      </c>
      <c r="T120" s="5" t="s">
        <v>171</v>
      </c>
      <c r="U120" s="15">
        <f t="shared" si="136"/>
        <v>0</v>
      </c>
      <c r="V120" s="10" t="str">
        <f>IFERROR(VLOOKUP(A120,'6'!U:V,2,0),"0")</f>
        <v>0</v>
      </c>
      <c r="W120" s="5" t="s">
        <v>171</v>
      </c>
      <c r="X120" s="15">
        <f t="shared" si="137"/>
        <v>0</v>
      </c>
      <c r="Y120" s="10" t="str">
        <f>IFERROR(VLOOKUP(A120,'7'!U:V,2,0),"0")</f>
        <v>0</v>
      </c>
      <c r="Z120" s="5" t="s">
        <v>171</v>
      </c>
      <c r="AA120" s="15">
        <f t="shared" si="138"/>
        <v>0</v>
      </c>
      <c r="AB120" s="10" t="str">
        <f>IFERROR(VLOOKUP(A120,'8'!U:V,2,0),"0")</f>
        <v>0</v>
      </c>
      <c r="AC120" s="5" t="s">
        <v>171</v>
      </c>
      <c r="AD120" s="15">
        <f t="shared" si="139"/>
        <v>0</v>
      </c>
      <c r="AE120" s="10" t="str">
        <f>IFERROR(VLOOKUP(A120,'9'!U:V,2,0),"0")</f>
        <v>0</v>
      </c>
      <c r="AF120" s="5" t="s">
        <v>171</v>
      </c>
      <c r="AG120" s="15">
        <f t="shared" si="140"/>
        <v>0</v>
      </c>
      <c r="AH120" s="10" t="str">
        <f>IFERROR(VLOOKUP(A120,'10'!U:V,2,0),"0")</f>
        <v>0</v>
      </c>
      <c r="AI120" s="5" t="s">
        <v>171</v>
      </c>
      <c r="AJ120" s="15">
        <f t="shared" si="141"/>
        <v>0</v>
      </c>
      <c r="AK120" s="10" t="str">
        <f>IFERROR(VLOOKUP(A120,'11'!U:V,2,0),"0")</f>
        <v>0</v>
      </c>
      <c r="AL120" s="5" t="s">
        <v>171</v>
      </c>
      <c r="AM120" s="15">
        <f t="shared" si="142"/>
        <v>0</v>
      </c>
      <c r="AN120" s="10" t="str">
        <f>IFERROR(VLOOKUP(A120,'12'!U:V,2,0),"0")</f>
        <v>0</v>
      </c>
      <c r="AO120" s="5" t="s">
        <v>171</v>
      </c>
      <c r="AP120" s="15">
        <f t="shared" si="143"/>
        <v>0</v>
      </c>
      <c r="AQ120" s="10" t="str">
        <f>IFERROR(VLOOKUP(A120,'13'!U:V,2,0),"0")</f>
        <v>0</v>
      </c>
      <c r="AR120" s="5" t="s">
        <v>171</v>
      </c>
      <c r="AS120" s="15">
        <f t="shared" si="144"/>
        <v>0</v>
      </c>
      <c r="AT120" s="10" t="str">
        <f>IFERROR(VLOOKUP(A120,'14'!U:V,2,0),"0")</f>
        <v>0</v>
      </c>
      <c r="AU120" s="5" t="s">
        <v>171</v>
      </c>
      <c r="AV120" s="15">
        <f t="shared" si="145"/>
        <v>0</v>
      </c>
      <c r="AW120" s="10" t="str">
        <f>IFERROR(VLOOKUP(A120,'15'!U:V,2,0),"0")</f>
        <v>0</v>
      </c>
      <c r="AX120" s="5" t="s">
        <v>171</v>
      </c>
      <c r="AY120" s="15">
        <f t="shared" si="146"/>
        <v>0</v>
      </c>
      <c r="AZ120" s="10" t="str">
        <f>IFERROR(VLOOKUP(A120,'16'!U:V,2,0),"0")</f>
        <v>0</v>
      </c>
      <c r="BA120" s="5" t="s">
        <v>171</v>
      </c>
      <c r="BB120" s="15">
        <f t="shared" si="147"/>
        <v>0</v>
      </c>
      <c r="BC120" s="10" t="str">
        <f>IFERROR(VLOOKUP(A120,'17'!U:V,2,0),"0")</f>
        <v>0</v>
      </c>
      <c r="BD120" s="5" t="s">
        <v>171</v>
      </c>
      <c r="BE120" s="15">
        <f t="shared" si="148"/>
        <v>0</v>
      </c>
      <c r="BF120" s="10" t="str">
        <f>IFERROR(VLOOKUP(A120,'18'!U:V,2,0),"0")</f>
        <v>0</v>
      </c>
      <c r="BG120" s="5" t="s">
        <v>171</v>
      </c>
      <c r="BH120" s="15">
        <f t="shared" si="149"/>
        <v>0</v>
      </c>
      <c r="BI120" s="10" t="str">
        <f>IFERROR(VLOOKUP(A120,'19'!U:V,2,0),"0")</f>
        <v>0</v>
      </c>
      <c r="BJ120" s="5" t="s">
        <v>171</v>
      </c>
      <c r="BK120" s="15">
        <f t="shared" si="150"/>
        <v>0</v>
      </c>
      <c r="BL120" s="10" t="str">
        <f>IFERROR(VLOOKUP(A120,'20'!U:V,2,0),"0")</f>
        <v>0</v>
      </c>
      <c r="BM120" s="5" t="s">
        <v>171</v>
      </c>
      <c r="BN120" s="15">
        <f t="shared" si="151"/>
        <v>0</v>
      </c>
      <c r="BO120" s="10" t="str">
        <f>IFERROR(VLOOKUP(A120,'21'!U:V,2,0),"0")</f>
        <v>0</v>
      </c>
      <c r="BP120" s="5" t="s">
        <v>171</v>
      </c>
      <c r="BQ120" s="15">
        <f t="shared" si="152"/>
        <v>0</v>
      </c>
      <c r="BR120" s="10" t="str">
        <f>IFERROR(VLOOKUP(A120,'22'!U:V,2,0),"0")</f>
        <v>0</v>
      </c>
      <c r="BS120" s="5" t="s">
        <v>171</v>
      </c>
      <c r="BT120" s="15">
        <f t="shared" si="153"/>
        <v>0</v>
      </c>
      <c r="BU120" s="10" t="str">
        <f>IFERROR(VLOOKUP(A120,'23'!U:V,2,0),"0")</f>
        <v>0</v>
      </c>
      <c r="BV120" s="5" t="s">
        <v>171</v>
      </c>
      <c r="BW120" s="15">
        <f t="shared" si="154"/>
        <v>0</v>
      </c>
      <c r="BX120" s="10" t="str">
        <f>IFERROR(VLOOKUP(A120,'24'!U:V,2,0),"0")</f>
        <v>0</v>
      </c>
      <c r="BY120" s="5" t="s">
        <v>171</v>
      </c>
      <c r="BZ120" s="15">
        <f t="shared" si="81"/>
        <v>0</v>
      </c>
      <c r="CA120" s="10" t="str">
        <f>IFERROR(VLOOKUP(A120,'25'!U:V,2,0),"0")</f>
        <v>0</v>
      </c>
      <c r="CB120" s="5" t="s">
        <v>171</v>
      </c>
      <c r="CC120" s="15">
        <f t="shared" si="82"/>
        <v>0</v>
      </c>
      <c r="CD120" s="10" t="str">
        <f>IFERROR(VLOOKUP(A120,'26'!U:V,2,0),"0")</f>
        <v>0</v>
      </c>
      <c r="CE120" s="5" t="s">
        <v>171</v>
      </c>
      <c r="CF120" s="15">
        <f t="shared" si="83"/>
        <v>0</v>
      </c>
      <c r="CG120" s="10" t="str">
        <f>IFERROR(VLOOKUP(A120,'27'!U:V,2,0),"0")</f>
        <v>0</v>
      </c>
      <c r="CH120" s="5" t="s">
        <v>171</v>
      </c>
      <c r="CI120" s="15">
        <f t="shared" si="84"/>
        <v>0</v>
      </c>
      <c r="CJ120" s="10" t="str">
        <f>IFERROR(VLOOKUP(A120,'28'!U:V,2,0),"0")</f>
        <v>0</v>
      </c>
      <c r="CK120" s="5" t="s">
        <v>171</v>
      </c>
      <c r="CL120" s="15">
        <f t="shared" si="85"/>
        <v>0</v>
      </c>
      <c r="CM120" s="10" t="str">
        <f>IFERROR(VLOOKUP(A120,'29'!U:V,2,0),"0")</f>
        <v>0</v>
      </c>
      <c r="CN120" s="5" t="s">
        <v>171</v>
      </c>
      <c r="CO120" s="15">
        <f t="shared" si="86"/>
        <v>0</v>
      </c>
      <c r="CP120" s="10" t="str">
        <f>IFERROR(VLOOKUP(A120,'30'!U:V,2,0),"0")</f>
        <v>0</v>
      </c>
      <c r="CQ120" s="5" t="s">
        <v>171</v>
      </c>
      <c r="CR120" s="15">
        <f t="shared" si="87"/>
        <v>0</v>
      </c>
      <c r="CS120" s="10" t="str">
        <f>IFERROR(VLOOKUP(A120,'31'!U:V,2,0),"0")</f>
        <v>0</v>
      </c>
      <c r="CT120" s="5" t="s">
        <v>171</v>
      </c>
      <c r="CU120" s="15">
        <f t="shared" si="88"/>
        <v>0</v>
      </c>
      <c r="CV120" s="10" t="str">
        <f>IFERROR(VLOOKUP(A120,'เซต1-28'!V:W,2,0),"0")</f>
        <v>0</v>
      </c>
      <c r="CW120" s="5" t="s">
        <v>171</v>
      </c>
      <c r="CX120" s="15">
        <f t="shared" si="74"/>
        <v>0</v>
      </c>
    </row>
    <row r="121" spans="1:102" x14ac:dyDescent="0.25">
      <c r="A121" s="5" t="s">
        <v>281</v>
      </c>
      <c r="B121" s="4" t="s">
        <v>283</v>
      </c>
      <c r="C121" s="13">
        <v>15.01</v>
      </c>
      <c r="D121" s="19">
        <f t="shared" si="55"/>
        <v>1</v>
      </c>
      <c r="E121" s="5" t="s">
        <v>168</v>
      </c>
      <c r="F121" s="13">
        <f t="shared" si="131"/>
        <v>15.01</v>
      </c>
      <c r="G121" s="10" t="str">
        <f>IFERROR(VLOOKUP(A121,'1'!U:V,2,0),"0")</f>
        <v>0</v>
      </c>
      <c r="H121" s="5" t="s">
        <v>168</v>
      </c>
      <c r="I121" s="15">
        <f t="shared" si="132"/>
        <v>0</v>
      </c>
      <c r="J121" s="10" t="str">
        <f>IFERROR(VLOOKUP(A121,'2'!U:V,2,0),"0")</f>
        <v>0</v>
      </c>
      <c r="K121" s="5" t="s">
        <v>168</v>
      </c>
      <c r="L121" s="15">
        <f t="shared" si="133"/>
        <v>0</v>
      </c>
      <c r="M121" s="10" t="str">
        <f>IFERROR(VLOOKUP(A121,'3'!U:V,2,0),"0")</f>
        <v>0</v>
      </c>
      <c r="N121" s="5" t="s">
        <v>168</v>
      </c>
      <c r="O121" s="15">
        <f t="shared" si="134"/>
        <v>0</v>
      </c>
      <c r="P121" s="10" t="str">
        <f>IFERROR(VLOOKUP(A121,'4'!U:V,2,0),"0")</f>
        <v>0</v>
      </c>
      <c r="Q121" s="5" t="s">
        <v>168</v>
      </c>
      <c r="R121" s="15">
        <f t="shared" si="135"/>
        <v>0</v>
      </c>
      <c r="S121" s="10" t="str">
        <f>IFERROR(VLOOKUP(A121,'5'!U:V,2,0),"0")</f>
        <v>0</v>
      </c>
      <c r="T121" s="5" t="s">
        <v>168</v>
      </c>
      <c r="U121" s="15">
        <f t="shared" si="136"/>
        <v>0</v>
      </c>
      <c r="V121" s="10" t="str">
        <f>IFERROR(VLOOKUP(A121,'6'!U:V,2,0),"0")</f>
        <v>0</v>
      </c>
      <c r="W121" s="5" t="s">
        <v>168</v>
      </c>
      <c r="X121" s="15">
        <f t="shared" si="137"/>
        <v>0</v>
      </c>
      <c r="Y121" s="10" t="str">
        <f>IFERROR(VLOOKUP(A121,'7'!U:V,2,0),"0")</f>
        <v>0</v>
      </c>
      <c r="Z121" s="5" t="s">
        <v>168</v>
      </c>
      <c r="AA121" s="15">
        <f t="shared" si="138"/>
        <v>0</v>
      </c>
      <c r="AB121" s="10" t="str">
        <f>IFERROR(VLOOKUP(A121,'8'!U:V,2,0),"0")</f>
        <v>0</v>
      </c>
      <c r="AC121" s="5" t="s">
        <v>168</v>
      </c>
      <c r="AD121" s="15">
        <f t="shared" si="139"/>
        <v>0</v>
      </c>
      <c r="AE121" s="10" t="str">
        <f>IFERROR(VLOOKUP(A121,'9'!U:V,2,0),"0")</f>
        <v>0</v>
      </c>
      <c r="AF121" s="5" t="s">
        <v>168</v>
      </c>
      <c r="AG121" s="15">
        <f t="shared" si="140"/>
        <v>0</v>
      </c>
      <c r="AH121" s="10" t="str">
        <f>IFERROR(VLOOKUP(A121,'10'!U:V,2,0),"0")</f>
        <v>0</v>
      </c>
      <c r="AI121" s="5" t="s">
        <v>168</v>
      </c>
      <c r="AJ121" s="15">
        <f t="shared" si="141"/>
        <v>0</v>
      </c>
      <c r="AK121" s="10" t="str">
        <f>IFERROR(VLOOKUP(A121,'11'!U:V,2,0),"0")</f>
        <v>0</v>
      </c>
      <c r="AL121" s="5" t="s">
        <v>168</v>
      </c>
      <c r="AM121" s="15">
        <f t="shared" si="142"/>
        <v>0</v>
      </c>
      <c r="AN121" s="10" t="str">
        <f>IFERROR(VLOOKUP(A121,'12'!U:V,2,0),"0")</f>
        <v>0</v>
      </c>
      <c r="AO121" s="5" t="s">
        <v>168</v>
      </c>
      <c r="AP121" s="15">
        <f t="shared" si="143"/>
        <v>0</v>
      </c>
      <c r="AQ121" s="10" t="str">
        <f>IFERROR(VLOOKUP(A121,'13'!U:V,2,0),"0")</f>
        <v>0</v>
      </c>
      <c r="AR121" s="5" t="s">
        <v>168</v>
      </c>
      <c r="AS121" s="15">
        <f t="shared" si="144"/>
        <v>0</v>
      </c>
      <c r="AT121" s="10" t="str">
        <f>IFERROR(VLOOKUP(A121,'14'!U:V,2,0),"0")</f>
        <v>0</v>
      </c>
      <c r="AU121" s="5" t="s">
        <v>168</v>
      </c>
      <c r="AV121" s="15">
        <f t="shared" si="145"/>
        <v>0</v>
      </c>
      <c r="AW121" s="10" t="str">
        <f>IFERROR(VLOOKUP(A121,'15'!U:V,2,0),"0")</f>
        <v>0</v>
      </c>
      <c r="AX121" s="5" t="s">
        <v>168</v>
      </c>
      <c r="AY121" s="15">
        <f t="shared" si="146"/>
        <v>0</v>
      </c>
      <c r="AZ121" s="10">
        <f>IFERROR(VLOOKUP(A121,'16'!U:V,2,0),"0")</f>
        <v>1</v>
      </c>
      <c r="BA121" s="5" t="s">
        <v>168</v>
      </c>
      <c r="BB121" s="15">
        <f t="shared" si="147"/>
        <v>15.01</v>
      </c>
      <c r="BC121" s="10" t="str">
        <f>IFERROR(VLOOKUP(A121,'17'!U:V,2,0),"0")</f>
        <v>0</v>
      </c>
      <c r="BD121" s="5" t="s">
        <v>168</v>
      </c>
      <c r="BE121" s="15">
        <f t="shared" si="148"/>
        <v>0</v>
      </c>
      <c r="BF121" s="10" t="str">
        <f>IFERROR(VLOOKUP(A121,'18'!U:V,2,0),"0")</f>
        <v>0</v>
      </c>
      <c r="BG121" s="5" t="s">
        <v>168</v>
      </c>
      <c r="BH121" s="15">
        <f t="shared" si="149"/>
        <v>0</v>
      </c>
      <c r="BI121" s="10" t="str">
        <f>IFERROR(VLOOKUP(A121,'19'!U:V,2,0),"0")</f>
        <v>0</v>
      </c>
      <c r="BJ121" s="5" t="s">
        <v>168</v>
      </c>
      <c r="BK121" s="15">
        <f t="shared" si="150"/>
        <v>0</v>
      </c>
      <c r="BL121" s="10" t="str">
        <f>IFERROR(VLOOKUP(A121,'20'!U:V,2,0),"0")</f>
        <v>0</v>
      </c>
      <c r="BM121" s="5" t="s">
        <v>168</v>
      </c>
      <c r="BN121" s="15">
        <f t="shared" si="151"/>
        <v>0</v>
      </c>
      <c r="BO121" s="10" t="str">
        <f>IFERROR(VLOOKUP(A121,'21'!U:V,2,0),"0")</f>
        <v>0</v>
      </c>
      <c r="BP121" s="5" t="s">
        <v>168</v>
      </c>
      <c r="BQ121" s="15">
        <f t="shared" si="152"/>
        <v>0</v>
      </c>
      <c r="BR121" s="10" t="str">
        <f>IFERROR(VLOOKUP(A121,'22'!U:V,2,0),"0")</f>
        <v>0</v>
      </c>
      <c r="BS121" s="5" t="s">
        <v>168</v>
      </c>
      <c r="BT121" s="15">
        <f t="shared" si="153"/>
        <v>0</v>
      </c>
      <c r="BU121" s="10" t="str">
        <f>IFERROR(VLOOKUP(A121,'23'!U:V,2,0),"0")</f>
        <v>0</v>
      </c>
      <c r="BV121" s="5" t="s">
        <v>168</v>
      </c>
      <c r="BW121" s="15">
        <f t="shared" si="154"/>
        <v>0</v>
      </c>
      <c r="BX121" s="10" t="str">
        <f>IFERROR(VLOOKUP(A121,'24'!U:V,2,0),"0")</f>
        <v>0</v>
      </c>
      <c r="BY121" s="5" t="s">
        <v>168</v>
      </c>
      <c r="BZ121" s="15">
        <f t="shared" si="81"/>
        <v>0</v>
      </c>
      <c r="CA121" s="10" t="str">
        <f>IFERROR(VLOOKUP(A121,'25'!U:V,2,0),"0")</f>
        <v>0</v>
      </c>
      <c r="CB121" s="5" t="s">
        <v>168</v>
      </c>
      <c r="CC121" s="15">
        <f t="shared" si="82"/>
        <v>0</v>
      </c>
      <c r="CD121" s="10" t="str">
        <f>IFERROR(VLOOKUP(A121,'26'!U:V,2,0),"0")</f>
        <v>0</v>
      </c>
      <c r="CE121" s="5" t="s">
        <v>168</v>
      </c>
      <c r="CF121" s="15">
        <f t="shared" si="83"/>
        <v>0</v>
      </c>
      <c r="CG121" s="10" t="str">
        <f>IFERROR(VLOOKUP(A121,'27'!U:V,2,0),"0")</f>
        <v>0</v>
      </c>
      <c r="CH121" s="5" t="s">
        <v>168</v>
      </c>
      <c r="CI121" s="15">
        <f t="shared" si="84"/>
        <v>0</v>
      </c>
      <c r="CJ121" s="10" t="str">
        <f>IFERROR(VLOOKUP(A121,'28'!U:V,2,0),"0")</f>
        <v>0</v>
      </c>
      <c r="CK121" s="5" t="s">
        <v>168</v>
      </c>
      <c r="CL121" s="15">
        <f t="shared" si="85"/>
        <v>0</v>
      </c>
      <c r="CM121" s="10" t="str">
        <f>IFERROR(VLOOKUP(A121,'29'!U:V,2,0),"0")</f>
        <v>0</v>
      </c>
      <c r="CN121" s="5" t="s">
        <v>168</v>
      </c>
      <c r="CO121" s="15">
        <f t="shared" si="86"/>
        <v>0</v>
      </c>
      <c r="CP121" s="10" t="str">
        <f>IFERROR(VLOOKUP(A121,'30'!U:V,2,0),"0")</f>
        <v>0</v>
      </c>
      <c r="CQ121" s="5" t="s">
        <v>168</v>
      </c>
      <c r="CR121" s="15">
        <f t="shared" si="87"/>
        <v>0</v>
      </c>
      <c r="CS121" s="10" t="str">
        <f>IFERROR(VLOOKUP(A121,'31'!U:V,2,0),"0")</f>
        <v>0</v>
      </c>
      <c r="CT121" s="5" t="s">
        <v>168</v>
      </c>
      <c r="CU121" s="15">
        <f t="shared" si="88"/>
        <v>0</v>
      </c>
      <c r="CV121" s="10" t="str">
        <f>IFERROR(VLOOKUP(A121,'เซต1-28'!V:W,2,0),"0")</f>
        <v>0</v>
      </c>
      <c r="CW121" s="5" t="s">
        <v>168</v>
      </c>
      <c r="CX121" s="15">
        <f t="shared" si="74"/>
        <v>0</v>
      </c>
    </row>
    <row r="122" spans="1:102" x14ac:dyDescent="0.25">
      <c r="A122" s="5" t="s">
        <v>291</v>
      </c>
      <c r="B122" s="4" t="s">
        <v>292</v>
      </c>
      <c r="C122" s="13">
        <f>15.01*3</f>
        <v>45.03</v>
      </c>
      <c r="D122" s="19">
        <f t="shared" si="55"/>
        <v>0</v>
      </c>
      <c r="E122" s="5" t="s">
        <v>295</v>
      </c>
      <c r="F122" s="13">
        <f t="shared" ref="F122:F124" si="155">+D122*C122</f>
        <v>0</v>
      </c>
      <c r="G122" s="10" t="str">
        <f>IFERROR(VLOOKUP(A122,'1'!U:V,2,0),"0")</f>
        <v>0</v>
      </c>
      <c r="H122" s="5" t="s">
        <v>295</v>
      </c>
      <c r="I122" s="15">
        <f t="shared" ref="I122:I124" si="156">+G122*C122</f>
        <v>0</v>
      </c>
      <c r="J122" s="10" t="str">
        <f>IFERROR(VLOOKUP(A122,'2'!U:V,2,0),"0")</f>
        <v>0</v>
      </c>
      <c r="K122" s="5" t="s">
        <v>295</v>
      </c>
      <c r="L122" s="15">
        <f t="shared" ref="L122:L124" si="157">+J122*C122</f>
        <v>0</v>
      </c>
      <c r="M122" s="10" t="str">
        <f>IFERROR(VLOOKUP(A122,'3'!U:V,2,0),"0")</f>
        <v>0</v>
      </c>
      <c r="N122" s="5" t="s">
        <v>295</v>
      </c>
      <c r="O122" s="15">
        <f t="shared" ref="O122:O124" si="158">+M122*C122</f>
        <v>0</v>
      </c>
      <c r="P122" s="10" t="str">
        <f>IFERROR(VLOOKUP(A122,'4'!U:V,2,0),"0")</f>
        <v>0</v>
      </c>
      <c r="Q122" s="5" t="s">
        <v>295</v>
      </c>
      <c r="R122" s="15">
        <f t="shared" ref="R122:R124" si="159">+P122*C122</f>
        <v>0</v>
      </c>
      <c r="S122" s="10" t="str">
        <f>IFERROR(VLOOKUP(A122,'5'!U:V,2,0),"0")</f>
        <v>0</v>
      </c>
      <c r="T122" s="5" t="s">
        <v>295</v>
      </c>
      <c r="U122" s="15">
        <f t="shared" ref="U122:U124" si="160">+S122*C122</f>
        <v>0</v>
      </c>
      <c r="V122" s="10" t="str">
        <f>IFERROR(VLOOKUP(A122,'6'!U:V,2,0),"0")</f>
        <v>0</v>
      </c>
      <c r="W122" s="5" t="s">
        <v>295</v>
      </c>
      <c r="X122" s="15">
        <f t="shared" ref="X122:X124" si="161">+V122*C122</f>
        <v>0</v>
      </c>
      <c r="Y122" s="10" t="str">
        <f>IFERROR(VLOOKUP(A122,'7'!U:V,2,0),"0")</f>
        <v>0</v>
      </c>
      <c r="Z122" s="5" t="s">
        <v>295</v>
      </c>
      <c r="AA122" s="15">
        <f t="shared" ref="AA122:AA124" si="162">+Y122*C122</f>
        <v>0</v>
      </c>
      <c r="AB122" s="10" t="str">
        <f>IFERROR(VLOOKUP(A122,'8'!U:V,2,0),"0")</f>
        <v>0</v>
      </c>
      <c r="AC122" s="5" t="s">
        <v>295</v>
      </c>
      <c r="AD122" s="15">
        <f t="shared" ref="AD122:AD124" si="163">+AB122*C122</f>
        <v>0</v>
      </c>
      <c r="AE122" s="10" t="str">
        <f>IFERROR(VLOOKUP(A122,'9'!U:V,2,0),"0")</f>
        <v>0</v>
      </c>
      <c r="AF122" s="5" t="s">
        <v>295</v>
      </c>
      <c r="AG122" s="15">
        <f t="shared" ref="AG122:AG124" si="164">+AE122*C122</f>
        <v>0</v>
      </c>
      <c r="AH122" s="10" t="str">
        <f>IFERROR(VLOOKUP(A122,'10'!U:V,2,0),"0")</f>
        <v>0</v>
      </c>
      <c r="AI122" s="5" t="s">
        <v>295</v>
      </c>
      <c r="AJ122" s="15">
        <f t="shared" ref="AJ122:AJ124" si="165">+AH122*C122</f>
        <v>0</v>
      </c>
      <c r="AK122" s="10" t="str">
        <f>IFERROR(VLOOKUP(A122,'11'!U:V,2,0),"0")</f>
        <v>0</v>
      </c>
      <c r="AL122" s="5" t="s">
        <v>295</v>
      </c>
      <c r="AM122" s="15">
        <f t="shared" ref="AM122:AM124" si="166">+AK122*C122</f>
        <v>0</v>
      </c>
      <c r="AN122" s="10" t="str">
        <f>IFERROR(VLOOKUP(A122,'12'!U:V,2,0),"0")</f>
        <v>0</v>
      </c>
      <c r="AO122" s="5" t="s">
        <v>295</v>
      </c>
      <c r="AP122" s="15">
        <f t="shared" ref="AP122:AP124" si="167">+AN122*C122</f>
        <v>0</v>
      </c>
      <c r="AQ122" s="10" t="str">
        <f>IFERROR(VLOOKUP(A122,'13'!U:V,2,0),"0")</f>
        <v>0</v>
      </c>
      <c r="AR122" s="5" t="s">
        <v>295</v>
      </c>
      <c r="AS122" s="15">
        <f t="shared" ref="AS122:AS124" si="168">+AQ122*C122</f>
        <v>0</v>
      </c>
      <c r="AT122" s="10" t="str">
        <f>IFERROR(VLOOKUP(A122,'14'!U:V,2,0),"0")</f>
        <v>0</v>
      </c>
      <c r="AU122" s="5" t="s">
        <v>295</v>
      </c>
      <c r="AV122" s="15">
        <f t="shared" ref="AV122:AV124" si="169">+AT122*C122</f>
        <v>0</v>
      </c>
      <c r="AW122" s="10" t="str">
        <f>IFERROR(VLOOKUP(A122,'15'!U:V,2,0),"0")</f>
        <v>0</v>
      </c>
      <c r="AX122" s="5" t="s">
        <v>295</v>
      </c>
      <c r="AY122" s="15">
        <f t="shared" ref="AY122:AY124" si="170">+AW122*C122</f>
        <v>0</v>
      </c>
      <c r="AZ122" s="10" t="str">
        <f>IFERROR(VLOOKUP(A122,'16'!U:V,2,0),"0")</f>
        <v>0</v>
      </c>
      <c r="BA122" s="5" t="s">
        <v>295</v>
      </c>
      <c r="BB122" s="15">
        <f t="shared" ref="BB122:BB124" si="171">+AZ122*C122</f>
        <v>0</v>
      </c>
      <c r="BC122" s="10" t="str">
        <f>IFERROR(VLOOKUP(A122,'17'!U:V,2,0),"0")</f>
        <v>0</v>
      </c>
      <c r="BD122" s="5" t="s">
        <v>295</v>
      </c>
      <c r="BE122" s="15">
        <f t="shared" ref="BE122:BE124" si="172">+BC122*C122</f>
        <v>0</v>
      </c>
      <c r="BF122" s="10" t="str">
        <f>IFERROR(VLOOKUP(A122,'18'!U:V,2,0),"0")</f>
        <v>0</v>
      </c>
      <c r="BG122" s="5" t="s">
        <v>295</v>
      </c>
      <c r="BH122" s="15">
        <f t="shared" ref="BH122:BH124" si="173">+BF122*C122</f>
        <v>0</v>
      </c>
      <c r="BI122" s="10" t="str">
        <f>IFERROR(VLOOKUP(A122,'19'!U:V,2,0),"0")</f>
        <v>0</v>
      </c>
      <c r="BJ122" s="5" t="s">
        <v>295</v>
      </c>
      <c r="BK122" s="15">
        <f t="shared" ref="BK122:BK124" si="174">+BI122*C122</f>
        <v>0</v>
      </c>
      <c r="BL122" s="10" t="str">
        <f>IFERROR(VLOOKUP(A122,'20'!U:V,2,0),"0")</f>
        <v>0</v>
      </c>
      <c r="BM122" s="5" t="s">
        <v>295</v>
      </c>
      <c r="BN122" s="15">
        <f t="shared" ref="BN122:BN124" si="175">+BL122*C122</f>
        <v>0</v>
      </c>
      <c r="BO122" s="10" t="str">
        <f>IFERROR(VLOOKUP(A122,'21'!U:V,2,0),"0")</f>
        <v>0</v>
      </c>
      <c r="BP122" s="5" t="s">
        <v>295</v>
      </c>
      <c r="BQ122" s="15">
        <f t="shared" ref="BQ122:BQ124" si="176">+BO122*C122</f>
        <v>0</v>
      </c>
      <c r="BR122" s="10" t="str">
        <f>IFERROR(VLOOKUP(A122,'22'!U:V,2,0),"0")</f>
        <v>0</v>
      </c>
      <c r="BS122" s="5" t="s">
        <v>295</v>
      </c>
      <c r="BT122" s="15">
        <f t="shared" ref="BT122:BT124" si="177">+BR122*C122</f>
        <v>0</v>
      </c>
      <c r="BU122" s="10" t="str">
        <f>IFERROR(VLOOKUP(A122,'23'!U:V,2,0),"0")</f>
        <v>0</v>
      </c>
      <c r="BV122" s="5" t="s">
        <v>295</v>
      </c>
      <c r="BW122" s="15">
        <f t="shared" ref="BW122:BW124" si="178">+BU122*C122</f>
        <v>0</v>
      </c>
      <c r="BX122" s="10" t="str">
        <f>IFERROR(VLOOKUP(A122,'24'!U:V,2,0),"0")</f>
        <v>0</v>
      </c>
      <c r="BY122" s="5" t="s">
        <v>295</v>
      </c>
      <c r="BZ122" s="15">
        <f t="shared" ref="BZ122:BZ124" si="179">+BX122*C122</f>
        <v>0</v>
      </c>
      <c r="CA122" s="10" t="str">
        <f>IFERROR(VLOOKUP(A122,'25'!U:V,2,0),"0")</f>
        <v>0</v>
      </c>
      <c r="CB122" s="5" t="s">
        <v>295</v>
      </c>
      <c r="CC122" s="15">
        <f t="shared" ref="CC122:CC124" si="180">+CA122*C122</f>
        <v>0</v>
      </c>
      <c r="CD122" s="10" t="str">
        <f>IFERROR(VLOOKUP(A122,'26'!U:V,2,0),"0")</f>
        <v>0</v>
      </c>
      <c r="CE122" s="5" t="s">
        <v>295</v>
      </c>
      <c r="CF122" s="15">
        <f t="shared" si="83"/>
        <v>0</v>
      </c>
      <c r="CG122" s="10" t="str">
        <f>IFERROR(VLOOKUP(A122,'27'!U:V,2,0),"0")</f>
        <v>0</v>
      </c>
      <c r="CH122" s="5" t="s">
        <v>295</v>
      </c>
      <c r="CI122" s="15">
        <f t="shared" si="84"/>
        <v>0</v>
      </c>
      <c r="CJ122" s="10" t="str">
        <f>IFERROR(VLOOKUP(A122,'28'!U:V,2,0),"0")</f>
        <v>0</v>
      </c>
      <c r="CK122" s="5" t="s">
        <v>295</v>
      </c>
      <c r="CL122" s="15">
        <f t="shared" si="85"/>
        <v>0</v>
      </c>
      <c r="CM122" s="10" t="str">
        <f>IFERROR(VLOOKUP(A122,'29'!U:V,2,0),"0")</f>
        <v>0</v>
      </c>
      <c r="CN122" s="5" t="s">
        <v>295</v>
      </c>
      <c r="CO122" s="15">
        <f t="shared" si="86"/>
        <v>0</v>
      </c>
      <c r="CP122" s="10" t="str">
        <f>IFERROR(VLOOKUP(A122,'30'!U:V,2,0),"0")</f>
        <v>0</v>
      </c>
      <c r="CQ122" s="5" t="s">
        <v>295</v>
      </c>
      <c r="CR122" s="15">
        <f t="shared" si="87"/>
        <v>0</v>
      </c>
      <c r="CS122" s="10" t="str">
        <f>IFERROR(VLOOKUP(A122,'31'!U:V,2,0),"0")</f>
        <v>0</v>
      </c>
      <c r="CT122" s="5" t="s">
        <v>295</v>
      </c>
      <c r="CU122" s="15">
        <f t="shared" si="88"/>
        <v>0</v>
      </c>
      <c r="CV122" s="10" t="str">
        <f>IFERROR(VLOOKUP(A122,'เซต1-28'!V:W,2,0),"0")</f>
        <v>0</v>
      </c>
      <c r="CW122" s="5" t="s">
        <v>295</v>
      </c>
      <c r="CX122" s="15">
        <f t="shared" si="74"/>
        <v>0</v>
      </c>
    </row>
    <row r="123" spans="1:102" x14ac:dyDescent="0.25">
      <c r="A123" s="5" t="s">
        <v>289</v>
      </c>
      <c r="B123" s="4" t="s">
        <v>290</v>
      </c>
      <c r="C123" s="13">
        <f>11.38*3</f>
        <v>34.14</v>
      </c>
      <c r="D123" s="19">
        <f t="shared" si="55"/>
        <v>0</v>
      </c>
      <c r="E123" s="5" t="s">
        <v>295</v>
      </c>
      <c r="F123" s="13">
        <f t="shared" si="155"/>
        <v>0</v>
      </c>
      <c r="G123" s="10" t="str">
        <f>IFERROR(VLOOKUP(A123,'1'!U:V,2,0),"0")</f>
        <v>0</v>
      </c>
      <c r="H123" s="5" t="s">
        <v>295</v>
      </c>
      <c r="I123" s="15">
        <f t="shared" si="156"/>
        <v>0</v>
      </c>
      <c r="J123" s="10" t="str">
        <f>IFERROR(VLOOKUP(A123,'2'!U:V,2,0),"0")</f>
        <v>0</v>
      </c>
      <c r="K123" s="5" t="s">
        <v>295</v>
      </c>
      <c r="L123" s="15">
        <f t="shared" si="157"/>
        <v>0</v>
      </c>
      <c r="M123" s="10" t="str">
        <f>IFERROR(VLOOKUP(A123,'3'!U:V,2,0),"0")</f>
        <v>0</v>
      </c>
      <c r="N123" s="5" t="s">
        <v>295</v>
      </c>
      <c r="O123" s="15">
        <f t="shared" si="158"/>
        <v>0</v>
      </c>
      <c r="P123" s="10" t="str">
        <f>IFERROR(VLOOKUP(A123,'4'!U:V,2,0),"0")</f>
        <v>0</v>
      </c>
      <c r="Q123" s="5" t="s">
        <v>295</v>
      </c>
      <c r="R123" s="15">
        <f t="shared" si="159"/>
        <v>0</v>
      </c>
      <c r="S123" s="10" t="str">
        <f>IFERROR(VLOOKUP(A123,'5'!U:V,2,0),"0")</f>
        <v>0</v>
      </c>
      <c r="T123" s="5" t="s">
        <v>295</v>
      </c>
      <c r="U123" s="15">
        <f t="shared" si="160"/>
        <v>0</v>
      </c>
      <c r="V123" s="10" t="str">
        <f>IFERROR(VLOOKUP(A123,'6'!U:V,2,0),"0")</f>
        <v>0</v>
      </c>
      <c r="W123" s="5" t="s">
        <v>295</v>
      </c>
      <c r="X123" s="15">
        <f t="shared" si="161"/>
        <v>0</v>
      </c>
      <c r="Y123" s="10" t="str">
        <f>IFERROR(VLOOKUP(A123,'7'!U:V,2,0),"0")</f>
        <v>0</v>
      </c>
      <c r="Z123" s="5" t="s">
        <v>295</v>
      </c>
      <c r="AA123" s="15">
        <f t="shared" si="162"/>
        <v>0</v>
      </c>
      <c r="AB123" s="10" t="str">
        <f>IFERROR(VLOOKUP(A123,'8'!U:V,2,0),"0")</f>
        <v>0</v>
      </c>
      <c r="AC123" s="5" t="s">
        <v>295</v>
      </c>
      <c r="AD123" s="15">
        <f t="shared" si="163"/>
        <v>0</v>
      </c>
      <c r="AE123" s="10" t="str">
        <f>IFERROR(VLOOKUP(A123,'9'!U:V,2,0),"0")</f>
        <v>0</v>
      </c>
      <c r="AF123" s="5" t="s">
        <v>295</v>
      </c>
      <c r="AG123" s="15">
        <f t="shared" si="164"/>
        <v>0</v>
      </c>
      <c r="AH123" s="10" t="str">
        <f>IFERROR(VLOOKUP(A123,'10'!U:V,2,0),"0")</f>
        <v>0</v>
      </c>
      <c r="AI123" s="5" t="s">
        <v>295</v>
      </c>
      <c r="AJ123" s="15">
        <f t="shared" si="165"/>
        <v>0</v>
      </c>
      <c r="AK123" s="10" t="str">
        <f>IFERROR(VLOOKUP(A123,'11'!U:V,2,0),"0")</f>
        <v>0</v>
      </c>
      <c r="AL123" s="5" t="s">
        <v>295</v>
      </c>
      <c r="AM123" s="15">
        <f t="shared" si="166"/>
        <v>0</v>
      </c>
      <c r="AN123" s="10" t="str">
        <f>IFERROR(VLOOKUP(A123,'12'!U:V,2,0),"0")</f>
        <v>0</v>
      </c>
      <c r="AO123" s="5" t="s">
        <v>295</v>
      </c>
      <c r="AP123" s="15">
        <f t="shared" si="167"/>
        <v>0</v>
      </c>
      <c r="AQ123" s="10" t="str">
        <f>IFERROR(VLOOKUP(A123,'13'!U:V,2,0),"0")</f>
        <v>0</v>
      </c>
      <c r="AR123" s="5" t="s">
        <v>295</v>
      </c>
      <c r="AS123" s="15">
        <f t="shared" si="168"/>
        <v>0</v>
      </c>
      <c r="AT123" s="10" t="str">
        <f>IFERROR(VLOOKUP(A123,'14'!U:V,2,0),"0")</f>
        <v>0</v>
      </c>
      <c r="AU123" s="5" t="s">
        <v>295</v>
      </c>
      <c r="AV123" s="15">
        <f t="shared" si="169"/>
        <v>0</v>
      </c>
      <c r="AW123" s="10" t="str">
        <f>IFERROR(VLOOKUP(A123,'15'!U:V,2,0),"0")</f>
        <v>0</v>
      </c>
      <c r="AX123" s="5" t="s">
        <v>295</v>
      </c>
      <c r="AY123" s="15">
        <f t="shared" si="170"/>
        <v>0</v>
      </c>
      <c r="AZ123" s="10" t="str">
        <f>IFERROR(VLOOKUP(A123,'16'!U:V,2,0),"0")</f>
        <v>0</v>
      </c>
      <c r="BA123" s="5" t="s">
        <v>295</v>
      </c>
      <c r="BB123" s="15">
        <f t="shared" si="171"/>
        <v>0</v>
      </c>
      <c r="BC123" s="10" t="str">
        <f>IFERROR(VLOOKUP(A123,'17'!U:V,2,0),"0")</f>
        <v>0</v>
      </c>
      <c r="BD123" s="5" t="s">
        <v>295</v>
      </c>
      <c r="BE123" s="15">
        <f t="shared" si="172"/>
        <v>0</v>
      </c>
      <c r="BF123" s="10" t="str">
        <f>IFERROR(VLOOKUP(A123,'18'!U:V,2,0),"0")</f>
        <v>0</v>
      </c>
      <c r="BG123" s="5" t="s">
        <v>295</v>
      </c>
      <c r="BH123" s="15">
        <f t="shared" si="173"/>
        <v>0</v>
      </c>
      <c r="BI123" s="10" t="str">
        <f>IFERROR(VLOOKUP(A123,'19'!U:V,2,0),"0")</f>
        <v>0</v>
      </c>
      <c r="BJ123" s="5" t="s">
        <v>295</v>
      </c>
      <c r="BK123" s="15">
        <f t="shared" si="174"/>
        <v>0</v>
      </c>
      <c r="BL123" s="10" t="str">
        <f>IFERROR(VLOOKUP(A123,'20'!U:V,2,0),"0")</f>
        <v>0</v>
      </c>
      <c r="BM123" s="5" t="s">
        <v>295</v>
      </c>
      <c r="BN123" s="15">
        <f t="shared" si="175"/>
        <v>0</v>
      </c>
      <c r="BO123" s="10" t="str">
        <f>IFERROR(VLOOKUP(A123,'21'!U:V,2,0),"0")</f>
        <v>0</v>
      </c>
      <c r="BP123" s="5" t="s">
        <v>295</v>
      </c>
      <c r="BQ123" s="15">
        <f t="shared" si="176"/>
        <v>0</v>
      </c>
      <c r="BR123" s="10" t="str">
        <f>IFERROR(VLOOKUP(A123,'22'!U:V,2,0),"0")</f>
        <v>0</v>
      </c>
      <c r="BS123" s="5" t="s">
        <v>295</v>
      </c>
      <c r="BT123" s="15">
        <f t="shared" si="177"/>
        <v>0</v>
      </c>
      <c r="BU123" s="10" t="str">
        <f>IFERROR(VLOOKUP(A123,'23'!U:V,2,0),"0")</f>
        <v>0</v>
      </c>
      <c r="BV123" s="5" t="s">
        <v>295</v>
      </c>
      <c r="BW123" s="15">
        <f t="shared" si="178"/>
        <v>0</v>
      </c>
      <c r="BX123" s="10" t="str">
        <f>IFERROR(VLOOKUP(A123,'24'!U:V,2,0),"0")</f>
        <v>0</v>
      </c>
      <c r="BY123" s="5" t="s">
        <v>295</v>
      </c>
      <c r="BZ123" s="15">
        <f t="shared" si="179"/>
        <v>0</v>
      </c>
      <c r="CA123" s="10" t="str">
        <f>IFERROR(VLOOKUP(A123,'25'!U:V,2,0),"0")</f>
        <v>0</v>
      </c>
      <c r="CB123" s="5" t="s">
        <v>295</v>
      </c>
      <c r="CC123" s="15">
        <f t="shared" si="180"/>
        <v>0</v>
      </c>
      <c r="CD123" s="10" t="str">
        <f>IFERROR(VLOOKUP(A123,'26'!U:V,2,0),"0")</f>
        <v>0</v>
      </c>
      <c r="CE123" s="5" t="s">
        <v>295</v>
      </c>
      <c r="CF123" s="15">
        <f t="shared" si="83"/>
        <v>0</v>
      </c>
      <c r="CG123" s="10" t="str">
        <f>IFERROR(VLOOKUP(A123,'27'!U:V,2,0),"0")</f>
        <v>0</v>
      </c>
      <c r="CH123" s="5" t="s">
        <v>295</v>
      </c>
      <c r="CI123" s="15">
        <f t="shared" si="84"/>
        <v>0</v>
      </c>
      <c r="CJ123" s="10" t="str">
        <f>IFERROR(VLOOKUP(A123,'28'!U:V,2,0),"0")</f>
        <v>0</v>
      </c>
      <c r="CK123" s="5" t="s">
        <v>295</v>
      </c>
      <c r="CL123" s="15">
        <f t="shared" si="85"/>
        <v>0</v>
      </c>
      <c r="CM123" s="10" t="str">
        <f>IFERROR(VLOOKUP(A123,'29'!U:V,2,0),"0")</f>
        <v>0</v>
      </c>
      <c r="CN123" s="5" t="s">
        <v>295</v>
      </c>
      <c r="CO123" s="15">
        <f t="shared" si="86"/>
        <v>0</v>
      </c>
      <c r="CP123" s="10" t="str">
        <f>IFERROR(VLOOKUP(A123,'30'!U:V,2,0),"0")</f>
        <v>0</v>
      </c>
      <c r="CQ123" s="5" t="s">
        <v>295</v>
      </c>
      <c r="CR123" s="15">
        <f t="shared" si="87"/>
        <v>0</v>
      </c>
      <c r="CS123" s="10" t="str">
        <f>IFERROR(VLOOKUP(A123,'31'!U:V,2,0),"0")</f>
        <v>0</v>
      </c>
      <c r="CT123" s="5" t="s">
        <v>295</v>
      </c>
      <c r="CU123" s="15">
        <f t="shared" si="88"/>
        <v>0</v>
      </c>
      <c r="CV123" s="10" t="str">
        <f>IFERROR(VLOOKUP(A123,'เซต1-28'!V:W,2,0),"0")</f>
        <v>0</v>
      </c>
      <c r="CW123" s="5" t="s">
        <v>295</v>
      </c>
      <c r="CX123" s="15">
        <f t="shared" si="74"/>
        <v>0</v>
      </c>
    </row>
    <row r="124" spans="1:102" x14ac:dyDescent="0.25">
      <c r="A124" s="5" t="s">
        <v>287</v>
      </c>
      <c r="B124" s="4" t="s">
        <v>288</v>
      </c>
      <c r="C124" s="13">
        <f>12.68*3</f>
        <v>38.04</v>
      </c>
      <c r="D124" s="19">
        <f t="shared" si="55"/>
        <v>0</v>
      </c>
      <c r="E124" s="5" t="s">
        <v>295</v>
      </c>
      <c r="F124" s="13">
        <f t="shared" si="155"/>
        <v>0</v>
      </c>
      <c r="G124" s="10" t="str">
        <f>IFERROR(VLOOKUP(A124,'1'!U:V,2,0),"0")</f>
        <v>0</v>
      </c>
      <c r="H124" s="5" t="s">
        <v>295</v>
      </c>
      <c r="I124" s="15">
        <f t="shared" si="156"/>
        <v>0</v>
      </c>
      <c r="J124" s="10" t="str">
        <f>IFERROR(VLOOKUP(A124,'2'!U:V,2,0),"0")</f>
        <v>0</v>
      </c>
      <c r="K124" s="5" t="s">
        <v>295</v>
      </c>
      <c r="L124" s="15">
        <f t="shared" si="157"/>
        <v>0</v>
      </c>
      <c r="M124" s="10" t="str">
        <f>IFERROR(VLOOKUP(A124,'3'!U:V,2,0),"0")</f>
        <v>0</v>
      </c>
      <c r="N124" s="5" t="s">
        <v>295</v>
      </c>
      <c r="O124" s="15">
        <f t="shared" si="158"/>
        <v>0</v>
      </c>
      <c r="P124" s="10" t="str">
        <f>IFERROR(VLOOKUP(A124,'4'!U:V,2,0),"0")</f>
        <v>0</v>
      </c>
      <c r="Q124" s="5" t="s">
        <v>295</v>
      </c>
      <c r="R124" s="15">
        <f t="shared" si="159"/>
        <v>0</v>
      </c>
      <c r="S124" s="10" t="str">
        <f>IFERROR(VLOOKUP(A124,'5'!U:V,2,0),"0")</f>
        <v>0</v>
      </c>
      <c r="T124" s="5" t="s">
        <v>295</v>
      </c>
      <c r="U124" s="15">
        <f t="shared" si="160"/>
        <v>0</v>
      </c>
      <c r="V124" s="10" t="str">
        <f>IFERROR(VLOOKUP(A124,'6'!U:V,2,0),"0")</f>
        <v>0</v>
      </c>
      <c r="W124" s="5" t="s">
        <v>295</v>
      </c>
      <c r="X124" s="15">
        <f t="shared" si="161"/>
        <v>0</v>
      </c>
      <c r="Y124" s="10" t="str">
        <f>IFERROR(VLOOKUP(A124,'7'!U:V,2,0),"0")</f>
        <v>0</v>
      </c>
      <c r="Z124" s="5" t="s">
        <v>295</v>
      </c>
      <c r="AA124" s="15">
        <f t="shared" si="162"/>
        <v>0</v>
      </c>
      <c r="AB124" s="10" t="str">
        <f>IFERROR(VLOOKUP(A124,'8'!U:V,2,0),"0")</f>
        <v>0</v>
      </c>
      <c r="AC124" s="5" t="s">
        <v>295</v>
      </c>
      <c r="AD124" s="15">
        <f t="shared" si="163"/>
        <v>0</v>
      </c>
      <c r="AE124" s="10" t="str">
        <f>IFERROR(VLOOKUP(A124,'9'!U:V,2,0),"0")</f>
        <v>0</v>
      </c>
      <c r="AF124" s="5" t="s">
        <v>295</v>
      </c>
      <c r="AG124" s="15">
        <f t="shared" si="164"/>
        <v>0</v>
      </c>
      <c r="AH124" s="10" t="str">
        <f>IFERROR(VLOOKUP(A124,'10'!U:V,2,0),"0")</f>
        <v>0</v>
      </c>
      <c r="AI124" s="5" t="s">
        <v>295</v>
      </c>
      <c r="AJ124" s="15">
        <f t="shared" si="165"/>
        <v>0</v>
      </c>
      <c r="AK124" s="10" t="str">
        <f>IFERROR(VLOOKUP(A124,'11'!U:V,2,0),"0")</f>
        <v>0</v>
      </c>
      <c r="AL124" s="5" t="s">
        <v>295</v>
      </c>
      <c r="AM124" s="15">
        <f t="shared" si="166"/>
        <v>0</v>
      </c>
      <c r="AN124" s="10" t="str">
        <f>IFERROR(VLOOKUP(A124,'12'!U:V,2,0),"0")</f>
        <v>0</v>
      </c>
      <c r="AO124" s="5" t="s">
        <v>295</v>
      </c>
      <c r="AP124" s="15">
        <f t="shared" si="167"/>
        <v>0</v>
      </c>
      <c r="AQ124" s="10" t="str">
        <f>IFERROR(VLOOKUP(A124,'13'!U:V,2,0),"0")</f>
        <v>0</v>
      </c>
      <c r="AR124" s="5" t="s">
        <v>295</v>
      </c>
      <c r="AS124" s="15">
        <f t="shared" si="168"/>
        <v>0</v>
      </c>
      <c r="AT124" s="10" t="str">
        <f>IFERROR(VLOOKUP(A124,'14'!U:V,2,0),"0")</f>
        <v>0</v>
      </c>
      <c r="AU124" s="5" t="s">
        <v>295</v>
      </c>
      <c r="AV124" s="15">
        <f t="shared" si="169"/>
        <v>0</v>
      </c>
      <c r="AW124" s="10" t="str">
        <f>IFERROR(VLOOKUP(A124,'15'!U:V,2,0),"0")</f>
        <v>0</v>
      </c>
      <c r="AX124" s="5" t="s">
        <v>295</v>
      </c>
      <c r="AY124" s="15">
        <f t="shared" si="170"/>
        <v>0</v>
      </c>
      <c r="AZ124" s="10" t="str">
        <f>IFERROR(VLOOKUP(A124,'16'!U:V,2,0),"0")</f>
        <v>0</v>
      </c>
      <c r="BA124" s="5" t="s">
        <v>295</v>
      </c>
      <c r="BB124" s="15">
        <f t="shared" si="171"/>
        <v>0</v>
      </c>
      <c r="BC124" s="10" t="str">
        <f>IFERROR(VLOOKUP(A124,'17'!U:V,2,0),"0")</f>
        <v>0</v>
      </c>
      <c r="BD124" s="5" t="s">
        <v>295</v>
      </c>
      <c r="BE124" s="15">
        <f t="shared" si="172"/>
        <v>0</v>
      </c>
      <c r="BF124" s="10" t="str">
        <f>IFERROR(VLOOKUP(A124,'18'!U:V,2,0),"0")</f>
        <v>0</v>
      </c>
      <c r="BG124" s="5" t="s">
        <v>295</v>
      </c>
      <c r="BH124" s="15">
        <f t="shared" si="173"/>
        <v>0</v>
      </c>
      <c r="BI124" s="10" t="str">
        <f>IFERROR(VLOOKUP(A124,'19'!U:V,2,0),"0")</f>
        <v>0</v>
      </c>
      <c r="BJ124" s="5" t="s">
        <v>295</v>
      </c>
      <c r="BK124" s="15">
        <f t="shared" si="174"/>
        <v>0</v>
      </c>
      <c r="BL124" s="10" t="str">
        <f>IFERROR(VLOOKUP(A124,'20'!U:V,2,0),"0")</f>
        <v>0</v>
      </c>
      <c r="BM124" s="5" t="s">
        <v>295</v>
      </c>
      <c r="BN124" s="15">
        <f t="shared" si="175"/>
        <v>0</v>
      </c>
      <c r="BO124" s="10" t="str">
        <f>IFERROR(VLOOKUP(A124,'21'!U:V,2,0),"0")</f>
        <v>0</v>
      </c>
      <c r="BP124" s="5" t="s">
        <v>295</v>
      </c>
      <c r="BQ124" s="15">
        <f t="shared" si="176"/>
        <v>0</v>
      </c>
      <c r="BR124" s="10" t="str">
        <f>IFERROR(VLOOKUP(A124,'22'!U:V,2,0),"0")</f>
        <v>0</v>
      </c>
      <c r="BS124" s="5" t="s">
        <v>295</v>
      </c>
      <c r="BT124" s="15">
        <f t="shared" si="177"/>
        <v>0</v>
      </c>
      <c r="BU124" s="10" t="str">
        <f>IFERROR(VLOOKUP(A124,'23'!U:V,2,0),"0")</f>
        <v>0</v>
      </c>
      <c r="BV124" s="5" t="s">
        <v>295</v>
      </c>
      <c r="BW124" s="15">
        <f t="shared" si="178"/>
        <v>0</v>
      </c>
      <c r="BX124" s="10" t="str">
        <f>IFERROR(VLOOKUP(A124,'24'!U:V,2,0),"0")</f>
        <v>0</v>
      </c>
      <c r="BY124" s="5" t="s">
        <v>295</v>
      </c>
      <c r="BZ124" s="15">
        <f t="shared" si="179"/>
        <v>0</v>
      </c>
      <c r="CA124" s="10" t="str">
        <f>IFERROR(VLOOKUP(A124,'25'!U:V,2,0),"0")</f>
        <v>0</v>
      </c>
      <c r="CB124" s="5" t="s">
        <v>295</v>
      </c>
      <c r="CC124" s="15">
        <f t="shared" si="180"/>
        <v>0</v>
      </c>
      <c r="CD124" s="10" t="str">
        <f>IFERROR(VLOOKUP(A124,'26'!U:V,2,0),"0")</f>
        <v>0</v>
      </c>
      <c r="CE124" s="5" t="s">
        <v>295</v>
      </c>
      <c r="CF124" s="15">
        <f t="shared" si="83"/>
        <v>0</v>
      </c>
      <c r="CG124" s="10" t="str">
        <f>IFERROR(VLOOKUP(A124,'27'!U:V,2,0),"0")</f>
        <v>0</v>
      </c>
      <c r="CH124" s="5" t="s">
        <v>295</v>
      </c>
      <c r="CI124" s="15">
        <f t="shared" si="84"/>
        <v>0</v>
      </c>
      <c r="CJ124" s="10" t="str">
        <f>IFERROR(VLOOKUP(A124,'28'!U:V,2,0),"0")</f>
        <v>0</v>
      </c>
      <c r="CK124" s="5" t="s">
        <v>295</v>
      </c>
      <c r="CL124" s="15">
        <f t="shared" si="85"/>
        <v>0</v>
      </c>
      <c r="CM124" s="10" t="str">
        <f>IFERROR(VLOOKUP(A124,'29'!U:V,2,0),"0")</f>
        <v>0</v>
      </c>
      <c r="CN124" s="5" t="s">
        <v>295</v>
      </c>
      <c r="CO124" s="15">
        <f t="shared" si="86"/>
        <v>0</v>
      </c>
      <c r="CP124" s="10" t="str">
        <f>IFERROR(VLOOKUP(A124,'30'!U:V,2,0),"0")</f>
        <v>0</v>
      </c>
      <c r="CQ124" s="5" t="s">
        <v>295</v>
      </c>
      <c r="CR124" s="15">
        <f t="shared" si="87"/>
        <v>0</v>
      </c>
      <c r="CS124" s="10" t="str">
        <f>IFERROR(VLOOKUP(A124,'31'!U:V,2,0),"0")</f>
        <v>0</v>
      </c>
      <c r="CT124" s="5" t="s">
        <v>295</v>
      </c>
      <c r="CU124" s="15">
        <f t="shared" si="88"/>
        <v>0</v>
      </c>
      <c r="CV124" s="10" t="str">
        <f>IFERROR(VLOOKUP(A124,'เซต1-28'!V:W,2,0),"0")</f>
        <v>0</v>
      </c>
      <c r="CW124" s="5" t="s">
        <v>295</v>
      </c>
      <c r="CX124" s="15">
        <f t="shared" si="74"/>
        <v>0</v>
      </c>
    </row>
    <row r="125" spans="1:102" x14ac:dyDescent="0.25">
      <c r="A125" s="5" t="s">
        <v>293</v>
      </c>
      <c r="B125" s="4" t="s">
        <v>294</v>
      </c>
      <c r="C125" s="13">
        <f>+C6*3</f>
        <v>58.739999999999995</v>
      </c>
      <c r="D125" s="19">
        <f t="shared" si="55"/>
        <v>0</v>
      </c>
      <c r="E125" s="5" t="s">
        <v>295</v>
      </c>
      <c r="F125" s="13">
        <f t="shared" ref="F125:F126" si="181">+D125*C125</f>
        <v>0</v>
      </c>
      <c r="G125" s="10" t="str">
        <f>IFERROR(VLOOKUP(A125,'1'!U:V,2,0),"0")</f>
        <v>0</v>
      </c>
      <c r="H125" s="5" t="s">
        <v>295</v>
      </c>
      <c r="I125" s="15">
        <f t="shared" ref="I125" si="182">+G125*C125</f>
        <v>0</v>
      </c>
      <c r="J125" s="10" t="str">
        <f>IFERROR(VLOOKUP(A125,'2'!U:V,2,0),"0")</f>
        <v>0</v>
      </c>
      <c r="K125" s="5" t="s">
        <v>295</v>
      </c>
      <c r="L125" s="15">
        <f t="shared" ref="L125" si="183">+J125*C125</f>
        <v>0</v>
      </c>
      <c r="M125" s="10" t="str">
        <f>IFERROR(VLOOKUP(A125,'3'!U:V,2,0),"0")</f>
        <v>0</v>
      </c>
      <c r="N125" s="5" t="s">
        <v>295</v>
      </c>
      <c r="O125" s="15">
        <f t="shared" ref="O125" si="184">+M125*C125</f>
        <v>0</v>
      </c>
      <c r="P125" s="10" t="str">
        <f>IFERROR(VLOOKUP(A125,'4'!U:V,2,0),"0")</f>
        <v>0</v>
      </c>
      <c r="Q125" s="5" t="s">
        <v>295</v>
      </c>
      <c r="R125" s="15">
        <f t="shared" ref="R125" si="185">+P125*C125</f>
        <v>0</v>
      </c>
      <c r="S125" s="10" t="str">
        <f>IFERROR(VLOOKUP(A125,'5'!U:V,2,0),"0")</f>
        <v>0</v>
      </c>
      <c r="T125" s="5" t="s">
        <v>295</v>
      </c>
      <c r="U125" s="15">
        <f t="shared" ref="U125" si="186">+S125*C125</f>
        <v>0</v>
      </c>
      <c r="V125" s="10" t="str">
        <f>IFERROR(VLOOKUP(A125,'6'!U:V,2,0),"0")</f>
        <v>0</v>
      </c>
      <c r="W125" s="5" t="s">
        <v>295</v>
      </c>
      <c r="X125" s="15">
        <f t="shared" ref="X125" si="187">+V125*C125</f>
        <v>0</v>
      </c>
      <c r="Y125" s="10" t="str">
        <f>IFERROR(VLOOKUP(A125,'7'!U:V,2,0),"0")</f>
        <v>0</v>
      </c>
      <c r="Z125" s="5" t="s">
        <v>295</v>
      </c>
      <c r="AA125" s="15">
        <f t="shared" ref="AA125" si="188">+Y125*C125</f>
        <v>0</v>
      </c>
      <c r="AB125" s="10" t="str">
        <f>IFERROR(VLOOKUP(A125,'8'!U:V,2,0),"0")</f>
        <v>0</v>
      </c>
      <c r="AC125" s="5" t="s">
        <v>295</v>
      </c>
      <c r="AD125" s="15">
        <f t="shared" ref="AD125" si="189">+AB125*C125</f>
        <v>0</v>
      </c>
      <c r="AE125" s="10" t="str">
        <f>IFERROR(VLOOKUP(A125,'9'!U:V,2,0),"0")</f>
        <v>0</v>
      </c>
      <c r="AF125" s="5" t="s">
        <v>295</v>
      </c>
      <c r="AG125" s="15">
        <f t="shared" ref="AG125" si="190">+AE125*C125</f>
        <v>0</v>
      </c>
      <c r="AH125" s="10" t="str">
        <f>IFERROR(VLOOKUP(A125,'10'!U:V,2,0),"0")</f>
        <v>0</v>
      </c>
      <c r="AI125" s="5" t="s">
        <v>295</v>
      </c>
      <c r="AJ125" s="15">
        <f t="shared" ref="AJ125" si="191">+AH125*C125</f>
        <v>0</v>
      </c>
      <c r="AK125" s="10" t="str">
        <f>IFERROR(VLOOKUP(A125,'11'!U:V,2,0),"0")</f>
        <v>0</v>
      </c>
      <c r="AL125" s="5" t="s">
        <v>295</v>
      </c>
      <c r="AM125" s="15">
        <f t="shared" ref="AM125" si="192">+AK125*C125</f>
        <v>0</v>
      </c>
      <c r="AN125" s="10" t="str">
        <f>IFERROR(VLOOKUP(A125,'12'!U:V,2,0),"0")</f>
        <v>0</v>
      </c>
      <c r="AO125" s="5" t="s">
        <v>295</v>
      </c>
      <c r="AP125" s="15">
        <f t="shared" ref="AP125" si="193">+AN125*C125</f>
        <v>0</v>
      </c>
      <c r="AQ125" s="10" t="str">
        <f>IFERROR(VLOOKUP(A125,'13'!U:V,2,0),"0")</f>
        <v>0</v>
      </c>
      <c r="AR125" s="5" t="s">
        <v>295</v>
      </c>
      <c r="AS125" s="15">
        <f t="shared" ref="AS125" si="194">+AQ125*C125</f>
        <v>0</v>
      </c>
      <c r="AT125" s="10" t="str">
        <f>IFERROR(VLOOKUP(A125,'14'!U:V,2,0),"0")</f>
        <v>0</v>
      </c>
      <c r="AU125" s="5" t="s">
        <v>295</v>
      </c>
      <c r="AV125" s="15">
        <f t="shared" ref="AV125" si="195">+AT125*C125</f>
        <v>0</v>
      </c>
      <c r="AW125" s="10" t="str">
        <f>IFERROR(VLOOKUP(A125,'15'!U:V,2,0),"0")</f>
        <v>0</v>
      </c>
      <c r="AX125" s="5" t="s">
        <v>295</v>
      </c>
      <c r="AY125" s="15">
        <f t="shared" ref="AY125" si="196">+AW125*C125</f>
        <v>0</v>
      </c>
      <c r="AZ125" s="10" t="str">
        <f>IFERROR(VLOOKUP(A125,'16'!U:V,2,0),"0")</f>
        <v>0</v>
      </c>
      <c r="BA125" s="5" t="s">
        <v>295</v>
      </c>
      <c r="BB125" s="15">
        <f t="shared" ref="BB125" si="197">+AZ125*C125</f>
        <v>0</v>
      </c>
      <c r="BC125" s="10" t="str">
        <f>IFERROR(VLOOKUP(A125,'17'!U:V,2,0),"0")</f>
        <v>0</v>
      </c>
      <c r="BD125" s="5" t="s">
        <v>295</v>
      </c>
      <c r="BE125" s="15">
        <f t="shared" ref="BE125" si="198">+BC125*C125</f>
        <v>0</v>
      </c>
      <c r="BF125" s="10" t="str">
        <f>IFERROR(VLOOKUP(A125,'18'!U:V,2,0),"0")</f>
        <v>0</v>
      </c>
      <c r="BG125" s="5" t="s">
        <v>295</v>
      </c>
      <c r="BH125" s="15">
        <f t="shared" ref="BH125" si="199">+BF125*C125</f>
        <v>0</v>
      </c>
      <c r="BI125" s="10" t="str">
        <f>IFERROR(VLOOKUP(A125,'19'!U:V,2,0),"0")</f>
        <v>0</v>
      </c>
      <c r="BJ125" s="5" t="s">
        <v>295</v>
      </c>
      <c r="BK125" s="15">
        <f t="shared" ref="BK125" si="200">+BI125*C125</f>
        <v>0</v>
      </c>
      <c r="BL125" s="10" t="str">
        <f>IFERROR(VLOOKUP(A125,'20'!U:V,2,0),"0")</f>
        <v>0</v>
      </c>
      <c r="BM125" s="5" t="s">
        <v>295</v>
      </c>
      <c r="BN125" s="15">
        <f t="shared" ref="BN125" si="201">+BL125*C125</f>
        <v>0</v>
      </c>
      <c r="BO125" s="10" t="str">
        <f>IFERROR(VLOOKUP(A125,'21'!U:V,2,0),"0")</f>
        <v>0</v>
      </c>
      <c r="BP125" s="5" t="s">
        <v>295</v>
      </c>
      <c r="BQ125" s="15">
        <f t="shared" ref="BQ125" si="202">+BO125*C125</f>
        <v>0</v>
      </c>
      <c r="BR125" s="10" t="str">
        <f>IFERROR(VLOOKUP(A125,'22'!U:V,2,0),"0")</f>
        <v>0</v>
      </c>
      <c r="BS125" s="5" t="s">
        <v>295</v>
      </c>
      <c r="BT125" s="15">
        <f t="shared" ref="BT125" si="203">+BR125*C125</f>
        <v>0</v>
      </c>
      <c r="BU125" s="10" t="str">
        <f>IFERROR(VLOOKUP(A125,'23'!U:V,2,0),"0")</f>
        <v>0</v>
      </c>
      <c r="BV125" s="5" t="s">
        <v>295</v>
      </c>
      <c r="BW125" s="15">
        <f t="shared" ref="BW125" si="204">+BU125*C125</f>
        <v>0</v>
      </c>
      <c r="BX125" s="10" t="str">
        <f>IFERROR(VLOOKUP(A125,'24'!U:V,2,0),"0")</f>
        <v>0</v>
      </c>
      <c r="BY125" s="5" t="s">
        <v>295</v>
      </c>
      <c r="BZ125" s="15">
        <f t="shared" ref="BZ125" si="205">+BX125*C125</f>
        <v>0</v>
      </c>
      <c r="CA125" s="10" t="str">
        <f>IFERROR(VLOOKUP(A125,'25'!U:V,2,0),"0")</f>
        <v>0</v>
      </c>
      <c r="CB125" s="5" t="s">
        <v>295</v>
      </c>
      <c r="CC125" s="15">
        <f t="shared" ref="CC125" si="206">+CA125*C125</f>
        <v>0</v>
      </c>
      <c r="CD125" s="10" t="str">
        <f>IFERROR(VLOOKUP(A125,'26'!U:V,2,0),"0")</f>
        <v>0</v>
      </c>
      <c r="CE125" s="5" t="s">
        <v>295</v>
      </c>
      <c r="CF125" s="15">
        <f t="shared" ref="CF125" si="207">+CD125*C125</f>
        <v>0</v>
      </c>
      <c r="CG125" s="10" t="str">
        <f>IFERROR(VLOOKUP(A125,'27'!U:V,2,0),"0")</f>
        <v>0</v>
      </c>
      <c r="CH125" s="5" t="s">
        <v>295</v>
      </c>
      <c r="CI125" s="15">
        <f t="shared" si="84"/>
        <v>0</v>
      </c>
      <c r="CJ125" s="10" t="str">
        <f>IFERROR(VLOOKUP(A125,'28'!U:V,2,0),"0")</f>
        <v>0</v>
      </c>
      <c r="CK125" s="5" t="s">
        <v>295</v>
      </c>
      <c r="CL125" s="15">
        <f t="shared" si="85"/>
        <v>0</v>
      </c>
      <c r="CM125" s="10" t="str">
        <f>IFERROR(VLOOKUP(A125,'29'!U:V,2,0),"0")</f>
        <v>0</v>
      </c>
      <c r="CN125" s="5" t="s">
        <v>295</v>
      </c>
      <c r="CO125" s="15">
        <f t="shared" si="86"/>
        <v>0</v>
      </c>
      <c r="CP125" s="10" t="str">
        <f>IFERROR(VLOOKUP(A125,'30'!U:V,2,0),"0")</f>
        <v>0</v>
      </c>
      <c r="CQ125" s="5" t="s">
        <v>295</v>
      </c>
      <c r="CR125" s="15">
        <f t="shared" si="87"/>
        <v>0</v>
      </c>
      <c r="CS125" s="10" t="str">
        <f>IFERROR(VLOOKUP(A125,'31'!U:V,2,0),"0")</f>
        <v>0</v>
      </c>
      <c r="CT125" s="5" t="s">
        <v>295</v>
      </c>
      <c r="CU125" s="15">
        <f t="shared" si="88"/>
        <v>0</v>
      </c>
      <c r="CV125" s="10" t="str">
        <f>IFERROR(VLOOKUP(A125,'เซต1-28'!V:W,2,0),"0")</f>
        <v>0</v>
      </c>
      <c r="CW125" s="5" t="s">
        <v>295</v>
      </c>
      <c r="CX125" s="15">
        <f t="shared" si="74"/>
        <v>0</v>
      </c>
    </row>
    <row r="126" spans="1:102" x14ac:dyDescent="0.25">
      <c r="A126" s="5" t="s">
        <v>296</v>
      </c>
      <c r="B126" s="4" t="s">
        <v>297</v>
      </c>
      <c r="C126" s="13">
        <v>33.89</v>
      </c>
      <c r="D126" s="19">
        <f t="shared" si="55"/>
        <v>0</v>
      </c>
      <c r="E126" s="5" t="s">
        <v>168</v>
      </c>
      <c r="F126" s="13">
        <f t="shared" si="181"/>
        <v>0</v>
      </c>
      <c r="G126" s="10" t="str">
        <f>IFERROR(VLOOKUP(A126,'1'!U:V,2,0),"0")</f>
        <v>0</v>
      </c>
      <c r="H126" s="5" t="s">
        <v>168</v>
      </c>
      <c r="I126" s="15">
        <f t="shared" ref="I126" si="208">+G126*C126</f>
        <v>0</v>
      </c>
      <c r="J126" s="10" t="str">
        <f>IFERROR(VLOOKUP(A126,'2'!U:V,2,0),"0")</f>
        <v>0</v>
      </c>
      <c r="K126" s="5" t="s">
        <v>168</v>
      </c>
      <c r="L126" s="15">
        <f t="shared" ref="L126" si="209">+J126*C126</f>
        <v>0</v>
      </c>
      <c r="M126" s="10" t="str">
        <f>IFERROR(VLOOKUP(A126,'3'!U:V,2,0),"0")</f>
        <v>0</v>
      </c>
      <c r="N126" s="5" t="s">
        <v>168</v>
      </c>
      <c r="O126" s="15">
        <f t="shared" ref="O126" si="210">+M126*C126</f>
        <v>0</v>
      </c>
      <c r="P126" s="10" t="str">
        <f>IFERROR(VLOOKUP(A126,'4'!U:V,2,0),"0")</f>
        <v>0</v>
      </c>
      <c r="Q126" s="5" t="s">
        <v>168</v>
      </c>
      <c r="R126" s="15">
        <f t="shared" ref="R126" si="211">+P126*C126</f>
        <v>0</v>
      </c>
      <c r="S126" s="10" t="str">
        <f>IFERROR(VLOOKUP(A126,'5'!U:V,2,0),"0")</f>
        <v>0</v>
      </c>
      <c r="T126" s="5" t="s">
        <v>168</v>
      </c>
      <c r="U126" s="15">
        <f t="shared" ref="U126" si="212">+S126*C126</f>
        <v>0</v>
      </c>
      <c r="V126" s="10" t="str">
        <f>IFERROR(VLOOKUP(A126,'6'!U:V,2,0),"0")</f>
        <v>0</v>
      </c>
      <c r="W126" s="5" t="s">
        <v>168</v>
      </c>
      <c r="X126" s="15">
        <f t="shared" ref="X126" si="213">+V126*C126</f>
        <v>0</v>
      </c>
      <c r="Y126" s="10" t="str">
        <f>IFERROR(VLOOKUP(A126,'7'!U:V,2,0),"0")</f>
        <v>0</v>
      </c>
      <c r="Z126" s="5" t="s">
        <v>168</v>
      </c>
      <c r="AA126" s="15">
        <f t="shared" ref="AA126" si="214">+Y126*C126</f>
        <v>0</v>
      </c>
      <c r="AB126" s="10" t="str">
        <f>IFERROR(VLOOKUP(A126,'8'!U:V,2,0),"0")</f>
        <v>0</v>
      </c>
      <c r="AC126" s="5" t="s">
        <v>168</v>
      </c>
      <c r="AD126" s="15">
        <f t="shared" ref="AD126" si="215">+AB126*C126</f>
        <v>0</v>
      </c>
      <c r="AE126" s="10" t="str">
        <f>IFERROR(VLOOKUP(A126,'9'!U:V,2,0),"0")</f>
        <v>0</v>
      </c>
      <c r="AF126" s="5" t="s">
        <v>168</v>
      </c>
      <c r="AG126" s="15">
        <f t="shared" ref="AG126" si="216">+AE126*C126</f>
        <v>0</v>
      </c>
      <c r="AH126" s="10" t="str">
        <f>IFERROR(VLOOKUP(A126,'10'!U:V,2,0),"0")</f>
        <v>0</v>
      </c>
      <c r="AI126" s="5" t="s">
        <v>168</v>
      </c>
      <c r="AJ126" s="15">
        <f t="shared" ref="AJ126" si="217">+AH126*C126</f>
        <v>0</v>
      </c>
      <c r="AK126" s="10" t="str">
        <f>IFERROR(VLOOKUP(A126,'11'!U:V,2,0),"0")</f>
        <v>0</v>
      </c>
      <c r="AL126" s="5" t="s">
        <v>168</v>
      </c>
      <c r="AM126" s="15">
        <f t="shared" ref="AM126" si="218">+AK126*C126</f>
        <v>0</v>
      </c>
      <c r="AN126" s="10" t="str">
        <f>IFERROR(VLOOKUP(A126,'12'!U:V,2,0),"0")</f>
        <v>0</v>
      </c>
      <c r="AO126" s="5" t="s">
        <v>168</v>
      </c>
      <c r="AP126" s="15">
        <f t="shared" ref="AP126" si="219">+AN126*C126</f>
        <v>0</v>
      </c>
      <c r="AQ126" s="10" t="str">
        <f>IFERROR(VLOOKUP(A126,'13'!U:V,2,0),"0")</f>
        <v>0</v>
      </c>
      <c r="AR126" s="5" t="s">
        <v>168</v>
      </c>
      <c r="AS126" s="15">
        <f t="shared" ref="AS126" si="220">+AQ126*C126</f>
        <v>0</v>
      </c>
      <c r="AT126" s="10" t="str">
        <f>IFERROR(VLOOKUP(A126,'14'!U:V,2,0),"0")</f>
        <v>0</v>
      </c>
      <c r="AU126" s="5" t="s">
        <v>168</v>
      </c>
      <c r="AV126" s="15">
        <f t="shared" ref="AV126" si="221">+AT126*C126</f>
        <v>0</v>
      </c>
      <c r="AW126" s="10" t="str">
        <f>IFERROR(VLOOKUP(A126,'15'!U:V,2,0),"0")</f>
        <v>0</v>
      </c>
      <c r="AX126" s="5" t="s">
        <v>168</v>
      </c>
      <c r="AY126" s="15">
        <f t="shared" ref="AY126" si="222">+AW126*C126</f>
        <v>0</v>
      </c>
      <c r="AZ126" s="10" t="str">
        <f>IFERROR(VLOOKUP(A126,'16'!U:V,2,0),"0")</f>
        <v>0</v>
      </c>
      <c r="BA126" s="5" t="s">
        <v>168</v>
      </c>
      <c r="BB126" s="15">
        <f t="shared" ref="BB126" si="223">+AZ126*C126</f>
        <v>0</v>
      </c>
      <c r="BC126" s="10" t="str">
        <f>IFERROR(VLOOKUP(A126,'17'!U:V,2,0),"0")</f>
        <v>0</v>
      </c>
      <c r="BD126" s="5" t="s">
        <v>168</v>
      </c>
      <c r="BE126" s="15">
        <f t="shared" ref="BE126" si="224">+BC126*C126</f>
        <v>0</v>
      </c>
      <c r="BF126" s="10" t="str">
        <f>IFERROR(VLOOKUP(A126,'18'!U:V,2,0),"0")</f>
        <v>0</v>
      </c>
      <c r="BG126" s="5" t="s">
        <v>168</v>
      </c>
      <c r="BH126" s="15">
        <f t="shared" ref="BH126" si="225">+BF126*C126</f>
        <v>0</v>
      </c>
      <c r="BI126" s="10" t="str">
        <f>IFERROR(VLOOKUP(A126,'19'!U:V,2,0),"0")</f>
        <v>0</v>
      </c>
      <c r="BJ126" s="5" t="s">
        <v>168</v>
      </c>
      <c r="BK126" s="15">
        <f t="shared" ref="BK126" si="226">+BI126*C126</f>
        <v>0</v>
      </c>
      <c r="BL126" s="10" t="str">
        <f>IFERROR(VLOOKUP(A126,'20'!U:V,2,0),"0")</f>
        <v>0</v>
      </c>
      <c r="BM126" s="5" t="s">
        <v>168</v>
      </c>
      <c r="BN126" s="15">
        <f t="shared" ref="BN126" si="227">+BL126*C126</f>
        <v>0</v>
      </c>
      <c r="BO126" s="10" t="str">
        <f>IFERROR(VLOOKUP(A126,'21'!U:V,2,0),"0")</f>
        <v>0</v>
      </c>
      <c r="BP126" s="5" t="s">
        <v>168</v>
      </c>
      <c r="BQ126" s="15">
        <f t="shared" ref="BQ126" si="228">+BO126*C126</f>
        <v>0</v>
      </c>
      <c r="BR126" s="10" t="str">
        <f>IFERROR(VLOOKUP(A126,'22'!U:V,2,0),"0")</f>
        <v>0</v>
      </c>
      <c r="BS126" s="5" t="s">
        <v>168</v>
      </c>
      <c r="BT126" s="15">
        <f t="shared" ref="BT126" si="229">+BR126*C126</f>
        <v>0</v>
      </c>
      <c r="BU126" s="10" t="str">
        <f>IFERROR(VLOOKUP(A126,'23'!U:V,2,0),"0")</f>
        <v>0</v>
      </c>
      <c r="BV126" s="5" t="s">
        <v>168</v>
      </c>
      <c r="BW126" s="15">
        <f t="shared" ref="BW126" si="230">+BU126*C126</f>
        <v>0</v>
      </c>
      <c r="BX126" s="10" t="str">
        <f>IFERROR(VLOOKUP(A126,'24'!U:V,2,0),"0")</f>
        <v>0</v>
      </c>
      <c r="BY126" s="5" t="s">
        <v>168</v>
      </c>
      <c r="BZ126" s="15">
        <f t="shared" ref="BZ126" si="231">+BX126*C126</f>
        <v>0</v>
      </c>
      <c r="CA126" s="10" t="str">
        <f>IFERROR(VLOOKUP(A126,'25'!U:V,2,0),"0")</f>
        <v>0</v>
      </c>
      <c r="CB126" s="5" t="s">
        <v>168</v>
      </c>
      <c r="CC126" s="15">
        <f t="shared" ref="CC126" si="232">+CA126*C126</f>
        <v>0</v>
      </c>
      <c r="CD126" s="10" t="str">
        <f>IFERROR(VLOOKUP(A126,'26'!U:V,2,0),"0")</f>
        <v>0</v>
      </c>
      <c r="CE126" s="5" t="s">
        <v>168</v>
      </c>
      <c r="CF126" s="15">
        <f t="shared" ref="CF126" si="233">+CD126*C126</f>
        <v>0</v>
      </c>
      <c r="CG126" s="10" t="str">
        <f>IFERROR(VLOOKUP(A126,'27'!U:V,2,0),"0")</f>
        <v>0</v>
      </c>
      <c r="CH126" s="5" t="s">
        <v>168</v>
      </c>
      <c r="CI126" s="15">
        <f t="shared" ref="CI126" si="234">+CG126*C126</f>
        <v>0</v>
      </c>
      <c r="CJ126" s="10" t="str">
        <f>IFERROR(VLOOKUP(A126,'28'!U:V,2,0),"0")</f>
        <v>0</v>
      </c>
      <c r="CK126" s="5" t="s">
        <v>168</v>
      </c>
      <c r="CL126" s="15">
        <f t="shared" si="85"/>
        <v>0</v>
      </c>
      <c r="CM126" s="10" t="str">
        <f>IFERROR(VLOOKUP(A126,'29'!U:V,2,0),"0")</f>
        <v>0</v>
      </c>
      <c r="CN126" s="5" t="s">
        <v>168</v>
      </c>
      <c r="CO126" s="15">
        <f t="shared" si="86"/>
        <v>0</v>
      </c>
      <c r="CP126" s="10" t="str">
        <f>IFERROR(VLOOKUP(A126,'30'!U:V,2,0),"0")</f>
        <v>0</v>
      </c>
      <c r="CQ126" s="5" t="s">
        <v>168</v>
      </c>
      <c r="CR126" s="15">
        <f t="shared" si="87"/>
        <v>0</v>
      </c>
      <c r="CS126" s="10" t="str">
        <f>IFERROR(VLOOKUP(A126,'31'!U:V,2,0),"0")</f>
        <v>0</v>
      </c>
      <c r="CT126" s="5" t="s">
        <v>168</v>
      </c>
      <c r="CU126" s="15">
        <f t="shared" si="88"/>
        <v>0</v>
      </c>
      <c r="CV126" s="10" t="str">
        <f>IFERROR(VLOOKUP(A126,'เซต1-28'!V:W,2,0),"0")</f>
        <v>0</v>
      </c>
      <c r="CW126" s="5" t="s">
        <v>168</v>
      </c>
      <c r="CX126" s="15">
        <f t="shared" si="74"/>
        <v>0</v>
      </c>
    </row>
    <row r="127" spans="1:102" x14ac:dyDescent="0.25">
      <c r="A127" s="5" t="s">
        <v>298</v>
      </c>
      <c r="B127" s="4" t="s">
        <v>299</v>
      </c>
      <c r="C127" s="13">
        <f>11.38*3</f>
        <v>34.14</v>
      </c>
      <c r="D127" s="19">
        <f t="shared" si="55"/>
        <v>0</v>
      </c>
      <c r="E127" s="5" t="s">
        <v>168</v>
      </c>
      <c r="F127" s="13">
        <f t="shared" ref="F127" si="235">+D127*C127</f>
        <v>0</v>
      </c>
      <c r="G127" s="10" t="str">
        <f>IFERROR(VLOOKUP(A127,'1'!U:V,2,0),"0")</f>
        <v>0</v>
      </c>
      <c r="H127" s="5" t="s">
        <v>168</v>
      </c>
      <c r="I127" s="15">
        <f t="shared" ref="I127" si="236">+G127*C127</f>
        <v>0</v>
      </c>
      <c r="J127" s="10" t="str">
        <f>IFERROR(VLOOKUP(A127,'2'!U:V,2,0),"0")</f>
        <v>0</v>
      </c>
      <c r="K127" s="5" t="s">
        <v>168</v>
      </c>
      <c r="L127" s="15">
        <f t="shared" ref="L127" si="237">+J127*C127</f>
        <v>0</v>
      </c>
      <c r="M127" s="10" t="str">
        <f>IFERROR(VLOOKUP(A127,'3'!U:V,2,0),"0")</f>
        <v>0</v>
      </c>
      <c r="N127" s="5" t="s">
        <v>168</v>
      </c>
      <c r="O127" s="15">
        <f t="shared" ref="O127" si="238">+M127*C127</f>
        <v>0</v>
      </c>
      <c r="P127" s="10" t="str">
        <f>IFERROR(VLOOKUP(A127,'4'!U:V,2,0),"0")</f>
        <v>0</v>
      </c>
      <c r="Q127" s="5" t="s">
        <v>168</v>
      </c>
      <c r="R127" s="15">
        <f t="shared" ref="R127" si="239">+P127*C127</f>
        <v>0</v>
      </c>
      <c r="S127" s="10" t="str">
        <f>IFERROR(VLOOKUP(A127,'5'!U:V,2,0),"0")</f>
        <v>0</v>
      </c>
      <c r="T127" s="5" t="s">
        <v>168</v>
      </c>
      <c r="U127" s="15">
        <f t="shared" ref="U127" si="240">+S127*C127</f>
        <v>0</v>
      </c>
      <c r="V127" s="10" t="str">
        <f>IFERROR(VLOOKUP(A127,'6'!U:V,2,0),"0")</f>
        <v>0</v>
      </c>
      <c r="W127" s="5" t="s">
        <v>168</v>
      </c>
      <c r="X127" s="15">
        <f t="shared" ref="X127" si="241">+V127*C127</f>
        <v>0</v>
      </c>
      <c r="Y127" s="10" t="str">
        <f>IFERROR(VLOOKUP(A127,'7'!U:V,2,0),"0")</f>
        <v>0</v>
      </c>
      <c r="Z127" s="5" t="s">
        <v>168</v>
      </c>
      <c r="AA127" s="15">
        <f t="shared" ref="AA127" si="242">+Y127*C127</f>
        <v>0</v>
      </c>
      <c r="AB127" s="10" t="str">
        <f>IFERROR(VLOOKUP(A127,'8'!U:V,2,0),"0")</f>
        <v>0</v>
      </c>
      <c r="AC127" s="5" t="s">
        <v>168</v>
      </c>
      <c r="AD127" s="15">
        <f t="shared" ref="AD127" si="243">+AB127*C127</f>
        <v>0</v>
      </c>
      <c r="AE127" s="10" t="str">
        <f>IFERROR(VLOOKUP(A127,'9'!U:V,2,0),"0")</f>
        <v>0</v>
      </c>
      <c r="AF127" s="5" t="s">
        <v>168</v>
      </c>
      <c r="AG127" s="15">
        <f t="shared" ref="AG127" si="244">+AE127*C127</f>
        <v>0</v>
      </c>
      <c r="AH127" s="10" t="str">
        <f>IFERROR(VLOOKUP(A127,'10'!U:V,2,0),"0")</f>
        <v>0</v>
      </c>
      <c r="AI127" s="5" t="s">
        <v>168</v>
      </c>
      <c r="AJ127" s="15">
        <f t="shared" ref="AJ127" si="245">+AH127*C127</f>
        <v>0</v>
      </c>
      <c r="AK127" s="10" t="str">
        <f>IFERROR(VLOOKUP(A127,'11'!U:V,2,0),"0")</f>
        <v>0</v>
      </c>
      <c r="AL127" s="5" t="s">
        <v>168</v>
      </c>
      <c r="AM127" s="15">
        <f t="shared" ref="AM127" si="246">+AK127*C127</f>
        <v>0</v>
      </c>
      <c r="AN127" s="10" t="str">
        <f>IFERROR(VLOOKUP(A127,'12'!U:V,2,0),"0")</f>
        <v>0</v>
      </c>
      <c r="AO127" s="5" t="s">
        <v>168</v>
      </c>
      <c r="AP127" s="15">
        <f t="shared" ref="AP127" si="247">+AN127*C127</f>
        <v>0</v>
      </c>
      <c r="AQ127" s="10" t="str">
        <f>IFERROR(VLOOKUP(A127,'13'!U:V,2,0),"0")</f>
        <v>0</v>
      </c>
      <c r="AR127" s="5" t="s">
        <v>168</v>
      </c>
      <c r="AS127" s="15">
        <f t="shared" ref="AS127" si="248">+AQ127*C127</f>
        <v>0</v>
      </c>
      <c r="AT127" s="10" t="str">
        <f>IFERROR(VLOOKUP(A127,'14'!U:V,2,0),"0")</f>
        <v>0</v>
      </c>
      <c r="AU127" s="5" t="s">
        <v>168</v>
      </c>
      <c r="AV127" s="15">
        <f t="shared" ref="AV127" si="249">+AT127*C127</f>
        <v>0</v>
      </c>
      <c r="AW127" s="10" t="str">
        <f>IFERROR(VLOOKUP(A127,'15'!U:V,2,0),"0")</f>
        <v>0</v>
      </c>
      <c r="AX127" s="5" t="s">
        <v>168</v>
      </c>
      <c r="AY127" s="15">
        <f t="shared" ref="AY127" si="250">+AW127*C127</f>
        <v>0</v>
      </c>
      <c r="AZ127" s="10" t="str">
        <f>IFERROR(VLOOKUP(A127,'16'!U:V,2,0),"0")</f>
        <v>0</v>
      </c>
      <c r="BA127" s="5" t="s">
        <v>168</v>
      </c>
      <c r="BB127" s="15">
        <f t="shared" ref="BB127" si="251">+AZ127*C127</f>
        <v>0</v>
      </c>
      <c r="BC127" s="10" t="str">
        <f>IFERROR(VLOOKUP(A127,'17'!U:V,2,0),"0")</f>
        <v>0</v>
      </c>
      <c r="BD127" s="5" t="s">
        <v>168</v>
      </c>
      <c r="BE127" s="15">
        <f t="shared" ref="BE127" si="252">+BC127*C127</f>
        <v>0</v>
      </c>
      <c r="BF127" s="10" t="str">
        <f>IFERROR(VLOOKUP(A127,'18'!U:V,2,0),"0")</f>
        <v>0</v>
      </c>
      <c r="BG127" s="5" t="s">
        <v>168</v>
      </c>
      <c r="BH127" s="15">
        <f t="shared" ref="BH127" si="253">+BF127*C127</f>
        <v>0</v>
      </c>
      <c r="BI127" s="10" t="str">
        <f>IFERROR(VLOOKUP(A127,'19'!U:V,2,0),"0")</f>
        <v>0</v>
      </c>
      <c r="BJ127" s="5" t="s">
        <v>168</v>
      </c>
      <c r="BK127" s="15">
        <f t="shared" ref="BK127" si="254">+BI127*C127</f>
        <v>0</v>
      </c>
      <c r="BL127" s="10" t="str">
        <f>IFERROR(VLOOKUP(A127,'20'!U:V,2,0),"0")</f>
        <v>0</v>
      </c>
      <c r="BM127" s="5" t="s">
        <v>168</v>
      </c>
      <c r="BN127" s="15">
        <f t="shared" ref="BN127" si="255">+BL127*C127</f>
        <v>0</v>
      </c>
      <c r="BO127" s="10" t="str">
        <f>IFERROR(VLOOKUP(A127,'21'!U:V,2,0),"0")</f>
        <v>0</v>
      </c>
      <c r="BP127" s="5" t="s">
        <v>168</v>
      </c>
      <c r="BQ127" s="15">
        <f t="shared" ref="BQ127" si="256">+BO127*C127</f>
        <v>0</v>
      </c>
      <c r="BR127" s="10" t="str">
        <f>IFERROR(VLOOKUP(A127,'22'!U:V,2,0),"0")</f>
        <v>0</v>
      </c>
      <c r="BS127" s="5" t="s">
        <v>168</v>
      </c>
      <c r="BT127" s="15">
        <f t="shared" ref="BT127" si="257">+BR127*C127</f>
        <v>0</v>
      </c>
      <c r="BU127" s="10" t="str">
        <f>IFERROR(VLOOKUP(A127,'23'!U:V,2,0),"0")</f>
        <v>0</v>
      </c>
      <c r="BV127" s="5" t="s">
        <v>168</v>
      </c>
      <c r="BW127" s="15">
        <f t="shared" ref="BW127" si="258">+BU127*C127</f>
        <v>0</v>
      </c>
      <c r="BX127" s="10" t="str">
        <f>IFERROR(VLOOKUP(A127,'24'!U:V,2,0),"0")</f>
        <v>0</v>
      </c>
      <c r="BY127" s="5" t="s">
        <v>168</v>
      </c>
      <c r="BZ127" s="15">
        <f t="shared" ref="BZ127" si="259">+BX127*C127</f>
        <v>0</v>
      </c>
      <c r="CA127" s="10" t="str">
        <f>IFERROR(VLOOKUP(A127,'25'!U:V,2,0),"0")</f>
        <v>0</v>
      </c>
      <c r="CB127" s="5" t="s">
        <v>168</v>
      </c>
      <c r="CC127" s="15">
        <f t="shared" ref="CC127" si="260">+CA127*C127</f>
        <v>0</v>
      </c>
      <c r="CD127" s="10" t="str">
        <f>IFERROR(VLOOKUP(A127,'26'!U:V,2,0),"0")</f>
        <v>0</v>
      </c>
      <c r="CE127" s="5" t="s">
        <v>168</v>
      </c>
      <c r="CF127" s="15">
        <f t="shared" ref="CF127" si="261">+CD127*C127</f>
        <v>0</v>
      </c>
      <c r="CG127" s="10" t="str">
        <f>IFERROR(VLOOKUP(A127,'27'!U:V,2,0),"0")</f>
        <v>0</v>
      </c>
      <c r="CH127" s="5" t="s">
        <v>168</v>
      </c>
      <c r="CI127" s="15">
        <f t="shared" ref="CI127" si="262">+CG127*C127</f>
        <v>0</v>
      </c>
      <c r="CJ127" s="10" t="str">
        <f>IFERROR(VLOOKUP(A127,'28'!U:V,2,0),"0")</f>
        <v>0</v>
      </c>
      <c r="CK127" s="5" t="s">
        <v>168</v>
      </c>
      <c r="CL127" s="15">
        <f t="shared" ref="CL127" si="263">+CJ127*C127</f>
        <v>0</v>
      </c>
      <c r="CM127" s="10" t="str">
        <f>IFERROR(VLOOKUP(A127,'29'!U:V,2,0),"0")</f>
        <v>0</v>
      </c>
      <c r="CN127" s="5" t="s">
        <v>168</v>
      </c>
      <c r="CO127" s="15">
        <f t="shared" ref="CO127" si="264">+CM127*C127</f>
        <v>0</v>
      </c>
      <c r="CP127" s="10" t="str">
        <f>IFERROR(VLOOKUP(A127,'30'!U:V,2,0),"0")</f>
        <v>0</v>
      </c>
      <c r="CQ127" s="5" t="s">
        <v>168</v>
      </c>
      <c r="CR127" s="15">
        <f t="shared" si="87"/>
        <v>0</v>
      </c>
      <c r="CS127" s="10" t="str">
        <f>IFERROR(VLOOKUP(A127,'31'!U:V,2,0),"0")</f>
        <v>0</v>
      </c>
      <c r="CT127" s="5" t="s">
        <v>168</v>
      </c>
      <c r="CU127" s="15">
        <f t="shared" si="88"/>
        <v>0</v>
      </c>
      <c r="CV127" s="10" t="str">
        <f>IFERROR(VLOOKUP(A127,'เซต1-28'!V:W,2,0),"0")</f>
        <v>0</v>
      </c>
      <c r="CW127" s="5" t="s">
        <v>168</v>
      </c>
      <c r="CX127" s="15">
        <f t="shared" si="74"/>
        <v>0</v>
      </c>
    </row>
    <row r="128" spans="1:102" x14ac:dyDescent="0.6">
      <c r="A128" s="5" t="s">
        <v>300</v>
      </c>
      <c r="B128" s="21" t="s">
        <v>301</v>
      </c>
      <c r="C128" s="13">
        <v>36.79</v>
      </c>
      <c r="D128" s="19">
        <f t="shared" si="55"/>
        <v>0</v>
      </c>
      <c r="E128" s="5" t="s">
        <v>168</v>
      </c>
      <c r="F128" s="13">
        <f t="shared" ref="F128" si="265">+D128*C128</f>
        <v>0</v>
      </c>
      <c r="G128" s="10" t="str">
        <f>IFERROR(VLOOKUP(A128,'1'!U:V,2,0),"0")</f>
        <v>0</v>
      </c>
      <c r="H128" s="5" t="s">
        <v>168</v>
      </c>
      <c r="I128" s="15">
        <f t="shared" ref="I128" si="266">+G128*C128</f>
        <v>0</v>
      </c>
      <c r="J128" s="10" t="str">
        <f>IFERROR(VLOOKUP(A128,'2'!U:V,2,0),"0")</f>
        <v>0</v>
      </c>
      <c r="K128" s="5" t="s">
        <v>168</v>
      </c>
      <c r="L128" s="15">
        <f t="shared" ref="L128" si="267">+J128*C128</f>
        <v>0</v>
      </c>
      <c r="M128" s="10" t="str">
        <f>IFERROR(VLOOKUP(A128,'3'!U:V,2,0),"0")</f>
        <v>0</v>
      </c>
      <c r="N128" s="5" t="s">
        <v>168</v>
      </c>
      <c r="O128" s="15">
        <f t="shared" ref="O128" si="268">+M128*C128</f>
        <v>0</v>
      </c>
      <c r="P128" s="10" t="str">
        <f>IFERROR(VLOOKUP(A128,'4'!U:V,2,0),"0")</f>
        <v>0</v>
      </c>
      <c r="Q128" s="5" t="s">
        <v>168</v>
      </c>
      <c r="R128" s="15">
        <f t="shared" ref="R128" si="269">+P128*C128</f>
        <v>0</v>
      </c>
      <c r="S128" s="10" t="str">
        <f>IFERROR(VLOOKUP(A128,'5'!U:V,2,0),"0")</f>
        <v>0</v>
      </c>
      <c r="T128" s="5" t="s">
        <v>168</v>
      </c>
      <c r="U128" s="15">
        <f t="shared" ref="U128" si="270">+S128*C128</f>
        <v>0</v>
      </c>
      <c r="V128" s="10" t="str">
        <f>IFERROR(VLOOKUP(A128,'6'!U:V,2,0),"0")</f>
        <v>0</v>
      </c>
      <c r="W128" s="5" t="s">
        <v>168</v>
      </c>
      <c r="X128" s="15">
        <f t="shared" ref="X128" si="271">+V128*C128</f>
        <v>0</v>
      </c>
      <c r="Y128" s="10" t="str">
        <f>IFERROR(VLOOKUP(A128,'7'!U:V,2,0),"0")</f>
        <v>0</v>
      </c>
      <c r="Z128" s="5" t="s">
        <v>168</v>
      </c>
      <c r="AA128" s="15">
        <f t="shared" ref="AA128" si="272">+Y128*C128</f>
        <v>0</v>
      </c>
      <c r="AB128" s="10" t="str">
        <f>IFERROR(VLOOKUP(A128,'8'!U:V,2,0),"0")</f>
        <v>0</v>
      </c>
      <c r="AC128" s="5" t="s">
        <v>168</v>
      </c>
      <c r="AD128" s="15">
        <f t="shared" ref="AD128" si="273">+AB128*C128</f>
        <v>0</v>
      </c>
      <c r="AE128" s="10" t="str">
        <f>IFERROR(VLOOKUP(A128,'9'!U:V,2,0),"0")</f>
        <v>0</v>
      </c>
      <c r="AF128" s="5" t="s">
        <v>168</v>
      </c>
      <c r="AG128" s="15">
        <f t="shared" ref="AG128" si="274">+AE128*C128</f>
        <v>0</v>
      </c>
      <c r="AH128" s="10" t="str">
        <f>IFERROR(VLOOKUP(A128,'10'!U:V,2,0),"0")</f>
        <v>0</v>
      </c>
      <c r="AI128" s="5" t="s">
        <v>168</v>
      </c>
      <c r="AJ128" s="15">
        <f t="shared" ref="AJ128" si="275">+AH128*C128</f>
        <v>0</v>
      </c>
      <c r="AK128" s="10" t="str">
        <f>IFERROR(VLOOKUP(A128,'11'!U:V,2,0),"0")</f>
        <v>0</v>
      </c>
      <c r="AL128" s="5" t="s">
        <v>168</v>
      </c>
      <c r="AM128" s="15">
        <f t="shared" ref="AM128" si="276">+AK128*C128</f>
        <v>0</v>
      </c>
      <c r="AN128" s="10" t="str">
        <f>IFERROR(VLOOKUP(A128,'12'!U:V,2,0),"0")</f>
        <v>0</v>
      </c>
      <c r="AO128" s="5" t="s">
        <v>168</v>
      </c>
      <c r="AP128" s="15">
        <f t="shared" ref="AP128" si="277">+AN128*C128</f>
        <v>0</v>
      </c>
      <c r="AQ128" s="10" t="str">
        <f>IFERROR(VLOOKUP(A128,'13'!U:V,2,0),"0")</f>
        <v>0</v>
      </c>
      <c r="AR128" s="5" t="s">
        <v>168</v>
      </c>
      <c r="AS128" s="15">
        <f t="shared" ref="AS128" si="278">+AQ128*C128</f>
        <v>0</v>
      </c>
      <c r="AT128" s="10" t="str">
        <f>IFERROR(VLOOKUP(A128,'14'!U:V,2,0),"0")</f>
        <v>0</v>
      </c>
      <c r="AU128" s="5" t="s">
        <v>168</v>
      </c>
      <c r="AV128" s="15">
        <f t="shared" ref="AV128" si="279">+AT128*C128</f>
        <v>0</v>
      </c>
      <c r="AW128" s="10" t="str">
        <f>IFERROR(VLOOKUP(A128,'15'!U:V,2,0),"0")</f>
        <v>0</v>
      </c>
      <c r="AX128" s="5" t="s">
        <v>168</v>
      </c>
      <c r="AY128" s="15">
        <f t="shared" ref="AY128" si="280">+AW128*C128</f>
        <v>0</v>
      </c>
      <c r="AZ128" s="10" t="str">
        <f>IFERROR(VLOOKUP(A128,'16'!U:V,2,0),"0")</f>
        <v>0</v>
      </c>
      <c r="BA128" s="5" t="s">
        <v>168</v>
      </c>
      <c r="BB128" s="15">
        <f t="shared" ref="BB128" si="281">+AZ128*C128</f>
        <v>0</v>
      </c>
      <c r="BC128" s="10" t="str">
        <f>IFERROR(VLOOKUP(A128,'17'!U:V,2,0),"0")</f>
        <v>0</v>
      </c>
      <c r="BD128" s="5" t="s">
        <v>168</v>
      </c>
      <c r="BE128" s="15">
        <f t="shared" ref="BE128" si="282">+BC128*C128</f>
        <v>0</v>
      </c>
      <c r="BF128" s="10" t="str">
        <f>IFERROR(VLOOKUP(A128,'18'!U:V,2,0),"0")</f>
        <v>0</v>
      </c>
      <c r="BG128" s="5" t="s">
        <v>168</v>
      </c>
      <c r="BH128" s="15">
        <f t="shared" ref="BH128" si="283">+BF128*C128</f>
        <v>0</v>
      </c>
      <c r="BI128" s="10" t="str">
        <f>IFERROR(VLOOKUP(A128,'19'!U:V,2,0),"0")</f>
        <v>0</v>
      </c>
      <c r="BJ128" s="5" t="s">
        <v>168</v>
      </c>
      <c r="BK128" s="15">
        <f t="shared" ref="BK128" si="284">+BI128*C128</f>
        <v>0</v>
      </c>
      <c r="BL128" s="10" t="str">
        <f>IFERROR(VLOOKUP(A128,'20'!U:V,2,0),"0")</f>
        <v>0</v>
      </c>
      <c r="BM128" s="5" t="s">
        <v>168</v>
      </c>
      <c r="BN128" s="15">
        <f t="shared" ref="BN128" si="285">+BL128*C128</f>
        <v>0</v>
      </c>
      <c r="BO128" s="10" t="str">
        <f>IFERROR(VLOOKUP(A128,'21'!U:V,2,0),"0")</f>
        <v>0</v>
      </c>
      <c r="BP128" s="5" t="s">
        <v>168</v>
      </c>
      <c r="BQ128" s="15">
        <f t="shared" ref="BQ128" si="286">+BO128*C128</f>
        <v>0</v>
      </c>
      <c r="BR128" s="10" t="str">
        <f>IFERROR(VLOOKUP(A128,'22'!U:V,2,0),"0")</f>
        <v>0</v>
      </c>
      <c r="BS128" s="5" t="s">
        <v>168</v>
      </c>
      <c r="BT128" s="15">
        <f t="shared" ref="BT128" si="287">+BR128*C128</f>
        <v>0</v>
      </c>
      <c r="BU128" s="10" t="str">
        <f>IFERROR(VLOOKUP(A128,'23'!U:V,2,0),"0")</f>
        <v>0</v>
      </c>
      <c r="BV128" s="5" t="s">
        <v>168</v>
      </c>
      <c r="BW128" s="15">
        <f t="shared" ref="BW128" si="288">+BU128*C128</f>
        <v>0</v>
      </c>
      <c r="BX128" s="10" t="str">
        <f>IFERROR(VLOOKUP(A128,'24'!U:V,2,0),"0")</f>
        <v>0</v>
      </c>
      <c r="BY128" s="5" t="s">
        <v>168</v>
      </c>
      <c r="BZ128" s="15">
        <f t="shared" ref="BZ128" si="289">+BX128*C128</f>
        <v>0</v>
      </c>
      <c r="CA128" s="10" t="str">
        <f>IFERROR(VLOOKUP(A128,'25'!U:V,2,0),"0")</f>
        <v>0</v>
      </c>
      <c r="CB128" s="5" t="s">
        <v>168</v>
      </c>
      <c r="CC128" s="15">
        <f t="shared" ref="CC128" si="290">+CA128*C128</f>
        <v>0</v>
      </c>
      <c r="CD128" s="10" t="str">
        <f>IFERROR(VLOOKUP(A128,'26'!U:V,2,0),"0")</f>
        <v>0</v>
      </c>
      <c r="CE128" s="5" t="s">
        <v>168</v>
      </c>
      <c r="CF128" s="15">
        <f t="shared" ref="CF128" si="291">+CD128*C128</f>
        <v>0</v>
      </c>
      <c r="CG128" s="10" t="str">
        <f>IFERROR(VLOOKUP(A128,'27'!U:V,2,0),"0")</f>
        <v>0</v>
      </c>
      <c r="CH128" s="5" t="s">
        <v>168</v>
      </c>
      <c r="CI128" s="15">
        <f t="shared" ref="CI128" si="292">+CG128*C128</f>
        <v>0</v>
      </c>
      <c r="CJ128" s="10" t="str">
        <f>IFERROR(VLOOKUP(A128,'28'!U:V,2,0),"0")</f>
        <v>0</v>
      </c>
      <c r="CK128" s="5" t="s">
        <v>168</v>
      </c>
      <c r="CL128" s="15">
        <f t="shared" ref="CL128" si="293">+CJ128*C128</f>
        <v>0</v>
      </c>
      <c r="CM128" s="10" t="str">
        <f>IFERROR(VLOOKUP(A128,'29'!U:V,2,0),"0")</f>
        <v>0</v>
      </c>
      <c r="CN128" s="5" t="s">
        <v>168</v>
      </c>
      <c r="CO128" s="15">
        <f t="shared" ref="CO128" si="294">+CM128*C128</f>
        <v>0</v>
      </c>
      <c r="CP128" s="10" t="str">
        <f>IFERROR(VLOOKUP(A128,'30'!U:V,2,0),"0")</f>
        <v>0</v>
      </c>
      <c r="CQ128" s="5" t="s">
        <v>168</v>
      </c>
      <c r="CR128" s="15">
        <f t="shared" ref="CR128" si="295">+CP128*C128</f>
        <v>0</v>
      </c>
      <c r="CS128" s="10" t="str">
        <f>IFERROR(VLOOKUP(A128,'31'!U:V,2,0),"0")</f>
        <v>0</v>
      </c>
      <c r="CT128" s="5" t="s">
        <v>168</v>
      </c>
      <c r="CU128" s="15">
        <f t="shared" si="88"/>
        <v>0</v>
      </c>
      <c r="CV128" s="10" t="str">
        <f>IFERROR(VLOOKUP(A128,'เซต1-28'!V:W,2,0),"0")</f>
        <v>0</v>
      </c>
      <c r="CW128" s="5" t="s">
        <v>168</v>
      </c>
      <c r="CX128" s="15">
        <f t="shared" si="74"/>
        <v>0</v>
      </c>
    </row>
    <row r="129" spans="1:102" x14ac:dyDescent="0.25">
      <c r="A129" s="5" t="s">
        <v>820</v>
      </c>
      <c r="B129" s="4" t="s">
        <v>821</v>
      </c>
      <c r="C129" s="13">
        <v>22.02</v>
      </c>
      <c r="D129" s="19">
        <f t="shared" si="55"/>
        <v>0</v>
      </c>
      <c r="E129" s="5" t="s">
        <v>168</v>
      </c>
      <c r="F129" s="13">
        <f t="shared" ref="F129" si="296">+D129*C129</f>
        <v>0</v>
      </c>
      <c r="G129" s="10" t="str">
        <f>IFERROR(VLOOKUP(A129,'1'!U:V,2,0),"0")</f>
        <v>0</v>
      </c>
      <c r="H129" s="5" t="s">
        <v>168</v>
      </c>
      <c r="I129" s="15">
        <f t="shared" ref="I129" si="297">+G129*C129</f>
        <v>0</v>
      </c>
      <c r="J129" s="10" t="str">
        <f>IFERROR(VLOOKUP(A129,'2'!U:V,2,0),"0")</f>
        <v>0</v>
      </c>
      <c r="K129" s="5" t="s">
        <v>168</v>
      </c>
      <c r="L129" s="15">
        <f t="shared" ref="L129" si="298">+J129*C129</f>
        <v>0</v>
      </c>
      <c r="M129" s="10" t="str">
        <f>IFERROR(VLOOKUP(A129,'3'!U:V,2,0),"0")</f>
        <v>0</v>
      </c>
      <c r="N129" s="5" t="s">
        <v>168</v>
      </c>
      <c r="O129" s="15">
        <f t="shared" ref="O129" si="299">+M129*C129</f>
        <v>0</v>
      </c>
      <c r="P129" s="10" t="str">
        <f>IFERROR(VLOOKUP(A129,'4'!U:V,2,0),"0")</f>
        <v>0</v>
      </c>
      <c r="Q129" s="5" t="s">
        <v>168</v>
      </c>
      <c r="R129" s="15">
        <f t="shared" ref="R129" si="300">+P129*C129</f>
        <v>0</v>
      </c>
      <c r="S129" s="10" t="str">
        <f>IFERROR(VLOOKUP(A129,'5'!U:V,2,0),"0")</f>
        <v>0</v>
      </c>
      <c r="T129" s="5" t="s">
        <v>168</v>
      </c>
      <c r="U129" s="15">
        <f t="shared" ref="U129" si="301">+S129*C129</f>
        <v>0</v>
      </c>
      <c r="V129" s="10" t="str">
        <f>IFERROR(VLOOKUP(A129,'6'!U:V,2,0),"0")</f>
        <v>0</v>
      </c>
      <c r="W129" s="5" t="s">
        <v>168</v>
      </c>
      <c r="X129" s="15">
        <f t="shared" ref="X129" si="302">+V129*C129</f>
        <v>0</v>
      </c>
      <c r="Y129" s="10" t="str">
        <f>IFERROR(VLOOKUP(A129,'7'!U:V,2,0),"0")</f>
        <v>0</v>
      </c>
      <c r="Z129" s="5" t="s">
        <v>168</v>
      </c>
      <c r="AA129" s="15">
        <f t="shared" ref="AA129" si="303">+Y129*C129</f>
        <v>0</v>
      </c>
      <c r="AB129" s="10" t="str">
        <f>IFERROR(VLOOKUP(A129,'8'!U:V,2,0),"0")</f>
        <v>0</v>
      </c>
      <c r="AC129" s="5" t="s">
        <v>168</v>
      </c>
      <c r="AD129" s="15">
        <f t="shared" ref="AD129" si="304">+AB129*C129</f>
        <v>0</v>
      </c>
      <c r="AE129" s="10" t="str">
        <f>IFERROR(VLOOKUP(A129,'9'!U:V,2,0),"0")</f>
        <v>0</v>
      </c>
      <c r="AF129" s="5" t="s">
        <v>168</v>
      </c>
      <c r="AG129" s="15">
        <f t="shared" ref="AG129" si="305">+AE129*C129</f>
        <v>0</v>
      </c>
      <c r="AH129" s="10" t="str">
        <f>IFERROR(VLOOKUP(A129,'10'!U:V,2,0),"0")</f>
        <v>0</v>
      </c>
      <c r="AI129" s="5" t="s">
        <v>168</v>
      </c>
      <c r="AJ129" s="15">
        <f t="shared" ref="AJ129" si="306">+AH129*C129</f>
        <v>0</v>
      </c>
      <c r="AK129" s="10" t="str">
        <f>IFERROR(VLOOKUP(A129,'11'!U:V,2,0),"0")</f>
        <v>0</v>
      </c>
      <c r="AL129" s="5" t="s">
        <v>168</v>
      </c>
      <c r="AM129" s="15">
        <f t="shared" ref="AM129" si="307">+AK129*C129</f>
        <v>0</v>
      </c>
      <c r="AN129" s="10" t="str">
        <f>IFERROR(VLOOKUP(A129,'12'!U:V,2,0),"0")</f>
        <v>0</v>
      </c>
      <c r="AO129" s="5" t="s">
        <v>168</v>
      </c>
      <c r="AP129" s="15">
        <f t="shared" ref="AP129" si="308">+AN129*C129</f>
        <v>0</v>
      </c>
      <c r="AQ129" s="10" t="str">
        <f>IFERROR(VLOOKUP(A129,'13'!U:V,2,0),"0")</f>
        <v>0</v>
      </c>
      <c r="AR129" s="5" t="s">
        <v>168</v>
      </c>
      <c r="AS129" s="15">
        <f t="shared" ref="AS129" si="309">+AQ129*C129</f>
        <v>0</v>
      </c>
      <c r="AT129" s="10" t="str">
        <f>IFERROR(VLOOKUP(A129,'14'!U:V,2,0),"0")</f>
        <v>0</v>
      </c>
      <c r="AU129" s="5" t="s">
        <v>168</v>
      </c>
      <c r="AV129" s="15">
        <f t="shared" ref="AV129" si="310">+AT129*C129</f>
        <v>0</v>
      </c>
      <c r="AW129" s="10" t="str">
        <f>IFERROR(VLOOKUP(A129,'15'!U:V,2,0),"0")</f>
        <v>0</v>
      </c>
      <c r="AX129" s="5" t="s">
        <v>168</v>
      </c>
      <c r="AY129" s="15">
        <f t="shared" ref="AY129" si="311">+AW129*C129</f>
        <v>0</v>
      </c>
      <c r="AZ129" s="10" t="str">
        <f>IFERROR(VLOOKUP(A129,'16'!U:V,2,0),"0")</f>
        <v>0</v>
      </c>
      <c r="BA129" s="5" t="s">
        <v>168</v>
      </c>
      <c r="BB129" s="15">
        <f t="shared" ref="BB129" si="312">+AZ129*C129</f>
        <v>0</v>
      </c>
      <c r="BC129" s="10" t="str">
        <f>IFERROR(VLOOKUP(A129,'17'!U:V,2,0),"0")</f>
        <v>0</v>
      </c>
      <c r="BD129" s="5" t="s">
        <v>168</v>
      </c>
      <c r="BE129" s="15">
        <f t="shared" ref="BE129" si="313">+BC129*C129</f>
        <v>0</v>
      </c>
      <c r="BF129" s="10" t="str">
        <f>IFERROR(VLOOKUP(A129,'18'!U:V,2,0),"0")</f>
        <v>0</v>
      </c>
      <c r="BG129" s="5" t="s">
        <v>168</v>
      </c>
      <c r="BH129" s="15">
        <f t="shared" ref="BH129" si="314">+BF129*C129</f>
        <v>0</v>
      </c>
      <c r="BI129" s="10" t="str">
        <f>IFERROR(VLOOKUP(A129,'19'!U:V,2,0),"0")</f>
        <v>0</v>
      </c>
      <c r="BJ129" s="5" t="s">
        <v>168</v>
      </c>
      <c r="BK129" s="15">
        <f t="shared" ref="BK129" si="315">+BI129*C129</f>
        <v>0</v>
      </c>
      <c r="BL129" s="10" t="str">
        <f>IFERROR(VLOOKUP(A129,'20'!U:V,2,0),"0")</f>
        <v>0</v>
      </c>
      <c r="BM129" s="5" t="s">
        <v>168</v>
      </c>
      <c r="BN129" s="15">
        <f t="shared" ref="BN129" si="316">+BL129*C129</f>
        <v>0</v>
      </c>
      <c r="BO129" s="10" t="str">
        <f>IFERROR(VLOOKUP(A129,'21'!U:V,2,0),"0")</f>
        <v>0</v>
      </c>
      <c r="BP129" s="5" t="s">
        <v>168</v>
      </c>
      <c r="BQ129" s="15">
        <f t="shared" ref="BQ129" si="317">+BO129*C129</f>
        <v>0</v>
      </c>
      <c r="BR129" s="10" t="str">
        <f>IFERROR(VLOOKUP(A129,'22'!U:V,2,0),"0")</f>
        <v>0</v>
      </c>
      <c r="BS129" s="5" t="s">
        <v>168</v>
      </c>
      <c r="BT129" s="15">
        <f t="shared" ref="BT129" si="318">+BR129*C129</f>
        <v>0</v>
      </c>
      <c r="BU129" s="10" t="str">
        <f>IFERROR(VLOOKUP(A129,'23'!U:V,2,0),"0")</f>
        <v>0</v>
      </c>
      <c r="BV129" s="5" t="s">
        <v>168</v>
      </c>
      <c r="BW129" s="15">
        <f t="shared" ref="BW129" si="319">+BU129*C129</f>
        <v>0</v>
      </c>
      <c r="BX129" s="10" t="str">
        <f>IFERROR(VLOOKUP(A129,'24'!U:V,2,0),"0")</f>
        <v>0</v>
      </c>
      <c r="BY129" s="5" t="s">
        <v>168</v>
      </c>
      <c r="BZ129" s="15">
        <f t="shared" ref="BZ129" si="320">+BX129*C129</f>
        <v>0</v>
      </c>
      <c r="CA129" s="10" t="str">
        <f>IFERROR(VLOOKUP(A129,'25'!U:V,2,0),"0")</f>
        <v>0</v>
      </c>
      <c r="CB129" s="5" t="s">
        <v>168</v>
      </c>
      <c r="CC129" s="15">
        <f t="shared" ref="CC129" si="321">+CA129*C129</f>
        <v>0</v>
      </c>
      <c r="CD129" s="10" t="str">
        <f>IFERROR(VLOOKUP(A129,'26'!U:V,2,0),"0")</f>
        <v>0</v>
      </c>
      <c r="CE129" s="5" t="s">
        <v>168</v>
      </c>
      <c r="CF129" s="15">
        <f t="shared" ref="CF129" si="322">+CD129*C129</f>
        <v>0</v>
      </c>
      <c r="CG129" s="10" t="str">
        <f>IFERROR(VLOOKUP(A129,'27'!U:V,2,0),"0")</f>
        <v>0</v>
      </c>
      <c r="CH129" s="5" t="s">
        <v>168</v>
      </c>
      <c r="CI129" s="15">
        <f t="shared" ref="CI129" si="323">+CG129*C129</f>
        <v>0</v>
      </c>
      <c r="CJ129" s="10" t="str">
        <f>IFERROR(VLOOKUP(A129,'28'!U:V,2,0),"0")</f>
        <v>0</v>
      </c>
      <c r="CK129" s="5" t="s">
        <v>168</v>
      </c>
      <c r="CL129" s="15">
        <f t="shared" ref="CL129" si="324">+CJ129*C129</f>
        <v>0</v>
      </c>
      <c r="CM129" s="10" t="str">
        <f>IFERROR(VLOOKUP(A129,'29'!U:V,2,0),"0")</f>
        <v>0</v>
      </c>
      <c r="CN129" s="5" t="s">
        <v>168</v>
      </c>
      <c r="CO129" s="15">
        <f t="shared" ref="CO129" si="325">+CM129*C129</f>
        <v>0</v>
      </c>
      <c r="CP129" s="10" t="str">
        <f>IFERROR(VLOOKUP(A129,'30'!U:V,2,0),"0")</f>
        <v>0</v>
      </c>
      <c r="CQ129" s="5" t="s">
        <v>168</v>
      </c>
      <c r="CR129" s="15">
        <f t="shared" ref="CR129" si="326">+CP129*C129</f>
        <v>0</v>
      </c>
      <c r="CS129" s="10" t="str">
        <f>IFERROR(VLOOKUP(A129,'31'!U:V,2,0),"0")</f>
        <v>0</v>
      </c>
      <c r="CT129" s="5" t="s">
        <v>168</v>
      </c>
      <c r="CU129" s="15">
        <f t="shared" si="88"/>
        <v>0</v>
      </c>
      <c r="CV129" s="10" t="str">
        <f>IFERROR(VLOOKUP(A129,'เซต1-28'!V:W,2,0),"0")</f>
        <v>0</v>
      </c>
      <c r="CW129" s="5" t="s">
        <v>168</v>
      </c>
      <c r="CX129" s="15">
        <f t="shared" si="74"/>
        <v>0</v>
      </c>
    </row>
    <row r="130" spans="1:102" x14ac:dyDescent="0.25">
      <c r="A130" s="5" t="s">
        <v>822</v>
      </c>
      <c r="B130" s="4" t="s">
        <v>823</v>
      </c>
      <c r="C130" s="13">
        <v>24.8</v>
      </c>
      <c r="D130" s="19">
        <f t="shared" si="55"/>
        <v>0</v>
      </c>
      <c r="E130" s="5" t="s">
        <v>168</v>
      </c>
      <c r="F130" s="13">
        <f t="shared" ref="F130" si="327">+D130*C130</f>
        <v>0</v>
      </c>
      <c r="G130" s="10" t="str">
        <f>IFERROR(VLOOKUP(A130,'1'!U:V,2,0),"0")</f>
        <v>0</v>
      </c>
      <c r="H130" s="5" t="s">
        <v>168</v>
      </c>
      <c r="I130" s="15">
        <f t="shared" ref="I130" si="328">+G130*C130</f>
        <v>0</v>
      </c>
      <c r="J130" s="10" t="str">
        <f>IFERROR(VLOOKUP(A130,'2'!U:V,2,0),"0")</f>
        <v>0</v>
      </c>
      <c r="K130" s="5" t="s">
        <v>168</v>
      </c>
      <c r="L130" s="15">
        <f t="shared" ref="L130" si="329">+J130*C130</f>
        <v>0</v>
      </c>
      <c r="M130" s="10" t="str">
        <f>IFERROR(VLOOKUP(A130,'3'!U:V,2,0),"0")</f>
        <v>0</v>
      </c>
      <c r="N130" s="5" t="s">
        <v>168</v>
      </c>
      <c r="O130" s="15">
        <f t="shared" ref="O130" si="330">+M130*C130</f>
        <v>0</v>
      </c>
      <c r="P130" s="10" t="str">
        <f>IFERROR(VLOOKUP(A130,'4'!U:V,2,0),"0")</f>
        <v>0</v>
      </c>
      <c r="Q130" s="5" t="s">
        <v>168</v>
      </c>
      <c r="R130" s="15">
        <f t="shared" ref="R130" si="331">+P130*C130</f>
        <v>0</v>
      </c>
      <c r="S130" s="10" t="str">
        <f>IFERROR(VLOOKUP(A130,'5'!U:V,2,0),"0")</f>
        <v>0</v>
      </c>
      <c r="T130" s="5" t="s">
        <v>168</v>
      </c>
      <c r="U130" s="15">
        <f t="shared" ref="U130" si="332">+S130*C130</f>
        <v>0</v>
      </c>
      <c r="V130" s="10" t="str">
        <f>IFERROR(VLOOKUP(A130,'6'!U:V,2,0),"0")</f>
        <v>0</v>
      </c>
      <c r="W130" s="5" t="s">
        <v>168</v>
      </c>
      <c r="X130" s="15">
        <f t="shared" ref="X130" si="333">+V130*C130</f>
        <v>0</v>
      </c>
      <c r="Y130" s="10" t="str">
        <f>IFERROR(VLOOKUP(A130,'7'!U:V,2,0),"0")</f>
        <v>0</v>
      </c>
      <c r="Z130" s="5" t="s">
        <v>168</v>
      </c>
      <c r="AA130" s="15">
        <f t="shared" ref="AA130" si="334">+Y130*C130</f>
        <v>0</v>
      </c>
      <c r="AB130" s="10" t="str">
        <f>IFERROR(VLOOKUP(A130,'8'!U:V,2,0),"0")</f>
        <v>0</v>
      </c>
      <c r="AC130" s="5" t="s">
        <v>168</v>
      </c>
      <c r="AD130" s="15">
        <f t="shared" ref="AD130" si="335">+AB130*C130</f>
        <v>0</v>
      </c>
      <c r="AE130" s="10" t="str">
        <f>IFERROR(VLOOKUP(A130,'9'!U:V,2,0),"0")</f>
        <v>0</v>
      </c>
      <c r="AF130" s="5" t="s">
        <v>168</v>
      </c>
      <c r="AG130" s="15">
        <f t="shared" ref="AG130" si="336">+AE130*C130</f>
        <v>0</v>
      </c>
      <c r="AH130" s="10" t="str">
        <f>IFERROR(VLOOKUP(A130,'10'!U:V,2,0),"0")</f>
        <v>0</v>
      </c>
      <c r="AI130" s="5" t="s">
        <v>168</v>
      </c>
      <c r="AJ130" s="15">
        <f t="shared" ref="AJ130" si="337">+AH130*C130</f>
        <v>0</v>
      </c>
      <c r="AK130" s="10" t="str">
        <f>IFERROR(VLOOKUP(A130,'11'!U:V,2,0),"0")</f>
        <v>0</v>
      </c>
      <c r="AL130" s="5" t="s">
        <v>168</v>
      </c>
      <c r="AM130" s="15">
        <f t="shared" ref="AM130" si="338">+AK130*C130</f>
        <v>0</v>
      </c>
      <c r="AN130" s="10" t="str">
        <f>IFERROR(VLOOKUP(A130,'12'!U:V,2,0),"0")</f>
        <v>0</v>
      </c>
      <c r="AO130" s="5" t="s">
        <v>168</v>
      </c>
      <c r="AP130" s="15">
        <f t="shared" ref="AP130" si="339">+AN130*C130</f>
        <v>0</v>
      </c>
      <c r="AQ130" s="10" t="str">
        <f>IFERROR(VLOOKUP(A130,'13'!U:V,2,0),"0")</f>
        <v>0</v>
      </c>
      <c r="AR130" s="5" t="s">
        <v>168</v>
      </c>
      <c r="AS130" s="15">
        <f t="shared" ref="AS130" si="340">+AQ130*C130</f>
        <v>0</v>
      </c>
      <c r="AT130" s="10" t="str">
        <f>IFERROR(VLOOKUP(A130,'14'!U:V,2,0),"0")</f>
        <v>0</v>
      </c>
      <c r="AU130" s="5" t="s">
        <v>168</v>
      </c>
      <c r="AV130" s="15">
        <f t="shared" ref="AV130" si="341">+AT130*C130</f>
        <v>0</v>
      </c>
      <c r="AW130" s="10" t="str">
        <f>IFERROR(VLOOKUP(A130,'15'!U:V,2,0),"0")</f>
        <v>0</v>
      </c>
      <c r="AX130" s="5" t="s">
        <v>168</v>
      </c>
      <c r="AY130" s="15">
        <f t="shared" ref="AY130" si="342">+AW130*C130</f>
        <v>0</v>
      </c>
      <c r="AZ130" s="10" t="str">
        <f>IFERROR(VLOOKUP(A130,'16'!U:V,2,0),"0")</f>
        <v>0</v>
      </c>
      <c r="BA130" s="5" t="s">
        <v>168</v>
      </c>
      <c r="BB130" s="15">
        <f t="shared" ref="BB130" si="343">+AZ130*C130</f>
        <v>0</v>
      </c>
      <c r="BC130" s="10" t="str">
        <f>IFERROR(VLOOKUP(A130,'17'!U:V,2,0),"0")</f>
        <v>0</v>
      </c>
      <c r="BD130" s="5" t="s">
        <v>168</v>
      </c>
      <c r="BE130" s="15">
        <f t="shared" ref="BE130" si="344">+BC130*C130</f>
        <v>0</v>
      </c>
      <c r="BF130" s="10" t="str">
        <f>IFERROR(VLOOKUP(A130,'18'!U:V,2,0),"0")</f>
        <v>0</v>
      </c>
      <c r="BG130" s="5" t="s">
        <v>168</v>
      </c>
      <c r="BH130" s="15">
        <f t="shared" ref="BH130" si="345">+BF130*C130</f>
        <v>0</v>
      </c>
      <c r="BI130" s="10" t="str">
        <f>IFERROR(VLOOKUP(A130,'19'!U:V,2,0),"0")</f>
        <v>0</v>
      </c>
      <c r="BJ130" s="5" t="s">
        <v>168</v>
      </c>
      <c r="BK130" s="15">
        <f t="shared" ref="BK130" si="346">+BI130*C130</f>
        <v>0</v>
      </c>
      <c r="BL130" s="10" t="str">
        <f>IFERROR(VLOOKUP(A130,'20'!U:V,2,0),"0")</f>
        <v>0</v>
      </c>
      <c r="BM130" s="5" t="s">
        <v>168</v>
      </c>
      <c r="BN130" s="15">
        <f t="shared" ref="BN130" si="347">+BL130*C130</f>
        <v>0</v>
      </c>
      <c r="BO130" s="10" t="str">
        <f>IFERROR(VLOOKUP(A130,'21'!U:V,2,0),"0")</f>
        <v>0</v>
      </c>
      <c r="BP130" s="5" t="s">
        <v>168</v>
      </c>
      <c r="BQ130" s="15">
        <f t="shared" ref="BQ130" si="348">+BO130*C130</f>
        <v>0</v>
      </c>
      <c r="BR130" s="10" t="str">
        <f>IFERROR(VLOOKUP(A130,'22'!U:V,2,0),"0")</f>
        <v>0</v>
      </c>
      <c r="BS130" s="5" t="s">
        <v>168</v>
      </c>
      <c r="BT130" s="15">
        <f t="shared" ref="BT130" si="349">+BR130*C130</f>
        <v>0</v>
      </c>
      <c r="BU130" s="10" t="str">
        <f>IFERROR(VLOOKUP(A130,'23'!U:V,2,0),"0")</f>
        <v>0</v>
      </c>
      <c r="BV130" s="5" t="s">
        <v>168</v>
      </c>
      <c r="BW130" s="15">
        <f t="shared" ref="BW130" si="350">+BU130*C130</f>
        <v>0</v>
      </c>
      <c r="BX130" s="10" t="str">
        <f>IFERROR(VLOOKUP(A130,'24'!U:V,2,0),"0")</f>
        <v>0</v>
      </c>
      <c r="BY130" s="5" t="s">
        <v>168</v>
      </c>
      <c r="BZ130" s="15">
        <f t="shared" ref="BZ130" si="351">+BX130*C130</f>
        <v>0</v>
      </c>
      <c r="CA130" s="10" t="str">
        <f>IFERROR(VLOOKUP(A130,'25'!U:V,2,0),"0")</f>
        <v>0</v>
      </c>
      <c r="CB130" s="5" t="s">
        <v>168</v>
      </c>
      <c r="CC130" s="15">
        <f t="shared" ref="CC130" si="352">+CA130*C130</f>
        <v>0</v>
      </c>
      <c r="CD130" s="10" t="str">
        <f>IFERROR(VLOOKUP(A130,'26'!U:V,2,0),"0")</f>
        <v>0</v>
      </c>
      <c r="CE130" s="5" t="s">
        <v>168</v>
      </c>
      <c r="CF130" s="15">
        <f t="shared" ref="CF130" si="353">+CD130*C130</f>
        <v>0</v>
      </c>
      <c r="CG130" s="10" t="str">
        <f>IFERROR(VLOOKUP(A130,'27'!U:V,2,0),"0")</f>
        <v>0</v>
      </c>
      <c r="CH130" s="5" t="s">
        <v>168</v>
      </c>
      <c r="CI130" s="15">
        <f t="shared" ref="CI130" si="354">+CG130*C130</f>
        <v>0</v>
      </c>
      <c r="CJ130" s="10" t="str">
        <f>IFERROR(VLOOKUP(A130,'28'!U:V,2,0),"0")</f>
        <v>0</v>
      </c>
      <c r="CK130" s="5" t="s">
        <v>168</v>
      </c>
      <c r="CL130" s="15">
        <f t="shared" ref="CL130" si="355">+CJ130*C130</f>
        <v>0</v>
      </c>
      <c r="CM130" s="10" t="str">
        <f>IFERROR(VLOOKUP(A130,'29'!U:V,2,0),"0")</f>
        <v>0</v>
      </c>
      <c r="CN130" s="5" t="s">
        <v>168</v>
      </c>
      <c r="CO130" s="15">
        <f t="shared" ref="CO130" si="356">+CM130*C130</f>
        <v>0</v>
      </c>
      <c r="CP130" s="10" t="str">
        <f>IFERROR(VLOOKUP(A130,'30'!U:V,2,0),"0")</f>
        <v>0</v>
      </c>
      <c r="CQ130" s="5" t="s">
        <v>168</v>
      </c>
      <c r="CR130" s="15">
        <f t="shared" ref="CR130" si="357">+CP130*C130</f>
        <v>0</v>
      </c>
      <c r="CS130" s="10" t="str">
        <f>IFERROR(VLOOKUP(A130,'31'!U:V,2,0),"0")</f>
        <v>0</v>
      </c>
      <c r="CT130" s="5" t="s">
        <v>168</v>
      </c>
      <c r="CU130" s="15">
        <f t="shared" si="88"/>
        <v>0</v>
      </c>
      <c r="CV130" s="10" t="str">
        <f>IFERROR(VLOOKUP(A130,'เซต1-28'!V:W,2,0),"0")</f>
        <v>0</v>
      </c>
      <c r="CW130" s="5" t="s">
        <v>168</v>
      </c>
      <c r="CX130" s="15">
        <f t="shared" si="74"/>
        <v>0</v>
      </c>
    </row>
    <row r="131" spans="1:102" x14ac:dyDescent="0.25">
      <c r="A131" s="5" t="s">
        <v>825</v>
      </c>
      <c r="B131" s="4" t="s">
        <v>824</v>
      </c>
      <c r="C131" s="13">
        <v>4.5</v>
      </c>
      <c r="D131" s="19">
        <f t="shared" si="55"/>
        <v>0</v>
      </c>
      <c r="E131" s="5" t="s">
        <v>168</v>
      </c>
      <c r="F131" s="13">
        <f t="shared" ref="F131" si="358">+D131*C131</f>
        <v>0</v>
      </c>
      <c r="G131" s="10" t="str">
        <f>IFERROR(VLOOKUP(A131,'1'!U:V,2,0),"0")</f>
        <v>0</v>
      </c>
      <c r="H131" s="5" t="s">
        <v>168</v>
      </c>
      <c r="I131" s="15">
        <f t="shared" ref="I131" si="359">+G131*C131</f>
        <v>0</v>
      </c>
      <c r="J131" s="10" t="str">
        <f>IFERROR(VLOOKUP(A131,'2'!U:V,2,0),"0")</f>
        <v>0</v>
      </c>
      <c r="K131" s="5" t="s">
        <v>168</v>
      </c>
      <c r="L131" s="15">
        <f t="shared" ref="L131" si="360">+J131*C131</f>
        <v>0</v>
      </c>
      <c r="M131" s="10" t="str">
        <f>IFERROR(VLOOKUP(A131,'3'!U:V,2,0),"0")</f>
        <v>0</v>
      </c>
      <c r="N131" s="5" t="s">
        <v>168</v>
      </c>
      <c r="O131" s="15">
        <f t="shared" ref="O131" si="361">+M131*C131</f>
        <v>0</v>
      </c>
      <c r="P131" s="10" t="str">
        <f>IFERROR(VLOOKUP(A131,'4'!U:V,2,0),"0")</f>
        <v>0</v>
      </c>
      <c r="Q131" s="5" t="s">
        <v>168</v>
      </c>
      <c r="R131" s="15">
        <f t="shared" ref="R131" si="362">+P131*C131</f>
        <v>0</v>
      </c>
      <c r="S131" s="10" t="str">
        <f>IFERROR(VLOOKUP(A131,'5'!U:V,2,0),"0")</f>
        <v>0</v>
      </c>
      <c r="T131" s="5" t="s">
        <v>168</v>
      </c>
      <c r="U131" s="15">
        <f t="shared" ref="U131" si="363">+S131*C131</f>
        <v>0</v>
      </c>
      <c r="V131" s="10" t="str">
        <f>IFERROR(VLOOKUP(A131,'6'!U:V,2,0),"0")</f>
        <v>0</v>
      </c>
      <c r="W131" s="5" t="s">
        <v>168</v>
      </c>
      <c r="X131" s="15">
        <f t="shared" ref="X131" si="364">+V131*C131</f>
        <v>0</v>
      </c>
      <c r="Y131" s="10" t="str">
        <f>IFERROR(VLOOKUP(A131,'7'!U:V,2,0),"0")</f>
        <v>0</v>
      </c>
      <c r="Z131" s="5" t="s">
        <v>168</v>
      </c>
      <c r="AA131" s="15">
        <f t="shared" ref="AA131" si="365">+Y131*C131</f>
        <v>0</v>
      </c>
      <c r="AB131" s="10" t="str">
        <f>IFERROR(VLOOKUP(A131,'8'!U:V,2,0),"0")</f>
        <v>0</v>
      </c>
      <c r="AC131" s="5" t="s">
        <v>168</v>
      </c>
      <c r="AD131" s="15">
        <f t="shared" ref="AD131" si="366">+AB131*C131</f>
        <v>0</v>
      </c>
      <c r="AE131" s="10" t="str">
        <f>IFERROR(VLOOKUP(A131,'9'!U:V,2,0),"0")</f>
        <v>0</v>
      </c>
      <c r="AF131" s="5" t="s">
        <v>168</v>
      </c>
      <c r="AG131" s="15">
        <f t="shared" ref="AG131" si="367">+AE131*C131</f>
        <v>0</v>
      </c>
      <c r="AH131" s="10" t="str">
        <f>IFERROR(VLOOKUP(A131,'10'!U:V,2,0),"0")</f>
        <v>0</v>
      </c>
      <c r="AI131" s="5" t="s">
        <v>168</v>
      </c>
      <c r="AJ131" s="15">
        <f t="shared" ref="AJ131" si="368">+AH131*C131</f>
        <v>0</v>
      </c>
      <c r="AK131" s="10" t="str">
        <f>IFERROR(VLOOKUP(A131,'11'!U:V,2,0),"0")</f>
        <v>0</v>
      </c>
      <c r="AL131" s="5" t="s">
        <v>168</v>
      </c>
      <c r="AM131" s="15">
        <f t="shared" ref="AM131" si="369">+AK131*C131</f>
        <v>0</v>
      </c>
      <c r="AN131" s="10" t="str">
        <f>IFERROR(VLOOKUP(A131,'12'!U:V,2,0),"0")</f>
        <v>0</v>
      </c>
      <c r="AO131" s="5" t="s">
        <v>168</v>
      </c>
      <c r="AP131" s="15">
        <f t="shared" ref="AP131" si="370">+AN131*C131</f>
        <v>0</v>
      </c>
      <c r="AQ131" s="10" t="str">
        <f>IFERROR(VLOOKUP(A131,'13'!U:V,2,0),"0")</f>
        <v>0</v>
      </c>
      <c r="AR131" s="5" t="s">
        <v>168</v>
      </c>
      <c r="AS131" s="15">
        <f t="shared" ref="AS131" si="371">+AQ131*C131</f>
        <v>0</v>
      </c>
      <c r="AT131" s="10" t="str">
        <f>IFERROR(VLOOKUP(A131,'14'!U:V,2,0),"0")</f>
        <v>0</v>
      </c>
      <c r="AU131" s="5" t="s">
        <v>168</v>
      </c>
      <c r="AV131" s="15">
        <f t="shared" ref="AV131" si="372">+AT131*C131</f>
        <v>0</v>
      </c>
      <c r="AW131" s="10" t="str">
        <f>IFERROR(VLOOKUP(A131,'15'!U:V,2,0),"0")</f>
        <v>0</v>
      </c>
      <c r="AX131" s="5" t="s">
        <v>168</v>
      </c>
      <c r="AY131" s="15">
        <f t="shared" ref="AY131" si="373">+AW131*C131</f>
        <v>0</v>
      </c>
      <c r="AZ131" s="10" t="str">
        <f>IFERROR(VLOOKUP(A131,'16'!U:V,2,0),"0")</f>
        <v>0</v>
      </c>
      <c r="BA131" s="5" t="s">
        <v>168</v>
      </c>
      <c r="BB131" s="15">
        <f t="shared" ref="BB131" si="374">+AZ131*C131</f>
        <v>0</v>
      </c>
      <c r="BC131" s="10" t="str">
        <f>IFERROR(VLOOKUP(A131,'17'!U:V,2,0),"0")</f>
        <v>0</v>
      </c>
      <c r="BD131" s="5" t="s">
        <v>168</v>
      </c>
      <c r="BE131" s="15">
        <f t="shared" ref="BE131" si="375">+BC131*C131</f>
        <v>0</v>
      </c>
      <c r="BF131" s="10" t="str">
        <f>IFERROR(VLOOKUP(A131,'18'!U:V,2,0),"0")</f>
        <v>0</v>
      </c>
      <c r="BG131" s="5" t="s">
        <v>168</v>
      </c>
      <c r="BH131" s="15">
        <f t="shared" ref="BH131" si="376">+BF131*C131</f>
        <v>0</v>
      </c>
      <c r="BI131" s="10" t="str">
        <f>IFERROR(VLOOKUP(A131,'19'!U:V,2,0),"0")</f>
        <v>0</v>
      </c>
      <c r="BJ131" s="5" t="s">
        <v>168</v>
      </c>
      <c r="BK131" s="15">
        <f t="shared" ref="BK131" si="377">+BI131*C131</f>
        <v>0</v>
      </c>
      <c r="BL131" s="10" t="str">
        <f>IFERROR(VLOOKUP(A131,'20'!U:V,2,0),"0")</f>
        <v>0</v>
      </c>
      <c r="BM131" s="5" t="s">
        <v>168</v>
      </c>
      <c r="BN131" s="15">
        <f t="shared" ref="BN131" si="378">+BL131*C131</f>
        <v>0</v>
      </c>
      <c r="BO131" s="10" t="str">
        <f>IFERROR(VLOOKUP(A131,'21'!U:V,2,0),"0")</f>
        <v>0</v>
      </c>
      <c r="BP131" s="5" t="s">
        <v>168</v>
      </c>
      <c r="BQ131" s="15">
        <f t="shared" ref="BQ131" si="379">+BO131*C131</f>
        <v>0</v>
      </c>
      <c r="BR131" s="10" t="str">
        <f>IFERROR(VLOOKUP(A131,'22'!U:V,2,0),"0")</f>
        <v>0</v>
      </c>
      <c r="BS131" s="5" t="s">
        <v>168</v>
      </c>
      <c r="BT131" s="15">
        <f t="shared" ref="BT131" si="380">+BR131*C131</f>
        <v>0</v>
      </c>
      <c r="BU131" s="10" t="str">
        <f>IFERROR(VLOOKUP(A131,'23'!U:V,2,0),"0")</f>
        <v>0</v>
      </c>
      <c r="BV131" s="5" t="s">
        <v>168</v>
      </c>
      <c r="BW131" s="15">
        <f t="shared" ref="BW131" si="381">+BU131*C131</f>
        <v>0</v>
      </c>
      <c r="BX131" s="10" t="str">
        <f>IFERROR(VLOOKUP(A131,'24'!U:V,2,0),"0")</f>
        <v>0</v>
      </c>
      <c r="BY131" s="5" t="s">
        <v>168</v>
      </c>
      <c r="BZ131" s="15">
        <f t="shared" ref="BZ131" si="382">+BX131*C131</f>
        <v>0</v>
      </c>
      <c r="CA131" s="10" t="str">
        <f>IFERROR(VLOOKUP(A131,'25'!U:V,2,0),"0")</f>
        <v>0</v>
      </c>
      <c r="CB131" s="5" t="s">
        <v>168</v>
      </c>
      <c r="CC131" s="15">
        <f t="shared" ref="CC131" si="383">+CA131*C131</f>
        <v>0</v>
      </c>
      <c r="CD131" s="10" t="str">
        <f>IFERROR(VLOOKUP(A131,'26'!U:V,2,0),"0")</f>
        <v>0</v>
      </c>
      <c r="CE131" s="5" t="s">
        <v>168</v>
      </c>
      <c r="CF131" s="15">
        <f t="shared" ref="CF131" si="384">+CD131*C131</f>
        <v>0</v>
      </c>
      <c r="CG131" s="10" t="str">
        <f>IFERROR(VLOOKUP(A131,'27'!U:V,2,0),"0")</f>
        <v>0</v>
      </c>
      <c r="CH131" s="5" t="s">
        <v>168</v>
      </c>
      <c r="CI131" s="15">
        <f t="shared" ref="CI131" si="385">+CG131*C131</f>
        <v>0</v>
      </c>
      <c r="CJ131" s="10" t="str">
        <f>IFERROR(VLOOKUP(A131,'28'!U:V,2,0),"0")</f>
        <v>0</v>
      </c>
      <c r="CK131" s="5" t="s">
        <v>168</v>
      </c>
      <c r="CL131" s="15">
        <f t="shared" ref="CL131" si="386">+CJ131*C131</f>
        <v>0</v>
      </c>
      <c r="CM131" s="10" t="str">
        <f>IFERROR(VLOOKUP(A131,'29'!U:V,2,0),"0")</f>
        <v>0</v>
      </c>
      <c r="CN131" s="5" t="s">
        <v>168</v>
      </c>
      <c r="CO131" s="15">
        <f t="shared" ref="CO131" si="387">+CM131*C131</f>
        <v>0</v>
      </c>
      <c r="CP131" s="10" t="str">
        <f>IFERROR(VLOOKUP(A131,'30'!U:V,2,0),"0")</f>
        <v>0</v>
      </c>
      <c r="CQ131" s="5" t="s">
        <v>168</v>
      </c>
      <c r="CR131" s="15">
        <f t="shared" ref="CR131" si="388">+CP131*C131</f>
        <v>0</v>
      </c>
      <c r="CS131" s="10" t="str">
        <f>IFERROR(VLOOKUP(A131,'31'!U:V,2,0),"0")</f>
        <v>0</v>
      </c>
      <c r="CT131" s="5" t="s">
        <v>168</v>
      </c>
      <c r="CU131" s="15">
        <f t="shared" si="88"/>
        <v>0</v>
      </c>
      <c r="CV131" s="10" t="str">
        <f>IFERROR(VLOOKUP(A131,'เซต1-28'!V:W,2,0),"0")</f>
        <v>0</v>
      </c>
      <c r="CW131" s="5" t="s">
        <v>168</v>
      </c>
      <c r="CX131" s="15">
        <f t="shared" si="74"/>
        <v>0</v>
      </c>
    </row>
    <row r="132" spans="1:102" x14ac:dyDescent="0.25">
      <c r="A132" s="5" t="s">
        <v>826</v>
      </c>
      <c r="B132" s="4" t="s">
        <v>824</v>
      </c>
      <c r="C132" s="13">
        <v>4.5</v>
      </c>
      <c r="D132" s="19">
        <f t="shared" si="55"/>
        <v>0</v>
      </c>
      <c r="E132" s="5" t="s">
        <v>168</v>
      </c>
      <c r="F132" s="13">
        <f t="shared" ref="F132:F142" si="389">+D132*C132</f>
        <v>0</v>
      </c>
      <c r="G132" s="10" t="str">
        <f>IFERROR(VLOOKUP(A132,'1'!U:V,2,0),"0")</f>
        <v>0</v>
      </c>
      <c r="H132" s="5" t="s">
        <v>168</v>
      </c>
      <c r="I132" s="15">
        <f t="shared" ref="I132:I142" si="390">+G132*C132</f>
        <v>0</v>
      </c>
      <c r="J132" s="10" t="str">
        <f>IFERROR(VLOOKUP(A132,'2'!U:V,2,0),"0")</f>
        <v>0</v>
      </c>
      <c r="K132" s="5" t="s">
        <v>168</v>
      </c>
      <c r="L132" s="15">
        <f t="shared" ref="L132:L142" si="391">+J132*C132</f>
        <v>0</v>
      </c>
      <c r="M132" s="10" t="str">
        <f>IFERROR(VLOOKUP(A132,'3'!U:V,2,0),"0")</f>
        <v>0</v>
      </c>
      <c r="N132" s="5" t="s">
        <v>168</v>
      </c>
      <c r="O132" s="15">
        <f t="shared" ref="O132:O142" si="392">+M132*C132</f>
        <v>0</v>
      </c>
      <c r="P132" s="10" t="str">
        <f>IFERROR(VLOOKUP(A132,'4'!U:V,2,0),"0")</f>
        <v>0</v>
      </c>
      <c r="Q132" s="5" t="s">
        <v>168</v>
      </c>
      <c r="R132" s="15">
        <f t="shared" ref="R132:R142" si="393">+P132*C132</f>
        <v>0</v>
      </c>
      <c r="S132" s="10" t="str">
        <f>IFERROR(VLOOKUP(A132,'5'!U:V,2,0),"0")</f>
        <v>0</v>
      </c>
      <c r="T132" s="5" t="s">
        <v>168</v>
      </c>
      <c r="U132" s="15">
        <f t="shared" ref="U132:U142" si="394">+S132*C132</f>
        <v>0</v>
      </c>
      <c r="V132" s="10" t="str">
        <f>IFERROR(VLOOKUP(A132,'6'!U:V,2,0),"0")</f>
        <v>0</v>
      </c>
      <c r="W132" s="5" t="s">
        <v>168</v>
      </c>
      <c r="X132" s="15">
        <f t="shared" ref="X132:X142" si="395">+V132*C132</f>
        <v>0</v>
      </c>
      <c r="Y132" s="10" t="str">
        <f>IFERROR(VLOOKUP(A132,'7'!U:V,2,0),"0")</f>
        <v>0</v>
      </c>
      <c r="Z132" s="5" t="s">
        <v>168</v>
      </c>
      <c r="AA132" s="15">
        <f t="shared" ref="AA132:AA142" si="396">+Y132*C132</f>
        <v>0</v>
      </c>
      <c r="AB132" s="10" t="str">
        <f>IFERROR(VLOOKUP(A132,'8'!U:V,2,0),"0")</f>
        <v>0</v>
      </c>
      <c r="AC132" s="5" t="s">
        <v>168</v>
      </c>
      <c r="AD132" s="15">
        <f t="shared" ref="AD132:AD142" si="397">+AB132*C132</f>
        <v>0</v>
      </c>
      <c r="AE132" s="10" t="str">
        <f>IFERROR(VLOOKUP(A132,'9'!U:V,2,0),"0")</f>
        <v>0</v>
      </c>
      <c r="AF132" s="5" t="s">
        <v>168</v>
      </c>
      <c r="AG132" s="15">
        <f t="shared" ref="AG132:AG142" si="398">+AE132*C132</f>
        <v>0</v>
      </c>
      <c r="AH132" s="10" t="str">
        <f>IFERROR(VLOOKUP(A132,'10'!U:V,2,0),"0")</f>
        <v>0</v>
      </c>
      <c r="AI132" s="5" t="s">
        <v>168</v>
      </c>
      <c r="AJ132" s="15">
        <f t="shared" ref="AJ132:AJ142" si="399">+AH132*C132</f>
        <v>0</v>
      </c>
      <c r="AK132" s="10" t="str">
        <f>IFERROR(VLOOKUP(A132,'11'!U:V,2,0),"0")</f>
        <v>0</v>
      </c>
      <c r="AL132" s="5" t="s">
        <v>168</v>
      </c>
      <c r="AM132" s="15">
        <f t="shared" ref="AM132:AM142" si="400">+AK132*C132</f>
        <v>0</v>
      </c>
      <c r="AN132" s="10" t="str">
        <f>IFERROR(VLOOKUP(A132,'12'!U:V,2,0),"0")</f>
        <v>0</v>
      </c>
      <c r="AO132" s="5" t="s">
        <v>168</v>
      </c>
      <c r="AP132" s="15">
        <f t="shared" ref="AP132:AP142" si="401">+AN132*C132</f>
        <v>0</v>
      </c>
      <c r="AQ132" s="10" t="str">
        <f>IFERROR(VLOOKUP(A132,'13'!U:V,2,0),"0")</f>
        <v>0</v>
      </c>
      <c r="AR132" s="5" t="s">
        <v>168</v>
      </c>
      <c r="AS132" s="15">
        <f t="shared" ref="AS132:AS142" si="402">+AQ132*C132</f>
        <v>0</v>
      </c>
      <c r="AT132" s="10" t="str">
        <f>IFERROR(VLOOKUP(A132,'14'!U:V,2,0),"0")</f>
        <v>0</v>
      </c>
      <c r="AU132" s="5" t="s">
        <v>168</v>
      </c>
      <c r="AV132" s="15">
        <f t="shared" ref="AV132:AV142" si="403">+AT132*C132</f>
        <v>0</v>
      </c>
      <c r="AW132" s="10" t="str">
        <f>IFERROR(VLOOKUP(A132,'15'!U:V,2,0),"0")</f>
        <v>0</v>
      </c>
      <c r="AX132" s="5" t="s">
        <v>168</v>
      </c>
      <c r="AY132" s="15">
        <f t="shared" ref="AY132:AY142" si="404">+AW132*C132</f>
        <v>0</v>
      </c>
      <c r="AZ132" s="10" t="str">
        <f>IFERROR(VLOOKUP(A132,'16'!U:V,2,0),"0")</f>
        <v>0</v>
      </c>
      <c r="BA132" s="5" t="s">
        <v>168</v>
      </c>
      <c r="BB132" s="15">
        <f t="shared" ref="BB132:BB142" si="405">+AZ132*C132</f>
        <v>0</v>
      </c>
      <c r="BC132" s="10" t="str">
        <f>IFERROR(VLOOKUP(A132,'17'!U:V,2,0),"0")</f>
        <v>0</v>
      </c>
      <c r="BD132" s="5" t="s">
        <v>168</v>
      </c>
      <c r="BE132" s="15">
        <f t="shared" ref="BE132:BE142" si="406">+BC132*C132</f>
        <v>0</v>
      </c>
      <c r="BF132" s="10" t="str">
        <f>IFERROR(VLOOKUP(A132,'18'!U:V,2,0),"0")</f>
        <v>0</v>
      </c>
      <c r="BG132" s="5" t="s">
        <v>168</v>
      </c>
      <c r="BH132" s="15">
        <f t="shared" ref="BH132:BH142" si="407">+BF132*C132</f>
        <v>0</v>
      </c>
      <c r="BI132" s="10" t="str">
        <f>IFERROR(VLOOKUP(A132,'19'!U:V,2,0),"0")</f>
        <v>0</v>
      </c>
      <c r="BJ132" s="5" t="s">
        <v>168</v>
      </c>
      <c r="BK132" s="15">
        <f t="shared" ref="BK132:BK142" si="408">+BI132*C132</f>
        <v>0</v>
      </c>
      <c r="BL132" s="10" t="str">
        <f>IFERROR(VLOOKUP(A132,'20'!U:V,2,0),"0")</f>
        <v>0</v>
      </c>
      <c r="BM132" s="5" t="s">
        <v>168</v>
      </c>
      <c r="BN132" s="15">
        <f t="shared" ref="BN132:BN142" si="409">+BL132*C132</f>
        <v>0</v>
      </c>
      <c r="BO132" s="10" t="str">
        <f>IFERROR(VLOOKUP(A132,'21'!U:V,2,0),"0")</f>
        <v>0</v>
      </c>
      <c r="BP132" s="5" t="s">
        <v>168</v>
      </c>
      <c r="BQ132" s="15">
        <f t="shared" ref="BQ132:BQ142" si="410">+BO132*C132</f>
        <v>0</v>
      </c>
      <c r="BR132" s="10" t="str">
        <f>IFERROR(VLOOKUP(A132,'22'!U:V,2,0),"0")</f>
        <v>0</v>
      </c>
      <c r="BS132" s="5" t="s">
        <v>168</v>
      </c>
      <c r="BT132" s="15">
        <f t="shared" ref="BT132:BT142" si="411">+BR132*C132</f>
        <v>0</v>
      </c>
      <c r="BU132" s="10" t="str">
        <f>IFERROR(VLOOKUP(A132,'23'!U:V,2,0),"0")</f>
        <v>0</v>
      </c>
      <c r="BV132" s="5" t="s">
        <v>168</v>
      </c>
      <c r="BW132" s="15">
        <f t="shared" ref="BW132:BW142" si="412">+BU132*C132</f>
        <v>0</v>
      </c>
      <c r="BX132" s="10" t="str">
        <f>IFERROR(VLOOKUP(A132,'24'!U:V,2,0),"0")</f>
        <v>0</v>
      </c>
      <c r="BY132" s="5" t="s">
        <v>168</v>
      </c>
      <c r="BZ132" s="15">
        <f t="shared" ref="BZ132:BZ142" si="413">+BX132*C132</f>
        <v>0</v>
      </c>
      <c r="CA132" s="10" t="str">
        <f>IFERROR(VLOOKUP(A132,'25'!U:V,2,0),"0")</f>
        <v>0</v>
      </c>
      <c r="CB132" s="5" t="s">
        <v>168</v>
      </c>
      <c r="CC132" s="15">
        <f t="shared" ref="CC132:CC142" si="414">+CA132*C132</f>
        <v>0</v>
      </c>
      <c r="CD132" s="10" t="str">
        <f>IFERROR(VLOOKUP(A132,'26'!U:V,2,0),"0")</f>
        <v>0</v>
      </c>
      <c r="CE132" s="5" t="s">
        <v>168</v>
      </c>
      <c r="CF132" s="15">
        <f t="shared" ref="CF132:CF142" si="415">+CD132*C132</f>
        <v>0</v>
      </c>
      <c r="CG132" s="10" t="str">
        <f>IFERROR(VLOOKUP(A132,'27'!U:V,2,0),"0")</f>
        <v>0</v>
      </c>
      <c r="CH132" s="5" t="s">
        <v>168</v>
      </c>
      <c r="CI132" s="15">
        <f t="shared" ref="CI132:CI142" si="416">+CG132*C132</f>
        <v>0</v>
      </c>
      <c r="CJ132" s="10" t="str">
        <f>IFERROR(VLOOKUP(A132,'28'!U:V,2,0),"0")</f>
        <v>0</v>
      </c>
      <c r="CK132" s="5" t="s">
        <v>168</v>
      </c>
      <c r="CL132" s="15">
        <f t="shared" ref="CL132:CL142" si="417">+CJ132*C132</f>
        <v>0</v>
      </c>
      <c r="CM132" s="10" t="str">
        <f>IFERROR(VLOOKUP(A132,'29'!U:V,2,0),"0")</f>
        <v>0</v>
      </c>
      <c r="CN132" s="5" t="s">
        <v>168</v>
      </c>
      <c r="CO132" s="15">
        <f t="shared" ref="CO132:CO142" si="418">+CM132*C132</f>
        <v>0</v>
      </c>
      <c r="CP132" s="10" t="str">
        <f>IFERROR(VLOOKUP(A132,'30'!U:V,2,0),"0")</f>
        <v>0</v>
      </c>
      <c r="CQ132" s="5" t="s">
        <v>168</v>
      </c>
      <c r="CR132" s="15">
        <f t="shared" ref="CR132:CR142" si="419">+CP132*C132</f>
        <v>0</v>
      </c>
      <c r="CS132" s="10" t="str">
        <f>IFERROR(VLOOKUP(A132,'31'!U:V,2,0),"0")</f>
        <v>0</v>
      </c>
      <c r="CT132" s="5" t="s">
        <v>168</v>
      </c>
      <c r="CU132" s="15">
        <f t="shared" si="88"/>
        <v>0</v>
      </c>
      <c r="CV132" s="10" t="str">
        <f>IFERROR(VLOOKUP(A132,'เซต1-28'!V:W,2,0),"0")</f>
        <v>0</v>
      </c>
      <c r="CW132" s="5" t="s">
        <v>168</v>
      </c>
      <c r="CX132" s="15">
        <f t="shared" si="74"/>
        <v>0</v>
      </c>
    </row>
    <row r="133" spans="1:102" x14ac:dyDescent="0.25">
      <c r="A133" s="5" t="s">
        <v>827</v>
      </c>
      <c r="B133" s="4" t="s">
        <v>824</v>
      </c>
      <c r="C133" s="13">
        <v>4.5</v>
      </c>
      <c r="D133" s="19">
        <f t="shared" ref="D133:D161" si="420">+G133+J133+M133+P133+S133+V133+Y133+AB133+AE133+AH133+AK133+AN133+AQ133+AT133+AW133+AZ133+BC133+BF133+BI133+BL133+BO133+BR133+BU133+BX133+CA133+CD133+CG133+CJ133+CM133+CP133+CS133+CV133</f>
        <v>0</v>
      </c>
      <c r="E133" s="5" t="s">
        <v>168</v>
      </c>
      <c r="F133" s="13">
        <f t="shared" si="389"/>
        <v>0</v>
      </c>
      <c r="G133" s="10" t="str">
        <f>IFERROR(VLOOKUP(A133,'1'!U:V,2,0),"0")</f>
        <v>0</v>
      </c>
      <c r="H133" s="5" t="s">
        <v>168</v>
      </c>
      <c r="I133" s="15">
        <f t="shared" si="390"/>
        <v>0</v>
      </c>
      <c r="J133" s="10" t="str">
        <f>IFERROR(VLOOKUP(A133,'2'!U:V,2,0),"0")</f>
        <v>0</v>
      </c>
      <c r="K133" s="5" t="s">
        <v>168</v>
      </c>
      <c r="L133" s="15">
        <f t="shared" si="391"/>
        <v>0</v>
      </c>
      <c r="M133" s="10" t="str">
        <f>IFERROR(VLOOKUP(A133,'3'!U:V,2,0),"0")</f>
        <v>0</v>
      </c>
      <c r="N133" s="5" t="s">
        <v>168</v>
      </c>
      <c r="O133" s="15">
        <f t="shared" si="392"/>
        <v>0</v>
      </c>
      <c r="P133" s="10" t="str">
        <f>IFERROR(VLOOKUP(A133,'4'!U:V,2,0),"0")</f>
        <v>0</v>
      </c>
      <c r="Q133" s="5" t="s">
        <v>168</v>
      </c>
      <c r="R133" s="15">
        <f t="shared" si="393"/>
        <v>0</v>
      </c>
      <c r="S133" s="10" t="str">
        <f>IFERROR(VLOOKUP(A133,'5'!U:V,2,0),"0")</f>
        <v>0</v>
      </c>
      <c r="T133" s="5" t="s">
        <v>168</v>
      </c>
      <c r="U133" s="15">
        <f t="shared" si="394"/>
        <v>0</v>
      </c>
      <c r="V133" s="10" t="str">
        <f>IFERROR(VLOOKUP(A133,'6'!U:V,2,0),"0")</f>
        <v>0</v>
      </c>
      <c r="W133" s="5" t="s">
        <v>168</v>
      </c>
      <c r="X133" s="15">
        <f t="shared" si="395"/>
        <v>0</v>
      </c>
      <c r="Y133" s="10" t="str">
        <f>IFERROR(VLOOKUP(A133,'7'!U:V,2,0),"0")</f>
        <v>0</v>
      </c>
      <c r="Z133" s="5" t="s">
        <v>168</v>
      </c>
      <c r="AA133" s="15">
        <f t="shared" si="396"/>
        <v>0</v>
      </c>
      <c r="AB133" s="10" t="str">
        <f>IFERROR(VLOOKUP(A133,'8'!U:V,2,0),"0")</f>
        <v>0</v>
      </c>
      <c r="AC133" s="5" t="s">
        <v>168</v>
      </c>
      <c r="AD133" s="15">
        <f t="shared" si="397"/>
        <v>0</v>
      </c>
      <c r="AE133" s="10" t="str">
        <f>IFERROR(VLOOKUP(A133,'9'!U:V,2,0),"0")</f>
        <v>0</v>
      </c>
      <c r="AF133" s="5" t="s">
        <v>168</v>
      </c>
      <c r="AG133" s="15">
        <f t="shared" si="398"/>
        <v>0</v>
      </c>
      <c r="AH133" s="10" t="str">
        <f>IFERROR(VLOOKUP(A133,'10'!U:V,2,0),"0")</f>
        <v>0</v>
      </c>
      <c r="AI133" s="5" t="s">
        <v>168</v>
      </c>
      <c r="AJ133" s="15">
        <f t="shared" si="399"/>
        <v>0</v>
      </c>
      <c r="AK133" s="10" t="str">
        <f>IFERROR(VLOOKUP(A133,'11'!U:V,2,0),"0")</f>
        <v>0</v>
      </c>
      <c r="AL133" s="5" t="s">
        <v>168</v>
      </c>
      <c r="AM133" s="15">
        <f t="shared" si="400"/>
        <v>0</v>
      </c>
      <c r="AN133" s="10" t="str">
        <f>IFERROR(VLOOKUP(A133,'12'!U:V,2,0),"0")</f>
        <v>0</v>
      </c>
      <c r="AO133" s="5" t="s">
        <v>168</v>
      </c>
      <c r="AP133" s="15">
        <f t="shared" si="401"/>
        <v>0</v>
      </c>
      <c r="AQ133" s="10" t="str">
        <f>IFERROR(VLOOKUP(A133,'13'!U:V,2,0),"0")</f>
        <v>0</v>
      </c>
      <c r="AR133" s="5" t="s">
        <v>168</v>
      </c>
      <c r="AS133" s="15">
        <f t="shared" si="402"/>
        <v>0</v>
      </c>
      <c r="AT133" s="10" t="str">
        <f>IFERROR(VLOOKUP(A133,'14'!U:V,2,0),"0")</f>
        <v>0</v>
      </c>
      <c r="AU133" s="5" t="s">
        <v>168</v>
      </c>
      <c r="AV133" s="15">
        <f t="shared" si="403"/>
        <v>0</v>
      </c>
      <c r="AW133" s="10" t="str">
        <f>IFERROR(VLOOKUP(A133,'15'!U:V,2,0),"0")</f>
        <v>0</v>
      </c>
      <c r="AX133" s="5" t="s">
        <v>168</v>
      </c>
      <c r="AY133" s="15">
        <f t="shared" si="404"/>
        <v>0</v>
      </c>
      <c r="AZ133" s="10" t="str">
        <f>IFERROR(VLOOKUP(A133,'16'!U:V,2,0),"0")</f>
        <v>0</v>
      </c>
      <c r="BA133" s="5" t="s">
        <v>168</v>
      </c>
      <c r="BB133" s="15">
        <f t="shared" si="405"/>
        <v>0</v>
      </c>
      <c r="BC133" s="10" t="str">
        <f>IFERROR(VLOOKUP(A133,'17'!U:V,2,0),"0")</f>
        <v>0</v>
      </c>
      <c r="BD133" s="5" t="s">
        <v>168</v>
      </c>
      <c r="BE133" s="15">
        <f t="shared" si="406"/>
        <v>0</v>
      </c>
      <c r="BF133" s="10" t="str">
        <f>IFERROR(VLOOKUP(A133,'18'!U:V,2,0),"0")</f>
        <v>0</v>
      </c>
      <c r="BG133" s="5" t="s">
        <v>168</v>
      </c>
      <c r="BH133" s="15">
        <f t="shared" si="407"/>
        <v>0</v>
      </c>
      <c r="BI133" s="10" t="str">
        <f>IFERROR(VLOOKUP(A133,'19'!U:V,2,0),"0")</f>
        <v>0</v>
      </c>
      <c r="BJ133" s="5" t="s">
        <v>168</v>
      </c>
      <c r="BK133" s="15">
        <f t="shared" si="408"/>
        <v>0</v>
      </c>
      <c r="BL133" s="10" t="str">
        <f>IFERROR(VLOOKUP(A133,'20'!U:V,2,0),"0")</f>
        <v>0</v>
      </c>
      <c r="BM133" s="5" t="s">
        <v>168</v>
      </c>
      <c r="BN133" s="15">
        <f t="shared" si="409"/>
        <v>0</v>
      </c>
      <c r="BO133" s="10" t="str">
        <f>IFERROR(VLOOKUP(A133,'21'!U:V,2,0),"0")</f>
        <v>0</v>
      </c>
      <c r="BP133" s="5" t="s">
        <v>168</v>
      </c>
      <c r="BQ133" s="15">
        <f t="shared" si="410"/>
        <v>0</v>
      </c>
      <c r="BR133" s="10" t="str">
        <f>IFERROR(VLOOKUP(A133,'22'!U:V,2,0),"0")</f>
        <v>0</v>
      </c>
      <c r="BS133" s="5" t="s">
        <v>168</v>
      </c>
      <c r="BT133" s="15">
        <f t="shared" si="411"/>
        <v>0</v>
      </c>
      <c r="BU133" s="10" t="str">
        <f>IFERROR(VLOOKUP(A133,'23'!U:V,2,0),"0")</f>
        <v>0</v>
      </c>
      <c r="BV133" s="5" t="s">
        <v>168</v>
      </c>
      <c r="BW133" s="15">
        <f t="shared" si="412"/>
        <v>0</v>
      </c>
      <c r="BX133" s="10" t="str">
        <f>IFERROR(VLOOKUP(A133,'24'!U:V,2,0),"0")</f>
        <v>0</v>
      </c>
      <c r="BY133" s="5" t="s">
        <v>168</v>
      </c>
      <c r="BZ133" s="15">
        <f t="shared" si="413"/>
        <v>0</v>
      </c>
      <c r="CA133" s="10" t="str">
        <f>IFERROR(VLOOKUP(A133,'25'!U:V,2,0),"0")</f>
        <v>0</v>
      </c>
      <c r="CB133" s="5" t="s">
        <v>168</v>
      </c>
      <c r="CC133" s="15">
        <f t="shared" si="414"/>
        <v>0</v>
      </c>
      <c r="CD133" s="10" t="str">
        <f>IFERROR(VLOOKUP(A133,'26'!U:V,2,0),"0")</f>
        <v>0</v>
      </c>
      <c r="CE133" s="5" t="s">
        <v>168</v>
      </c>
      <c r="CF133" s="15">
        <f t="shared" si="415"/>
        <v>0</v>
      </c>
      <c r="CG133" s="10" t="str">
        <f>IFERROR(VLOOKUP(A133,'27'!U:V,2,0),"0")</f>
        <v>0</v>
      </c>
      <c r="CH133" s="5" t="s">
        <v>168</v>
      </c>
      <c r="CI133" s="15">
        <f t="shared" si="416"/>
        <v>0</v>
      </c>
      <c r="CJ133" s="10" t="str">
        <f>IFERROR(VLOOKUP(A133,'28'!U:V,2,0),"0")</f>
        <v>0</v>
      </c>
      <c r="CK133" s="5" t="s">
        <v>168</v>
      </c>
      <c r="CL133" s="15">
        <f t="shared" si="417"/>
        <v>0</v>
      </c>
      <c r="CM133" s="10" t="str">
        <f>IFERROR(VLOOKUP(A133,'29'!U:V,2,0),"0")</f>
        <v>0</v>
      </c>
      <c r="CN133" s="5" t="s">
        <v>168</v>
      </c>
      <c r="CO133" s="15">
        <f t="shared" si="418"/>
        <v>0</v>
      </c>
      <c r="CP133" s="10" t="str">
        <f>IFERROR(VLOOKUP(A133,'30'!U:V,2,0),"0")</f>
        <v>0</v>
      </c>
      <c r="CQ133" s="5" t="s">
        <v>168</v>
      </c>
      <c r="CR133" s="15">
        <f t="shared" si="419"/>
        <v>0</v>
      </c>
      <c r="CS133" s="10" t="str">
        <f>IFERROR(VLOOKUP(A133,'31'!U:V,2,0),"0")</f>
        <v>0</v>
      </c>
      <c r="CT133" s="5" t="s">
        <v>168</v>
      </c>
      <c r="CU133" s="15">
        <f t="shared" si="88"/>
        <v>0</v>
      </c>
      <c r="CV133" s="10" t="str">
        <f>IFERROR(VLOOKUP(A133,'เซต1-28'!V:W,2,0),"0")</f>
        <v>0</v>
      </c>
      <c r="CW133" s="5" t="s">
        <v>168</v>
      </c>
      <c r="CX133" s="15">
        <f t="shared" ref="CX133:CX161" si="421">+CV133*CO133</f>
        <v>0</v>
      </c>
    </row>
    <row r="134" spans="1:102" x14ac:dyDescent="0.25">
      <c r="A134" s="5" t="s">
        <v>836</v>
      </c>
      <c r="B134" s="4" t="s">
        <v>829</v>
      </c>
      <c r="C134" s="13">
        <v>5.15</v>
      </c>
      <c r="D134" s="19">
        <f t="shared" si="420"/>
        <v>0</v>
      </c>
      <c r="E134" s="5" t="s">
        <v>168</v>
      </c>
      <c r="F134" s="13">
        <f t="shared" si="389"/>
        <v>0</v>
      </c>
      <c r="G134" s="10" t="str">
        <f>IFERROR(VLOOKUP(A134,'1'!U:V,2,0),"0")</f>
        <v>0</v>
      </c>
      <c r="H134" s="5" t="s">
        <v>168</v>
      </c>
      <c r="I134" s="15">
        <f t="shared" si="390"/>
        <v>0</v>
      </c>
      <c r="J134" s="10" t="str">
        <f>IFERROR(VLOOKUP(A134,'2'!U:V,2,0),"0")</f>
        <v>0</v>
      </c>
      <c r="K134" s="5" t="s">
        <v>168</v>
      </c>
      <c r="L134" s="15">
        <f t="shared" si="391"/>
        <v>0</v>
      </c>
      <c r="M134" s="10" t="str">
        <f>IFERROR(VLOOKUP(A134,'3'!U:V,2,0),"0")</f>
        <v>0</v>
      </c>
      <c r="N134" s="5" t="s">
        <v>168</v>
      </c>
      <c r="O134" s="15">
        <f t="shared" si="392"/>
        <v>0</v>
      </c>
      <c r="P134" s="10" t="str">
        <f>IFERROR(VLOOKUP(A134,'4'!U:V,2,0),"0")</f>
        <v>0</v>
      </c>
      <c r="Q134" s="5" t="s">
        <v>168</v>
      </c>
      <c r="R134" s="15">
        <f t="shared" si="393"/>
        <v>0</v>
      </c>
      <c r="S134" s="10" t="str">
        <f>IFERROR(VLOOKUP(A134,'5'!U:V,2,0),"0")</f>
        <v>0</v>
      </c>
      <c r="T134" s="5" t="s">
        <v>168</v>
      </c>
      <c r="U134" s="15">
        <f t="shared" si="394"/>
        <v>0</v>
      </c>
      <c r="V134" s="10" t="str">
        <f>IFERROR(VLOOKUP(A134,'6'!U:V,2,0),"0")</f>
        <v>0</v>
      </c>
      <c r="W134" s="5" t="s">
        <v>168</v>
      </c>
      <c r="X134" s="15">
        <f t="shared" si="395"/>
        <v>0</v>
      </c>
      <c r="Y134" s="10" t="str">
        <f>IFERROR(VLOOKUP(A134,'7'!U:V,2,0),"0")</f>
        <v>0</v>
      </c>
      <c r="Z134" s="5" t="s">
        <v>168</v>
      </c>
      <c r="AA134" s="15">
        <f t="shared" si="396"/>
        <v>0</v>
      </c>
      <c r="AB134" s="10" t="str">
        <f>IFERROR(VLOOKUP(A134,'8'!U:V,2,0),"0")</f>
        <v>0</v>
      </c>
      <c r="AC134" s="5" t="s">
        <v>168</v>
      </c>
      <c r="AD134" s="15">
        <f t="shared" si="397"/>
        <v>0</v>
      </c>
      <c r="AE134" s="10" t="str">
        <f>IFERROR(VLOOKUP(A134,'9'!U:V,2,0),"0")</f>
        <v>0</v>
      </c>
      <c r="AF134" s="5" t="s">
        <v>168</v>
      </c>
      <c r="AG134" s="15">
        <f t="shared" si="398"/>
        <v>0</v>
      </c>
      <c r="AH134" s="10" t="str">
        <f>IFERROR(VLOOKUP(A134,'10'!U:V,2,0),"0")</f>
        <v>0</v>
      </c>
      <c r="AI134" s="5" t="s">
        <v>168</v>
      </c>
      <c r="AJ134" s="15">
        <f t="shared" si="399"/>
        <v>0</v>
      </c>
      <c r="AK134" s="10" t="str">
        <f>IFERROR(VLOOKUP(A134,'11'!U:V,2,0),"0")</f>
        <v>0</v>
      </c>
      <c r="AL134" s="5" t="s">
        <v>168</v>
      </c>
      <c r="AM134" s="15">
        <f t="shared" si="400"/>
        <v>0</v>
      </c>
      <c r="AN134" s="10" t="str">
        <f>IFERROR(VLOOKUP(A134,'12'!U:V,2,0),"0")</f>
        <v>0</v>
      </c>
      <c r="AO134" s="5" t="s">
        <v>168</v>
      </c>
      <c r="AP134" s="15">
        <f t="shared" si="401"/>
        <v>0</v>
      </c>
      <c r="AQ134" s="10" t="str">
        <f>IFERROR(VLOOKUP(A134,'13'!U:V,2,0),"0")</f>
        <v>0</v>
      </c>
      <c r="AR134" s="5" t="s">
        <v>168</v>
      </c>
      <c r="AS134" s="15">
        <f t="shared" si="402"/>
        <v>0</v>
      </c>
      <c r="AT134" s="10" t="str">
        <f>IFERROR(VLOOKUP(A134,'14'!U:V,2,0),"0")</f>
        <v>0</v>
      </c>
      <c r="AU134" s="5" t="s">
        <v>168</v>
      </c>
      <c r="AV134" s="15">
        <f t="shared" si="403"/>
        <v>0</v>
      </c>
      <c r="AW134" s="10" t="str">
        <f>IFERROR(VLOOKUP(A134,'15'!U:V,2,0),"0")</f>
        <v>0</v>
      </c>
      <c r="AX134" s="5" t="s">
        <v>168</v>
      </c>
      <c r="AY134" s="15">
        <f t="shared" si="404"/>
        <v>0</v>
      </c>
      <c r="AZ134" s="10" t="str">
        <f>IFERROR(VLOOKUP(A134,'16'!U:V,2,0),"0")</f>
        <v>0</v>
      </c>
      <c r="BA134" s="5" t="s">
        <v>168</v>
      </c>
      <c r="BB134" s="15">
        <f t="shared" si="405"/>
        <v>0</v>
      </c>
      <c r="BC134" s="10" t="str">
        <f>IFERROR(VLOOKUP(A134,'17'!U:V,2,0),"0")</f>
        <v>0</v>
      </c>
      <c r="BD134" s="5" t="s">
        <v>168</v>
      </c>
      <c r="BE134" s="15">
        <f t="shared" si="406"/>
        <v>0</v>
      </c>
      <c r="BF134" s="10" t="str">
        <f>IFERROR(VLOOKUP(A134,'18'!U:V,2,0),"0")</f>
        <v>0</v>
      </c>
      <c r="BG134" s="5" t="s">
        <v>168</v>
      </c>
      <c r="BH134" s="15">
        <f t="shared" si="407"/>
        <v>0</v>
      </c>
      <c r="BI134" s="10" t="str">
        <f>IFERROR(VLOOKUP(A134,'19'!U:V,2,0),"0")</f>
        <v>0</v>
      </c>
      <c r="BJ134" s="5" t="s">
        <v>168</v>
      </c>
      <c r="BK134" s="15">
        <f t="shared" si="408"/>
        <v>0</v>
      </c>
      <c r="BL134" s="10" t="str">
        <f>IFERROR(VLOOKUP(A134,'20'!U:V,2,0),"0")</f>
        <v>0</v>
      </c>
      <c r="BM134" s="5" t="s">
        <v>168</v>
      </c>
      <c r="BN134" s="15">
        <f t="shared" si="409"/>
        <v>0</v>
      </c>
      <c r="BO134" s="10" t="str">
        <f>IFERROR(VLOOKUP(A134,'21'!U:V,2,0),"0")</f>
        <v>0</v>
      </c>
      <c r="BP134" s="5" t="s">
        <v>168</v>
      </c>
      <c r="BQ134" s="15">
        <f t="shared" si="410"/>
        <v>0</v>
      </c>
      <c r="BR134" s="10" t="str">
        <f>IFERROR(VLOOKUP(A134,'22'!U:V,2,0),"0")</f>
        <v>0</v>
      </c>
      <c r="BS134" s="5" t="s">
        <v>168</v>
      </c>
      <c r="BT134" s="15">
        <f t="shared" si="411"/>
        <v>0</v>
      </c>
      <c r="BU134" s="10" t="str">
        <f>IFERROR(VLOOKUP(A134,'23'!U:V,2,0),"0")</f>
        <v>0</v>
      </c>
      <c r="BV134" s="5" t="s">
        <v>168</v>
      </c>
      <c r="BW134" s="15">
        <f t="shared" si="412"/>
        <v>0</v>
      </c>
      <c r="BX134" s="10" t="str">
        <f>IFERROR(VLOOKUP(A134,'24'!U:V,2,0),"0")</f>
        <v>0</v>
      </c>
      <c r="BY134" s="5" t="s">
        <v>168</v>
      </c>
      <c r="BZ134" s="15">
        <f t="shared" si="413"/>
        <v>0</v>
      </c>
      <c r="CA134" s="10" t="str">
        <f>IFERROR(VLOOKUP(A134,'25'!U:V,2,0),"0")</f>
        <v>0</v>
      </c>
      <c r="CB134" s="5" t="s">
        <v>168</v>
      </c>
      <c r="CC134" s="15">
        <f t="shared" si="414"/>
        <v>0</v>
      </c>
      <c r="CD134" s="10" t="str">
        <f>IFERROR(VLOOKUP(A134,'26'!U:V,2,0),"0")</f>
        <v>0</v>
      </c>
      <c r="CE134" s="5" t="s">
        <v>168</v>
      </c>
      <c r="CF134" s="15">
        <f t="shared" si="415"/>
        <v>0</v>
      </c>
      <c r="CG134" s="10" t="str">
        <f>IFERROR(VLOOKUP(A134,'27'!U:V,2,0),"0")</f>
        <v>0</v>
      </c>
      <c r="CH134" s="5" t="s">
        <v>168</v>
      </c>
      <c r="CI134" s="15">
        <f t="shared" si="416"/>
        <v>0</v>
      </c>
      <c r="CJ134" s="10" t="str">
        <f>IFERROR(VLOOKUP(A134,'28'!U:V,2,0),"0")</f>
        <v>0</v>
      </c>
      <c r="CK134" s="5" t="s">
        <v>168</v>
      </c>
      <c r="CL134" s="15">
        <f t="shared" si="417"/>
        <v>0</v>
      </c>
      <c r="CM134" s="10" t="str">
        <f>IFERROR(VLOOKUP(A134,'29'!U:V,2,0),"0")</f>
        <v>0</v>
      </c>
      <c r="CN134" s="5" t="s">
        <v>168</v>
      </c>
      <c r="CO134" s="15">
        <f t="shared" si="418"/>
        <v>0</v>
      </c>
      <c r="CP134" s="10" t="str">
        <f>IFERROR(VLOOKUP(A134,'30'!U:V,2,0),"0")</f>
        <v>0</v>
      </c>
      <c r="CQ134" s="5" t="s">
        <v>168</v>
      </c>
      <c r="CR134" s="15">
        <f t="shared" si="419"/>
        <v>0</v>
      </c>
      <c r="CS134" s="10" t="str">
        <f>IFERROR(VLOOKUP(A134,'31'!U:V,2,0),"0")</f>
        <v>0</v>
      </c>
      <c r="CT134" s="5" t="s">
        <v>168</v>
      </c>
      <c r="CU134" s="15">
        <f t="shared" ref="CU134:CU164" si="422">+CS134*C134</f>
        <v>0</v>
      </c>
      <c r="CV134" s="10" t="str">
        <f>IFERROR(VLOOKUP(A134,'เซต1-28'!V:W,2,0),"0")</f>
        <v>0</v>
      </c>
      <c r="CW134" s="5" t="s">
        <v>168</v>
      </c>
      <c r="CX134" s="15">
        <f t="shared" si="421"/>
        <v>0</v>
      </c>
    </row>
    <row r="135" spans="1:102" x14ac:dyDescent="0.25">
      <c r="A135" s="5" t="s">
        <v>833</v>
      </c>
      <c r="B135" s="4" t="s">
        <v>829</v>
      </c>
      <c r="C135" s="13">
        <v>5.15</v>
      </c>
      <c r="D135" s="19">
        <f t="shared" si="420"/>
        <v>0</v>
      </c>
      <c r="E135" s="5" t="s">
        <v>168</v>
      </c>
      <c r="F135" s="13">
        <f t="shared" si="389"/>
        <v>0</v>
      </c>
      <c r="G135" s="10" t="str">
        <f>IFERROR(VLOOKUP(A135,'1'!U:V,2,0),"0")</f>
        <v>0</v>
      </c>
      <c r="H135" s="5" t="s">
        <v>168</v>
      </c>
      <c r="I135" s="15">
        <f t="shared" si="390"/>
        <v>0</v>
      </c>
      <c r="J135" s="10" t="str">
        <f>IFERROR(VLOOKUP(A135,'2'!U:V,2,0),"0")</f>
        <v>0</v>
      </c>
      <c r="K135" s="5" t="s">
        <v>168</v>
      </c>
      <c r="L135" s="15">
        <f t="shared" si="391"/>
        <v>0</v>
      </c>
      <c r="M135" s="10" t="str">
        <f>IFERROR(VLOOKUP(A135,'3'!U:V,2,0),"0")</f>
        <v>0</v>
      </c>
      <c r="N135" s="5" t="s">
        <v>168</v>
      </c>
      <c r="O135" s="15">
        <f t="shared" si="392"/>
        <v>0</v>
      </c>
      <c r="P135" s="10" t="str">
        <f>IFERROR(VLOOKUP(A135,'4'!U:V,2,0),"0")</f>
        <v>0</v>
      </c>
      <c r="Q135" s="5" t="s">
        <v>168</v>
      </c>
      <c r="R135" s="15">
        <f t="shared" si="393"/>
        <v>0</v>
      </c>
      <c r="S135" s="10" t="str">
        <f>IFERROR(VLOOKUP(A135,'5'!U:V,2,0),"0")</f>
        <v>0</v>
      </c>
      <c r="T135" s="5" t="s">
        <v>168</v>
      </c>
      <c r="U135" s="15">
        <f t="shared" si="394"/>
        <v>0</v>
      </c>
      <c r="V135" s="10" t="str">
        <f>IFERROR(VLOOKUP(A135,'6'!U:V,2,0),"0")</f>
        <v>0</v>
      </c>
      <c r="W135" s="5" t="s">
        <v>168</v>
      </c>
      <c r="X135" s="15">
        <f t="shared" si="395"/>
        <v>0</v>
      </c>
      <c r="Y135" s="10" t="str">
        <f>IFERROR(VLOOKUP(A135,'7'!U:V,2,0),"0")</f>
        <v>0</v>
      </c>
      <c r="Z135" s="5" t="s">
        <v>168</v>
      </c>
      <c r="AA135" s="15">
        <f t="shared" si="396"/>
        <v>0</v>
      </c>
      <c r="AB135" s="10" t="str">
        <f>IFERROR(VLOOKUP(A135,'8'!U:V,2,0),"0")</f>
        <v>0</v>
      </c>
      <c r="AC135" s="5" t="s">
        <v>168</v>
      </c>
      <c r="AD135" s="15">
        <f t="shared" si="397"/>
        <v>0</v>
      </c>
      <c r="AE135" s="10" t="str">
        <f>IFERROR(VLOOKUP(A135,'9'!U:V,2,0),"0")</f>
        <v>0</v>
      </c>
      <c r="AF135" s="5" t="s">
        <v>168</v>
      </c>
      <c r="AG135" s="15">
        <f t="shared" si="398"/>
        <v>0</v>
      </c>
      <c r="AH135" s="10" t="str">
        <f>IFERROR(VLOOKUP(A135,'10'!U:V,2,0),"0")</f>
        <v>0</v>
      </c>
      <c r="AI135" s="5" t="s">
        <v>168</v>
      </c>
      <c r="AJ135" s="15">
        <f t="shared" si="399"/>
        <v>0</v>
      </c>
      <c r="AK135" s="10" t="str">
        <f>IFERROR(VLOOKUP(A135,'11'!U:V,2,0),"0")</f>
        <v>0</v>
      </c>
      <c r="AL135" s="5" t="s">
        <v>168</v>
      </c>
      <c r="AM135" s="15">
        <f t="shared" si="400"/>
        <v>0</v>
      </c>
      <c r="AN135" s="10" t="str">
        <f>IFERROR(VLOOKUP(A135,'12'!U:V,2,0),"0")</f>
        <v>0</v>
      </c>
      <c r="AO135" s="5" t="s">
        <v>168</v>
      </c>
      <c r="AP135" s="15">
        <f t="shared" si="401"/>
        <v>0</v>
      </c>
      <c r="AQ135" s="10" t="str">
        <f>IFERROR(VLOOKUP(A135,'13'!U:V,2,0),"0")</f>
        <v>0</v>
      </c>
      <c r="AR135" s="5" t="s">
        <v>168</v>
      </c>
      <c r="AS135" s="15">
        <f t="shared" si="402"/>
        <v>0</v>
      </c>
      <c r="AT135" s="10" t="str">
        <f>IFERROR(VLOOKUP(A135,'14'!U:V,2,0),"0")</f>
        <v>0</v>
      </c>
      <c r="AU135" s="5" t="s">
        <v>168</v>
      </c>
      <c r="AV135" s="15">
        <f t="shared" si="403"/>
        <v>0</v>
      </c>
      <c r="AW135" s="10" t="str">
        <f>IFERROR(VLOOKUP(A135,'15'!U:V,2,0),"0")</f>
        <v>0</v>
      </c>
      <c r="AX135" s="5" t="s">
        <v>168</v>
      </c>
      <c r="AY135" s="15">
        <f t="shared" si="404"/>
        <v>0</v>
      </c>
      <c r="AZ135" s="10" t="str">
        <f>IFERROR(VLOOKUP(A135,'16'!U:V,2,0),"0")</f>
        <v>0</v>
      </c>
      <c r="BA135" s="5" t="s">
        <v>168</v>
      </c>
      <c r="BB135" s="15">
        <f t="shared" si="405"/>
        <v>0</v>
      </c>
      <c r="BC135" s="10" t="str">
        <f>IFERROR(VLOOKUP(A135,'17'!U:V,2,0),"0")</f>
        <v>0</v>
      </c>
      <c r="BD135" s="5" t="s">
        <v>168</v>
      </c>
      <c r="BE135" s="15">
        <f t="shared" si="406"/>
        <v>0</v>
      </c>
      <c r="BF135" s="10" t="str">
        <f>IFERROR(VLOOKUP(A135,'18'!U:V,2,0),"0")</f>
        <v>0</v>
      </c>
      <c r="BG135" s="5" t="s">
        <v>168</v>
      </c>
      <c r="BH135" s="15">
        <f t="shared" si="407"/>
        <v>0</v>
      </c>
      <c r="BI135" s="10" t="str">
        <f>IFERROR(VLOOKUP(A135,'19'!U:V,2,0),"0")</f>
        <v>0</v>
      </c>
      <c r="BJ135" s="5" t="s">
        <v>168</v>
      </c>
      <c r="BK135" s="15">
        <f t="shared" si="408"/>
        <v>0</v>
      </c>
      <c r="BL135" s="10" t="str">
        <f>IFERROR(VLOOKUP(A135,'20'!U:V,2,0),"0")</f>
        <v>0</v>
      </c>
      <c r="BM135" s="5" t="s">
        <v>168</v>
      </c>
      <c r="BN135" s="15">
        <f t="shared" si="409"/>
        <v>0</v>
      </c>
      <c r="BO135" s="10" t="str">
        <f>IFERROR(VLOOKUP(A135,'21'!U:V,2,0),"0")</f>
        <v>0</v>
      </c>
      <c r="BP135" s="5" t="s">
        <v>168</v>
      </c>
      <c r="BQ135" s="15">
        <f t="shared" si="410"/>
        <v>0</v>
      </c>
      <c r="BR135" s="10" t="str">
        <f>IFERROR(VLOOKUP(A135,'22'!U:V,2,0),"0")</f>
        <v>0</v>
      </c>
      <c r="BS135" s="5" t="s">
        <v>168</v>
      </c>
      <c r="BT135" s="15">
        <f t="shared" si="411"/>
        <v>0</v>
      </c>
      <c r="BU135" s="10" t="str">
        <f>IFERROR(VLOOKUP(A135,'23'!U:V,2,0),"0")</f>
        <v>0</v>
      </c>
      <c r="BV135" s="5" t="s">
        <v>168</v>
      </c>
      <c r="BW135" s="15">
        <f t="shared" si="412"/>
        <v>0</v>
      </c>
      <c r="BX135" s="10" t="str">
        <f>IFERROR(VLOOKUP(A135,'24'!U:V,2,0),"0")</f>
        <v>0</v>
      </c>
      <c r="BY135" s="5" t="s">
        <v>168</v>
      </c>
      <c r="BZ135" s="15">
        <f t="shared" si="413"/>
        <v>0</v>
      </c>
      <c r="CA135" s="10" t="str">
        <f>IFERROR(VLOOKUP(A135,'25'!U:V,2,0),"0")</f>
        <v>0</v>
      </c>
      <c r="CB135" s="5" t="s">
        <v>168</v>
      </c>
      <c r="CC135" s="15">
        <f t="shared" si="414"/>
        <v>0</v>
      </c>
      <c r="CD135" s="10" t="str">
        <f>IFERROR(VLOOKUP(A135,'26'!U:V,2,0),"0")</f>
        <v>0</v>
      </c>
      <c r="CE135" s="5" t="s">
        <v>168</v>
      </c>
      <c r="CF135" s="15">
        <f t="shared" si="415"/>
        <v>0</v>
      </c>
      <c r="CG135" s="10" t="str">
        <f>IFERROR(VLOOKUP(A135,'27'!U:V,2,0),"0")</f>
        <v>0</v>
      </c>
      <c r="CH135" s="5" t="s">
        <v>168</v>
      </c>
      <c r="CI135" s="15">
        <f t="shared" si="416"/>
        <v>0</v>
      </c>
      <c r="CJ135" s="10" t="str">
        <f>IFERROR(VLOOKUP(A135,'28'!U:V,2,0),"0")</f>
        <v>0</v>
      </c>
      <c r="CK135" s="5" t="s">
        <v>168</v>
      </c>
      <c r="CL135" s="15">
        <f t="shared" si="417"/>
        <v>0</v>
      </c>
      <c r="CM135" s="10" t="str">
        <f>IFERROR(VLOOKUP(A135,'29'!U:V,2,0),"0")</f>
        <v>0</v>
      </c>
      <c r="CN135" s="5" t="s">
        <v>168</v>
      </c>
      <c r="CO135" s="15">
        <f t="shared" si="418"/>
        <v>0</v>
      </c>
      <c r="CP135" s="10" t="str">
        <f>IFERROR(VLOOKUP(A135,'30'!U:V,2,0),"0")</f>
        <v>0</v>
      </c>
      <c r="CQ135" s="5" t="s">
        <v>168</v>
      </c>
      <c r="CR135" s="15">
        <f t="shared" si="419"/>
        <v>0</v>
      </c>
      <c r="CS135" s="10" t="str">
        <f>IFERROR(VLOOKUP(A135,'31'!U:V,2,0),"0")</f>
        <v>0</v>
      </c>
      <c r="CT135" s="5" t="s">
        <v>168</v>
      </c>
      <c r="CU135" s="15">
        <f t="shared" si="422"/>
        <v>0</v>
      </c>
      <c r="CV135" s="10" t="str">
        <f>IFERROR(VLOOKUP(A135,'เซต1-28'!V:W,2,0),"0")</f>
        <v>0</v>
      </c>
      <c r="CW135" s="5" t="s">
        <v>168</v>
      </c>
      <c r="CX135" s="15">
        <f t="shared" si="421"/>
        <v>0</v>
      </c>
    </row>
    <row r="136" spans="1:102" x14ac:dyDescent="0.25">
      <c r="A136" s="5" t="s">
        <v>835</v>
      </c>
      <c r="B136" s="4" t="s">
        <v>829</v>
      </c>
      <c r="C136" s="13">
        <v>5.15</v>
      </c>
      <c r="D136" s="19">
        <f t="shared" si="420"/>
        <v>0</v>
      </c>
      <c r="E136" s="5" t="s">
        <v>168</v>
      </c>
      <c r="F136" s="13">
        <f t="shared" si="389"/>
        <v>0</v>
      </c>
      <c r="G136" s="10" t="str">
        <f>IFERROR(VLOOKUP(A136,'1'!U:V,2,0),"0")</f>
        <v>0</v>
      </c>
      <c r="H136" s="5" t="s">
        <v>168</v>
      </c>
      <c r="I136" s="15">
        <f t="shared" si="390"/>
        <v>0</v>
      </c>
      <c r="J136" s="10" t="str">
        <f>IFERROR(VLOOKUP(A136,'2'!U:V,2,0),"0")</f>
        <v>0</v>
      </c>
      <c r="K136" s="5" t="s">
        <v>168</v>
      </c>
      <c r="L136" s="15">
        <f t="shared" si="391"/>
        <v>0</v>
      </c>
      <c r="M136" s="10" t="str">
        <f>IFERROR(VLOOKUP(A136,'3'!U:V,2,0),"0")</f>
        <v>0</v>
      </c>
      <c r="N136" s="5" t="s">
        <v>168</v>
      </c>
      <c r="O136" s="15">
        <f t="shared" si="392"/>
        <v>0</v>
      </c>
      <c r="P136" s="10" t="str">
        <f>IFERROR(VLOOKUP(A136,'4'!U:V,2,0),"0")</f>
        <v>0</v>
      </c>
      <c r="Q136" s="5" t="s">
        <v>168</v>
      </c>
      <c r="R136" s="15">
        <f t="shared" si="393"/>
        <v>0</v>
      </c>
      <c r="S136" s="10" t="str">
        <f>IFERROR(VLOOKUP(A136,'5'!U:V,2,0),"0")</f>
        <v>0</v>
      </c>
      <c r="T136" s="5" t="s">
        <v>168</v>
      </c>
      <c r="U136" s="15">
        <f t="shared" si="394"/>
        <v>0</v>
      </c>
      <c r="V136" s="10" t="str">
        <f>IFERROR(VLOOKUP(A136,'6'!U:V,2,0),"0")</f>
        <v>0</v>
      </c>
      <c r="W136" s="5" t="s">
        <v>168</v>
      </c>
      <c r="X136" s="15">
        <f t="shared" si="395"/>
        <v>0</v>
      </c>
      <c r="Y136" s="10" t="str">
        <f>IFERROR(VLOOKUP(A136,'7'!U:V,2,0),"0")</f>
        <v>0</v>
      </c>
      <c r="Z136" s="5" t="s">
        <v>168</v>
      </c>
      <c r="AA136" s="15">
        <f t="shared" si="396"/>
        <v>0</v>
      </c>
      <c r="AB136" s="10" t="str">
        <f>IFERROR(VLOOKUP(A136,'8'!U:V,2,0),"0")</f>
        <v>0</v>
      </c>
      <c r="AC136" s="5" t="s">
        <v>168</v>
      </c>
      <c r="AD136" s="15">
        <f t="shared" si="397"/>
        <v>0</v>
      </c>
      <c r="AE136" s="10" t="str">
        <f>IFERROR(VLOOKUP(A136,'9'!U:V,2,0),"0")</f>
        <v>0</v>
      </c>
      <c r="AF136" s="5" t="s">
        <v>168</v>
      </c>
      <c r="AG136" s="15">
        <f t="shared" si="398"/>
        <v>0</v>
      </c>
      <c r="AH136" s="10" t="str">
        <f>IFERROR(VLOOKUP(A136,'10'!U:V,2,0),"0")</f>
        <v>0</v>
      </c>
      <c r="AI136" s="5" t="s">
        <v>168</v>
      </c>
      <c r="AJ136" s="15">
        <f t="shared" si="399"/>
        <v>0</v>
      </c>
      <c r="AK136" s="10" t="str">
        <f>IFERROR(VLOOKUP(A136,'11'!U:V,2,0),"0")</f>
        <v>0</v>
      </c>
      <c r="AL136" s="5" t="s">
        <v>168</v>
      </c>
      <c r="AM136" s="15">
        <f t="shared" si="400"/>
        <v>0</v>
      </c>
      <c r="AN136" s="10" t="str">
        <f>IFERROR(VLOOKUP(A136,'12'!U:V,2,0),"0")</f>
        <v>0</v>
      </c>
      <c r="AO136" s="5" t="s">
        <v>168</v>
      </c>
      <c r="AP136" s="15">
        <f t="shared" si="401"/>
        <v>0</v>
      </c>
      <c r="AQ136" s="10" t="str">
        <f>IFERROR(VLOOKUP(A136,'13'!U:V,2,0),"0")</f>
        <v>0</v>
      </c>
      <c r="AR136" s="5" t="s">
        <v>168</v>
      </c>
      <c r="AS136" s="15">
        <f t="shared" si="402"/>
        <v>0</v>
      </c>
      <c r="AT136" s="10" t="str">
        <f>IFERROR(VLOOKUP(A136,'14'!U:V,2,0),"0")</f>
        <v>0</v>
      </c>
      <c r="AU136" s="5" t="s">
        <v>168</v>
      </c>
      <c r="AV136" s="15">
        <f t="shared" si="403"/>
        <v>0</v>
      </c>
      <c r="AW136" s="10" t="str">
        <f>IFERROR(VLOOKUP(A136,'15'!U:V,2,0),"0")</f>
        <v>0</v>
      </c>
      <c r="AX136" s="5" t="s">
        <v>168</v>
      </c>
      <c r="AY136" s="15">
        <f t="shared" si="404"/>
        <v>0</v>
      </c>
      <c r="AZ136" s="10" t="str">
        <f>IFERROR(VLOOKUP(A136,'16'!U:V,2,0),"0")</f>
        <v>0</v>
      </c>
      <c r="BA136" s="5" t="s">
        <v>168</v>
      </c>
      <c r="BB136" s="15">
        <f t="shared" si="405"/>
        <v>0</v>
      </c>
      <c r="BC136" s="10" t="str">
        <f>IFERROR(VLOOKUP(A136,'17'!U:V,2,0),"0")</f>
        <v>0</v>
      </c>
      <c r="BD136" s="5" t="s">
        <v>168</v>
      </c>
      <c r="BE136" s="15">
        <f t="shared" si="406"/>
        <v>0</v>
      </c>
      <c r="BF136" s="10" t="str">
        <f>IFERROR(VLOOKUP(A136,'18'!U:V,2,0),"0")</f>
        <v>0</v>
      </c>
      <c r="BG136" s="5" t="s">
        <v>168</v>
      </c>
      <c r="BH136" s="15">
        <f t="shared" si="407"/>
        <v>0</v>
      </c>
      <c r="BI136" s="10" t="str">
        <f>IFERROR(VLOOKUP(A136,'19'!U:V,2,0),"0")</f>
        <v>0</v>
      </c>
      <c r="BJ136" s="5" t="s">
        <v>168</v>
      </c>
      <c r="BK136" s="15">
        <f t="shared" si="408"/>
        <v>0</v>
      </c>
      <c r="BL136" s="10" t="str">
        <f>IFERROR(VLOOKUP(A136,'20'!U:V,2,0),"0")</f>
        <v>0</v>
      </c>
      <c r="BM136" s="5" t="s">
        <v>168</v>
      </c>
      <c r="BN136" s="15">
        <f t="shared" si="409"/>
        <v>0</v>
      </c>
      <c r="BO136" s="10" t="str">
        <f>IFERROR(VLOOKUP(A136,'21'!U:V,2,0),"0")</f>
        <v>0</v>
      </c>
      <c r="BP136" s="5" t="s">
        <v>168</v>
      </c>
      <c r="BQ136" s="15">
        <f t="shared" si="410"/>
        <v>0</v>
      </c>
      <c r="BR136" s="10" t="str">
        <f>IFERROR(VLOOKUP(A136,'22'!U:V,2,0),"0")</f>
        <v>0</v>
      </c>
      <c r="BS136" s="5" t="s">
        <v>168</v>
      </c>
      <c r="BT136" s="15">
        <f t="shared" si="411"/>
        <v>0</v>
      </c>
      <c r="BU136" s="10" t="str">
        <f>IFERROR(VLOOKUP(A136,'23'!U:V,2,0),"0")</f>
        <v>0</v>
      </c>
      <c r="BV136" s="5" t="s">
        <v>168</v>
      </c>
      <c r="BW136" s="15">
        <f t="shared" si="412"/>
        <v>0</v>
      </c>
      <c r="BX136" s="10" t="str">
        <f>IFERROR(VLOOKUP(A136,'24'!U:V,2,0),"0")</f>
        <v>0</v>
      </c>
      <c r="BY136" s="5" t="s">
        <v>168</v>
      </c>
      <c r="BZ136" s="15">
        <f t="shared" si="413"/>
        <v>0</v>
      </c>
      <c r="CA136" s="10" t="str">
        <f>IFERROR(VLOOKUP(A136,'25'!U:V,2,0),"0")</f>
        <v>0</v>
      </c>
      <c r="CB136" s="5" t="s">
        <v>168</v>
      </c>
      <c r="CC136" s="15">
        <f t="shared" si="414"/>
        <v>0</v>
      </c>
      <c r="CD136" s="10" t="str">
        <f>IFERROR(VLOOKUP(A136,'26'!U:V,2,0),"0")</f>
        <v>0</v>
      </c>
      <c r="CE136" s="5" t="s">
        <v>168</v>
      </c>
      <c r="CF136" s="15">
        <f t="shared" si="415"/>
        <v>0</v>
      </c>
      <c r="CG136" s="10" t="str">
        <f>IFERROR(VLOOKUP(A136,'27'!U:V,2,0),"0")</f>
        <v>0</v>
      </c>
      <c r="CH136" s="5" t="s">
        <v>168</v>
      </c>
      <c r="CI136" s="15">
        <f t="shared" si="416"/>
        <v>0</v>
      </c>
      <c r="CJ136" s="10" t="str">
        <f>IFERROR(VLOOKUP(A136,'28'!U:V,2,0),"0")</f>
        <v>0</v>
      </c>
      <c r="CK136" s="5" t="s">
        <v>168</v>
      </c>
      <c r="CL136" s="15">
        <f t="shared" si="417"/>
        <v>0</v>
      </c>
      <c r="CM136" s="10" t="str">
        <f>IFERROR(VLOOKUP(A136,'29'!U:V,2,0),"0")</f>
        <v>0</v>
      </c>
      <c r="CN136" s="5" t="s">
        <v>168</v>
      </c>
      <c r="CO136" s="15">
        <f t="shared" si="418"/>
        <v>0</v>
      </c>
      <c r="CP136" s="10" t="str">
        <f>IFERROR(VLOOKUP(A136,'30'!U:V,2,0),"0")</f>
        <v>0</v>
      </c>
      <c r="CQ136" s="5" t="s">
        <v>168</v>
      </c>
      <c r="CR136" s="15">
        <f t="shared" si="419"/>
        <v>0</v>
      </c>
      <c r="CS136" s="10" t="str">
        <f>IFERROR(VLOOKUP(A136,'31'!U:V,2,0),"0")</f>
        <v>0</v>
      </c>
      <c r="CT136" s="5" t="s">
        <v>168</v>
      </c>
      <c r="CU136" s="15">
        <f t="shared" si="422"/>
        <v>0</v>
      </c>
      <c r="CV136" s="10" t="str">
        <f>IFERROR(VLOOKUP(A136,'เซต1-28'!V:W,2,0),"0")</f>
        <v>0</v>
      </c>
      <c r="CW136" s="5" t="s">
        <v>168</v>
      </c>
      <c r="CX136" s="15">
        <f t="shared" si="421"/>
        <v>0</v>
      </c>
    </row>
    <row r="137" spans="1:102" x14ac:dyDescent="0.25">
      <c r="A137" s="5" t="s">
        <v>837</v>
      </c>
      <c r="B137" s="4" t="s">
        <v>829</v>
      </c>
      <c r="C137" s="13">
        <v>5.15</v>
      </c>
      <c r="D137" s="19">
        <f t="shared" si="420"/>
        <v>0</v>
      </c>
      <c r="E137" s="5" t="s">
        <v>168</v>
      </c>
      <c r="F137" s="13">
        <f t="shared" si="389"/>
        <v>0</v>
      </c>
      <c r="G137" s="10" t="str">
        <f>IFERROR(VLOOKUP(A137,'1'!U:V,2,0),"0")</f>
        <v>0</v>
      </c>
      <c r="H137" s="5" t="s">
        <v>168</v>
      </c>
      <c r="I137" s="15">
        <f t="shared" si="390"/>
        <v>0</v>
      </c>
      <c r="J137" s="10" t="str">
        <f>IFERROR(VLOOKUP(A137,'2'!U:V,2,0),"0")</f>
        <v>0</v>
      </c>
      <c r="K137" s="5" t="s">
        <v>168</v>
      </c>
      <c r="L137" s="15">
        <f t="shared" si="391"/>
        <v>0</v>
      </c>
      <c r="M137" s="10" t="str">
        <f>IFERROR(VLOOKUP(A137,'3'!U:V,2,0),"0")</f>
        <v>0</v>
      </c>
      <c r="N137" s="5" t="s">
        <v>168</v>
      </c>
      <c r="O137" s="15">
        <f t="shared" si="392"/>
        <v>0</v>
      </c>
      <c r="P137" s="10" t="str">
        <f>IFERROR(VLOOKUP(A137,'4'!U:V,2,0),"0")</f>
        <v>0</v>
      </c>
      <c r="Q137" s="5" t="s">
        <v>168</v>
      </c>
      <c r="R137" s="15">
        <f t="shared" si="393"/>
        <v>0</v>
      </c>
      <c r="S137" s="10" t="str">
        <f>IFERROR(VLOOKUP(A137,'5'!U:V,2,0),"0")</f>
        <v>0</v>
      </c>
      <c r="T137" s="5" t="s">
        <v>168</v>
      </c>
      <c r="U137" s="15">
        <f t="shared" si="394"/>
        <v>0</v>
      </c>
      <c r="V137" s="10" t="str">
        <f>IFERROR(VLOOKUP(A137,'6'!U:V,2,0),"0")</f>
        <v>0</v>
      </c>
      <c r="W137" s="5" t="s">
        <v>168</v>
      </c>
      <c r="X137" s="15">
        <f t="shared" si="395"/>
        <v>0</v>
      </c>
      <c r="Y137" s="10" t="str">
        <f>IFERROR(VLOOKUP(A137,'7'!U:V,2,0),"0")</f>
        <v>0</v>
      </c>
      <c r="Z137" s="5" t="s">
        <v>168</v>
      </c>
      <c r="AA137" s="15">
        <f t="shared" si="396"/>
        <v>0</v>
      </c>
      <c r="AB137" s="10" t="str">
        <f>IFERROR(VLOOKUP(A137,'8'!U:V,2,0),"0")</f>
        <v>0</v>
      </c>
      <c r="AC137" s="5" t="s">
        <v>168</v>
      </c>
      <c r="AD137" s="15">
        <f t="shared" si="397"/>
        <v>0</v>
      </c>
      <c r="AE137" s="10" t="str">
        <f>IFERROR(VLOOKUP(A137,'9'!U:V,2,0),"0")</f>
        <v>0</v>
      </c>
      <c r="AF137" s="5" t="s">
        <v>168</v>
      </c>
      <c r="AG137" s="15">
        <f t="shared" si="398"/>
        <v>0</v>
      </c>
      <c r="AH137" s="10" t="str">
        <f>IFERROR(VLOOKUP(A137,'10'!U:V,2,0),"0")</f>
        <v>0</v>
      </c>
      <c r="AI137" s="5" t="s">
        <v>168</v>
      </c>
      <c r="AJ137" s="15">
        <f t="shared" si="399"/>
        <v>0</v>
      </c>
      <c r="AK137" s="10" t="str">
        <f>IFERROR(VLOOKUP(A137,'11'!U:V,2,0),"0")</f>
        <v>0</v>
      </c>
      <c r="AL137" s="5" t="s">
        <v>168</v>
      </c>
      <c r="AM137" s="15">
        <f t="shared" si="400"/>
        <v>0</v>
      </c>
      <c r="AN137" s="10" t="str">
        <f>IFERROR(VLOOKUP(A137,'12'!U:V,2,0),"0")</f>
        <v>0</v>
      </c>
      <c r="AO137" s="5" t="s">
        <v>168</v>
      </c>
      <c r="AP137" s="15">
        <f t="shared" si="401"/>
        <v>0</v>
      </c>
      <c r="AQ137" s="10" t="str">
        <f>IFERROR(VLOOKUP(A137,'13'!U:V,2,0),"0")</f>
        <v>0</v>
      </c>
      <c r="AR137" s="5" t="s">
        <v>168</v>
      </c>
      <c r="AS137" s="15">
        <f t="shared" si="402"/>
        <v>0</v>
      </c>
      <c r="AT137" s="10" t="str">
        <f>IFERROR(VLOOKUP(A137,'14'!U:V,2,0),"0")</f>
        <v>0</v>
      </c>
      <c r="AU137" s="5" t="s">
        <v>168</v>
      </c>
      <c r="AV137" s="15">
        <f t="shared" si="403"/>
        <v>0</v>
      </c>
      <c r="AW137" s="10" t="str">
        <f>IFERROR(VLOOKUP(A137,'15'!U:V,2,0),"0")</f>
        <v>0</v>
      </c>
      <c r="AX137" s="5" t="s">
        <v>168</v>
      </c>
      <c r="AY137" s="15">
        <f t="shared" si="404"/>
        <v>0</v>
      </c>
      <c r="AZ137" s="10" t="str">
        <f>IFERROR(VLOOKUP(A137,'16'!U:V,2,0),"0")</f>
        <v>0</v>
      </c>
      <c r="BA137" s="5" t="s">
        <v>168</v>
      </c>
      <c r="BB137" s="15">
        <f t="shared" si="405"/>
        <v>0</v>
      </c>
      <c r="BC137" s="10" t="str">
        <f>IFERROR(VLOOKUP(A137,'17'!U:V,2,0),"0")</f>
        <v>0</v>
      </c>
      <c r="BD137" s="5" t="s">
        <v>168</v>
      </c>
      <c r="BE137" s="15">
        <f t="shared" si="406"/>
        <v>0</v>
      </c>
      <c r="BF137" s="10" t="str">
        <f>IFERROR(VLOOKUP(A137,'18'!U:V,2,0),"0")</f>
        <v>0</v>
      </c>
      <c r="BG137" s="5" t="s">
        <v>168</v>
      </c>
      <c r="BH137" s="15">
        <f t="shared" si="407"/>
        <v>0</v>
      </c>
      <c r="BI137" s="10" t="str">
        <f>IFERROR(VLOOKUP(A137,'19'!U:V,2,0),"0")</f>
        <v>0</v>
      </c>
      <c r="BJ137" s="5" t="s">
        <v>168</v>
      </c>
      <c r="BK137" s="15">
        <f t="shared" si="408"/>
        <v>0</v>
      </c>
      <c r="BL137" s="10" t="str">
        <f>IFERROR(VLOOKUP(A137,'20'!U:V,2,0),"0")</f>
        <v>0</v>
      </c>
      <c r="BM137" s="5" t="s">
        <v>168</v>
      </c>
      <c r="BN137" s="15">
        <f t="shared" si="409"/>
        <v>0</v>
      </c>
      <c r="BO137" s="10" t="str">
        <f>IFERROR(VLOOKUP(A137,'21'!U:V,2,0),"0")</f>
        <v>0</v>
      </c>
      <c r="BP137" s="5" t="s">
        <v>168</v>
      </c>
      <c r="BQ137" s="15">
        <f t="shared" si="410"/>
        <v>0</v>
      </c>
      <c r="BR137" s="10" t="str">
        <f>IFERROR(VLOOKUP(A137,'22'!U:V,2,0),"0")</f>
        <v>0</v>
      </c>
      <c r="BS137" s="5" t="s">
        <v>168</v>
      </c>
      <c r="BT137" s="15">
        <f t="shared" si="411"/>
        <v>0</v>
      </c>
      <c r="BU137" s="10" t="str">
        <f>IFERROR(VLOOKUP(A137,'23'!U:V,2,0),"0")</f>
        <v>0</v>
      </c>
      <c r="BV137" s="5" t="s">
        <v>168</v>
      </c>
      <c r="BW137" s="15">
        <f t="shared" si="412"/>
        <v>0</v>
      </c>
      <c r="BX137" s="10" t="str">
        <f>IFERROR(VLOOKUP(A137,'24'!U:V,2,0),"0")</f>
        <v>0</v>
      </c>
      <c r="BY137" s="5" t="s">
        <v>168</v>
      </c>
      <c r="BZ137" s="15">
        <f t="shared" si="413"/>
        <v>0</v>
      </c>
      <c r="CA137" s="10" t="str">
        <f>IFERROR(VLOOKUP(A137,'25'!U:V,2,0),"0")</f>
        <v>0</v>
      </c>
      <c r="CB137" s="5" t="s">
        <v>168</v>
      </c>
      <c r="CC137" s="15">
        <f t="shared" si="414"/>
        <v>0</v>
      </c>
      <c r="CD137" s="10" t="str">
        <f>IFERROR(VLOOKUP(A137,'26'!U:V,2,0),"0")</f>
        <v>0</v>
      </c>
      <c r="CE137" s="5" t="s">
        <v>168</v>
      </c>
      <c r="CF137" s="15">
        <f t="shared" si="415"/>
        <v>0</v>
      </c>
      <c r="CG137" s="10" t="str">
        <f>IFERROR(VLOOKUP(A137,'27'!U:V,2,0),"0")</f>
        <v>0</v>
      </c>
      <c r="CH137" s="5" t="s">
        <v>168</v>
      </c>
      <c r="CI137" s="15">
        <f t="shared" si="416"/>
        <v>0</v>
      </c>
      <c r="CJ137" s="10" t="str">
        <f>IFERROR(VLOOKUP(A137,'28'!U:V,2,0),"0")</f>
        <v>0</v>
      </c>
      <c r="CK137" s="5" t="s">
        <v>168</v>
      </c>
      <c r="CL137" s="15">
        <f t="shared" si="417"/>
        <v>0</v>
      </c>
      <c r="CM137" s="10" t="str">
        <f>IFERROR(VLOOKUP(A137,'29'!U:V,2,0),"0")</f>
        <v>0</v>
      </c>
      <c r="CN137" s="5" t="s">
        <v>168</v>
      </c>
      <c r="CO137" s="15">
        <f t="shared" si="418"/>
        <v>0</v>
      </c>
      <c r="CP137" s="10" t="str">
        <f>IFERROR(VLOOKUP(A137,'30'!U:V,2,0),"0")</f>
        <v>0</v>
      </c>
      <c r="CQ137" s="5" t="s">
        <v>168</v>
      </c>
      <c r="CR137" s="15">
        <f t="shared" si="419"/>
        <v>0</v>
      </c>
      <c r="CS137" s="10" t="str">
        <f>IFERROR(VLOOKUP(A137,'31'!U:V,2,0),"0")</f>
        <v>0</v>
      </c>
      <c r="CT137" s="5" t="s">
        <v>168</v>
      </c>
      <c r="CU137" s="15">
        <f t="shared" si="422"/>
        <v>0</v>
      </c>
      <c r="CV137" s="10" t="str">
        <f>IFERROR(VLOOKUP(A137,'เซต1-28'!V:W,2,0),"0")</f>
        <v>0</v>
      </c>
      <c r="CW137" s="5" t="s">
        <v>168</v>
      </c>
      <c r="CX137" s="15">
        <f t="shared" si="421"/>
        <v>0</v>
      </c>
    </row>
    <row r="138" spans="1:102" x14ac:dyDescent="0.25">
      <c r="A138" s="5" t="s">
        <v>831</v>
      </c>
      <c r="B138" s="4" t="s">
        <v>829</v>
      </c>
      <c r="C138" s="13">
        <v>5.15</v>
      </c>
      <c r="D138" s="19">
        <f t="shared" si="420"/>
        <v>0</v>
      </c>
      <c r="E138" s="5" t="s">
        <v>168</v>
      </c>
      <c r="F138" s="13">
        <f t="shared" si="389"/>
        <v>0</v>
      </c>
      <c r="G138" s="10" t="str">
        <f>IFERROR(VLOOKUP(A138,'1'!U:V,2,0),"0")</f>
        <v>0</v>
      </c>
      <c r="H138" s="5" t="s">
        <v>168</v>
      </c>
      <c r="I138" s="15">
        <f t="shared" si="390"/>
        <v>0</v>
      </c>
      <c r="J138" s="10" t="str">
        <f>IFERROR(VLOOKUP(A138,'2'!U:V,2,0),"0")</f>
        <v>0</v>
      </c>
      <c r="K138" s="5" t="s">
        <v>168</v>
      </c>
      <c r="L138" s="15">
        <f t="shared" si="391"/>
        <v>0</v>
      </c>
      <c r="M138" s="10" t="str">
        <f>IFERROR(VLOOKUP(A138,'3'!U:V,2,0),"0")</f>
        <v>0</v>
      </c>
      <c r="N138" s="5" t="s">
        <v>168</v>
      </c>
      <c r="O138" s="15">
        <f t="shared" si="392"/>
        <v>0</v>
      </c>
      <c r="P138" s="10" t="str">
        <f>IFERROR(VLOOKUP(A138,'4'!U:V,2,0),"0")</f>
        <v>0</v>
      </c>
      <c r="Q138" s="5" t="s">
        <v>168</v>
      </c>
      <c r="R138" s="15">
        <f t="shared" si="393"/>
        <v>0</v>
      </c>
      <c r="S138" s="10" t="str">
        <f>IFERROR(VLOOKUP(A138,'5'!U:V,2,0),"0")</f>
        <v>0</v>
      </c>
      <c r="T138" s="5" t="s">
        <v>168</v>
      </c>
      <c r="U138" s="15">
        <f t="shared" si="394"/>
        <v>0</v>
      </c>
      <c r="V138" s="10" t="str">
        <f>IFERROR(VLOOKUP(A138,'6'!U:V,2,0),"0")</f>
        <v>0</v>
      </c>
      <c r="W138" s="5" t="s">
        <v>168</v>
      </c>
      <c r="X138" s="15">
        <f t="shared" si="395"/>
        <v>0</v>
      </c>
      <c r="Y138" s="10" t="str">
        <f>IFERROR(VLOOKUP(A138,'7'!U:V,2,0),"0")</f>
        <v>0</v>
      </c>
      <c r="Z138" s="5" t="s">
        <v>168</v>
      </c>
      <c r="AA138" s="15">
        <f t="shared" si="396"/>
        <v>0</v>
      </c>
      <c r="AB138" s="10" t="str">
        <f>IFERROR(VLOOKUP(A138,'8'!U:V,2,0),"0")</f>
        <v>0</v>
      </c>
      <c r="AC138" s="5" t="s">
        <v>168</v>
      </c>
      <c r="AD138" s="15">
        <f t="shared" si="397"/>
        <v>0</v>
      </c>
      <c r="AE138" s="10" t="str">
        <f>IFERROR(VLOOKUP(A138,'9'!U:V,2,0),"0")</f>
        <v>0</v>
      </c>
      <c r="AF138" s="5" t="s">
        <v>168</v>
      </c>
      <c r="AG138" s="15">
        <f t="shared" si="398"/>
        <v>0</v>
      </c>
      <c r="AH138" s="10" t="str">
        <f>IFERROR(VLOOKUP(A138,'10'!U:V,2,0),"0")</f>
        <v>0</v>
      </c>
      <c r="AI138" s="5" t="s">
        <v>168</v>
      </c>
      <c r="AJ138" s="15">
        <f t="shared" si="399"/>
        <v>0</v>
      </c>
      <c r="AK138" s="10" t="str">
        <f>IFERROR(VLOOKUP(A138,'11'!U:V,2,0),"0")</f>
        <v>0</v>
      </c>
      <c r="AL138" s="5" t="s">
        <v>168</v>
      </c>
      <c r="AM138" s="15">
        <f t="shared" si="400"/>
        <v>0</v>
      </c>
      <c r="AN138" s="10" t="str">
        <f>IFERROR(VLOOKUP(A138,'12'!U:V,2,0),"0")</f>
        <v>0</v>
      </c>
      <c r="AO138" s="5" t="s">
        <v>168</v>
      </c>
      <c r="AP138" s="15">
        <f t="shared" si="401"/>
        <v>0</v>
      </c>
      <c r="AQ138" s="10" t="str">
        <f>IFERROR(VLOOKUP(A138,'13'!U:V,2,0),"0")</f>
        <v>0</v>
      </c>
      <c r="AR138" s="5" t="s">
        <v>168</v>
      </c>
      <c r="AS138" s="15">
        <f t="shared" si="402"/>
        <v>0</v>
      </c>
      <c r="AT138" s="10" t="str">
        <f>IFERROR(VLOOKUP(A138,'14'!U:V,2,0),"0")</f>
        <v>0</v>
      </c>
      <c r="AU138" s="5" t="s">
        <v>168</v>
      </c>
      <c r="AV138" s="15">
        <f t="shared" si="403"/>
        <v>0</v>
      </c>
      <c r="AW138" s="10" t="str">
        <f>IFERROR(VLOOKUP(A138,'15'!U:V,2,0),"0")</f>
        <v>0</v>
      </c>
      <c r="AX138" s="5" t="s">
        <v>168</v>
      </c>
      <c r="AY138" s="15">
        <f t="shared" si="404"/>
        <v>0</v>
      </c>
      <c r="AZ138" s="10" t="str">
        <f>IFERROR(VLOOKUP(A138,'16'!U:V,2,0),"0")</f>
        <v>0</v>
      </c>
      <c r="BA138" s="5" t="s">
        <v>168</v>
      </c>
      <c r="BB138" s="15">
        <f t="shared" si="405"/>
        <v>0</v>
      </c>
      <c r="BC138" s="10" t="str">
        <f>IFERROR(VLOOKUP(A138,'17'!U:V,2,0),"0")</f>
        <v>0</v>
      </c>
      <c r="BD138" s="5" t="s">
        <v>168</v>
      </c>
      <c r="BE138" s="15">
        <f t="shared" si="406"/>
        <v>0</v>
      </c>
      <c r="BF138" s="10" t="str">
        <f>IFERROR(VLOOKUP(A138,'18'!U:V,2,0),"0")</f>
        <v>0</v>
      </c>
      <c r="BG138" s="5" t="s">
        <v>168</v>
      </c>
      <c r="BH138" s="15">
        <f t="shared" si="407"/>
        <v>0</v>
      </c>
      <c r="BI138" s="10" t="str">
        <f>IFERROR(VLOOKUP(A138,'19'!U:V,2,0),"0")</f>
        <v>0</v>
      </c>
      <c r="BJ138" s="5" t="s">
        <v>168</v>
      </c>
      <c r="BK138" s="15">
        <f t="shared" si="408"/>
        <v>0</v>
      </c>
      <c r="BL138" s="10" t="str">
        <f>IFERROR(VLOOKUP(A138,'20'!U:V,2,0),"0")</f>
        <v>0</v>
      </c>
      <c r="BM138" s="5" t="s">
        <v>168</v>
      </c>
      <c r="BN138" s="15">
        <f t="shared" si="409"/>
        <v>0</v>
      </c>
      <c r="BO138" s="10" t="str">
        <f>IFERROR(VLOOKUP(A138,'21'!U:V,2,0),"0")</f>
        <v>0</v>
      </c>
      <c r="BP138" s="5" t="s">
        <v>168</v>
      </c>
      <c r="BQ138" s="15">
        <f t="shared" si="410"/>
        <v>0</v>
      </c>
      <c r="BR138" s="10" t="str">
        <f>IFERROR(VLOOKUP(A138,'22'!U:V,2,0),"0")</f>
        <v>0</v>
      </c>
      <c r="BS138" s="5" t="s">
        <v>168</v>
      </c>
      <c r="BT138" s="15">
        <f t="shared" si="411"/>
        <v>0</v>
      </c>
      <c r="BU138" s="10" t="str">
        <f>IFERROR(VLOOKUP(A138,'23'!U:V,2,0),"0")</f>
        <v>0</v>
      </c>
      <c r="BV138" s="5" t="s">
        <v>168</v>
      </c>
      <c r="BW138" s="15">
        <f t="shared" si="412"/>
        <v>0</v>
      </c>
      <c r="BX138" s="10" t="str">
        <f>IFERROR(VLOOKUP(A138,'24'!U:V,2,0),"0")</f>
        <v>0</v>
      </c>
      <c r="BY138" s="5" t="s">
        <v>168</v>
      </c>
      <c r="BZ138" s="15">
        <f t="shared" si="413"/>
        <v>0</v>
      </c>
      <c r="CA138" s="10" t="str">
        <f>IFERROR(VLOOKUP(A138,'25'!U:V,2,0),"0")</f>
        <v>0</v>
      </c>
      <c r="CB138" s="5" t="s">
        <v>168</v>
      </c>
      <c r="CC138" s="15">
        <f t="shared" si="414"/>
        <v>0</v>
      </c>
      <c r="CD138" s="10" t="str">
        <f>IFERROR(VLOOKUP(A138,'26'!U:V,2,0),"0")</f>
        <v>0</v>
      </c>
      <c r="CE138" s="5" t="s">
        <v>168</v>
      </c>
      <c r="CF138" s="15">
        <f t="shared" si="415"/>
        <v>0</v>
      </c>
      <c r="CG138" s="10" t="str">
        <f>IFERROR(VLOOKUP(A138,'27'!U:V,2,0),"0")</f>
        <v>0</v>
      </c>
      <c r="CH138" s="5" t="s">
        <v>168</v>
      </c>
      <c r="CI138" s="15">
        <f t="shared" si="416"/>
        <v>0</v>
      </c>
      <c r="CJ138" s="10" t="str">
        <f>IFERROR(VLOOKUP(A138,'28'!U:V,2,0),"0")</f>
        <v>0</v>
      </c>
      <c r="CK138" s="5" t="s">
        <v>168</v>
      </c>
      <c r="CL138" s="15">
        <f t="shared" si="417"/>
        <v>0</v>
      </c>
      <c r="CM138" s="10" t="str">
        <f>IFERROR(VLOOKUP(A138,'29'!U:V,2,0),"0")</f>
        <v>0</v>
      </c>
      <c r="CN138" s="5" t="s">
        <v>168</v>
      </c>
      <c r="CO138" s="15">
        <f t="shared" si="418"/>
        <v>0</v>
      </c>
      <c r="CP138" s="10" t="str">
        <f>IFERROR(VLOOKUP(A138,'30'!U:V,2,0),"0")</f>
        <v>0</v>
      </c>
      <c r="CQ138" s="5" t="s">
        <v>168</v>
      </c>
      <c r="CR138" s="15">
        <f t="shared" si="419"/>
        <v>0</v>
      </c>
      <c r="CS138" s="10" t="str">
        <f>IFERROR(VLOOKUP(A138,'31'!U:V,2,0),"0")</f>
        <v>0</v>
      </c>
      <c r="CT138" s="5" t="s">
        <v>168</v>
      </c>
      <c r="CU138" s="15">
        <f t="shared" si="422"/>
        <v>0</v>
      </c>
      <c r="CV138" s="10" t="str">
        <f>IFERROR(VLOOKUP(A138,'เซต1-28'!V:W,2,0),"0")</f>
        <v>0</v>
      </c>
      <c r="CW138" s="5" t="s">
        <v>168</v>
      </c>
      <c r="CX138" s="15">
        <f t="shared" si="421"/>
        <v>0</v>
      </c>
    </row>
    <row r="139" spans="1:102" x14ac:dyDescent="0.25">
      <c r="A139" s="5" t="s">
        <v>834</v>
      </c>
      <c r="B139" s="4" t="s">
        <v>829</v>
      </c>
      <c r="C139" s="13">
        <v>5.15</v>
      </c>
      <c r="D139" s="19">
        <f t="shared" si="420"/>
        <v>0</v>
      </c>
      <c r="E139" s="5" t="s">
        <v>168</v>
      </c>
      <c r="F139" s="13">
        <f t="shared" si="389"/>
        <v>0</v>
      </c>
      <c r="G139" s="10" t="str">
        <f>IFERROR(VLOOKUP(A139,'1'!U:V,2,0),"0")</f>
        <v>0</v>
      </c>
      <c r="H139" s="5" t="s">
        <v>168</v>
      </c>
      <c r="I139" s="15">
        <f t="shared" si="390"/>
        <v>0</v>
      </c>
      <c r="J139" s="10" t="str">
        <f>IFERROR(VLOOKUP(A139,'2'!U:V,2,0),"0")</f>
        <v>0</v>
      </c>
      <c r="K139" s="5" t="s">
        <v>168</v>
      </c>
      <c r="L139" s="15">
        <f t="shared" si="391"/>
        <v>0</v>
      </c>
      <c r="M139" s="10" t="str">
        <f>IFERROR(VLOOKUP(A139,'3'!U:V,2,0),"0")</f>
        <v>0</v>
      </c>
      <c r="N139" s="5" t="s">
        <v>168</v>
      </c>
      <c r="O139" s="15">
        <f t="shared" si="392"/>
        <v>0</v>
      </c>
      <c r="P139" s="10" t="str">
        <f>IFERROR(VLOOKUP(A139,'4'!U:V,2,0),"0")</f>
        <v>0</v>
      </c>
      <c r="Q139" s="5" t="s">
        <v>168</v>
      </c>
      <c r="R139" s="15">
        <f t="shared" si="393"/>
        <v>0</v>
      </c>
      <c r="S139" s="10" t="str">
        <f>IFERROR(VLOOKUP(A139,'5'!U:V,2,0),"0")</f>
        <v>0</v>
      </c>
      <c r="T139" s="5" t="s">
        <v>168</v>
      </c>
      <c r="U139" s="15">
        <f t="shared" si="394"/>
        <v>0</v>
      </c>
      <c r="V139" s="10" t="str">
        <f>IFERROR(VLOOKUP(A139,'6'!U:V,2,0),"0")</f>
        <v>0</v>
      </c>
      <c r="W139" s="5" t="s">
        <v>168</v>
      </c>
      <c r="X139" s="15">
        <f t="shared" si="395"/>
        <v>0</v>
      </c>
      <c r="Y139" s="10" t="str">
        <f>IFERROR(VLOOKUP(A139,'7'!U:V,2,0),"0")</f>
        <v>0</v>
      </c>
      <c r="Z139" s="5" t="s">
        <v>168</v>
      </c>
      <c r="AA139" s="15">
        <f t="shared" si="396"/>
        <v>0</v>
      </c>
      <c r="AB139" s="10" t="str">
        <f>IFERROR(VLOOKUP(A139,'8'!U:V,2,0),"0")</f>
        <v>0</v>
      </c>
      <c r="AC139" s="5" t="s">
        <v>168</v>
      </c>
      <c r="AD139" s="15">
        <f t="shared" si="397"/>
        <v>0</v>
      </c>
      <c r="AE139" s="10" t="str">
        <f>IFERROR(VLOOKUP(A139,'9'!U:V,2,0),"0")</f>
        <v>0</v>
      </c>
      <c r="AF139" s="5" t="s">
        <v>168</v>
      </c>
      <c r="AG139" s="15">
        <f t="shared" si="398"/>
        <v>0</v>
      </c>
      <c r="AH139" s="10" t="str">
        <f>IFERROR(VLOOKUP(A139,'10'!U:V,2,0),"0")</f>
        <v>0</v>
      </c>
      <c r="AI139" s="5" t="s">
        <v>168</v>
      </c>
      <c r="AJ139" s="15">
        <f t="shared" si="399"/>
        <v>0</v>
      </c>
      <c r="AK139" s="10" t="str">
        <f>IFERROR(VLOOKUP(A139,'11'!U:V,2,0),"0")</f>
        <v>0</v>
      </c>
      <c r="AL139" s="5" t="s">
        <v>168</v>
      </c>
      <c r="AM139" s="15">
        <f t="shared" si="400"/>
        <v>0</v>
      </c>
      <c r="AN139" s="10" t="str">
        <f>IFERROR(VLOOKUP(A139,'12'!U:V,2,0),"0")</f>
        <v>0</v>
      </c>
      <c r="AO139" s="5" t="s">
        <v>168</v>
      </c>
      <c r="AP139" s="15">
        <f t="shared" si="401"/>
        <v>0</v>
      </c>
      <c r="AQ139" s="10" t="str">
        <f>IFERROR(VLOOKUP(A139,'13'!U:V,2,0),"0")</f>
        <v>0</v>
      </c>
      <c r="AR139" s="5" t="s">
        <v>168</v>
      </c>
      <c r="AS139" s="15">
        <f t="shared" si="402"/>
        <v>0</v>
      </c>
      <c r="AT139" s="10" t="str">
        <f>IFERROR(VLOOKUP(A139,'14'!U:V,2,0),"0")</f>
        <v>0</v>
      </c>
      <c r="AU139" s="5" t="s">
        <v>168</v>
      </c>
      <c r="AV139" s="15">
        <f t="shared" si="403"/>
        <v>0</v>
      </c>
      <c r="AW139" s="10" t="str">
        <f>IFERROR(VLOOKUP(A139,'15'!U:V,2,0),"0")</f>
        <v>0</v>
      </c>
      <c r="AX139" s="5" t="s">
        <v>168</v>
      </c>
      <c r="AY139" s="15">
        <f t="shared" si="404"/>
        <v>0</v>
      </c>
      <c r="AZ139" s="10" t="str">
        <f>IFERROR(VLOOKUP(A139,'16'!U:V,2,0),"0")</f>
        <v>0</v>
      </c>
      <c r="BA139" s="5" t="s">
        <v>168</v>
      </c>
      <c r="BB139" s="15">
        <f t="shared" si="405"/>
        <v>0</v>
      </c>
      <c r="BC139" s="10" t="str">
        <f>IFERROR(VLOOKUP(A139,'17'!U:V,2,0),"0")</f>
        <v>0</v>
      </c>
      <c r="BD139" s="5" t="s">
        <v>168</v>
      </c>
      <c r="BE139" s="15">
        <f t="shared" si="406"/>
        <v>0</v>
      </c>
      <c r="BF139" s="10" t="str">
        <f>IFERROR(VLOOKUP(A139,'18'!U:V,2,0),"0")</f>
        <v>0</v>
      </c>
      <c r="BG139" s="5" t="s">
        <v>168</v>
      </c>
      <c r="BH139" s="15">
        <f t="shared" si="407"/>
        <v>0</v>
      </c>
      <c r="BI139" s="10" t="str">
        <f>IFERROR(VLOOKUP(A139,'19'!U:V,2,0),"0")</f>
        <v>0</v>
      </c>
      <c r="BJ139" s="5" t="s">
        <v>168</v>
      </c>
      <c r="BK139" s="15">
        <f t="shared" si="408"/>
        <v>0</v>
      </c>
      <c r="BL139" s="10" t="str">
        <f>IFERROR(VLOOKUP(A139,'20'!U:V,2,0),"0")</f>
        <v>0</v>
      </c>
      <c r="BM139" s="5" t="s">
        <v>168</v>
      </c>
      <c r="BN139" s="15">
        <f t="shared" si="409"/>
        <v>0</v>
      </c>
      <c r="BO139" s="10" t="str">
        <f>IFERROR(VLOOKUP(A139,'21'!U:V,2,0),"0")</f>
        <v>0</v>
      </c>
      <c r="BP139" s="5" t="s">
        <v>168</v>
      </c>
      <c r="BQ139" s="15">
        <f t="shared" si="410"/>
        <v>0</v>
      </c>
      <c r="BR139" s="10" t="str">
        <f>IFERROR(VLOOKUP(A139,'22'!U:V,2,0),"0")</f>
        <v>0</v>
      </c>
      <c r="BS139" s="5" t="s">
        <v>168</v>
      </c>
      <c r="BT139" s="15">
        <f t="shared" si="411"/>
        <v>0</v>
      </c>
      <c r="BU139" s="10" t="str">
        <f>IFERROR(VLOOKUP(A139,'23'!U:V,2,0),"0")</f>
        <v>0</v>
      </c>
      <c r="BV139" s="5" t="s">
        <v>168</v>
      </c>
      <c r="BW139" s="15">
        <f t="shared" si="412"/>
        <v>0</v>
      </c>
      <c r="BX139" s="10" t="str">
        <f>IFERROR(VLOOKUP(A139,'24'!U:V,2,0),"0")</f>
        <v>0</v>
      </c>
      <c r="BY139" s="5" t="s">
        <v>168</v>
      </c>
      <c r="BZ139" s="15">
        <f t="shared" si="413"/>
        <v>0</v>
      </c>
      <c r="CA139" s="10" t="str">
        <f>IFERROR(VLOOKUP(A139,'25'!U:V,2,0),"0")</f>
        <v>0</v>
      </c>
      <c r="CB139" s="5" t="s">
        <v>168</v>
      </c>
      <c r="CC139" s="15">
        <f t="shared" si="414"/>
        <v>0</v>
      </c>
      <c r="CD139" s="10" t="str">
        <f>IFERROR(VLOOKUP(A139,'26'!U:V,2,0),"0")</f>
        <v>0</v>
      </c>
      <c r="CE139" s="5" t="s">
        <v>168</v>
      </c>
      <c r="CF139" s="15">
        <f t="shared" si="415"/>
        <v>0</v>
      </c>
      <c r="CG139" s="10" t="str">
        <f>IFERROR(VLOOKUP(A139,'27'!U:V,2,0),"0")</f>
        <v>0</v>
      </c>
      <c r="CH139" s="5" t="s">
        <v>168</v>
      </c>
      <c r="CI139" s="15">
        <f t="shared" si="416"/>
        <v>0</v>
      </c>
      <c r="CJ139" s="10" t="str">
        <f>IFERROR(VLOOKUP(A139,'28'!U:V,2,0),"0")</f>
        <v>0</v>
      </c>
      <c r="CK139" s="5" t="s">
        <v>168</v>
      </c>
      <c r="CL139" s="15">
        <f t="shared" si="417"/>
        <v>0</v>
      </c>
      <c r="CM139" s="10" t="str">
        <f>IFERROR(VLOOKUP(A139,'29'!U:V,2,0),"0")</f>
        <v>0</v>
      </c>
      <c r="CN139" s="5" t="s">
        <v>168</v>
      </c>
      <c r="CO139" s="15">
        <f t="shared" si="418"/>
        <v>0</v>
      </c>
      <c r="CP139" s="10" t="str">
        <f>IFERROR(VLOOKUP(A139,'30'!U:V,2,0),"0")</f>
        <v>0</v>
      </c>
      <c r="CQ139" s="5" t="s">
        <v>168</v>
      </c>
      <c r="CR139" s="15">
        <f t="shared" si="419"/>
        <v>0</v>
      </c>
      <c r="CS139" s="10" t="str">
        <f>IFERROR(VLOOKUP(A139,'31'!U:V,2,0),"0")</f>
        <v>0</v>
      </c>
      <c r="CT139" s="5" t="s">
        <v>168</v>
      </c>
      <c r="CU139" s="15">
        <f t="shared" si="422"/>
        <v>0</v>
      </c>
      <c r="CV139" s="10" t="str">
        <f>IFERROR(VLOOKUP(A139,'เซต1-28'!V:W,2,0),"0")</f>
        <v>0</v>
      </c>
      <c r="CW139" s="5" t="s">
        <v>168</v>
      </c>
      <c r="CX139" s="15">
        <f t="shared" si="421"/>
        <v>0</v>
      </c>
    </row>
    <row r="140" spans="1:102" x14ac:dyDescent="0.25">
      <c r="A140" s="5" t="s">
        <v>830</v>
      </c>
      <c r="B140" s="4" t="s">
        <v>829</v>
      </c>
      <c r="C140" s="13">
        <v>5.15</v>
      </c>
      <c r="D140" s="19">
        <f t="shared" si="420"/>
        <v>0</v>
      </c>
      <c r="E140" s="5" t="s">
        <v>168</v>
      </c>
      <c r="F140" s="13">
        <f t="shared" si="389"/>
        <v>0</v>
      </c>
      <c r="G140" s="10" t="str">
        <f>IFERROR(VLOOKUP(A140,'1'!U:V,2,0),"0")</f>
        <v>0</v>
      </c>
      <c r="H140" s="5" t="s">
        <v>168</v>
      </c>
      <c r="I140" s="15">
        <f t="shared" si="390"/>
        <v>0</v>
      </c>
      <c r="J140" s="10" t="str">
        <f>IFERROR(VLOOKUP(A140,'2'!U:V,2,0),"0")</f>
        <v>0</v>
      </c>
      <c r="K140" s="5" t="s">
        <v>168</v>
      </c>
      <c r="L140" s="15">
        <f t="shared" si="391"/>
        <v>0</v>
      </c>
      <c r="M140" s="10" t="str">
        <f>IFERROR(VLOOKUP(A140,'3'!U:V,2,0),"0")</f>
        <v>0</v>
      </c>
      <c r="N140" s="5" t="s">
        <v>168</v>
      </c>
      <c r="O140" s="15">
        <f t="shared" si="392"/>
        <v>0</v>
      </c>
      <c r="P140" s="10" t="str">
        <f>IFERROR(VLOOKUP(A140,'4'!U:V,2,0),"0")</f>
        <v>0</v>
      </c>
      <c r="Q140" s="5" t="s">
        <v>168</v>
      </c>
      <c r="R140" s="15">
        <f t="shared" si="393"/>
        <v>0</v>
      </c>
      <c r="S140" s="10" t="str">
        <f>IFERROR(VLOOKUP(A140,'5'!U:V,2,0),"0")</f>
        <v>0</v>
      </c>
      <c r="T140" s="5" t="s">
        <v>168</v>
      </c>
      <c r="U140" s="15">
        <f t="shared" si="394"/>
        <v>0</v>
      </c>
      <c r="V140" s="10" t="str">
        <f>IFERROR(VLOOKUP(A140,'6'!U:V,2,0),"0")</f>
        <v>0</v>
      </c>
      <c r="W140" s="5" t="s">
        <v>168</v>
      </c>
      <c r="X140" s="15">
        <f t="shared" si="395"/>
        <v>0</v>
      </c>
      <c r="Y140" s="10" t="str">
        <f>IFERROR(VLOOKUP(A140,'7'!U:V,2,0),"0")</f>
        <v>0</v>
      </c>
      <c r="Z140" s="5" t="s">
        <v>168</v>
      </c>
      <c r="AA140" s="15">
        <f t="shared" si="396"/>
        <v>0</v>
      </c>
      <c r="AB140" s="10" t="str">
        <f>IFERROR(VLOOKUP(A140,'8'!U:V,2,0),"0")</f>
        <v>0</v>
      </c>
      <c r="AC140" s="5" t="s">
        <v>168</v>
      </c>
      <c r="AD140" s="15">
        <f t="shared" si="397"/>
        <v>0</v>
      </c>
      <c r="AE140" s="10" t="str">
        <f>IFERROR(VLOOKUP(A140,'9'!U:V,2,0),"0")</f>
        <v>0</v>
      </c>
      <c r="AF140" s="5" t="s">
        <v>168</v>
      </c>
      <c r="AG140" s="15">
        <f t="shared" si="398"/>
        <v>0</v>
      </c>
      <c r="AH140" s="10" t="str">
        <f>IFERROR(VLOOKUP(A140,'10'!U:V,2,0),"0")</f>
        <v>0</v>
      </c>
      <c r="AI140" s="5" t="s">
        <v>168</v>
      </c>
      <c r="AJ140" s="15">
        <f t="shared" si="399"/>
        <v>0</v>
      </c>
      <c r="AK140" s="10" t="str">
        <f>IFERROR(VLOOKUP(A140,'11'!U:V,2,0),"0")</f>
        <v>0</v>
      </c>
      <c r="AL140" s="5" t="s">
        <v>168</v>
      </c>
      <c r="AM140" s="15">
        <f t="shared" si="400"/>
        <v>0</v>
      </c>
      <c r="AN140" s="10" t="str">
        <f>IFERROR(VLOOKUP(A140,'12'!U:V,2,0),"0")</f>
        <v>0</v>
      </c>
      <c r="AO140" s="5" t="s">
        <v>168</v>
      </c>
      <c r="AP140" s="15">
        <f t="shared" si="401"/>
        <v>0</v>
      </c>
      <c r="AQ140" s="10" t="str">
        <f>IFERROR(VLOOKUP(A140,'13'!U:V,2,0),"0")</f>
        <v>0</v>
      </c>
      <c r="AR140" s="5" t="s">
        <v>168</v>
      </c>
      <c r="AS140" s="15">
        <f t="shared" si="402"/>
        <v>0</v>
      </c>
      <c r="AT140" s="10" t="str">
        <f>IFERROR(VLOOKUP(A140,'14'!U:V,2,0),"0")</f>
        <v>0</v>
      </c>
      <c r="AU140" s="5" t="s">
        <v>168</v>
      </c>
      <c r="AV140" s="15">
        <f t="shared" si="403"/>
        <v>0</v>
      </c>
      <c r="AW140" s="10" t="str">
        <f>IFERROR(VLOOKUP(A140,'15'!U:V,2,0),"0")</f>
        <v>0</v>
      </c>
      <c r="AX140" s="5" t="s">
        <v>168</v>
      </c>
      <c r="AY140" s="15">
        <f t="shared" si="404"/>
        <v>0</v>
      </c>
      <c r="AZ140" s="10" t="str">
        <f>IFERROR(VLOOKUP(A140,'16'!U:V,2,0),"0")</f>
        <v>0</v>
      </c>
      <c r="BA140" s="5" t="s">
        <v>168</v>
      </c>
      <c r="BB140" s="15">
        <f t="shared" si="405"/>
        <v>0</v>
      </c>
      <c r="BC140" s="10" t="str">
        <f>IFERROR(VLOOKUP(A140,'17'!U:V,2,0),"0")</f>
        <v>0</v>
      </c>
      <c r="BD140" s="5" t="s">
        <v>168</v>
      </c>
      <c r="BE140" s="15">
        <f t="shared" si="406"/>
        <v>0</v>
      </c>
      <c r="BF140" s="10" t="str">
        <f>IFERROR(VLOOKUP(A140,'18'!U:V,2,0),"0")</f>
        <v>0</v>
      </c>
      <c r="BG140" s="5" t="s">
        <v>168</v>
      </c>
      <c r="BH140" s="15">
        <f t="shared" si="407"/>
        <v>0</v>
      </c>
      <c r="BI140" s="10" t="str">
        <f>IFERROR(VLOOKUP(A140,'19'!U:V,2,0),"0")</f>
        <v>0</v>
      </c>
      <c r="BJ140" s="5" t="s">
        <v>168</v>
      </c>
      <c r="BK140" s="15">
        <f t="shared" si="408"/>
        <v>0</v>
      </c>
      <c r="BL140" s="10" t="str">
        <f>IFERROR(VLOOKUP(A140,'20'!U:V,2,0),"0")</f>
        <v>0</v>
      </c>
      <c r="BM140" s="5" t="s">
        <v>168</v>
      </c>
      <c r="BN140" s="15">
        <f t="shared" si="409"/>
        <v>0</v>
      </c>
      <c r="BO140" s="10" t="str">
        <f>IFERROR(VLOOKUP(A140,'21'!U:V,2,0),"0")</f>
        <v>0</v>
      </c>
      <c r="BP140" s="5" t="s">
        <v>168</v>
      </c>
      <c r="BQ140" s="15">
        <f t="shared" si="410"/>
        <v>0</v>
      </c>
      <c r="BR140" s="10" t="str">
        <f>IFERROR(VLOOKUP(A140,'22'!U:V,2,0),"0")</f>
        <v>0</v>
      </c>
      <c r="BS140" s="5" t="s">
        <v>168</v>
      </c>
      <c r="BT140" s="15">
        <f t="shared" si="411"/>
        <v>0</v>
      </c>
      <c r="BU140" s="10" t="str">
        <f>IFERROR(VLOOKUP(A140,'23'!U:V,2,0),"0")</f>
        <v>0</v>
      </c>
      <c r="BV140" s="5" t="s">
        <v>168</v>
      </c>
      <c r="BW140" s="15">
        <f t="shared" si="412"/>
        <v>0</v>
      </c>
      <c r="BX140" s="10" t="str">
        <f>IFERROR(VLOOKUP(A140,'24'!U:V,2,0),"0")</f>
        <v>0</v>
      </c>
      <c r="BY140" s="5" t="s">
        <v>168</v>
      </c>
      <c r="BZ140" s="15">
        <f t="shared" si="413"/>
        <v>0</v>
      </c>
      <c r="CA140" s="10" t="str">
        <f>IFERROR(VLOOKUP(A140,'25'!U:V,2,0),"0")</f>
        <v>0</v>
      </c>
      <c r="CB140" s="5" t="s">
        <v>168</v>
      </c>
      <c r="CC140" s="15">
        <f t="shared" si="414"/>
        <v>0</v>
      </c>
      <c r="CD140" s="10" t="str">
        <f>IFERROR(VLOOKUP(A140,'26'!U:V,2,0),"0")</f>
        <v>0</v>
      </c>
      <c r="CE140" s="5" t="s">
        <v>168</v>
      </c>
      <c r="CF140" s="15">
        <f t="shared" si="415"/>
        <v>0</v>
      </c>
      <c r="CG140" s="10" t="str">
        <f>IFERROR(VLOOKUP(A140,'27'!U:V,2,0),"0")</f>
        <v>0</v>
      </c>
      <c r="CH140" s="5" t="s">
        <v>168</v>
      </c>
      <c r="CI140" s="15">
        <f t="shared" si="416"/>
        <v>0</v>
      </c>
      <c r="CJ140" s="10" t="str">
        <f>IFERROR(VLOOKUP(A140,'28'!U:V,2,0),"0")</f>
        <v>0</v>
      </c>
      <c r="CK140" s="5" t="s">
        <v>168</v>
      </c>
      <c r="CL140" s="15">
        <f t="shared" si="417"/>
        <v>0</v>
      </c>
      <c r="CM140" s="10" t="str">
        <f>IFERROR(VLOOKUP(A140,'29'!U:V,2,0),"0")</f>
        <v>0</v>
      </c>
      <c r="CN140" s="5" t="s">
        <v>168</v>
      </c>
      <c r="CO140" s="15">
        <f t="shared" si="418"/>
        <v>0</v>
      </c>
      <c r="CP140" s="10" t="str">
        <f>IFERROR(VLOOKUP(A140,'30'!U:V,2,0),"0")</f>
        <v>0</v>
      </c>
      <c r="CQ140" s="5" t="s">
        <v>168</v>
      </c>
      <c r="CR140" s="15">
        <f t="shared" si="419"/>
        <v>0</v>
      </c>
      <c r="CS140" s="10" t="str">
        <f>IFERROR(VLOOKUP(A140,'31'!U:V,2,0),"0")</f>
        <v>0</v>
      </c>
      <c r="CT140" s="5" t="s">
        <v>168</v>
      </c>
      <c r="CU140" s="15">
        <f t="shared" si="422"/>
        <v>0</v>
      </c>
      <c r="CV140" s="10" t="str">
        <f>IFERROR(VLOOKUP(A140,'เซต1-28'!V:W,2,0),"0")</f>
        <v>0</v>
      </c>
      <c r="CW140" s="5" t="s">
        <v>168</v>
      </c>
      <c r="CX140" s="15">
        <f t="shared" si="421"/>
        <v>0</v>
      </c>
    </row>
    <row r="141" spans="1:102" x14ac:dyDescent="0.25">
      <c r="A141" s="5" t="s">
        <v>832</v>
      </c>
      <c r="B141" s="4" t="s">
        <v>829</v>
      </c>
      <c r="C141" s="13">
        <v>5.15</v>
      </c>
      <c r="D141" s="19">
        <f t="shared" si="420"/>
        <v>0</v>
      </c>
      <c r="E141" s="5" t="s">
        <v>168</v>
      </c>
      <c r="F141" s="13">
        <f t="shared" si="389"/>
        <v>0</v>
      </c>
      <c r="G141" s="10" t="str">
        <f>IFERROR(VLOOKUP(A141,'1'!U:V,2,0),"0")</f>
        <v>0</v>
      </c>
      <c r="H141" s="5" t="s">
        <v>168</v>
      </c>
      <c r="I141" s="15">
        <f t="shared" si="390"/>
        <v>0</v>
      </c>
      <c r="J141" s="10" t="str">
        <f>IFERROR(VLOOKUP(A141,'2'!U:V,2,0),"0")</f>
        <v>0</v>
      </c>
      <c r="K141" s="5" t="s">
        <v>168</v>
      </c>
      <c r="L141" s="15">
        <f t="shared" si="391"/>
        <v>0</v>
      </c>
      <c r="M141" s="10" t="str">
        <f>IFERROR(VLOOKUP(A141,'3'!U:V,2,0),"0")</f>
        <v>0</v>
      </c>
      <c r="N141" s="5" t="s">
        <v>168</v>
      </c>
      <c r="O141" s="15">
        <f t="shared" si="392"/>
        <v>0</v>
      </c>
      <c r="P141" s="10" t="str">
        <f>IFERROR(VLOOKUP(A141,'4'!U:V,2,0),"0")</f>
        <v>0</v>
      </c>
      <c r="Q141" s="5" t="s">
        <v>168</v>
      </c>
      <c r="R141" s="15">
        <f t="shared" si="393"/>
        <v>0</v>
      </c>
      <c r="S141" s="10" t="str">
        <f>IFERROR(VLOOKUP(A141,'5'!U:V,2,0),"0")</f>
        <v>0</v>
      </c>
      <c r="T141" s="5" t="s">
        <v>168</v>
      </c>
      <c r="U141" s="15">
        <f t="shared" si="394"/>
        <v>0</v>
      </c>
      <c r="V141" s="10" t="str">
        <f>IFERROR(VLOOKUP(A141,'6'!U:V,2,0),"0")</f>
        <v>0</v>
      </c>
      <c r="W141" s="5" t="s">
        <v>168</v>
      </c>
      <c r="X141" s="15">
        <f t="shared" si="395"/>
        <v>0</v>
      </c>
      <c r="Y141" s="10" t="str">
        <f>IFERROR(VLOOKUP(A141,'7'!U:V,2,0),"0")</f>
        <v>0</v>
      </c>
      <c r="Z141" s="5" t="s">
        <v>168</v>
      </c>
      <c r="AA141" s="15">
        <f t="shared" si="396"/>
        <v>0</v>
      </c>
      <c r="AB141" s="10" t="str">
        <f>IFERROR(VLOOKUP(A141,'8'!U:V,2,0),"0")</f>
        <v>0</v>
      </c>
      <c r="AC141" s="5" t="s">
        <v>168</v>
      </c>
      <c r="AD141" s="15">
        <f t="shared" si="397"/>
        <v>0</v>
      </c>
      <c r="AE141" s="10" t="str">
        <f>IFERROR(VLOOKUP(A141,'9'!U:V,2,0),"0")</f>
        <v>0</v>
      </c>
      <c r="AF141" s="5" t="s">
        <v>168</v>
      </c>
      <c r="AG141" s="15">
        <f t="shared" si="398"/>
        <v>0</v>
      </c>
      <c r="AH141" s="10" t="str">
        <f>IFERROR(VLOOKUP(A141,'10'!U:V,2,0),"0")</f>
        <v>0</v>
      </c>
      <c r="AI141" s="5" t="s">
        <v>168</v>
      </c>
      <c r="AJ141" s="15">
        <f t="shared" si="399"/>
        <v>0</v>
      </c>
      <c r="AK141" s="10" t="str">
        <f>IFERROR(VLOOKUP(A141,'11'!U:V,2,0),"0")</f>
        <v>0</v>
      </c>
      <c r="AL141" s="5" t="s">
        <v>168</v>
      </c>
      <c r="AM141" s="15">
        <f t="shared" si="400"/>
        <v>0</v>
      </c>
      <c r="AN141" s="10" t="str">
        <f>IFERROR(VLOOKUP(A141,'12'!U:V,2,0),"0")</f>
        <v>0</v>
      </c>
      <c r="AO141" s="5" t="s">
        <v>168</v>
      </c>
      <c r="AP141" s="15">
        <f t="shared" si="401"/>
        <v>0</v>
      </c>
      <c r="AQ141" s="10" t="str">
        <f>IFERROR(VLOOKUP(A141,'13'!U:V,2,0),"0")</f>
        <v>0</v>
      </c>
      <c r="AR141" s="5" t="s">
        <v>168</v>
      </c>
      <c r="AS141" s="15">
        <f t="shared" si="402"/>
        <v>0</v>
      </c>
      <c r="AT141" s="10" t="str">
        <f>IFERROR(VLOOKUP(A141,'14'!U:V,2,0),"0")</f>
        <v>0</v>
      </c>
      <c r="AU141" s="5" t="s">
        <v>168</v>
      </c>
      <c r="AV141" s="15">
        <f t="shared" si="403"/>
        <v>0</v>
      </c>
      <c r="AW141" s="10" t="str">
        <f>IFERROR(VLOOKUP(A141,'15'!U:V,2,0),"0")</f>
        <v>0</v>
      </c>
      <c r="AX141" s="5" t="s">
        <v>168</v>
      </c>
      <c r="AY141" s="15">
        <f t="shared" si="404"/>
        <v>0</v>
      </c>
      <c r="AZ141" s="10" t="str">
        <f>IFERROR(VLOOKUP(A141,'16'!U:V,2,0),"0")</f>
        <v>0</v>
      </c>
      <c r="BA141" s="5" t="s">
        <v>168</v>
      </c>
      <c r="BB141" s="15">
        <f t="shared" si="405"/>
        <v>0</v>
      </c>
      <c r="BC141" s="10" t="str">
        <f>IFERROR(VLOOKUP(A141,'17'!U:V,2,0),"0")</f>
        <v>0</v>
      </c>
      <c r="BD141" s="5" t="s">
        <v>168</v>
      </c>
      <c r="BE141" s="15">
        <f t="shared" si="406"/>
        <v>0</v>
      </c>
      <c r="BF141" s="10" t="str">
        <f>IFERROR(VLOOKUP(A141,'18'!U:V,2,0),"0")</f>
        <v>0</v>
      </c>
      <c r="BG141" s="5" t="s">
        <v>168</v>
      </c>
      <c r="BH141" s="15">
        <f t="shared" si="407"/>
        <v>0</v>
      </c>
      <c r="BI141" s="10" t="str">
        <f>IFERROR(VLOOKUP(A141,'19'!U:V,2,0),"0")</f>
        <v>0</v>
      </c>
      <c r="BJ141" s="5" t="s">
        <v>168</v>
      </c>
      <c r="BK141" s="15">
        <f t="shared" si="408"/>
        <v>0</v>
      </c>
      <c r="BL141" s="10" t="str">
        <f>IFERROR(VLOOKUP(A141,'20'!U:V,2,0),"0")</f>
        <v>0</v>
      </c>
      <c r="BM141" s="5" t="s">
        <v>168</v>
      </c>
      <c r="BN141" s="15">
        <f t="shared" si="409"/>
        <v>0</v>
      </c>
      <c r="BO141" s="10" t="str">
        <f>IFERROR(VLOOKUP(A141,'21'!U:V,2,0),"0")</f>
        <v>0</v>
      </c>
      <c r="BP141" s="5" t="s">
        <v>168</v>
      </c>
      <c r="BQ141" s="15">
        <f t="shared" si="410"/>
        <v>0</v>
      </c>
      <c r="BR141" s="10" t="str">
        <f>IFERROR(VLOOKUP(A141,'22'!U:V,2,0),"0")</f>
        <v>0</v>
      </c>
      <c r="BS141" s="5" t="s">
        <v>168</v>
      </c>
      <c r="BT141" s="15">
        <f t="shared" si="411"/>
        <v>0</v>
      </c>
      <c r="BU141" s="10" t="str">
        <f>IFERROR(VLOOKUP(A141,'23'!U:V,2,0),"0")</f>
        <v>0</v>
      </c>
      <c r="BV141" s="5" t="s">
        <v>168</v>
      </c>
      <c r="BW141" s="15">
        <f t="shared" si="412"/>
        <v>0</v>
      </c>
      <c r="BX141" s="10" t="str">
        <f>IFERROR(VLOOKUP(A141,'24'!U:V,2,0),"0")</f>
        <v>0</v>
      </c>
      <c r="BY141" s="5" t="s">
        <v>168</v>
      </c>
      <c r="BZ141" s="15">
        <f t="shared" si="413"/>
        <v>0</v>
      </c>
      <c r="CA141" s="10" t="str">
        <f>IFERROR(VLOOKUP(A141,'25'!U:V,2,0),"0")</f>
        <v>0</v>
      </c>
      <c r="CB141" s="5" t="s">
        <v>168</v>
      </c>
      <c r="CC141" s="15">
        <f t="shared" si="414"/>
        <v>0</v>
      </c>
      <c r="CD141" s="10" t="str">
        <f>IFERROR(VLOOKUP(A141,'26'!U:V,2,0),"0")</f>
        <v>0</v>
      </c>
      <c r="CE141" s="5" t="s">
        <v>168</v>
      </c>
      <c r="CF141" s="15">
        <f t="shared" si="415"/>
        <v>0</v>
      </c>
      <c r="CG141" s="10" t="str">
        <f>IFERROR(VLOOKUP(A141,'27'!U:V,2,0),"0")</f>
        <v>0</v>
      </c>
      <c r="CH141" s="5" t="s">
        <v>168</v>
      </c>
      <c r="CI141" s="15">
        <f t="shared" si="416"/>
        <v>0</v>
      </c>
      <c r="CJ141" s="10" t="str">
        <f>IFERROR(VLOOKUP(A141,'28'!U:V,2,0),"0")</f>
        <v>0</v>
      </c>
      <c r="CK141" s="5" t="s">
        <v>168</v>
      </c>
      <c r="CL141" s="15">
        <f t="shared" si="417"/>
        <v>0</v>
      </c>
      <c r="CM141" s="10" t="str">
        <f>IFERROR(VLOOKUP(A141,'29'!U:V,2,0),"0")</f>
        <v>0</v>
      </c>
      <c r="CN141" s="5" t="s">
        <v>168</v>
      </c>
      <c r="CO141" s="15">
        <f t="shared" si="418"/>
        <v>0</v>
      </c>
      <c r="CP141" s="10" t="str">
        <f>IFERROR(VLOOKUP(A141,'30'!U:V,2,0),"0")</f>
        <v>0</v>
      </c>
      <c r="CQ141" s="5" t="s">
        <v>168</v>
      </c>
      <c r="CR141" s="15">
        <f t="shared" si="419"/>
        <v>0</v>
      </c>
      <c r="CS141" s="10" t="str">
        <f>IFERROR(VLOOKUP(A141,'31'!U:V,2,0),"0")</f>
        <v>0</v>
      </c>
      <c r="CT141" s="5" t="s">
        <v>168</v>
      </c>
      <c r="CU141" s="15">
        <f t="shared" si="422"/>
        <v>0</v>
      </c>
      <c r="CV141" s="10" t="str">
        <f>IFERROR(VLOOKUP(A141,'เซต1-28'!V:W,2,0),"0")</f>
        <v>0</v>
      </c>
      <c r="CW141" s="5" t="s">
        <v>168</v>
      </c>
      <c r="CX141" s="15">
        <f t="shared" si="421"/>
        <v>0</v>
      </c>
    </row>
    <row r="142" spans="1:102" x14ac:dyDescent="0.25">
      <c r="A142" s="5" t="s">
        <v>828</v>
      </c>
      <c r="B142" s="4" t="s">
        <v>829</v>
      </c>
      <c r="C142" s="13">
        <v>5.15</v>
      </c>
      <c r="D142" s="19">
        <f t="shared" si="420"/>
        <v>0</v>
      </c>
      <c r="E142" s="5" t="s">
        <v>168</v>
      </c>
      <c r="F142" s="13">
        <f t="shared" si="389"/>
        <v>0</v>
      </c>
      <c r="G142" s="10" t="str">
        <f>IFERROR(VLOOKUP(A142,'1'!U:V,2,0),"0")</f>
        <v>0</v>
      </c>
      <c r="H142" s="5" t="s">
        <v>168</v>
      </c>
      <c r="I142" s="15">
        <f t="shared" si="390"/>
        <v>0</v>
      </c>
      <c r="J142" s="10" t="str">
        <f>IFERROR(VLOOKUP(A142,'2'!U:V,2,0),"0")</f>
        <v>0</v>
      </c>
      <c r="K142" s="5" t="s">
        <v>168</v>
      </c>
      <c r="L142" s="15">
        <f t="shared" si="391"/>
        <v>0</v>
      </c>
      <c r="M142" s="10" t="str">
        <f>IFERROR(VLOOKUP(A142,'3'!U:V,2,0),"0")</f>
        <v>0</v>
      </c>
      <c r="N142" s="5" t="s">
        <v>168</v>
      </c>
      <c r="O142" s="15">
        <f t="shared" si="392"/>
        <v>0</v>
      </c>
      <c r="P142" s="10" t="str">
        <f>IFERROR(VLOOKUP(A142,'4'!U:V,2,0),"0")</f>
        <v>0</v>
      </c>
      <c r="Q142" s="5" t="s">
        <v>168</v>
      </c>
      <c r="R142" s="15">
        <f t="shared" si="393"/>
        <v>0</v>
      </c>
      <c r="S142" s="10" t="str">
        <f>IFERROR(VLOOKUP(A142,'5'!U:V,2,0),"0")</f>
        <v>0</v>
      </c>
      <c r="T142" s="5" t="s">
        <v>168</v>
      </c>
      <c r="U142" s="15">
        <f t="shared" si="394"/>
        <v>0</v>
      </c>
      <c r="V142" s="10" t="str">
        <f>IFERROR(VLOOKUP(A142,'6'!U:V,2,0),"0")</f>
        <v>0</v>
      </c>
      <c r="W142" s="5" t="s">
        <v>168</v>
      </c>
      <c r="X142" s="15">
        <f t="shared" si="395"/>
        <v>0</v>
      </c>
      <c r="Y142" s="10" t="str">
        <f>IFERROR(VLOOKUP(A142,'7'!U:V,2,0),"0")</f>
        <v>0</v>
      </c>
      <c r="Z142" s="5" t="s">
        <v>168</v>
      </c>
      <c r="AA142" s="15">
        <f t="shared" si="396"/>
        <v>0</v>
      </c>
      <c r="AB142" s="10" t="str">
        <f>IFERROR(VLOOKUP(A142,'8'!U:V,2,0),"0")</f>
        <v>0</v>
      </c>
      <c r="AC142" s="5" t="s">
        <v>168</v>
      </c>
      <c r="AD142" s="15">
        <f t="shared" si="397"/>
        <v>0</v>
      </c>
      <c r="AE142" s="10" t="str">
        <f>IFERROR(VLOOKUP(A142,'9'!U:V,2,0),"0")</f>
        <v>0</v>
      </c>
      <c r="AF142" s="5" t="s">
        <v>168</v>
      </c>
      <c r="AG142" s="15">
        <f t="shared" si="398"/>
        <v>0</v>
      </c>
      <c r="AH142" s="10" t="str">
        <f>IFERROR(VLOOKUP(A142,'10'!U:V,2,0),"0")</f>
        <v>0</v>
      </c>
      <c r="AI142" s="5" t="s">
        <v>168</v>
      </c>
      <c r="AJ142" s="15">
        <f t="shared" si="399"/>
        <v>0</v>
      </c>
      <c r="AK142" s="10" t="str">
        <f>IFERROR(VLOOKUP(A142,'11'!U:V,2,0),"0")</f>
        <v>0</v>
      </c>
      <c r="AL142" s="5" t="s">
        <v>168</v>
      </c>
      <c r="AM142" s="15">
        <f t="shared" si="400"/>
        <v>0</v>
      </c>
      <c r="AN142" s="10" t="str">
        <f>IFERROR(VLOOKUP(A142,'12'!U:V,2,0),"0")</f>
        <v>0</v>
      </c>
      <c r="AO142" s="5" t="s">
        <v>168</v>
      </c>
      <c r="AP142" s="15">
        <f t="shared" si="401"/>
        <v>0</v>
      </c>
      <c r="AQ142" s="10" t="str">
        <f>IFERROR(VLOOKUP(A142,'13'!U:V,2,0),"0")</f>
        <v>0</v>
      </c>
      <c r="AR142" s="5" t="s">
        <v>168</v>
      </c>
      <c r="AS142" s="15">
        <f t="shared" si="402"/>
        <v>0</v>
      </c>
      <c r="AT142" s="10" t="str">
        <f>IFERROR(VLOOKUP(A142,'14'!U:V,2,0),"0")</f>
        <v>0</v>
      </c>
      <c r="AU142" s="5" t="s">
        <v>168</v>
      </c>
      <c r="AV142" s="15">
        <f t="shared" si="403"/>
        <v>0</v>
      </c>
      <c r="AW142" s="10" t="str">
        <f>IFERROR(VLOOKUP(A142,'15'!U:V,2,0),"0")</f>
        <v>0</v>
      </c>
      <c r="AX142" s="5" t="s">
        <v>168</v>
      </c>
      <c r="AY142" s="15">
        <f t="shared" si="404"/>
        <v>0</v>
      </c>
      <c r="AZ142" s="10" t="str">
        <f>IFERROR(VLOOKUP(A142,'16'!U:V,2,0),"0")</f>
        <v>0</v>
      </c>
      <c r="BA142" s="5" t="s">
        <v>168</v>
      </c>
      <c r="BB142" s="15">
        <f t="shared" si="405"/>
        <v>0</v>
      </c>
      <c r="BC142" s="10" t="str">
        <f>IFERROR(VLOOKUP(A142,'17'!U:V,2,0),"0")</f>
        <v>0</v>
      </c>
      <c r="BD142" s="5" t="s">
        <v>168</v>
      </c>
      <c r="BE142" s="15">
        <f t="shared" si="406"/>
        <v>0</v>
      </c>
      <c r="BF142" s="10" t="str">
        <f>IFERROR(VLOOKUP(A142,'18'!U:V,2,0),"0")</f>
        <v>0</v>
      </c>
      <c r="BG142" s="5" t="s">
        <v>168</v>
      </c>
      <c r="BH142" s="15">
        <f t="shared" si="407"/>
        <v>0</v>
      </c>
      <c r="BI142" s="10" t="str">
        <f>IFERROR(VLOOKUP(A142,'19'!U:V,2,0),"0")</f>
        <v>0</v>
      </c>
      <c r="BJ142" s="5" t="s">
        <v>168</v>
      </c>
      <c r="BK142" s="15">
        <f t="shared" si="408"/>
        <v>0</v>
      </c>
      <c r="BL142" s="10" t="str">
        <f>IFERROR(VLOOKUP(A142,'20'!U:V,2,0),"0")</f>
        <v>0</v>
      </c>
      <c r="BM142" s="5" t="s">
        <v>168</v>
      </c>
      <c r="BN142" s="15">
        <f t="shared" si="409"/>
        <v>0</v>
      </c>
      <c r="BO142" s="10" t="str">
        <f>IFERROR(VLOOKUP(A142,'21'!U:V,2,0),"0")</f>
        <v>0</v>
      </c>
      <c r="BP142" s="5" t="s">
        <v>168</v>
      </c>
      <c r="BQ142" s="15">
        <f t="shared" si="410"/>
        <v>0</v>
      </c>
      <c r="BR142" s="10" t="str">
        <f>IFERROR(VLOOKUP(A142,'22'!U:V,2,0),"0")</f>
        <v>0</v>
      </c>
      <c r="BS142" s="5" t="s">
        <v>168</v>
      </c>
      <c r="BT142" s="15">
        <f t="shared" si="411"/>
        <v>0</v>
      </c>
      <c r="BU142" s="10" t="str">
        <f>IFERROR(VLOOKUP(A142,'23'!U:V,2,0),"0")</f>
        <v>0</v>
      </c>
      <c r="BV142" s="5" t="s">
        <v>168</v>
      </c>
      <c r="BW142" s="15">
        <f t="shared" si="412"/>
        <v>0</v>
      </c>
      <c r="BX142" s="10" t="str">
        <f>IFERROR(VLOOKUP(A142,'24'!U:V,2,0),"0")</f>
        <v>0</v>
      </c>
      <c r="BY142" s="5" t="s">
        <v>168</v>
      </c>
      <c r="BZ142" s="15">
        <f t="shared" si="413"/>
        <v>0</v>
      </c>
      <c r="CA142" s="10" t="str">
        <f>IFERROR(VLOOKUP(A142,'25'!U:V,2,0),"0")</f>
        <v>0</v>
      </c>
      <c r="CB142" s="5" t="s">
        <v>168</v>
      </c>
      <c r="CC142" s="15">
        <f t="shared" si="414"/>
        <v>0</v>
      </c>
      <c r="CD142" s="10" t="str">
        <f>IFERROR(VLOOKUP(A142,'26'!U:V,2,0),"0")</f>
        <v>0</v>
      </c>
      <c r="CE142" s="5" t="s">
        <v>168</v>
      </c>
      <c r="CF142" s="15">
        <f t="shared" si="415"/>
        <v>0</v>
      </c>
      <c r="CG142" s="10" t="str">
        <f>IFERROR(VLOOKUP(A142,'27'!U:V,2,0),"0")</f>
        <v>0</v>
      </c>
      <c r="CH142" s="5" t="s">
        <v>168</v>
      </c>
      <c r="CI142" s="15">
        <f t="shared" si="416"/>
        <v>0</v>
      </c>
      <c r="CJ142" s="10" t="str">
        <f>IFERROR(VLOOKUP(A142,'28'!U:V,2,0),"0")</f>
        <v>0</v>
      </c>
      <c r="CK142" s="5" t="s">
        <v>168</v>
      </c>
      <c r="CL142" s="15">
        <f t="shared" si="417"/>
        <v>0</v>
      </c>
      <c r="CM142" s="10" t="str">
        <f>IFERROR(VLOOKUP(A142,'29'!U:V,2,0),"0")</f>
        <v>0</v>
      </c>
      <c r="CN142" s="5" t="s">
        <v>168</v>
      </c>
      <c r="CO142" s="15">
        <f t="shared" si="418"/>
        <v>0</v>
      </c>
      <c r="CP142" s="10" t="str">
        <f>IFERROR(VLOOKUP(A142,'30'!U:V,2,0),"0")</f>
        <v>0</v>
      </c>
      <c r="CQ142" s="5" t="s">
        <v>168</v>
      </c>
      <c r="CR142" s="15">
        <f t="shared" si="419"/>
        <v>0</v>
      </c>
      <c r="CS142" s="10" t="str">
        <f>IFERROR(VLOOKUP(A142,'31'!U:V,2,0),"0")</f>
        <v>0</v>
      </c>
      <c r="CT142" s="5" t="s">
        <v>168</v>
      </c>
      <c r="CU142" s="15">
        <f t="shared" si="422"/>
        <v>0</v>
      </c>
      <c r="CV142" s="10" t="str">
        <f>IFERROR(VLOOKUP(A142,'เซต1-28'!V:W,2,0),"0")</f>
        <v>0</v>
      </c>
      <c r="CW142" s="5" t="s">
        <v>168</v>
      </c>
      <c r="CX142" s="15">
        <f t="shared" si="421"/>
        <v>0</v>
      </c>
    </row>
    <row r="143" spans="1:102" x14ac:dyDescent="0.25">
      <c r="A143" s="5" t="s">
        <v>843</v>
      </c>
      <c r="B143" s="4" t="s">
        <v>844</v>
      </c>
      <c r="C143" s="13">
        <v>24.8</v>
      </c>
      <c r="D143" s="19">
        <f t="shared" si="420"/>
        <v>0</v>
      </c>
      <c r="E143" s="5" t="s">
        <v>168</v>
      </c>
      <c r="F143" s="13">
        <f t="shared" ref="F143:F145" si="423">+D143*C143</f>
        <v>0</v>
      </c>
      <c r="G143" s="10" t="str">
        <f>IFERROR(VLOOKUP(A143,'1'!U:V,2,0),"0")</f>
        <v>0</v>
      </c>
      <c r="H143" s="5" t="s">
        <v>168</v>
      </c>
      <c r="I143" s="15">
        <f t="shared" ref="I143:I145" si="424">+G143*C143</f>
        <v>0</v>
      </c>
      <c r="J143" s="10" t="str">
        <f>IFERROR(VLOOKUP(A143,'2'!U:V,2,0),"0")</f>
        <v>0</v>
      </c>
      <c r="K143" s="5" t="s">
        <v>168</v>
      </c>
      <c r="L143" s="15">
        <f t="shared" ref="L143:L145" si="425">+J143*C143</f>
        <v>0</v>
      </c>
      <c r="M143" s="10" t="str">
        <f>IFERROR(VLOOKUP(A143,'3'!U:V,2,0),"0")</f>
        <v>0</v>
      </c>
      <c r="N143" s="5" t="s">
        <v>168</v>
      </c>
      <c r="O143" s="15">
        <f t="shared" ref="O143:O145" si="426">+M143*C143</f>
        <v>0</v>
      </c>
      <c r="P143" s="10" t="str">
        <f>IFERROR(VLOOKUP(A143,'4'!U:V,2,0),"0")</f>
        <v>0</v>
      </c>
      <c r="Q143" s="5" t="s">
        <v>168</v>
      </c>
      <c r="R143" s="15">
        <f t="shared" ref="R143:R145" si="427">+P143*C143</f>
        <v>0</v>
      </c>
      <c r="S143" s="10" t="str">
        <f>IFERROR(VLOOKUP(A143,'5'!U:V,2,0),"0")</f>
        <v>0</v>
      </c>
      <c r="T143" s="5" t="s">
        <v>168</v>
      </c>
      <c r="U143" s="15">
        <f t="shared" ref="U143:U145" si="428">+S143*C143</f>
        <v>0</v>
      </c>
      <c r="V143" s="10" t="str">
        <f>IFERROR(VLOOKUP(A143,'6'!U:V,2,0),"0")</f>
        <v>0</v>
      </c>
      <c r="W143" s="5" t="s">
        <v>168</v>
      </c>
      <c r="X143" s="15">
        <f t="shared" ref="X143:X145" si="429">+V143*C143</f>
        <v>0</v>
      </c>
      <c r="Y143" s="10" t="str">
        <f>IFERROR(VLOOKUP(A143,'7'!U:V,2,0),"0")</f>
        <v>0</v>
      </c>
      <c r="Z143" s="5" t="s">
        <v>168</v>
      </c>
      <c r="AA143" s="15">
        <f t="shared" ref="AA143:AA145" si="430">+Y143*C143</f>
        <v>0</v>
      </c>
      <c r="AB143" s="10" t="str">
        <f>IFERROR(VLOOKUP(A143,'8'!U:V,2,0),"0")</f>
        <v>0</v>
      </c>
      <c r="AC143" s="5" t="s">
        <v>168</v>
      </c>
      <c r="AD143" s="15">
        <f t="shared" ref="AD143:AD145" si="431">+AB143*C143</f>
        <v>0</v>
      </c>
      <c r="AE143" s="10" t="str">
        <f>IFERROR(VLOOKUP(A143,'9'!U:V,2,0),"0")</f>
        <v>0</v>
      </c>
      <c r="AF143" s="5" t="s">
        <v>168</v>
      </c>
      <c r="AG143" s="15">
        <f t="shared" ref="AG143:AG145" si="432">+AE143*C143</f>
        <v>0</v>
      </c>
      <c r="AH143" s="10" t="str">
        <f>IFERROR(VLOOKUP(A143,'10'!U:V,2,0),"0")</f>
        <v>0</v>
      </c>
      <c r="AI143" s="5" t="s">
        <v>168</v>
      </c>
      <c r="AJ143" s="15">
        <f t="shared" ref="AJ143:AJ145" si="433">+AH143*C143</f>
        <v>0</v>
      </c>
      <c r="AK143" s="10" t="str">
        <f>IFERROR(VLOOKUP(A143,'11'!U:V,2,0),"0")</f>
        <v>0</v>
      </c>
      <c r="AL143" s="5" t="s">
        <v>168</v>
      </c>
      <c r="AM143" s="15">
        <f t="shared" ref="AM143:AM145" si="434">+AK143*C143</f>
        <v>0</v>
      </c>
      <c r="AN143" s="10" t="str">
        <f>IFERROR(VLOOKUP(A143,'12'!U:V,2,0),"0")</f>
        <v>0</v>
      </c>
      <c r="AO143" s="5" t="s">
        <v>168</v>
      </c>
      <c r="AP143" s="15">
        <f t="shared" ref="AP143:AP145" si="435">+AN143*C143</f>
        <v>0</v>
      </c>
      <c r="AQ143" s="10" t="str">
        <f>IFERROR(VLOOKUP(A143,'13'!U:V,2,0),"0")</f>
        <v>0</v>
      </c>
      <c r="AR143" s="5" t="s">
        <v>168</v>
      </c>
      <c r="AS143" s="15">
        <f t="shared" ref="AS143:AS145" si="436">+AQ143*C143</f>
        <v>0</v>
      </c>
      <c r="AT143" s="10" t="str">
        <f>IFERROR(VLOOKUP(A143,'14'!U:V,2,0),"0")</f>
        <v>0</v>
      </c>
      <c r="AU143" s="5" t="s">
        <v>168</v>
      </c>
      <c r="AV143" s="15">
        <f t="shared" ref="AV143:AV145" si="437">+AT143*C143</f>
        <v>0</v>
      </c>
      <c r="AW143" s="10" t="str">
        <f>IFERROR(VLOOKUP(A143,'15'!U:V,2,0),"0")</f>
        <v>0</v>
      </c>
      <c r="AX143" s="5" t="s">
        <v>168</v>
      </c>
      <c r="AY143" s="15">
        <f t="shared" ref="AY143:AY145" si="438">+AW143*C143</f>
        <v>0</v>
      </c>
      <c r="AZ143" s="10" t="str">
        <f>IFERROR(VLOOKUP(A143,'16'!U:V,2,0),"0")</f>
        <v>0</v>
      </c>
      <c r="BA143" s="5" t="s">
        <v>168</v>
      </c>
      <c r="BB143" s="15">
        <f t="shared" ref="BB143:BB145" si="439">+AZ143*C143</f>
        <v>0</v>
      </c>
      <c r="BC143" s="10" t="str">
        <f>IFERROR(VLOOKUP(A143,'17'!U:V,2,0),"0")</f>
        <v>0</v>
      </c>
      <c r="BD143" s="5" t="s">
        <v>168</v>
      </c>
      <c r="BE143" s="15">
        <f t="shared" ref="BE143:BE145" si="440">+BC143*C143</f>
        <v>0</v>
      </c>
      <c r="BF143" s="10" t="str">
        <f>IFERROR(VLOOKUP(A143,'18'!U:V,2,0),"0")</f>
        <v>0</v>
      </c>
      <c r="BG143" s="5" t="s">
        <v>168</v>
      </c>
      <c r="BH143" s="15">
        <f t="shared" ref="BH143:BH145" si="441">+BF143*C143</f>
        <v>0</v>
      </c>
      <c r="BI143" s="10" t="str">
        <f>IFERROR(VLOOKUP(A143,'19'!U:V,2,0),"0")</f>
        <v>0</v>
      </c>
      <c r="BJ143" s="5" t="s">
        <v>168</v>
      </c>
      <c r="BK143" s="15">
        <f t="shared" ref="BK143:BK145" si="442">+BI143*C143</f>
        <v>0</v>
      </c>
      <c r="BL143" s="10" t="str">
        <f>IFERROR(VLOOKUP(A143,'20'!U:V,2,0),"0")</f>
        <v>0</v>
      </c>
      <c r="BM143" s="5" t="s">
        <v>168</v>
      </c>
      <c r="BN143" s="15">
        <f t="shared" ref="BN143:BN145" si="443">+BL143*C143</f>
        <v>0</v>
      </c>
      <c r="BO143" s="10" t="str">
        <f>IFERROR(VLOOKUP(A143,'21'!U:V,2,0),"0")</f>
        <v>0</v>
      </c>
      <c r="BP143" s="5" t="s">
        <v>168</v>
      </c>
      <c r="BQ143" s="15">
        <f t="shared" ref="BQ143:BQ145" si="444">+BO143*C143</f>
        <v>0</v>
      </c>
      <c r="BR143" s="10" t="str">
        <f>IFERROR(VLOOKUP(A143,'22'!U:V,2,0),"0")</f>
        <v>0</v>
      </c>
      <c r="BS143" s="5" t="s">
        <v>168</v>
      </c>
      <c r="BT143" s="15">
        <f t="shared" ref="BT143:BT145" si="445">+BR143*C143</f>
        <v>0</v>
      </c>
      <c r="BU143" s="10" t="str">
        <f>IFERROR(VLOOKUP(A143,'23'!U:V,2,0),"0")</f>
        <v>0</v>
      </c>
      <c r="BV143" s="5" t="s">
        <v>168</v>
      </c>
      <c r="BW143" s="15">
        <f t="shared" ref="BW143:BW145" si="446">+BU143*C143</f>
        <v>0</v>
      </c>
      <c r="BX143" s="10" t="str">
        <f>IFERROR(VLOOKUP(A143,'24'!U:V,2,0),"0")</f>
        <v>0</v>
      </c>
      <c r="BY143" s="5" t="s">
        <v>168</v>
      </c>
      <c r="BZ143" s="15">
        <f t="shared" ref="BZ143:BZ145" si="447">+BX143*C143</f>
        <v>0</v>
      </c>
      <c r="CA143" s="10" t="str">
        <f>IFERROR(VLOOKUP(A143,'25'!U:V,2,0),"0")</f>
        <v>0</v>
      </c>
      <c r="CB143" s="5" t="s">
        <v>168</v>
      </c>
      <c r="CC143" s="15">
        <f t="shared" ref="CC143:CC145" si="448">+CA143*C143</f>
        <v>0</v>
      </c>
      <c r="CD143" s="10" t="str">
        <f>IFERROR(VLOOKUP(A143,'26'!U:V,2,0),"0")</f>
        <v>0</v>
      </c>
      <c r="CE143" s="5" t="s">
        <v>168</v>
      </c>
      <c r="CF143" s="15">
        <f t="shared" ref="CF143:CF145" si="449">+CD143*C143</f>
        <v>0</v>
      </c>
      <c r="CG143" s="10" t="str">
        <f>IFERROR(VLOOKUP(A143,'27'!U:V,2,0),"0")</f>
        <v>0</v>
      </c>
      <c r="CH143" s="5" t="s">
        <v>168</v>
      </c>
      <c r="CI143" s="15">
        <f t="shared" ref="CI143:CI145" si="450">+CG143*C143</f>
        <v>0</v>
      </c>
      <c r="CJ143" s="10" t="str">
        <f>IFERROR(VLOOKUP(A143,'28'!U:V,2,0),"0")</f>
        <v>0</v>
      </c>
      <c r="CK143" s="5" t="s">
        <v>168</v>
      </c>
      <c r="CL143" s="15">
        <f t="shared" ref="CL143:CL145" si="451">+CJ143*C143</f>
        <v>0</v>
      </c>
      <c r="CM143" s="10" t="str">
        <f>IFERROR(VLOOKUP(A143,'29'!U:V,2,0),"0")</f>
        <v>0</v>
      </c>
      <c r="CN143" s="5" t="s">
        <v>168</v>
      </c>
      <c r="CO143" s="15">
        <f t="shared" ref="CO143:CO145" si="452">+CM143*C143</f>
        <v>0</v>
      </c>
      <c r="CP143" s="10" t="str">
        <f>IFERROR(VLOOKUP(A143,'30'!U:V,2,0),"0")</f>
        <v>0</v>
      </c>
      <c r="CQ143" s="5" t="s">
        <v>168</v>
      </c>
      <c r="CR143" s="15">
        <f t="shared" ref="CR143:CR145" si="453">+CP143*C143</f>
        <v>0</v>
      </c>
      <c r="CS143" s="10" t="str">
        <f>IFERROR(VLOOKUP(A143,'31'!U:V,2,0),"0")</f>
        <v>0</v>
      </c>
      <c r="CT143" s="5" t="s">
        <v>168</v>
      </c>
      <c r="CU143" s="15">
        <f t="shared" si="422"/>
        <v>0</v>
      </c>
      <c r="CV143" s="10" t="str">
        <f>IFERROR(VLOOKUP(A143,'เซต1-28'!V:W,2,0),"0")</f>
        <v>0</v>
      </c>
      <c r="CW143" s="5" t="s">
        <v>168</v>
      </c>
      <c r="CX143" s="15">
        <f t="shared" si="421"/>
        <v>0</v>
      </c>
    </row>
    <row r="144" spans="1:102" x14ac:dyDescent="0.25">
      <c r="A144" s="5" t="s">
        <v>842</v>
      </c>
      <c r="B144" s="4" t="s">
        <v>841</v>
      </c>
      <c r="C144" s="13">
        <v>71.36</v>
      </c>
      <c r="D144" s="19">
        <f t="shared" si="420"/>
        <v>0</v>
      </c>
      <c r="E144" s="5" t="s">
        <v>168</v>
      </c>
      <c r="F144" s="13">
        <f t="shared" si="423"/>
        <v>0</v>
      </c>
      <c r="G144" s="10" t="str">
        <f>IFERROR(VLOOKUP(A144,'1'!U:V,2,0),"0")</f>
        <v>0</v>
      </c>
      <c r="H144" s="5" t="s">
        <v>168</v>
      </c>
      <c r="I144" s="15">
        <f t="shared" si="424"/>
        <v>0</v>
      </c>
      <c r="J144" s="10" t="str">
        <f>IFERROR(VLOOKUP(A144,'2'!U:V,2,0),"0")</f>
        <v>0</v>
      </c>
      <c r="K144" s="5" t="s">
        <v>168</v>
      </c>
      <c r="L144" s="15">
        <f t="shared" si="425"/>
        <v>0</v>
      </c>
      <c r="M144" s="10" t="str">
        <f>IFERROR(VLOOKUP(A144,'3'!U:V,2,0),"0")</f>
        <v>0</v>
      </c>
      <c r="N144" s="5" t="s">
        <v>168</v>
      </c>
      <c r="O144" s="15">
        <f t="shared" si="426"/>
        <v>0</v>
      </c>
      <c r="P144" s="10" t="str">
        <f>IFERROR(VLOOKUP(A144,'4'!U:V,2,0),"0")</f>
        <v>0</v>
      </c>
      <c r="Q144" s="5" t="s">
        <v>168</v>
      </c>
      <c r="R144" s="15">
        <f t="shared" si="427"/>
        <v>0</v>
      </c>
      <c r="S144" s="10" t="str">
        <f>IFERROR(VLOOKUP(A144,'5'!U:V,2,0),"0")</f>
        <v>0</v>
      </c>
      <c r="T144" s="5" t="s">
        <v>168</v>
      </c>
      <c r="U144" s="15">
        <f t="shared" si="428"/>
        <v>0</v>
      </c>
      <c r="V144" s="10" t="str">
        <f>IFERROR(VLOOKUP(A144,'6'!U:V,2,0),"0")</f>
        <v>0</v>
      </c>
      <c r="W144" s="5" t="s">
        <v>168</v>
      </c>
      <c r="X144" s="15">
        <f t="shared" si="429"/>
        <v>0</v>
      </c>
      <c r="Y144" s="10" t="str">
        <f>IFERROR(VLOOKUP(A144,'7'!U:V,2,0),"0")</f>
        <v>0</v>
      </c>
      <c r="Z144" s="5" t="s">
        <v>168</v>
      </c>
      <c r="AA144" s="15">
        <f t="shared" si="430"/>
        <v>0</v>
      </c>
      <c r="AB144" s="10" t="str">
        <f>IFERROR(VLOOKUP(A144,'8'!U:V,2,0),"0")</f>
        <v>0</v>
      </c>
      <c r="AC144" s="5" t="s">
        <v>168</v>
      </c>
      <c r="AD144" s="15">
        <f t="shared" si="431"/>
        <v>0</v>
      </c>
      <c r="AE144" s="10" t="str">
        <f>IFERROR(VLOOKUP(A144,'9'!U:V,2,0),"0")</f>
        <v>0</v>
      </c>
      <c r="AF144" s="5" t="s">
        <v>168</v>
      </c>
      <c r="AG144" s="15">
        <f t="shared" si="432"/>
        <v>0</v>
      </c>
      <c r="AH144" s="10" t="str">
        <f>IFERROR(VLOOKUP(A144,'10'!U:V,2,0),"0")</f>
        <v>0</v>
      </c>
      <c r="AI144" s="5" t="s">
        <v>168</v>
      </c>
      <c r="AJ144" s="15">
        <f t="shared" si="433"/>
        <v>0</v>
      </c>
      <c r="AK144" s="10" t="str">
        <f>IFERROR(VLOOKUP(A144,'11'!U:V,2,0),"0")</f>
        <v>0</v>
      </c>
      <c r="AL144" s="5" t="s">
        <v>168</v>
      </c>
      <c r="AM144" s="15">
        <f t="shared" si="434"/>
        <v>0</v>
      </c>
      <c r="AN144" s="10" t="str">
        <f>IFERROR(VLOOKUP(A144,'12'!U:V,2,0),"0")</f>
        <v>0</v>
      </c>
      <c r="AO144" s="5" t="s">
        <v>168</v>
      </c>
      <c r="AP144" s="15">
        <f t="shared" si="435"/>
        <v>0</v>
      </c>
      <c r="AQ144" s="10" t="str">
        <f>IFERROR(VLOOKUP(A144,'13'!U:V,2,0),"0")</f>
        <v>0</v>
      </c>
      <c r="AR144" s="5" t="s">
        <v>168</v>
      </c>
      <c r="AS144" s="15">
        <f t="shared" si="436"/>
        <v>0</v>
      </c>
      <c r="AT144" s="10" t="str">
        <f>IFERROR(VLOOKUP(A144,'14'!U:V,2,0),"0")</f>
        <v>0</v>
      </c>
      <c r="AU144" s="5" t="s">
        <v>168</v>
      </c>
      <c r="AV144" s="15">
        <f t="shared" si="437"/>
        <v>0</v>
      </c>
      <c r="AW144" s="10" t="str">
        <f>IFERROR(VLOOKUP(A144,'15'!U:V,2,0),"0")</f>
        <v>0</v>
      </c>
      <c r="AX144" s="5" t="s">
        <v>168</v>
      </c>
      <c r="AY144" s="15">
        <f t="shared" si="438"/>
        <v>0</v>
      </c>
      <c r="AZ144" s="10" t="str">
        <f>IFERROR(VLOOKUP(A144,'16'!U:V,2,0),"0")</f>
        <v>0</v>
      </c>
      <c r="BA144" s="5" t="s">
        <v>168</v>
      </c>
      <c r="BB144" s="15">
        <f t="shared" si="439"/>
        <v>0</v>
      </c>
      <c r="BC144" s="10" t="str">
        <f>IFERROR(VLOOKUP(A144,'17'!U:V,2,0),"0")</f>
        <v>0</v>
      </c>
      <c r="BD144" s="5" t="s">
        <v>168</v>
      </c>
      <c r="BE144" s="15">
        <f t="shared" si="440"/>
        <v>0</v>
      </c>
      <c r="BF144" s="10" t="str">
        <f>IFERROR(VLOOKUP(A144,'18'!U:V,2,0),"0")</f>
        <v>0</v>
      </c>
      <c r="BG144" s="5" t="s">
        <v>168</v>
      </c>
      <c r="BH144" s="15">
        <f t="shared" si="441"/>
        <v>0</v>
      </c>
      <c r="BI144" s="10" t="str">
        <f>IFERROR(VLOOKUP(A144,'19'!U:V,2,0),"0")</f>
        <v>0</v>
      </c>
      <c r="BJ144" s="5" t="s">
        <v>168</v>
      </c>
      <c r="BK144" s="15">
        <f t="shared" si="442"/>
        <v>0</v>
      </c>
      <c r="BL144" s="10" t="str">
        <f>IFERROR(VLOOKUP(A144,'20'!U:V,2,0),"0")</f>
        <v>0</v>
      </c>
      <c r="BM144" s="5" t="s">
        <v>168</v>
      </c>
      <c r="BN144" s="15">
        <f t="shared" si="443"/>
        <v>0</v>
      </c>
      <c r="BO144" s="10" t="str">
        <f>IFERROR(VLOOKUP(A144,'21'!U:V,2,0),"0")</f>
        <v>0</v>
      </c>
      <c r="BP144" s="5" t="s">
        <v>168</v>
      </c>
      <c r="BQ144" s="15">
        <f t="shared" si="444"/>
        <v>0</v>
      </c>
      <c r="BR144" s="10" t="str">
        <f>IFERROR(VLOOKUP(A144,'22'!U:V,2,0),"0")</f>
        <v>0</v>
      </c>
      <c r="BS144" s="5" t="s">
        <v>168</v>
      </c>
      <c r="BT144" s="15">
        <f t="shared" si="445"/>
        <v>0</v>
      </c>
      <c r="BU144" s="10" t="str">
        <f>IFERROR(VLOOKUP(A144,'23'!U:V,2,0),"0")</f>
        <v>0</v>
      </c>
      <c r="BV144" s="5" t="s">
        <v>168</v>
      </c>
      <c r="BW144" s="15">
        <f t="shared" si="446"/>
        <v>0</v>
      </c>
      <c r="BX144" s="10" t="str">
        <f>IFERROR(VLOOKUP(A144,'24'!U:V,2,0),"0")</f>
        <v>0</v>
      </c>
      <c r="BY144" s="5" t="s">
        <v>168</v>
      </c>
      <c r="BZ144" s="15">
        <f t="shared" si="447"/>
        <v>0</v>
      </c>
      <c r="CA144" s="10" t="str">
        <f>IFERROR(VLOOKUP(A144,'25'!U:V,2,0),"0")</f>
        <v>0</v>
      </c>
      <c r="CB144" s="5" t="s">
        <v>168</v>
      </c>
      <c r="CC144" s="15">
        <f t="shared" si="448"/>
        <v>0</v>
      </c>
      <c r="CD144" s="10" t="str">
        <f>IFERROR(VLOOKUP(A144,'26'!U:V,2,0),"0")</f>
        <v>0</v>
      </c>
      <c r="CE144" s="5" t="s">
        <v>168</v>
      </c>
      <c r="CF144" s="15">
        <f t="shared" si="449"/>
        <v>0</v>
      </c>
      <c r="CG144" s="10" t="str">
        <f>IFERROR(VLOOKUP(A144,'27'!U:V,2,0),"0")</f>
        <v>0</v>
      </c>
      <c r="CH144" s="5" t="s">
        <v>168</v>
      </c>
      <c r="CI144" s="15">
        <f t="shared" si="450"/>
        <v>0</v>
      </c>
      <c r="CJ144" s="10" t="str">
        <f>IFERROR(VLOOKUP(A144,'28'!U:V,2,0),"0")</f>
        <v>0</v>
      </c>
      <c r="CK144" s="5" t="s">
        <v>168</v>
      </c>
      <c r="CL144" s="15">
        <f t="shared" si="451"/>
        <v>0</v>
      </c>
      <c r="CM144" s="10" t="str">
        <f>IFERROR(VLOOKUP(A144,'29'!U:V,2,0),"0")</f>
        <v>0</v>
      </c>
      <c r="CN144" s="5" t="s">
        <v>168</v>
      </c>
      <c r="CO144" s="15">
        <f t="shared" si="452"/>
        <v>0</v>
      </c>
      <c r="CP144" s="10" t="str">
        <f>IFERROR(VLOOKUP(A144,'30'!U:V,2,0),"0")</f>
        <v>0</v>
      </c>
      <c r="CQ144" s="5" t="s">
        <v>168</v>
      </c>
      <c r="CR144" s="15">
        <f t="shared" si="453"/>
        <v>0</v>
      </c>
      <c r="CS144" s="10" t="str">
        <f>IFERROR(VLOOKUP(A144,'31'!U:V,2,0),"0")</f>
        <v>0</v>
      </c>
      <c r="CT144" s="5" t="s">
        <v>168</v>
      </c>
      <c r="CU144" s="15">
        <f t="shared" si="422"/>
        <v>0</v>
      </c>
      <c r="CV144" s="10" t="str">
        <f>IFERROR(VLOOKUP(A144,'เซต1-28'!V:W,2,0),"0")</f>
        <v>0</v>
      </c>
      <c r="CW144" s="5" t="s">
        <v>168</v>
      </c>
      <c r="CX144" s="15">
        <f t="shared" si="421"/>
        <v>0</v>
      </c>
    </row>
    <row r="145" spans="1:102" x14ac:dyDescent="0.25">
      <c r="A145" s="5" t="s">
        <v>840</v>
      </c>
      <c r="B145" s="4" t="s">
        <v>841</v>
      </c>
      <c r="C145" s="13">
        <v>71.36</v>
      </c>
      <c r="D145" s="19">
        <f t="shared" si="420"/>
        <v>0</v>
      </c>
      <c r="E145" s="5" t="s">
        <v>168</v>
      </c>
      <c r="F145" s="13">
        <f t="shared" si="423"/>
        <v>0</v>
      </c>
      <c r="G145" s="10" t="str">
        <f>IFERROR(VLOOKUP(A145,'1'!U:V,2,0),"0")</f>
        <v>0</v>
      </c>
      <c r="H145" s="5" t="s">
        <v>168</v>
      </c>
      <c r="I145" s="15">
        <f t="shared" si="424"/>
        <v>0</v>
      </c>
      <c r="J145" s="10" t="str">
        <f>IFERROR(VLOOKUP(A145,'2'!U:V,2,0),"0")</f>
        <v>0</v>
      </c>
      <c r="K145" s="5" t="s">
        <v>168</v>
      </c>
      <c r="L145" s="15">
        <f t="shared" si="425"/>
        <v>0</v>
      </c>
      <c r="M145" s="10" t="str">
        <f>IFERROR(VLOOKUP(A145,'3'!U:V,2,0),"0")</f>
        <v>0</v>
      </c>
      <c r="N145" s="5" t="s">
        <v>168</v>
      </c>
      <c r="O145" s="15">
        <f t="shared" si="426"/>
        <v>0</v>
      </c>
      <c r="P145" s="10" t="str">
        <f>IFERROR(VLOOKUP(A145,'4'!U:V,2,0),"0")</f>
        <v>0</v>
      </c>
      <c r="Q145" s="5" t="s">
        <v>168</v>
      </c>
      <c r="R145" s="15">
        <f t="shared" si="427"/>
        <v>0</v>
      </c>
      <c r="S145" s="10" t="str">
        <f>IFERROR(VLOOKUP(A145,'5'!U:V,2,0),"0")</f>
        <v>0</v>
      </c>
      <c r="T145" s="5" t="s">
        <v>168</v>
      </c>
      <c r="U145" s="15">
        <f t="shared" si="428"/>
        <v>0</v>
      </c>
      <c r="V145" s="10" t="str">
        <f>IFERROR(VLOOKUP(A145,'6'!U:V,2,0),"0")</f>
        <v>0</v>
      </c>
      <c r="W145" s="5" t="s">
        <v>168</v>
      </c>
      <c r="X145" s="15">
        <f t="shared" si="429"/>
        <v>0</v>
      </c>
      <c r="Y145" s="10" t="str">
        <f>IFERROR(VLOOKUP(A145,'7'!U:V,2,0),"0")</f>
        <v>0</v>
      </c>
      <c r="Z145" s="5" t="s">
        <v>168</v>
      </c>
      <c r="AA145" s="15">
        <f t="shared" si="430"/>
        <v>0</v>
      </c>
      <c r="AB145" s="10" t="str">
        <f>IFERROR(VLOOKUP(A145,'8'!U:V,2,0),"0")</f>
        <v>0</v>
      </c>
      <c r="AC145" s="5" t="s">
        <v>168</v>
      </c>
      <c r="AD145" s="15">
        <f t="shared" si="431"/>
        <v>0</v>
      </c>
      <c r="AE145" s="10" t="str">
        <f>IFERROR(VLOOKUP(A145,'9'!U:V,2,0),"0")</f>
        <v>0</v>
      </c>
      <c r="AF145" s="5" t="s">
        <v>168</v>
      </c>
      <c r="AG145" s="15">
        <f t="shared" si="432"/>
        <v>0</v>
      </c>
      <c r="AH145" s="10" t="str">
        <f>IFERROR(VLOOKUP(A145,'10'!U:V,2,0),"0")</f>
        <v>0</v>
      </c>
      <c r="AI145" s="5" t="s">
        <v>168</v>
      </c>
      <c r="AJ145" s="15">
        <f t="shared" si="433"/>
        <v>0</v>
      </c>
      <c r="AK145" s="10" t="str">
        <f>IFERROR(VLOOKUP(A145,'11'!U:V,2,0),"0")</f>
        <v>0</v>
      </c>
      <c r="AL145" s="5" t="s">
        <v>168</v>
      </c>
      <c r="AM145" s="15">
        <f t="shared" si="434"/>
        <v>0</v>
      </c>
      <c r="AN145" s="10" t="str">
        <f>IFERROR(VLOOKUP(A145,'12'!U:V,2,0),"0")</f>
        <v>0</v>
      </c>
      <c r="AO145" s="5" t="s">
        <v>168</v>
      </c>
      <c r="AP145" s="15">
        <f t="shared" si="435"/>
        <v>0</v>
      </c>
      <c r="AQ145" s="10" t="str">
        <f>IFERROR(VLOOKUP(A145,'13'!U:V,2,0),"0")</f>
        <v>0</v>
      </c>
      <c r="AR145" s="5" t="s">
        <v>168</v>
      </c>
      <c r="AS145" s="15">
        <f t="shared" si="436"/>
        <v>0</v>
      </c>
      <c r="AT145" s="10" t="str">
        <f>IFERROR(VLOOKUP(A145,'14'!U:V,2,0),"0")</f>
        <v>0</v>
      </c>
      <c r="AU145" s="5" t="s">
        <v>168</v>
      </c>
      <c r="AV145" s="15">
        <f t="shared" si="437"/>
        <v>0</v>
      </c>
      <c r="AW145" s="10" t="str">
        <f>IFERROR(VLOOKUP(A145,'15'!U:V,2,0),"0")</f>
        <v>0</v>
      </c>
      <c r="AX145" s="5" t="s">
        <v>168</v>
      </c>
      <c r="AY145" s="15">
        <f t="shared" si="438"/>
        <v>0</v>
      </c>
      <c r="AZ145" s="10" t="str">
        <f>IFERROR(VLOOKUP(A145,'16'!U:V,2,0),"0")</f>
        <v>0</v>
      </c>
      <c r="BA145" s="5" t="s">
        <v>168</v>
      </c>
      <c r="BB145" s="15">
        <f t="shared" si="439"/>
        <v>0</v>
      </c>
      <c r="BC145" s="10" t="str">
        <f>IFERROR(VLOOKUP(A145,'17'!U:V,2,0),"0")</f>
        <v>0</v>
      </c>
      <c r="BD145" s="5" t="s">
        <v>168</v>
      </c>
      <c r="BE145" s="15">
        <f t="shared" si="440"/>
        <v>0</v>
      </c>
      <c r="BF145" s="10" t="str">
        <f>IFERROR(VLOOKUP(A145,'18'!U:V,2,0),"0")</f>
        <v>0</v>
      </c>
      <c r="BG145" s="5" t="s">
        <v>168</v>
      </c>
      <c r="BH145" s="15">
        <f t="shared" si="441"/>
        <v>0</v>
      </c>
      <c r="BI145" s="10" t="str">
        <f>IFERROR(VLOOKUP(A145,'19'!U:V,2,0),"0")</f>
        <v>0</v>
      </c>
      <c r="BJ145" s="5" t="s">
        <v>168</v>
      </c>
      <c r="BK145" s="15">
        <f t="shared" si="442"/>
        <v>0</v>
      </c>
      <c r="BL145" s="10" t="str">
        <f>IFERROR(VLOOKUP(A145,'20'!U:V,2,0),"0")</f>
        <v>0</v>
      </c>
      <c r="BM145" s="5" t="s">
        <v>168</v>
      </c>
      <c r="BN145" s="15">
        <f t="shared" si="443"/>
        <v>0</v>
      </c>
      <c r="BO145" s="10" t="str">
        <f>IFERROR(VLOOKUP(A145,'21'!U:V,2,0),"0")</f>
        <v>0</v>
      </c>
      <c r="BP145" s="5" t="s">
        <v>168</v>
      </c>
      <c r="BQ145" s="15">
        <f t="shared" si="444"/>
        <v>0</v>
      </c>
      <c r="BR145" s="10" t="str">
        <f>IFERROR(VLOOKUP(A145,'22'!U:V,2,0),"0")</f>
        <v>0</v>
      </c>
      <c r="BS145" s="5" t="s">
        <v>168</v>
      </c>
      <c r="BT145" s="15">
        <f t="shared" si="445"/>
        <v>0</v>
      </c>
      <c r="BU145" s="10" t="str">
        <f>IFERROR(VLOOKUP(A145,'23'!U:V,2,0),"0")</f>
        <v>0</v>
      </c>
      <c r="BV145" s="5" t="s">
        <v>168</v>
      </c>
      <c r="BW145" s="15">
        <f t="shared" si="446"/>
        <v>0</v>
      </c>
      <c r="BX145" s="10" t="str">
        <f>IFERROR(VLOOKUP(A145,'24'!U:V,2,0),"0")</f>
        <v>0</v>
      </c>
      <c r="BY145" s="5" t="s">
        <v>168</v>
      </c>
      <c r="BZ145" s="15">
        <f t="shared" si="447"/>
        <v>0</v>
      </c>
      <c r="CA145" s="10" t="str">
        <f>IFERROR(VLOOKUP(A145,'25'!U:V,2,0),"0")</f>
        <v>0</v>
      </c>
      <c r="CB145" s="5" t="s">
        <v>168</v>
      </c>
      <c r="CC145" s="15">
        <f t="shared" si="448"/>
        <v>0</v>
      </c>
      <c r="CD145" s="10" t="str">
        <f>IFERROR(VLOOKUP(A145,'26'!U:V,2,0),"0")</f>
        <v>0</v>
      </c>
      <c r="CE145" s="5" t="s">
        <v>168</v>
      </c>
      <c r="CF145" s="15">
        <f t="shared" si="449"/>
        <v>0</v>
      </c>
      <c r="CG145" s="10" t="str">
        <f>IFERROR(VLOOKUP(A145,'27'!U:V,2,0),"0")</f>
        <v>0</v>
      </c>
      <c r="CH145" s="5" t="s">
        <v>168</v>
      </c>
      <c r="CI145" s="15">
        <f t="shared" si="450"/>
        <v>0</v>
      </c>
      <c r="CJ145" s="10" t="str">
        <f>IFERROR(VLOOKUP(A145,'28'!U:V,2,0),"0")</f>
        <v>0</v>
      </c>
      <c r="CK145" s="5" t="s">
        <v>168</v>
      </c>
      <c r="CL145" s="15">
        <f t="shared" si="451"/>
        <v>0</v>
      </c>
      <c r="CM145" s="10" t="str">
        <f>IFERROR(VLOOKUP(A145,'29'!U:V,2,0),"0")</f>
        <v>0</v>
      </c>
      <c r="CN145" s="5" t="s">
        <v>168</v>
      </c>
      <c r="CO145" s="15">
        <f t="shared" si="452"/>
        <v>0</v>
      </c>
      <c r="CP145" s="10" t="str">
        <f>IFERROR(VLOOKUP(A145,'30'!U:V,2,0),"0")</f>
        <v>0</v>
      </c>
      <c r="CQ145" s="5" t="s">
        <v>168</v>
      </c>
      <c r="CR145" s="15">
        <f t="shared" si="453"/>
        <v>0</v>
      </c>
      <c r="CS145" s="10" t="str">
        <f>IFERROR(VLOOKUP(A145,'31'!U:V,2,0),"0")</f>
        <v>0</v>
      </c>
      <c r="CT145" s="5" t="s">
        <v>168</v>
      </c>
      <c r="CU145" s="15">
        <f t="shared" si="422"/>
        <v>0</v>
      </c>
      <c r="CV145" s="10" t="str">
        <f>IFERROR(VLOOKUP(A145,'เซต1-28'!V:W,2,0),"0")</f>
        <v>0</v>
      </c>
      <c r="CW145" s="5" t="s">
        <v>168</v>
      </c>
      <c r="CX145" s="15">
        <f t="shared" si="421"/>
        <v>0</v>
      </c>
    </row>
    <row r="146" spans="1:102" x14ac:dyDescent="0.25">
      <c r="A146" s="5" t="s">
        <v>838</v>
      </c>
      <c r="B146" s="4" t="s">
        <v>839</v>
      </c>
      <c r="C146" s="13">
        <v>14.89</v>
      </c>
      <c r="D146" s="19">
        <f t="shared" si="420"/>
        <v>0</v>
      </c>
      <c r="E146" s="5" t="s">
        <v>168</v>
      </c>
      <c r="F146" s="13">
        <f t="shared" ref="F146" si="454">+D146*C146</f>
        <v>0</v>
      </c>
      <c r="G146" s="10" t="str">
        <f>IFERROR(VLOOKUP(A146,'1'!U:V,2,0),"0")</f>
        <v>0</v>
      </c>
      <c r="H146" s="5" t="s">
        <v>168</v>
      </c>
      <c r="I146" s="15">
        <f t="shared" ref="I146" si="455">+G146*C146</f>
        <v>0</v>
      </c>
      <c r="J146" s="10" t="str">
        <f>IFERROR(VLOOKUP(A146,'2'!U:V,2,0),"0")</f>
        <v>0</v>
      </c>
      <c r="K146" s="5" t="s">
        <v>168</v>
      </c>
      <c r="L146" s="15">
        <f t="shared" ref="L146" si="456">+J146*C146</f>
        <v>0</v>
      </c>
      <c r="M146" s="10" t="str">
        <f>IFERROR(VLOOKUP(A146,'3'!U:V,2,0),"0")</f>
        <v>0</v>
      </c>
      <c r="N146" s="5" t="s">
        <v>168</v>
      </c>
      <c r="O146" s="15">
        <f t="shared" ref="O146" si="457">+M146*C146</f>
        <v>0</v>
      </c>
      <c r="P146" s="10" t="str">
        <f>IFERROR(VLOOKUP(A146,'4'!U:V,2,0),"0")</f>
        <v>0</v>
      </c>
      <c r="Q146" s="5" t="s">
        <v>168</v>
      </c>
      <c r="R146" s="15">
        <f t="shared" ref="R146" si="458">+P146*C146</f>
        <v>0</v>
      </c>
      <c r="S146" s="10" t="str">
        <f>IFERROR(VLOOKUP(A146,'5'!U:V,2,0),"0")</f>
        <v>0</v>
      </c>
      <c r="T146" s="5" t="s">
        <v>168</v>
      </c>
      <c r="U146" s="15">
        <f t="shared" ref="U146" si="459">+S146*C146</f>
        <v>0</v>
      </c>
      <c r="V146" s="10" t="str">
        <f>IFERROR(VLOOKUP(A146,'6'!U:V,2,0),"0")</f>
        <v>0</v>
      </c>
      <c r="W146" s="5" t="s">
        <v>168</v>
      </c>
      <c r="X146" s="15">
        <f t="shared" ref="X146" si="460">+V146*C146</f>
        <v>0</v>
      </c>
      <c r="Y146" s="10" t="str">
        <f>IFERROR(VLOOKUP(A146,'7'!U:V,2,0),"0")</f>
        <v>0</v>
      </c>
      <c r="Z146" s="5" t="s">
        <v>168</v>
      </c>
      <c r="AA146" s="15">
        <f t="shared" ref="AA146" si="461">+Y146*C146</f>
        <v>0</v>
      </c>
      <c r="AB146" s="10" t="str">
        <f>IFERROR(VLOOKUP(A146,'8'!U:V,2,0),"0")</f>
        <v>0</v>
      </c>
      <c r="AC146" s="5" t="s">
        <v>168</v>
      </c>
      <c r="AD146" s="15">
        <f t="shared" ref="AD146" si="462">+AB146*C146</f>
        <v>0</v>
      </c>
      <c r="AE146" s="10" t="str">
        <f>IFERROR(VLOOKUP(A146,'9'!U:V,2,0),"0")</f>
        <v>0</v>
      </c>
      <c r="AF146" s="5" t="s">
        <v>168</v>
      </c>
      <c r="AG146" s="15">
        <f t="shared" ref="AG146" si="463">+AE146*C146</f>
        <v>0</v>
      </c>
      <c r="AH146" s="10" t="str">
        <f>IFERROR(VLOOKUP(A146,'10'!U:V,2,0),"0")</f>
        <v>0</v>
      </c>
      <c r="AI146" s="5" t="s">
        <v>168</v>
      </c>
      <c r="AJ146" s="15">
        <f t="shared" ref="AJ146" si="464">+AH146*C146</f>
        <v>0</v>
      </c>
      <c r="AK146" s="10" t="str">
        <f>IFERROR(VLOOKUP(A146,'11'!U:V,2,0),"0")</f>
        <v>0</v>
      </c>
      <c r="AL146" s="5" t="s">
        <v>168</v>
      </c>
      <c r="AM146" s="15">
        <f t="shared" ref="AM146" si="465">+AK146*C146</f>
        <v>0</v>
      </c>
      <c r="AN146" s="10" t="str">
        <f>IFERROR(VLOOKUP(A146,'12'!U:V,2,0),"0")</f>
        <v>0</v>
      </c>
      <c r="AO146" s="5" t="s">
        <v>168</v>
      </c>
      <c r="AP146" s="15">
        <f t="shared" ref="AP146" si="466">+AN146*C146</f>
        <v>0</v>
      </c>
      <c r="AQ146" s="10" t="str">
        <f>IFERROR(VLOOKUP(A146,'13'!U:V,2,0),"0")</f>
        <v>0</v>
      </c>
      <c r="AR146" s="5" t="s">
        <v>168</v>
      </c>
      <c r="AS146" s="15">
        <f t="shared" ref="AS146" si="467">+AQ146*C146</f>
        <v>0</v>
      </c>
      <c r="AT146" s="10" t="str">
        <f>IFERROR(VLOOKUP(A146,'14'!U:V,2,0),"0")</f>
        <v>0</v>
      </c>
      <c r="AU146" s="5" t="s">
        <v>168</v>
      </c>
      <c r="AV146" s="15">
        <f t="shared" ref="AV146" si="468">+AT146*C146</f>
        <v>0</v>
      </c>
      <c r="AW146" s="10" t="str">
        <f>IFERROR(VLOOKUP(A146,'15'!U:V,2,0),"0")</f>
        <v>0</v>
      </c>
      <c r="AX146" s="5" t="s">
        <v>168</v>
      </c>
      <c r="AY146" s="15">
        <f t="shared" ref="AY146" si="469">+AW146*C146</f>
        <v>0</v>
      </c>
      <c r="AZ146" s="10" t="str">
        <f>IFERROR(VLOOKUP(A146,'16'!U:V,2,0),"0")</f>
        <v>0</v>
      </c>
      <c r="BA146" s="5" t="s">
        <v>168</v>
      </c>
      <c r="BB146" s="15">
        <f t="shared" ref="BB146" si="470">+AZ146*C146</f>
        <v>0</v>
      </c>
      <c r="BC146" s="10" t="str">
        <f>IFERROR(VLOOKUP(A146,'17'!U:V,2,0),"0")</f>
        <v>0</v>
      </c>
      <c r="BD146" s="5" t="s">
        <v>168</v>
      </c>
      <c r="BE146" s="15">
        <f t="shared" ref="BE146" si="471">+BC146*C146</f>
        <v>0</v>
      </c>
      <c r="BF146" s="10" t="str">
        <f>IFERROR(VLOOKUP(A146,'18'!U:V,2,0),"0")</f>
        <v>0</v>
      </c>
      <c r="BG146" s="5" t="s">
        <v>168</v>
      </c>
      <c r="BH146" s="15">
        <f t="shared" ref="BH146" si="472">+BF146*C146</f>
        <v>0</v>
      </c>
      <c r="BI146" s="10" t="str">
        <f>IFERROR(VLOOKUP(A146,'19'!U:V,2,0),"0")</f>
        <v>0</v>
      </c>
      <c r="BJ146" s="5" t="s">
        <v>168</v>
      </c>
      <c r="BK146" s="15">
        <f t="shared" ref="BK146" si="473">+BI146*C146</f>
        <v>0</v>
      </c>
      <c r="BL146" s="10" t="str">
        <f>IFERROR(VLOOKUP(A146,'20'!U:V,2,0),"0")</f>
        <v>0</v>
      </c>
      <c r="BM146" s="5" t="s">
        <v>168</v>
      </c>
      <c r="BN146" s="15">
        <f t="shared" ref="BN146" si="474">+BL146*C146</f>
        <v>0</v>
      </c>
      <c r="BO146" s="10" t="str">
        <f>IFERROR(VLOOKUP(A146,'21'!U:V,2,0),"0")</f>
        <v>0</v>
      </c>
      <c r="BP146" s="5" t="s">
        <v>168</v>
      </c>
      <c r="BQ146" s="15">
        <f t="shared" ref="BQ146" si="475">+BO146*C146</f>
        <v>0</v>
      </c>
      <c r="BR146" s="10" t="str">
        <f>IFERROR(VLOOKUP(A146,'22'!U:V,2,0),"0")</f>
        <v>0</v>
      </c>
      <c r="BS146" s="5" t="s">
        <v>168</v>
      </c>
      <c r="BT146" s="15">
        <f t="shared" ref="BT146" si="476">+BR146*C146</f>
        <v>0</v>
      </c>
      <c r="BU146" s="10" t="str">
        <f>IFERROR(VLOOKUP(A146,'23'!U:V,2,0),"0")</f>
        <v>0</v>
      </c>
      <c r="BV146" s="5" t="s">
        <v>168</v>
      </c>
      <c r="BW146" s="15">
        <f t="shared" ref="BW146" si="477">+BU146*C146</f>
        <v>0</v>
      </c>
      <c r="BX146" s="10" t="str">
        <f>IFERROR(VLOOKUP(A146,'24'!U:V,2,0),"0")</f>
        <v>0</v>
      </c>
      <c r="BY146" s="5" t="s">
        <v>168</v>
      </c>
      <c r="BZ146" s="15">
        <f t="shared" ref="BZ146" si="478">+BX146*C146</f>
        <v>0</v>
      </c>
      <c r="CA146" s="10" t="str">
        <f>IFERROR(VLOOKUP(A146,'25'!U:V,2,0),"0")</f>
        <v>0</v>
      </c>
      <c r="CB146" s="5" t="s">
        <v>168</v>
      </c>
      <c r="CC146" s="15">
        <f t="shared" ref="CC146" si="479">+CA146*C146</f>
        <v>0</v>
      </c>
      <c r="CD146" s="10" t="str">
        <f>IFERROR(VLOOKUP(A146,'26'!U:V,2,0),"0")</f>
        <v>0</v>
      </c>
      <c r="CE146" s="5" t="s">
        <v>168</v>
      </c>
      <c r="CF146" s="15">
        <f t="shared" ref="CF146" si="480">+CD146*C146</f>
        <v>0</v>
      </c>
      <c r="CG146" s="10" t="str">
        <f>IFERROR(VLOOKUP(A146,'27'!U:V,2,0),"0")</f>
        <v>0</v>
      </c>
      <c r="CH146" s="5" t="s">
        <v>168</v>
      </c>
      <c r="CI146" s="15">
        <f t="shared" ref="CI146" si="481">+CG146*C146</f>
        <v>0</v>
      </c>
      <c r="CJ146" s="10" t="str">
        <f>IFERROR(VLOOKUP(A146,'28'!U:V,2,0),"0")</f>
        <v>0</v>
      </c>
      <c r="CK146" s="5" t="s">
        <v>168</v>
      </c>
      <c r="CL146" s="15">
        <f t="shared" ref="CL146" si="482">+CJ146*C146</f>
        <v>0</v>
      </c>
      <c r="CM146" s="10" t="str">
        <f>IFERROR(VLOOKUP(A146,'29'!U:V,2,0),"0")</f>
        <v>0</v>
      </c>
      <c r="CN146" s="5" t="s">
        <v>168</v>
      </c>
      <c r="CO146" s="15">
        <f t="shared" ref="CO146" si="483">+CM146*C146</f>
        <v>0</v>
      </c>
      <c r="CP146" s="10" t="str">
        <f>IFERROR(VLOOKUP(A146,'30'!U:V,2,0),"0")</f>
        <v>0</v>
      </c>
      <c r="CQ146" s="5" t="s">
        <v>168</v>
      </c>
      <c r="CR146" s="15">
        <f t="shared" ref="CR146" si="484">+CP146*C146</f>
        <v>0</v>
      </c>
      <c r="CS146" s="10" t="str">
        <f>IFERROR(VLOOKUP(A146,'31'!U:V,2,0),"0")</f>
        <v>0</v>
      </c>
      <c r="CT146" s="5" t="s">
        <v>168</v>
      </c>
      <c r="CU146" s="15">
        <f t="shared" si="422"/>
        <v>0</v>
      </c>
      <c r="CV146" s="10" t="str">
        <f>IFERROR(VLOOKUP(A146,'เซต1-28'!V:W,2,0),"0")</f>
        <v>0</v>
      </c>
      <c r="CW146" s="5" t="s">
        <v>168</v>
      </c>
      <c r="CX146" s="15">
        <f t="shared" si="421"/>
        <v>0</v>
      </c>
    </row>
    <row r="147" spans="1:102" x14ac:dyDescent="0.25">
      <c r="A147" s="5" t="s">
        <v>845</v>
      </c>
      <c r="B147" s="4" t="s">
        <v>846</v>
      </c>
      <c r="C147" s="13">
        <v>12.68</v>
      </c>
      <c r="D147" s="19">
        <f t="shared" si="420"/>
        <v>0</v>
      </c>
      <c r="E147" s="5" t="s">
        <v>168</v>
      </c>
      <c r="F147" s="13">
        <f t="shared" ref="F147" si="485">+D147*C147</f>
        <v>0</v>
      </c>
      <c r="G147" s="10" t="str">
        <f>IFERROR(VLOOKUP(A147,'1'!U:V,2,0),"0")</f>
        <v>0</v>
      </c>
      <c r="H147" s="5" t="s">
        <v>168</v>
      </c>
      <c r="I147" s="15">
        <f t="shared" ref="I147" si="486">+G147*C147</f>
        <v>0</v>
      </c>
      <c r="J147" s="10" t="str">
        <f>IFERROR(VLOOKUP(A147,'2'!U:V,2,0),"0")</f>
        <v>0</v>
      </c>
      <c r="K147" s="5" t="s">
        <v>168</v>
      </c>
      <c r="L147" s="15">
        <f t="shared" ref="L147" si="487">+J147*C147</f>
        <v>0</v>
      </c>
      <c r="M147" s="10" t="str">
        <f>IFERROR(VLOOKUP(A147,'3'!U:V,2,0),"0")</f>
        <v>0</v>
      </c>
      <c r="N147" s="5" t="s">
        <v>168</v>
      </c>
      <c r="O147" s="15">
        <f t="shared" ref="O147" si="488">+M147*C147</f>
        <v>0</v>
      </c>
      <c r="P147" s="10" t="str">
        <f>IFERROR(VLOOKUP(A147,'4'!U:V,2,0),"0")</f>
        <v>0</v>
      </c>
      <c r="Q147" s="5" t="s">
        <v>168</v>
      </c>
      <c r="R147" s="15">
        <f t="shared" ref="R147" si="489">+P147*C147</f>
        <v>0</v>
      </c>
      <c r="S147" s="10" t="str">
        <f>IFERROR(VLOOKUP(A147,'5'!U:V,2,0),"0")</f>
        <v>0</v>
      </c>
      <c r="T147" s="5" t="s">
        <v>168</v>
      </c>
      <c r="U147" s="15">
        <f t="shared" ref="U147" si="490">+S147*C147</f>
        <v>0</v>
      </c>
      <c r="V147" s="10" t="str">
        <f>IFERROR(VLOOKUP(A147,'6'!U:V,2,0),"0")</f>
        <v>0</v>
      </c>
      <c r="W147" s="5" t="s">
        <v>168</v>
      </c>
      <c r="X147" s="15">
        <f t="shared" ref="X147" si="491">+V147*C147</f>
        <v>0</v>
      </c>
      <c r="Y147" s="10" t="str">
        <f>IFERROR(VLOOKUP(A147,'7'!U:V,2,0),"0")</f>
        <v>0</v>
      </c>
      <c r="Z147" s="5" t="s">
        <v>168</v>
      </c>
      <c r="AA147" s="15">
        <f t="shared" ref="AA147" si="492">+Y147*C147</f>
        <v>0</v>
      </c>
      <c r="AB147" s="10" t="str">
        <f>IFERROR(VLOOKUP(A147,'8'!U:V,2,0),"0")</f>
        <v>0</v>
      </c>
      <c r="AC147" s="5" t="s">
        <v>168</v>
      </c>
      <c r="AD147" s="15">
        <f t="shared" ref="AD147" si="493">+AB147*C147</f>
        <v>0</v>
      </c>
      <c r="AE147" s="10" t="str">
        <f>IFERROR(VLOOKUP(A147,'9'!U:V,2,0),"0")</f>
        <v>0</v>
      </c>
      <c r="AF147" s="5" t="s">
        <v>168</v>
      </c>
      <c r="AG147" s="15">
        <f t="shared" ref="AG147" si="494">+AE147*C147</f>
        <v>0</v>
      </c>
      <c r="AH147" s="10" t="str">
        <f>IFERROR(VLOOKUP(A147,'10'!U:V,2,0),"0")</f>
        <v>0</v>
      </c>
      <c r="AI147" s="5" t="s">
        <v>168</v>
      </c>
      <c r="AJ147" s="15">
        <f t="shared" ref="AJ147" si="495">+AH147*C147</f>
        <v>0</v>
      </c>
      <c r="AK147" s="10" t="str">
        <f>IFERROR(VLOOKUP(A147,'11'!U:V,2,0),"0")</f>
        <v>0</v>
      </c>
      <c r="AL147" s="5" t="s">
        <v>168</v>
      </c>
      <c r="AM147" s="15">
        <f t="shared" ref="AM147" si="496">+AK147*C147</f>
        <v>0</v>
      </c>
      <c r="AN147" s="10" t="str">
        <f>IFERROR(VLOOKUP(A147,'12'!U:V,2,0),"0")</f>
        <v>0</v>
      </c>
      <c r="AO147" s="5" t="s">
        <v>168</v>
      </c>
      <c r="AP147" s="15">
        <f t="shared" ref="AP147" si="497">+AN147*C147</f>
        <v>0</v>
      </c>
      <c r="AQ147" s="10" t="str">
        <f>IFERROR(VLOOKUP(A147,'13'!U:V,2,0),"0")</f>
        <v>0</v>
      </c>
      <c r="AR147" s="5" t="s">
        <v>168</v>
      </c>
      <c r="AS147" s="15">
        <f t="shared" ref="AS147" si="498">+AQ147*C147</f>
        <v>0</v>
      </c>
      <c r="AT147" s="10" t="str">
        <f>IFERROR(VLOOKUP(A147,'14'!U:V,2,0),"0")</f>
        <v>0</v>
      </c>
      <c r="AU147" s="5" t="s">
        <v>168</v>
      </c>
      <c r="AV147" s="15">
        <f t="shared" ref="AV147" si="499">+AT147*C147</f>
        <v>0</v>
      </c>
      <c r="AW147" s="10" t="str">
        <f>IFERROR(VLOOKUP(A147,'15'!U:V,2,0),"0")</f>
        <v>0</v>
      </c>
      <c r="AX147" s="5" t="s">
        <v>168</v>
      </c>
      <c r="AY147" s="15">
        <f t="shared" ref="AY147" si="500">+AW147*C147</f>
        <v>0</v>
      </c>
      <c r="AZ147" s="10" t="str">
        <f>IFERROR(VLOOKUP(A147,'16'!U:V,2,0),"0")</f>
        <v>0</v>
      </c>
      <c r="BA147" s="5" t="s">
        <v>168</v>
      </c>
      <c r="BB147" s="15">
        <f t="shared" ref="BB147" si="501">+AZ147*C147</f>
        <v>0</v>
      </c>
      <c r="BC147" s="10" t="str">
        <f>IFERROR(VLOOKUP(A147,'17'!U:V,2,0),"0")</f>
        <v>0</v>
      </c>
      <c r="BD147" s="5" t="s">
        <v>168</v>
      </c>
      <c r="BE147" s="15">
        <f t="shared" ref="BE147" si="502">+BC147*C147</f>
        <v>0</v>
      </c>
      <c r="BF147" s="10" t="str">
        <f>IFERROR(VLOOKUP(A147,'18'!U:V,2,0),"0")</f>
        <v>0</v>
      </c>
      <c r="BG147" s="5" t="s">
        <v>168</v>
      </c>
      <c r="BH147" s="15">
        <f t="shared" ref="BH147" si="503">+BF147*C147</f>
        <v>0</v>
      </c>
      <c r="BI147" s="10" t="str">
        <f>IFERROR(VLOOKUP(A147,'19'!U:V,2,0),"0")</f>
        <v>0</v>
      </c>
      <c r="BJ147" s="5" t="s">
        <v>168</v>
      </c>
      <c r="BK147" s="15">
        <f t="shared" ref="BK147" si="504">+BI147*C147</f>
        <v>0</v>
      </c>
      <c r="BL147" s="10" t="str">
        <f>IFERROR(VLOOKUP(A147,'20'!U:V,2,0),"0")</f>
        <v>0</v>
      </c>
      <c r="BM147" s="5" t="s">
        <v>168</v>
      </c>
      <c r="BN147" s="15">
        <f t="shared" ref="BN147" si="505">+BL147*C147</f>
        <v>0</v>
      </c>
      <c r="BO147" s="10" t="str">
        <f>IFERROR(VLOOKUP(A147,'21'!U:V,2,0),"0")</f>
        <v>0</v>
      </c>
      <c r="BP147" s="5" t="s">
        <v>168</v>
      </c>
      <c r="BQ147" s="15">
        <f t="shared" ref="BQ147" si="506">+BO147*C147</f>
        <v>0</v>
      </c>
      <c r="BR147" s="10" t="str">
        <f>IFERROR(VLOOKUP(A147,'22'!U:V,2,0),"0")</f>
        <v>0</v>
      </c>
      <c r="BS147" s="5" t="s">
        <v>168</v>
      </c>
      <c r="BT147" s="15">
        <f t="shared" ref="BT147" si="507">+BR147*C147</f>
        <v>0</v>
      </c>
      <c r="BU147" s="10" t="str">
        <f>IFERROR(VLOOKUP(A147,'23'!U:V,2,0),"0")</f>
        <v>0</v>
      </c>
      <c r="BV147" s="5" t="s">
        <v>168</v>
      </c>
      <c r="BW147" s="15">
        <f t="shared" ref="BW147" si="508">+BU147*C147</f>
        <v>0</v>
      </c>
      <c r="BX147" s="10" t="str">
        <f>IFERROR(VLOOKUP(A147,'24'!U:V,2,0),"0")</f>
        <v>0</v>
      </c>
      <c r="BY147" s="5" t="s">
        <v>168</v>
      </c>
      <c r="BZ147" s="15">
        <f t="shared" ref="BZ147" si="509">+BX147*C147</f>
        <v>0</v>
      </c>
      <c r="CA147" s="10" t="str">
        <f>IFERROR(VLOOKUP(A147,'25'!U:V,2,0),"0")</f>
        <v>0</v>
      </c>
      <c r="CB147" s="5" t="s">
        <v>168</v>
      </c>
      <c r="CC147" s="15">
        <f t="shared" ref="CC147" si="510">+CA147*C147</f>
        <v>0</v>
      </c>
      <c r="CD147" s="10" t="str">
        <f>IFERROR(VLOOKUP(A147,'26'!U:V,2,0),"0")</f>
        <v>0</v>
      </c>
      <c r="CE147" s="5" t="s">
        <v>168</v>
      </c>
      <c r="CF147" s="15">
        <f t="shared" ref="CF147" si="511">+CD147*C147</f>
        <v>0</v>
      </c>
      <c r="CG147" s="10" t="str">
        <f>IFERROR(VLOOKUP(A147,'27'!U:V,2,0),"0")</f>
        <v>0</v>
      </c>
      <c r="CH147" s="5" t="s">
        <v>168</v>
      </c>
      <c r="CI147" s="15">
        <f t="shared" ref="CI147" si="512">+CG147*C147</f>
        <v>0</v>
      </c>
      <c r="CJ147" s="10" t="str">
        <f>IFERROR(VLOOKUP(A147,'28'!U:V,2,0),"0")</f>
        <v>0</v>
      </c>
      <c r="CK147" s="5" t="s">
        <v>168</v>
      </c>
      <c r="CL147" s="15">
        <f t="shared" ref="CL147" si="513">+CJ147*C147</f>
        <v>0</v>
      </c>
      <c r="CM147" s="10" t="str">
        <f>IFERROR(VLOOKUP(A147,'29'!U:V,2,0),"0")</f>
        <v>0</v>
      </c>
      <c r="CN147" s="5" t="s">
        <v>168</v>
      </c>
      <c r="CO147" s="15">
        <f t="shared" ref="CO147" si="514">+CM147*C147</f>
        <v>0</v>
      </c>
      <c r="CP147" s="10" t="str">
        <f>IFERROR(VLOOKUP(A147,'30'!U:V,2,0),"0")</f>
        <v>0</v>
      </c>
      <c r="CQ147" s="5" t="s">
        <v>168</v>
      </c>
      <c r="CR147" s="15">
        <f t="shared" ref="CR147" si="515">+CP147*C147</f>
        <v>0</v>
      </c>
      <c r="CS147" s="10" t="str">
        <f>IFERROR(VLOOKUP(A147,'31'!U:V,2,0),"0")</f>
        <v>0</v>
      </c>
      <c r="CT147" s="5" t="s">
        <v>168</v>
      </c>
      <c r="CU147" s="15">
        <f t="shared" si="422"/>
        <v>0</v>
      </c>
      <c r="CV147" s="10" t="str">
        <f>IFERROR(VLOOKUP(A147,'เซต1-28'!V:W,2,0),"0")</f>
        <v>0</v>
      </c>
      <c r="CW147" s="5" t="s">
        <v>168</v>
      </c>
      <c r="CX147" s="15">
        <f t="shared" si="421"/>
        <v>0</v>
      </c>
    </row>
    <row r="148" spans="1:102" x14ac:dyDescent="0.25">
      <c r="A148" s="5" t="s">
        <v>849</v>
      </c>
      <c r="B148" s="4" t="s">
        <v>52</v>
      </c>
      <c r="C148" s="13">
        <v>30.96</v>
      </c>
      <c r="D148" s="19">
        <f t="shared" si="420"/>
        <v>4</v>
      </c>
      <c r="E148" s="5" t="s">
        <v>172</v>
      </c>
      <c r="F148" s="13">
        <f t="shared" ref="F148:F149" si="516">+D148*C148</f>
        <v>123.84</v>
      </c>
      <c r="G148" s="10" t="str">
        <f>IFERROR(VLOOKUP(A148,'1'!U:V,2,0),"0")</f>
        <v>0</v>
      </c>
      <c r="H148" s="5" t="s">
        <v>172</v>
      </c>
      <c r="I148" s="15">
        <f>+G148*C148</f>
        <v>0</v>
      </c>
      <c r="J148" s="10" t="str">
        <f>IFERROR(VLOOKUP(A148,'2'!U:V,2,0),"0")</f>
        <v>0</v>
      </c>
      <c r="K148" s="5" t="s">
        <v>172</v>
      </c>
      <c r="L148" s="15">
        <f>+J148*C148</f>
        <v>0</v>
      </c>
      <c r="M148" s="10" t="str">
        <f>IFERROR(VLOOKUP(A148,'3'!U:V,2,0),"0")</f>
        <v>0</v>
      </c>
      <c r="N148" s="5" t="s">
        <v>172</v>
      </c>
      <c r="O148" s="15">
        <f>+M148*C148</f>
        <v>0</v>
      </c>
      <c r="P148" s="10" t="str">
        <f>IFERROR(VLOOKUP(A148,'4'!U:V,2,0),"0")</f>
        <v>0</v>
      </c>
      <c r="Q148" s="5" t="s">
        <v>172</v>
      </c>
      <c r="R148" s="15">
        <f>+P148*C148</f>
        <v>0</v>
      </c>
      <c r="S148" s="10">
        <f>IFERROR(VLOOKUP(A148,'5'!U:V,2,0),"0")</f>
        <v>4</v>
      </c>
      <c r="T148" s="5" t="s">
        <v>172</v>
      </c>
      <c r="U148" s="15">
        <f>+S148*C148</f>
        <v>123.84</v>
      </c>
      <c r="V148" s="10" t="str">
        <f>IFERROR(VLOOKUP(A148,'6'!U:V,2,0),"0")</f>
        <v>0</v>
      </c>
      <c r="W148" s="5" t="s">
        <v>172</v>
      </c>
      <c r="X148" s="15">
        <f>+V148*C148</f>
        <v>0</v>
      </c>
      <c r="Y148" s="10" t="str">
        <f>IFERROR(VLOOKUP(A148,'7'!U:V,2,0),"0")</f>
        <v>0</v>
      </c>
      <c r="Z148" s="5" t="s">
        <v>172</v>
      </c>
      <c r="AA148" s="15">
        <f t="shared" ref="AA148:AA149" si="517">+Y148*C148</f>
        <v>0</v>
      </c>
      <c r="AB148" s="10" t="str">
        <f>IFERROR(VLOOKUP(A148,'8'!U:V,2,0),"0")</f>
        <v>0</v>
      </c>
      <c r="AC148" s="5" t="s">
        <v>172</v>
      </c>
      <c r="AD148" s="15">
        <f t="shared" ref="AD148:AD149" si="518">+AB148*C148</f>
        <v>0</v>
      </c>
      <c r="AE148" s="10" t="str">
        <f>IFERROR(VLOOKUP(A148,'9'!U:V,2,0),"0")</f>
        <v>0</v>
      </c>
      <c r="AF148" s="5" t="s">
        <v>172</v>
      </c>
      <c r="AG148" s="15">
        <f t="shared" ref="AG148:AG149" si="519">+AE148*C148</f>
        <v>0</v>
      </c>
      <c r="AH148" s="10" t="str">
        <f>IFERROR(VLOOKUP(A148,'10'!U:V,2,0),"0")</f>
        <v>0</v>
      </c>
      <c r="AI148" s="5" t="s">
        <v>172</v>
      </c>
      <c r="AJ148" s="15">
        <f t="shared" ref="AJ148:AJ149" si="520">+AH148*C148</f>
        <v>0</v>
      </c>
      <c r="AK148" s="10" t="str">
        <f>IFERROR(VLOOKUP(A148,'11'!U:V,2,0),"0")</f>
        <v>0</v>
      </c>
      <c r="AL148" s="5" t="s">
        <v>172</v>
      </c>
      <c r="AM148" s="15">
        <f t="shared" ref="AM148:AM149" si="521">+AK148*C148</f>
        <v>0</v>
      </c>
      <c r="AN148" s="10" t="str">
        <f>IFERROR(VLOOKUP(A148,'12'!U:V,2,0),"0")</f>
        <v>0</v>
      </c>
      <c r="AO148" s="5" t="s">
        <v>172</v>
      </c>
      <c r="AP148" s="15">
        <f t="shared" ref="AP148:AP149" si="522">+AN148*C148</f>
        <v>0</v>
      </c>
      <c r="AQ148" s="10" t="str">
        <f>IFERROR(VLOOKUP(A148,'13'!U:V,2,0),"0")</f>
        <v>0</v>
      </c>
      <c r="AR148" s="5" t="s">
        <v>172</v>
      </c>
      <c r="AS148" s="15">
        <f t="shared" ref="AS148:AS149" si="523">+AQ148*C148</f>
        <v>0</v>
      </c>
      <c r="AT148" s="10" t="str">
        <f>IFERROR(VLOOKUP(A148,'14'!U:V,2,0),"0")</f>
        <v>0</v>
      </c>
      <c r="AU148" s="5" t="s">
        <v>172</v>
      </c>
      <c r="AV148" s="15">
        <f t="shared" ref="AV148:AV149" si="524">+AT148*C148</f>
        <v>0</v>
      </c>
      <c r="AW148" s="10" t="str">
        <f>IFERROR(VLOOKUP(A148,'15'!U:V,2,0),"0")</f>
        <v>0</v>
      </c>
      <c r="AX148" s="5" t="s">
        <v>172</v>
      </c>
      <c r="AY148" s="15">
        <f t="shared" ref="AY148:AY149" si="525">+AW148*C148</f>
        <v>0</v>
      </c>
      <c r="AZ148" s="10" t="str">
        <f>IFERROR(VLOOKUP(A148,'16'!U:V,2,0),"0")</f>
        <v>0</v>
      </c>
      <c r="BA148" s="5" t="s">
        <v>172</v>
      </c>
      <c r="BB148" s="15">
        <f t="shared" ref="BB148:BB149" si="526">+AZ148*C148</f>
        <v>0</v>
      </c>
      <c r="BC148" s="10" t="str">
        <f>IFERROR(VLOOKUP(A148,'17'!U:V,2,0),"0")</f>
        <v>0</v>
      </c>
      <c r="BD148" s="5" t="s">
        <v>172</v>
      </c>
      <c r="BE148" s="15">
        <f t="shared" ref="BE148:BE149" si="527">+BC148*C148</f>
        <v>0</v>
      </c>
      <c r="BF148" s="10" t="str">
        <f>IFERROR(VLOOKUP(A148,'18'!U:V,2,0),"0")</f>
        <v>0</v>
      </c>
      <c r="BG148" s="5" t="s">
        <v>172</v>
      </c>
      <c r="BH148" s="15">
        <f t="shared" ref="BH148:BH149" si="528">+BF148*C148</f>
        <v>0</v>
      </c>
      <c r="BI148" s="10" t="str">
        <f>IFERROR(VLOOKUP(A148,'19'!U:V,2,0),"0")</f>
        <v>0</v>
      </c>
      <c r="BJ148" s="5" t="s">
        <v>172</v>
      </c>
      <c r="BK148" s="15">
        <f t="shared" ref="BK148:BK149" si="529">+BI148*C148</f>
        <v>0</v>
      </c>
      <c r="BL148" s="10" t="str">
        <f>IFERROR(VLOOKUP(A148,'20'!U:V,2,0),"0")</f>
        <v>0</v>
      </c>
      <c r="BM148" s="5" t="s">
        <v>172</v>
      </c>
      <c r="BN148" s="15">
        <f t="shared" ref="BN148:BN149" si="530">+BL148*C148</f>
        <v>0</v>
      </c>
      <c r="BO148" s="10" t="str">
        <f>IFERROR(VLOOKUP(A148,'21'!U:V,2,0),"0")</f>
        <v>0</v>
      </c>
      <c r="BP148" s="5" t="s">
        <v>172</v>
      </c>
      <c r="BQ148" s="15">
        <f t="shared" ref="BQ148:BQ149" si="531">+BO148*C148</f>
        <v>0</v>
      </c>
      <c r="BR148" s="10" t="str">
        <f>IFERROR(VLOOKUP(A148,'22'!U:V,2,0),"0")</f>
        <v>0</v>
      </c>
      <c r="BS148" s="5" t="s">
        <v>172</v>
      </c>
      <c r="BT148" s="15">
        <f t="shared" ref="BT148:BT149" si="532">+BR148*C148</f>
        <v>0</v>
      </c>
      <c r="BU148" s="10" t="str">
        <f>IFERROR(VLOOKUP(A148,'23'!U:V,2,0),"0")</f>
        <v>0</v>
      </c>
      <c r="BV148" s="5" t="s">
        <v>172</v>
      </c>
      <c r="BW148" s="15">
        <f t="shared" ref="BW148:BW149" si="533">+BU148*C148</f>
        <v>0</v>
      </c>
      <c r="BX148" s="10" t="str">
        <f>IFERROR(VLOOKUP(A148,'24'!U:V,2,0),"0")</f>
        <v>0</v>
      </c>
      <c r="BY148" s="5" t="s">
        <v>172</v>
      </c>
      <c r="BZ148" s="15">
        <f t="shared" ref="BZ148:BZ149" si="534">+BX148*C148</f>
        <v>0</v>
      </c>
      <c r="CA148" s="10" t="str">
        <f>IFERROR(VLOOKUP(A148,'25'!U:V,2,0),"0")</f>
        <v>0</v>
      </c>
      <c r="CB148" s="5" t="s">
        <v>172</v>
      </c>
      <c r="CC148" s="15">
        <f t="shared" ref="CC148:CC149" si="535">+CA148*C148</f>
        <v>0</v>
      </c>
      <c r="CD148" s="10" t="str">
        <f>IFERROR(VLOOKUP(A148,'26'!U:V,2,0),"0")</f>
        <v>0</v>
      </c>
      <c r="CE148" s="5" t="s">
        <v>172</v>
      </c>
      <c r="CF148" s="15">
        <f t="shared" ref="CF148:CF149" si="536">+CD148*C148</f>
        <v>0</v>
      </c>
      <c r="CG148" s="10" t="str">
        <f>IFERROR(VLOOKUP(A148,'27'!U:V,2,0),"0")</f>
        <v>0</v>
      </c>
      <c r="CH148" s="5" t="s">
        <v>172</v>
      </c>
      <c r="CI148" s="15">
        <f t="shared" ref="CI148:CI149" si="537">+CG148*C148</f>
        <v>0</v>
      </c>
      <c r="CJ148" s="10" t="str">
        <f>IFERROR(VLOOKUP(A148,'28'!U:V,2,0),"0")</f>
        <v>0</v>
      </c>
      <c r="CK148" s="5" t="s">
        <v>172</v>
      </c>
      <c r="CL148" s="15">
        <f t="shared" ref="CL148:CL149" si="538">+CJ148*C148</f>
        <v>0</v>
      </c>
      <c r="CM148" s="10" t="str">
        <f>IFERROR(VLOOKUP(A148,'29'!U:V,2,0),"0")</f>
        <v>0</v>
      </c>
      <c r="CN148" s="5" t="s">
        <v>172</v>
      </c>
      <c r="CO148" s="15">
        <f t="shared" ref="CO148:CO149" si="539">+CM148*C148</f>
        <v>0</v>
      </c>
      <c r="CP148" s="10" t="str">
        <f>IFERROR(VLOOKUP(A148,'30'!U:V,2,0),"0")</f>
        <v>0</v>
      </c>
      <c r="CQ148" s="5" t="s">
        <v>172</v>
      </c>
      <c r="CR148" s="15">
        <f t="shared" ref="CR148:CR149" si="540">+CP148*C148</f>
        <v>0</v>
      </c>
      <c r="CS148" s="10" t="str">
        <f>IFERROR(VLOOKUP(A148,'31'!U:V,2,0),"0")</f>
        <v>0</v>
      </c>
      <c r="CT148" s="5" t="s">
        <v>172</v>
      </c>
      <c r="CU148" s="15">
        <f t="shared" si="422"/>
        <v>0</v>
      </c>
      <c r="CV148" s="10" t="str">
        <f>IFERROR(VLOOKUP(A148,'เซต1-28'!V:W,2,0),"0")</f>
        <v>0</v>
      </c>
      <c r="CW148" s="5" t="s">
        <v>172</v>
      </c>
      <c r="CX148" s="15">
        <f t="shared" si="421"/>
        <v>0</v>
      </c>
    </row>
    <row r="149" spans="1:102" x14ac:dyDescent="0.25">
      <c r="A149" s="5" t="s">
        <v>866</v>
      </c>
      <c r="B149" s="4" t="s">
        <v>867</v>
      </c>
      <c r="C149" s="13">
        <v>12.68</v>
      </c>
      <c r="D149" s="19">
        <f t="shared" si="420"/>
        <v>0</v>
      </c>
      <c r="E149" s="5" t="s">
        <v>168</v>
      </c>
      <c r="F149" s="13">
        <f t="shared" si="516"/>
        <v>0</v>
      </c>
      <c r="G149" s="10" t="str">
        <f>IFERROR(VLOOKUP(A149,'1'!U:V,2,0),"0")</f>
        <v>0</v>
      </c>
      <c r="H149" s="5" t="s">
        <v>168</v>
      </c>
      <c r="I149" s="15">
        <f t="shared" ref="I149" si="541">+G149*C149</f>
        <v>0</v>
      </c>
      <c r="J149" s="10" t="str">
        <f>IFERROR(VLOOKUP(A149,'2'!U:V,2,0),"0")</f>
        <v>0</v>
      </c>
      <c r="K149" s="5" t="s">
        <v>168</v>
      </c>
      <c r="L149" s="15">
        <f t="shared" ref="L149" si="542">+J149*C149</f>
        <v>0</v>
      </c>
      <c r="M149" s="10" t="str">
        <f>IFERROR(VLOOKUP(A149,'3'!U:V,2,0),"0")</f>
        <v>0</v>
      </c>
      <c r="N149" s="5" t="s">
        <v>168</v>
      </c>
      <c r="O149" s="15">
        <f t="shared" ref="O149" si="543">+M149*C149</f>
        <v>0</v>
      </c>
      <c r="P149" s="10" t="str">
        <f>IFERROR(VLOOKUP(A149,'4'!U:V,2,0),"0")</f>
        <v>0</v>
      </c>
      <c r="Q149" s="5" t="s">
        <v>168</v>
      </c>
      <c r="R149" s="15">
        <f t="shared" ref="R149" si="544">+P149*C149</f>
        <v>0</v>
      </c>
      <c r="S149" s="10" t="str">
        <f>IFERROR(VLOOKUP(A149,'5'!U:V,2,0),"0")</f>
        <v>0</v>
      </c>
      <c r="T149" s="5" t="s">
        <v>168</v>
      </c>
      <c r="U149" s="15">
        <f t="shared" ref="U149" si="545">+S149*C149</f>
        <v>0</v>
      </c>
      <c r="V149" s="10" t="str">
        <f>IFERROR(VLOOKUP(A149,'6'!U:V,2,0),"0")</f>
        <v>0</v>
      </c>
      <c r="W149" s="5" t="s">
        <v>168</v>
      </c>
      <c r="X149" s="15">
        <f t="shared" ref="X149" si="546">+V149*C149</f>
        <v>0</v>
      </c>
      <c r="Y149" s="10" t="str">
        <f>IFERROR(VLOOKUP(A149,'7'!U:V,2,0),"0")</f>
        <v>0</v>
      </c>
      <c r="Z149" s="5" t="s">
        <v>168</v>
      </c>
      <c r="AA149" s="15">
        <f t="shared" si="517"/>
        <v>0</v>
      </c>
      <c r="AB149" s="10" t="str">
        <f>IFERROR(VLOOKUP(A149,'8'!U:V,2,0),"0")</f>
        <v>0</v>
      </c>
      <c r="AC149" s="5" t="s">
        <v>168</v>
      </c>
      <c r="AD149" s="15">
        <f t="shared" si="518"/>
        <v>0</v>
      </c>
      <c r="AE149" s="10" t="str">
        <f>IFERROR(VLOOKUP(A149,'9'!U:V,2,0),"0")</f>
        <v>0</v>
      </c>
      <c r="AF149" s="5" t="s">
        <v>168</v>
      </c>
      <c r="AG149" s="15">
        <f t="shared" si="519"/>
        <v>0</v>
      </c>
      <c r="AH149" s="10" t="str">
        <f>IFERROR(VLOOKUP(A149,'10'!U:V,2,0),"0")</f>
        <v>0</v>
      </c>
      <c r="AI149" s="5" t="s">
        <v>168</v>
      </c>
      <c r="AJ149" s="15">
        <f t="shared" si="520"/>
        <v>0</v>
      </c>
      <c r="AK149" s="10" t="str">
        <f>IFERROR(VLOOKUP(A149,'11'!U:V,2,0),"0")</f>
        <v>0</v>
      </c>
      <c r="AL149" s="5" t="s">
        <v>168</v>
      </c>
      <c r="AM149" s="15">
        <f t="shared" si="521"/>
        <v>0</v>
      </c>
      <c r="AN149" s="10" t="str">
        <f>IFERROR(VLOOKUP(A149,'12'!U:V,2,0),"0")</f>
        <v>0</v>
      </c>
      <c r="AO149" s="5" t="s">
        <v>168</v>
      </c>
      <c r="AP149" s="15">
        <f t="shared" si="522"/>
        <v>0</v>
      </c>
      <c r="AQ149" s="10" t="str">
        <f>IFERROR(VLOOKUP(A149,'13'!U:V,2,0),"0")</f>
        <v>0</v>
      </c>
      <c r="AR149" s="5" t="s">
        <v>168</v>
      </c>
      <c r="AS149" s="15">
        <f t="shared" si="523"/>
        <v>0</v>
      </c>
      <c r="AT149" s="10" t="str">
        <f>IFERROR(VLOOKUP(A149,'14'!U:V,2,0),"0")</f>
        <v>0</v>
      </c>
      <c r="AU149" s="5" t="s">
        <v>168</v>
      </c>
      <c r="AV149" s="15">
        <f t="shared" si="524"/>
        <v>0</v>
      </c>
      <c r="AW149" s="10" t="str">
        <f>IFERROR(VLOOKUP(A149,'15'!U:V,2,0),"0")</f>
        <v>0</v>
      </c>
      <c r="AX149" s="5" t="s">
        <v>168</v>
      </c>
      <c r="AY149" s="15">
        <f t="shared" si="525"/>
        <v>0</v>
      </c>
      <c r="AZ149" s="10" t="str">
        <f>IFERROR(VLOOKUP(A149,'16'!U:V,2,0),"0")</f>
        <v>0</v>
      </c>
      <c r="BA149" s="5" t="s">
        <v>168</v>
      </c>
      <c r="BB149" s="15">
        <f t="shared" si="526"/>
        <v>0</v>
      </c>
      <c r="BC149" s="10" t="str">
        <f>IFERROR(VLOOKUP(A149,'17'!U:V,2,0),"0")</f>
        <v>0</v>
      </c>
      <c r="BD149" s="5" t="s">
        <v>168</v>
      </c>
      <c r="BE149" s="15">
        <f t="shared" si="527"/>
        <v>0</v>
      </c>
      <c r="BF149" s="10" t="str">
        <f>IFERROR(VLOOKUP(A149,'18'!U:V,2,0),"0")</f>
        <v>0</v>
      </c>
      <c r="BG149" s="5" t="s">
        <v>168</v>
      </c>
      <c r="BH149" s="15">
        <f t="shared" si="528"/>
        <v>0</v>
      </c>
      <c r="BI149" s="10" t="str">
        <f>IFERROR(VLOOKUP(A149,'19'!U:V,2,0),"0")</f>
        <v>0</v>
      </c>
      <c r="BJ149" s="5" t="s">
        <v>168</v>
      </c>
      <c r="BK149" s="15">
        <f t="shared" si="529"/>
        <v>0</v>
      </c>
      <c r="BL149" s="10" t="str">
        <f>IFERROR(VLOOKUP(A149,'20'!U:V,2,0),"0")</f>
        <v>0</v>
      </c>
      <c r="BM149" s="5" t="s">
        <v>168</v>
      </c>
      <c r="BN149" s="15">
        <f t="shared" si="530"/>
        <v>0</v>
      </c>
      <c r="BO149" s="10" t="str">
        <f>IFERROR(VLOOKUP(A149,'21'!U:V,2,0),"0")</f>
        <v>0</v>
      </c>
      <c r="BP149" s="5" t="s">
        <v>168</v>
      </c>
      <c r="BQ149" s="15">
        <f t="shared" si="531"/>
        <v>0</v>
      </c>
      <c r="BR149" s="10" t="str">
        <f>IFERROR(VLOOKUP(A149,'22'!U:V,2,0),"0")</f>
        <v>0</v>
      </c>
      <c r="BS149" s="5" t="s">
        <v>168</v>
      </c>
      <c r="BT149" s="15">
        <f t="shared" si="532"/>
        <v>0</v>
      </c>
      <c r="BU149" s="10" t="str">
        <f>IFERROR(VLOOKUP(A149,'23'!U:V,2,0),"0")</f>
        <v>0</v>
      </c>
      <c r="BV149" s="5" t="s">
        <v>168</v>
      </c>
      <c r="BW149" s="15">
        <f t="shared" si="533"/>
        <v>0</v>
      </c>
      <c r="BX149" s="10" t="str">
        <f>IFERROR(VLOOKUP(A149,'24'!U:V,2,0),"0")</f>
        <v>0</v>
      </c>
      <c r="BY149" s="5" t="s">
        <v>168</v>
      </c>
      <c r="BZ149" s="15">
        <f t="shared" si="534"/>
        <v>0</v>
      </c>
      <c r="CA149" s="10" t="str">
        <f>IFERROR(VLOOKUP(A149,'25'!U:V,2,0),"0")</f>
        <v>0</v>
      </c>
      <c r="CB149" s="5" t="s">
        <v>168</v>
      </c>
      <c r="CC149" s="15">
        <f t="shared" si="535"/>
        <v>0</v>
      </c>
      <c r="CD149" s="10" t="str">
        <f>IFERROR(VLOOKUP(A149,'26'!U:V,2,0),"0")</f>
        <v>0</v>
      </c>
      <c r="CE149" s="5" t="s">
        <v>168</v>
      </c>
      <c r="CF149" s="15">
        <f t="shared" si="536"/>
        <v>0</v>
      </c>
      <c r="CG149" s="10" t="str">
        <f>IFERROR(VLOOKUP(A149,'27'!U:V,2,0),"0")</f>
        <v>0</v>
      </c>
      <c r="CH149" s="5" t="s">
        <v>168</v>
      </c>
      <c r="CI149" s="15">
        <f t="shared" si="537"/>
        <v>0</v>
      </c>
      <c r="CJ149" s="10" t="str">
        <f>IFERROR(VLOOKUP(A149,'28'!U:V,2,0),"0")</f>
        <v>0</v>
      </c>
      <c r="CK149" s="5" t="s">
        <v>168</v>
      </c>
      <c r="CL149" s="15">
        <f t="shared" si="538"/>
        <v>0</v>
      </c>
      <c r="CM149" s="10" t="str">
        <f>IFERROR(VLOOKUP(A149,'29'!U:V,2,0),"0")</f>
        <v>0</v>
      </c>
      <c r="CN149" s="5" t="s">
        <v>168</v>
      </c>
      <c r="CO149" s="15">
        <f t="shared" si="539"/>
        <v>0</v>
      </c>
      <c r="CP149" s="10" t="str">
        <f>IFERROR(VLOOKUP(A149,'30'!U:V,2,0),"0")</f>
        <v>0</v>
      </c>
      <c r="CQ149" s="5" t="s">
        <v>168</v>
      </c>
      <c r="CR149" s="15">
        <f t="shared" si="540"/>
        <v>0</v>
      </c>
      <c r="CS149" s="10" t="str">
        <f>IFERROR(VLOOKUP(A149,'31'!U:V,2,0),"0")</f>
        <v>0</v>
      </c>
      <c r="CT149" s="5" t="s">
        <v>168</v>
      </c>
      <c r="CU149" s="15">
        <f t="shared" si="422"/>
        <v>0</v>
      </c>
      <c r="CV149" s="10" t="str">
        <f>IFERROR(VLOOKUP(A149,'เซต1-28'!V:W,2,0),"0")</f>
        <v>0</v>
      </c>
      <c r="CW149" s="5" t="s">
        <v>168</v>
      </c>
      <c r="CX149" s="15">
        <f t="shared" si="421"/>
        <v>0</v>
      </c>
    </row>
    <row r="150" spans="1:102" x14ac:dyDescent="0.25">
      <c r="A150" s="5" t="s">
        <v>862</v>
      </c>
      <c r="B150" s="4" t="s">
        <v>863</v>
      </c>
      <c r="C150" s="13">
        <v>33.96</v>
      </c>
      <c r="D150" s="19">
        <f t="shared" si="420"/>
        <v>0</v>
      </c>
      <c r="E150" s="5" t="s">
        <v>168</v>
      </c>
      <c r="F150" s="13">
        <f t="shared" ref="F150:F158" si="547">+D150*C150</f>
        <v>0</v>
      </c>
      <c r="G150" s="10" t="str">
        <f>IFERROR(VLOOKUP(A150,'1'!U:V,2,0),"0")</f>
        <v>0</v>
      </c>
      <c r="H150" s="5" t="s">
        <v>168</v>
      </c>
      <c r="I150" s="15">
        <f t="shared" ref="I150:I158" si="548">+G150*C150</f>
        <v>0</v>
      </c>
      <c r="J150" s="10" t="str">
        <f>IFERROR(VLOOKUP(A150,'2'!U:V,2,0),"0")</f>
        <v>0</v>
      </c>
      <c r="K150" s="5" t="s">
        <v>168</v>
      </c>
      <c r="L150" s="15">
        <f t="shared" ref="L150:L158" si="549">+J150*C150</f>
        <v>0</v>
      </c>
      <c r="M150" s="10" t="str">
        <f>IFERROR(VLOOKUP(A150,'3'!U:V,2,0),"0")</f>
        <v>0</v>
      </c>
      <c r="N150" s="5" t="s">
        <v>168</v>
      </c>
      <c r="O150" s="15">
        <f t="shared" ref="O150:O158" si="550">+M150*C150</f>
        <v>0</v>
      </c>
      <c r="P150" s="10" t="str">
        <f>IFERROR(VLOOKUP(A150,'4'!U:V,2,0),"0")</f>
        <v>0</v>
      </c>
      <c r="Q150" s="5" t="s">
        <v>168</v>
      </c>
      <c r="R150" s="15">
        <f t="shared" ref="R150:R158" si="551">+P150*C150</f>
        <v>0</v>
      </c>
      <c r="S150" s="10" t="str">
        <f>IFERROR(VLOOKUP(A150,'5'!U:V,2,0),"0")</f>
        <v>0</v>
      </c>
      <c r="T150" s="5" t="s">
        <v>168</v>
      </c>
      <c r="U150" s="15">
        <f t="shared" ref="U150:U158" si="552">+S150*C150</f>
        <v>0</v>
      </c>
      <c r="V150" s="10" t="str">
        <f>IFERROR(VLOOKUP(A150,'6'!U:V,2,0),"0")</f>
        <v>0</v>
      </c>
      <c r="W150" s="5" t="s">
        <v>168</v>
      </c>
      <c r="X150" s="15">
        <f t="shared" ref="X150:X158" si="553">+V150*C150</f>
        <v>0</v>
      </c>
      <c r="Y150" s="10" t="str">
        <f>IFERROR(VLOOKUP(A150,'7'!U:V,2,0),"0")</f>
        <v>0</v>
      </c>
      <c r="Z150" s="5" t="s">
        <v>168</v>
      </c>
      <c r="AA150" s="15">
        <f t="shared" ref="AA150:AA158" si="554">+Y150*C150</f>
        <v>0</v>
      </c>
      <c r="AB150" s="10" t="str">
        <f>IFERROR(VLOOKUP(A150,'8'!U:V,2,0),"0")</f>
        <v>0</v>
      </c>
      <c r="AC150" s="5" t="s">
        <v>168</v>
      </c>
      <c r="AD150" s="15">
        <f t="shared" ref="AD150:AD158" si="555">+AB150*C150</f>
        <v>0</v>
      </c>
      <c r="AE150" s="10" t="str">
        <f>IFERROR(VLOOKUP(A150,'9'!U:V,2,0),"0")</f>
        <v>0</v>
      </c>
      <c r="AF150" s="5" t="s">
        <v>168</v>
      </c>
      <c r="AG150" s="15">
        <f t="shared" ref="AG150:AG158" si="556">+AE150*C150</f>
        <v>0</v>
      </c>
      <c r="AH150" s="10" t="str">
        <f>IFERROR(VLOOKUP(A150,'10'!U:V,2,0),"0")</f>
        <v>0</v>
      </c>
      <c r="AI150" s="5" t="s">
        <v>168</v>
      </c>
      <c r="AJ150" s="15">
        <f t="shared" ref="AJ150:AJ158" si="557">+AH150*C150</f>
        <v>0</v>
      </c>
      <c r="AK150" s="10" t="str">
        <f>IFERROR(VLOOKUP(A150,'11'!U:V,2,0),"0")</f>
        <v>0</v>
      </c>
      <c r="AL150" s="5" t="s">
        <v>168</v>
      </c>
      <c r="AM150" s="15">
        <f t="shared" ref="AM150:AM158" si="558">+AK150*C150</f>
        <v>0</v>
      </c>
      <c r="AN150" s="10" t="str">
        <f>IFERROR(VLOOKUP(A150,'12'!U:V,2,0),"0")</f>
        <v>0</v>
      </c>
      <c r="AO150" s="5" t="s">
        <v>168</v>
      </c>
      <c r="AP150" s="15">
        <f t="shared" ref="AP150:AP158" si="559">+AN150*C150</f>
        <v>0</v>
      </c>
      <c r="AQ150" s="10" t="str">
        <f>IFERROR(VLOOKUP(A150,'13'!U:V,2,0),"0")</f>
        <v>0</v>
      </c>
      <c r="AR150" s="5" t="s">
        <v>168</v>
      </c>
      <c r="AS150" s="15">
        <f t="shared" ref="AS150:AS158" si="560">+AQ150*C150</f>
        <v>0</v>
      </c>
      <c r="AT150" s="10" t="str">
        <f>IFERROR(VLOOKUP(A150,'14'!U:V,2,0),"0")</f>
        <v>0</v>
      </c>
      <c r="AU150" s="5" t="s">
        <v>168</v>
      </c>
      <c r="AV150" s="15">
        <f t="shared" ref="AV150:AV158" si="561">+AT150*C150</f>
        <v>0</v>
      </c>
      <c r="AW150" s="10" t="str">
        <f>IFERROR(VLOOKUP(A150,'15'!U:V,2,0),"0")</f>
        <v>0</v>
      </c>
      <c r="AX150" s="5" t="s">
        <v>168</v>
      </c>
      <c r="AY150" s="15">
        <f t="shared" ref="AY150:AY158" si="562">+AW150*C150</f>
        <v>0</v>
      </c>
      <c r="AZ150" s="10" t="str">
        <f>IFERROR(VLOOKUP(A150,'16'!U:V,2,0),"0")</f>
        <v>0</v>
      </c>
      <c r="BA150" s="5" t="s">
        <v>168</v>
      </c>
      <c r="BB150" s="15">
        <f t="shared" ref="BB150:BB158" si="563">+AZ150*C150</f>
        <v>0</v>
      </c>
      <c r="BC150" s="10" t="str">
        <f>IFERROR(VLOOKUP(A150,'17'!U:V,2,0),"0")</f>
        <v>0</v>
      </c>
      <c r="BD150" s="5" t="s">
        <v>168</v>
      </c>
      <c r="BE150" s="15">
        <f t="shared" ref="BE150:BE158" si="564">+BC150*C150</f>
        <v>0</v>
      </c>
      <c r="BF150" s="10" t="str">
        <f>IFERROR(VLOOKUP(A150,'18'!U:V,2,0),"0")</f>
        <v>0</v>
      </c>
      <c r="BG150" s="5" t="s">
        <v>168</v>
      </c>
      <c r="BH150" s="15">
        <f t="shared" ref="BH150:BH158" si="565">+BF150*C150</f>
        <v>0</v>
      </c>
      <c r="BI150" s="10" t="str">
        <f>IFERROR(VLOOKUP(A150,'19'!U:V,2,0),"0")</f>
        <v>0</v>
      </c>
      <c r="BJ150" s="5" t="s">
        <v>168</v>
      </c>
      <c r="BK150" s="15">
        <f t="shared" ref="BK150:BK158" si="566">+BI150*C150</f>
        <v>0</v>
      </c>
      <c r="BL150" s="10" t="str">
        <f>IFERROR(VLOOKUP(A150,'20'!U:V,2,0),"0")</f>
        <v>0</v>
      </c>
      <c r="BM150" s="5" t="s">
        <v>168</v>
      </c>
      <c r="BN150" s="15">
        <f t="shared" ref="BN150:BN158" si="567">+BL150*C150</f>
        <v>0</v>
      </c>
      <c r="BO150" s="10" t="str">
        <f>IFERROR(VLOOKUP(A150,'21'!U:V,2,0),"0")</f>
        <v>0</v>
      </c>
      <c r="BP150" s="5" t="s">
        <v>168</v>
      </c>
      <c r="BQ150" s="15">
        <f t="shared" ref="BQ150:BQ158" si="568">+BO150*C150</f>
        <v>0</v>
      </c>
      <c r="BR150" s="10" t="str">
        <f>IFERROR(VLOOKUP(A150,'22'!U:V,2,0),"0")</f>
        <v>0</v>
      </c>
      <c r="BS150" s="5" t="s">
        <v>168</v>
      </c>
      <c r="BT150" s="15">
        <f t="shared" ref="BT150:BT158" si="569">+BR150*C150</f>
        <v>0</v>
      </c>
      <c r="BU150" s="10" t="str">
        <f>IFERROR(VLOOKUP(A150,'23'!U:V,2,0),"0")</f>
        <v>0</v>
      </c>
      <c r="BV150" s="5" t="s">
        <v>168</v>
      </c>
      <c r="BW150" s="15">
        <f t="shared" ref="BW150:BW158" si="570">+BU150*C150</f>
        <v>0</v>
      </c>
      <c r="BX150" s="10" t="str">
        <f>IFERROR(VLOOKUP(A150,'24'!U:V,2,0),"0")</f>
        <v>0</v>
      </c>
      <c r="BY150" s="5" t="s">
        <v>168</v>
      </c>
      <c r="BZ150" s="15">
        <f t="shared" ref="BZ150:BZ158" si="571">+BX150*C150</f>
        <v>0</v>
      </c>
      <c r="CA150" s="10" t="str">
        <f>IFERROR(VLOOKUP(A150,'25'!U:V,2,0),"0")</f>
        <v>0</v>
      </c>
      <c r="CB150" s="5" t="s">
        <v>168</v>
      </c>
      <c r="CC150" s="15">
        <f t="shared" ref="CC150:CC158" si="572">+CA150*C150</f>
        <v>0</v>
      </c>
      <c r="CD150" s="10" t="str">
        <f>IFERROR(VLOOKUP(A150,'26'!U:V,2,0),"0")</f>
        <v>0</v>
      </c>
      <c r="CE150" s="5" t="s">
        <v>168</v>
      </c>
      <c r="CF150" s="15">
        <f t="shared" ref="CF150:CF158" si="573">+CD150*C150</f>
        <v>0</v>
      </c>
      <c r="CG150" s="10" t="str">
        <f>IFERROR(VLOOKUP(A150,'27'!U:V,2,0),"0")</f>
        <v>0</v>
      </c>
      <c r="CH150" s="5" t="s">
        <v>168</v>
      </c>
      <c r="CI150" s="15">
        <f t="shared" ref="CI150:CI158" si="574">+CG150*C150</f>
        <v>0</v>
      </c>
      <c r="CJ150" s="10" t="str">
        <f>IFERROR(VLOOKUP(A150,'28'!U:V,2,0),"0")</f>
        <v>0</v>
      </c>
      <c r="CK150" s="5" t="s">
        <v>168</v>
      </c>
      <c r="CL150" s="15">
        <f t="shared" ref="CL150:CL158" si="575">+CJ150*C150</f>
        <v>0</v>
      </c>
      <c r="CM150" s="10" t="str">
        <f>IFERROR(VLOOKUP(A150,'29'!U:V,2,0),"0")</f>
        <v>0</v>
      </c>
      <c r="CN150" s="5" t="s">
        <v>168</v>
      </c>
      <c r="CO150" s="15">
        <f t="shared" ref="CO150:CO158" si="576">+CM150*C150</f>
        <v>0</v>
      </c>
      <c r="CP150" s="10" t="str">
        <f>IFERROR(VLOOKUP(A150,'30'!U:V,2,0),"0")</f>
        <v>0</v>
      </c>
      <c r="CQ150" s="5" t="s">
        <v>168</v>
      </c>
      <c r="CR150" s="15">
        <f t="shared" ref="CR150:CR158" si="577">+CP150*C150</f>
        <v>0</v>
      </c>
      <c r="CS150" s="10" t="str">
        <f>IFERROR(VLOOKUP(A150,'31'!U:V,2,0),"0")</f>
        <v>0</v>
      </c>
      <c r="CT150" s="5" t="s">
        <v>168</v>
      </c>
      <c r="CU150" s="15">
        <f t="shared" si="422"/>
        <v>0</v>
      </c>
      <c r="CV150" s="10" t="str">
        <f>IFERROR(VLOOKUP(A150,'เซต1-28'!V:W,2,0),"0")</f>
        <v>0</v>
      </c>
      <c r="CW150" s="5" t="s">
        <v>168</v>
      </c>
      <c r="CX150" s="15">
        <f t="shared" si="421"/>
        <v>0</v>
      </c>
    </row>
    <row r="151" spans="1:102" x14ac:dyDescent="0.25">
      <c r="A151" s="5" t="s">
        <v>856</v>
      </c>
      <c r="B151" s="4" t="s">
        <v>857</v>
      </c>
      <c r="C151" s="13">
        <v>31.62</v>
      </c>
      <c r="D151" s="19">
        <f t="shared" si="420"/>
        <v>0</v>
      </c>
      <c r="E151" s="5" t="s">
        <v>168</v>
      </c>
      <c r="F151" s="13">
        <f t="shared" si="547"/>
        <v>0</v>
      </c>
      <c r="G151" s="10" t="str">
        <f>IFERROR(VLOOKUP(A151,'1'!U:V,2,0),"0")</f>
        <v>0</v>
      </c>
      <c r="H151" s="5" t="s">
        <v>168</v>
      </c>
      <c r="I151" s="15">
        <f t="shared" si="548"/>
        <v>0</v>
      </c>
      <c r="J151" s="10" t="str">
        <f>IFERROR(VLOOKUP(A151,'2'!U:V,2,0),"0")</f>
        <v>0</v>
      </c>
      <c r="K151" s="5" t="s">
        <v>168</v>
      </c>
      <c r="L151" s="15">
        <f t="shared" si="549"/>
        <v>0</v>
      </c>
      <c r="M151" s="10" t="str">
        <f>IFERROR(VLOOKUP(A151,'3'!U:V,2,0),"0")</f>
        <v>0</v>
      </c>
      <c r="N151" s="5" t="s">
        <v>168</v>
      </c>
      <c r="O151" s="15">
        <f t="shared" si="550"/>
        <v>0</v>
      </c>
      <c r="P151" s="10" t="str">
        <f>IFERROR(VLOOKUP(A151,'4'!U:V,2,0),"0")</f>
        <v>0</v>
      </c>
      <c r="Q151" s="5" t="s">
        <v>168</v>
      </c>
      <c r="R151" s="15">
        <f t="shared" si="551"/>
        <v>0</v>
      </c>
      <c r="S151" s="10" t="str">
        <f>IFERROR(VLOOKUP(A151,'5'!U:V,2,0),"0")</f>
        <v>0</v>
      </c>
      <c r="T151" s="5" t="s">
        <v>168</v>
      </c>
      <c r="U151" s="15">
        <f t="shared" si="552"/>
        <v>0</v>
      </c>
      <c r="V151" s="10" t="str">
        <f>IFERROR(VLOOKUP(A151,'6'!U:V,2,0),"0")</f>
        <v>0</v>
      </c>
      <c r="W151" s="5" t="s">
        <v>168</v>
      </c>
      <c r="X151" s="15">
        <f t="shared" si="553"/>
        <v>0</v>
      </c>
      <c r="Y151" s="10" t="str">
        <f>IFERROR(VLOOKUP(A151,'7'!U:V,2,0),"0")</f>
        <v>0</v>
      </c>
      <c r="Z151" s="5" t="s">
        <v>168</v>
      </c>
      <c r="AA151" s="15">
        <f t="shared" si="554"/>
        <v>0</v>
      </c>
      <c r="AB151" s="10" t="str">
        <f>IFERROR(VLOOKUP(A151,'8'!U:V,2,0),"0")</f>
        <v>0</v>
      </c>
      <c r="AC151" s="5" t="s">
        <v>168</v>
      </c>
      <c r="AD151" s="15">
        <f t="shared" si="555"/>
        <v>0</v>
      </c>
      <c r="AE151" s="10" t="str">
        <f>IFERROR(VLOOKUP(A151,'9'!U:V,2,0),"0")</f>
        <v>0</v>
      </c>
      <c r="AF151" s="5" t="s">
        <v>168</v>
      </c>
      <c r="AG151" s="15">
        <f t="shared" si="556"/>
        <v>0</v>
      </c>
      <c r="AH151" s="10" t="str">
        <f>IFERROR(VLOOKUP(A151,'10'!U:V,2,0),"0")</f>
        <v>0</v>
      </c>
      <c r="AI151" s="5" t="s">
        <v>168</v>
      </c>
      <c r="AJ151" s="15">
        <f t="shared" si="557"/>
        <v>0</v>
      </c>
      <c r="AK151" s="10" t="str">
        <f>IFERROR(VLOOKUP(A151,'11'!U:V,2,0),"0")</f>
        <v>0</v>
      </c>
      <c r="AL151" s="5" t="s">
        <v>168</v>
      </c>
      <c r="AM151" s="15">
        <f t="shared" si="558"/>
        <v>0</v>
      </c>
      <c r="AN151" s="10" t="str">
        <f>IFERROR(VLOOKUP(A151,'12'!U:V,2,0),"0")</f>
        <v>0</v>
      </c>
      <c r="AO151" s="5" t="s">
        <v>168</v>
      </c>
      <c r="AP151" s="15">
        <f t="shared" si="559"/>
        <v>0</v>
      </c>
      <c r="AQ151" s="10" t="str">
        <f>IFERROR(VLOOKUP(A151,'13'!U:V,2,0),"0")</f>
        <v>0</v>
      </c>
      <c r="AR151" s="5" t="s">
        <v>168</v>
      </c>
      <c r="AS151" s="15">
        <f t="shared" si="560"/>
        <v>0</v>
      </c>
      <c r="AT151" s="10" t="str">
        <f>IFERROR(VLOOKUP(A151,'14'!U:V,2,0),"0")</f>
        <v>0</v>
      </c>
      <c r="AU151" s="5" t="s">
        <v>168</v>
      </c>
      <c r="AV151" s="15">
        <f t="shared" si="561"/>
        <v>0</v>
      </c>
      <c r="AW151" s="10" t="str">
        <f>IFERROR(VLOOKUP(A151,'15'!U:V,2,0),"0")</f>
        <v>0</v>
      </c>
      <c r="AX151" s="5" t="s">
        <v>168</v>
      </c>
      <c r="AY151" s="15">
        <f t="shared" si="562"/>
        <v>0</v>
      </c>
      <c r="AZ151" s="10" t="str">
        <f>IFERROR(VLOOKUP(A151,'16'!U:V,2,0),"0")</f>
        <v>0</v>
      </c>
      <c r="BA151" s="5" t="s">
        <v>168</v>
      </c>
      <c r="BB151" s="15">
        <f t="shared" si="563"/>
        <v>0</v>
      </c>
      <c r="BC151" s="10" t="str">
        <f>IFERROR(VLOOKUP(A151,'17'!U:V,2,0),"0")</f>
        <v>0</v>
      </c>
      <c r="BD151" s="5" t="s">
        <v>168</v>
      </c>
      <c r="BE151" s="15">
        <f t="shared" si="564"/>
        <v>0</v>
      </c>
      <c r="BF151" s="10" t="str">
        <f>IFERROR(VLOOKUP(A151,'18'!U:V,2,0),"0")</f>
        <v>0</v>
      </c>
      <c r="BG151" s="5" t="s">
        <v>168</v>
      </c>
      <c r="BH151" s="15">
        <f t="shared" si="565"/>
        <v>0</v>
      </c>
      <c r="BI151" s="10" t="str">
        <f>IFERROR(VLOOKUP(A151,'19'!U:V,2,0),"0")</f>
        <v>0</v>
      </c>
      <c r="BJ151" s="5" t="s">
        <v>168</v>
      </c>
      <c r="BK151" s="15">
        <f t="shared" si="566"/>
        <v>0</v>
      </c>
      <c r="BL151" s="10" t="str">
        <f>IFERROR(VLOOKUP(A151,'20'!U:V,2,0),"0")</f>
        <v>0</v>
      </c>
      <c r="BM151" s="5" t="s">
        <v>168</v>
      </c>
      <c r="BN151" s="15">
        <f t="shared" si="567"/>
        <v>0</v>
      </c>
      <c r="BO151" s="10" t="str">
        <f>IFERROR(VLOOKUP(A151,'21'!U:V,2,0),"0")</f>
        <v>0</v>
      </c>
      <c r="BP151" s="5" t="s">
        <v>168</v>
      </c>
      <c r="BQ151" s="15">
        <f t="shared" si="568"/>
        <v>0</v>
      </c>
      <c r="BR151" s="10" t="str">
        <f>IFERROR(VLOOKUP(A151,'22'!U:V,2,0),"0")</f>
        <v>0</v>
      </c>
      <c r="BS151" s="5" t="s">
        <v>168</v>
      </c>
      <c r="BT151" s="15">
        <f t="shared" si="569"/>
        <v>0</v>
      </c>
      <c r="BU151" s="10" t="str">
        <f>IFERROR(VLOOKUP(A151,'23'!U:V,2,0),"0")</f>
        <v>0</v>
      </c>
      <c r="BV151" s="5" t="s">
        <v>168</v>
      </c>
      <c r="BW151" s="15">
        <f t="shared" si="570"/>
        <v>0</v>
      </c>
      <c r="BX151" s="10" t="str">
        <f>IFERROR(VLOOKUP(A151,'24'!U:V,2,0),"0")</f>
        <v>0</v>
      </c>
      <c r="BY151" s="5" t="s">
        <v>168</v>
      </c>
      <c r="BZ151" s="15">
        <f t="shared" si="571"/>
        <v>0</v>
      </c>
      <c r="CA151" s="10" t="str">
        <f>IFERROR(VLOOKUP(A151,'25'!U:V,2,0),"0")</f>
        <v>0</v>
      </c>
      <c r="CB151" s="5" t="s">
        <v>168</v>
      </c>
      <c r="CC151" s="15">
        <f t="shared" si="572"/>
        <v>0</v>
      </c>
      <c r="CD151" s="10" t="str">
        <f>IFERROR(VLOOKUP(A151,'26'!U:V,2,0),"0")</f>
        <v>0</v>
      </c>
      <c r="CE151" s="5" t="s">
        <v>168</v>
      </c>
      <c r="CF151" s="15">
        <f t="shared" si="573"/>
        <v>0</v>
      </c>
      <c r="CG151" s="10" t="str">
        <f>IFERROR(VLOOKUP(A151,'27'!U:V,2,0),"0")</f>
        <v>0</v>
      </c>
      <c r="CH151" s="5" t="s">
        <v>168</v>
      </c>
      <c r="CI151" s="15">
        <f t="shared" si="574"/>
        <v>0</v>
      </c>
      <c r="CJ151" s="10" t="str">
        <f>IFERROR(VLOOKUP(A151,'28'!U:V,2,0),"0")</f>
        <v>0</v>
      </c>
      <c r="CK151" s="5" t="s">
        <v>168</v>
      </c>
      <c r="CL151" s="15">
        <f t="shared" si="575"/>
        <v>0</v>
      </c>
      <c r="CM151" s="10" t="str">
        <f>IFERROR(VLOOKUP(A151,'29'!U:V,2,0),"0")</f>
        <v>0</v>
      </c>
      <c r="CN151" s="5" t="s">
        <v>168</v>
      </c>
      <c r="CO151" s="15">
        <f t="shared" si="576"/>
        <v>0</v>
      </c>
      <c r="CP151" s="10" t="str">
        <f>IFERROR(VLOOKUP(A151,'30'!U:V,2,0),"0")</f>
        <v>0</v>
      </c>
      <c r="CQ151" s="5" t="s">
        <v>168</v>
      </c>
      <c r="CR151" s="15">
        <f t="shared" si="577"/>
        <v>0</v>
      </c>
      <c r="CS151" s="10" t="str">
        <f>IFERROR(VLOOKUP(A151,'31'!U:V,2,0),"0")</f>
        <v>0</v>
      </c>
      <c r="CT151" s="5" t="s">
        <v>168</v>
      </c>
      <c r="CU151" s="15">
        <f t="shared" si="422"/>
        <v>0</v>
      </c>
      <c r="CV151" s="10" t="str">
        <f>IFERROR(VLOOKUP(A151,'เซต1-28'!V:W,2,0),"0")</f>
        <v>0</v>
      </c>
      <c r="CW151" s="5" t="s">
        <v>168</v>
      </c>
      <c r="CX151" s="15">
        <f t="shared" si="421"/>
        <v>0</v>
      </c>
    </row>
    <row r="152" spans="1:102" x14ac:dyDescent="0.25">
      <c r="A152" s="5" t="s">
        <v>858</v>
      </c>
      <c r="B152" s="4" t="s">
        <v>859</v>
      </c>
      <c r="C152" s="13">
        <v>21.27</v>
      </c>
      <c r="D152" s="19">
        <f t="shared" si="420"/>
        <v>0</v>
      </c>
      <c r="E152" s="5" t="s">
        <v>168</v>
      </c>
      <c r="F152" s="13">
        <f t="shared" si="547"/>
        <v>0</v>
      </c>
      <c r="G152" s="10" t="str">
        <f>IFERROR(VLOOKUP(A152,'1'!U:V,2,0),"0")</f>
        <v>0</v>
      </c>
      <c r="H152" s="5" t="s">
        <v>168</v>
      </c>
      <c r="I152" s="15">
        <f t="shared" si="548"/>
        <v>0</v>
      </c>
      <c r="J152" s="10" t="str">
        <f>IFERROR(VLOOKUP(A152,'2'!U:V,2,0),"0")</f>
        <v>0</v>
      </c>
      <c r="K152" s="5" t="s">
        <v>168</v>
      </c>
      <c r="L152" s="15">
        <f t="shared" si="549"/>
        <v>0</v>
      </c>
      <c r="M152" s="10" t="str">
        <f>IFERROR(VLOOKUP(A152,'3'!U:V,2,0),"0")</f>
        <v>0</v>
      </c>
      <c r="N152" s="5" t="s">
        <v>168</v>
      </c>
      <c r="O152" s="15">
        <f t="shared" si="550"/>
        <v>0</v>
      </c>
      <c r="P152" s="10" t="str">
        <f>IFERROR(VLOOKUP(A152,'4'!U:V,2,0),"0")</f>
        <v>0</v>
      </c>
      <c r="Q152" s="5" t="s">
        <v>168</v>
      </c>
      <c r="R152" s="15">
        <f t="shared" si="551"/>
        <v>0</v>
      </c>
      <c r="S152" s="10" t="str">
        <f>IFERROR(VLOOKUP(A152,'5'!U:V,2,0),"0")</f>
        <v>0</v>
      </c>
      <c r="T152" s="5" t="s">
        <v>168</v>
      </c>
      <c r="U152" s="15">
        <f t="shared" si="552"/>
        <v>0</v>
      </c>
      <c r="V152" s="10" t="str">
        <f>IFERROR(VLOOKUP(A152,'6'!U:V,2,0),"0")</f>
        <v>0</v>
      </c>
      <c r="W152" s="5" t="s">
        <v>168</v>
      </c>
      <c r="X152" s="15">
        <f t="shared" si="553"/>
        <v>0</v>
      </c>
      <c r="Y152" s="10" t="str">
        <f>IFERROR(VLOOKUP(A152,'7'!U:V,2,0),"0")</f>
        <v>0</v>
      </c>
      <c r="Z152" s="5" t="s">
        <v>168</v>
      </c>
      <c r="AA152" s="15">
        <f t="shared" si="554"/>
        <v>0</v>
      </c>
      <c r="AB152" s="10" t="str">
        <f>IFERROR(VLOOKUP(A152,'8'!U:V,2,0),"0")</f>
        <v>0</v>
      </c>
      <c r="AC152" s="5" t="s">
        <v>168</v>
      </c>
      <c r="AD152" s="15">
        <f t="shared" si="555"/>
        <v>0</v>
      </c>
      <c r="AE152" s="10" t="str">
        <f>IFERROR(VLOOKUP(A152,'9'!U:V,2,0),"0")</f>
        <v>0</v>
      </c>
      <c r="AF152" s="5" t="s">
        <v>168</v>
      </c>
      <c r="AG152" s="15">
        <f t="shared" si="556"/>
        <v>0</v>
      </c>
      <c r="AH152" s="10" t="str">
        <f>IFERROR(VLOOKUP(A152,'10'!U:V,2,0),"0")</f>
        <v>0</v>
      </c>
      <c r="AI152" s="5" t="s">
        <v>168</v>
      </c>
      <c r="AJ152" s="15">
        <f t="shared" si="557"/>
        <v>0</v>
      </c>
      <c r="AK152" s="10" t="str">
        <f>IFERROR(VLOOKUP(A152,'11'!U:V,2,0),"0")</f>
        <v>0</v>
      </c>
      <c r="AL152" s="5" t="s">
        <v>168</v>
      </c>
      <c r="AM152" s="15">
        <f t="shared" si="558"/>
        <v>0</v>
      </c>
      <c r="AN152" s="10" t="str">
        <f>IFERROR(VLOOKUP(A152,'12'!U:V,2,0),"0")</f>
        <v>0</v>
      </c>
      <c r="AO152" s="5" t="s">
        <v>168</v>
      </c>
      <c r="AP152" s="15">
        <f t="shared" si="559"/>
        <v>0</v>
      </c>
      <c r="AQ152" s="10" t="str">
        <f>IFERROR(VLOOKUP(A152,'13'!U:V,2,0),"0")</f>
        <v>0</v>
      </c>
      <c r="AR152" s="5" t="s">
        <v>168</v>
      </c>
      <c r="AS152" s="15">
        <f t="shared" si="560"/>
        <v>0</v>
      </c>
      <c r="AT152" s="10" t="str">
        <f>IFERROR(VLOOKUP(A152,'14'!U:V,2,0),"0")</f>
        <v>0</v>
      </c>
      <c r="AU152" s="5" t="s">
        <v>168</v>
      </c>
      <c r="AV152" s="15">
        <f t="shared" si="561"/>
        <v>0</v>
      </c>
      <c r="AW152" s="10" t="str">
        <f>IFERROR(VLOOKUP(A152,'15'!U:V,2,0),"0")</f>
        <v>0</v>
      </c>
      <c r="AX152" s="5" t="s">
        <v>168</v>
      </c>
      <c r="AY152" s="15">
        <f t="shared" si="562"/>
        <v>0</v>
      </c>
      <c r="AZ152" s="10" t="str">
        <f>IFERROR(VLOOKUP(A152,'16'!U:V,2,0),"0")</f>
        <v>0</v>
      </c>
      <c r="BA152" s="5" t="s">
        <v>168</v>
      </c>
      <c r="BB152" s="15">
        <f t="shared" si="563"/>
        <v>0</v>
      </c>
      <c r="BC152" s="10" t="str">
        <f>IFERROR(VLOOKUP(A152,'17'!U:V,2,0),"0")</f>
        <v>0</v>
      </c>
      <c r="BD152" s="5" t="s">
        <v>168</v>
      </c>
      <c r="BE152" s="15">
        <f t="shared" si="564"/>
        <v>0</v>
      </c>
      <c r="BF152" s="10" t="str">
        <f>IFERROR(VLOOKUP(A152,'18'!U:V,2,0),"0")</f>
        <v>0</v>
      </c>
      <c r="BG152" s="5" t="s">
        <v>168</v>
      </c>
      <c r="BH152" s="15">
        <f t="shared" si="565"/>
        <v>0</v>
      </c>
      <c r="BI152" s="10" t="str">
        <f>IFERROR(VLOOKUP(A152,'19'!U:V,2,0),"0")</f>
        <v>0</v>
      </c>
      <c r="BJ152" s="5" t="s">
        <v>168</v>
      </c>
      <c r="BK152" s="15">
        <f t="shared" si="566"/>
        <v>0</v>
      </c>
      <c r="BL152" s="10" t="str">
        <f>IFERROR(VLOOKUP(A152,'20'!U:V,2,0),"0")</f>
        <v>0</v>
      </c>
      <c r="BM152" s="5" t="s">
        <v>168</v>
      </c>
      <c r="BN152" s="15">
        <f t="shared" si="567"/>
        <v>0</v>
      </c>
      <c r="BO152" s="10" t="str">
        <f>IFERROR(VLOOKUP(A152,'21'!U:V,2,0),"0")</f>
        <v>0</v>
      </c>
      <c r="BP152" s="5" t="s">
        <v>168</v>
      </c>
      <c r="BQ152" s="15">
        <f t="shared" si="568"/>
        <v>0</v>
      </c>
      <c r="BR152" s="10" t="str">
        <f>IFERROR(VLOOKUP(A152,'22'!U:V,2,0),"0")</f>
        <v>0</v>
      </c>
      <c r="BS152" s="5" t="s">
        <v>168</v>
      </c>
      <c r="BT152" s="15">
        <f t="shared" si="569"/>
        <v>0</v>
      </c>
      <c r="BU152" s="10" t="str">
        <f>IFERROR(VLOOKUP(A152,'23'!U:V,2,0),"0")</f>
        <v>0</v>
      </c>
      <c r="BV152" s="5" t="s">
        <v>168</v>
      </c>
      <c r="BW152" s="15">
        <f t="shared" si="570"/>
        <v>0</v>
      </c>
      <c r="BX152" s="10" t="str">
        <f>IFERROR(VLOOKUP(A152,'24'!U:V,2,0),"0")</f>
        <v>0</v>
      </c>
      <c r="BY152" s="5" t="s">
        <v>168</v>
      </c>
      <c r="BZ152" s="15">
        <f t="shared" si="571"/>
        <v>0</v>
      </c>
      <c r="CA152" s="10" t="str">
        <f>IFERROR(VLOOKUP(A152,'25'!U:V,2,0),"0")</f>
        <v>0</v>
      </c>
      <c r="CB152" s="5" t="s">
        <v>168</v>
      </c>
      <c r="CC152" s="15">
        <f t="shared" si="572"/>
        <v>0</v>
      </c>
      <c r="CD152" s="10" t="str">
        <f>IFERROR(VLOOKUP(A152,'26'!U:V,2,0),"0")</f>
        <v>0</v>
      </c>
      <c r="CE152" s="5" t="s">
        <v>168</v>
      </c>
      <c r="CF152" s="15">
        <f t="shared" si="573"/>
        <v>0</v>
      </c>
      <c r="CG152" s="10" t="str">
        <f>IFERROR(VLOOKUP(A152,'27'!U:V,2,0),"0")</f>
        <v>0</v>
      </c>
      <c r="CH152" s="5" t="s">
        <v>168</v>
      </c>
      <c r="CI152" s="15">
        <f t="shared" si="574"/>
        <v>0</v>
      </c>
      <c r="CJ152" s="10" t="str">
        <f>IFERROR(VLOOKUP(A152,'28'!U:V,2,0),"0")</f>
        <v>0</v>
      </c>
      <c r="CK152" s="5" t="s">
        <v>168</v>
      </c>
      <c r="CL152" s="15">
        <f t="shared" si="575"/>
        <v>0</v>
      </c>
      <c r="CM152" s="10" t="str">
        <f>IFERROR(VLOOKUP(A152,'29'!U:V,2,0),"0")</f>
        <v>0</v>
      </c>
      <c r="CN152" s="5" t="s">
        <v>168</v>
      </c>
      <c r="CO152" s="15">
        <f t="shared" si="576"/>
        <v>0</v>
      </c>
      <c r="CP152" s="10" t="str">
        <f>IFERROR(VLOOKUP(A152,'30'!U:V,2,0),"0")</f>
        <v>0</v>
      </c>
      <c r="CQ152" s="5" t="s">
        <v>168</v>
      </c>
      <c r="CR152" s="15">
        <f t="shared" si="577"/>
        <v>0</v>
      </c>
      <c r="CS152" s="10" t="str">
        <f>IFERROR(VLOOKUP(A152,'31'!U:V,2,0),"0")</f>
        <v>0</v>
      </c>
      <c r="CT152" s="5" t="s">
        <v>168</v>
      </c>
      <c r="CU152" s="15">
        <f t="shared" si="422"/>
        <v>0</v>
      </c>
      <c r="CV152" s="10" t="str">
        <f>IFERROR(VLOOKUP(A152,'เซต1-28'!V:W,2,0),"0")</f>
        <v>0</v>
      </c>
      <c r="CW152" s="5" t="s">
        <v>168</v>
      </c>
      <c r="CX152" s="15">
        <f t="shared" si="421"/>
        <v>0</v>
      </c>
    </row>
    <row r="153" spans="1:102" x14ac:dyDescent="0.25">
      <c r="A153" s="5" t="s">
        <v>860</v>
      </c>
      <c r="B153" s="4" t="s">
        <v>861</v>
      </c>
      <c r="C153" s="13">
        <v>37.51</v>
      </c>
      <c r="D153" s="19">
        <f t="shared" si="420"/>
        <v>0</v>
      </c>
      <c r="E153" s="5" t="s">
        <v>168</v>
      </c>
      <c r="F153" s="13">
        <f t="shared" si="547"/>
        <v>0</v>
      </c>
      <c r="G153" s="10" t="str">
        <f>IFERROR(VLOOKUP(A153,'1'!U:V,2,0),"0")</f>
        <v>0</v>
      </c>
      <c r="H153" s="5" t="s">
        <v>168</v>
      </c>
      <c r="I153" s="15">
        <f t="shared" si="548"/>
        <v>0</v>
      </c>
      <c r="J153" s="10" t="str">
        <f>IFERROR(VLOOKUP(A153,'2'!U:V,2,0),"0")</f>
        <v>0</v>
      </c>
      <c r="K153" s="5" t="s">
        <v>168</v>
      </c>
      <c r="L153" s="15">
        <f t="shared" si="549"/>
        <v>0</v>
      </c>
      <c r="M153" s="10" t="str">
        <f>IFERROR(VLOOKUP(A153,'3'!U:V,2,0),"0")</f>
        <v>0</v>
      </c>
      <c r="N153" s="5" t="s">
        <v>168</v>
      </c>
      <c r="O153" s="15">
        <f t="shared" si="550"/>
        <v>0</v>
      </c>
      <c r="P153" s="10" t="str">
        <f>IFERROR(VLOOKUP(A153,'4'!U:V,2,0),"0")</f>
        <v>0</v>
      </c>
      <c r="Q153" s="5" t="s">
        <v>168</v>
      </c>
      <c r="R153" s="15">
        <f t="shared" si="551"/>
        <v>0</v>
      </c>
      <c r="S153" s="10" t="str">
        <f>IFERROR(VLOOKUP(A153,'5'!U:V,2,0),"0")</f>
        <v>0</v>
      </c>
      <c r="T153" s="5" t="s">
        <v>168</v>
      </c>
      <c r="U153" s="15">
        <f t="shared" si="552"/>
        <v>0</v>
      </c>
      <c r="V153" s="10" t="str">
        <f>IFERROR(VLOOKUP(A153,'6'!U:V,2,0),"0")</f>
        <v>0</v>
      </c>
      <c r="W153" s="5" t="s">
        <v>168</v>
      </c>
      <c r="X153" s="15">
        <f t="shared" si="553"/>
        <v>0</v>
      </c>
      <c r="Y153" s="10" t="str">
        <f>IFERROR(VLOOKUP(A153,'7'!U:V,2,0),"0")</f>
        <v>0</v>
      </c>
      <c r="Z153" s="5" t="s">
        <v>168</v>
      </c>
      <c r="AA153" s="15">
        <f t="shared" si="554"/>
        <v>0</v>
      </c>
      <c r="AB153" s="10" t="str">
        <f>IFERROR(VLOOKUP(A153,'8'!U:V,2,0),"0")</f>
        <v>0</v>
      </c>
      <c r="AC153" s="5" t="s">
        <v>168</v>
      </c>
      <c r="AD153" s="15">
        <f t="shared" si="555"/>
        <v>0</v>
      </c>
      <c r="AE153" s="10" t="str">
        <f>IFERROR(VLOOKUP(A153,'9'!U:V,2,0),"0")</f>
        <v>0</v>
      </c>
      <c r="AF153" s="5" t="s">
        <v>168</v>
      </c>
      <c r="AG153" s="15">
        <f t="shared" si="556"/>
        <v>0</v>
      </c>
      <c r="AH153" s="10" t="str">
        <f>IFERROR(VLOOKUP(A153,'10'!U:V,2,0),"0")</f>
        <v>0</v>
      </c>
      <c r="AI153" s="5" t="s">
        <v>168</v>
      </c>
      <c r="AJ153" s="15">
        <f t="shared" si="557"/>
        <v>0</v>
      </c>
      <c r="AK153" s="10" t="str">
        <f>IFERROR(VLOOKUP(A153,'11'!U:V,2,0),"0")</f>
        <v>0</v>
      </c>
      <c r="AL153" s="5" t="s">
        <v>168</v>
      </c>
      <c r="AM153" s="15">
        <f t="shared" si="558"/>
        <v>0</v>
      </c>
      <c r="AN153" s="10" t="str">
        <f>IFERROR(VLOOKUP(A153,'12'!U:V,2,0),"0")</f>
        <v>0</v>
      </c>
      <c r="AO153" s="5" t="s">
        <v>168</v>
      </c>
      <c r="AP153" s="15">
        <f t="shared" si="559"/>
        <v>0</v>
      </c>
      <c r="AQ153" s="10" t="str">
        <f>IFERROR(VLOOKUP(A153,'13'!U:V,2,0),"0")</f>
        <v>0</v>
      </c>
      <c r="AR153" s="5" t="s">
        <v>168</v>
      </c>
      <c r="AS153" s="15">
        <f t="shared" si="560"/>
        <v>0</v>
      </c>
      <c r="AT153" s="10" t="str">
        <f>IFERROR(VLOOKUP(A153,'14'!U:V,2,0),"0")</f>
        <v>0</v>
      </c>
      <c r="AU153" s="5" t="s">
        <v>168</v>
      </c>
      <c r="AV153" s="15">
        <f t="shared" si="561"/>
        <v>0</v>
      </c>
      <c r="AW153" s="10" t="str">
        <f>IFERROR(VLOOKUP(A153,'15'!U:V,2,0),"0")</f>
        <v>0</v>
      </c>
      <c r="AX153" s="5" t="s">
        <v>168</v>
      </c>
      <c r="AY153" s="15">
        <f t="shared" si="562"/>
        <v>0</v>
      </c>
      <c r="AZ153" s="10" t="str">
        <f>IFERROR(VLOOKUP(A153,'16'!U:V,2,0),"0")</f>
        <v>0</v>
      </c>
      <c r="BA153" s="5" t="s">
        <v>168</v>
      </c>
      <c r="BB153" s="15">
        <f t="shared" si="563"/>
        <v>0</v>
      </c>
      <c r="BC153" s="10" t="str">
        <f>IFERROR(VLOOKUP(A153,'17'!U:V,2,0),"0")</f>
        <v>0</v>
      </c>
      <c r="BD153" s="5" t="s">
        <v>168</v>
      </c>
      <c r="BE153" s="15">
        <f t="shared" si="564"/>
        <v>0</v>
      </c>
      <c r="BF153" s="10" t="str">
        <f>IFERROR(VLOOKUP(A153,'18'!U:V,2,0),"0")</f>
        <v>0</v>
      </c>
      <c r="BG153" s="5" t="s">
        <v>168</v>
      </c>
      <c r="BH153" s="15">
        <f t="shared" si="565"/>
        <v>0</v>
      </c>
      <c r="BI153" s="10" t="str">
        <f>IFERROR(VLOOKUP(A153,'19'!U:V,2,0),"0")</f>
        <v>0</v>
      </c>
      <c r="BJ153" s="5" t="s">
        <v>168</v>
      </c>
      <c r="BK153" s="15">
        <f t="shared" si="566"/>
        <v>0</v>
      </c>
      <c r="BL153" s="10" t="str">
        <f>IFERROR(VLOOKUP(A153,'20'!U:V,2,0),"0")</f>
        <v>0</v>
      </c>
      <c r="BM153" s="5" t="s">
        <v>168</v>
      </c>
      <c r="BN153" s="15">
        <f t="shared" si="567"/>
        <v>0</v>
      </c>
      <c r="BO153" s="10" t="str">
        <f>IFERROR(VLOOKUP(A153,'21'!U:V,2,0),"0")</f>
        <v>0</v>
      </c>
      <c r="BP153" s="5" t="s">
        <v>168</v>
      </c>
      <c r="BQ153" s="15">
        <f t="shared" si="568"/>
        <v>0</v>
      </c>
      <c r="BR153" s="10" t="str">
        <f>IFERROR(VLOOKUP(A153,'22'!U:V,2,0),"0")</f>
        <v>0</v>
      </c>
      <c r="BS153" s="5" t="s">
        <v>168</v>
      </c>
      <c r="BT153" s="15">
        <f t="shared" si="569"/>
        <v>0</v>
      </c>
      <c r="BU153" s="10" t="str">
        <f>IFERROR(VLOOKUP(A153,'23'!U:V,2,0),"0")</f>
        <v>0</v>
      </c>
      <c r="BV153" s="5" t="s">
        <v>168</v>
      </c>
      <c r="BW153" s="15">
        <f t="shared" si="570"/>
        <v>0</v>
      </c>
      <c r="BX153" s="10" t="str">
        <f>IFERROR(VLOOKUP(A153,'24'!U:V,2,0),"0")</f>
        <v>0</v>
      </c>
      <c r="BY153" s="5" t="s">
        <v>168</v>
      </c>
      <c r="BZ153" s="15">
        <f t="shared" si="571"/>
        <v>0</v>
      </c>
      <c r="CA153" s="10" t="str">
        <f>IFERROR(VLOOKUP(A153,'25'!U:V,2,0),"0")</f>
        <v>0</v>
      </c>
      <c r="CB153" s="5" t="s">
        <v>168</v>
      </c>
      <c r="CC153" s="15">
        <f t="shared" si="572"/>
        <v>0</v>
      </c>
      <c r="CD153" s="10" t="str">
        <f>IFERROR(VLOOKUP(A153,'26'!U:V,2,0),"0")</f>
        <v>0</v>
      </c>
      <c r="CE153" s="5" t="s">
        <v>168</v>
      </c>
      <c r="CF153" s="15">
        <f t="shared" si="573"/>
        <v>0</v>
      </c>
      <c r="CG153" s="10" t="str">
        <f>IFERROR(VLOOKUP(A153,'27'!U:V,2,0),"0")</f>
        <v>0</v>
      </c>
      <c r="CH153" s="5" t="s">
        <v>168</v>
      </c>
      <c r="CI153" s="15">
        <f t="shared" si="574"/>
        <v>0</v>
      </c>
      <c r="CJ153" s="10" t="str">
        <f>IFERROR(VLOOKUP(A153,'28'!U:V,2,0),"0")</f>
        <v>0</v>
      </c>
      <c r="CK153" s="5" t="s">
        <v>168</v>
      </c>
      <c r="CL153" s="15">
        <f t="shared" si="575"/>
        <v>0</v>
      </c>
      <c r="CM153" s="10" t="str">
        <f>IFERROR(VLOOKUP(A153,'29'!U:V,2,0),"0")</f>
        <v>0</v>
      </c>
      <c r="CN153" s="5" t="s">
        <v>168</v>
      </c>
      <c r="CO153" s="15">
        <f t="shared" si="576"/>
        <v>0</v>
      </c>
      <c r="CP153" s="10" t="str">
        <f>IFERROR(VLOOKUP(A153,'30'!U:V,2,0),"0")</f>
        <v>0</v>
      </c>
      <c r="CQ153" s="5" t="s">
        <v>168</v>
      </c>
      <c r="CR153" s="15">
        <f t="shared" si="577"/>
        <v>0</v>
      </c>
      <c r="CS153" s="10" t="str">
        <f>IFERROR(VLOOKUP(A153,'31'!U:V,2,0),"0")</f>
        <v>0</v>
      </c>
      <c r="CT153" s="5" t="s">
        <v>168</v>
      </c>
      <c r="CU153" s="15">
        <f t="shared" si="422"/>
        <v>0</v>
      </c>
      <c r="CV153" s="10" t="str">
        <f>IFERROR(VLOOKUP(A153,'เซต1-28'!V:W,2,0),"0")</f>
        <v>0</v>
      </c>
      <c r="CW153" s="5" t="s">
        <v>168</v>
      </c>
      <c r="CX153" s="15">
        <f t="shared" si="421"/>
        <v>0</v>
      </c>
    </row>
    <row r="154" spans="1:102" x14ac:dyDescent="0.25">
      <c r="A154" s="5" t="s">
        <v>854</v>
      </c>
      <c r="B154" s="4" t="s">
        <v>855</v>
      </c>
      <c r="C154" s="13">
        <v>27.37</v>
      </c>
      <c r="D154" s="19">
        <f t="shared" si="420"/>
        <v>127</v>
      </c>
      <c r="E154" s="5" t="s">
        <v>168</v>
      </c>
      <c r="F154" s="13">
        <f t="shared" si="547"/>
        <v>3475.9900000000002</v>
      </c>
      <c r="G154" s="10" t="str">
        <f>IFERROR(VLOOKUP(A154,'1'!U:V,2,0),"0")</f>
        <v>0</v>
      </c>
      <c r="H154" s="5" t="s">
        <v>168</v>
      </c>
      <c r="I154" s="15">
        <f t="shared" si="548"/>
        <v>0</v>
      </c>
      <c r="J154" s="10" t="str">
        <f>IFERROR(VLOOKUP(A154,'2'!U:V,2,0),"0")</f>
        <v>0</v>
      </c>
      <c r="K154" s="5" t="s">
        <v>168</v>
      </c>
      <c r="L154" s="15">
        <f t="shared" si="549"/>
        <v>0</v>
      </c>
      <c r="M154" s="10">
        <f>IFERROR(VLOOKUP(A154,'3'!U:V,2,0),"0")</f>
        <v>6</v>
      </c>
      <c r="N154" s="5" t="s">
        <v>168</v>
      </c>
      <c r="O154" s="15">
        <f t="shared" si="550"/>
        <v>164.22</v>
      </c>
      <c r="P154" s="10">
        <f>IFERROR(VLOOKUP(A154,'4'!U:V,2,0),"0")</f>
        <v>6</v>
      </c>
      <c r="Q154" s="5" t="s">
        <v>168</v>
      </c>
      <c r="R154" s="15">
        <f t="shared" si="551"/>
        <v>164.22</v>
      </c>
      <c r="S154" s="10">
        <f>IFERROR(VLOOKUP(A154,'5'!U:V,2,0),"0")</f>
        <v>6</v>
      </c>
      <c r="T154" s="5" t="s">
        <v>168</v>
      </c>
      <c r="U154" s="15">
        <f t="shared" si="552"/>
        <v>164.22</v>
      </c>
      <c r="V154" s="10">
        <f>IFERROR(VLOOKUP(A154,'6'!U:V,2,0),"0")</f>
        <v>9</v>
      </c>
      <c r="W154" s="5" t="s">
        <v>168</v>
      </c>
      <c r="X154" s="15">
        <f t="shared" si="553"/>
        <v>246.33</v>
      </c>
      <c r="Y154" s="10">
        <f>IFERROR(VLOOKUP(A154,'7'!U:V,2,0),"0")</f>
        <v>13</v>
      </c>
      <c r="Z154" s="5" t="s">
        <v>168</v>
      </c>
      <c r="AA154" s="15">
        <f t="shared" si="554"/>
        <v>355.81</v>
      </c>
      <c r="AB154" s="10">
        <f>IFERROR(VLOOKUP(A154,'8'!U:V,2,0),"0")</f>
        <v>5</v>
      </c>
      <c r="AC154" s="5" t="s">
        <v>168</v>
      </c>
      <c r="AD154" s="15">
        <f t="shared" si="555"/>
        <v>136.85</v>
      </c>
      <c r="AE154" s="10">
        <f>IFERROR(VLOOKUP(A154,'9'!U:V,2,0),"0")</f>
        <v>10</v>
      </c>
      <c r="AF154" s="5" t="s">
        <v>168</v>
      </c>
      <c r="AG154" s="15">
        <f t="shared" si="556"/>
        <v>273.7</v>
      </c>
      <c r="AH154" s="10">
        <f>IFERROR(VLOOKUP(A154,'10'!U:V,2,0),"0")</f>
        <v>5</v>
      </c>
      <c r="AI154" s="5" t="s">
        <v>168</v>
      </c>
      <c r="AJ154" s="15">
        <f t="shared" si="557"/>
        <v>136.85</v>
      </c>
      <c r="AK154" s="10">
        <f>IFERROR(VLOOKUP(A154,'11'!U:V,2,0),"0")</f>
        <v>4</v>
      </c>
      <c r="AL154" s="5" t="s">
        <v>168</v>
      </c>
      <c r="AM154" s="15">
        <f t="shared" si="558"/>
        <v>109.48</v>
      </c>
      <c r="AN154" s="10">
        <f>IFERROR(VLOOKUP(A154,'12'!U:V,2,0),"0")</f>
        <v>5</v>
      </c>
      <c r="AO154" s="5" t="s">
        <v>168</v>
      </c>
      <c r="AP154" s="15">
        <f t="shared" si="559"/>
        <v>136.85</v>
      </c>
      <c r="AQ154" s="10">
        <f>IFERROR(VLOOKUP(A154,'13'!U:V,2,0),"0")</f>
        <v>9</v>
      </c>
      <c r="AR154" s="5" t="s">
        <v>168</v>
      </c>
      <c r="AS154" s="15">
        <f t="shared" si="560"/>
        <v>246.33</v>
      </c>
      <c r="AT154" s="10">
        <f>IFERROR(VLOOKUP(A154,'14'!U:V,2,0),"0")</f>
        <v>10</v>
      </c>
      <c r="AU154" s="5" t="s">
        <v>168</v>
      </c>
      <c r="AV154" s="15">
        <f t="shared" si="561"/>
        <v>273.7</v>
      </c>
      <c r="AW154" s="10">
        <f>IFERROR(VLOOKUP(A154,'15'!U:V,2,0),"0")</f>
        <v>8</v>
      </c>
      <c r="AX154" s="5" t="s">
        <v>168</v>
      </c>
      <c r="AY154" s="15">
        <f t="shared" si="562"/>
        <v>218.96</v>
      </c>
      <c r="AZ154" s="10">
        <f>IFERROR(VLOOKUP(A154,'16'!U:V,2,0),"0")</f>
        <v>15</v>
      </c>
      <c r="BA154" s="5" t="s">
        <v>168</v>
      </c>
      <c r="BB154" s="15">
        <f t="shared" si="563"/>
        <v>410.55</v>
      </c>
      <c r="BC154" s="10" t="str">
        <f>IFERROR(VLOOKUP(A154,'17'!U:V,2,0),"0")</f>
        <v>0</v>
      </c>
      <c r="BD154" s="5" t="s">
        <v>168</v>
      </c>
      <c r="BE154" s="15">
        <f t="shared" si="564"/>
        <v>0</v>
      </c>
      <c r="BF154" s="10" t="str">
        <f>IFERROR(VLOOKUP(A154,'18'!U:V,2,0),"0")</f>
        <v>0</v>
      </c>
      <c r="BG154" s="5" t="s">
        <v>168</v>
      </c>
      <c r="BH154" s="15">
        <f t="shared" si="565"/>
        <v>0</v>
      </c>
      <c r="BI154" s="10">
        <f>IFERROR(VLOOKUP(A154,'19'!U:V,2,0),"0")</f>
        <v>1</v>
      </c>
      <c r="BJ154" s="5" t="s">
        <v>168</v>
      </c>
      <c r="BK154" s="15">
        <f t="shared" si="566"/>
        <v>27.37</v>
      </c>
      <c r="BL154" s="10">
        <f>IFERROR(VLOOKUP(A154,'20'!U:V,2,0),"0")</f>
        <v>1</v>
      </c>
      <c r="BM154" s="5" t="s">
        <v>168</v>
      </c>
      <c r="BN154" s="15">
        <f t="shared" si="567"/>
        <v>27.37</v>
      </c>
      <c r="BO154" s="10">
        <f>IFERROR(VLOOKUP(A154,'21'!U:V,2,0),"0")</f>
        <v>5</v>
      </c>
      <c r="BP154" s="5" t="s">
        <v>168</v>
      </c>
      <c r="BQ154" s="15">
        <f t="shared" si="568"/>
        <v>136.85</v>
      </c>
      <c r="BR154" s="10">
        <f>IFERROR(VLOOKUP(A154,'22'!U:V,2,0),"0")</f>
        <v>2</v>
      </c>
      <c r="BS154" s="5" t="s">
        <v>168</v>
      </c>
      <c r="BT154" s="15">
        <f t="shared" si="569"/>
        <v>54.74</v>
      </c>
      <c r="BU154" s="10">
        <f>IFERROR(VLOOKUP(A154,'23'!U:V,2,0),"0")</f>
        <v>2</v>
      </c>
      <c r="BV154" s="5" t="s">
        <v>168</v>
      </c>
      <c r="BW154" s="15">
        <f t="shared" si="570"/>
        <v>54.74</v>
      </c>
      <c r="BX154" s="10" t="str">
        <f>IFERROR(VLOOKUP(A154,'24'!U:V,2,0),"0")</f>
        <v>0</v>
      </c>
      <c r="BY154" s="5" t="s">
        <v>168</v>
      </c>
      <c r="BZ154" s="15">
        <f t="shared" si="571"/>
        <v>0</v>
      </c>
      <c r="CA154" s="10">
        <f>IFERROR(VLOOKUP(A154,'25'!U:V,2,0),"0")</f>
        <v>1</v>
      </c>
      <c r="CB154" s="5" t="s">
        <v>168</v>
      </c>
      <c r="CC154" s="15">
        <f t="shared" si="572"/>
        <v>27.37</v>
      </c>
      <c r="CD154" s="10">
        <f>IFERROR(VLOOKUP(A154,'26'!U:V,2,0),"0")</f>
        <v>2</v>
      </c>
      <c r="CE154" s="5" t="s">
        <v>168</v>
      </c>
      <c r="CF154" s="15">
        <f t="shared" si="573"/>
        <v>54.74</v>
      </c>
      <c r="CG154" s="10">
        <f>IFERROR(VLOOKUP(A154,'27'!U:V,2,0),"0")</f>
        <v>2</v>
      </c>
      <c r="CH154" s="5" t="s">
        <v>168</v>
      </c>
      <c r="CI154" s="15">
        <f t="shared" si="574"/>
        <v>54.74</v>
      </c>
      <c r="CJ154" s="10" t="str">
        <f>IFERROR(VLOOKUP(A154,'28'!U:V,2,0),"0")</f>
        <v>0</v>
      </c>
      <c r="CK154" s="5" t="s">
        <v>168</v>
      </c>
      <c r="CL154" s="15">
        <f t="shared" si="575"/>
        <v>0</v>
      </c>
      <c r="CM154" s="10" t="str">
        <f>IFERROR(VLOOKUP(A154,'29'!U:V,2,0),"0")</f>
        <v>0</v>
      </c>
      <c r="CN154" s="5" t="s">
        <v>168</v>
      </c>
      <c r="CO154" s="15">
        <f t="shared" si="576"/>
        <v>0</v>
      </c>
      <c r="CP154" s="10" t="str">
        <f>IFERROR(VLOOKUP(A154,'30'!U:V,2,0),"0")</f>
        <v>0</v>
      </c>
      <c r="CQ154" s="5" t="s">
        <v>168</v>
      </c>
      <c r="CR154" s="15">
        <f t="shared" si="577"/>
        <v>0</v>
      </c>
      <c r="CS154" s="10" t="str">
        <f>IFERROR(VLOOKUP(A154,'31'!U:V,2,0),"0")</f>
        <v>0</v>
      </c>
      <c r="CT154" s="5" t="s">
        <v>168</v>
      </c>
      <c r="CU154" s="15">
        <f t="shared" si="422"/>
        <v>0</v>
      </c>
      <c r="CV154" s="10" t="str">
        <f>IFERROR(VLOOKUP(A154,'เซต1-28'!V:W,2,0),"0")</f>
        <v>0</v>
      </c>
      <c r="CW154" s="5" t="s">
        <v>168</v>
      </c>
      <c r="CX154" s="15">
        <f t="shared" si="421"/>
        <v>0</v>
      </c>
    </row>
    <row r="155" spans="1:102" x14ac:dyDescent="0.25">
      <c r="A155" s="5" t="s">
        <v>850</v>
      </c>
      <c r="B155" s="4" t="s">
        <v>851</v>
      </c>
      <c r="C155" s="13">
        <v>29.28</v>
      </c>
      <c r="D155" s="19">
        <f t="shared" si="420"/>
        <v>31</v>
      </c>
      <c r="E155" s="5" t="s">
        <v>168</v>
      </c>
      <c r="F155" s="13">
        <f t="shared" si="547"/>
        <v>907.68000000000006</v>
      </c>
      <c r="G155" s="10" t="str">
        <f>IFERROR(VLOOKUP(A155,'1'!U:V,2,0),"0")</f>
        <v>0</v>
      </c>
      <c r="H155" s="5" t="s">
        <v>168</v>
      </c>
      <c r="I155" s="15">
        <f t="shared" si="548"/>
        <v>0</v>
      </c>
      <c r="J155" s="10" t="str">
        <f>IFERROR(VLOOKUP(A155,'2'!U:V,2,0),"0")</f>
        <v>0</v>
      </c>
      <c r="K155" s="5" t="s">
        <v>168</v>
      </c>
      <c r="L155" s="15">
        <f t="shared" si="549"/>
        <v>0</v>
      </c>
      <c r="M155" s="10">
        <f>IFERROR(VLOOKUP(A155,'3'!U:V,2,0),"0")</f>
        <v>6</v>
      </c>
      <c r="N155" s="5" t="s">
        <v>168</v>
      </c>
      <c r="O155" s="15">
        <f t="shared" si="550"/>
        <v>175.68</v>
      </c>
      <c r="P155" s="10">
        <f>IFERROR(VLOOKUP(A155,'4'!U:V,2,0),"0")</f>
        <v>1</v>
      </c>
      <c r="Q155" s="5" t="s">
        <v>168</v>
      </c>
      <c r="R155" s="15">
        <f t="shared" si="551"/>
        <v>29.28</v>
      </c>
      <c r="S155" s="10">
        <f>IFERROR(VLOOKUP(A155,'5'!U:V,2,0),"0")</f>
        <v>1</v>
      </c>
      <c r="T155" s="5" t="s">
        <v>168</v>
      </c>
      <c r="U155" s="15">
        <f t="shared" si="552"/>
        <v>29.28</v>
      </c>
      <c r="V155" s="10">
        <f>IFERROR(VLOOKUP(A155,'6'!U:V,2,0),"0")</f>
        <v>3</v>
      </c>
      <c r="W155" s="5" t="s">
        <v>168</v>
      </c>
      <c r="X155" s="15">
        <f t="shared" si="553"/>
        <v>87.84</v>
      </c>
      <c r="Y155" s="10" t="str">
        <f>IFERROR(VLOOKUP(A155,'7'!U:V,2,0),"0")</f>
        <v>0</v>
      </c>
      <c r="Z155" s="5" t="s">
        <v>168</v>
      </c>
      <c r="AA155" s="15">
        <f t="shared" si="554"/>
        <v>0</v>
      </c>
      <c r="AB155" s="10">
        <f>IFERROR(VLOOKUP(A155,'8'!U:V,2,0),"0")</f>
        <v>2</v>
      </c>
      <c r="AC155" s="5" t="s">
        <v>168</v>
      </c>
      <c r="AD155" s="15">
        <f t="shared" si="555"/>
        <v>58.56</v>
      </c>
      <c r="AE155" s="10">
        <f>IFERROR(VLOOKUP(A155,'9'!U:V,2,0),"0")</f>
        <v>5</v>
      </c>
      <c r="AF155" s="5" t="s">
        <v>168</v>
      </c>
      <c r="AG155" s="15">
        <f t="shared" si="556"/>
        <v>146.4</v>
      </c>
      <c r="AH155" s="10">
        <f>IFERROR(VLOOKUP(A155,'10'!U:V,2,0),"0")</f>
        <v>5</v>
      </c>
      <c r="AI155" s="5" t="s">
        <v>168</v>
      </c>
      <c r="AJ155" s="15">
        <f t="shared" si="557"/>
        <v>146.4</v>
      </c>
      <c r="AK155" s="10" t="str">
        <f>IFERROR(VLOOKUP(A155,'11'!U:V,2,0),"0")</f>
        <v>0</v>
      </c>
      <c r="AL155" s="5" t="s">
        <v>168</v>
      </c>
      <c r="AM155" s="15">
        <f t="shared" si="558"/>
        <v>0</v>
      </c>
      <c r="AN155" s="10">
        <f>IFERROR(VLOOKUP(A155,'12'!U:V,2,0),"0")</f>
        <v>2</v>
      </c>
      <c r="AO155" s="5" t="s">
        <v>168</v>
      </c>
      <c r="AP155" s="15">
        <f t="shared" si="559"/>
        <v>58.56</v>
      </c>
      <c r="AQ155" s="10">
        <f>IFERROR(VLOOKUP(A155,'13'!U:V,2,0),"0")</f>
        <v>1</v>
      </c>
      <c r="AR155" s="5" t="s">
        <v>168</v>
      </c>
      <c r="AS155" s="15">
        <f t="shared" si="560"/>
        <v>29.28</v>
      </c>
      <c r="AT155" s="10" t="str">
        <f>IFERROR(VLOOKUP(A155,'14'!U:V,2,0),"0")</f>
        <v>0</v>
      </c>
      <c r="AU155" s="5" t="s">
        <v>168</v>
      </c>
      <c r="AV155" s="15">
        <f t="shared" si="561"/>
        <v>0</v>
      </c>
      <c r="AW155" s="10">
        <f>IFERROR(VLOOKUP(A155,'15'!U:V,2,0),"0")</f>
        <v>2</v>
      </c>
      <c r="AX155" s="5" t="s">
        <v>168</v>
      </c>
      <c r="AY155" s="15">
        <f t="shared" si="562"/>
        <v>58.56</v>
      </c>
      <c r="AZ155" s="10">
        <f>IFERROR(VLOOKUP(A155,'16'!U:V,2,0),"0")</f>
        <v>2</v>
      </c>
      <c r="BA155" s="5" t="s">
        <v>168</v>
      </c>
      <c r="BB155" s="15">
        <f t="shared" si="563"/>
        <v>58.56</v>
      </c>
      <c r="BC155" s="10" t="str">
        <f>IFERROR(VLOOKUP(A155,'17'!U:V,2,0),"0")</f>
        <v>0</v>
      </c>
      <c r="BD155" s="5" t="s">
        <v>168</v>
      </c>
      <c r="BE155" s="15">
        <f t="shared" si="564"/>
        <v>0</v>
      </c>
      <c r="BF155" s="10">
        <f>IFERROR(VLOOKUP(A155,'18'!U:V,2,0),"0")</f>
        <v>1</v>
      </c>
      <c r="BG155" s="5" t="s">
        <v>168</v>
      </c>
      <c r="BH155" s="15">
        <f t="shared" si="565"/>
        <v>29.28</v>
      </c>
      <c r="BI155" s="10" t="str">
        <f>IFERROR(VLOOKUP(A155,'19'!U:V,2,0),"0")</f>
        <v>0</v>
      </c>
      <c r="BJ155" s="5" t="s">
        <v>168</v>
      </c>
      <c r="BK155" s="15">
        <f t="shared" si="566"/>
        <v>0</v>
      </c>
      <c r="BL155" s="10" t="str">
        <f>IFERROR(VLOOKUP(A155,'20'!U:V,2,0),"0")</f>
        <v>0</v>
      </c>
      <c r="BM155" s="5" t="s">
        <v>168</v>
      </c>
      <c r="BN155" s="15">
        <f t="shared" si="567"/>
        <v>0</v>
      </c>
      <c r="BO155" s="10" t="str">
        <f>IFERROR(VLOOKUP(A155,'21'!U:V,2,0),"0")</f>
        <v>0</v>
      </c>
      <c r="BP155" s="5" t="s">
        <v>168</v>
      </c>
      <c r="BQ155" s="15">
        <f t="shared" si="568"/>
        <v>0</v>
      </c>
      <c r="BR155" s="10" t="str">
        <f>IFERROR(VLOOKUP(A155,'22'!U:V,2,0),"0")</f>
        <v>0</v>
      </c>
      <c r="BS155" s="5" t="s">
        <v>168</v>
      </c>
      <c r="BT155" s="15">
        <f t="shared" si="569"/>
        <v>0</v>
      </c>
      <c r="BU155" s="10" t="str">
        <f>IFERROR(VLOOKUP(A155,'23'!U:V,2,0),"0")</f>
        <v>0</v>
      </c>
      <c r="BV155" s="5" t="s">
        <v>168</v>
      </c>
      <c r="BW155" s="15">
        <f t="shared" si="570"/>
        <v>0</v>
      </c>
      <c r="BX155" s="10" t="str">
        <f>IFERROR(VLOOKUP(A155,'24'!U:V,2,0),"0")</f>
        <v>0</v>
      </c>
      <c r="BY155" s="5" t="s">
        <v>168</v>
      </c>
      <c r="BZ155" s="15">
        <f t="shared" si="571"/>
        <v>0</v>
      </c>
      <c r="CA155" s="10" t="str">
        <f>IFERROR(VLOOKUP(A155,'25'!U:V,2,0),"0")</f>
        <v>0</v>
      </c>
      <c r="CB155" s="5" t="s">
        <v>168</v>
      </c>
      <c r="CC155" s="15">
        <f t="shared" si="572"/>
        <v>0</v>
      </c>
      <c r="CD155" s="10" t="str">
        <f>IFERROR(VLOOKUP(A155,'26'!U:V,2,0),"0")</f>
        <v>0</v>
      </c>
      <c r="CE155" s="5" t="s">
        <v>168</v>
      </c>
      <c r="CF155" s="15">
        <f t="shared" si="573"/>
        <v>0</v>
      </c>
      <c r="CG155" s="10" t="str">
        <f>IFERROR(VLOOKUP(A155,'27'!U:V,2,0),"0")</f>
        <v>0</v>
      </c>
      <c r="CH155" s="5" t="s">
        <v>168</v>
      </c>
      <c r="CI155" s="15">
        <f t="shared" si="574"/>
        <v>0</v>
      </c>
      <c r="CJ155" s="10" t="str">
        <f>IFERROR(VLOOKUP(A155,'28'!U:V,2,0),"0")</f>
        <v>0</v>
      </c>
      <c r="CK155" s="5" t="s">
        <v>168</v>
      </c>
      <c r="CL155" s="15">
        <f t="shared" si="575"/>
        <v>0</v>
      </c>
      <c r="CM155" s="10" t="str">
        <f>IFERROR(VLOOKUP(A155,'29'!U:V,2,0),"0")</f>
        <v>0</v>
      </c>
      <c r="CN155" s="5" t="s">
        <v>168</v>
      </c>
      <c r="CO155" s="15">
        <f t="shared" si="576"/>
        <v>0</v>
      </c>
      <c r="CP155" s="10" t="str">
        <f>IFERROR(VLOOKUP(A155,'30'!U:V,2,0),"0")</f>
        <v>0</v>
      </c>
      <c r="CQ155" s="5" t="s">
        <v>168</v>
      </c>
      <c r="CR155" s="15">
        <f t="shared" si="577"/>
        <v>0</v>
      </c>
      <c r="CS155" s="10" t="str">
        <f>IFERROR(VLOOKUP(A155,'31'!U:V,2,0),"0")</f>
        <v>0</v>
      </c>
      <c r="CT155" s="5" t="s">
        <v>168</v>
      </c>
      <c r="CU155" s="15">
        <f t="shared" si="422"/>
        <v>0</v>
      </c>
      <c r="CV155" s="10" t="str">
        <f>IFERROR(VLOOKUP(A155,'เซต1-28'!V:W,2,0),"0")</f>
        <v>0</v>
      </c>
      <c r="CW155" s="5" t="s">
        <v>168</v>
      </c>
      <c r="CX155" s="15">
        <f t="shared" si="421"/>
        <v>0</v>
      </c>
    </row>
    <row r="156" spans="1:102" x14ac:dyDescent="0.25">
      <c r="A156" s="5" t="s">
        <v>852</v>
      </c>
      <c r="B156" s="4" t="s">
        <v>853</v>
      </c>
      <c r="C156" s="13">
        <v>25.21</v>
      </c>
      <c r="D156" s="19">
        <f t="shared" si="420"/>
        <v>13</v>
      </c>
      <c r="E156" s="5" t="s">
        <v>168</v>
      </c>
      <c r="F156" s="13">
        <f t="shared" si="547"/>
        <v>327.73</v>
      </c>
      <c r="G156" s="10" t="str">
        <f>IFERROR(VLOOKUP(A156,'1'!U:V,2,0),"0")</f>
        <v>0</v>
      </c>
      <c r="H156" s="5" t="s">
        <v>168</v>
      </c>
      <c r="I156" s="15">
        <f t="shared" si="548"/>
        <v>0</v>
      </c>
      <c r="J156" s="10" t="str">
        <f>IFERROR(VLOOKUP(A156,'2'!U:V,2,0),"0")</f>
        <v>0</v>
      </c>
      <c r="K156" s="5" t="s">
        <v>168</v>
      </c>
      <c r="L156" s="15">
        <f t="shared" si="549"/>
        <v>0</v>
      </c>
      <c r="M156" s="10" t="str">
        <f>IFERROR(VLOOKUP(A156,'3'!U:V,2,0),"0")</f>
        <v>0</v>
      </c>
      <c r="N156" s="5" t="s">
        <v>168</v>
      </c>
      <c r="O156" s="15">
        <f t="shared" si="550"/>
        <v>0</v>
      </c>
      <c r="P156" s="10" t="str">
        <f>IFERROR(VLOOKUP(A156,'4'!U:V,2,0),"0")</f>
        <v>0</v>
      </c>
      <c r="Q156" s="5" t="s">
        <v>168</v>
      </c>
      <c r="R156" s="15">
        <f t="shared" si="551"/>
        <v>0</v>
      </c>
      <c r="S156" s="10" t="str">
        <f>IFERROR(VLOOKUP(A156,'5'!U:V,2,0),"0")</f>
        <v>0</v>
      </c>
      <c r="T156" s="5" t="s">
        <v>168</v>
      </c>
      <c r="U156" s="15">
        <f t="shared" si="552"/>
        <v>0</v>
      </c>
      <c r="V156" s="10">
        <f>IFERROR(VLOOKUP(A156,'6'!U:V,2,0),"0")</f>
        <v>1</v>
      </c>
      <c r="W156" s="5" t="s">
        <v>168</v>
      </c>
      <c r="X156" s="15">
        <f t="shared" si="553"/>
        <v>25.21</v>
      </c>
      <c r="Y156" s="10" t="str">
        <f>IFERROR(VLOOKUP(A156,'7'!U:V,2,0),"0")</f>
        <v>0</v>
      </c>
      <c r="Z156" s="5" t="s">
        <v>168</v>
      </c>
      <c r="AA156" s="15">
        <f t="shared" si="554"/>
        <v>0</v>
      </c>
      <c r="AB156" s="10" t="str">
        <f>IFERROR(VLOOKUP(A156,'8'!U:V,2,0),"0")</f>
        <v>0</v>
      </c>
      <c r="AC156" s="5" t="s">
        <v>168</v>
      </c>
      <c r="AD156" s="15">
        <f t="shared" si="555"/>
        <v>0</v>
      </c>
      <c r="AE156" s="10" t="str">
        <f>IFERROR(VLOOKUP(A156,'9'!U:V,2,0),"0")</f>
        <v>0</v>
      </c>
      <c r="AF156" s="5" t="s">
        <v>168</v>
      </c>
      <c r="AG156" s="15">
        <f t="shared" si="556"/>
        <v>0</v>
      </c>
      <c r="AH156" s="10">
        <f>IFERROR(VLOOKUP(A156,'10'!U:V,2,0),"0")</f>
        <v>4</v>
      </c>
      <c r="AI156" s="5" t="s">
        <v>168</v>
      </c>
      <c r="AJ156" s="15">
        <f t="shared" si="557"/>
        <v>100.84</v>
      </c>
      <c r="AK156" s="10" t="str">
        <f>IFERROR(VLOOKUP(A156,'11'!U:V,2,0),"0")</f>
        <v>0</v>
      </c>
      <c r="AL156" s="5" t="s">
        <v>168</v>
      </c>
      <c r="AM156" s="15">
        <f t="shared" si="558"/>
        <v>0</v>
      </c>
      <c r="AN156" s="10">
        <f>IFERROR(VLOOKUP(A156,'12'!U:V,2,0),"0")</f>
        <v>1</v>
      </c>
      <c r="AO156" s="5" t="s">
        <v>168</v>
      </c>
      <c r="AP156" s="15">
        <f t="shared" si="559"/>
        <v>25.21</v>
      </c>
      <c r="AQ156" s="10">
        <f>IFERROR(VLOOKUP(A156,'13'!U:V,2,0),"0")</f>
        <v>1</v>
      </c>
      <c r="AR156" s="5" t="s">
        <v>168</v>
      </c>
      <c r="AS156" s="15">
        <f t="shared" si="560"/>
        <v>25.21</v>
      </c>
      <c r="AT156" s="10">
        <f>IFERROR(VLOOKUP(A156,'14'!U:V,2,0),"0")</f>
        <v>4</v>
      </c>
      <c r="AU156" s="5" t="s">
        <v>168</v>
      </c>
      <c r="AV156" s="15">
        <f t="shared" si="561"/>
        <v>100.84</v>
      </c>
      <c r="AW156" s="10">
        <f>IFERROR(VLOOKUP(A156,'15'!U:V,2,0),"0")</f>
        <v>1</v>
      </c>
      <c r="AX156" s="5" t="s">
        <v>168</v>
      </c>
      <c r="AY156" s="15">
        <f t="shared" si="562"/>
        <v>25.21</v>
      </c>
      <c r="AZ156" s="10" t="str">
        <f>IFERROR(VLOOKUP(A156,'16'!U:V,2,0),"0")</f>
        <v>0</v>
      </c>
      <c r="BA156" s="5" t="s">
        <v>168</v>
      </c>
      <c r="BB156" s="15">
        <f t="shared" si="563"/>
        <v>0</v>
      </c>
      <c r="BC156" s="10" t="str">
        <f>IFERROR(VLOOKUP(A156,'17'!U:V,2,0),"0")</f>
        <v>0</v>
      </c>
      <c r="BD156" s="5" t="s">
        <v>168</v>
      </c>
      <c r="BE156" s="15">
        <f t="shared" si="564"/>
        <v>0</v>
      </c>
      <c r="BF156" s="10">
        <f>IFERROR(VLOOKUP(A156,'18'!U:V,2,0),"0")</f>
        <v>1</v>
      </c>
      <c r="BG156" s="5" t="s">
        <v>168</v>
      </c>
      <c r="BH156" s="15">
        <f t="shared" si="565"/>
        <v>25.21</v>
      </c>
      <c r="BI156" s="10" t="str">
        <f>IFERROR(VLOOKUP(A156,'19'!U:V,2,0),"0")</f>
        <v>0</v>
      </c>
      <c r="BJ156" s="5" t="s">
        <v>168</v>
      </c>
      <c r="BK156" s="15">
        <f t="shared" si="566"/>
        <v>0</v>
      </c>
      <c r="BL156" s="10" t="str">
        <f>IFERROR(VLOOKUP(A156,'20'!U:V,2,0),"0")</f>
        <v>0</v>
      </c>
      <c r="BM156" s="5" t="s">
        <v>168</v>
      </c>
      <c r="BN156" s="15">
        <f t="shared" si="567"/>
        <v>0</v>
      </c>
      <c r="BO156" s="10" t="str">
        <f>IFERROR(VLOOKUP(A156,'21'!U:V,2,0),"0")</f>
        <v>0</v>
      </c>
      <c r="BP156" s="5" t="s">
        <v>168</v>
      </c>
      <c r="BQ156" s="15">
        <f t="shared" si="568"/>
        <v>0</v>
      </c>
      <c r="BR156" s="10" t="str">
        <f>IFERROR(VLOOKUP(A156,'22'!U:V,2,0),"0")</f>
        <v>0</v>
      </c>
      <c r="BS156" s="5" t="s">
        <v>168</v>
      </c>
      <c r="BT156" s="15">
        <f t="shared" si="569"/>
        <v>0</v>
      </c>
      <c r="BU156" s="10" t="str">
        <f>IFERROR(VLOOKUP(A156,'23'!U:V,2,0),"0")</f>
        <v>0</v>
      </c>
      <c r="BV156" s="5" t="s">
        <v>168</v>
      </c>
      <c r="BW156" s="15">
        <f t="shared" si="570"/>
        <v>0</v>
      </c>
      <c r="BX156" s="10" t="str">
        <f>IFERROR(VLOOKUP(A156,'24'!U:V,2,0),"0")</f>
        <v>0</v>
      </c>
      <c r="BY156" s="5" t="s">
        <v>168</v>
      </c>
      <c r="BZ156" s="15">
        <f t="shared" si="571"/>
        <v>0</v>
      </c>
      <c r="CA156" s="10" t="str">
        <f>IFERROR(VLOOKUP(A156,'25'!U:V,2,0),"0")</f>
        <v>0</v>
      </c>
      <c r="CB156" s="5" t="s">
        <v>168</v>
      </c>
      <c r="CC156" s="15">
        <f t="shared" si="572"/>
        <v>0</v>
      </c>
      <c r="CD156" s="10" t="str">
        <f>IFERROR(VLOOKUP(A156,'26'!U:V,2,0),"0")</f>
        <v>0</v>
      </c>
      <c r="CE156" s="5" t="s">
        <v>168</v>
      </c>
      <c r="CF156" s="15">
        <f t="shared" si="573"/>
        <v>0</v>
      </c>
      <c r="CG156" s="10" t="str">
        <f>IFERROR(VLOOKUP(A156,'27'!U:V,2,0),"0")</f>
        <v>0</v>
      </c>
      <c r="CH156" s="5" t="s">
        <v>168</v>
      </c>
      <c r="CI156" s="15">
        <f t="shared" si="574"/>
        <v>0</v>
      </c>
      <c r="CJ156" s="10" t="str">
        <f>IFERROR(VLOOKUP(A156,'28'!U:V,2,0),"0")</f>
        <v>0</v>
      </c>
      <c r="CK156" s="5" t="s">
        <v>168</v>
      </c>
      <c r="CL156" s="15">
        <f t="shared" si="575"/>
        <v>0</v>
      </c>
      <c r="CM156" s="10" t="str">
        <f>IFERROR(VLOOKUP(A156,'29'!U:V,2,0),"0")</f>
        <v>0</v>
      </c>
      <c r="CN156" s="5" t="s">
        <v>168</v>
      </c>
      <c r="CO156" s="15">
        <f t="shared" si="576"/>
        <v>0</v>
      </c>
      <c r="CP156" s="10" t="str">
        <f>IFERROR(VLOOKUP(A156,'30'!U:V,2,0),"0")</f>
        <v>0</v>
      </c>
      <c r="CQ156" s="5" t="s">
        <v>168</v>
      </c>
      <c r="CR156" s="15">
        <f t="shared" si="577"/>
        <v>0</v>
      </c>
      <c r="CS156" s="10" t="str">
        <f>IFERROR(VLOOKUP(A156,'31'!U:V,2,0),"0")</f>
        <v>0</v>
      </c>
      <c r="CT156" s="5" t="s">
        <v>168</v>
      </c>
      <c r="CU156" s="15">
        <f t="shared" si="422"/>
        <v>0</v>
      </c>
      <c r="CV156" s="10" t="str">
        <f>IFERROR(VLOOKUP(A156,'เซต1-28'!V:W,2,0),"0")</f>
        <v>0</v>
      </c>
      <c r="CW156" s="5" t="s">
        <v>168</v>
      </c>
      <c r="CX156" s="15">
        <f t="shared" si="421"/>
        <v>0</v>
      </c>
    </row>
    <row r="157" spans="1:102" x14ac:dyDescent="0.25">
      <c r="A157" s="5" t="s">
        <v>864</v>
      </c>
      <c r="B157" s="4" t="s">
        <v>865</v>
      </c>
      <c r="C157" s="13">
        <v>5</v>
      </c>
      <c r="D157" s="19">
        <f t="shared" si="420"/>
        <v>0</v>
      </c>
      <c r="E157" s="5" t="s">
        <v>168</v>
      </c>
      <c r="F157" s="13">
        <f t="shared" si="547"/>
        <v>0</v>
      </c>
      <c r="G157" s="10" t="str">
        <f>IFERROR(VLOOKUP(A157,'1'!U:V,2,0),"0")</f>
        <v>0</v>
      </c>
      <c r="H157" s="5" t="s">
        <v>168</v>
      </c>
      <c r="I157" s="15">
        <f t="shared" si="548"/>
        <v>0</v>
      </c>
      <c r="J157" s="10" t="str">
        <f>IFERROR(VLOOKUP(A157,'2'!U:V,2,0),"0")</f>
        <v>0</v>
      </c>
      <c r="K157" s="5" t="s">
        <v>168</v>
      </c>
      <c r="L157" s="15">
        <f t="shared" si="549"/>
        <v>0</v>
      </c>
      <c r="M157" s="10" t="str">
        <f>IFERROR(VLOOKUP(A157,'3'!U:V,2,0),"0")</f>
        <v>0</v>
      </c>
      <c r="N157" s="5" t="s">
        <v>168</v>
      </c>
      <c r="O157" s="15">
        <f t="shared" si="550"/>
        <v>0</v>
      </c>
      <c r="P157" s="10" t="str">
        <f>IFERROR(VLOOKUP(A157,'4'!U:V,2,0),"0")</f>
        <v>0</v>
      </c>
      <c r="Q157" s="5" t="s">
        <v>168</v>
      </c>
      <c r="R157" s="15">
        <f t="shared" si="551"/>
        <v>0</v>
      </c>
      <c r="S157" s="10" t="str">
        <f>IFERROR(VLOOKUP(A157,'5'!U:V,2,0),"0")</f>
        <v>0</v>
      </c>
      <c r="T157" s="5" t="s">
        <v>168</v>
      </c>
      <c r="U157" s="15">
        <f t="shared" si="552"/>
        <v>0</v>
      </c>
      <c r="V157" s="10" t="str">
        <f>IFERROR(VLOOKUP(A157,'6'!U:V,2,0),"0")</f>
        <v>0</v>
      </c>
      <c r="W157" s="5" t="s">
        <v>168</v>
      </c>
      <c r="X157" s="15">
        <f t="shared" si="553"/>
        <v>0</v>
      </c>
      <c r="Y157" s="10" t="str">
        <f>IFERROR(VLOOKUP(A157,'7'!U:V,2,0),"0")</f>
        <v>0</v>
      </c>
      <c r="Z157" s="5" t="s">
        <v>168</v>
      </c>
      <c r="AA157" s="15">
        <f t="shared" si="554"/>
        <v>0</v>
      </c>
      <c r="AB157" s="10" t="str">
        <f>IFERROR(VLOOKUP(A157,'8'!U:V,2,0),"0")</f>
        <v>0</v>
      </c>
      <c r="AC157" s="5" t="s">
        <v>168</v>
      </c>
      <c r="AD157" s="15">
        <f t="shared" si="555"/>
        <v>0</v>
      </c>
      <c r="AE157" s="10" t="str">
        <f>IFERROR(VLOOKUP(A157,'9'!U:V,2,0),"0")</f>
        <v>0</v>
      </c>
      <c r="AF157" s="5" t="s">
        <v>168</v>
      </c>
      <c r="AG157" s="15">
        <f t="shared" si="556"/>
        <v>0</v>
      </c>
      <c r="AH157" s="10" t="str">
        <f>IFERROR(VLOOKUP(A157,'10'!U:V,2,0),"0")</f>
        <v>0</v>
      </c>
      <c r="AI157" s="5" t="s">
        <v>168</v>
      </c>
      <c r="AJ157" s="15">
        <f t="shared" si="557"/>
        <v>0</v>
      </c>
      <c r="AK157" s="10" t="str">
        <f>IFERROR(VLOOKUP(A157,'11'!U:V,2,0),"0")</f>
        <v>0</v>
      </c>
      <c r="AL157" s="5" t="s">
        <v>168</v>
      </c>
      <c r="AM157" s="15">
        <f t="shared" si="558"/>
        <v>0</v>
      </c>
      <c r="AN157" s="10" t="str">
        <f>IFERROR(VLOOKUP(A157,'12'!U:V,2,0),"0")</f>
        <v>0</v>
      </c>
      <c r="AO157" s="5" t="s">
        <v>168</v>
      </c>
      <c r="AP157" s="15">
        <f t="shared" si="559"/>
        <v>0</v>
      </c>
      <c r="AQ157" s="10" t="str">
        <f>IFERROR(VLOOKUP(A157,'13'!U:V,2,0),"0")</f>
        <v>0</v>
      </c>
      <c r="AR157" s="5" t="s">
        <v>168</v>
      </c>
      <c r="AS157" s="15">
        <f t="shared" si="560"/>
        <v>0</v>
      </c>
      <c r="AT157" s="10" t="str">
        <f>IFERROR(VLOOKUP(A157,'14'!U:V,2,0),"0")</f>
        <v>0</v>
      </c>
      <c r="AU157" s="5" t="s">
        <v>168</v>
      </c>
      <c r="AV157" s="15">
        <f t="shared" si="561"/>
        <v>0</v>
      </c>
      <c r="AW157" s="10" t="str">
        <f>IFERROR(VLOOKUP(A157,'15'!U:V,2,0),"0")</f>
        <v>0</v>
      </c>
      <c r="AX157" s="5" t="s">
        <v>168</v>
      </c>
      <c r="AY157" s="15">
        <f t="shared" si="562"/>
        <v>0</v>
      </c>
      <c r="AZ157" s="10" t="str">
        <f>IFERROR(VLOOKUP(A157,'16'!U:V,2,0),"0")</f>
        <v>0</v>
      </c>
      <c r="BA157" s="5" t="s">
        <v>168</v>
      </c>
      <c r="BB157" s="15">
        <f t="shared" si="563"/>
        <v>0</v>
      </c>
      <c r="BC157" s="10" t="str">
        <f>IFERROR(VLOOKUP(A157,'17'!U:V,2,0),"0")</f>
        <v>0</v>
      </c>
      <c r="BD157" s="5" t="s">
        <v>168</v>
      </c>
      <c r="BE157" s="15">
        <f t="shared" si="564"/>
        <v>0</v>
      </c>
      <c r="BF157" s="10" t="str">
        <f>IFERROR(VLOOKUP(A157,'18'!U:V,2,0),"0")</f>
        <v>0</v>
      </c>
      <c r="BG157" s="5" t="s">
        <v>168</v>
      </c>
      <c r="BH157" s="15">
        <f t="shared" si="565"/>
        <v>0</v>
      </c>
      <c r="BI157" s="10" t="str">
        <f>IFERROR(VLOOKUP(A157,'19'!U:V,2,0),"0")</f>
        <v>0</v>
      </c>
      <c r="BJ157" s="5" t="s">
        <v>168</v>
      </c>
      <c r="BK157" s="15">
        <f t="shared" si="566"/>
        <v>0</v>
      </c>
      <c r="BL157" s="10" t="str">
        <f>IFERROR(VLOOKUP(A157,'20'!U:V,2,0),"0")</f>
        <v>0</v>
      </c>
      <c r="BM157" s="5" t="s">
        <v>168</v>
      </c>
      <c r="BN157" s="15">
        <f t="shared" si="567"/>
        <v>0</v>
      </c>
      <c r="BO157" s="10" t="str">
        <f>IFERROR(VLOOKUP(A157,'21'!U:V,2,0),"0")</f>
        <v>0</v>
      </c>
      <c r="BP157" s="5" t="s">
        <v>168</v>
      </c>
      <c r="BQ157" s="15">
        <f t="shared" si="568"/>
        <v>0</v>
      </c>
      <c r="BR157" s="10" t="str">
        <f>IFERROR(VLOOKUP(A157,'22'!U:V,2,0),"0")</f>
        <v>0</v>
      </c>
      <c r="BS157" s="5" t="s">
        <v>168</v>
      </c>
      <c r="BT157" s="15">
        <f t="shared" si="569"/>
        <v>0</v>
      </c>
      <c r="BU157" s="10" t="str">
        <f>IFERROR(VLOOKUP(A157,'23'!U:V,2,0),"0")</f>
        <v>0</v>
      </c>
      <c r="BV157" s="5" t="s">
        <v>168</v>
      </c>
      <c r="BW157" s="15">
        <f t="shared" si="570"/>
        <v>0</v>
      </c>
      <c r="BX157" s="10" t="str">
        <f>IFERROR(VLOOKUP(A157,'24'!U:V,2,0),"0")</f>
        <v>0</v>
      </c>
      <c r="BY157" s="5" t="s">
        <v>168</v>
      </c>
      <c r="BZ157" s="15">
        <f t="shared" si="571"/>
        <v>0</v>
      </c>
      <c r="CA157" s="10" t="str">
        <f>IFERROR(VLOOKUP(A157,'25'!U:V,2,0),"0")</f>
        <v>0</v>
      </c>
      <c r="CB157" s="5" t="s">
        <v>168</v>
      </c>
      <c r="CC157" s="15">
        <f t="shared" si="572"/>
        <v>0</v>
      </c>
      <c r="CD157" s="10" t="str">
        <f>IFERROR(VLOOKUP(A157,'26'!U:V,2,0),"0")</f>
        <v>0</v>
      </c>
      <c r="CE157" s="5" t="s">
        <v>168</v>
      </c>
      <c r="CF157" s="15">
        <f t="shared" si="573"/>
        <v>0</v>
      </c>
      <c r="CG157" s="10" t="str">
        <f>IFERROR(VLOOKUP(A157,'27'!U:V,2,0),"0")</f>
        <v>0</v>
      </c>
      <c r="CH157" s="5" t="s">
        <v>168</v>
      </c>
      <c r="CI157" s="15">
        <f t="shared" si="574"/>
        <v>0</v>
      </c>
      <c r="CJ157" s="10" t="str">
        <f>IFERROR(VLOOKUP(A157,'28'!U:V,2,0),"0")</f>
        <v>0</v>
      </c>
      <c r="CK157" s="5" t="s">
        <v>168</v>
      </c>
      <c r="CL157" s="15">
        <f t="shared" si="575"/>
        <v>0</v>
      </c>
      <c r="CM157" s="10" t="str">
        <f>IFERROR(VLOOKUP(A157,'29'!U:V,2,0),"0")</f>
        <v>0</v>
      </c>
      <c r="CN157" s="5" t="s">
        <v>168</v>
      </c>
      <c r="CO157" s="15">
        <f t="shared" si="576"/>
        <v>0</v>
      </c>
      <c r="CP157" s="10" t="str">
        <f>IFERROR(VLOOKUP(A157,'30'!U:V,2,0),"0")</f>
        <v>0</v>
      </c>
      <c r="CQ157" s="5" t="s">
        <v>168</v>
      </c>
      <c r="CR157" s="15">
        <f t="shared" si="577"/>
        <v>0</v>
      </c>
      <c r="CS157" s="10" t="str">
        <f>IFERROR(VLOOKUP(A157,'31'!U:V,2,0),"0")</f>
        <v>0</v>
      </c>
      <c r="CT157" s="5" t="s">
        <v>168</v>
      </c>
      <c r="CU157" s="15">
        <f t="shared" si="422"/>
        <v>0</v>
      </c>
      <c r="CV157" s="10" t="str">
        <f>IFERROR(VLOOKUP(A157,'เซต1-28'!V:W,2,0),"0")</f>
        <v>0</v>
      </c>
      <c r="CW157" s="5" t="s">
        <v>168</v>
      </c>
      <c r="CX157" s="15">
        <f t="shared" si="421"/>
        <v>0</v>
      </c>
    </row>
    <row r="158" spans="1:102" x14ac:dyDescent="0.25">
      <c r="A158" s="5" t="s">
        <v>868</v>
      </c>
      <c r="B158" s="4" t="s">
        <v>869</v>
      </c>
      <c r="C158" s="13">
        <v>200</v>
      </c>
      <c r="D158" s="19">
        <f t="shared" si="420"/>
        <v>0</v>
      </c>
      <c r="E158" s="5" t="s">
        <v>173</v>
      </c>
      <c r="F158" s="13">
        <f t="shared" si="547"/>
        <v>0</v>
      </c>
      <c r="G158" s="10" t="str">
        <f>IFERROR(VLOOKUP(A158,'1'!U:V,2,0),"0")</f>
        <v>0</v>
      </c>
      <c r="H158" s="5" t="s">
        <v>173</v>
      </c>
      <c r="I158" s="15">
        <f t="shared" si="548"/>
        <v>0</v>
      </c>
      <c r="J158" s="10" t="str">
        <f>IFERROR(VLOOKUP(A158,'2'!U:V,2,0),"0")</f>
        <v>0</v>
      </c>
      <c r="K158" s="5" t="s">
        <v>173</v>
      </c>
      <c r="L158" s="15">
        <f t="shared" si="549"/>
        <v>0</v>
      </c>
      <c r="M158" s="10" t="str">
        <f>IFERROR(VLOOKUP(A158,'3'!U:V,2,0),"0")</f>
        <v>0</v>
      </c>
      <c r="N158" s="5" t="s">
        <v>173</v>
      </c>
      <c r="O158" s="15">
        <f t="shared" si="550"/>
        <v>0</v>
      </c>
      <c r="P158" s="10" t="str">
        <f>IFERROR(VLOOKUP(A158,'4'!U:V,2,0),"0")</f>
        <v>0</v>
      </c>
      <c r="Q158" s="5" t="s">
        <v>173</v>
      </c>
      <c r="R158" s="15">
        <f t="shared" si="551"/>
        <v>0</v>
      </c>
      <c r="S158" s="10" t="str">
        <f>IFERROR(VLOOKUP(A158,'5'!U:V,2,0),"0")</f>
        <v>0</v>
      </c>
      <c r="T158" s="5" t="s">
        <v>173</v>
      </c>
      <c r="U158" s="15">
        <f t="shared" si="552"/>
        <v>0</v>
      </c>
      <c r="V158" s="10" t="str">
        <f>IFERROR(VLOOKUP(A158,'6'!U:V,2,0),"0")</f>
        <v>0</v>
      </c>
      <c r="W158" s="5" t="s">
        <v>173</v>
      </c>
      <c r="X158" s="15">
        <f t="shared" si="553"/>
        <v>0</v>
      </c>
      <c r="Y158" s="10" t="str">
        <f>IFERROR(VLOOKUP(A158,'7'!U:V,2,0),"0")</f>
        <v>0</v>
      </c>
      <c r="Z158" s="5" t="s">
        <v>173</v>
      </c>
      <c r="AA158" s="15">
        <f t="shared" si="554"/>
        <v>0</v>
      </c>
      <c r="AB158" s="10" t="str">
        <f>IFERROR(VLOOKUP(A158,'8'!U:V,2,0),"0")</f>
        <v>0</v>
      </c>
      <c r="AC158" s="5" t="s">
        <v>173</v>
      </c>
      <c r="AD158" s="15">
        <f t="shared" si="555"/>
        <v>0</v>
      </c>
      <c r="AE158" s="10" t="str">
        <f>IFERROR(VLOOKUP(A158,'9'!U:V,2,0),"0")</f>
        <v>0</v>
      </c>
      <c r="AF158" s="5" t="s">
        <v>173</v>
      </c>
      <c r="AG158" s="15">
        <f t="shared" si="556"/>
        <v>0</v>
      </c>
      <c r="AH158" s="10" t="str">
        <f>IFERROR(VLOOKUP(A158,'10'!U:V,2,0),"0")</f>
        <v>0</v>
      </c>
      <c r="AI158" s="5" t="s">
        <v>173</v>
      </c>
      <c r="AJ158" s="15">
        <f t="shared" si="557"/>
        <v>0</v>
      </c>
      <c r="AK158" s="10" t="str">
        <f>IFERROR(VLOOKUP(A158,'11'!U:V,2,0),"0")</f>
        <v>0</v>
      </c>
      <c r="AL158" s="5" t="s">
        <v>173</v>
      </c>
      <c r="AM158" s="15">
        <f t="shared" si="558"/>
        <v>0</v>
      </c>
      <c r="AN158" s="10" t="str">
        <f>IFERROR(VLOOKUP(A158,'12'!U:V,2,0),"0")</f>
        <v>0</v>
      </c>
      <c r="AO158" s="5" t="s">
        <v>173</v>
      </c>
      <c r="AP158" s="15">
        <f t="shared" si="559"/>
        <v>0</v>
      </c>
      <c r="AQ158" s="10" t="str">
        <f>IFERROR(VLOOKUP(A158,'13'!U:V,2,0),"0")</f>
        <v>0</v>
      </c>
      <c r="AR158" s="5" t="s">
        <v>173</v>
      </c>
      <c r="AS158" s="15">
        <f t="shared" si="560"/>
        <v>0</v>
      </c>
      <c r="AT158" s="10" t="str">
        <f>IFERROR(VLOOKUP(A158,'14'!U:V,2,0),"0")</f>
        <v>0</v>
      </c>
      <c r="AU158" s="5" t="s">
        <v>173</v>
      </c>
      <c r="AV158" s="15">
        <f t="shared" si="561"/>
        <v>0</v>
      </c>
      <c r="AW158" s="10" t="str">
        <f>IFERROR(VLOOKUP(A158,'15'!U:V,2,0),"0")</f>
        <v>0</v>
      </c>
      <c r="AX158" s="5" t="s">
        <v>173</v>
      </c>
      <c r="AY158" s="15">
        <f t="shared" si="562"/>
        <v>0</v>
      </c>
      <c r="AZ158" s="10" t="str">
        <f>IFERROR(VLOOKUP(A158,'16'!U:V,2,0),"0")</f>
        <v>0</v>
      </c>
      <c r="BA158" s="5" t="s">
        <v>173</v>
      </c>
      <c r="BB158" s="15">
        <f t="shared" si="563"/>
        <v>0</v>
      </c>
      <c r="BC158" s="10" t="str">
        <f>IFERROR(VLOOKUP(A158,'17'!U:V,2,0),"0")</f>
        <v>0</v>
      </c>
      <c r="BD158" s="5" t="s">
        <v>173</v>
      </c>
      <c r="BE158" s="15">
        <f t="shared" si="564"/>
        <v>0</v>
      </c>
      <c r="BF158" s="10" t="str">
        <f>IFERROR(VLOOKUP(A158,'18'!U:V,2,0),"0")</f>
        <v>0</v>
      </c>
      <c r="BG158" s="5" t="s">
        <v>173</v>
      </c>
      <c r="BH158" s="15">
        <f t="shared" si="565"/>
        <v>0</v>
      </c>
      <c r="BI158" s="10" t="str">
        <f>IFERROR(VLOOKUP(A158,'19'!U:V,2,0),"0")</f>
        <v>0</v>
      </c>
      <c r="BJ158" s="5" t="s">
        <v>173</v>
      </c>
      <c r="BK158" s="15">
        <f t="shared" si="566"/>
        <v>0</v>
      </c>
      <c r="BL158" s="10" t="str">
        <f>IFERROR(VLOOKUP(A158,'20'!U:V,2,0),"0")</f>
        <v>0</v>
      </c>
      <c r="BM158" s="5" t="s">
        <v>173</v>
      </c>
      <c r="BN158" s="15">
        <f t="shared" si="567"/>
        <v>0</v>
      </c>
      <c r="BO158" s="10" t="str">
        <f>IFERROR(VLOOKUP(A158,'21'!U:V,2,0),"0")</f>
        <v>0</v>
      </c>
      <c r="BP158" s="5" t="s">
        <v>173</v>
      </c>
      <c r="BQ158" s="15">
        <f t="shared" si="568"/>
        <v>0</v>
      </c>
      <c r="BR158" s="10" t="str">
        <f>IFERROR(VLOOKUP(A158,'22'!U:V,2,0),"0")</f>
        <v>0</v>
      </c>
      <c r="BS158" s="5" t="s">
        <v>173</v>
      </c>
      <c r="BT158" s="15">
        <f t="shared" si="569"/>
        <v>0</v>
      </c>
      <c r="BU158" s="10" t="str">
        <f>IFERROR(VLOOKUP(A158,'23'!U:V,2,0),"0")</f>
        <v>0</v>
      </c>
      <c r="BV158" s="5" t="s">
        <v>173</v>
      </c>
      <c r="BW158" s="15">
        <f t="shared" si="570"/>
        <v>0</v>
      </c>
      <c r="BX158" s="10" t="str">
        <f>IFERROR(VLOOKUP(A158,'24'!U:V,2,0),"0")</f>
        <v>0</v>
      </c>
      <c r="BY158" s="5" t="s">
        <v>173</v>
      </c>
      <c r="BZ158" s="15">
        <f t="shared" si="571"/>
        <v>0</v>
      </c>
      <c r="CA158" s="10" t="str">
        <f>IFERROR(VLOOKUP(A158,'25'!U:V,2,0),"0")</f>
        <v>0</v>
      </c>
      <c r="CB158" s="5" t="s">
        <v>173</v>
      </c>
      <c r="CC158" s="15">
        <f t="shared" si="572"/>
        <v>0</v>
      </c>
      <c r="CD158" s="10" t="str">
        <f>IFERROR(VLOOKUP(A158,'26'!U:V,2,0),"0")</f>
        <v>0</v>
      </c>
      <c r="CE158" s="5" t="s">
        <v>173</v>
      </c>
      <c r="CF158" s="15">
        <f t="shared" si="573"/>
        <v>0</v>
      </c>
      <c r="CG158" s="10" t="str">
        <f>IFERROR(VLOOKUP(A158,'27'!U:V,2,0),"0")</f>
        <v>0</v>
      </c>
      <c r="CH158" s="5" t="s">
        <v>173</v>
      </c>
      <c r="CI158" s="15">
        <f t="shared" si="574"/>
        <v>0</v>
      </c>
      <c r="CJ158" s="10" t="str">
        <f>IFERROR(VLOOKUP(A158,'28'!U:V,2,0),"0")</f>
        <v>0</v>
      </c>
      <c r="CK158" s="5" t="s">
        <v>173</v>
      </c>
      <c r="CL158" s="15">
        <f t="shared" si="575"/>
        <v>0</v>
      </c>
      <c r="CM158" s="10" t="str">
        <f>IFERROR(VLOOKUP(A158,'29'!U:V,2,0),"0")</f>
        <v>0</v>
      </c>
      <c r="CN158" s="5" t="s">
        <v>173</v>
      </c>
      <c r="CO158" s="15">
        <f t="shared" si="576"/>
        <v>0</v>
      </c>
      <c r="CP158" s="10" t="str">
        <f>IFERROR(VLOOKUP(A158,'30'!U:V,2,0),"0")</f>
        <v>0</v>
      </c>
      <c r="CQ158" s="5" t="s">
        <v>173</v>
      </c>
      <c r="CR158" s="15">
        <f t="shared" si="577"/>
        <v>0</v>
      </c>
      <c r="CS158" s="10" t="str">
        <f>IFERROR(VLOOKUP(A158,'31'!U:V,2,0),"0")</f>
        <v>0</v>
      </c>
      <c r="CT158" s="5" t="s">
        <v>173</v>
      </c>
      <c r="CU158" s="15">
        <f t="shared" si="422"/>
        <v>0</v>
      </c>
      <c r="CV158" s="10" t="str">
        <f>IFERROR(VLOOKUP(A158,'เซต1-28'!V:W,2,0),"0")</f>
        <v>0</v>
      </c>
      <c r="CW158" s="5" t="s">
        <v>173</v>
      </c>
      <c r="CX158" s="15">
        <f t="shared" si="421"/>
        <v>0</v>
      </c>
    </row>
    <row r="159" spans="1:102" x14ac:dyDescent="0.25">
      <c r="A159" s="5" t="s">
        <v>847</v>
      </c>
      <c r="B159" s="4" t="s">
        <v>848</v>
      </c>
      <c r="C159" s="13">
        <v>5</v>
      </c>
      <c r="D159" s="19">
        <f t="shared" si="420"/>
        <v>0</v>
      </c>
      <c r="E159" s="5" t="s">
        <v>168</v>
      </c>
      <c r="F159" s="13">
        <f t="shared" ref="F159" si="578">+D159*C159</f>
        <v>0</v>
      </c>
      <c r="G159" s="10" t="str">
        <f>IFERROR(VLOOKUP(A159,'1'!U:V,2,0),"0")</f>
        <v>0</v>
      </c>
      <c r="H159" s="5" t="s">
        <v>168</v>
      </c>
      <c r="I159" s="15">
        <f t="shared" ref="I159" si="579">+G159*C159</f>
        <v>0</v>
      </c>
      <c r="J159" s="10" t="str">
        <f>IFERROR(VLOOKUP(A159,'2'!U:V,2,0),"0")</f>
        <v>0</v>
      </c>
      <c r="K159" s="5" t="s">
        <v>168</v>
      </c>
      <c r="L159" s="15">
        <f t="shared" ref="L159" si="580">+J159*C159</f>
        <v>0</v>
      </c>
      <c r="M159" s="10" t="str">
        <f>IFERROR(VLOOKUP(A159,'3'!U:V,2,0),"0")</f>
        <v>0</v>
      </c>
      <c r="N159" s="5" t="s">
        <v>168</v>
      </c>
      <c r="O159" s="15">
        <f t="shared" ref="O159" si="581">+M159*C159</f>
        <v>0</v>
      </c>
      <c r="P159" s="10" t="str">
        <f>IFERROR(VLOOKUP(A159,'4'!U:V,2,0),"0")</f>
        <v>0</v>
      </c>
      <c r="Q159" s="5" t="s">
        <v>168</v>
      </c>
      <c r="R159" s="15">
        <f t="shared" ref="R159" si="582">+P159*C159</f>
        <v>0</v>
      </c>
      <c r="S159" s="10" t="str">
        <f>IFERROR(VLOOKUP(A159,'5'!U:V,2,0),"0")</f>
        <v>0</v>
      </c>
      <c r="T159" s="5" t="s">
        <v>168</v>
      </c>
      <c r="U159" s="15">
        <f t="shared" ref="U159" si="583">+S159*C159</f>
        <v>0</v>
      </c>
      <c r="V159" s="10" t="str">
        <f>IFERROR(VLOOKUP(A159,'6'!U:V,2,0),"0")</f>
        <v>0</v>
      </c>
      <c r="W159" s="5" t="s">
        <v>168</v>
      </c>
      <c r="X159" s="15">
        <f t="shared" ref="X159" si="584">+V159*C159</f>
        <v>0</v>
      </c>
      <c r="Y159" s="10" t="str">
        <f>IFERROR(VLOOKUP(A159,'7'!U:V,2,0),"0")</f>
        <v>0</v>
      </c>
      <c r="Z159" s="5" t="s">
        <v>168</v>
      </c>
      <c r="AA159" s="15">
        <f t="shared" ref="AA159" si="585">+Y159*C159</f>
        <v>0</v>
      </c>
      <c r="AB159" s="10" t="str">
        <f>IFERROR(VLOOKUP(A159,'8'!U:V,2,0),"0")</f>
        <v>0</v>
      </c>
      <c r="AC159" s="5" t="s">
        <v>168</v>
      </c>
      <c r="AD159" s="15">
        <f t="shared" ref="AD159" si="586">+AB159*C159</f>
        <v>0</v>
      </c>
      <c r="AE159" s="10" t="str">
        <f>IFERROR(VLOOKUP(A159,'9'!U:V,2,0),"0")</f>
        <v>0</v>
      </c>
      <c r="AF159" s="5" t="s">
        <v>168</v>
      </c>
      <c r="AG159" s="15">
        <f t="shared" ref="AG159" si="587">+AE159*C159</f>
        <v>0</v>
      </c>
      <c r="AH159" s="10" t="str">
        <f>IFERROR(VLOOKUP(A159,'10'!U:V,2,0),"0")</f>
        <v>0</v>
      </c>
      <c r="AI159" s="5" t="s">
        <v>168</v>
      </c>
      <c r="AJ159" s="15">
        <f t="shared" ref="AJ159" si="588">+AH159*C159</f>
        <v>0</v>
      </c>
      <c r="AK159" s="10" t="str">
        <f>IFERROR(VLOOKUP(A159,'11'!U:V,2,0),"0")</f>
        <v>0</v>
      </c>
      <c r="AL159" s="5" t="s">
        <v>168</v>
      </c>
      <c r="AM159" s="15">
        <f t="shared" ref="AM159" si="589">+AK159*C159</f>
        <v>0</v>
      </c>
      <c r="AN159" s="10" t="str">
        <f>IFERROR(VLOOKUP(A159,'12'!U:V,2,0),"0")</f>
        <v>0</v>
      </c>
      <c r="AO159" s="5" t="s">
        <v>168</v>
      </c>
      <c r="AP159" s="15">
        <f t="shared" ref="AP159" si="590">+AN159*C159</f>
        <v>0</v>
      </c>
      <c r="AQ159" s="10" t="str">
        <f>IFERROR(VLOOKUP(A159,'13'!U:V,2,0),"0")</f>
        <v>0</v>
      </c>
      <c r="AR159" s="5" t="s">
        <v>168</v>
      </c>
      <c r="AS159" s="15">
        <f t="shared" ref="AS159" si="591">+AQ159*C159</f>
        <v>0</v>
      </c>
      <c r="AT159" s="10" t="str">
        <f>IFERROR(VLOOKUP(A159,'14'!U:V,2,0),"0")</f>
        <v>0</v>
      </c>
      <c r="AU159" s="5" t="s">
        <v>168</v>
      </c>
      <c r="AV159" s="15">
        <f t="shared" ref="AV159" si="592">+AT159*C159</f>
        <v>0</v>
      </c>
      <c r="AW159" s="10" t="str">
        <f>IFERROR(VLOOKUP(A159,'15'!U:V,2,0),"0")</f>
        <v>0</v>
      </c>
      <c r="AX159" s="5" t="s">
        <v>168</v>
      </c>
      <c r="AY159" s="15">
        <f t="shared" ref="AY159" si="593">+AW159*C159</f>
        <v>0</v>
      </c>
      <c r="AZ159" s="10" t="str">
        <f>IFERROR(VLOOKUP(A159,'16'!U:V,2,0),"0")</f>
        <v>0</v>
      </c>
      <c r="BA159" s="5" t="s">
        <v>168</v>
      </c>
      <c r="BB159" s="15">
        <f t="shared" ref="BB159" si="594">+AZ159*C159</f>
        <v>0</v>
      </c>
      <c r="BC159" s="10" t="str">
        <f>IFERROR(VLOOKUP(A159,'17'!U:V,2,0),"0")</f>
        <v>0</v>
      </c>
      <c r="BD159" s="5" t="s">
        <v>168</v>
      </c>
      <c r="BE159" s="15">
        <f t="shared" ref="BE159" si="595">+BC159*C159</f>
        <v>0</v>
      </c>
      <c r="BF159" s="10" t="str">
        <f>IFERROR(VLOOKUP(A159,'18'!U:V,2,0),"0")</f>
        <v>0</v>
      </c>
      <c r="BG159" s="5" t="s">
        <v>168</v>
      </c>
      <c r="BH159" s="15">
        <f t="shared" ref="BH159" si="596">+BF159*C159</f>
        <v>0</v>
      </c>
      <c r="BI159" s="10" t="str">
        <f>IFERROR(VLOOKUP(A159,'19'!U:V,2,0),"0")</f>
        <v>0</v>
      </c>
      <c r="BJ159" s="5" t="s">
        <v>168</v>
      </c>
      <c r="BK159" s="15">
        <f t="shared" ref="BK159" si="597">+BI159*C159</f>
        <v>0</v>
      </c>
      <c r="BL159" s="10" t="str">
        <f>IFERROR(VLOOKUP(A159,'20'!U:V,2,0),"0")</f>
        <v>0</v>
      </c>
      <c r="BM159" s="5" t="s">
        <v>168</v>
      </c>
      <c r="BN159" s="15">
        <f t="shared" ref="BN159" si="598">+BL159*C159</f>
        <v>0</v>
      </c>
      <c r="BO159" s="10" t="str">
        <f>IFERROR(VLOOKUP(A159,'21'!U:V,2,0),"0")</f>
        <v>0</v>
      </c>
      <c r="BP159" s="5" t="s">
        <v>168</v>
      </c>
      <c r="BQ159" s="15">
        <f t="shared" ref="BQ159" si="599">+BO159*C159</f>
        <v>0</v>
      </c>
      <c r="BR159" s="10" t="str">
        <f>IFERROR(VLOOKUP(A159,'22'!U:V,2,0),"0")</f>
        <v>0</v>
      </c>
      <c r="BS159" s="5" t="s">
        <v>168</v>
      </c>
      <c r="BT159" s="15">
        <f t="shared" ref="BT159" si="600">+BR159*C159</f>
        <v>0</v>
      </c>
      <c r="BU159" s="10" t="str">
        <f>IFERROR(VLOOKUP(A159,'23'!U:V,2,0),"0")</f>
        <v>0</v>
      </c>
      <c r="BV159" s="5" t="s">
        <v>168</v>
      </c>
      <c r="BW159" s="15">
        <f t="shared" ref="BW159" si="601">+BU159*C159</f>
        <v>0</v>
      </c>
      <c r="BX159" s="10" t="str">
        <f>IFERROR(VLOOKUP(A159,'24'!U:V,2,0),"0")</f>
        <v>0</v>
      </c>
      <c r="BY159" s="5" t="s">
        <v>168</v>
      </c>
      <c r="BZ159" s="15">
        <f t="shared" ref="BZ159" si="602">+BX159*C159</f>
        <v>0</v>
      </c>
      <c r="CA159" s="10" t="str">
        <f>IFERROR(VLOOKUP(A159,'25'!U:V,2,0),"0")</f>
        <v>0</v>
      </c>
      <c r="CB159" s="5" t="s">
        <v>168</v>
      </c>
      <c r="CC159" s="15">
        <f t="shared" ref="CC159" si="603">+CA159*C159</f>
        <v>0</v>
      </c>
      <c r="CD159" s="10" t="str">
        <f>IFERROR(VLOOKUP(A159,'26'!U:V,2,0),"0")</f>
        <v>0</v>
      </c>
      <c r="CE159" s="5" t="s">
        <v>168</v>
      </c>
      <c r="CF159" s="15">
        <f t="shared" ref="CF159" si="604">+CD159*C159</f>
        <v>0</v>
      </c>
      <c r="CG159" s="10" t="str">
        <f>IFERROR(VLOOKUP(A159,'27'!U:V,2,0),"0")</f>
        <v>0</v>
      </c>
      <c r="CH159" s="5" t="s">
        <v>168</v>
      </c>
      <c r="CI159" s="15">
        <f t="shared" ref="CI159" si="605">+CG159*C159</f>
        <v>0</v>
      </c>
      <c r="CJ159" s="10" t="str">
        <f>IFERROR(VLOOKUP(A159,'28'!U:V,2,0),"0")</f>
        <v>0</v>
      </c>
      <c r="CK159" s="5" t="s">
        <v>168</v>
      </c>
      <c r="CL159" s="15">
        <f t="shared" ref="CL159" si="606">+CJ159*C159</f>
        <v>0</v>
      </c>
      <c r="CM159" s="10" t="str">
        <f>IFERROR(VLOOKUP(A159,'29'!U:V,2,0),"0")</f>
        <v>0</v>
      </c>
      <c r="CN159" s="5" t="s">
        <v>168</v>
      </c>
      <c r="CO159" s="15">
        <f t="shared" ref="CO159" si="607">+CM159*C159</f>
        <v>0</v>
      </c>
      <c r="CP159" s="10" t="str">
        <f>IFERROR(VLOOKUP(A159,'30'!U:V,2,0),"0")</f>
        <v>0</v>
      </c>
      <c r="CQ159" s="5" t="s">
        <v>168</v>
      </c>
      <c r="CR159" s="15">
        <f t="shared" ref="CR159" si="608">+CP159*C159</f>
        <v>0</v>
      </c>
      <c r="CS159" s="10" t="str">
        <f>IFERROR(VLOOKUP(A159,'31'!U:V,2,0),"0")</f>
        <v>0</v>
      </c>
      <c r="CT159" s="5" t="s">
        <v>168</v>
      </c>
      <c r="CU159" s="15">
        <f t="shared" si="422"/>
        <v>0</v>
      </c>
      <c r="CV159" s="10" t="str">
        <f>IFERROR(VLOOKUP(A159,'เซต1-28'!V:W,2,0),"0")</f>
        <v>0</v>
      </c>
      <c r="CW159" s="5" t="s">
        <v>168</v>
      </c>
      <c r="CX159" s="15">
        <f t="shared" si="421"/>
        <v>0</v>
      </c>
    </row>
    <row r="160" spans="1:102" x14ac:dyDescent="0.25">
      <c r="A160" s="5" t="s">
        <v>870</v>
      </c>
      <c r="B160" s="4" t="s">
        <v>871</v>
      </c>
      <c r="C160" s="13">
        <v>6</v>
      </c>
      <c r="D160" s="19">
        <f t="shared" si="420"/>
        <v>0</v>
      </c>
      <c r="E160" s="5" t="s">
        <v>168</v>
      </c>
      <c r="F160" s="13">
        <f t="shared" ref="F160" si="609">+D160*C160</f>
        <v>0</v>
      </c>
      <c r="G160" s="10" t="str">
        <f>IFERROR(VLOOKUP(A160,'1'!U:V,2,0),"0")</f>
        <v>0</v>
      </c>
      <c r="H160" s="5" t="s">
        <v>168</v>
      </c>
      <c r="I160" s="15">
        <f t="shared" ref="I160" si="610">+G160*C160</f>
        <v>0</v>
      </c>
      <c r="J160" s="10" t="str">
        <f>IFERROR(VLOOKUP(A160,'2'!U:V,2,0),"0")</f>
        <v>0</v>
      </c>
      <c r="K160" s="5" t="s">
        <v>168</v>
      </c>
      <c r="L160" s="15">
        <f t="shared" ref="L160" si="611">+J160*C160</f>
        <v>0</v>
      </c>
      <c r="M160" s="10" t="str">
        <f>IFERROR(VLOOKUP(A160,'3'!U:V,2,0),"0")</f>
        <v>0</v>
      </c>
      <c r="N160" s="5" t="s">
        <v>168</v>
      </c>
      <c r="O160" s="15">
        <f t="shared" ref="O160" si="612">+M160*C160</f>
        <v>0</v>
      </c>
      <c r="P160" s="10" t="str">
        <f>IFERROR(VLOOKUP(A160,'4'!U:V,2,0),"0")</f>
        <v>0</v>
      </c>
      <c r="Q160" s="5" t="s">
        <v>168</v>
      </c>
      <c r="R160" s="15">
        <f t="shared" ref="R160" si="613">+P160*C160</f>
        <v>0</v>
      </c>
      <c r="S160" s="10" t="str">
        <f>IFERROR(VLOOKUP(A160,'5'!U:V,2,0),"0")</f>
        <v>0</v>
      </c>
      <c r="T160" s="5" t="s">
        <v>168</v>
      </c>
      <c r="U160" s="15">
        <f t="shared" ref="U160" si="614">+S160*C160</f>
        <v>0</v>
      </c>
      <c r="V160" s="10" t="str">
        <f>IFERROR(VLOOKUP(A160,'6'!U:V,2,0),"0")</f>
        <v>0</v>
      </c>
      <c r="W160" s="5" t="s">
        <v>168</v>
      </c>
      <c r="X160" s="15">
        <f t="shared" ref="X160" si="615">+V160*C160</f>
        <v>0</v>
      </c>
      <c r="Y160" s="10" t="str">
        <f>IFERROR(VLOOKUP(A160,'7'!U:V,2,0),"0")</f>
        <v>0</v>
      </c>
      <c r="Z160" s="5" t="s">
        <v>168</v>
      </c>
      <c r="AA160" s="15">
        <f t="shared" ref="AA160" si="616">+Y160*C160</f>
        <v>0</v>
      </c>
      <c r="AB160" s="10" t="str">
        <f>IFERROR(VLOOKUP(A160,'8'!U:V,2,0),"0")</f>
        <v>0</v>
      </c>
      <c r="AC160" s="5" t="s">
        <v>168</v>
      </c>
      <c r="AD160" s="15">
        <f t="shared" ref="AD160" si="617">+AB160*C160</f>
        <v>0</v>
      </c>
      <c r="AE160" s="10" t="str">
        <f>IFERROR(VLOOKUP(A160,'9'!U:V,2,0),"0")</f>
        <v>0</v>
      </c>
      <c r="AF160" s="5" t="s">
        <v>168</v>
      </c>
      <c r="AG160" s="15">
        <f t="shared" ref="AG160" si="618">+AE160*C160</f>
        <v>0</v>
      </c>
      <c r="AH160" s="10" t="str">
        <f>IFERROR(VLOOKUP(A160,'10'!U:V,2,0),"0")</f>
        <v>0</v>
      </c>
      <c r="AI160" s="5" t="s">
        <v>168</v>
      </c>
      <c r="AJ160" s="15">
        <f t="shared" ref="AJ160" si="619">+AH160*C160</f>
        <v>0</v>
      </c>
      <c r="AK160" s="10" t="str">
        <f>IFERROR(VLOOKUP(A160,'11'!U:V,2,0),"0")</f>
        <v>0</v>
      </c>
      <c r="AL160" s="5" t="s">
        <v>168</v>
      </c>
      <c r="AM160" s="15">
        <f t="shared" ref="AM160" si="620">+AK160*C160</f>
        <v>0</v>
      </c>
      <c r="AN160" s="10" t="str">
        <f>IFERROR(VLOOKUP(A160,'12'!U:V,2,0),"0")</f>
        <v>0</v>
      </c>
      <c r="AO160" s="5" t="s">
        <v>168</v>
      </c>
      <c r="AP160" s="15">
        <f t="shared" ref="AP160" si="621">+AN160*C160</f>
        <v>0</v>
      </c>
      <c r="AQ160" s="10" t="str">
        <f>IFERROR(VLOOKUP(A160,'13'!U:V,2,0),"0")</f>
        <v>0</v>
      </c>
      <c r="AR160" s="5" t="s">
        <v>168</v>
      </c>
      <c r="AS160" s="15">
        <f t="shared" ref="AS160" si="622">+AQ160*C160</f>
        <v>0</v>
      </c>
      <c r="AT160" s="10" t="str">
        <f>IFERROR(VLOOKUP(A160,'14'!U:V,2,0),"0")</f>
        <v>0</v>
      </c>
      <c r="AU160" s="5" t="s">
        <v>168</v>
      </c>
      <c r="AV160" s="15">
        <f t="shared" ref="AV160" si="623">+AT160*C160</f>
        <v>0</v>
      </c>
      <c r="AW160" s="10" t="str">
        <f>IFERROR(VLOOKUP(A160,'15'!U:V,2,0),"0")</f>
        <v>0</v>
      </c>
      <c r="AX160" s="5" t="s">
        <v>168</v>
      </c>
      <c r="AY160" s="15">
        <f t="shared" ref="AY160" si="624">+AW160*C160</f>
        <v>0</v>
      </c>
      <c r="AZ160" s="10" t="str">
        <f>IFERROR(VLOOKUP(A160,'16'!U:V,2,0),"0")</f>
        <v>0</v>
      </c>
      <c r="BA160" s="5" t="s">
        <v>168</v>
      </c>
      <c r="BB160" s="15">
        <f t="shared" ref="BB160" si="625">+AZ160*C160</f>
        <v>0</v>
      </c>
      <c r="BC160" s="10" t="str">
        <f>IFERROR(VLOOKUP(A160,'17'!U:V,2,0),"0")</f>
        <v>0</v>
      </c>
      <c r="BD160" s="5" t="s">
        <v>168</v>
      </c>
      <c r="BE160" s="15">
        <f t="shared" ref="BE160" si="626">+BC160*C160</f>
        <v>0</v>
      </c>
      <c r="BF160" s="10" t="str">
        <f>IFERROR(VLOOKUP(A160,'18'!U:V,2,0),"0")</f>
        <v>0</v>
      </c>
      <c r="BG160" s="5" t="s">
        <v>168</v>
      </c>
      <c r="BH160" s="15">
        <f t="shared" ref="BH160" si="627">+BF160*C160</f>
        <v>0</v>
      </c>
      <c r="BI160" s="10" t="str">
        <f>IFERROR(VLOOKUP(A160,'19'!U:V,2,0),"0")</f>
        <v>0</v>
      </c>
      <c r="BJ160" s="5" t="s">
        <v>168</v>
      </c>
      <c r="BK160" s="15">
        <f t="shared" ref="BK160" si="628">+BI160*C160</f>
        <v>0</v>
      </c>
      <c r="BL160" s="10" t="str">
        <f>IFERROR(VLOOKUP(A160,'20'!U:V,2,0),"0")</f>
        <v>0</v>
      </c>
      <c r="BM160" s="5" t="s">
        <v>168</v>
      </c>
      <c r="BN160" s="15">
        <f t="shared" ref="BN160" si="629">+BL160*C160</f>
        <v>0</v>
      </c>
      <c r="BO160" s="10" t="str">
        <f>IFERROR(VLOOKUP(A160,'21'!U:V,2,0),"0")</f>
        <v>0</v>
      </c>
      <c r="BP160" s="5" t="s">
        <v>168</v>
      </c>
      <c r="BQ160" s="15">
        <f t="shared" ref="BQ160" si="630">+BO160*C160</f>
        <v>0</v>
      </c>
      <c r="BR160" s="10" t="str">
        <f>IFERROR(VLOOKUP(A160,'22'!U:V,2,0),"0")</f>
        <v>0</v>
      </c>
      <c r="BS160" s="5" t="s">
        <v>168</v>
      </c>
      <c r="BT160" s="15">
        <f t="shared" ref="BT160" si="631">+BR160*C160</f>
        <v>0</v>
      </c>
      <c r="BU160" s="10" t="str">
        <f>IFERROR(VLOOKUP(A160,'23'!U:V,2,0),"0")</f>
        <v>0</v>
      </c>
      <c r="BV160" s="5" t="s">
        <v>168</v>
      </c>
      <c r="BW160" s="15">
        <f t="shared" ref="BW160" si="632">+BU160*C160</f>
        <v>0</v>
      </c>
      <c r="BX160" s="10" t="str">
        <f>IFERROR(VLOOKUP(A160,'24'!U:V,2,0),"0")</f>
        <v>0</v>
      </c>
      <c r="BY160" s="5" t="s">
        <v>168</v>
      </c>
      <c r="BZ160" s="15">
        <f t="shared" ref="BZ160" si="633">+BX160*C160</f>
        <v>0</v>
      </c>
      <c r="CA160" s="10" t="str">
        <f>IFERROR(VLOOKUP(A160,'25'!U:V,2,0),"0")</f>
        <v>0</v>
      </c>
      <c r="CB160" s="5" t="s">
        <v>168</v>
      </c>
      <c r="CC160" s="15">
        <f t="shared" ref="CC160" si="634">+CA160*C160</f>
        <v>0</v>
      </c>
      <c r="CD160" s="10" t="str">
        <f>IFERROR(VLOOKUP(A160,'26'!U:V,2,0),"0")</f>
        <v>0</v>
      </c>
      <c r="CE160" s="5" t="s">
        <v>168</v>
      </c>
      <c r="CF160" s="15">
        <f t="shared" ref="CF160" si="635">+CD160*C160</f>
        <v>0</v>
      </c>
      <c r="CG160" s="10" t="str">
        <f>IFERROR(VLOOKUP(A160,'27'!U:V,2,0),"0")</f>
        <v>0</v>
      </c>
      <c r="CH160" s="5" t="s">
        <v>168</v>
      </c>
      <c r="CI160" s="15">
        <f t="shared" ref="CI160" si="636">+CG160*C160</f>
        <v>0</v>
      </c>
      <c r="CJ160" s="10" t="str">
        <f>IFERROR(VLOOKUP(A160,'28'!U:V,2,0),"0")</f>
        <v>0</v>
      </c>
      <c r="CK160" s="5" t="s">
        <v>168</v>
      </c>
      <c r="CL160" s="15">
        <f t="shared" ref="CL160" si="637">+CJ160*C160</f>
        <v>0</v>
      </c>
      <c r="CM160" s="10" t="str">
        <f>IFERROR(VLOOKUP(A160,'29'!U:V,2,0),"0")</f>
        <v>0</v>
      </c>
      <c r="CN160" s="5" t="s">
        <v>168</v>
      </c>
      <c r="CO160" s="15">
        <f t="shared" ref="CO160" si="638">+CM160*C160</f>
        <v>0</v>
      </c>
      <c r="CP160" s="10" t="str">
        <f>IFERROR(VLOOKUP(A160,'30'!U:V,2,0),"0")</f>
        <v>0</v>
      </c>
      <c r="CQ160" s="5" t="s">
        <v>168</v>
      </c>
      <c r="CR160" s="15">
        <f t="shared" ref="CR160" si="639">+CP160*C160</f>
        <v>0</v>
      </c>
      <c r="CS160" s="10" t="str">
        <f>IFERROR(VLOOKUP(A160,'31'!U:V,2,0),"0")</f>
        <v>0</v>
      </c>
      <c r="CT160" s="5" t="s">
        <v>168</v>
      </c>
      <c r="CU160" s="15">
        <f t="shared" si="422"/>
        <v>0</v>
      </c>
      <c r="CV160" s="10" t="str">
        <f>IFERROR(VLOOKUP(A160,'เซต1-28'!V:W,2,0),"0")</f>
        <v>0</v>
      </c>
      <c r="CW160" s="5" t="s">
        <v>168</v>
      </c>
      <c r="CX160" s="15">
        <f t="shared" si="421"/>
        <v>0</v>
      </c>
    </row>
    <row r="161" spans="1:102" x14ac:dyDescent="0.25">
      <c r="A161" s="5">
        <v>1111091</v>
      </c>
      <c r="B161" s="4" t="s">
        <v>873</v>
      </c>
      <c r="C161" s="13">
        <v>38.979999999999997</v>
      </c>
      <c r="D161" s="19">
        <f t="shared" si="420"/>
        <v>0</v>
      </c>
      <c r="E161" s="5" t="s">
        <v>168</v>
      </c>
      <c r="F161" s="13">
        <f t="shared" ref="F161" si="640">+D161*C161</f>
        <v>0</v>
      </c>
      <c r="G161" s="10" t="str">
        <f>IFERROR(VLOOKUP(A161,'1'!U:V,2,0),"0")</f>
        <v>0</v>
      </c>
      <c r="H161" s="5" t="s">
        <v>168</v>
      </c>
      <c r="I161" s="15">
        <f t="shared" ref="I161" si="641">+G161*C161</f>
        <v>0</v>
      </c>
      <c r="J161" s="10" t="str">
        <f>IFERROR(VLOOKUP(A161,'2'!U:V,2,0),"0")</f>
        <v>0</v>
      </c>
      <c r="K161" s="5" t="s">
        <v>168</v>
      </c>
      <c r="L161" s="15">
        <f t="shared" ref="L161" si="642">+J161*C161</f>
        <v>0</v>
      </c>
      <c r="M161" s="10" t="str">
        <f>IFERROR(VLOOKUP(A161,'3'!U:V,2,0),"0")</f>
        <v>0</v>
      </c>
      <c r="N161" s="5" t="s">
        <v>168</v>
      </c>
      <c r="O161" s="15">
        <f t="shared" ref="O161" si="643">+M161*C161</f>
        <v>0</v>
      </c>
      <c r="P161" s="10" t="str">
        <f>IFERROR(VLOOKUP(A161,'4'!U:V,2,0),"0")</f>
        <v>0</v>
      </c>
      <c r="Q161" s="5" t="s">
        <v>168</v>
      </c>
      <c r="R161" s="15">
        <f t="shared" ref="R161" si="644">+P161*C161</f>
        <v>0</v>
      </c>
      <c r="S161" s="10" t="str">
        <f>IFERROR(VLOOKUP(A161,'5'!U:V,2,0),"0")</f>
        <v>0</v>
      </c>
      <c r="T161" s="5" t="s">
        <v>168</v>
      </c>
      <c r="U161" s="15">
        <f t="shared" ref="U161" si="645">+S161*C161</f>
        <v>0</v>
      </c>
      <c r="V161" s="10" t="str">
        <f>IFERROR(VLOOKUP(A161,'6'!U:V,2,0),"0")</f>
        <v>0</v>
      </c>
      <c r="W161" s="5" t="s">
        <v>168</v>
      </c>
      <c r="X161" s="15">
        <f t="shared" ref="X161" si="646">+V161*C161</f>
        <v>0</v>
      </c>
      <c r="Y161" s="10" t="str">
        <f>IFERROR(VLOOKUP(A161,'7'!U:V,2,0),"0")</f>
        <v>0</v>
      </c>
      <c r="Z161" s="5" t="s">
        <v>168</v>
      </c>
      <c r="AA161" s="15">
        <f t="shared" ref="AA161" si="647">+Y161*C161</f>
        <v>0</v>
      </c>
      <c r="AB161" s="10" t="str">
        <f>IFERROR(VLOOKUP(A161,'8'!U:V,2,0),"0")</f>
        <v>0</v>
      </c>
      <c r="AC161" s="5" t="s">
        <v>168</v>
      </c>
      <c r="AD161" s="15">
        <f t="shared" ref="AD161" si="648">+AB161*C161</f>
        <v>0</v>
      </c>
      <c r="AE161" s="10" t="str">
        <f>IFERROR(VLOOKUP(A161,'9'!U:V,2,0),"0")</f>
        <v>0</v>
      </c>
      <c r="AF161" s="5" t="s">
        <v>168</v>
      </c>
      <c r="AG161" s="15">
        <f t="shared" ref="AG161" si="649">+AE161*C161</f>
        <v>0</v>
      </c>
      <c r="AH161" s="10" t="str">
        <f>IFERROR(VLOOKUP(A161,'10'!U:V,2,0),"0")</f>
        <v>0</v>
      </c>
      <c r="AI161" s="5" t="s">
        <v>168</v>
      </c>
      <c r="AJ161" s="15">
        <f t="shared" ref="AJ161" si="650">+AH161*C161</f>
        <v>0</v>
      </c>
      <c r="AK161" s="10" t="str">
        <f>IFERROR(VLOOKUP(A161,'11'!U:V,2,0),"0")</f>
        <v>0</v>
      </c>
      <c r="AL161" s="5" t="s">
        <v>168</v>
      </c>
      <c r="AM161" s="15">
        <f t="shared" ref="AM161" si="651">+AK161*C161</f>
        <v>0</v>
      </c>
      <c r="AN161" s="10" t="str">
        <f>IFERROR(VLOOKUP(A161,'12'!U:V,2,0),"0")</f>
        <v>0</v>
      </c>
      <c r="AO161" s="5" t="s">
        <v>168</v>
      </c>
      <c r="AP161" s="15">
        <f t="shared" ref="AP161" si="652">+AN161*C161</f>
        <v>0</v>
      </c>
      <c r="AQ161" s="10" t="str">
        <f>IFERROR(VLOOKUP(A161,'13'!U:V,2,0),"0")</f>
        <v>0</v>
      </c>
      <c r="AR161" s="5" t="s">
        <v>168</v>
      </c>
      <c r="AS161" s="15">
        <f t="shared" ref="AS161" si="653">+AQ161*C161</f>
        <v>0</v>
      </c>
      <c r="AT161" s="10" t="str">
        <f>IFERROR(VLOOKUP(A161,'14'!U:V,2,0),"0")</f>
        <v>0</v>
      </c>
      <c r="AU161" s="5" t="s">
        <v>168</v>
      </c>
      <c r="AV161" s="15">
        <f t="shared" ref="AV161" si="654">+AT161*C161</f>
        <v>0</v>
      </c>
      <c r="AW161" s="10" t="str">
        <f>IFERROR(VLOOKUP(A161,'15'!U:V,2,0),"0")</f>
        <v>0</v>
      </c>
      <c r="AX161" s="5" t="s">
        <v>168</v>
      </c>
      <c r="AY161" s="15">
        <f t="shared" ref="AY161" si="655">+AW161*C161</f>
        <v>0</v>
      </c>
      <c r="AZ161" s="10" t="str">
        <f>IFERROR(VLOOKUP(A161,'16'!U:V,2,0),"0")</f>
        <v>0</v>
      </c>
      <c r="BA161" s="5" t="s">
        <v>168</v>
      </c>
      <c r="BB161" s="15">
        <f t="shared" ref="BB161" si="656">+AZ161*C161</f>
        <v>0</v>
      </c>
      <c r="BC161" s="10" t="str">
        <f>IFERROR(VLOOKUP(A161,'17'!U:V,2,0),"0")</f>
        <v>0</v>
      </c>
      <c r="BD161" s="5" t="s">
        <v>168</v>
      </c>
      <c r="BE161" s="15">
        <f t="shared" ref="BE161" si="657">+BC161*C161</f>
        <v>0</v>
      </c>
      <c r="BF161" s="10" t="str">
        <f>IFERROR(VLOOKUP(A161,'18'!U:V,2,0),"0")</f>
        <v>0</v>
      </c>
      <c r="BG161" s="5" t="s">
        <v>168</v>
      </c>
      <c r="BH161" s="15">
        <f t="shared" ref="BH161" si="658">+BF161*C161</f>
        <v>0</v>
      </c>
      <c r="BI161" s="10" t="str">
        <f>IFERROR(VLOOKUP(A161,'19'!U:V,2,0),"0")</f>
        <v>0</v>
      </c>
      <c r="BJ161" s="5" t="s">
        <v>168</v>
      </c>
      <c r="BK161" s="15">
        <f t="shared" ref="BK161" si="659">+BI161*C161</f>
        <v>0</v>
      </c>
      <c r="BL161" s="10" t="str">
        <f>IFERROR(VLOOKUP(A161,'20'!U:V,2,0),"0")</f>
        <v>0</v>
      </c>
      <c r="BM161" s="5" t="s">
        <v>168</v>
      </c>
      <c r="BN161" s="15">
        <f t="shared" ref="BN161" si="660">+BL161*C161</f>
        <v>0</v>
      </c>
      <c r="BO161" s="10" t="str">
        <f>IFERROR(VLOOKUP(A161,'21'!U:V,2,0),"0")</f>
        <v>0</v>
      </c>
      <c r="BP161" s="5" t="s">
        <v>168</v>
      </c>
      <c r="BQ161" s="15">
        <f t="shared" ref="BQ161" si="661">+BO161*C161</f>
        <v>0</v>
      </c>
      <c r="BR161" s="10" t="str">
        <f>IFERROR(VLOOKUP(A161,'22'!U:V,2,0),"0")</f>
        <v>0</v>
      </c>
      <c r="BS161" s="5" t="s">
        <v>168</v>
      </c>
      <c r="BT161" s="15">
        <f t="shared" ref="BT161" si="662">+BR161*C161</f>
        <v>0</v>
      </c>
      <c r="BU161" s="10" t="str">
        <f>IFERROR(VLOOKUP(A161,'23'!U:V,2,0),"0")</f>
        <v>0</v>
      </c>
      <c r="BV161" s="5" t="s">
        <v>168</v>
      </c>
      <c r="BW161" s="15">
        <f t="shared" ref="BW161" si="663">+BU161*C161</f>
        <v>0</v>
      </c>
      <c r="BX161" s="10" t="str">
        <f>IFERROR(VLOOKUP(A161,'24'!U:V,2,0),"0")</f>
        <v>0</v>
      </c>
      <c r="BY161" s="5" t="s">
        <v>168</v>
      </c>
      <c r="BZ161" s="15">
        <f t="shared" ref="BZ161" si="664">+BX161*C161</f>
        <v>0</v>
      </c>
      <c r="CA161" s="10" t="str">
        <f>IFERROR(VLOOKUP(A161,'25'!U:V,2,0),"0")</f>
        <v>0</v>
      </c>
      <c r="CB161" s="5" t="s">
        <v>168</v>
      </c>
      <c r="CC161" s="15">
        <f t="shared" ref="CC161" si="665">+CA161*C161</f>
        <v>0</v>
      </c>
      <c r="CD161" s="10" t="str">
        <f>IFERROR(VLOOKUP(A161,'26'!U:V,2,0),"0")</f>
        <v>0</v>
      </c>
      <c r="CE161" s="5" t="s">
        <v>168</v>
      </c>
      <c r="CF161" s="15">
        <f t="shared" ref="CF161" si="666">+CD161*C161</f>
        <v>0</v>
      </c>
      <c r="CG161" s="10" t="str">
        <f>IFERROR(VLOOKUP(A161,'27'!U:V,2,0),"0")</f>
        <v>0</v>
      </c>
      <c r="CH161" s="5" t="s">
        <v>168</v>
      </c>
      <c r="CI161" s="15">
        <f t="shared" ref="CI161" si="667">+CG161*C161</f>
        <v>0</v>
      </c>
      <c r="CJ161" s="10" t="str">
        <f>IFERROR(VLOOKUP(A161,'28'!U:V,2,0),"0")</f>
        <v>0</v>
      </c>
      <c r="CK161" s="5" t="s">
        <v>168</v>
      </c>
      <c r="CL161" s="15">
        <f t="shared" ref="CL161" si="668">+CJ161*C161</f>
        <v>0</v>
      </c>
      <c r="CM161" s="10" t="str">
        <f>IFERROR(VLOOKUP(A161,'29'!U:V,2,0),"0")</f>
        <v>0</v>
      </c>
      <c r="CN161" s="5" t="s">
        <v>168</v>
      </c>
      <c r="CO161" s="15">
        <f t="shared" ref="CO161" si="669">+CM161*C161</f>
        <v>0</v>
      </c>
      <c r="CP161" s="10" t="str">
        <f>IFERROR(VLOOKUP(A161,'30'!U:V,2,0),"0")</f>
        <v>0</v>
      </c>
      <c r="CQ161" s="5" t="s">
        <v>168</v>
      </c>
      <c r="CR161" s="15">
        <f t="shared" ref="CR161" si="670">+CP161*C161</f>
        <v>0</v>
      </c>
      <c r="CS161" s="10" t="str">
        <f>IFERROR(VLOOKUP(A161,'31'!U:V,2,0),"0")</f>
        <v>0</v>
      </c>
      <c r="CT161" s="5" t="s">
        <v>168</v>
      </c>
      <c r="CU161" s="15">
        <f t="shared" si="422"/>
        <v>0</v>
      </c>
      <c r="CV161" s="10" t="str">
        <f>IFERROR(VLOOKUP(A161,'เซต1-28'!V:W,2,0),"0")</f>
        <v>0</v>
      </c>
      <c r="CW161" s="5" t="s">
        <v>168</v>
      </c>
      <c r="CX161" s="15">
        <f t="shared" si="421"/>
        <v>0</v>
      </c>
    </row>
    <row r="162" spans="1:102" x14ac:dyDescent="0.25">
      <c r="A162" s="5" t="s">
        <v>899</v>
      </c>
      <c r="B162" s="4" t="s">
        <v>905</v>
      </c>
      <c r="C162" s="13">
        <f>14.96*3</f>
        <v>44.88</v>
      </c>
      <c r="D162" s="19">
        <f t="shared" ref="D162:D163" si="671">+G162+J162+M162+P162+S162+V162+Y162+AB162+AE162+AH162+AK162+AN162+AQ162+AT162+AW162+AZ162+BC162+BF162+BI162+BL162+BO162+BR162+BU162+BX162+CA162+CD162+CG162+CJ162+CM162+CP162+CS162+CV162</f>
        <v>0</v>
      </c>
      <c r="E162" s="5" t="s">
        <v>168</v>
      </c>
      <c r="F162" s="13">
        <f t="shared" ref="F162:F163" si="672">+D162*C162</f>
        <v>0</v>
      </c>
      <c r="G162" s="10" t="str">
        <f>IFERROR(VLOOKUP(A162,'1'!U:V,2,0),"0")</f>
        <v>0</v>
      </c>
      <c r="H162" s="5" t="s">
        <v>168</v>
      </c>
      <c r="I162" s="15">
        <f t="shared" ref="I162:I163" si="673">+G162*C162</f>
        <v>0</v>
      </c>
      <c r="J162" s="10" t="str">
        <f>IFERROR(VLOOKUP(A162,'2'!U:V,2,0),"0")</f>
        <v>0</v>
      </c>
      <c r="K162" s="5" t="s">
        <v>168</v>
      </c>
      <c r="L162" s="15">
        <f t="shared" ref="L162:L163" si="674">+J162*C162</f>
        <v>0</v>
      </c>
      <c r="M162" s="10" t="str">
        <f>IFERROR(VLOOKUP(A162,'3'!U:V,2,0),"0")</f>
        <v>0</v>
      </c>
      <c r="N162" s="5" t="s">
        <v>168</v>
      </c>
      <c r="O162" s="15">
        <f t="shared" ref="O162:O163" si="675">+M162*C162</f>
        <v>0</v>
      </c>
      <c r="P162" s="10" t="str">
        <f>IFERROR(VLOOKUP(A162,'4'!U:V,2,0),"0")</f>
        <v>0</v>
      </c>
      <c r="Q162" s="5" t="s">
        <v>168</v>
      </c>
      <c r="R162" s="15">
        <f t="shared" ref="R162:R163" si="676">+P162*C162</f>
        <v>0</v>
      </c>
      <c r="S162" s="10" t="str">
        <f>IFERROR(VLOOKUP(A162,'5'!U:V,2,0),"0")</f>
        <v>0</v>
      </c>
      <c r="T162" s="5" t="s">
        <v>168</v>
      </c>
      <c r="U162" s="15">
        <f t="shared" ref="U162:U163" si="677">+S162*C162</f>
        <v>0</v>
      </c>
      <c r="V162" s="10" t="str">
        <f>IFERROR(VLOOKUP(A162,'6'!U:V,2,0),"0")</f>
        <v>0</v>
      </c>
      <c r="W162" s="5" t="s">
        <v>168</v>
      </c>
      <c r="X162" s="15">
        <f t="shared" ref="X162:X163" si="678">+V162*C162</f>
        <v>0</v>
      </c>
      <c r="Y162" s="10" t="str">
        <f>IFERROR(VLOOKUP(A162,'7'!U:V,2,0),"0")</f>
        <v>0</v>
      </c>
      <c r="Z162" s="5" t="s">
        <v>168</v>
      </c>
      <c r="AA162" s="15">
        <f t="shared" ref="AA162:AA163" si="679">+Y162*C162</f>
        <v>0</v>
      </c>
      <c r="AB162" s="10" t="str">
        <f>IFERROR(VLOOKUP(A162,'8'!U:V,2,0),"0")</f>
        <v>0</v>
      </c>
      <c r="AC162" s="5" t="s">
        <v>168</v>
      </c>
      <c r="AD162" s="15">
        <f t="shared" ref="AD162:AD163" si="680">+AB162*C162</f>
        <v>0</v>
      </c>
      <c r="AE162" s="10" t="str">
        <f>IFERROR(VLOOKUP(A162,'9'!U:V,2,0),"0")</f>
        <v>0</v>
      </c>
      <c r="AF162" s="5" t="s">
        <v>168</v>
      </c>
      <c r="AG162" s="15">
        <f t="shared" ref="AG162:AG163" si="681">+AE162*C162</f>
        <v>0</v>
      </c>
      <c r="AH162" s="10" t="str">
        <f>IFERROR(VLOOKUP(A162,'10'!U:V,2,0),"0")</f>
        <v>0</v>
      </c>
      <c r="AI162" s="5" t="s">
        <v>168</v>
      </c>
      <c r="AJ162" s="15">
        <f t="shared" ref="AJ162:AJ163" si="682">+AH162*C162</f>
        <v>0</v>
      </c>
      <c r="AK162" s="10" t="str">
        <f>IFERROR(VLOOKUP(A162,'11'!U:V,2,0),"0")</f>
        <v>0</v>
      </c>
      <c r="AL162" s="5" t="s">
        <v>168</v>
      </c>
      <c r="AM162" s="15">
        <f t="shared" ref="AM162:AM163" si="683">+AK162*C162</f>
        <v>0</v>
      </c>
      <c r="AN162" s="10" t="str">
        <f>IFERROR(VLOOKUP(A162,'12'!U:V,2,0),"0")</f>
        <v>0</v>
      </c>
      <c r="AO162" s="5" t="s">
        <v>168</v>
      </c>
      <c r="AP162" s="15">
        <f t="shared" ref="AP162:AP163" si="684">+AN162*C162</f>
        <v>0</v>
      </c>
      <c r="AQ162" s="10" t="str">
        <f>IFERROR(VLOOKUP(A162,'13'!U:V,2,0),"0")</f>
        <v>0</v>
      </c>
      <c r="AR162" s="5" t="s">
        <v>168</v>
      </c>
      <c r="AS162" s="15">
        <f t="shared" ref="AS162:AS163" si="685">+AQ162*C162</f>
        <v>0</v>
      </c>
      <c r="AT162" s="10" t="str">
        <f>IFERROR(VLOOKUP(A162,'14'!U:V,2,0),"0")</f>
        <v>0</v>
      </c>
      <c r="AU162" s="5" t="s">
        <v>168</v>
      </c>
      <c r="AV162" s="15">
        <f t="shared" ref="AV162:AV163" si="686">+AT162*C162</f>
        <v>0</v>
      </c>
      <c r="AW162" s="10" t="str">
        <f>IFERROR(VLOOKUP(A162,'15'!U:V,2,0),"0")</f>
        <v>0</v>
      </c>
      <c r="AX162" s="5" t="s">
        <v>168</v>
      </c>
      <c r="AY162" s="15">
        <f t="shared" ref="AY162:AY163" si="687">+AW162*C162</f>
        <v>0</v>
      </c>
      <c r="AZ162" s="10" t="str">
        <f>IFERROR(VLOOKUP(A162,'16'!U:V,2,0),"0")</f>
        <v>0</v>
      </c>
      <c r="BA162" s="5" t="s">
        <v>168</v>
      </c>
      <c r="BB162" s="15">
        <f t="shared" ref="BB162:BB163" si="688">+AZ162*C162</f>
        <v>0</v>
      </c>
      <c r="BC162" s="10" t="str">
        <f>IFERROR(VLOOKUP(A162,'17'!U:V,2,0),"0")</f>
        <v>0</v>
      </c>
      <c r="BD162" s="5" t="s">
        <v>168</v>
      </c>
      <c r="BE162" s="15">
        <f t="shared" ref="BE162:BE163" si="689">+BC162*C162</f>
        <v>0</v>
      </c>
      <c r="BF162" s="10" t="str">
        <f>IFERROR(VLOOKUP(A162,'18'!U:V,2,0),"0")</f>
        <v>0</v>
      </c>
      <c r="BG162" s="5" t="s">
        <v>168</v>
      </c>
      <c r="BH162" s="15">
        <f t="shared" ref="BH162:BH163" si="690">+BF162*C162</f>
        <v>0</v>
      </c>
      <c r="BI162" s="10" t="str">
        <f>IFERROR(VLOOKUP(A162,'19'!U:V,2,0),"0")</f>
        <v>0</v>
      </c>
      <c r="BJ162" s="5" t="s">
        <v>168</v>
      </c>
      <c r="BK162" s="15">
        <f t="shared" ref="BK162:BK163" si="691">+BI162*C162</f>
        <v>0</v>
      </c>
      <c r="BL162" s="10" t="str">
        <f>IFERROR(VLOOKUP(A162,'20'!U:V,2,0),"0")</f>
        <v>0</v>
      </c>
      <c r="BM162" s="5" t="s">
        <v>168</v>
      </c>
      <c r="BN162" s="15">
        <f t="shared" ref="BN162:BN163" si="692">+BL162*C162</f>
        <v>0</v>
      </c>
      <c r="BO162" s="10" t="str">
        <f>IFERROR(VLOOKUP(A162,'21'!U:V,2,0),"0")</f>
        <v>0</v>
      </c>
      <c r="BP162" s="5" t="s">
        <v>168</v>
      </c>
      <c r="BQ162" s="15">
        <f t="shared" ref="BQ162:BQ163" si="693">+BO162*C162</f>
        <v>0</v>
      </c>
      <c r="BR162" s="10" t="str">
        <f>IFERROR(VLOOKUP(A162,'22'!U:V,2,0),"0")</f>
        <v>0</v>
      </c>
      <c r="BS162" s="5" t="s">
        <v>168</v>
      </c>
      <c r="BT162" s="15">
        <f t="shared" ref="BT162:BT163" si="694">+BR162*C162</f>
        <v>0</v>
      </c>
      <c r="BU162" s="10" t="str">
        <f>IFERROR(VLOOKUP(A162,'23'!U:V,2,0),"0")</f>
        <v>0</v>
      </c>
      <c r="BV162" s="5" t="s">
        <v>168</v>
      </c>
      <c r="BW162" s="15">
        <f t="shared" ref="BW162:BW163" si="695">+BU162*C162</f>
        <v>0</v>
      </c>
      <c r="BX162" s="10" t="str">
        <f>IFERROR(VLOOKUP(A162,'24'!U:V,2,0),"0")</f>
        <v>0</v>
      </c>
      <c r="BY162" s="5" t="s">
        <v>168</v>
      </c>
      <c r="BZ162" s="15">
        <f t="shared" ref="BZ162:BZ163" si="696">+BX162*C162</f>
        <v>0</v>
      </c>
      <c r="CA162" s="10" t="str">
        <f>IFERROR(VLOOKUP(A162,'25'!U:V,2,0),"0")</f>
        <v>0</v>
      </c>
      <c r="CB162" s="5" t="s">
        <v>168</v>
      </c>
      <c r="CC162" s="15">
        <f t="shared" ref="CC162:CC163" si="697">+CA162*C162</f>
        <v>0</v>
      </c>
      <c r="CD162" s="10" t="str">
        <f>IFERROR(VLOOKUP(A162,'26'!U:V,2,0),"0")</f>
        <v>0</v>
      </c>
      <c r="CE162" s="5" t="s">
        <v>168</v>
      </c>
      <c r="CF162" s="15">
        <f t="shared" ref="CF162:CF163" si="698">+CD162*C162</f>
        <v>0</v>
      </c>
      <c r="CG162" s="10" t="str">
        <f>IFERROR(VLOOKUP(A162,'27'!U:V,2,0),"0")</f>
        <v>0</v>
      </c>
      <c r="CH162" s="5" t="s">
        <v>168</v>
      </c>
      <c r="CI162" s="15">
        <f t="shared" ref="CI162:CI163" si="699">+CG162*C162</f>
        <v>0</v>
      </c>
      <c r="CJ162" s="10" t="str">
        <f>IFERROR(VLOOKUP(A162,'28'!U:V,2,0),"0")</f>
        <v>0</v>
      </c>
      <c r="CK162" s="5" t="s">
        <v>168</v>
      </c>
      <c r="CL162" s="15">
        <f t="shared" ref="CL162:CL163" si="700">+CJ162*C162</f>
        <v>0</v>
      </c>
      <c r="CM162" s="10" t="str">
        <f>IFERROR(VLOOKUP(A162,'29'!U:V,2,0),"0")</f>
        <v>0</v>
      </c>
      <c r="CN162" s="5" t="s">
        <v>168</v>
      </c>
      <c r="CO162" s="15">
        <f t="shared" ref="CO162:CO163" si="701">+CM162*C162</f>
        <v>0</v>
      </c>
      <c r="CP162" s="10" t="str">
        <f>IFERROR(VLOOKUP(A162,'30'!U:V,2,0),"0")</f>
        <v>0</v>
      </c>
      <c r="CQ162" s="5" t="s">
        <v>168</v>
      </c>
      <c r="CR162" s="15">
        <f t="shared" ref="CR162:CR163" si="702">+CP162*C162</f>
        <v>0</v>
      </c>
      <c r="CS162" s="10" t="str">
        <f>IFERROR(VLOOKUP(A162,'31'!U:V,2,0),"0")</f>
        <v>0</v>
      </c>
      <c r="CT162" s="5" t="s">
        <v>168</v>
      </c>
      <c r="CU162" s="15">
        <f t="shared" si="422"/>
        <v>0</v>
      </c>
      <c r="CV162" s="10" t="str">
        <f>IFERROR(VLOOKUP(A162,'เซต1-28'!V:W,2,0),"0")</f>
        <v>0</v>
      </c>
      <c r="CW162" s="5" t="s">
        <v>168</v>
      </c>
      <c r="CX162" s="15">
        <f t="shared" ref="CX162:CX163" si="703">+CV162*CO162</f>
        <v>0</v>
      </c>
    </row>
    <row r="163" spans="1:102" x14ac:dyDescent="0.25">
      <c r="A163" s="5" t="s">
        <v>901</v>
      </c>
      <c r="B163" s="4" t="s">
        <v>906</v>
      </c>
      <c r="C163" s="13">
        <f>14.23*3</f>
        <v>42.69</v>
      </c>
      <c r="D163" s="19">
        <f t="shared" si="671"/>
        <v>0</v>
      </c>
      <c r="E163" s="5" t="s">
        <v>168</v>
      </c>
      <c r="F163" s="13">
        <f t="shared" si="672"/>
        <v>0</v>
      </c>
      <c r="G163" s="10" t="str">
        <f>IFERROR(VLOOKUP(A163,'1'!U:V,2,0),"0")</f>
        <v>0</v>
      </c>
      <c r="H163" s="5" t="s">
        <v>168</v>
      </c>
      <c r="I163" s="15">
        <f t="shared" si="673"/>
        <v>0</v>
      </c>
      <c r="J163" s="10" t="str">
        <f>IFERROR(VLOOKUP(A163,'2'!U:V,2,0),"0")</f>
        <v>0</v>
      </c>
      <c r="K163" s="5" t="s">
        <v>168</v>
      </c>
      <c r="L163" s="15">
        <f t="shared" si="674"/>
        <v>0</v>
      </c>
      <c r="M163" s="10" t="str">
        <f>IFERROR(VLOOKUP(A163,'3'!U:V,2,0),"0")</f>
        <v>0</v>
      </c>
      <c r="N163" s="5" t="s">
        <v>168</v>
      </c>
      <c r="O163" s="15">
        <f t="shared" si="675"/>
        <v>0</v>
      </c>
      <c r="P163" s="10" t="str">
        <f>IFERROR(VLOOKUP(A163,'4'!U:V,2,0),"0")</f>
        <v>0</v>
      </c>
      <c r="Q163" s="5" t="s">
        <v>168</v>
      </c>
      <c r="R163" s="15">
        <f t="shared" si="676"/>
        <v>0</v>
      </c>
      <c r="S163" s="10" t="str">
        <f>IFERROR(VLOOKUP(A163,'5'!U:V,2,0),"0")</f>
        <v>0</v>
      </c>
      <c r="T163" s="5" t="s">
        <v>168</v>
      </c>
      <c r="U163" s="15">
        <f t="shared" si="677"/>
        <v>0</v>
      </c>
      <c r="V163" s="10" t="str">
        <f>IFERROR(VLOOKUP(A163,'6'!U:V,2,0),"0")</f>
        <v>0</v>
      </c>
      <c r="W163" s="5" t="s">
        <v>168</v>
      </c>
      <c r="X163" s="15">
        <f t="shared" si="678"/>
        <v>0</v>
      </c>
      <c r="Y163" s="10" t="str">
        <f>IFERROR(VLOOKUP(A163,'7'!U:V,2,0),"0")</f>
        <v>0</v>
      </c>
      <c r="Z163" s="5" t="s">
        <v>168</v>
      </c>
      <c r="AA163" s="15">
        <f t="shared" si="679"/>
        <v>0</v>
      </c>
      <c r="AB163" s="10" t="str">
        <f>IFERROR(VLOOKUP(A163,'8'!U:V,2,0),"0")</f>
        <v>0</v>
      </c>
      <c r="AC163" s="5" t="s">
        <v>168</v>
      </c>
      <c r="AD163" s="15">
        <f t="shared" si="680"/>
        <v>0</v>
      </c>
      <c r="AE163" s="10" t="str">
        <f>IFERROR(VLOOKUP(A163,'9'!U:V,2,0),"0")</f>
        <v>0</v>
      </c>
      <c r="AF163" s="5" t="s">
        <v>168</v>
      </c>
      <c r="AG163" s="15">
        <f t="shared" si="681"/>
        <v>0</v>
      </c>
      <c r="AH163" s="10" t="str">
        <f>IFERROR(VLOOKUP(A163,'10'!U:V,2,0),"0")</f>
        <v>0</v>
      </c>
      <c r="AI163" s="5" t="s">
        <v>168</v>
      </c>
      <c r="AJ163" s="15">
        <f t="shared" si="682"/>
        <v>0</v>
      </c>
      <c r="AK163" s="10" t="str">
        <f>IFERROR(VLOOKUP(A163,'11'!U:V,2,0),"0")</f>
        <v>0</v>
      </c>
      <c r="AL163" s="5" t="s">
        <v>168</v>
      </c>
      <c r="AM163" s="15">
        <f t="shared" si="683"/>
        <v>0</v>
      </c>
      <c r="AN163" s="10" t="str">
        <f>IFERROR(VLOOKUP(A163,'12'!U:V,2,0),"0")</f>
        <v>0</v>
      </c>
      <c r="AO163" s="5" t="s">
        <v>168</v>
      </c>
      <c r="AP163" s="15">
        <f t="shared" si="684"/>
        <v>0</v>
      </c>
      <c r="AQ163" s="10" t="str">
        <f>IFERROR(VLOOKUP(A163,'13'!U:V,2,0),"0")</f>
        <v>0</v>
      </c>
      <c r="AR163" s="5" t="s">
        <v>168</v>
      </c>
      <c r="AS163" s="15">
        <f t="shared" si="685"/>
        <v>0</v>
      </c>
      <c r="AT163" s="10" t="str">
        <f>IFERROR(VLOOKUP(A163,'14'!U:V,2,0),"0")</f>
        <v>0</v>
      </c>
      <c r="AU163" s="5" t="s">
        <v>168</v>
      </c>
      <c r="AV163" s="15">
        <f t="shared" si="686"/>
        <v>0</v>
      </c>
      <c r="AW163" s="10" t="str">
        <f>IFERROR(VLOOKUP(A163,'15'!U:V,2,0),"0")</f>
        <v>0</v>
      </c>
      <c r="AX163" s="5" t="s">
        <v>168</v>
      </c>
      <c r="AY163" s="15">
        <f t="shared" si="687"/>
        <v>0</v>
      </c>
      <c r="AZ163" s="10" t="str">
        <f>IFERROR(VLOOKUP(A163,'16'!U:V,2,0),"0")</f>
        <v>0</v>
      </c>
      <c r="BA163" s="5" t="s">
        <v>168</v>
      </c>
      <c r="BB163" s="15">
        <f t="shared" si="688"/>
        <v>0</v>
      </c>
      <c r="BC163" s="10" t="str">
        <f>IFERROR(VLOOKUP(A163,'17'!U:V,2,0),"0")</f>
        <v>0</v>
      </c>
      <c r="BD163" s="5" t="s">
        <v>168</v>
      </c>
      <c r="BE163" s="15">
        <f t="shared" si="689"/>
        <v>0</v>
      </c>
      <c r="BF163" s="10" t="str">
        <f>IFERROR(VLOOKUP(A163,'18'!U:V,2,0),"0")</f>
        <v>0</v>
      </c>
      <c r="BG163" s="5" t="s">
        <v>168</v>
      </c>
      <c r="BH163" s="15">
        <f t="shared" si="690"/>
        <v>0</v>
      </c>
      <c r="BI163" s="10" t="str">
        <f>IFERROR(VLOOKUP(A163,'19'!U:V,2,0),"0")</f>
        <v>0</v>
      </c>
      <c r="BJ163" s="5" t="s">
        <v>168</v>
      </c>
      <c r="BK163" s="15">
        <f t="shared" si="691"/>
        <v>0</v>
      </c>
      <c r="BL163" s="10" t="str">
        <f>IFERROR(VLOOKUP(A163,'20'!U:V,2,0),"0")</f>
        <v>0</v>
      </c>
      <c r="BM163" s="5" t="s">
        <v>168</v>
      </c>
      <c r="BN163" s="15">
        <f t="shared" si="692"/>
        <v>0</v>
      </c>
      <c r="BO163" s="10" t="str">
        <f>IFERROR(VLOOKUP(A163,'21'!U:V,2,0),"0")</f>
        <v>0</v>
      </c>
      <c r="BP163" s="5" t="s">
        <v>168</v>
      </c>
      <c r="BQ163" s="15">
        <f t="shared" si="693"/>
        <v>0</v>
      </c>
      <c r="BR163" s="10" t="str">
        <f>IFERROR(VLOOKUP(A163,'22'!U:V,2,0),"0")</f>
        <v>0</v>
      </c>
      <c r="BS163" s="5" t="s">
        <v>168</v>
      </c>
      <c r="BT163" s="15">
        <f t="shared" si="694"/>
        <v>0</v>
      </c>
      <c r="BU163" s="10" t="str">
        <f>IFERROR(VLOOKUP(A163,'23'!U:V,2,0),"0")</f>
        <v>0</v>
      </c>
      <c r="BV163" s="5" t="s">
        <v>168</v>
      </c>
      <c r="BW163" s="15">
        <f t="shared" si="695"/>
        <v>0</v>
      </c>
      <c r="BX163" s="10" t="str">
        <f>IFERROR(VLOOKUP(A163,'24'!U:V,2,0),"0")</f>
        <v>0</v>
      </c>
      <c r="BY163" s="5" t="s">
        <v>168</v>
      </c>
      <c r="BZ163" s="15">
        <f t="shared" si="696"/>
        <v>0</v>
      </c>
      <c r="CA163" s="10" t="str">
        <f>IFERROR(VLOOKUP(A163,'25'!U:V,2,0),"0")</f>
        <v>0</v>
      </c>
      <c r="CB163" s="5" t="s">
        <v>168</v>
      </c>
      <c r="CC163" s="15">
        <f t="shared" si="697"/>
        <v>0</v>
      </c>
      <c r="CD163" s="10" t="str">
        <f>IFERROR(VLOOKUP(A163,'26'!U:V,2,0),"0")</f>
        <v>0</v>
      </c>
      <c r="CE163" s="5" t="s">
        <v>168</v>
      </c>
      <c r="CF163" s="15">
        <f t="shared" si="698"/>
        <v>0</v>
      </c>
      <c r="CG163" s="10" t="str">
        <f>IFERROR(VLOOKUP(A163,'27'!U:V,2,0),"0")</f>
        <v>0</v>
      </c>
      <c r="CH163" s="5" t="s">
        <v>168</v>
      </c>
      <c r="CI163" s="15">
        <f t="shared" si="699"/>
        <v>0</v>
      </c>
      <c r="CJ163" s="10" t="str">
        <f>IFERROR(VLOOKUP(A163,'28'!U:V,2,0),"0")</f>
        <v>0</v>
      </c>
      <c r="CK163" s="5" t="s">
        <v>168</v>
      </c>
      <c r="CL163" s="15">
        <f t="shared" si="700"/>
        <v>0</v>
      </c>
      <c r="CM163" s="10" t="str">
        <f>IFERROR(VLOOKUP(A163,'29'!U:V,2,0),"0")</f>
        <v>0</v>
      </c>
      <c r="CN163" s="5" t="s">
        <v>168</v>
      </c>
      <c r="CO163" s="15">
        <f t="shared" si="701"/>
        <v>0</v>
      </c>
      <c r="CP163" s="10" t="str">
        <f>IFERROR(VLOOKUP(A163,'30'!U:V,2,0),"0")</f>
        <v>0</v>
      </c>
      <c r="CQ163" s="5" t="s">
        <v>168</v>
      </c>
      <c r="CR163" s="15">
        <f t="shared" si="702"/>
        <v>0</v>
      </c>
      <c r="CS163" s="10" t="str">
        <f>IFERROR(VLOOKUP(A163,'31'!U:V,2,0),"0")</f>
        <v>0</v>
      </c>
      <c r="CT163" s="5" t="s">
        <v>168</v>
      </c>
      <c r="CU163" s="15">
        <f t="shared" si="422"/>
        <v>0</v>
      </c>
      <c r="CV163" s="10" t="str">
        <f>IFERROR(VLOOKUP(A163,'เซต1-28'!V:W,2,0),"0")</f>
        <v>0</v>
      </c>
      <c r="CW163" s="5" t="s">
        <v>168</v>
      </c>
      <c r="CX163" s="15">
        <f t="shared" si="703"/>
        <v>0</v>
      </c>
    </row>
    <row r="164" spans="1:102" x14ac:dyDescent="0.25">
      <c r="A164" s="5" t="s">
        <v>903</v>
      </c>
      <c r="B164" s="4" t="s">
        <v>907</v>
      </c>
      <c r="C164" s="13">
        <f>14.89*3</f>
        <v>44.67</v>
      </c>
      <c r="D164" s="19">
        <f t="shared" ref="D164" si="704">+G164+J164+M164+P164+S164+V164+Y164+AB164+AE164+AH164+AK164+AN164+AQ164+AT164+AW164+AZ164+BC164+BF164+BI164+BL164+BO164+BR164+BU164+BX164+CA164+CD164+CG164+CJ164+CM164+CP164+CS164+CV164</f>
        <v>0</v>
      </c>
      <c r="E164" s="5" t="s">
        <v>168</v>
      </c>
      <c r="F164" s="13">
        <f t="shared" ref="F164" si="705">+D164*C164</f>
        <v>0</v>
      </c>
      <c r="G164" s="10" t="str">
        <f>IFERROR(VLOOKUP(A164,'1'!U:V,2,0),"0")</f>
        <v>0</v>
      </c>
      <c r="H164" s="5" t="s">
        <v>168</v>
      </c>
      <c r="I164" s="15">
        <f t="shared" ref="I164" si="706">+G164*C164</f>
        <v>0</v>
      </c>
      <c r="J164" s="10" t="str">
        <f>IFERROR(VLOOKUP(A164,'2'!U:V,2,0),"0")</f>
        <v>0</v>
      </c>
      <c r="K164" s="5" t="s">
        <v>168</v>
      </c>
      <c r="L164" s="15">
        <f t="shared" ref="L164" si="707">+J164*C164</f>
        <v>0</v>
      </c>
      <c r="M164" s="10" t="str">
        <f>IFERROR(VLOOKUP(A164,'3'!U:V,2,0),"0")</f>
        <v>0</v>
      </c>
      <c r="N164" s="5" t="s">
        <v>168</v>
      </c>
      <c r="O164" s="15">
        <f t="shared" ref="O164" si="708">+M164*C164</f>
        <v>0</v>
      </c>
      <c r="P164" s="10" t="str">
        <f>IFERROR(VLOOKUP(A164,'4'!U:V,2,0),"0")</f>
        <v>0</v>
      </c>
      <c r="Q164" s="5" t="s">
        <v>168</v>
      </c>
      <c r="R164" s="15">
        <f t="shared" ref="R164" si="709">+P164*C164</f>
        <v>0</v>
      </c>
      <c r="S164" s="10" t="str">
        <f>IFERROR(VLOOKUP(A164,'5'!U:V,2,0),"0")</f>
        <v>0</v>
      </c>
      <c r="T164" s="5" t="s">
        <v>168</v>
      </c>
      <c r="U164" s="15">
        <f t="shared" ref="U164" si="710">+S164*C164</f>
        <v>0</v>
      </c>
      <c r="V164" s="10" t="str">
        <f>IFERROR(VLOOKUP(A164,'6'!U:V,2,0),"0")</f>
        <v>0</v>
      </c>
      <c r="W164" s="5" t="s">
        <v>168</v>
      </c>
      <c r="X164" s="15">
        <f t="shared" ref="X164" si="711">+V164*C164</f>
        <v>0</v>
      </c>
      <c r="Y164" s="10" t="str">
        <f>IFERROR(VLOOKUP(A164,'7'!U:V,2,0),"0")</f>
        <v>0</v>
      </c>
      <c r="Z164" s="5" t="s">
        <v>168</v>
      </c>
      <c r="AA164" s="15">
        <f t="shared" ref="AA164" si="712">+Y164*C164</f>
        <v>0</v>
      </c>
      <c r="AB164" s="10" t="str">
        <f>IFERROR(VLOOKUP(A164,'8'!U:V,2,0),"0")</f>
        <v>0</v>
      </c>
      <c r="AC164" s="5" t="s">
        <v>168</v>
      </c>
      <c r="AD164" s="15">
        <f t="shared" ref="AD164" si="713">+AB164*C164</f>
        <v>0</v>
      </c>
      <c r="AE164" s="10" t="str">
        <f>IFERROR(VLOOKUP(A164,'9'!U:V,2,0),"0")</f>
        <v>0</v>
      </c>
      <c r="AF164" s="5" t="s">
        <v>168</v>
      </c>
      <c r="AG164" s="15">
        <f t="shared" ref="AG164" si="714">+AE164*C164</f>
        <v>0</v>
      </c>
      <c r="AH164" s="10" t="str">
        <f>IFERROR(VLOOKUP(A164,'10'!U:V,2,0),"0")</f>
        <v>0</v>
      </c>
      <c r="AI164" s="5" t="s">
        <v>168</v>
      </c>
      <c r="AJ164" s="15">
        <f t="shared" ref="AJ164" si="715">+AH164*C164</f>
        <v>0</v>
      </c>
      <c r="AK164" s="10" t="str">
        <f>IFERROR(VLOOKUP(A164,'11'!U:V,2,0),"0")</f>
        <v>0</v>
      </c>
      <c r="AL164" s="5" t="s">
        <v>168</v>
      </c>
      <c r="AM164" s="15">
        <f t="shared" ref="AM164" si="716">+AK164*C164</f>
        <v>0</v>
      </c>
      <c r="AN164" s="10" t="str">
        <f>IFERROR(VLOOKUP(A164,'12'!U:V,2,0),"0")</f>
        <v>0</v>
      </c>
      <c r="AO164" s="5" t="s">
        <v>168</v>
      </c>
      <c r="AP164" s="15">
        <f t="shared" ref="AP164" si="717">+AN164*C164</f>
        <v>0</v>
      </c>
      <c r="AQ164" s="10" t="str">
        <f>IFERROR(VLOOKUP(A164,'13'!U:V,2,0),"0")</f>
        <v>0</v>
      </c>
      <c r="AR164" s="5" t="s">
        <v>168</v>
      </c>
      <c r="AS164" s="15">
        <f t="shared" ref="AS164" si="718">+AQ164*C164</f>
        <v>0</v>
      </c>
      <c r="AT164" s="10" t="str">
        <f>IFERROR(VLOOKUP(A164,'14'!U:V,2,0),"0")</f>
        <v>0</v>
      </c>
      <c r="AU164" s="5" t="s">
        <v>168</v>
      </c>
      <c r="AV164" s="15">
        <f t="shared" ref="AV164" si="719">+AT164*C164</f>
        <v>0</v>
      </c>
      <c r="AW164" s="10" t="str">
        <f>IFERROR(VLOOKUP(A164,'15'!U:V,2,0),"0")</f>
        <v>0</v>
      </c>
      <c r="AX164" s="5" t="s">
        <v>168</v>
      </c>
      <c r="AY164" s="15">
        <f t="shared" ref="AY164" si="720">+AW164*C164</f>
        <v>0</v>
      </c>
      <c r="AZ164" s="10" t="str">
        <f>IFERROR(VLOOKUP(A164,'16'!U:V,2,0),"0")</f>
        <v>0</v>
      </c>
      <c r="BA164" s="5" t="s">
        <v>168</v>
      </c>
      <c r="BB164" s="15">
        <f t="shared" ref="BB164" si="721">+AZ164*C164</f>
        <v>0</v>
      </c>
      <c r="BC164" s="10" t="str">
        <f>IFERROR(VLOOKUP(A164,'17'!U:V,2,0),"0")</f>
        <v>0</v>
      </c>
      <c r="BD164" s="5" t="s">
        <v>168</v>
      </c>
      <c r="BE164" s="15">
        <f t="shared" ref="BE164" si="722">+BC164*C164</f>
        <v>0</v>
      </c>
      <c r="BF164" s="10" t="str">
        <f>IFERROR(VLOOKUP(A164,'18'!U:V,2,0),"0")</f>
        <v>0</v>
      </c>
      <c r="BG164" s="5" t="s">
        <v>168</v>
      </c>
      <c r="BH164" s="15">
        <f t="shared" ref="BH164" si="723">+BF164*C164</f>
        <v>0</v>
      </c>
      <c r="BI164" s="10" t="str">
        <f>IFERROR(VLOOKUP(A164,'19'!U:V,2,0),"0")</f>
        <v>0</v>
      </c>
      <c r="BJ164" s="5" t="s">
        <v>168</v>
      </c>
      <c r="BK164" s="15">
        <f t="shared" ref="BK164" si="724">+BI164*C164</f>
        <v>0</v>
      </c>
      <c r="BL164" s="10" t="str">
        <f>IFERROR(VLOOKUP(A164,'20'!U:V,2,0),"0")</f>
        <v>0</v>
      </c>
      <c r="BM164" s="5" t="s">
        <v>168</v>
      </c>
      <c r="BN164" s="15">
        <f t="shared" ref="BN164" si="725">+BL164*C164</f>
        <v>0</v>
      </c>
      <c r="BO164" s="10" t="str">
        <f>IFERROR(VLOOKUP(A164,'21'!U:V,2,0),"0")</f>
        <v>0</v>
      </c>
      <c r="BP164" s="5" t="s">
        <v>168</v>
      </c>
      <c r="BQ164" s="15">
        <f t="shared" ref="BQ164" si="726">+BO164*C164</f>
        <v>0</v>
      </c>
      <c r="BR164" s="10" t="str">
        <f>IFERROR(VLOOKUP(A164,'22'!U:V,2,0),"0")</f>
        <v>0</v>
      </c>
      <c r="BS164" s="5" t="s">
        <v>168</v>
      </c>
      <c r="BT164" s="15">
        <f t="shared" ref="BT164" si="727">+BR164*C164</f>
        <v>0</v>
      </c>
      <c r="BU164" s="10" t="str">
        <f>IFERROR(VLOOKUP(A164,'23'!U:V,2,0),"0")</f>
        <v>0</v>
      </c>
      <c r="BV164" s="5" t="s">
        <v>168</v>
      </c>
      <c r="BW164" s="15">
        <f t="shared" ref="BW164" si="728">+BU164*C164</f>
        <v>0</v>
      </c>
      <c r="BX164" s="10" t="str">
        <f>IFERROR(VLOOKUP(A164,'24'!U:V,2,0),"0")</f>
        <v>0</v>
      </c>
      <c r="BY164" s="5" t="s">
        <v>168</v>
      </c>
      <c r="BZ164" s="15">
        <f t="shared" ref="BZ164" si="729">+BX164*C164</f>
        <v>0</v>
      </c>
      <c r="CA164" s="10" t="str">
        <f>IFERROR(VLOOKUP(A164,'25'!U:V,2,0),"0")</f>
        <v>0</v>
      </c>
      <c r="CB164" s="5" t="s">
        <v>168</v>
      </c>
      <c r="CC164" s="15">
        <f t="shared" ref="CC164" si="730">+CA164*C164</f>
        <v>0</v>
      </c>
      <c r="CD164" s="10" t="str">
        <f>IFERROR(VLOOKUP(A164,'26'!U:V,2,0),"0")</f>
        <v>0</v>
      </c>
      <c r="CE164" s="5" t="s">
        <v>168</v>
      </c>
      <c r="CF164" s="15">
        <f t="shared" ref="CF164" si="731">+CD164*C164</f>
        <v>0</v>
      </c>
      <c r="CG164" s="10" t="str">
        <f>IFERROR(VLOOKUP(A164,'27'!U:V,2,0),"0")</f>
        <v>0</v>
      </c>
      <c r="CH164" s="5" t="s">
        <v>168</v>
      </c>
      <c r="CI164" s="15">
        <f t="shared" ref="CI164" si="732">+CG164*C164</f>
        <v>0</v>
      </c>
      <c r="CJ164" s="10" t="str">
        <f>IFERROR(VLOOKUP(A164,'28'!U:V,2,0),"0")</f>
        <v>0</v>
      </c>
      <c r="CK164" s="5" t="s">
        <v>168</v>
      </c>
      <c r="CL164" s="15">
        <f t="shared" ref="CL164" si="733">+CJ164*C164</f>
        <v>0</v>
      </c>
      <c r="CM164" s="10" t="str">
        <f>IFERROR(VLOOKUP(A164,'29'!U:V,2,0),"0")</f>
        <v>0</v>
      </c>
      <c r="CN164" s="5" t="s">
        <v>168</v>
      </c>
      <c r="CO164" s="15">
        <f t="shared" ref="CO164" si="734">+CM164*C164</f>
        <v>0</v>
      </c>
      <c r="CP164" s="10" t="str">
        <f>IFERROR(VLOOKUP(A164,'30'!U:V,2,0),"0")</f>
        <v>0</v>
      </c>
      <c r="CQ164" s="5" t="s">
        <v>168</v>
      </c>
      <c r="CR164" s="15">
        <f t="shared" ref="CR164" si="735">+CP164*C164</f>
        <v>0</v>
      </c>
      <c r="CS164" s="10" t="str">
        <f>IFERROR(VLOOKUP(A164,'31'!U:V,2,0),"0")</f>
        <v>0</v>
      </c>
      <c r="CT164" s="5" t="s">
        <v>168</v>
      </c>
      <c r="CU164" s="15">
        <f t="shared" si="422"/>
        <v>0</v>
      </c>
      <c r="CV164" s="10" t="str">
        <f>IFERROR(VLOOKUP(A164,'เซต1-28'!V:W,2,0),"0")</f>
        <v>0</v>
      </c>
      <c r="CW164" s="5" t="s">
        <v>168</v>
      </c>
      <c r="CX164" s="15">
        <f t="shared" ref="CX164" si="736">+CV164*CO164</f>
        <v>0</v>
      </c>
    </row>
    <row r="165" spans="1:102" x14ac:dyDescent="0.25">
      <c r="A165" s="5" t="s">
        <v>2962</v>
      </c>
      <c r="B165" s="4" t="s">
        <v>2963</v>
      </c>
      <c r="C165" s="13">
        <v>14.96</v>
      </c>
      <c r="D165" s="19">
        <f t="shared" ref="D165" si="737">+G165+J165+M165+P165+S165+V165+Y165+AB165+AE165+AH165+AK165+AN165+AQ165+AT165+AW165+AZ165+BC165+BF165+BI165+BL165+BO165+BR165+BU165+BX165+CA165+CD165+CG165+CJ165+CM165+CP165+CS165+CV165</f>
        <v>0</v>
      </c>
      <c r="E165" s="5" t="s">
        <v>168</v>
      </c>
      <c r="F165" s="13">
        <f t="shared" ref="F165" si="738">+D165*C165</f>
        <v>0</v>
      </c>
      <c r="G165" s="10" t="str">
        <f>IFERROR(VLOOKUP(A165,'1'!U:V,2,0),"0")</f>
        <v>0</v>
      </c>
      <c r="H165" s="5" t="s">
        <v>168</v>
      </c>
      <c r="I165" s="15">
        <f t="shared" ref="I165" si="739">+G165*C165</f>
        <v>0</v>
      </c>
      <c r="J165" s="10" t="str">
        <f>IFERROR(VLOOKUP(A165,'2'!U:V,2,0),"0")</f>
        <v>0</v>
      </c>
      <c r="K165" s="5" t="s">
        <v>168</v>
      </c>
      <c r="L165" s="15">
        <f t="shared" ref="L165" si="740">+J165*C165</f>
        <v>0</v>
      </c>
      <c r="M165" s="10" t="str">
        <f>IFERROR(VLOOKUP(A165,'3'!U:V,2,0),"0")</f>
        <v>0</v>
      </c>
      <c r="N165" s="5" t="s">
        <v>168</v>
      </c>
      <c r="O165" s="15">
        <f t="shared" ref="O165" si="741">+M165*C165</f>
        <v>0</v>
      </c>
      <c r="P165" s="10" t="str">
        <f>IFERROR(VLOOKUP(A165,'4'!U:V,2,0),"0")</f>
        <v>0</v>
      </c>
      <c r="Q165" s="5" t="s">
        <v>168</v>
      </c>
      <c r="R165" s="15">
        <f t="shared" ref="R165" si="742">+P165*C165</f>
        <v>0</v>
      </c>
      <c r="S165" s="10" t="str">
        <f>IFERROR(VLOOKUP(A165,'5'!U:V,2,0),"0")</f>
        <v>0</v>
      </c>
      <c r="T165" s="5" t="s">
        <v>168</v>
      </c>
      <c r="U165" s="15">
        <f t="shared" ref="U165" si="743">+S165*C165</f>
        <v>0</v>
      </c>
      <c r="V165" s="10" t="str">
        <f>IFERROR(VLOOKUP(A165,'6'!U:V,2,0),"0")</f>
        <v>0</v>
      </c>
      <c r="W165" s="5" t="s">
        <v>168</v>
      </c>
      <c r="X165" s="15">
        <f t="shared" ref="X165" si="744">+V165*C165</f>
        <v>0</v>
      </c>
      <c r="Y165" s="10" t="str">
        <f>IFERROR(VLOOKUP(A165,'7'!U:V,2,0),"0")</f>
        <v>0</v>
      </c>
      <c r="Z165" s="5" t="s">
        <v>168</v>
      </c>
      <c r="AA165" s="15">
        <f t="shared" ref="AA165" si="745">+Y165*C165</f>
        <v>0</v>
      </c>
      <c r="AB165" s="10" t="str">
        <f>IFERROR(VLOOKUP(A165,'8'!U:V,2,0),"0")</f>
        <v>0</v>
      </c>
      <c r="AC165" s="5" t="s">
        <v>168</v>
      </c>
      <c r="AD165" s="15">
        <f t="shared" ref="AD165" si="746">+AB165*C165</f>
        <v>0</v>
      </c>
      <c r="AE165" s="10" t="str">
        <f>IFERROR(VLOOKUP(A165,'9'!U:V,2,0),"0")</f>
        <v>0</v>
      </c>
      <c r="AF165" s="5" t="s">
        <v>168</v>
      </c>
      <c r="AG165" s="15">
        <f t="shared" ref="AG165" si="747">+AE165*C165</f>
        <v>0</v>
      </c>
      <c r="AH165" s="10" t="str">
        <f>IFERROR(VLOOKUP(A165,'10'!U:V,2,0),"0")</f>
        <v>0</v>
      </c>
      <c r="AI165" s="5" t="s">
        <v>168</v>
      </c>
      <c r="AJ165" s="15">
        <f t="shared" ref="AJ165" si="748">+AH165*C165</f>
        <v>0</v>
      </c>
      <c r="AK165" s="10" t="str">
        <f>IFERROR(VLOOKUP(A165,'11'!U:V,2,0),"0")</f>
        <v>0</v>
      </c>
      <c r="AL165" s="5" t="s">
        <v>168</v>
      </c>
      <c r="AM165" s="15">
        <f t="shared" ref="AM165" si="749">+AK165*C165</f>
        <v>0</v>
      </c>
      <c r="AN165" s="10" t="str">
        <f>IFERROR(VLOOKUP(A165,'12'!U:V,2,0),"0")</f>
        <v>0</v>
      </c>
      <c r="AO165" s="5" t="s">
        <v>168</v>
      </c>
      <c r="AP165" s="15">
        <f t="shared" ref="AP165" si="750">+AN165*C165</f>
        <v>0</v>
      </c>
      <c r="AQ165" s="10" t="str">
        <f>IFERROR(VLOOKUP(A165,'13'!U:V,2,0),"0")</f>
        <v>0</v>
      </c>
      <c r="AR165" s="5" t="s">
        <v>168</v>
      </c>
      <c r="AS165" s="15">
        <f t="shared" ref="AS165" si="751">+AQ165*C165</f>
        <v>0</v>
      </c>
      <c r="AT165" s="10" t="str">
        <f>IFERROR(VLOOKUP(A165,'14'!U:V,2,0),"0")</f>
        <v>0</v>
      </c>
      <c r="AU165" s="5" t="s">
        <v>168</v>
      </c>
      <c r="AV165" s="15">
        <f t="shared" ref="AV165" si="752">+AT165*C165</f>
        <v>0</v>
      </c>
      <c r="AW165" s="10" t="str">
        <f>IFERROR(VLOOKUP(A165,'15'!U:V,2,0),"0")</f>
        <v>0</v>
      </c>
      <c r="AX165" s="5" t="s">
        <v>168</v>
      </c>
      <c r="AY165" s="15">
        <f t="shared" ref="AY165" si="753">+AW165*C165</f>
        <v>0</v>
      </c>
      <c r="AZ165" s="10" t="str">
        <f>IFERROR(VLOOKUP(A165,'16'!U:V,2,0),"0")</f>
        <v>0</v>
      </c>
      <c r="BA165" s="5" t="s">
        <v>168</v>
      </c>
      <c r="BB165" s="15">
        <f t="shared" ref="BB165" si="754">+AZ165*C165</f>
        <v>0</v>
      </c>
      <c r="BC165" s="10" t="str">
        <f>IFERROR(VLOOKUP(A165,'17'!U:V,2,0),"0")</f>
        <v>0</v>
      </c>
      <c r="BD165" s="5" t="s">
        <v>168</v>
      </c>
      <c r="BE165" s="15">
        <f t="shared" ref="BE165" si="755">+BC165*C165</f>
        <v>0</v>
      </c>
      <c r="BF165" s="10" t="str">
        <f>IFERROR(VLOOKUP(A165,'18'!U:V,2,0),"0")</f>
        <v>0</v>
      </c>
      <c r="BG165" s="5" t="s">
        <v>168</v>
      </c>
      <c r="BH165" s="15">
        <f t="shared" ref="BH165" si="756">+BF165*C165</f>
        <v>0</v>
      </c>
      <c r="BI165" s="10" t="str">
        <f>IFERROR(VLOOKUP(A165,'19'!U:V,2,0),"0")</f>
        <v>0</v>
      </c>
      <c r="BJ165" s="5" t="s">
        <v>168</v>
      </c>
      <c r="BK165" s="15">
        <f t="shared" ref="BK165" si="757">+BI165*C165</f>
        <v>0</v>
      </c>
      <c r="BL165" s="10" t="str">
        <f>IFERROR(VLOOKUP(A165,'20'!U:V,2,0),"0")</f>
        <v>0</v>
      </c>
      <c r="BM165" s="5" t="s">
        <v>168</v>
      </c>
      <c r="BN165" s="15">
        <f t="shared" ref="BN165" si="758">+BL165*C165</f>
        <v>0</v>
      </c>
      <c r="BO165" s="10" t="str">
        <f>IFERROR(VLOOKUP(A165,'21'!U:V,2,0),"0")</f>
        <v>0</v>
      </c>
      <c r="BP165" s="5" t="s">
        <v>168</v>
      </c>
      <c r="BQ165" s="15">
        <f t="shared" ref="BQ165" si="759">+BO165*C165</f>
        <v>0</v>
      </c>
      <c r="BR165" s="10" t="str">
        <f>IFERROR(VLOOKUP(A165,'22'!U:V,2,0),"0")</f>
        <v>0</v>
      </c>
      <c r="BS165" s="5" t="s">
        <v>168</v>
      </c>
      <c r="BT165" s="15">
        <f t="shared" ref="BT165" si="760">+BR165*C165</f>
        <v>0</v>
      </c>
      <c r="BU165" s="10" t="str">
        <f>IFERROR(VLOOKUP(A165,'23'!U:V,2,0),"0")</f>
        <v>0</v>
      </c>
      <c r="BV165" s="5" t="s">
        <v>168</v>
      </c>
      <c r="BW165" s="15">
        <f t="shared" ref="BW165" si="761">+BU165*C165</f>
        <v>0</v>
      </c>
      <c r="BX165" s="10" t="str">
        <f>IFERROR(VLOOKUP(A165,'24'!U:V,2,0),"0")</f>
        <v>0</v>
      </c>
      <c r="BY165" s="5" t="s">
        <v>168</v>
      </c>
      <c r="BZ165" s="15">
        <f t="shared" ref="BZ165" si="762">+BX165*C165</f>
        <v>0</v>
      </c>
      <c r="CA165" s="10" t="str">
        <f>IFERROR(VLOOKUP(A165,'25'!U:V,2,0),"0")</f>
        <v>0</v>
      </c>
      <c r="CB165" s="5" t="s">
        <v>168</v>
      </c>
      <c r="CC165" s="15">
        <f t="shared" ref="CC165" si="763">+CA165*C165</f>
        <v>0</v>
      </c>
      <c r="CD165" s="10" t="str">
        <f>IFERROR(VLOOKUP(A165,'26'!U:V,2,0),"0")</f>
        <v>0</v>
      </c>
      <c r="CE165" s="5" t="s">
        <v>168</v>
      </c>
      <c r="CF165" s="15">
        <f t="shared" ref="CF165" si="764">+CD165*C165</f>
        <v>0</v>
      </c>
      <c r="CG165" s="10" t="str">
        <f>IFERROR(VLOOKUP(A165,'27'!U:V,2,0),"0")</f>
        <v>0</v>
      </c>
      <c r="CH165" s="5" t="s">
        <v>168</v>
      </c>
      <c r="CI165" s="15">
        <f t="shared" ref="CI165" si="765">+CG165*C165</f>
        <v>0</v>
      </c>
      <c r="CJ165" s="10" t="str">
        <f>IFERROR(VLOOKUP(A165,'28'!U:V,2,0),"0")</f>
        <v>0</v>
      </c>
      <c r="CK165" s="5" t="s">
        <v>168</v>
      </c>
      <c r="CL165" s="15">
        <f t="shared" ref="CL165" si="766">+CJ165*C165</f>
        <v>0</v>
      </c>
      <c r="CM165" s="10" t="str">
        <f>IFERROR(VLOOKUP(A165,'29'!U:V,2,0),"0")</f>
        <v>0</v>
      </c>
      <c r="CN165" s="5" t="s">
        <v>168</v>
      </c>
      <c r="CO165" s="15">
        <f t="shared" ref="CO165" si="767">+CM165*C165</f>
        <v>0</v>
      </c>
      <c r="CP165" s="10" t="str">
        <f>IFERROR(VLOOKUP(A165,'30'!U:V,2,0),"0")</f>
        <v>0</v>
      </c>
      <c r="CQ165" s="5" t="s">
        <v>168</v>
      </c>
      <c r="CR165" s="15">
        <f t="shared" ref="CR165" si="768">+CP165*C165</f>
        <v>0</v>
      </c>
      <c r="CS165" s="10" t="str">
        <f>IFERROR(VLOOKUP(A165,'31'!U:V,2,0),"0")</f>
        <v>0</v>
      </c>
      <c r="CT165" s="5" t="s">
        <v>168</v>
      </c>
      <c r="CU165" s="15">
        <f t="shared" ref="CU165" si="769">+CS165*C165</f>
        <v>0</v>
      </c>
      <c r="CV165" s="10" t="str">
        <f>IFERROR(VLOOKUP(A165,'เซต1-28'!V:W,2,0),"0")</f>
        <v>0</v>
      </c>
      <c r="CW165" s="5" t="s">
        <v>168</v>
      </c>
      <c r="CX165" s="15">
        <f t="shared" ref="CX165" si="770">+CV165*CO165</f>
        <v>0</v>
      </c>
    </row>
    <row r="166" spans="1:102" x14ac:dyDescent="0.25">
      <c r="A166" s="5" t="s">
        <v>3016</v>
      </c>
      <c r="B166" s="4" t="s">
        <v>3017</v>
      </c>
      <c r="C166" s="13">
        <v>14.89</v>
      </c>
      <c r="D166" s="19">
        <f t="shared" ref="D166" si="771">+G166+J166+M166+P166+S166+V166+Y166+AB166+AE166+AH166+AK166+AN166+AQ166+AT166+AW166+AZ166+BC166+BF166+BI166+BL166+BO166+BR166+BU166+BX166+CA166+CD166+CG166+CJ166+CM166+CP166+CS166+CV166</f>
        <v>0</v>
      </c>
      <c r="E166" s="5" t="s">
        <v>168</v>
      </c>
      <c r="F166" s="13">
        <f t="shared" ref="F166" si="772">+D166*C166</f>
        <v>0</v>
      </c>
      <c r="G166" s="10" t="str">
        <f>IFERROR(VLOOKUP(A166,'1'!U:V,2,0),"0")</f>
        <v>0</v>
      </c>
      <c r="H166" s="5" t="s">
        <v>168</v>
      </c>
      <c r="I166" s="15">
        <f t="shared" ref="I166" si="773">+G166*C166</f>
        <v>0</v>
      </c>
      <c r="J166" s="10" t="str">
        <f>IFERROR(VLOOKUP(A166,'2'!U:V,2,0),"0")</f>
        <v>0</v>
      </c>
      <c r="K166" s="5" t="s">
        <v>168</v>
      </c>
      <c r="L166" s="15">
        <f t="shared" ref="L166" si="774">+J166*C166</f>
        <v>0</v>
      </c>
      <c r="M166" s="10" t="str">
        <f>IFERROR(VLOOKUP(A166,'3'!U:V,2,0),"0")</f>
        <v>0</v>
      </c>
      <c r="N166" s="5" t="s">
        <v>168</v>
      </c>
      <c r="O166" s="15">
        <f t="shared" ref="O166" si="775">+M166*C166</f>
        <v>0</v>
      </c>
      <c r="P166" s="10" t="str">
        <f>IFERROR(VLOOKUP(A166,'4'!U:V,2,0),"0")</f>
        <v>0</v>
      </c>
      <c r="Q166" s="5" t="s">
        <v>168</v>
      </c>
      <c r="R166" s="15">
        <f t="shared" ref="R166" si="776">+P166*C166</f>
        <v>0</v>
      </c>
      <c r="S166" s="10" t="str">
        <f>IFERROR(VLOOKUP(A166,'5'!U:V,2,0),"0")</f>
        <v>0</v>
      </c>
      <c r="T166" s="5" t="s">
        <v>168</v>
      </c>
      <c r="U166" s="15">
        <f t="shared" ref="U166" si="777">+S166*C166</f>
        <v>0</v>
      </c>
      <c r="V166" s="10" t="str">
        <f>IFERROR(VLOOKUP(A166,'6'!U:V,2,0),"0")</f>
        <v>0</v>
      </c>
      <c r="W166" s="5" t="s">
        <v>168</v>
      </c>
      <c r="X166" s="15">
        <f t="shared" ref="X166:X170" si="778">+V166*C166</f>
        <v>0</v>
      </c>
      <c r="Y166" s="10" t="str">
        <f>IFERROR(VLOOKUP(A166,'7'!U:V,2,0),"0")</f>
        <v>0</v>
      </c>
      <c r="Z166" s="5" t="s">
        <v>168</v>
      </c>
      <c r="AA166" s="15">
        <f t="shared" ref="AA166" si="779">+Y166*C166</f>
        <v>0</v>
      </c>
      <c r="AB166" s="10" t="str">
        <f>IFERROR(VLOOKUP(A166,'8'!U:V,2,0),"0")</f>
        <v>0</v>
      </c>
      <c r="AC166" s="5" t="s">
        <v>168</v>
      </c>
      <c r="AD166" s="15">
        <f t="shared" ref="AD166" si="780">+AB166*C166</f>
        <v>0</v>
      </c>
      <c r="AE166" s="10" t="str">
        <f>IFERROR(VLOOKUP(A166,'9'!U:V,2,0),"0")</f>
        <v>0</v>
      </c>
      <c r="AF166" s="5" t="s">
        <v>168</v>
      </c>
      <c r="AG166" s="15">
        <f t="shared" ref="AG166" si="781">+AE166*C166</f>
        <v>0</v>
      </c>
      <c r="AH166" s="10" t="str">
        <f>IFERROR(VLOOKUP(A166,'10'!U:V,2,0),"0")</f>
        <v>0</v>
      </c>
      <c r="AI166" s="5" t="s">
        <v>168</v>
      </c>
      <c r="AJ166" s="15">
        <f t="shared" ref="AJ166" si="782">+AH166*C166</f>
        <v>0</v>
      </c>
      <c r="AK166" s="10" t="str">
        <f>IFERROR(VLOOKUP(A166,'11'!U:V,2,0),"0")</f>
        <v>0</v>
      </c>
      <c r="AL166" s="5" t="s">
        <v>168</v>
      </c>
      <c r="AM166" s="15">
        <f t="shared" ref="AM166" si="783">+AK166*C166</f>
        <v>0</v>
      </c>
      <c r="AN166" s="10" t="str">
        <f>IFERROR(VLOOKUP(A166,'12'!U:V,2,0),"0")</f>
        <v>0</v>
      </c>
      <c r="AO166" s="5" t="s">
        <v>168</v>
      </c>
      <c r="AP166" s="15">
        <f t="shared" ref="AP166" si="784">+AN166*C166</f>
        <v>0</v>
      </c>
      <c r="AQ166" s="10" t="str">
        <f>IFERROR(VLOOKUP(A166,'13'!U:V,2,0),"0")</f>
        <v>0</v>
      </c>
      <c r="AR166" s="5" t="s">
        <v>168</v>
      </c>
      <c r="AS166" s="15">
        <f t="shared" ref="AS166" si="785">+AQ166*C166</f>
        <v>0</v>
      </c>
      <c r="AT166" s="10" t="str">
        <f>IFERROR(VLOOKUP(A166,'14'!U:V,2,0),"0")</f>
        <v>0</v>
      </c>
      <c r="AU166" s="5" t="s">
        <v>168</v>
      </c>
      <c r="AV166" s="15">
        <f t="shared" ref="AV166" si="786">+AT166*C166</f>
        <v>0</v>
      </c>
      <c r="AW166" s="10" t="str">
        <f>IFERROR(VLOOKUP(A166,'15'!U:V,2,0),"0")</f>
        <v>0</v>
      </c>
      <c r="AX166" s="5" t="s">
        <v>168</v>
      </c>
      <c r="AY166" s="15">
        <f t="shared" ref="AY166" si="787">+AW166*C166</f>
        <v>0</v>
      </c>
      <c r="AZ166" s="10" t="str">
        <f>IFERROR(VLOOKUP(A166,'16'!U:V,2,0),"0")</f>
        <v>0</v>
      </c>
      <c r="BA166" s="5" t="s">
        <v>168</v>
      </c>
      <c r="BB166" s="15">
        <f t="shared" ref="BB166" si="788">+AZ166*C166</f>
        <v>0</v>
      </c>
      <c r="BC166" s="10" t="str">
        <f>IFERROR(VLOOKUP(A166,'17'!U:V,2,0),"0")</f>
        <v>0</v>
      </c>
      <c r="BD166" s="5" t="s">
        <v>168</v>
      </c>
      <c r="BE166" s="15">
        <f t="shared" ref="BE166" si="789">+BC166*C166</f>
        <v>0</v>
      </c>
      <c r="BF166" s="10" t="str">
        <f>IFERROR(VLOOKUP(A166,'18'!U:V,2,0),"0")</f>
        <v>0</v>
      </c>
      <c r="BG166" s="5" t="s">
        <v>168</v>
      </c>
      <c r="BH166" s="15">
        <f t="shared" ref="BH166" si="790">+BF166*C166</f>
        <v>0</v>
      </c>
      <c r="BI166" s="10" t="str">
        <f>IFERROR(VLOOKUP(A166,'19'!U:V,2,0),"0")</f>
        <v>0</v>
      </c>
      <c r="BJ166" s="5" t="s">
        <v>168</v>
      </c>
      <c r="BK166" s="15">
        <f t="shared" ref="BK166" si="791">+BI166*C166</f>
        <v>0</v>
      </c>
      <c r="BL166" s="10" t="str">
        <f>IFERROR(VLOOKUP(A166,'20'!U:V,2,0),"0")</f>
        <v>0</v>
      </c>
      <c r="BM166" s="5" t="s">
        <v>168</v>
      </c>
      <c r="BN166" s="15">
        <f t="shared" ref="BN166" si="792">+BL166*C166</f>
        <v>0</v>
      </c>
      <c r="BO166" s="10" t="str">
        <f>IFERROR(VLOOKUP(A166,'21'!U:V,2,0),"0")</f>
        <v>0</v>
      </c>
      <c r="BP166" s="5" t="s">
        <v>168</v>
      </c>
      <c r="BQ166" s="15">
        <f t="shared" ref="BQ166" si="793">+BO166*C166</f>
        <v>0</v>
      </c>
      <c r="BR166" s="10" t="str">
        <f>IFERROR(VLOOKUP(A166,'22'!U:V,2,0),"0")</f>
        <v>0</v>
      </c>
      <c r="BS166" s="5" t="s">
        <v>168</v>
      </c>
      <c r="BT166" s="15">
        <f t="shared" ref="BT166" si="794">+BR166*C166</f>
        <v>0</v>
      </c>
      <c r="BU166" s="10" t="str">
        <f>IFERROR(VLOOKUP(A166,'23'!U:V,2,0),"0")</f>
        <v>0</v>
      </c>
      <c r="BV166" s="5" t="s">
        <v>168</v>
      </c>
      <c r="BW166" s="15">
        <f t="shared" ref="BW166" si="795">+BU166*C166</f>
        <v>0</v>
      </c>
      <c r="BX166" s="10" t="str">
        <f>IFERROR(VLOOKUP(A166,'24'!U:V,2,0),"0")</f>
        <v>0</v>
      </c>
      <c r="BY166" s="5" t="s">
        <v>168</v>
      </c>
      <c r="BZ166" s="15">
        <f t="shared" ref="BZ166" si="796">+BX166*C166</f>
        <v>0</v>
      </c>
      <c r="CA166" s="10" t="str">
        <f>IFERROR(VLOOKUP(A166,'25'!U:V,2,0),"0")</f>
        <v>0</v>
      </c>
      <c r="CB166" s="5" t="s">
        <v>168</v>
      </c>
      <c r="CC166" s="15">
        <f t="shared" ref="CC166" si="797">+CA166*C166</f>
        <v>0</v>
      </c>
      <c r="CD166" s="10" t="str">
        <f>IFERROR(VLOOKUP(A166,'26'!U:V,2,0),"0")</f>
        <v>0</v>
      </c>
      <c r="CE166" s="5" t="s">
        <v>168</v>
      </c>
      <c r="CF166" s="15">
        <f t="shared" ref="CF166" si="798">+CD166*C166</f>
        <v>0</v>
      </c>
      <c r="CG166" s="10" t="str">
        <f>IFERROR(VLOOKUP(A166,'27'!U:V,2,0),"0")</f>
        <v>0</v>
      </c>
      <c r="CH166" s="5" t="s">
        <v>168</v>
      </c>
      <c r="CI166" s="15">
        <f t="shared" ref="CI166" si="799">+CG166*C166</f>
        <v>0</v>
      </c>
      <c r="CJ166" s="10" t="str">
        <f>IFERROR(VLOOKUP(A166,'28'!U:V,2,0),"0")</f>
        <v>0</v>
      </c>
      <c r="CK166" s="5" t="s">
        <v>168</v>
      </c>
      <c r="CL166" s="15">
        <f t="shared" ref="CL166" si="800">+CJ166*C166</f>
        <v>0</v>
      </c>
      <c r="CM166" s="10" t="str">
        <f>IFERROR(VLOOKUP(A166,'29'!U:V,2,0),"0")</f>
        <v>0</v>
      </c>
      <c r="CN166" s="5" t="s">
        <v>168</v>
      </c>
      <c r="CO166" s="15">
        <f t="shared" ref="CO166" si="801">+CM166*C166</f>
        <v>0</v>
      </c>
      <c r="CP166" s="10" t="str">
        <f>IFERROR(VLOOKUP(A166,'30'!U:V,2,0),"0")</f>
        <v>0</v>
      </c>
      <c r="CQ166" s="5" t="s">
        <v>168</v>
      </c>
      <c r="CR166" s="15">
        <f t="shared" ref="CR166" si="802">+CP166*C166</f>
        <v>0</v>
      </c>
      <c r="CS166" s="10" t="str">
        <f>IFERROR(VLOOKUP(A166,'31'!U:V,2,0),"0")</f>
        <v>0</v>
      </c>
      <c r="CT166" s="5" t="s">
        <v>168</v>
      </c>
      <c r="CU166" s="15">
        <f t="shared" ref="CU166" si="803">+CS166*C166</f>
        <v>0</v>
      </c>
      <c r="CV166" s="10" t="str">
        <f>IFERROR(VLOOKUP(A166,'เซต1-28'!V:W,2,0),"0")</f>
        <v>0</v>
      </c>
      <c r="CW166" s="5" t="s">
        <v>168</v>
      </c>
      <c r="CX166" s="15">
        <f t="shared" ref="CX166" si="804">+CV166*CO166</f>
        <v>0</v>
      </c>
    </row>
    <row r="167" spans="1:102" x14ac:dyDescent="0.25">
      <c r="A167" s="5" t="s">
        <v>3027</v>
      </c>
      <c r="B167" s="4" t="s">
        <v>3028</v>
      </c>
      <c r="C167" s="13">
        <v>205.42</v>
      </c>
      <c r="D167" s="19">
        <f t="shared" ref="D167" si="805">+G167+J167+M167+P167+S167+V167+Y167+AB167+AE167+AH167+AK167+AN167+AQ167+AT167+AW167+AZ167+BC167+BF167+BI167+BL167+BO167+BR167+BU167+BX167+CA167+CD167+CG167+CJ167+CM167+CP167+CS167+CV167</f>
        <v>0</v>
      </c>
      <c r="E167" s="5" t="s">
        <v>168</v>
      </c>
      <c r="F167" s="13">
        <f t="shared" ref="F167:F173" si="806">+D167*C167</f>
        <v>0</v>
      </c>
      <c r="G167" s="10" t="str">
        <f>IFERROR(VLOOKUP(A167,'1'!U:V,2,0),"0")</f>
        <v>0</v>
      </c>
      <c r="H167" s="5" t="s">
        <v>168</v>
      </c>
      <c r="I167" s="15">
        <f t="shared" ref="I167:I173" si="807">+G167*C167</f>
        <v>0</v>
      </c>
      <c r="J167" s="10" t="str">
        <f>IFERROR(VLOOKUP(A167,'2'!U:V,2,0),"0")</f>
        <v>0</v>
      </c>
      <c r="K167" s="5" t="s">
        <v>168</v>
      </c>
      <c r="L167" s="15">
        <f t="shared" ref="L167:L173" si="808">+J167*C167</f>
        <v>0</v>
      </c>
      <c r="M167" s="10" t="str">
        <f>IFERROR(VLOOKUP(A167,'3'!U:V,2,0),"0")</f>
        <v>0</v>
      </c>
      <c r="N167" s="5" t="s">
        <v>168</v>
      </c>
      <c r="O167" s="15">
        <f t="shared" ref="O167:O173" si="809">+M167*C167</f>
        <v>0</v>
      </c>
      <c r="P167" s="10" t="str">
        <f>IFERROR(VLOOKUP(A167,'4'!U:V,2,0),"0")</f>
        <v>0</v>
      </c>
      <c r="Q167" s="5" t="s">
        <v>168</v>
      </c>
      <c r="R167" s="15">
        <f t="shared" ref="R167:R173" si="810">+P167*C167</f>
        <v>0</v>
      </c>
      <c r="S167" s="10" t="str">
        <f>IFERROR(VLOOKUP(A167,'5'!U:V,2,0),"0")</f>
        <v>0</v>
      </c>
      <c r="T167" s="5" t="s">
        <v>168</v>
      </c>
      <c r="U167" s="15">
        <f t="shared" ref="U167:U173" si="811">+S167*C167</f>
        <v>0</v>
      </c>
      <c r="V167" s="10" t="str">
        <f>IFERROR(VLOOKUP(A167,'6'!U:V,2,0),"0")</f>
        <v>0</v>
      </c>
      <c r="W167" s="5" t="s">
        <v>168</v>
      </c>
      <c r="X167" s="15">
        <f t="shared" si="778"/>
        <v>0</v>
      </c>
      <c r="Y167" s="10" t="str">
        <f>IFERROR(VLOOKUP(A167,'7'!U:V,2,0),"0")</f>
        <v>0</v>
      </c>
      <c r="Z167" s="5" t="s">
        <v>168</v>
      </c>
      <c r="AA167" s="15">
        <f t="shared" ref="AA167:AA173" si="812">+Y167*C167</f>
        <v>0</v>
      </c>
      <c r="AB167" s="10" t="str">
        <f>IFERROR(VLOOKUP(A167,'8'!U:V,2,0),"0")</f>
        <v>0</v>
      </c>
      <c r="AC167" s="5" t="s">
        <v>168</v>
      </c>
      <c r="AD167" s="15">
        <f t="shared" ref="AD167:AD173" si="813">+AB167*C167</f>
        <v>0</v>
      </c>
      <c r="AE167" s="10" t="str">
        <f>IFERROR(VLOOKUP(A167,'9'!U:V,2,0),"0")</f>
        <v>0</v>
      </c>
      <c r="AF167" s="5" t="s">
        <v>168</v>
      </c>
      <c r="AG167" s="15">
        <f t="shared" ref="AG167:AG173" si="814">+AE167*C167</f>
        <v>0</v>
      </c>
      <c r="AH167" s="10" t="str">
        <f>IFERROR(VLOOKUP(A167,'10'!U:V,2,0),"0")</f>
        <v>0</v>
      </c>
      <c r="AI167" s="5" t="s">
        <v>168</v>
      </c>
      <c r="AJ167" s="15">
        <f t="shared" ref="AJ167:AJ173" si="815">+AH167*C167</f>
        <v>0</v>
      </c>
      <c r="AK167" s="10" t="str">
        <f>IFERROR(VLOOKUP(A167,'11'!U:V,2,0),"0")</f>
        <v>0</v>
      </c>
      <c r="AL167" s="5" t="s">
        <v>168</v>
      </c>
      <c r="AM167" s="15">
        <f t="shared" ref="AM167:AM173" si="816">+AK167*C167</f>
        <v>0</v>
      </c>
      <c r="AN167" s="10" t="str">
        <f>IFERROR(VLOOKUP(A167,'12'!U:V,2,0),"0")</f>
        <v>0</v>
      </c>
      <c r="AO167" s="5" t="s">
        <v>168</v>
      </c>
      <c r="AP167" s="15">
        <f t="shared" ref="AP167:AP173" si="817">+AN167*C167</f>
        <v>0</v>
      </c>
      <c r="AQ167" s="10" t="str">
        <f>IFERROR(VLOOKUP(A167,'13'!U:V,2,0),"0")</f>
        <v>0</v>
      </c>
      <c r="AR167" s="5" t="s">
        <v>168</v>
      </c>
      <c r="AS167" s="15">
        <f t="shared" ref="AS167:AS173" si="818">+AQ167*C167</f>
        <v>0</v>
      </c>
      <c r="AT167" s="10" t="str">
        <f>IFERROR(VLOOKUP(A167,'14'!U:V,2,0),"0")</f>
        <v>0</v>
      </c>
      <c r="AU167" s="5" t="s">
        <v>168</v>
      </c>
      <c r="AV167" s="15">
        <f t="shared" ref="AV167:AV173" si="819">+AT167*C167</f>
        <v>0</v>
      </c>
      <c r="AW167" s="10" t="str">
        <f>IFERROR(VLOOKUP(A167,'15'!U:V,2,0),"0")</f>
        <v>0</v>
      </c>
      <c r="AX167" s="5" t="s">
        <v>168</v>
      </c>
      <c r="AY167" s="15">
        <f t="shared" ref="AY167:AY173" si="820">+AW167*C167</f>
        <v>0</v>
      </c>
      <c r="AZ167" s="10" t="str">
        <f>IFERROR(VLOOKUP(A167,'16'!U:V,2,0),"0")</f>
        <v>0</v>
      </c>
      <c r="BA167" s="5" t="s">
        <v>168</v>
      </c>
      <c r="BB167" s="15">
        <f t="shared" ref="BB167:BB173" si="821">+AZ167*C167</f>
        <v>0</v>
      </c>
      <c r="BC167" s="10" t="str">
        <f>IFERROR(VLOOKUP(A167,'17'!U:V,2,0),"0")</f>
        <v>0</v>
      </c>
      <c r="BD167" s="5" t="s">
        <v>168</v>
      </c>
      <c r="BE167" s="15">
        <f t="shared" ref="BE167:BE173" si="822">+BC167*C167</f>
        <v>0</v>
      </c>
      <c r="BF167" s="10" t="str">
        <f>IFERROR(VLOOKUP(A167,'18'!U:V,2,0),"0")</f>
        <v>0</v>
      </c>
      <c r="BG167" s="5" t="s">
        <v>168</v>
      </c>
      <c r="BH167" s="15">
        <f t="shared" ref="BH167:BH173" si="823">+BF167*C167</f>
        <v>0</v>
      </c>
      <c r="BI167" s="10" t="str">
        <f>IFERROR(VLOOKUP(A167,'19'!U:V,2,0),"0")</f>
        <v>0</v>
      </c>
      <c r="BJ167" s="5" t="s">
        <v>168</v>
      </c>
      <c r="BK167" s="15">
        <f t="shared" ref="BK167:BK173" si="824">+BI167*C167</f>
        <v>0</v>
      </c>
      <c r="BL167" s="10" t="str">
        <f>IFERROR(VLOOKUP(A167,'20'!U:V,2,0),"0")</f>
        <v>0</v>
      </c>
      <c r="BM167" s="5" t="s">
        <v>168</v>
      </c>
      <c r="BN167" s="15">
        <f t="shared" ref="BN167:BN173" si="825">+BL167*C167</f>
        <v>0</v>
      </c>
      <c r="BO167" s="10" t="str">
        <f>IFERROR(VLOOKUP(A167,'21'!U:V,2,0),"0")</f>
        <v>0</v>
      </c>
      <c r="BP167" s="5" t="s">
        <v>168</v>
      </c>
      <c r="BQ167" s="15">
        <f t="shared" ref="BQ167:BQ173" si="826">+BO167*C167</f>
        <v>0</v>
      </c>
      <c r="BR167" s="10" t="str">
        <f>IFERROR(VLOOKUP(A167,'22'!U:V,2,0),"0")</f>
        <v>0</v>
      </c>
      <c r="BS167" s="5" t="s">
        <v>168</v>
      </c>
      <c r="BT167" s="15">
        <f t="shared" ref="BT167:BT173" si="827">+BR167*C167</f>
        <v>0</v>
      </c>
      <c r="BU167" s="10" t="str">
        <f>IFERROR(VLOOKUP(A167,'23'!U:V,2,0),"0")</f>
        <v>0</v>
      </c>
      <c r="BV167" s="5" t="s">
        <v>168</v>
      </c>
      <c r="BW167" s="15">
        <f t="shared" ref="BW167:BW173" si="828">+BU167*C167</f>
        <v>0</v>
      </c>
      <c r="BX167" s="10" t="str">
        <f>IFERROR(VLOOKUP(A167,'24'!U:V,2,0),"0")</f>
        <v>0</v>
      </c>
      <c r="BY167" s="5" t="s">
        <v>168</v>
      </c>
      <c r="BZ167" s="15">
        <f t="shared" ref="BZ167:BZ173" si="829">+BX167*C167</f>
        <v>0</v>
      </c>
      <c r="CA167" s="10" t="str">
        <f>IFERROR(VLOOKUP(A167,'25'!U:V,2,0),"0")</f>
        <v>0</v>
      </c>
      <c r="CB167" s="5" t="s">
        <v>168</v>
      </c>
      <c r="CC167" s="15">
        <f t="shared" ref="CC167:CC173" si="830">+CA167*C167</f>
        <v>0</v>
      </c>
      <c r="CD167" s="10" t="str">
        <f>IFERROR(VLOOKUP(A167,'26'!U:V,2,0),"0")</f>
        <v>0</v>
      </c>
      <c r="CE167" s="5" t="s">
        <v>168</v>
      </c>
      <c r="CF167" s="15">
        <f t="shared" ref="CF167:CF173" si="831">+CD167*C167</f>
        <v>0</v>
      </c>
      <c r="CG167" s="10" t="str">
        <f>IFERROR(VLOOKUP(A167,'27'!U:V,2,0),"0")</f>
        <v>0</v>
      </c>
      <c r="CH167" s="5" t="s">
        <v>168</v>
      </c>
      <c r="CI167" s="15">
        <f t="shared" ref="CI167:CI173" si="832">+CG167*C167</f>
        <v>0</v>
      </c>
      <c r="CJ167" s="10" t="str">
        <f>IFERROR(VLOOKUP(A167,'28'!U:V,2,0),"0")</f>
        <v>0</v>
      </c>
      <c r="CK167" s="5" t="s">
        <v>168</v>
      </c>
      <c r="CL167" s="15">
        <f t="shared" ref="CL167:CL173" si="833">+CJ167*C167</f>
        <v>0</v>
      </c>
      <c r="CM167" s="10" t="str">
        <f>IFERROR(VLOOKUP(A167,'29'!U:V,2,0),"0")</f>
        <v>0</v>
      </c>
      <c r="CN167" s="5" t="s">
        <v>168</v>
      </c>
      <c r="CO167" s="15">
        <f t="shared" ref="CO167:CO173" si="834">+CM167*C167</f>
        <v>0</v>
      </c>
      <c r="CP167" s="10" t="str">
        <f>IFERROR(VLOOKUP(A167,'30'!U:V,2,0),"0")</f>
        <v>0</v>
      </c>
      <c r="CQ167" s="5" t="s">
        <v>168</v>
      </c>
      <c r="CR167" s="15">
        <f t="shared" ref="CR167:CR173" si="835">+CP167*C167</f>
        <v>0</v>
      </c>
      <c r="CS167" s="10" t="str">
        <f>IFERROR(VLOOKUP(A167,'31'!U:V,2,0),"0")</f>
        <v>0</v>
      </c>
      <c r="CT167" s="5" t="s">
        <v>168</v>
      </c>
      <c r="CU167" s="15">
        <f t="shared" ref="CU167:CU173" si="836">+CS167*C167</f>
        <v>0</v>
      </c>
      <c r="CV167" s="10" t="str">
        <f>IFERROR(VLOOKUP(A167,'เซต1-28'!V:W,2,0),"0")</f>
        <v>0</v>
      </c>
      <c r="CW167" s="5" t="s">
        <v>168</v>
      </c>
      <c r="CX167" s="15">
        <f t="shared" ref="CX167:CX173" si="837">+CV167*CO167</f>
        <v>0</v>
      </c>
    </row>
    <row r="168" spans="1:102" x14ac:dyDescent="0.25">
      <c r="A168" s="5" t="s">
        <v>3116</v>
      </c>
      <c r="B168" s="4" t="s">
        <v>3117</v>
      </c>
      <c r="C168" s="13">
        <v>205.42</v>
      </c>
      <c r="D168" s="19">
        <f t="shared" ref="D168" si="838">+G168+J168+M168+P168+S168+V168+Y168+AB168+AE168+AH168+AK168+AN168+AQ168+AT168+AW168+AZ168+BC168+BF168+BI168+BL168+BO168+BR168+BU168+BX168+CA168+CD168+CG168+CJ168+CM168+CP168+CS168+CV168</f>
        <v>0</v>
      </c>
      <c r="E168" s="5" t="s">
        <v>295</v>
      </c>
      <c r="F168" s="13">
        <f t="shared" si="806"/>
        <v>0</v>
      </c>
      <c r="G168" s="10" t="str">
        <f>IFERROR(VLOOKUP(A168,'1'!U:V,2,0),"0")</f>
        <v>0</v>
      </c>
      <c r="H168" s="5" t="s">
        <v>295</v>
      </c>
      <c r="I168" s="15">
        <f t="shared" si="807"/>
        <v>0</v>
      </c>
      <c r="J168" s="10" t="str">
        <f>IFERROR(VLOOKUP(A168,'2'!U:V,2,0),"0")</f>
        <v>0</v>
      </c>
      <c r="K168" s="5" t="s">
        <v>295</v>
      </c>
      <c r="L168" s="15">
        <f t="shared" si="808"/>
        <v>0</v>
      </c>
      <c r="M168" s="10" t="str">
        <f>IFERROR(VLOOKUP(A168,'3'!U:V,2,0),"0")</f>
        <v>0</v>
      </c>
      <c r="N168" s="5" t="s">
        <v>295</v>
      </c>
      <c r="O168" s="15">
        <f t="shared" si="809"/>
        <v>0</v>
      </c>
      <c r="P168" s="10" t="str">
        <f>IFERROR(VLOOKUP(A168,'4'!U:V,2,0),"0")</f>
        <v>0</v>
      </c>
      <c r="Q168" s="5" t="s">
        <v>295</v>
      </c>
      <c r="R168" s="15">
        <f t="shared" si="810"/>
        <v>0</v>
      </c>
      <c r="S168" s="10" t="str">
        <f>IFERROR(VLOOKUP(A168,'5'!U:V,2,0),"0")</f>
        <v>0</v>
      </c>
      <c r="T168" s="5" t="s">
        <v>295</v>
      </c>
      <c r="U168" s="15">
        <f t="shared" si="811"/>
        <v>0</v>
      </c>
      <c r="V168" s="10" t="str">
        <f>IFERROR(VLOOKUP(A168,'6'!U:V,2,0),"0")</f>
        <v>0</v>
      </c>
      <c r="W168" s="5" t="s">
        <v>295</v>
      </c>
      <c r="X168" s="15">
        <f t="shared" si="778"/>
        <v>0</v>
      </c>
      <c r="Y168" s="10" t="str">
        <f>IFERROR(VLOOKUP(A168,'7'!U:V,2,0),"0")</f>
        <v>0</v>
      </c>
      <c r="Z168" s="5" t="s">
        <v>295</v>
      </c>
      <c r="AA168" s="15">
        <f t="shared" si="812"/>
        <v>0</v>
      </c>
      <c r="AB168" s="10" t="str">
        <f>IFERROR(VLOOKUP(A168,'8'!U:V,2,0),"0")</f>
        <v>0</v>
      </c>
      <c r="AC168" s="5" t="s">
        <v>295</v>
      </c>
      <c r="AD168" s="15">
        <f t="shared" si="813"/>
        <v>0</v>
      </c>
      <c r="AE168" s="10" t="str">
        <f>IFERROR(VLOOKUP(A168,'9'!U:V,2,0),"0")</f>
        <v>0</v>
      </c>
      <c r="AF168" s="5" t="s">
        <v>295</v>
      </c>
      <c r="AG168" s="15">
        <f t="shared" si="814"/>
        <v>0</v>
      </c>
      <c r="AH168" s="10" t="str">
        <f>IFERROR(VLOOKUP(A168,'10'!U:V,2,0),"0")</f>
        <v>0</v>
      </c>
      <c r="AI168" s="5" t="s">
        <v>295</v>
      </c>
      <c r="AJ168" s="15">
        <f t="shared" si="815"/>
        <v>0</v>
      </c>
      <c r="AK168" s="10" t="str">
        <f>IFERROR(VLOOKUP(A168,'11'!U:V,2,0),"0")</f>
        <v>0</v>
      </c>
      <c r="AL168" s="5" t="s">
        <v>295</v>
      </c>
      <c r="AM168" s="15">
        <f t="shared" si="816"/>
        <v>0</v>
      </c>
      <c r="AN168" s="10" t="str">
        <f>IFERROR(VLOOKUP(A168,'12'!U:V,2,0),"0")</f>
        <v>0</v>
      </c>
      <c r="AO168" s="5" t="s">
        <v>295</v>
      </c>
      <c r="AP168" s="15">
        <f t="shared" si="817"/>
        <v>0</v>
      </c>
      <c r="AQ168" s="10" t="str">
        <f>IFERROR(VLOOKUP(A168,'13'!U:V,2,0),"0")</f>
        <v>0</v>
      </c>
      <c r="AR168" s="5" t="s">
        <v>295</v>
      </c>
      <c r="AS168" s="15">
        <f t="shared" si="818"/>
        <v>0</v>
      </c>
      <c r="AT168" s="10" t="str">
        <f>IFERROR(VLOOKUP(A168,'14'!U:V,2,0),"0")</f>
        <v>0</v>
      </c>
      <c r="AU168" s="5" t="s">
        <v>295</v>
      </c>
      <c r="AV168" s="15">
        <f t="shared" si="819"/>
        <v>0</v>
      </c>
      <c r="AW168" s="10" t="str">
        <f>IFERROR(VLOOKUP(A168,'15'!U:V,2,0),"0")</f>
        <v>0</v>
      </c>
      <c r="AX168" s="5" t="s">
        <v>295</v>
      </c>
      <c r="AY168" s="15">
        <f t="shared" si="820"/>
        <v>0</v>
      </c>
      <c r="AZ168" s="10" t="str">
        <f>IFERROR(VLOOKUP(A168,'16'!U:V,2,0),"0")</f>
        <v>0</v>
      </c>
      <c r="BA168" s="5" t="s">
        <v>295</v>
      </c>
      <c r="BB168" s="15">
        <f t="shared" si="821"/>
        <v>0</v>
      </c>
      <c r="BC168" s="10" t="str">
        <f>IFERROR(VLOOKUP(A168,'17'!U:V,2,0),"0")</f>
        <v>0</v>
      </c>
      <c r="BD168" s="5" t="s">
        <v>295</v>
      </c>
      <c r="BE168" s="15">
        <f t="shared" si="822"/>
        <v>0</v>
      </c>
      <c r="BF168" s="10" t="str">
        <f>IFERROR(VLOOKUP(A168,'18'!U:V,2,0),"0")</f>
        <v>0</v>
      </c>
      <c r="BG168" s="5" t="s">
        <v>295</v>
      </c>
      <c r="BH168" s="15">
        <f t="shared" si="823"/>
        <v>0</v>
      </c>
      <c r="BI168" s="10" t="str">
        <f>IFERROR(VLOOKUP(A168,'19'!U:V,2,0),"0")</f>
        <v>0</v>
      </c>
      <c r="BJ168" s="5" t="s">
        <v>295</v>
      </c>
      <c r="BK168" s="15">
        <f t="shared" si="824"/>
        <v>0</v>
      </c>
      <c r="BL168" s="10" t="str">
        <f>IFERROR(VLOOKUP(A168,'20'!U:V,2,0),"0")</f>
        <v>0</v>
      </c>
      <c r="BM168" s="5" t="s">
        <v>295</v>
      </c>
      <c r="BN168" s="15">
        <f t="shared" si="825"/>
        <v>0</v>
      </c>
      <c r="BO168" s="10" t="str">
        <f>IFERROR(VLOOKUP(A168,'21'!U:V,2,0),"0")</f>
        <v>0</v>
      </c>
      <c r="BP168" s="5" t="s">
        <v>295</v>
      </c>
      <c r="BQ168" s="15">
        <f t="shared" si="826"/>
        <v>0</v>
      </c>
      <c r="BR168" s="10" t="str">
        <f>IFERROR(VLOOKUP(A168,'22'!U:V,2,0),"0")</f>
        <v>0</v>
      </c>
      <c r="BS168" s="5" t="s">
        <v>295</v>
      </c>
      <c r="BT168" s="15">
        <f t="shared" si="827"/>
        <v>0</v>
      </c>
      <c r="BU168" s="10" t="str">
        <f>IFERROR(VLOOKUP(A168,'23'!U:V,2,0),"0")</f>
        <v>0</v>
      </c>
      <c r="BV168" s="5" t="s">
        <v>295</v>
      </c>
      <c r="BW168" s="15">
        <f t="shared" si="828"/>
        <v>0</v>
      </c>
      <c r="BX168" s="10" t="str">
        <f>IFERROR(VLOOKUP(A168,'24'!U:V,2,0),"0")</f>
        <v>0</v>
      </c>
      <c r="BY168" s="5" t="s">
        <v>295</v>
      </c>
      <c r="BZ168" s="15">
        <f t="shared" si="829"/>
        <v>0</v>
      </c>
      <c r="CA168" s="10" t="str">
        <f>IFERROR(VLOOKUP(A168,'25'!U:V,2,0),"0")</f>
        <v>0</v>
      </c>
      <c r="CB168" s="5" t="s">
        <v>295</v>
      </c>
      <c r="CC168" s="15">
        <f t="shared" si="830"/>
        <v>0</v>
      </c>
      <c r="CD168" s="10" t="str">
        <f>IFERROR(VLOOKUP(A168,'26'!U:V,2,0),"0")</f>
        <v>0</v>
      </c>
      <c r="CE168" s="5" t="s">
        <v>295</v>
      </c>
      <c r="CF168" s="15">
        <f t="shared" si="831"/>
        <v>0</v>
      </c>
      <c r="CG168" s="10" t="str">
        <f>IFERROR(VLOOKUP(A168,'27'!U:V,2,0),"0")</f>
        <v>0</v>
      </c>
      <c r="CH168" s="5" t="s">
        <v>295</v>
      </c>
      <c r="CI168" s="15">
        <f t="shared" si="832"/>
        <v>0</v>
      </c>
      <c r="CJ168" s="10" t="str">
        <f>IFERROR(VLOOKUP(A168,'28'!U:V,2,0),"0")</f>
        <v>0</v>
      </c>
      <c r="CK168" s="5" t="s">
        <v>295</v>
      </c>
      <c r="CL168" s="15">
        <f t="shared" si="833"/>
        <v>0</v>
      </c>
      <c r="CM168" s="10" t="str">
        <f>IFERROR(VLOOKUP(A168,'29'!U:V,2,0),"0")</f>
        <v>0</v>
      </c>
      <c r="CN168" s="5" t="s">
        <v>295</v>
      </c>
      <c r="CO168" s="15">
        <f t="shared" si="834"/>
        <v>0</v>
      </c>
      <c r="CP168" s="10" t="str">
        <f>IFERROR(VLOOKUP(A168,'30'!U:V,2,0),"0")</f>
        <v>0</v>
      </c>
      <c r="CQ168" s="5" t="s">
        <v>295</v>
      </c>
      <c r="CR168" s="15">
        <f t="shared" si="835"/>
        <v>0</v>
      </c>
      <c r="CS168" s="10" t="str">
        <f>IFERROR(VLOOKUP(A168,'31'!U:V,2,0),"0")</f>
        <v>0</v>
      </c>
      <c r="CT168" s="5" t="s">
        <v>295</v>
      </c>
      <c r="CU168" s="15">
        <f t="shared" si="836"/>
        <v>0</v>
      </c>
      <c r="CV168" s="10" t="str">
        <f>IFERROR(VLOOKUP(A168,'เซต1-28'!V:W,2,0),"0")</f>
        <v>0</v>
      </c>
      <c r="CW168" s="5" t="s">
        <v>295</v>
      </c>
      <c r="CX168" s="15">
        <f t="shared" si="837"/>
        <v>0</v>
      </c>
    </row>
    <row r="169" spans="1:102" x14ac:dyDescent="0.25">
      <c r="A169" s="5" t="s">
        <v>3650</v>
      </c>
      <c r="B169" s="4" t="s">
        <v>3651</v>
      </c>
      <c r="C169" s="13">
        <f>18.85+0.01</f>
        <v>18.860000000000003</v>
      </c>
      <c r="D169" s="19">
        <f>+G169+J169+M169+P169+S169+V169+Y169+AB169+AE169+AH169+AK169+AN169+AQ169+AT169+AW169+AZ169+BC169+BF169+BI169+BL169+BO169+BR169+BU169+BX169+CA169+CD169+CG169+CJ169+CM169+CP169+CS169+CV169</f>
        <v>30</v>
      </c>
      <c r="E169" s="5" t="s">
        <v>169</v>
      </c>
      <c r="F169" s="13">
        <f t="shared" si="806"/>
        <v>565.80000000000007</v>
      </c>
      <c r="G169" s="10" t="str">
        <f>IFERROR(VLOOKUP(A169,'1'!U:V,2,0),"0")</f>
        <v>0</v>
      </c>
      <c r="H169" s="5" t="s">
        <v>169</v>
      </c>
      <c r="I169" s="15">
        <f t="shared" si="807"/>
        <v>0</v>
      </c>
      <c r="J169" s="10" t="str">
        <f>IFERROR(VLOOKUP(A169,'2'!U:V,2,0),"0")</f>
        <v>0</v>
      </c>
      <c r="K169" s="5" t="s">
        <v>169</v>
      </c>
      <c r="L169" s="15">
        <f t="shared" si="808"/>
        <v>0</v>
      </c>
      <c r="M169" s="10" t="str">
        <f>IFERROR(VLOOKUP(A169,'3'!U:V,2,0),"0")</f>
        <v>0</v>
      </c>
      <c r="N169" s="5" t="s">
        <v>169</v>
      </c>
      <c r="O169" s="15">
        <f t="shared" si="809"/>
        <v>0</v>
      </c>
      <c r="P169" s="10" t="str">
        <f>IFERROR(VLOOKUP(A169,'4'!U:V,2,0),"0")</f>
        <v>0</v>
      </c>
      <c r="Q169" s="5" t="s">
        <v>169</v>
      </c>
      <c r="R169" s="15">
        <f t="shared" si="810"/>
        <v>0</v>
      </c>
      <c r="S169" s="10" t="str">
        <f>IFERROR(VLOOKUP(A169,'5'!U:V,2,0),"0")</f>
        <v>0</v>
      </c>
      <c r="T169" s="5" t="s">
        <v>169</v>
      </c>
      <c r="U169" s="15">
        <f t="shared" si="811"/>
        <v>0</v>
      </c>
      <c r="V169" s="10" t="str">
        <f>IFERROR(VLOOKUP(A169,'6'!U:V,2,0),"0")</f>
        <v>0</v>
      </c>
      <c r="W169" s="5" t="s">
        <v>169</v>
      </c>
      <c r="X169" s="15">
        <f t="shared" si="778"/>
        <v>0</v>
      </c>
      <c r="Y169" s="10" t="str">
        <f>IFERROR(VLOOKUP(A169,'7'!U:V,2,0),"0")</f>
        <v>0</v>
      </c>
      <c r="Z169" s="5" t="s">
        <v>169</v>
      </c>
      <c r="AA169" s="15">
        <f t="shared" si="812"/>
        <v>0</v>
      </c>
      <c r="AB169" s="10" t="str">
        <f>IFERROR(VLOOKUP(A169,'8'!U:V,2,0),"0")</f>
        <v>0</v>
      </c>
      <c r="AC169" s="5" t="s">
        <v>169</v>
      </c>
      <c r="AD169" s="15">
        <f t="shared" si="813"/>
        <v>0</v>
      </c>
      <c r="AE169" s="10" t="str">
        <f>IFERROR(VLOOKUP(A169,'9'!U:V,2,0),"0")</f>
        <v>0</v>
      </c>
      <c r="AF169" s="5" t="s">
        <v>169</v>
      </c>
      <c r="AG169" s="15">
        <f t="shared" si="814"/>
        <v>0</v>
      </c>
      <c r="AH169" s="10" t="str">
        <f>IFERROR(VLOOKUP(A169,'10'!U:V,2,0),"0")</f>
        <v>0</v>
      </c>
      <c r="AI169" s="5" t="s">
        <v>169</v>
      </c>
      <c r="AJ169" s="15">
        <f t="shared" si="815"/>
        <v>0</v>
      </c>
      <c r="AK169" s="10" t="str">
        <f>IFERROR(VLOOKUP(A169,'11'!U:V,2,0),"0")</f>
        <v>0</v>
      </c>
      <c r="AL169" s="5" t="s">
        <v>169</v>
      </c>
      <c r="AM169" s="15">
        <f t="shared" si="816"/>
        <v>0</v>
      </c>
      <c r="AN169" s="10" t="str">
        <f>IFERROR(VLOOKUP(A169,'12'!U:V,2,0),"0")</f>
        <v>0</v>
      </c>
      <c r="AO169" s="5" t="s">
        <v>169</v>
      </c>
      <c r="AP169" s="15">
        <f t="shared" si="817"/>
        <v>0</v>
      </c>
      <c r="AQ169" s="10" t="str">
        <f>IFERROR(VLOOKUP(A169,'13'!U:V,2,0),"0")</f>
        <v>0</v>
      </c>
      <c r="AR169" s="5" t="s">
        <v>169</v>
      </c>
      <c r="AS169" s="15">
        <f t="shared" si="818"/>
        <v>0</v>
      </c>
      <c r="AT169" s="10" t="str">
        <f>IFERROR(VLOOKUP(A169,'14'!U:V,2,0),"0")</f>
        <v>0</v>
      </c>
      <c r="AU169" s="5" t="s">
        <v>169</v>
      </c>
      <c r="AV169" s="15">
        <f t="shared" si="819"/>
        <v>0</v>
      </c>
      <c r="AW169" s="10" t="str">
        <f>IFERROR(VLOOKUP(A169,'15'!U:V,2,0),"0")</f>
        <v>0</v>
      </c>
      <c r="AX169" s="5" t="s">
        <v>169</v>
      </c>
      <c r="AY169" s="15">
        <f t="shared" si="820"/>
        <v>0</v>
      </c>
      <c r="AZ169" s="10">
        <f>IFERROR(VLOOKUP(A169,'16'!U:V,2,0),"0")</f>
        <v>30</v>
      </c>
      <c r="BA169" s="5" t="s">
        <v>169</v>
      </c>
      <c r="BB169" s="15">
        <f t="shared" si="821"/>
        <v>565.80000000000007</v>
      </c>
      <c r="BC169" s="10" t="str">
        <f>IFERROR(VLOOKUP(A169,'17'!U:V,2,0),"0")</f>
        <v>0</v>
      </c>
      <c r="BD169" s="5" t="s">
        <v>169</v>
      </c>
      <c r="BE169" s="15">
        <f t="shared" si="822"/>
        <v>0</v>
      </c>
      <c r="BF169" s="10" t="str">
        <f>IFERROR(VLOOKUP(A169,'18'!U:V,2,0),"0")</f>
        <v>0</v>
      </c>
      <c r="BG169" s="5" t="s">
        <v>169</v>
      </c>
      <c r="BH169" s="15">
        <f t="shared" si="823"/>
        <v>0</v>
      </c>
      <c r="BI169" s="10" t="str">
        <f>IFERROR(VLOOKUP(A169,'19'!U:V,2,0),"0")</f>
        <v>0</v>
      </c>
      <c r="BJ169" s="5" t="s">
        <v>169</v>
      </c>
      <c r="BK169" s="15">
        <f t="shared" si="824"/>
        <v>0</v>
      </c>
      <c r="BL169" s="10" t="str">
        <f>IFERROR(VLOOKUP(A169,'20'!U:V,2,0),"0")</f>
        <v>0</v>
      </c>
      <c r="BM169" s="5" t="s">
        <v>169</v>
      </c>
      <c r="BN169" s="15">
        <f t="shared" si="825"/>
        <v>0</v>
      </c>
      <c r="BO169" s="10" t="str">
        <f>IFERROR(VLOOKUP(A169,'21'!U:V,2,0),"0")</f>
        <v>0</v>
      </c>
      <c r="BP169" s="5" t="s">
        <v>169</v>
      </c>
      <c r="BQ169" s="15">
        <f t="shared" si="826"/>
        <v>0</v>
      </c>
      <c r="BR169" s="10" t="str">
        <f>IFERROR(VLOOKUP(A169,'22'!U:V,2,0),"0")</f>
        <v>0</v>
      </c>
      <c r="BS169" s="5" t="s">
        <v>169</v>
      </c>
      <c r="BT169" s="15">
        <f t="shared" si="827"/>
        <v>0</v>
      </c>
      <c r="BU169" s="10" t="str">
        <f>IFERROR(VLOOKUP(A169,'23'!U:V,2,0),"0")</f>
        <v>0</v>
      </c>
      <c r="BV169" s="5" t="s">
        <v>169</v>
      </c>
      <c r="BW169" s="15">
        <f t="shared" si="828"/>
        <v>0</v>
      </c>
      <c r="BX169" s="10" t="str">
        <f>IFERROR(VLOOKUP(A169,'24'!U:V,2,0),"0")</f>
        <v>0</v>
      </c>
      <c r="BY169" s="5" t="s">
        <v>169</v>
      </c>
      <c r="BZ169" s="15">
        <f t="shared" si="829"/>
        <v>0</v>
      </c>
      <c r="CA169" s="10" t="str">
        <f>IFERROR(VLOOKUP(A169,'25'!U:V,2,0),"0")</f>
        <v>0</v>
      </c>
      <c r="CB169" s="5" t="s">
        <v>169</v>
      </c>
      <c r="CC169" s="15">
        <f t="shared" si="830"/>
        <v>0</v>
      </c>
      <c r="CD169" s="10" t="str">
        <f>IFERROR(VLOOKUP(A169,'26'!U:V,2,0),"0")</f>
        <v>0</v>
      </c>
      <c r="CE169" s="5" t="s">
        <v>169</v>
      </c>
      <c r="CF169" s="15">
        <f t="shared" si="831"/>
        <v>0</v>
      </c>
      <c r="CG169" s="10" t="str">
        <f>IFERROR(VLOOKUP(A169,'27'!U:V,2,0),"0")</f>
        <v>0</v>
      </c>
      <c r="CH169" s="5" t="s">
        <v>169</v>
      </c>
      <c r="CI169" s="15">
        <f t="shared" si="832"/>
        <v>0</v>
      </c>
      <c r="CJ169" s="10" t="str">
        <f>IFERROR(VLOOKUP(A169,'28'!U:V,2,0),"0")</f>
        <v>0</v>
      </c>
      <c r="CK169" s="5" t="s">
        <v>169</v>
      </c>
      <c r="CL169" s="15">
        <f t="shared" si="833"/>
        <v>0</v>
      </c>
      <c r="CM169" s="10" t="str">
        <f>IFERROR(VLOOKUP(A169,'29'!U:V,2,0),"0")</f>
        <v>0</v>
      </c>
      <c r="CN169" s="5" t="s">
        <v>169</v>
      </c>
      <c r="CO169" s="15">
        <f t="shared" si="834"/>
        <v>0</v>
      </c>
      <c r="CP169" s="10" t="str">
        <f>IFERROR(VLOOKUP(A169,'30'!U:V,2,0),"0")</f>
        <v>0</v>
      </c>
      <c r="CQ169" s="5" t="s">
        <v>169</v>
      </c>
      <c r="CR169" s="15">
        <f t="shared" si="835"/>
        <v>0</v>
      </c>
      <c r="CS169" s="10" t="str">
        <f>IFERROR(VLOOKUP(A169,'31'!U:V,2,0),"0")</f>
        <v>0</v>
      </c>
      <c r="CT169" s="5" t="s">
        <v>169</v>
      </c>
      <c r="CU169" s="15">
        <f t="shared" si="836"/>
        <v>0</v>
      </c>
      <c r="CV169" s="10" t="str">
        <f>IFERROR(VLOOKUP(A169,'เซต1-28'!V:W,2,0),"0")</f>
        <v>0</v>
      </c>
      <c r="CW169" s="5" t="s">
        <v>169</v>
      </c>
      <c r="CX169" s="15">
        <f t="shared" si="837"/>
        <v>0</v>
      </c>
    </row>
    <row r="170" spans="1:102" x14ac:dyDescent="0.25">
      <c r="A170" s="5" t="s">
        <v>3653</v>
      </c>
      <c r="B170" s="4" t="s">
        <v>158</v>
      </c>
      <c r="C170" s="13">
        <f>15*5</f>
        <v>75</v>
      </c>
      <c r="D170" s="19">
        <f t="shared" ref="D170:D178" si="839">+G170+J170+M170+P170+S170+V170+Y170+AB170+AE170+AH170+AK170+AN170+AQ170+AT170+AW170+AZ170+BC170+BF170+BI170+BL170+BO170+BR170+BU170+BX170+CA170+CD170+CG170+CJ170+CM170+CP170+CS170+CV170</f>
        <v>97</v>
      </c>
      <c r="E170" s="5" t="s">
        <v>173</v>
      </c>
      <c r="F170" s="13">
        <f t="shared" si="806"/>
        <v>7275</v>
      </c>
      <c r="G170" s="10" t="str">
        <f>IFERROR(VLOOKUP(A170,'1'!U:V,2,0),"0")</f>
        <v>0</v>
      </c>
      <c r="H170" s="5" t="s">
        <v>173</v>
      </c>
      <c r="I170" s="15">
        <f t="shared" si="807"/>
        <v>0</v>
      </c>
      <c r="J170" s="10" t="str">
        <f>IFERROR(VLOOKUP(A170,'2'!U:V,2,0),"0")</f>
        <v>0</v>
      </c>
      <c r="K170" s="5" t="s">
        <v>173</v>
      </c>
      <c r="L170" s="15">
        <f t="shared" si="808"/>
        <v>0</v>
      </c>
      <c r="M170" s="10" t="str">
        <f>IFERROR(VLOOKUP(A170,'3'!U:V,2,0),"0")</f>
        <v>0</v>
      </c>
      <c r="N170" s="5" t="s">
        <v>173</v>
      </c>
      <c r="O170" s="15">
        <f t="shared" si="809"/>
        <v>0</v>
      </c>
      <c r="P170" s="10" t="str">
        <f>IFERROR(VLOOKUP(A170,'4'!U:V,2,0),"0")</f>
        <v>0</v>
      </c>
      <c r="Q170" s="5" t="s">
        <v>173</v>
      </c>
      <c r="R170" s="15">
        <f t="shared" si="810"/>
        <v>0</v>
      </c>
      <c r="S170" s="10">
        <f>IFERROR(VLOOKUP(A170,'5'!U:V,2,0),"0")</f>
        <v>1</v>
      </c>
      <c r="T170" s="5" t="s">
        <v>173</v>
      </c>
      <c r="U170" s="15">
        <f t="shared" si="811"/>
        <v>75</v>
      </c>
      <c r="V170" s="10">
        <f>IFERROR(VLOOKUP(A170,'6'!U:V,2,0),"0")</f>
        <v>8</v>
      </c>
      <c r="W170" s="5" t="s">
        <v>173</v>
      </c>
      <c r="X170" s="15">
        <f t="shared" si="778"/>
        <v>600</v>
      </c>
      <c r="Y170" s="10">
        <f>IFERROR(VLOOKUP(A170,'7'!U:V,2,0),"0")</f>
        <v>2</v>
      </c>
      <c r="Z170" s="5" t="s">
        <v>173</v>
      </c>
      <c r="AA170" s="15">
        <f t="shared" si="812"/>
        <v>150</v>
      </c>
      <c r="AB170" s="10">
        <f>IFERROR(VLOOKUP(A170,'8'!U:V,2,0),"0")</f>
        <v>2</v>
      </c>
      <c r="AC170" s="5" t="s">
        <v>173</v>
      </c>
      <c r="AD170" s="15">
        <f t="shared" si="813"/>
        <v>150</v>
      </c>
      <c r="AE170" s="10">
        <f>IFERROR(VLOOKUP(A170,'9'!U:V,2,0),"0")</f>
        <v>2</v>
      </c>
      <c r="AF170" s="5" t="s">
        <v>173</v>
      </c>
      <c r="AG170" s="15">
        <f t="shared" si="814"/>
        <v>150</v>
      </c>
      <c r="AH170" s="10">
        <f>IFERROR(VLOOKUP(A170,'10'!U:V,2,0),"0")</f>
        <v>6</v>
      </c>
      <c r="AI170" s="5" t="s">
        <v>173</v>
      </c>
      <c r="AJ170" s="15">
        <f t="shared" si="815"/>
        <v>450</v>
      </c>
      <c r="AK170" s="10">
        <f>IFERROR(VLOOKUP(A170,'11'!U:V,2,0),"0")</f>
        <v>6</v>
      </c>
      <c r="AL170" s="5" t="s">
        <v>173</v>
      </c>
      <c r="AM170" s="15">
        <f t="shared" si="816"/>
        <v>450</v>
      </c>
      <c r="AN170" s="10">
        <f>IFERROR(VLOOKUP(A170,'12'!U:V,2,0),"0")</f>
        <v>6</v>
      </c>
      <c r="AO170" s="5" t="s">
        <v>173</v>
      </c>
      <c r="AP170" s="15">
        <f t="shared" si="817"/>
        <v>450</v>
      </c>
      <c r="AQ170" s="10">
        <f>IFERROR(VLOOKUP(A170,'13'!U:V,2,0),"0")</f>
        <v>3</v>
      </c>
      <c r="AR170" s="5" t="s">
        <v>173</v>
      </c>
      <c r="AS170" s="15">
        <f t="shared" si="818"/>
        <v>225</v>
      </c>
      <c r="AT170" s="10">
        <f>IFERROR(VLOOKUP(A170,'14'!U:V,2,0),"0")</f>
        <v>9</v>
      </c>
      <c r="AU170" s="5" t="s">
        <v>173</v>
      </c>
      <c r="AV170" s="15">
        <f t="shared" si="819"/>
        <v>675</v>
      </c>
      <c r="AW170" s="10">
        <f>IFERROR(VLOOKUP(A170,'15'!U:V,2,0),"0")</f>
        <v>5</v>
      </c>
      <c r="AX170" s="5" t="s">
        <v>173</v>
      </c>
      <c r="AY170" s="15">
        <f t="shared" si="820"/>
        <v>375</v>
      </c>
      <c r="AZ170" s="10">
        <f>IFERROR(VLOOKUP(A170,'16'!U:V,2,0),"0")</f>
        <v>1</v>
      </c>
      <c r="BA170" s="5" t="s">
        <v>173</v>
      </c>
      <c r="BB170" s="15">
        <f t="shared" si="821"/>
        <v>75</v>
      </c>
      <c r="BC170" s="10" t="str">
        <f>IFERROR(VLOOKUP(A170,'17'!U:V,2,0),"0")</f>
        <v>0</v>
      </c>
      <c r="BD170" s="5" t="s">
        <v>173</v>
      </c>
      <c r="BE170" s="15">
        <f t="shared" si="822"/>
        <v>0</v>
      </c>
      <c r="BF170" s="10" t="str">
        <f>IFERROR(VLOOKUP(A170,'18'!U:V,2,0),"0")</f>
        <v>0</v>
      </c>
      <c r="BG170" s="5" t="s">
        <v>173</v>
      </c>
      <c r="BH170" s="15">
        <f t="shared" si="823"/>
        <v>0</v>
      </c>
      <c r="BI170" s="10">
        <f>IFERROR(VLOOKUP(A170,'19'!U:V,2,0),"0")</f>
        <v>1</v>
      </c>
      <c r="BJ170" s="5" t="s">
        <v>173</v>
      </c>
      <c r="BK170" s="15">
        <f t="shared" si="824"/>
        <v>75</v>
      </c>
      <c r="BL170" s="10">
        <f>IFERROR(VLOOKUP(A170,'20'!U:V,2,0),"0")</f>
        <v>9</v>
      </c>
      <c r="BM170" s="5" t="s">
        <v>173</v>
      </c>
      <c r="BN170" s="15">
        <f t="shared" si="825"/>
        <v>675</v>
      </c>
      <c r="BO170" s="10">
        <f>IFERROR(VLOOKUP(A170,'21'!U:V,2,0),"0")</f>
        <v>8</v>
      </c>
      <c r="BP170" s="5" t="s">
        <v>173</v>
      </c>
      <c r="BQ170" s="15">
        <f t="shared" si="826"/>
        <v>600</v>
      </c>
      <c r="BR170" s="10">
        <f>IFERROR(VLOOKUP(A170,'22'!U:V,2,0),"0")</f>
        <v>5</v>
      </c>
      <c r="BS170" s="5" t="s">
        <v>173</v>
      </c>
      <c r="BT170" s="15">
        <f t="shared" si="827"/>
        <v>375</v>
      </c>
      <c r="BU170" s="10" t="str">
        <f>IFERROR(VLOOKUP(A170,'23'!U:V,2,0),"0")</f>
        <v>0</v>
      </c>
      <c r="BV170" s="5" t="s">
        <v>173</v>
      </c>
      <c r="BW170" s="15">
        <f t="shared" si="828"/>
        <v>0</v>
      </c>
      <c r="BX170" s="10">
        <f>IFERROR(VLOOKUP(A170,'24'!U:V,2,0),"0")</f>
        <v>4</v>
      </c>
      <c r="BY170" s="5" t="s">
        <v>173</v>
      </c>
      <c r="BZ170" s="15">
        <f t="shared" si="829"/>
        <v>300</v>
      </c>
      <c r="CA170" s="10" t="str">
        <f>IFERROR(VLOOKUP(A170,'25'!U:V,2,0),"0")</f>
        <v>0</v>
      </c>
      <c r="CB170" s="5" t="s">
        <v>173</v>
      </c>
      <c r="CC170" s="15">
        <f t="shared" si="830"/>
        <v>0</v>
      </c>
      <c r="CD170" s="10">
        <f>IFERROR(VLOOKUP(A170,'26'!U:V,2,0),"0")</f>
        <v>3</v>
      </c>
      <c r="CE170" s="5" t="s">
        <v>173</v>
      </c>
      <c r="CF170" s="15">
        <f t="shared" si="831"/>
        <v>225</v>
      </c>
      <c r="CG170" s="10">
        <f>IFERROR(VLOOKUP(A170,'27'!U:V,2,0),"0")</f>
        <v>10</v>
      </c>
      <c r="CH170" s="5" t="s">
        <v>173</v>
      </c>
      <c r="CI170" s="15">
        <f t="shared" si="832"/>
        <v>750</v>
      </c>
      <c r="CJ170" s="10">
        <f>IFERROR(VLOOKUP(A170,'28'!U:V,2,0),"0")</f>
        <v>6</v>
      </c>
      <c r="CK170" s="5" t="s">
        <v>173</v>
      </c>
      <c r="CL170" s="15">
        <f t="shared" si="833"/>
        <v>450</v>
      </c>
      <c r="CM170" s="10" t="str">
        <f>IFERROR(VLOOKUP(A170,'29'!U:V,2,0),"0")</f>
        <v>0</v>
      </c>
      <c r="CN170" s="5" t="s">
        <v>173</v>
      </c>
      <c r="CO170" s="15">
        <f t="shared" si="834"/>
        <v>0</v>
      </c>
      <c r="CP170" s="10" t="str">
        <f>IFERROR(VLOOKUP(A170,'30'!U:V,2,0),"0")</f>
        <v>0</v>
      </c>
      <c r="CQ170" s="5" t="s">
        <v>173</v>
      </c>
      <c r="CR170" s="15">
        <f t="shared" si="835"/>
        <v>0</v>
      </c>
      <c r="CS170" s="10" t="str">
        <f>IFERROR(VLOOKUP(A170,'31'!U:V,2,0),"0")</f>
        <v>0</v>
      </c>
      <c r="CT170" s="5" t="s">
        <v>173</v>
      </c>
      <c r="CU170" s="15">
        <f t="shared" si="836"/>
        <v>0</v>
      </c>
      <c r="CV170" s="10" t="str">
        <f>IFERROR(VLOOKUP(A170,'เซต1-28'!V:W,2,0),"0")</f>
        <v>0</v>
      </c>
      <c r="CW170" s="5" t="s">
        <v>173</v>
      </c>
      <c r="CX170" s="15">
        <f t="shared" si="837"/>
        <v>0</v>
      </c>
    </row>
    <row r="171" spans="1:102" x14ac:dyDescent="0.25">
      <c r="A171" s="5" t="s">
        <v>3691</v>
      </c>
      <c r="B171" s="4" t="s">
        <v>3798</v>
      </c>
      <c r="C171" s="13">
        <v>28.05</v>
      </c>
      <c r="D171" s="19">
        <f t="shared" si="839"/>
        <v>1224</v>
      </c>
      <c r="E171" s="5" t="s">
        <v>168</v>
      </c>
      <c r="F171" s="13">
        <f t="shared" si="806"/>
        <v>34333.200000000004</v>
      </c>
      <c r="G171" s="10" t="str">
        <f>IFERROR(VLOOKUP(A171,'1'!U:V,2,0),"0")</f>
        <v>0</v>
      </c>
      <c r="H171" s="5" t="s">
        <v>168</v>
      </c>
      <c r="I171" s="15">
        <f t="shared" si="807"/>
        <v>0</v>
      </c>
      <c r="J171" s="10" t="str">
        <f>IFERROR(VLOOKUP(A171,'2'!U:V,2,0),"0")</f>
        <v>0</v>
      </c>
      <c r="K171" s="5" t="s">
        <v>168</v>
      </c>
      <c r="L171" s="15">
        <f t="shared" si="808"/>
        <v>0</v>
      </c>
      <c r="M171" s="10">
        <f>IFERROR(VLOOKUP(A171,'3'!U:V,2,0),"0")</f>
        <v>19</v>
      </c>
      <c r="N171" s="5" t="s">
        <v>168</v>
      </c>
      <c r="O171" s="15">
        <f t="shared" si="809"/>
        <v>532.95000000000005</v>
      </c>
      <c r="P171" s="10">
        <f>IFERROR(VLOOKUP(A171,'4'!U:V,2,0),"0")</f>
        <v>12</v>
      </c>
      <c r="Q171" s="5" t="s">
        <v>168</v>
      </c>
      <c r="R171" s="15">
        <f t="shared" si="810"/>
        <v>336.6</v>
      </c>
      <c r="S171" s="10" t="str">
        <f>IFERROR(VLOOKUP(A171,'5'!U:V,2,0),"0")</f>
        <v>0</v>
      </c>
      <c r="T171" s="5" t="s">
        <v>168</v>
      </c>
      <c r="U171" s="15">
        <f t="shared" si="811"/>
        <v>0</v>
      </c>
      <c r="V171" s="10">
        <f>IFERROR(VLOOKUP(A171,'6'!U:V,2,0),"0")</f>
        <v>7</v>
      </c>
      <c r="W171" s="5" t="s">
        <v>168</v>
      </c>
      <c r="X171" s="15">
        <f t="shared" ref="X171:X174" si="840">+V171*C171</f>
        <v>196.35</v>
      </c>
      <c r="Y171" s="10">
        <f>IFERROR(VLOOKUP(A171,'7'!U:V,2,0),"0")</f>
        <v>9</v>
      </c>
      <c r="Z171" s="5" t="s">
        <v>168</v>
      </c>
      <c r="AA171" s="15">
        <f t="shared" si="812"/>
        <v>252.45000000000002</v>
      </c>
      <c r="AB171" s="10">
        <f>IFERROR(VLOOKUP(A171,'8'!U:V,2,0),"0")</f>
        <v>8</v>
      </c>
      <c r="AC171" s="5" t="s">
        <v>168</v>
      </c>
      <c r="AD171" s="15">
        <f t="shared" si="813"/>
        <v>224.4</v>
      </c>
      <c r="AE171" s="10">
        <f>IFERROR(VLOOKUP(A171,'9'!U:V,2,0),"0")</f>
        <v>223</v>
      </c>
      <c r="AF171" s="5" t="s">
        <v>168</v>
      </c>
      <c r="AG171" s="15">
        <f t="shared" si="814"/>
        <v>6255.1500000000005</v>
      </c>
      <c r="AH171" s="10">
        <f>IFERROR(VLOOKUP(A171,'10'!U:V,2,0),"0")</f>
        <v>112</v>
      </c>
      <c r="AI171" s="5" t="s">
        <v>168</v>
      </c>
      <c r="AJ171" s="15">
        <f t="shared" si="815"/>
        <v>3141.6</v>
      </c>
      <c r="AK171" s="10">
        <f>IFERROR(VLOOKUP(A171,'11'!U:V,2,0),"0")</f>
        <v>322</v>
      </c>
      <c r="AL171" s="5" t="s">
        <v>168</v>
      </c>
      <c r="AM171" s="15">
        <f t="shared" si="816"/>
        <v>9032.1</v>
      </c>
      <c r="AN171" s="10">
        <f>IFERROR(VLOOKUP(A171,'12'!U:V,2,0),"0")</f>
        <v>112</v>
      </c>
      <c r="AO171" s="5" t="s">
        <v>168</v>
      </c>
      <c r="AP171" s="15">
        <f t="shared" si="817"/>
        <v>3141.6</v>
      </c>
      <c r="AQ171" s="10">
        <f>IFERROR(VLOOKUP(A171,'13'!U:V,2,0),"0")</f>
        <v>72</v>
      </c>
      <c r="AR171" s="5" t="s">
        <v>168</v>
      </c>
      <c r="AS171" s="15">
        <f t="shared" si="818"/>
        <v>2019.6000000000001</v>
      </c>
      <c r="AT171" s="10">
        <f>IFERROR(VLOOKUP(A171,'14'!U:V,2,0),"0")</f>
        <v>43</v>
      </c>
      <c r="AU171" s="5" t="s">
        <v>168</v>
      </c>
      <c r="AV171" s="15">
        <f t="shared" si="819"/>
        <v>1206.1500000000001</v>
      </c>
      <c r="AW171" s="10">
        <f>IFERROR(VLOOKUP(A171,'15'!U:V,2,0),"0")</f>
        <v>23</v>
      </c>
      <c r="AX171" s="5" t="s">
        <v>168</v>
      </c>
      <c r="AY171" s="15">
        <f t="shared" si="820"/>
        <v>645.15</v>
      </c>
      <c r="AZ171" s="10">
        <f>IFERROR(VLOOKUP(A171,'16'!U:V,2,0),"0")</f>
        <v>115</v>
      </c>
      <c r="BA171" s="5" t="s">
        <v>168</v>
      </c>
      <c r="BB171" s="15">
        <f t="shared" si="821"/>
        <v>3225.75</v>
      </c>
      <c r="BC171" s="10">
        <f>IFERROR(VLOOKUP(A171,'17'!U:V,2,0),"0")</f>
        <v>57</v>
      </c>
      <c r="BD171" s="5" t="s">
        <v>168</v>
      </c>
      <c r="BE171" s="15">
        <f t="shared" si="822"/>
        <v>1598.8500000000001</v>
      </c>
      <c r="BF171" s="10">
        <f>IFERROR(VLOOKUP(A171,'18'!U:V,2,0),"0")</f>
        <v>15</v>
      </c>
      <c r="BG171" s="5" t="s">
        <v>168</v>
      </c>
      <c r="BH171" s="15">
        <f t="shared" si="823"/>
        <v>420.75</v>
      </c>
      <c r="BI171" s="10">
        <f>IFERROR(VLOOKUP(A171,'19'!U:V,2,0),"0")</f>
        <v>2</v>
      </c>
      <c r="BJ171" s="5" t="s">
        <v>168</v>
      </c>
      <c r="BK171" s="15">
        <f t="shared" si="824"/>
        <v>56.1</v>
      </c>
      <c r="BL171" s="10">
        <f>IFERROR(VLOOKUP(A171,'20'!U:V,2,0),"0")</f>
        <v>11</v>
      </c>
      <c r="BM171" s="5" t="s">
        <v>168</v>
      </c>
      <c r="BN171" s="15">
        <f t="shared" si="825"/>
        <v>308.55</v>
      </c>
      <c r="BO171" s="10">
        <f>IFERROR(VLOOKUP(A171,'21'!U:V,2,0),"0")</f>
        <v>38</v>
      </c>
      <c r="BP171" s="5" t="s">
        <v>168</v>
      </c>
      <c r="BQ171" s="15">
        <f t="shared" si="826"/>
        <v>1065.9000000000001</v>
      </c>
      <c r="BR171" s="10" t="str">
        <f>IFERROR(VLOOKUP(A171,'22'!U:V,2,0),"0")</f>
        <v>0</v>
      </c>
      <c r="BS171" s="5" t="s">
        <v>168</v>
      </c>
      <c r="BT171" s="15">
        <f t="shared" si="827"/>
        <v>0</v>
      </c>
      <c r="BU171" s="10">
        <f>IFERROR(VLOOKUP(A171,'23'!U:V,2,0),"0")</f>
        <v>1</v>
      </c>
      <c r="BV171" s="5" t="s">
        <v>168</v>
      </c>
      <c r="BW171" s="15">
        <f t="shared" si="828"/>
        <v>28.05</v>
      </c>
      <c r="BX171" s="10">
        <f>IFERROR(VLOOKUP(A171,'24'!U:V,2,0),"0")</f>
        <v>8</v>
      </c>
      <c r="BY171" s="5" t="s">
        <v>168</v>
      </c>
      <c r="BZ171" s="15">
        <f t="shared" si="829"/>
        <v>224.4</v>
      </c>
      <c r="CA171" s="10">
        <f>IFERROR(VLOOKUP(A171,'25'!U:V,2,0),"0")</f>
        <v>3</v>
      </c>
      <c r="CB171" s="5" t="s">
        <v>168</v>
      </c>
      <c r="CC171" s="15">
        <f t="shared" si="830"/>
        <v>84.15</v>
      </c>
      <c r="CD171" s="10">
        <f>IFERROR(VLOOKUP(A171,'26'!U:V,2,0),"0")</f>
        <v>4</v>
      </c>
      <c r="CE171" s="5" t="s">
        <v>168</v>
      </c>
      <c r="CF171" s="15">
        <f t="shared" si="831"/>
        <v>112.2</v>
      </c>
      <c r="CG171" s="10">
        <f>IFERROR(VLOOKUP(A171,'27'!U:V,2,0),"0")</f>
        <v>4</v>
      </c>
      <c r="CH171" s="5" t="s">
        <v>168</v>
      </c>
      <c r="CI171" s="15">
        <f t="shared" si="832"/>
        <v>112.2</v>
      </c>
      <c r="CJ171" s="10">
        <f>IFERROR(VLOOKUP(A171,'28'!U:V,2,0),"0")</f>
        <v>4</v>
      </c>
      <c r="CK171" s="5" t="s">
        <v>168</v>
      </c>
      <c r="CL171" s="15">
        <f t="shared" si="833"/>
        <v>112.2</v>
      </c>
      <c r="CM171" s="10" t="str">
        <f>IFERROR(VLOOKUP(A171,'29'!U:V,2,0),"0")</f>
        <v>0</v>
      </c>
      <c r="CN171" s="5" t="s">
        <v>168</v>
      </c>
      <c r="CO171" s="15">
        <f t="shared" si="834"/>
        <v>0</v>
      </c>
      <c r="CP171" s="10" t="str">
        <f>IFERROR(VLOOKUP(A171,'30'!U:V,2,0),"0")</f>
        <v>0</v>
      </c>
      <c r="CQ171" s="5" t="s">
        <v>168</v>
      </c>
      <c r="CR171" s="15">
        <f t="shared" si="835"/>
        <v>0</v>
      </c>
      <c r="CS171" s="10" t="str">
        <f>IFERROR(VLOOKUP(A171,'31'!U:V,2,0),"0")</f>
        <v>0</v>
      </c>
      <c r="CT171" s="5" t="s">
        <v>168</v>
      </c>
      <c r="CU171" s="15">
        <f t="shared" si="836"/>
        <v>0</v>
      </c>
      <c r="CV171" s="10" t="str">
        <f>IFERROR(VLOOKUP(A171,'เซต1-28'!V:W,2,0),"0")</f>
        <v>0</v>
      </c>
      <c r="CW171" s="5" t="s">
        <v>168</v>
      </c>
      <c r="CX171" s="15">
        <f t="shared" si="837"/>
        <v>0</v>
      </c>
    </row>
    <row r="172" spans="1:102" x14ac:dyDescent="0.25">
      <c r="A172" s="5" t="s">
        <v>3728</v>
      </c>
      <c r="B172" s="4" t="s">
        <v>56</v>
      </c>
      <c r="C172" s="13">
        <v>37.17</v>
      </c>
      <c r="D172" s="19">
        <f t="shared" si="839"/>
        <v>56</v>
      </c>
      <c r="E172" s="5" t="s">
        <v>168</v>
      </c>
      <c r="F172" s="13">
        <f t="shared" si="806"/>
        <v>2081.52</v>
      </c>
      <c r="G172" s="10" t="str">
        <f>IFERROR(VLOOKUP(A172,'1'!U:V,2,0),"0")</f>
        <v>0</v>
      </c>
      <c r="H172" s="5" t="s">
        <v>168</v>
      </c>
      <c r="I172" s="15">
        <f t="shared" si="807"/>
        <v>0</v>
      </c>
      <c r="J172" s="10" t="str">
        <f>IFERROR(VLOOKUP(A172,'2'!U:V,2,0),"0")</f>
        <v>0</v>
      </c>
      <c r="K172" s="5" t="s">
        <v>168</v>
      </c>
      <c r="L172" s="15">
        <f t="shared" si="808"/>
        <v>0</v>
      </c>
      <c r="M172" s="10">
        <f>IFERROR(VLOOKUP(A172,'3'!U:V,2,0),"0")</f>
        <v>4</v>
      </c>
      <c r="N172" s="5" t="s">
        <v>168</v>
      </c>
      <c r="O172" s="15">
        <f t="shared" si="809"/>
        <v>148.68</v>
      </c>
      <c r="P172" s="10">
        <f>IFERROR(VLOOKUP(A172,'4'!U:V,2,0),"0")</f>
        <v>3</v>
      </c>
      <c r="Q172" s="5" t="s">
        <v>168</v>
      </c>
      <c r="R172" s="15">
        <f t="shared" si="810"/>
        <v>111.51</v>
      </c>
      <c r="S172" s="10">
        <f>IFERROR(VLOOKUP(A172,'5'!U:V,2,0),"0")</f>
        <v>2</v>
      </c>
      <c r="T172" s="5" t="s">
        <v>168</v>
      </c>
      <c r="U172" s="15">
        <f t="shared" si="811"/>
        <v>74.34</v>
      </c>
      <c r="V172" s="10">
        <f>IFERROR(VLOOKUP(A172,'6'!U:V,2,0),"0")</f>
        <v>4</v>
      </c>
      <c r="W172" s="5" t="s">
        <v>168</v>
      </c>
      <c r="X172" s="15">
        <f t="shared" si="840"/>
        <v>148.68</v>
      </c>
      <c r="Y172" s="10">
        <f>IFERROR(VLOOKUP(A172,'7'!U:V,2,0),"0")</f>
        <v>3</v>
      </c>
      <c r="Z172" s="5" t="s">
        <v>168</v>
      </c>
      <c r="AA172" s="15">
        <f t="shared" si="812"/>
        <v>111.51</v>
      </c>
      <c r="AB172" s="10">
        <f>IFERROR(VLOOKUP(A172,'8'!U:V,2,0),"0")</f>
        <v>3</v>
      </c>
      <c r="AC172" s="5" t="s">
        <v>168</v>
      </c>
      <c r="AD172" s="15">
        <f t="shared" si="813"/>
        <v>111.51</v>
      </c>
      <c r="AE172" s="10">
        <f>IFERROR(VLOOKUP(A172,'9'!U:V,2,0),"0")</f>
        <v>7</v>
      </c>
      <c r="AF172" s="5" t="s">
        <v>168</v>
      </c>
      <c r="AG172" s="15">
        <f t="shared" si="814"/>
        <v>260.19</v>
      </c>
      <c r="AH172" s="10">
        <f>IFERROR(VLOOKUP(A172,'10'!U:V,2,0),"0")</f>
        <v>2</v>
      </c>
      <c r="AI172" s="5" t="s">
        <v>168</v>
      </c>
      <c r="AJ172" s="15">
        <f t="shared" si="815"/>
        <v>74.34</v>
      </c>
      <c r="AK172" s="10" t="str">
        <f>IFERROR(VLOOKUP(A172,'11'!U:V,2,0),"0")</f>
        <v>0</v>
      </c>
      <c r="AL172" s="5" t="s">
        <v>168</v>
      </c>
      <c r="AM172" s="15">
        <f t="shared" si="816"/>
        <v>0</v>
      </c>
      <c r="AN172" s="10">
        <f>IFERROR(VLOOKUP(A172,'12'!U:V,2,0),"0")</f>
        <v>1</v>
      </c>
      <c r="AO172" s="5" t="s">
        <v>168</v>
      </c>
      <c r="AP172" s="15">
        <f t="shared" si="817"/>
        <v>37.17</v>
      </c>
      <c r="AQ172" s="10">
        <f>IFERROR(VLOOKUP(A172,'13'!U:V,2,0),"0")</f>
        <v>3</v>
      </c>
      <c r="AR172" s="5" t="s">
        <v>168</v>
      </c>
      <c r="AS172" s="15">
        <f t="shared" si="818"/>
        <v>111.51</v>
      </c>
      <c r="AT172" s="10">
        <f>IFERROR(VLOOKUP(A172,'14'!U:V,2,0),"0")</f>
        <v>14</v>
      </c>
      <c r="AU172" s="5" t="s">
        <v>168</v>
      </c>
      <c r="AV172" s="15">
        <f t="shared" si="819"/>
        <v>520.38</v>
      </c>
      <c r="AW172" s="10">
        <f>IFERROR(VLOOKUP(A172,'15'!U:V,2,0),"0")</f>
        <v>5</v>
      </c>
      <c r="AX172" s="5" t="s">
        <v>168</v>
      </c>
      <c r="AY172" s="15">
        <f t="shared" si="820"/>
        <v>185.85000000000002</v>
      </c>
      <c r="AZ172" s="10">
        <f>IFERROR(VLOOKUP(A172,'16'!U:V,2,0),"0")</f>
        <v>1</v>
      </c>
      <c r="BA172" s="5" t="s">
        <v>168</v>
      </c>
      <c r="BB172" s="15">
        <f t="shared" si="821"/>
        <v>37.17</v>
      </c>
      <c r="BC172" s="10" t="str">
        <f>IFERROR(VLOOKUP(A172,'17'!U:V,2,0),"0")</f>
        <v>0</v>
      </c>
      <c r="BD172" s="5" t="s">
        <v>168</v>
      </c>
      <c r="BE172" s="15">
        <f t="shared" si="822"/>
        <v>0</v>
      </c>
      <c r="BF172" s="10">
        <f>IFERROR(VLOOKUP(A172,'18'!U:V,2,0),"0")</f>
        <v>4</v>
      </c>
      <c r="BG172" s="5" t="s">
        <v>168</v>
      </c>
      <c r="BH172" s="15">
        <f t="shared" si="823"/>
        <v>148.68</v>
      </c>
      <c r="BI172" s="10" t="str">
        <f>IFERROR(VLOOKUP(A172,'19'!U:V,2,0),"0")</f>
        <v>0</v>
      </c>
      <c r="BJ172" s="5" t="s">
        <v>168</v>
      </c>
      <c r="BK172" s="15">
        <f t="shared" si="824"/>
        <v>0</v>
      </c>
      <c r="BL172" s="10" t="str">
        <f>IFERROR(VLOOKUP(A172,'20'!U:V,2,0),"0")</f>
        <v>0</v>
      </c>
      <c r="BM172" s="5" t="s">
        <v>168</v>
      </c>
      <c r="BN172" s="15">
        <f t="shared" si="825"/>
        <v>0</v>
      </c>
      <c r="BO172" s="10" t="str">
        <f>IFERROR(VLOOKUP(A172,'21'!U:V,2,0),"0")</f>
        <v>0</v>
      </c>
      <c r="BP172" s="5" t="s">
        <v>168</v>
      </c>
      <c r="BQ172" s="15">
        <f t="shared" si="826"/>
        <v>0</v>
      </c>
      <c r="BR172" s="10" t="str">
        <f>IFERROR(VLOOKUP(A172,'22'!U:V,2,0),"0")</f>
        <v>0</v>
      </c>
      <c r="BS172" s="5" t="s">
        <v>168</v>
      </c>
      <c r="BT172" s="15">
        <f t="shared" si="827"/>
        <v>0</v>
      </c>
      <c r="BU172" s="10" t="str">
        <f>IFERROR(VLOOKUP(A172,'23'!U:V,2,0),"0")</f>
        <v>0</v>
      </c>
      <c r="BV172" s="5" t="s">
        <v>168</v>
      </c>
      <c r="BW172" s="15">
        <f t="shared" si="828"/>
        <v>0</v>
      </c>
      <c r="BX172" s="10" t="str">
        <f>IFERROR(VLOOKUP(A172,'24'!U:V,2,0),"0")</f>
        <v>0</v>
      </c>
      <c r="BY172" s="5" t="s">
        <v>168</v>
      </c>
      <c r="BZ172" s="15">
        <f t="shared" si="829"/>
        <v>0</v>
      </c>
      <c r="CA172" s="10" t="str">
        <f>IFERROR(VLOOKUP(A172,'25'!U:V,2,0),"0")</f>
        <v>0</v>
      </c>
      <c r="CB172" s="5" t="s">
        <v>168</v>
      </c>
      <c r="CC172" s="15">
        <f t="shared" si="830"/>
        <v>0</v>
      </c>
      <c r="CD172" s="10" t="str">
        <f>IFERROR(VLOOKUP(A172,'26'!U:V,2,0),"0")</f>
        <v>0</v>
      </c>
      <c r="CE172" s="5" t="s">
        <v>168</v>
      </c>
      <c r="CF172" s="15">
        <f t="shared" si="831"/>
        <v>0</v>
      </c>
      <c r="CG172" s="10" t="str">
        <f>IFERROR(VLOOKUP(A172,'27'!U:V,2,0),"0")</f>
        <v>0</v>
      </c>
      <c r="CH172" s="5" t="s">
        <v>168</v>
      </c>
      <c r="CI172" s="15">
        <f t="shared" si="832"/>
        <v>0</v>
      </c>
      <c r="CJ172" s="10" t="str">
        <f>IFERROR(VLOOKUP(A172,'28'!U:V,2,0),"0")</f>
        <v>0</v>
      </c>
      <c r="CK172" s="5" t="s">
        <v>168</v>
      </c>
      <c r="CL172" s="15">
        <f t="shared" si="833"/>
        <v>0</v>
      </c>
      <c r="CM172" s="10" t="str">
        <f>IFERROR(VLOOKUP(A172,'29'!U:V,2,0),"0")</f>
        <v>0</v>
      </c>
      <c r="CN172" s="5" t="s">
        <v>168</v>
      </c>
      <c r="CO172" s="15">
        <f t="shared" si="834"/>
        <v>0</v>
      </c>
      <c r="CP172" s="10" t="str">
        <f>IFERROR(VLOOKUP(A172,'30'!U:V,2,0),"0")</f>
        <v>0</v>
      </c>
      <c r="CQ172" s="5" t="s">
        <v>168</v>
      </c>
      <c r="CR172" s="15">
        <f t="shared" si="835"/>
        <v>0</v>
      </c>
      <c r="CS172" s="10" t="str">
        <f>IFERROR(VLOOKUP(A172,'31'!U:V,2,0),"0")</f>
        <v>0</v>
      </c>
      <c r="CT172" s="5" t="s">
        <v>168</v>
      </c>
      <c r="CU172" s="15">
        <f t="shared" si="836"/>
        <v>0</v>
      </c>
      <c r="CV172" s="10" t="str">
        <f>IFERROR(VLOOKUP(A172,'เซต1-28'!V:W,2,0),"0")</f>
        <v>0</v>
      </c>
      <c r="CW172" s="5" t="s">
        <v>168</v>
      </c>
      <c r="CX172" s="15">
        <f t="shared" si="837"/>
        <v>0</v>
      </c>
    </row>
    <row r="173" spans="1:102" x14ac:dyDescent="0.25">
      <c r="A173" s="5" t="s">
        <v>3771</v>
      </c>
      <c r="B173" s="4" t="s">
        <v>3772</v>
      </c>
      <c r="C173" s="13">
        <v>26.78</v>
      </c>
      <c r="D173" s="19">
        <f t="shared" si="839"/>
        <v>39</v>
      </c>
      <c r="E173" s="5" t="s">
        <v>168</v>
      </c>
      <c r="F173" s="13">
        <f t="shared" si="806"/>
        <v>1044.42</v>
      </c>
      <c r="G173" s="10" t="str">
        <f>IFERROR(VLOOKUP(A173,'1'!U:V,2,0),"0")</f>
        <v>0</v>
      </c>
      <c r="H173" s="5" t="s">
        <v>168</v>
      </c>
      <c r="I173" s="15">
        <f t="shared" si="807"/>
        <v>0</v>
      </c>
      <c r="J173" s="10" t="str">
        <f>IFERROR(VLOOKUP(A173,'2'!U:V,2,0),"0")</f>
        <v>0</v>
      </c>
      <c r="K173" s="5" t="s">
        <v>168</v>
      </c>
      <c r="L173" s="15">
        <f t="shared" si="808"/>
        <v>0</v>
      </c>
      <c r="M173" s="10">
        <f>IFERROR(VLOOKUP(A173,'3'!U:V,2,0),"0")</f>
        <v>2</v>
      </c>
      <c r="N173" s="5" t="s">
        <v>168</v>
      </c>
      <c r="O173" s="15">
        <f t="shared" si="809"/>
        <v>53.56</v>
      </c>
      <c r="P173" s="10">
        <f>IFERROR(VLOOKUP(A173,'4'!U:V,2,0),"0")</f>
        <v>2</v>
      </c>
      <c r="Q173" s="5" t="s">
        <v>168</v>
      </c>
      <c r="R173" s="15">
        <f t="shared" si="810"/>
        <v>53.56</v>
      </c>
      <c r="S173" s="10">
        <f>IFERROR(VLOOKUP(A173,'5'!U:V,2,0),"0")</f>
        <v>1</v>
      </c>
      <c r="T173" s="5" t="s">
        <v>168</v>
      </c>
      <c r="U173" s="15">
        <f t="shared" si="811"/>
        <v>26.78</v>
      </c>
      <c r="V173" s="10">
        <f>IFERROR(VLOOKUP(A173,'6'!U:V,2,0),"0")</f>
        <v>2</v>
      </c>
      <c r="W173" s="5" t="s">
        <v>168</v>
      </c>
      <c r="X173" s="15">
        <f t="shared" si="840"/>
        <v>53.56</v>
      </c>
      <c r="Y173" s="10">
        <f>IFERROR(VLOOKUP(A173,'7'!U:V,2,0),"0")</f>
        <v>5</v>
      </c>
      <c r="Z173" s="5" t="s">
        <v>168</v>
      </c>
      <c r="AA173" s="15">
        <f t="shared" si="812"/>
        <v>133.9</v>
      </c>
      <c r="AB173" s="10">
        <f>IFERROR(VLOOKUP(A173,'8'!U:V,2,0),"0")</f>
        <v>1</v>
      </c>
      <c r="AC173" s="5" t="s">
        <v>168</v>
      </c>
      <c r="AD173" s="15">
        <f t="shared" si="813"/>
        <v>26.78</v>
      </c>
      <c r="AE173" s="10">
        <f>IFERROR(VLOOKUP(A173,'9'!U:V,2,0),"0")</f>
        <v>2</v>
      </c>
      <c r="AF173" s="5" t="s">
        <v>168</v>
      </c>
      <c r="AG173" s="15">
        <f t="shared" si="814"/>
        <v>53.56</v>
      </c>
      <c r="AH173" s="10" t="str">
        <f>IFERROR(VLOOKUP(A173,'10'!U:V,2,0),"0")</f>
        <v>0</v>
      </c>
      <c r="AI173" s="5" t="s">
        <v>168</v>
      </c>
      <c r="AJ173" s="15">
        <f t="shared" si="815"/>
        <v>0</v>
      </c>
      <c r="AK173" s="10" t="str">
        <f>IFERROR(VLOOKUP(A173,'11'!U:V,2,0),"0")</f>
        <v>0</v>
      </c>
      <c r="AL173" s="5" t="s">
        <v>168</v>
      </c>
      <c r="AM173" s="15">
        <f t="shared" si="816"/>
        <v>0</v>
      </c>
      <c r="AN173" s="10">
        <f>IFERROR(VLOOKUP(A173,'12'!U:V,2,0),"0")</f>
        <v>2</v>
      </c>
      <c r="AO173" s="5" t="s">
        <v>168</v>
      </c>
      <c r="AP173" s="15">
        <f t="shared" si="817"/>
        <v>53.56</v>
      </c>
      <c r="AQ173" s="10">
        <f>IFERROR(VLOOKUP(A173,'13'!U:V,2,0),"0")</f>
        <v>2</v>
      </c>
      <c r="AR173" s="5" t="s">
        <v>168</v>
      </c>
      <c r="AS173" s="15">
        <f t="shared" si="818"/>
        <v>53.56</v>
      </c>
      <c r="AT173" s="10">
        <f>IFERROR(VLOOKUP(A173,'14'!U:V,2,0),"0")</f>
        <v>6</v>
      </c>
      <c r="AU173" s="5" t="s">
        <v>168</v>
      </c>
      <c r="AV173" s="15">
        <f t="shared" si="819"/>
        <v>160.68</v>
      </c>
      <c r="AW173" s="10">
        <f>IFERROR(VLOOKUP(A173,'15'!U:V,2,0),"0")</f>
        <v>9</v>
      </c>
      <c r="AX173" s="5" t="s">
        <v>168</v>
      </c>
      <c r="AY173" s="15">
        <f t="shared" si="820"/>
        <v>241.02</v>
      </c>
      <c r="AZ173" s="10">
        <f>IFERROR(VLOOKUP(A173,'16'!U:V,2,0),"0")</f>
        <v>1</v>
      </c>
      <c r="BA173" s="5" t="s">
        <v>168</v>
      </c>
      <c r="BB173" s="15">
        <f t="shared" si="821"/>
        <v>26.78</v>
      </c>
      <c r="BC173" s="10">
        <f>IFERROR(VLOOKUP(A173,'17'!U:V,2,0),"0")</f>
        <v>1</v>
      </c>
      <c r="BD173" s="5" t="s">
        <v>168</v>
      </c>
      <c r="BE173" s="15">
        <f t="shared" si="822"/>
        <v>26.78</v>
      </c>
      <c r="BF173" s="10">
        <f>IFERROR(VLOOKUP(A173,'18'!U:V,2,0),"0")</f>
        <v>3</v>
      </c>
      <c r="BG173" s="5" t="s">
        <v>168</v>
      </c>
      <c r="BH173" s="15">
        <f t="shared" si="823"/>
        <v>80.34</v>
      </c>
      <c r="BI173" s="10" t="str">
        <f>IFERROR(VLOOKUP(A173,'19'!U:V,2,0),"0")</f>
        <v>0</v>
      </c>
      <c r="BJ173" s="5" t="s">
        <v>168</v>
      </c>
      <c r="BK173" s="15">
        <f t="shared" si="824"/>
        <v>0</v>
      </c>
      <c r="BL173" s="10" t="str">
        <f>IFERROR(VLOOKUP(A173,'20'!U:V,2,0),"0")</f>
        <v>0</v>
      </c>
      <c r="BM173" s="5" t="s">
        <v>168</v>
      </c>
      <c r="BN173" s="15">
        <f t="shared" si="825"/>
        <v>0</v>
      </c>
      <c r="BO173" s="10" t="str">
        <f>IFERROR(VLOOKUP(A173,'21'!U:V,2,0),"0")</f>
        <v>0</v>
      </c>
      <c r="BP173" s="5" t="s">
        <v>168</v>
      </c>
      <c r="BQ173" s="15">
        <f t="shared" si="826"/>
        <v>0</v>
      </c>
      <c r="BR173" s="10" t="str">
        <f>IFERROR(VLOOKUP(A173,'22'!U:V,2,0),"0")</f>
        <v>0</v>
      </c>
      <c r="BS173" s="5" t="s">
        <v>168</v>
      </c>
      <c r="BT173" s="15">
        <f t="shared" si="827"/>
        <v>0</v>
      </c>
      <c r="BU173" s="10" t="str">
        <f>IFERROR(VLOOKUP(A173,'23'!U:V,2,0),"0")</f>
        <v>0</v>
      </c>
      <c r="BV173" s="5" t="s">
        <v>168</v>
      </c>
      <c r="BW173" s="15">
        <f t="shared" si="828"/>
        <v>0</v>
      </c>
      <c r="BX173" s="10" t="str">
        <f>IFERROR(VLOOKUP(A173,'24'!U:V,2,0),"0")</f>
        <v>0</v>
      </c>
      <c r="BY173" s="5" t="s">
        <v>168</v>
      </c>
      <c r="BZ173" s="15">
        <f t="shared" si="829"/>
        <v>0</v>
      </c>
      <c r="CA173" s="10" t="str">
        <f>IFERROR(VLOOKUP(A173,'25'!U:V,2,0),"0")</f>
        <v>0</v>
      </c>
      <c r="CB173" s="5" t="s">
        <v>168</v>
      </c>
      <c r="CC173" s="15">
        <f t="shared" si="830"/>
        <v>0</v>
      </c>
      <c r="CD173" s="10" t="str">
        <f>IFERROR(VLOOKUP(A173,'26'!U:V,2,0),"0")</f>
        <v>0</v>
      </c>
      <c r="CE173" s="5" t="s">
        <v>168</v>
      </c>
      <c r="CF173" s="15">
        <f t="shared" si="831"/>
        <v>0</v>
      </c>
      <c r="CG173" s="10" t="str">
        <f>IFERROR(VLOOKUP(A173,'27'!U:V,2,0),"0")</f>
        <v>0</v>
      </c>
      <c r="CH173" s="5" t="s">
        <v>168</v>
      </c>
      <c r="CI173" s="15">
        <f t="shared" si="832"/>
        <v>0</v>
      </c>
      <c r="CJ173" s="10" t="str">
        <f>IFERROR(VLOOKUP(A173,'28'!U:V,2,0),"0")</f>
        <v>0</v>
      </c>
      <c r="CK173" s="5" t="s">
        <v>168</v>
      </c>
      <c r="CL173" s="15">
        <f t="shared" si="833"/>
        <v>0</v>
      </c>
      <c r="CM173" s="10" t="str">
        <f>IFERROR(VLOOKUP(A173,'29'!U:V,2,0),"0")</f>
        <v>0</v>
      </c>
      <c r="CN173" s="5" t="s">
        <v>168</v>
      </c>
      <c r="CO173" s="15">
        <f t="shared" si="834"/>
        <v>0</v>
      </c>
      <c r="CP173" s="10" t="str">
        <f>IFERROR(VLOOKUP(A173,'30'!U:V,2,0),"0")</f>
        <v>0</v>
      </c>
      <c r="CQ173" s="5" t="s">
        <v>168</v>
      </c>
      <c r="CR173" s="15">
        <f t="shared" si="835"/>
        <v>0</v>
      </c>
      <c r="CS173" s="10" t="str">
        <f>IFERROR(VLOOKUP(A173,'31'!U:V,2,0),"0")</f>
        <v>0</v>
      </c>
      <c r="CT173" s="5" t="s">
        <v>168</v>
      </c>
      <c r="CU173" s="15">
        <f t="shared" si="836"/>
        <v>0</v>
      </c>
      <c r="CV173" s="10" t="str">
        <f>IFERROR(VLOOKUP(A173,'เซต1-28'!V:W,2,0),"0")</f>
        <v>0</v>
      </c>
      <c r="CW173" s="5" t="s">
        <v>168</v>
      </c>
      <c r="CX173" s="15">
        <f t="shared" si="837"/>
        <v>0</v>
      </c>
    </row>
    <row r="174" spans="1:102" x14ac:dyDescent="0.25">
      <c r="A174" s="5" t="s">
        <v>3809</v>
      </c>
      <c r="B174" s="4" t="s">
        <v>3810</v>
      </c>
      <c r="C174" s="13">
        <v>12.48</v>
      </c>
      <c r="D174" s="19">
        <f t="shared" si="839"/>
        <v>166</v>
      </c>
      <c r="E174" s="5" t="s">
        <v>169</v>
      </c>
      <c r="F174" s="13">
        <f t="shared" ref="F174:F176" si="841">+D174*C174</f>
        <v>2071.6800000000003</v>
      </c>
      <c r="G174" s="10" t="str">
        <f>IFERROR(VLOOKUP(A174,'1'!U:V,2,0),"0")</f>
        <v>0</v>
      </c>
      <c r="H174" s="5" t="s">
        <v>169</v>
      </c>
      <c r="I174" s="15">
        <f t="shared" ref="I174:I176" si="842">+G174*C174</f>
        <v>0</v>
      </c>
      <c r="J174" s="10" t="str">
        <f>IFERROR(VLOOKUP(A174,'2'!U:V,2,0),"0")</f>
        <v>0</v>
      </c>
      <c r="K174" s="5" t="s">
        <v>169</v>
      </c>
      <c r="L174" s="15">
        <f t="shared" ref="L174:L176" si="843">+J174*C174</f>
        <v>0</v>
      </c>
      <c r="M174" s="10">
        <f>IFERROR(VLOOKUP(A174,'3'!U:V,2,0),"0")</f>
        <v>40</v>
      </c>
      <c r="N174" s="5" t="s">
        <v>169</v>
      </c>
      <c r="O174" s="15">
        <f t="shared" ref="O174:O176" si="844">+M174*C174</f>
        <v>499.20000000000005</v>
      </c>
      <c r="P174" s="10" t="str">
        <f>IFERROR(VLOOKUP(A174,'4'!U:V,2,0),"0")</f>
        <v>0</v>
      </c>
      <c r="Q174" s="5" t="s">
        <v>169</v>
      </c>
      <c r="R174" s="15">
        <f t="shared" ref="R174:R176" si="845">+P174*C174</f>
        <v>0</v>
      </c>
      <c r="S174" s="10">
        <f>IFERROR(VLOOKUP(A174,'5'!U:V,2,0),"0")</f>
        <v>5</v>
      </c>
      <c r="T174" s="5" t="s">
        <v>169</v>
      </c>
      <c r="U174" s="15">
        <f t="shared" ref="U174:U176" si="846">+S174*C174</f>
        <v>62.400000000000006</v>
      </c>
      <c r="V174" s="10">
        <f>IFERROR(VLOOKUP(A174,'6'!U:V,2,0),"0")</f>
        <v>4</v>
      </c>
      <c r="W174" s="5" t="s">
        <v>169</v>
      </c>
      <c r="X174" s="15">
        <f t="shared" si="840"/>
        <v>49.92</v>
      </c>
      <c r="Y174" s="10">
        <f>IFERROR(VLOOKUP(A174,'7'!U:V,2,0),"0")</f>
        <v>13</v>
      </c>
      <c r="Z174" s="5" t="s">
        <v>169</v>
      </c>
      <c r="AA174" s="15">
        <f t="shared" ref="AA174:AA176" si="847">+Y174*C174</f>
        <v>162.24</v>
      </c>
      <c r="AB174" s="10">
        <f>IFERROR(VLOOKUP(A174,'8'!U:V,2,0),"0")</f>
        <v>20</v>
      </c>
      <c r="AC174" s="5" t="s">
        <v>169</v>
      </c>
      <c r="AD174" s="15">
        <f t="shared" ref="AD174:AD176" si="848">+AB174*C174</f>
        <v>249.60000000000002</v>
      </c>
      <c r="AE174" s="10" t="str">
        <f>IFERROR(VLOOKUP(A174,'9'!U:V,2,0),"0")</f>
        <v>0</v>
      </c>
      <c r="AF174" s="5" t="s">
        <v>169</v>
      </c>
      <c r="AG174" s="15">
        <f t="shared" ref="AG174:AG176" si="849">+AE174*C174</f>
        <v>0</v>
      </c>
      <c r="AH174" s="10" t="str">
        <f>IFERROR(VLOOKUP(A174,'10'!U:V,2,0),"0")</f>
        <v>0</v>
      </c>
      <c r="AI174" s="5" t="s">
        <v>169</v>
      </c>
      <c r="AJ174" s="15">
        <f t="shared" ref="AJ174:AJ176" si="850">+AH174*C174</f>
        <v>0</v>
      </c>
      <c r="AK174" s="10">
        <f>IFERROR(VLOOKUP(A174,'11'!U:V,2,0),"0")</f>
        <v>12</v>
      </c>
      <c r="AL174" s="5" t="s">
        <v>169</v>
      </c>
      <c r="AM174" s="15">
        <f t="shared" ref="AM174:AM176" si="851">+AK174*C174</f>
        <v>149.76</v>
      </c>
      <c r="AN174" s="10">
        <f>IFERROR(VLOOKUP(A174,'12'!U:V,2,0),"0")</f>
        <v>8</v>
      </c>
      <c r="AO174" s="5" t="s">
        <v>169</v>
      </c>
      <c r="AP174" s="15">
        <f t="shared" ref="AP174:AP176" si="852">+AN174*C174</f>
        <v>99.84</v>
      </c>
      <c r="AQ174" s="10">
        <f>IFERROR(VLOOKUP(A174,'13'!U:V,2,0),"0")</f>
        <v>12</v>
      </c>
      <c r="AR174" s="5" t="s">
        <v>169</v>
      </c>
      <c r="AS174" s="15">
        <f t="shared" ref="AS174:AS176" si="853">+AQ174*C174</f>
        <v>149.76</v>
      </c>
      <c r="AT174" s="10" t="str">
        <f>IFERROR(VLOOKUP(A174,'14'!U:V,2,0),"0")</f>
        <v>0</v>
      </c>
      <c r="AU174" s="5" t="s">
        <v>169</v>
      </c>
      <c r="AV174" s="15">
        <f t="shared" ref="AV174:AV176" si="854">+AT174*C174</f>
        <v>0</v>
      </c>
      <c r="AW174" s="10" t="str">
        <f>IFERROR(VLOOKUP(A174,'15'!U:V,2,0),"0")</f>
        <v>0</v>
      </c>
      <c r="AX174" s="5" t="s">
        <v>169</v>
      </c>
      <c r="AY174" s="15">
        <f t="shared" ref="AY174:AY176" si="855">+AW174*C174</f>
        <v>0</v>
      </c>
      <c r="AZ174" s="10" t="str">
        <f>IFERROR(VLOOKUP(A174,'16'!U:V,2,0),"0")</f>
        <v>0</v>
      </c>
      <c r="BA174" s="5" t="s">
        <v>169</v>
      </c>
      <c r="BB174" s="15">
        <f t="shared" ref="BB174:BB176" si="856">+AZ174*C174</f>
        <v>0</v>
      </c>
      <c r="BC174" s="10" t="str">
        <f>IFERROR(VLOOKUP(A174,'17'!U:V,2,0),"0")</f>
        <v>0</v>
      </c>
      <c r="BD174" s="5" t="s">
        <v>169</v>
      </c>
      <c r="BE174" s="15">
        <f t="shared" ref="BE174:BE176" si="857">+BC174*C174</f>
        <v>0</v>
      </c>
      <c r="BF174" s="10">
        <f>IFERROR(VLOOKUP(A174,'18'!U:V,2,0),"0")</f>
        <v>12</v>
      </c>
      <c r="BG174" s="5" t="s">
        <v>169</v>
      </c>
      <c r="BH174" s="15">
        <f t="shared" ref="BH174:BH176" si="858">+BF174*C174</f>
        <v>149.76</v>
      </c>
      <c r="BI174" s="10">
        <f>IFERROR(VLOOKUP(A174,'19'!U:V,2,0),"0")</f>
        <v>12</v>
      </c>
      <c r="BJ174" s="5" t="s">
        <v>169</v>
      </c>
      <c r="BK174" s="15">
        <f t="shared" ref="BK174:BK176" si="859">+BI174*C174</f>
        <v>149.76</v>
      </c>
      <c r="BL174" s="10" t="str">
        <f>IFERROR(VLOOKUP(A174,'20'!U:V,2,0),"0")</f>
        <v>0</v>
      </c>
      <c r="BM174" s="5" t="s">
        <v>169</v>
      </c>
      <c r="BN174" s="15">
        <f t="shared" ref="BN174:BN176" si="860">+BL174*C174</f>
        <v>0</v>
      </c>
      <c r="BO174" s="10" t="str">
        <f>IFERROR(VLOOKUP(A174,'21'!U:V,2,0),"0")</f>
        <v>0</v>
      </c>
      <c r="BP174" s="5" t="s">
        <v>169</v>
      </c>
      <c r="BQ174" s="15">
        <f t="shared" ref="BQ174:BQ176" si="861">+BO174*C174</f>
        <v>0</v>
      </c>
      <c r="BR174" s="10" t="str">
        <f>IFERROR(VLOOKUP(A174,'22'!U:V,2,0),"0")</f>
        <v>0</v>
      </c>
      <c r="BS174" s="5" t="s">
        <v>169</v>
      </c>
      <c r="BT174" s="15">
        <f t="shared" ref="BT174:BT176" si="862">+BR174*C174</f>
        <v>0</v>
      </c>
      <c r="BU174" s="10">
        <f>IFERROR(VLOOKUP(A174,'23'!U:V,2,0),"0")</f>
        <v>16</v>
      </c>
      <c r="BV174" s="5" t="s">
        <v>169</v>
      </c>
      <c r="BW174" s="15">
        <f t="shared" ref="BW174:BW176" si="863">+BU174*C174</f>
        <v>199.68</v>
      </c>
      <c r="BX174" s="10">
        <f>IFERROR(VLOOKUP(A174,'24'!U:V,2,0),"0")</f>
        <v>12</v>
      </c>
      <c r="BY174" s="5" t="s">
        <v>169</v>
      </c>
      <c r="BZ174" s="15">
        <f t="shared" ref="BZ174:BZ176" si="864">+BX174*C174</f>
        <v>149.76</v>
      </c>
      <c r="CA174" s="10" t="str">
        <f>IFERROR(VLOOKUP(A174,'25'!U:V,2,0),"0")</f>
        <v>0</v>
      </c>
      <c r="CB174" s="5" t="s">
        <v>169</v>
      </c>
      <c r="CC174" s="15">
        <f t="shared" ref="CC174:CC176" si="865">+CA174*C174</f>
        <v>0</v>
      </c>
      <c r="CD174" s="10" t="str">
        <f>IFERROR(VLOOKUP(A174,'26'!U:V,2,0),"0")</f>
        <v>0</v>
      </c>
      <c r="CE174" s="5" t="s">
        <v>169</v>
      </c>
      <c r="CF174" s="15">
        <f t="shared" ref="CF174:CF176" si="866">+CD174*C174</f>
        <v>0</v>
      </c>
      <c r="CG174" s="10" t="str">
        <f>IFERROR(VLOOKUP(A174,'27'!U:V,2,0),"0")</f>
        <v>0</v>
      </c>
      <c r="CH174" s="5" t="s">
        <v>169</v>
      </c>
      <c r="CI174" s="15">
        <f t="shared" ref="CI174:CI176" si="867">+CG174*C174</f>
        <v>0</v>
      </c>
      <c r="CJ174" s="10" t="str">
        <f>IFERROR(VLOOKUP(A174,'28'!U:V,2,0),"0")</f>
        <v>0</v>
      </c>
      <c r="CK174" s="5" t="s">
        <v>169</v>
      </c>
      <c r="CL174" s="15">
        <f t="shared" ref="CL174:CL176" si="868">+CJ174*C174</f>
        <v>0</v>
      </c>
      <c r="CM174" s="10" t="str">
        <f>IFERROR(VLOOKUP(A174,'29'!U:V,2,0),"0")</f>
        <v>0</v>
      </c>
      <c r="CN174" s="5" t="s">
        <v>169</v>
      </c>
      <c r="CO174" s="15">
        <f t="shared" ref="CO174:CO176" si="869">+CM174*C174</f>
        <v>0</v>
      </c>
      <c r="CP174" s="10" t="str">
        <f>IFERROR(VLOOKUP(A174,'30'!U:V,2,0),"0")</f>
        <v>0</v>
      </c>
      <c r="CQ174" s="5" t="s">
        <v>169</v>
      </c>
      <c r="CR174" s="15">
        <f t="shared" ref="CR174:CR176" si="870">+CP174*C174</f>
        <v>0</v>
      </c>
      <c r="CS174" s="10" t="str">
        <f>IFERROR(VLOOKUP(A174,'31'!U:V,2,0),"0")</f>
        <v>0</v>
      </c>
      <c r="CT174" s="5" t="s">
        <v>169</v>
      </c>
      <c r="CU174" s="15">
        <f t="shared" ref="CU174:CU176" si="871">+CS174*C174</f>
        <v>0</v>
      </c>
      <c r="CV174" s="10" t="str">
        <f>IFERROR(VLOOKUP(A174,'เซต1-28'!V:W,2,0),"0")</f>
        <v>0</v>
      </c>
      <c r="CW174" s="5" t="s">
        <v>169</v>
      </c>
      <c r="CX174" s="15">
        <f t="shared" ref="CX174:CX176" si="872">+CV174*CO174</f>
        <v>0</v>
      </c>
    </row>
    <row r="175" spans="1:102" x14ac:dyDescent="0.25">
      <c r="A175" s="5" t="s">
        <v>4323</v>
      </c>
      <c r="B175" s="4" t="s">
        <v>4324</v>
      </c>
      <c r="C175" s="13">
        <v>28.88</v>
      </c>
      <c r="D175" s="19">
        <f t="shared" si="839"/>
        <v>17</v>
      </c>
      <c r="E175" s="5" t="s">
        <v>168</v>
      </c>
      <c r="F175" s="13">
        <f t="shared" si="841"/>
        <v>490.96</v>
      </c>
      <c r="G175" s="10" t="str">
        <f>IFERROR(VLOOKUP(A175,'1'!U:V,2,0),"0")</f>
        <v>0</v>
      </c>
      <c r="H175" s="5" t="s">
        <v>168</v>
      </c>
      <c r="I175" s="15">
        <f t="shared" si="842"/>
        <v>0</v>
      </c>
      <c r="J175" s="10" t="str">
        <f>IFERROR(VLOOKUP(A175,'2'!U:V,2,0),"0")</f>
        <v>0</v>
      </c>
      <c r="K175" s="5" t="s">
        <v>168</v>
      </c>
      <c r="L175" s="15">
        <f t="shared" si="843"/>
        <v>0</v>
      </c>
      <c r="M175" s="10" t="str">
        <f>IFERROR(VLOOKUP(A175,'3'!U:V,2,0),"0")</f>
        <v>0</v>
      </c>
      <c r="N175" s="5" t="s">
        <v>168</v>
      </c>
      <c r="O175" s="15">
        <f t="shared" si="844"/>
        <v>0</v>
      </c>
      <c r="P175" s="10" t="str">
        <f>IFERROR(VLOOKUP(A175,'4'!U:V,2,0),"0")</f>
        <v>0</v>
      </c>
      <c r="Q175" s="5" t="s">
        <v>168</v>
      </c>
      <c r="R175" s="15">
        <f t="shared" si="845"/>
        <v>0</v>
      </c>
      <c r="S175" s="10">
        <f>IFERROR(VLOOKUP(A175,'5'!U:V,2,0),"0")</f>
        <v>1</v>
      </c>
      <c r="T175" s="5" t="s">
        <v>168</v>
      </c>
      <c r="U175" s="15">
        <f t="shared" si="846"/>
        <v>28.88</v>
      </c>
      <c r="V175" s="10">
        <f>IFERROR(VLOOKUP(A175,'6'!U:V,2,0),"0")</f>
        <v>1</v>
      </c>
      <c r="W175" s="5" t="s">
        <v>168</v>
      </c>
      <c r="X175" s="15">
        <f t="shared" ref="X175:X176" si="873">+V175*C175</f>
        <v>28.88</v>
      </c>
      <c r="Y175" s="10" t="str">
        <f>IFERROR(VLOOKUP(A175,'7'!U:V,2,0),"0")</f>
        <v>0</v>
      </c>
      <c r="Z175" s="5" t="s">
        <v>168</v>
      </c>
      <c r="AA175" s="15">
        <f t="shared" si="847"/>
        <v>0</v>
      </c>
      <c r="AB175" s="10" t="str">
        <f>IFERROR(VLOOKUP(A175,'8'!U:V,2,0),"0")</f>
        <v>0</v>
      </c>
      <c r="AC175" s="5" t="s">
        <v>168</v>
      </c>
      <c r="AD175" s="15">
        <f t="shared" si="848"/>
        <v>0</v>
      </c>
      <c r="AE175" s="10" t="str">
        <f>IFERROR(VLOOKUP(A175,'9'!U:V,2,0),"0")</f>
        <v>0</v>
      </c>
      <c r="AF175" s="5" t="s">
        <v>168</v>
      </c>
      <c r="AG175" s="15">
        <f t="shared" si="849"/>
        <v>0</v>
      </c>
      <c r="AH175" s="10" t="str">
        <f>IFERROR(VLOOKUP(A175,'10'!U:V,2,0),"0")</f>
        <v>0</v>
      </c>
      <c r="AI175" s="5" t="s">
        <v>168</v>
      </c>
      <c r="AJ175" s="15">
        <f t="shared" si="850"/>
        <v>0</v>
      </c>
      <c r="AK175" s="10" t="str">
        <f>IFERROR(VLOOKUP(A175,'11'!U:V,2,0),"0")</f>
        <v>0</v>
      </c>
      <c r="AL175" s="5" t="s">
        <v>168</v>
      </c>
      <c r="AM175" s="15">
        <f t="shared" si="851"/>
        <v>0</v>
      </c>
      <c r="AN175" s="10">
        <f>IFERROR(VLOOKUP(A175,'12'!U:V,2,0),"0")</f>
        <v>1</v>
      </c>
      <c r="AO175" s="5" t="s">
        <v>168</v>
      </c>
      <c r="AP175" s="15">
        <f t="shared" si="852"/>
        <v>28.88</v>
      </c>
      <c r="AQ175" s="10">
        <f>IFERROR(VLOOKUP(A175,'13'!U:V,2,0),"0")</f>
        <v>3</v>
      </c>
      <c r="AR175" s="5" t="s">
        <v>168</v>
      </c>
      <c r="AS175" s="15">
        <f t="shared" si="853"/>
        <v>86.64</v>
      </c>
      <c r="AT175" s="10">
        <f>IFERROR(VLOOKUP(A175,'14'!U:V,2,0),"0")</f>
        <v>5</v>
      </c>
      <c r="AU175" s="5" t="s">
        <v>168</v>
      </c>
      <c r="AV175" s="15">
        <f t="shared" si="854"/>
        <v>144.4</v>
      </c>
      <c r="AW175" s="10">
        <f>IFERROR(VLOOKUP(A175,'15'!U:V,2,0),"0")</f>
        <v>1</v>
      </c>
      <c r="AX175" s="5" t="s">
        <v>168</v>
      </c>
      <c r="AY175" s="15">
        <f t="shared" si="855"/>
        <v>28.88</v>
      </c>
      <c r="AZ175" s="10">
        <f>IFERROR(VLOOKUP(A175,'16'!U:V,2,0),"0")</f>
        <v>3</v>
      </c>
      <c r="BA175" s="5" t="s">
        <v>168</v>
      </c>
      <c r="BB175" s="15">
        <f t="shared" si="856"/>
        <v>86.64</v>
      </c>
      <c r="BC175" s="10">
        <f>IFERROR(VLOOKUP(A175,'17'!U:V,2,0),"0")</f>
        <v>1</v>
      </c>
      <c r="BD175" s="5" t="s">
        <v>168</v>
      </c>
      <c r="BE175" s="15">
        <f t="shared" si="857"/>
        <v>28.88</v>
      </c>
      <c r="BF175" s="10" t="str">
        <f>IFERROR(VLOOKUP(A175,'18'!U:V,2,0),"0")</f>
        <v>0</v>
      </c>
      <c r="BG175" s="5" t="s">
        <v>168</v>
      </c>
      <c r="BH175" s="15">
        <f t="shared" si="858"/>
        <v>0</v>
      </c>
      <c r="BI175" s="10" t="str">
        <f>IFERROR(VLOOKUP(A175,'19'!U:V,2,0),"0")</f>
        <v>0</v>
      </c>
      <c r="BJ175" s="5" t="s">
        <v>168</v>
      </c>
      <c r="BK175" s="15">
        <f t="shared" si="859"/>
        <v>0</v>
      </c>
      <c r="BL175" s="10">
        <f>IFERROR(VLOOKUP(A175,'20'!U:V,2,0),"0")</f>
        <v>1</v>
      </c>
      <c r="BM175" s="5" t="s">
        <v>168</v>
      </c>
      <c r="BN175" s="15">
        <f t="shared" si="860"/>
        <v>28.88</v>
      </c>
      <c r="BO175" s="10" t="str">
        <f>IFERROR(VLOOKUP(A175,'21'!U:V,2,0),"0")</f>
        <v>0</v>
      </c>
      <c r="BP175" s="5" t="s">
        <v>168</v>
      </c>
      <c r="BQ175" s="15">
        <f t="shared" si="861"/>
        <v>0</v>
      </c>
      <c r="BR175" s="10" t="str">
        <f>IFERROR(VLOOKUP(A175,'22'!U:V,2,0),"0")</f>
        <v>0</v>
      </c>
      <c r="BS175" s="5" t="s">
        <v>168</v>
      </c>
      <c r="BT175" s="15">
        <f t="shared" si="862"/>
        <v>0</v>
      </c>
      <c r="BU175" s="10" t="str">
        <f>IFERROR(VLOOKUP(A175,'23'!U:V,2,0),"0")</f>
        <v>0</v>
      </c>
      <c r="BV175" s="5" t="s">
        <v>168</v>
      </c>
      <c r="BW175" s="15">
        <f t="shared" si="863"/>
        <v>0</v>
      </c>
      <c r="BX175" s="10" t="str">
        <f>IFERROR(VLOOKUP(A175,'24'!U:V,2,0),"0")</f>
        <v>0</v>
      </c>
      <c r="BY175" s="5" t="s">
        <v>168</v>
      </c>
      <c r="BZ175" s="15">
        <f t="shared" si="864"/>
        <v>0</v>
      </c>
      <c r="CA175" s="10" t="str">
        <f>IFERROR(VLOOKUP(A175,'25'!U:V,2,0),"0")</f>
        <v>0</v>
      </c>
      <c r="CB175" s="5" t="s">
        <v>168</v>
      </c>
      <c r="CC175" s="15">
        <f t="shared" si="865"/>
        <v>0</v>
      </c>
      <c r="CD175" s="10" t="str">
        <f>IFERROR(VLOOKUP(A175,'26'!U:V,2,0),"0")</f>
        <v>0</v>
      </c>
      <c r="CE175" s="5" t="s">
        <v>168</v>
      </c>
      <c r="CF175" s="15">
        <f t="shared" si="866"/>
        <v>0</v>
      </c>
      <c r="CG175" s="10" t="str">
        <f>IFERROR(VLOOKUP(A175,'27'!U:V,2,0),"0")</f>
        <v>0</v>
      </c>
      <c r="CH175" s="5" t="s">
        <v>168</v>
      </c>
      <c r="CI175" s="15">
        <f t="shared" si="867"/>
        <v>0</v>
      </c>
      <c r="CJ175" s="10" t="str">
        <f>IFERROR(VLOOKUP(A175,'28'!U:V,2,0),"0")</f>
        <v>0</v>
      </c>
      <c r="CK175" s="5" t="s">
        <v>168</v>
      </c>
      <c r="CL175" s="15">
        <f t="shared" si="868"/>
        <v>0</v>
      </c>
      <c r="CM175" s="10" t="str">
        <f>IFERROR(VLOOKUP(A175,'29'!U:V,2,0),"0")</f>
        <v>0</v>
      </c>
      <c r="CN175" s="5" t="s">
        <v>168</v>
      </c>
      <c r="CO175" s="15">
        <f t="shared" si="869"/>
        <v>0</v>
      </c>
      <c r="CP175" s="10" t="str">
        <f>IFERROR(VLOOKUP(A175,'30'!U:V,2,0),"0")</f>
        <v>0</v>
      </c>
      <c r="CQ175" s="5" t="s">
        <v>168</v>
      </c>
      <c r="CR175" s="15">
        <f t="shared" si="870"/>
        <v>0</v>
      </c>
      <c r="CS175" s="10" t="str">
        <f>IFERROR(VLOOKUP(A175,'31'!U:V,2,0),"0")</f>
        <v>0</v>
      </c>
      <c r="CT175" s="5" t="s">
        <v>168</v>
      </c>
      <c r="CU175" s="15">
        <f t="shared" si="871"/>
        <v>0</v>
      </c>
      <c r="CV175" s="10" t="str">
        <f>IFERROR(VLOOKUP(A175,'เซต1-28'!V:W,2,0),"0")</f>
        <v>0</v>
      </c>
      <c r="CW175" s="5" t="s">
        <v>168</v>
      </c>
      <c r="CX175" s="15">
        <f t="shared" si="872"/>
        <v>0</v>
      </c>
    </row>
    <row r="176" spans="1:102" x14ac:dyDescent="0.25">
      <c r="A176" s="5" t="s">
        <v>4345</v>
      </c>
      <c r="B176" s="4" t="s">
        <v>4346</v>
      </c>
      <c r="C176" s="13">
        <v>0</v>
      </c>
      <c r="D176" s="19">
        <f t="shared" si="839"/>
        <v>1</v>
      </c>
      <c r="E176" s="5" t="s">
        <v>168</v>
      </c>
      <c r="F176" s="13">
        <f t="shared" si="841"/>
        <v>0</v>
      </c>
      <c r="G176" s="10" t="str">
        <f>IFERROR(VLOOKUP(A176,'1'!U:V,2,0),"0")</f>
        <v>0</v>
      </c>
      <c r="H176" s="5" t="s">
        <v>168</v>
      </c>
      <c r="I176" s="15">
        <f t="shared" si="842"/>
        <v>0</v>
      </c>
      <c r="J176" s="10" t="str">
        <f>IFERROR(VLOOKUP(A176,'2'!U:V,2,0),"0")</f>
        <v>0</v>
      </c>
      <c r="K176" s="5" t="s">
        <v>168</v>
      </c>
      <c r="L176" s="15">
        <f t="shared" si="843"/>
        <v>0</v>
      </c>
      <c r="M176" s="10" t="str">
        <f>IFERROR(VLOOKUP(A176,'3'!U:V,2,0),"0")</f>
        <v>0</v>
      </c>
      <c r="N176" s="5" t="s">
        <v>168</v>
      </c>
      <c r="O176" s="15">
        <f t="shared" si="844"/>
        <v>0</v>
      </c>
      <c r="P176" s="10" t="str">
        <f>IFERROR(VLOOKUP(A176,'4'!U:V,2,0),"0")</f>
        <v>0</v>
      </c>
      <c r="Q176" s="5" t="s">
        <v>168</v>
      </c>
      <c r="R176" s="15">
        <f t="shared" si="845"/>
        <v>0</v>
      </c>
      <c r="S176" s="10">
        <f>IFERROR(VLOOKUP(A176,'5'!U:V,2,0),"0")</f>
        <v>1</v>
      </c>
      <c r="T176" s="5" t="s">
        <v>168</v>
      </c>
      <c r="U176" s="15">
        <f t="shared" si="846"/>
        <v>0</v>
      </c>
      <c r="V176" s="10" t="str">
        <f>IFERROR(VLOOKUP(A176,'6'!U:V,2,0),"0")</f>
        <v>0</v>
      </c>
      <c r="W176" s="5" t="s">
        <v>168</v>
      </c>
      <c r="X176" s="15">
        <f t="shared" si="873"/>
        <v>0</v>
      </c>
      <c r="Y176" s="10" t="str">
        <f>IFERROR(VLOOKUP(A176,'7'!U:V,2,0),"0")</f>
        <v>0</v>
      </c>
      <c r="Z176" s="5" t="s">
        <v>168</v>
      </c>
      <c r="AA176" s="15">
        <f t="shared" si="847"/>
        <v>0</v>
      </c>
      <c r="AB176" s="10" t="str">
        <f>IFERROR(VLOOKUP(A176,'8'!U:V,2,0),"0")</f>
        <v>0</v>
      </c>
      <c r="AC176" s="5" t="s">
        <v>168</v>
      </c>
      <c r="AD176" s="15">
        <f t="shared" si="848"/>
        <v>0</v>
      </c>
      <c r="AE176" s="10" t="str">
        <f>IFERROR(VLOOKUP(A176,'9'!U:V,2,0),"0")</f>
        <v>0</v>
      </c>
      <c r="AF176" s="5" t="s">
        <v>168</v>
      </c>
      <c r="AG176" s="15">
        <f t="shared" si="849"/>
        <v>0</v>
      </c>
      <c r="AH176" s="10" t="str">
        <f>IFERROR(VLOOKUP(A176,'10'!U:V,2,0),"0")</f>
        <v>0</v>
      </c>
      <c r="AI176" s="5" t="s">
        <v>168</v>
      </c>
      <c r="AJ176" s="15">
        <f t="shared" si="850"/>
        <v>0</v>
      </c>
      <c r="AK176" s="10" t="str">
        <f>IFERROR(VLOOKUP(A176,'11'!U:V,2,0),"0")</f>
        <v>0</v>
      </c>
      <c r="AL176" s="5" t="s">
        <v>168</v>
      </c>
      <c r="AM176" s="15">
        <f t="shared" si="851"/>
        <v>0</v>
      </c>
      <c r="AN176" s="10" t="str">
        <f>IFERROR(VLOOKUP(A176,'12'!U:V,2,0),"0")</f>
        <v>0</v>
      </c>
      <c r="AO176" s="5" t="s">
        <v>168</v>
      </c>
      <c r="AP176" s="15">
        <f t="shared" si="852"/>
        <v>0</v>
      </c>
      <c r="AQ176" s="10" t="str">
        <f>IFERROR(VLOOKUP(A176,'13'!U:V,2,0),"0")</f>
        <v>0</v>
      </c>
      <c r="AR176" s="5" t="s">
        <v>168</v>
      </c>
      <c r="AS176" s="15">
        <f t="shared" si="853"/>
        <v>0</v>
      </c>
      <c r="AT176" s="10" t="str">
        <f>IFERROR(VLOOKUP(A176,'14'!U:V,2,0),"0")</f>
        <v>0</v>
      </c>
      <c r="AU176" s="5" t="s">
        <v>168</v>
      </c>
      <c r="AV176" s="15">
        <f t="shared" si="854"/>
        <v>0</v>
      </c>
      <c r="AW176" s="10" t="str">
        <f>IFERROR(VLOOKUP(A176,'15'!U:V,2,0),"0")</f>
        <v>0</v>
      </c>
      <c r="AX176" s="5" t="s">
        <v>168</v>
      </c>
      <c r="AY176" s="15">
        <f t="shared" si="855"/>
        <v>0</v>
      </c>
      <c r="AZ176" s="10" t="str">
        <f>IFERROR(VLOOKUP(A176,'16'!U:V,2,0),"0")</f>
        <v>0</v>
      </c>
      <c r="BA176" s="5" t="s">
        <v>168</v>
      </c>
      <c r="BB176" s="15">
        <f t="shared" si="856"/>
        <v>0</v>
      </c>
      <c r="BC176" s="10" t="str">
        <f>IFERROR(VLOOKUP(A176,'17'!U:V,2,0),"0")</f>
        <v>0</v>
      </c>
      <c r="BD176" s="5" t="s">
        <v>168</v>
      </c>
      <c r="BE176" s="15">
        <f t="shared" si="857"/>
        <v>0</v>
      </c>
      <c r="BF176" s="10" t="str">
        <f>IFERROR(VLOOKUP(A176,'18'!U:V,2,0),"0")</f>
        <v>0</v>
      </c>
      <c r="BG176" s="5" t="s">
        <v>168</v>
      </c>
      <c r="BH176" s="15">
        <f t="shared" si="858"/>
        <v>0</v>
      </c>
      <c r="BI176" s="10" t="str">
        <f>IFERROR(VLOOKUP(A176,'19'!U:V,2,0),"0")</f>
        <v>0</v>
      </c>
      <c r="BJ176" s="5" t="s">
        <v>168</v>
      </c>
      <c r="BK176" s="15">
        <f t="shared" si="859"/>
        <v>0</v>
      </c>
      <c r="BL176" s="10" t="str">
        <f>IFERROR(VLOOKUP(A176,'20'!U:V,2,0),"0")</f>
        <v>0</v>
      </c>
      <c r="BM176" s="5" t="s">
        <v>168</v>
      </c>
      <c r="BN176" s="15">
        <f t="shared" si="860"/>
        <v>0</v>
      </c>
      <c r="BO176" s="10" t="str">
        <f>IFERROR(VLOOKUP(A176,'21'!U:V,2,0),"0")</f>
        <v>0</v>
      </c>
      <c r="BP176" s="5" t="s">
        <v>168</v>
      </c>
      <c r="BQ176" s="15">
        <f t="shared" si="861"/>
        <v>0</v>
      </c>
      <c r="BR176" s="10" t="str">
        <f>IFERROR(VLOOKUP(A176,'22'!U:V,2,0),"0")</f>
        <v>0</v>
      </c>
      <c r="BS176" s="5" t="s">
        <v>168</v>
      </c>
      <c r="BT176" s="15">
        <f t="shared" si="862"/>
        <v>0</v>
      </c>
      <c r="BU176" s="10" t="str">
        <f>IFERROR(VLOOKUP(A176,'23'!U:V,2,0),"0")</f>
        <v>0</v>
      </c>
      <c r="BV176" s="5" t="s">
        <v>168</v>
      </c>
      <c r="BW176" s="15">
        <f t="shared" si="863"/>
        <v>0</v>
      </c>
      <c r="BX176" s="10" t="str">
        <f>IFERROR(VLOOKUP(A176,'24'!U:V,2,0),"0")</f>
        <v>0</v>
      </c>
      <c r="BY176" s="5" t="s">
        <v>168</v>
      </c>
      <c r="BZ176" s="15">
        <f t="shared" si="864"/>
        <v>0</v>
      </c>
      <c r="CA176" s="10" t="str">
        <f>IFERROR(VLOOKUP(A176,'25'!U:V,2,0),"0")</f>
        <v>0</v>
      </c>
      <c r="CB176" s="5" t="s">
        <v>168</v>
      </c>
      <c r="CC176" s="15">
        <f t="shared" si="865"/>
        <v>0</v>
      </c>
      <c r="CD176" s="10" t="str">
        <f>IFERROR(VLOOKUP(A176,'26'!U:V,2,0),"0")</f>
        <v>0</v>
      </c>
      <c r="CE176" s="5" t="s">
        <v>168</v>
      </c>
      <c r="CF176" s="15">
        <f t="shared" si="866"/>
        <v>0</v>
      </c>
      <c r="CG176" s="10" t="str">
        <f>IFERROR(VLOOKUP(A176,'27'!U:V,2,0),"0")</f>
        <v>0</v>
      </c>
      <c r="CH176" s="5" t="s">
        <v>168</v>
      </c>
      <c r="CI176" s="15">
        <f t="shared" si="867"/>
        <v>0</v>
      </c>
      <c r="CJ176" s="10" t="str">
        <f>IFERROR(VLOOKUP(A176,'28'!U:V,2,0),"0")</f>
        <v>0</v>
      </c>
      <c r="CK176" s="5" t="s">
        <v>168</v>
      </c>
      <c r="CL176" s="15">
        <f t="shared" si="868"/>
        <v>0</v>
      </c>
      <c r="CM176" s="10" t="str">
        <f>IFERROR(VLOOKUP(A176,'29'!U:V,2,0),"0")</f>
        <v>0</v>
      </c>
      <c r="CN176" s="5" t="s">
        <v>168</v>
      </c>
      <c r="CO176" s="15">
        <f t="shared" si="869"/>
        <v>0</v>
      </c>
      <c r="CP176" s="10" t="str">
        <f>IFERROR(VLOOKUP(A176,'30'!U:V,2,0),"0")</f>
        <v>0</v>
      </c>
      <c r="CQ176" s="5" t="s">
        <v>168</v>
      </c>
      <c r="CR176" s="15">
        <f t="shared" si="870"/>
        <v>0</v>
      </c>
      <c r="CS176" s="10" t="str">
        <f>IFERROR(VLOOKUP(A176,'31'!U:V,2,0),"0")</f>
        <v>0</v>
      </c>
      <c r="CT176" s="5" t="s">
        <v>168</v>
      </c>
      <c r="CU176" s="15">
        <f t="shared" si="871"/>
        <v>0</v>
      </c>
      <c r="CV176" s="10" t="str">
        <f>IFERROR(VLOOKUP(A176,'เซต1-28'!V:W,2,0),"0")</f>
        <v>0</v>
      </c>
      <c r="CW176" s="5" t="s">
        <v>168</v>
      </c>
      <c r="CX176" s="15">
        <f t="shared" si="872"/>
        <v>0</v>
      </c>
    </row>
    <row r="177" spans="1:102" x14ac:dyDescent="0.25">
      <c r="A177" s="5" t="s">
        <v>4529</v>
      </c>
      <c r="B177" s="4" t="s">
        <v>4530</v>
      </c>
      <c r="C177" s="13">
        <v>12.68</v>
      </c>
      <c r="D177" s="19">
        <f t="shared" si="839"/>
        <v>28</v>
      </c>
      <c r="E177" s="5" t="s">
        <v>168</v>
      </c>
      <c r="F177" s="13">
        <f t="shared" ref="F177:F178" si="874">+D177*C177</f>
        <v>355.03999999999996</v>
      </c>
      <c r="G177" s="10" t="str">
        <f>IFERROR(VLOOKUP(A177,'1'!U:V,2,0),"0")</f>
        <v>0</v>
      </c>
      <c r="H177" s="5" t="s">
        <v>168</v>
      </c>
      <c r="I177" s="15">
        <f t="shared" ref="I177:I178" si="875">+G177*C177</f>
        <v>0</v>
      </c>
      <c r="J177" s="10" t="str">
        <f>IFERROR(VLOOKUP(A177,'2'!U:V,2,0),"0")</f>
        <v>0</v>
      </c>
      <c r="K177" s="5" t="s">
        <v>168</v>
      </c>
      <c r="L177" s="15">
        <f t="shared" ref="L177:L178" si="876">+J177*C177</f>
        <v>0</v>
      </c>
      <c r="M177" s="10" t="str">
        <f>IFERROR(VLOOKUP(A177,'3'!U:V,2,0),"0")</f>
        <v>0</v>
      </c>
      <c r="N177" s="5" t="s">
        <v>168</v>
      </c>
      <c r="O177" s="15">
        <f t="shared" ref="O177:O178" si="877">+M177*C177</f>
        <v>0</v>
      </c>
      <c r="P177" s="10" t="str">
        <f>IFERROR(VLOOKUP(A177,'4'!U:V,2,0),"0")</f>
        <v>0</v>
      </c>
      <c r="Q177" s="5" t="s">
        <v>168</v>
      </c>
      <c r="R177" s="15">
        <f t="shared" ref="R177:R178" si="878">+P177*C177</f>
        <v>0</v>
      </c>
      <c r="S177" s="10" t="str">
        <f>IFERROR(VLOOKUP(A177,'5'!U:V,2,0),"0")</f>
        <v>0</v>
      </c>
      <c r="T177" s="5" t="s">
        <v>168</v>
      </c>
      <c r="U177" s="15">
        <f t="shared" ref="U177:U178" si="879">+S177*C177</f>
        <v>0</v>
      </c>
      <c r="V177" s="10">
        <f>IFERROR(VLOOKUP(A177,'6'!U:V,2,0),"0")</f>
        <v>15</v>
      </c>
      <c r="W177" s="5" t="s">
        <v>168</v>
      </c>
      <c r="X177" s="15">
        <f t="shared" ref="X177:X178" si="880">+V177*C177</f>
        <v>190.2</v>
      </c>
      <c r="Y177" s="10">
        <f>IFERROR(VLOOKUP(A177,'7'!U:V,2,0),"0")</f>
        <v>8</v>
      </c>
      <c r="Z177" s="5" t="s">
        <v>168</v>
      </c>
      <c r="AA177" s="15">
        <f t="shared" ref="AA177:AA178" si="881">+Y177*C177</f>
        <v>101.44</v>
      </c>
      <c r="AB177" s="10">
        <f>IFERROR(VLOOKUP(A177,'8'!U:V,2,0),"0")</f>
        <v>5</v>
      </c>
      <c r="AC177" s="5" t="s">
        <v>168</v>
      </c>
      <c r="AD177" s="15">
        <f t="shared" ref="AD177:AD178" si="882">+AB177*C177</f>
        <v>63.4</v>
      </c>
      <c r="AE177" s="10" t="str">
        <f>IFERROR(VLOOKUP(A177,'9'!U:V,2,0),"0")</f>
        <v>0</v>
      </c>
      <c r="AF177" s="5" t="s">
        <v>168</v>
      </c>
      <c r="AG177" s="15">
        <f t="shared" ref="AG177:AG178" si="883">+AE177*C177</f>
        <v>0</v>
      </c>
      <c r="AH177" s="10" t="str">
        <f>IFERROR(VLOOKUP(A177,'10'!U:V,2,0),"0")</f>
        <v>0</v>
      </c>
      <c r="AI177" s="5" t="s">
        <v>168</v>
      </c>
      <c r="AJ177" s="15">
        <f t="shared" ref="AJ177:AJ178" si="884">+AH177*C177</f>
        <v>0</v>
      </c>
      <c r="AK177" s="10" t="str">
        <f>IFERROR(VLOOKUP(A177,'11'!U:V,2,0),"0")</f>
        <v>0</v>
      </c>
      <c r="AL177" s="5" t="s">
        <v>168</v>
      </c>
      <c r="AM177" s="15">
        <f t="shared" ref="AM177:AM178" si="885">+AK177*C177</f>
        <v>0</v>
      </c>
      <c r="AN177" s="10" t="str">
        <f>IFERROR(VLOOKUP(A177,'12'!U:V,2,0),"0")</f>
        <v>0</v>
      </c>
      <c r="AO177" s="5" t="s">
        <v>168</v>
      </c>
      <c r="AP177" s="15">
        <f t="shared" ref="AP177:AP178" si="886">+AN177*C177</f>
        <v>0</v>
      </c>
      <c r="AQ177" s="10" t="str">
        <f>IFERROR(VLOOKUP(A177,'13'!U:V,2,0),"0")</f>
        <v>0</v>
      </c>
      <c r="AR177" s="5" t="s">
        <v>168</v>
      </c>
      <c r="AS177" s="15">
        <f t="shared" ref="AS177:AS178" si="887">+AQ177*C177</f>
        <v>0</v>
      </c>
      <c r="AT177" s="10" t="str">
        <f>IFERROR(VLOOKUP(A177,'14'!U:V,2,0),"0")</f>
        <v>0</v>
      </c>
      <c r="AU177" s="5" t="s">
        <v>168</v>
      </c>
      <c r="AV177" s="15">
        <f t="shared" ref="AV177:AV178" si="888">+AT177*C177</f>
        <v>0</v>
      </c>
      <c r="AW177" s="10" t="str">
        <f>IFERROR(VLOOKUP(A177,'15'!U:V,2,0),"0")</f>
        <v>0</v>
      </c>
      <c r="AX177" s="5" t="s">
        <v>168</v>
      </c>
      <c r="AY177" s="15">
        <f t="shared" ref="AY177:AY178" si="889">+AW177*C177</f>
        <v>0</v>
      </c>
      <c r="AZ177" s="10" t="str">
        <f>IFERROR(VLOOKUP(A177,'16'!U:V,2,0),"0")</f>
        <v>0</v>
      </c>
      <c r="BA177" s="5" t="s">
        <v>168</v>
      </c>
      <c r="BB177" s="15">
        <f t="shared" ref="BB177:BB178" si="890">+AZ177*C177</f>
        <v>0</v>
      </c>
      <c r="BC177" s="10" t="str">
        <f>IFERROR(VLOOKUP(A177,'17'!U:V,2,0),"0")</f>
        <v>0</v>
      </c>
      <c r="BD177" s="5" t="s">
        <v>168</v>
      </c>
      <c r="BE177" s="15">
        <f t="shared" ref="BE177:BE178" si="891">+BC177*C177</f>
        <v>0</v>
      </c>
      <c r="BF177" s="10" t="str">
        <f>IFERROR(VLOOKUP(A177,'18'!U:V,2,0),"0")</f>
        <v>0</v>
      </c>
      <c r="BG177" s="5" t="s">
        <v>168</v>
      </c>
      <c r="BH177" s="15">
        <f t="shared" ref="BH177:BH178" si="892">+BF177*C177</f>
        <v>0</v>
      </c>
      <c r="BI177" s="10" t="str">
        <f>IFERROR(VLOOKUP(A177,'19'!U:V,2,0),"0")</f>
        <v>0</v>
      </c>
      <c r="BJ177" s="5" t="s">
        <v>168</v>
      </c>
      <c r="BK177" s="15">
        <f t="shared" ref="BK177:BK178" si="893">+BI177*C177</f>
        <v>0</v>
      </c>
      <c r="BL177" s="10" t="str">
        <f>IFERROR(VLOOKUP(A177,'20'!U:V,2,0),"0")</f>
        <v>0</v>
      </c>
      <c r="BM177" s="5" t="s">
        <v>168</v>
      </c>
      <c r="BN177" s="15">
        <f t="shared" ref="BN177:BN178" si="894">+BL177*C177</f>
        <v>0</v>
      </c>
      <c r="BO177" s="10" t="str">
        <f>IFERROR(VLOOKUP(A177,'21'!U:V,2,0),"0")</f>
        <v>0</v>
      </c>
      <c r="BP177" s="5" t="s">
        <v>168</v>
      </c>
      <c r="BQ177" s="15">
        <f t="shared" ref="BQ177:BQ178" si="895">+BO177*C177</f>
        <v>0</v>
      </c>
      <c r="BR177" s="10" t="str">
        <f>IFERROR(VLOOKUP(A177,'22'!U:V,2,0),"0")</f>
        <v>0</v>
      </c>
      <c r="BS177" s="5" t="s">
        <v>168</v>
      </c>
      <c r="BT177" s="15">
        <f t="shared" ref="BT177:BT178" si="896">+BR177*C177</f>
        <v>0</v>
      </c>
      <c r="BU177" s="10" t="str">
        <f>IFERROR(VLOOKUP(A177,'23'!U:V,2,0),"0")</f>
        <v>0</v>
      </c>
      <c r="BV177" s="5" t="s">
        <v>168</v>
      </c>
      <c r="BW177" s="15">
        <f t="shared" ref="BW177:BW178" si="897">+BU177*C177</f>
        <v>0</v>
      </c>
      <c r="BX177" s="10" t="str">
        <f>IFERROR(VLOOKUP(A177,'24'!U:V,2,0),"0")</f>
        <v>0</v>
      </c>
      <c r="BY177" s="5" t="s">
        <v>168</v>
      </c>
      <c r="BZ177" s="15">
        <f t="shared" ref="BZ177:BZ178" si="898">+BX177*C177</f>
        <v>0</v>
      </c>
      <c r="CA177" s="10" t="str">
        <f>IFERROR(VLOOKUP(A177,'25'!U:V,2,0),"0")</f>
        <v>0</v>
      </c>
      <c r="CB177" s="5" t="s">
        <v>168</v>
      </c>
      <c r="CC177" s="15">
        <f t="shared" ref="CC177:CC178" si="899">+CA177*C177</f>
        <v>0</v>
      </c>
      <c r="CD177" s="10" t="str">
        <f>IFERROR(VLOOKUP(A177,'26'!U:V,2,0),"0")</f>
        <v>0</v>
      </c>
      <c r="CE177" s="5" t="s">
        <v>168</v>
      </c>
      <c r="CF177" s="15">
        <f t="shared" ref="CF177:CF178" si="900">+CD177*C177</f>
        <v>0</v>
      </c>
      <c r="CG177" s="10" t="str">
        <f>IFERROR(VLOOKUP(A177,'27'!U:V,2,0),"0")</f>
        <v>0</v>
      </c>
      <c r="CH177" s="5" t="s">
        <v>168</v>
      </c>
      <c r="CI177" s="15">
        <f t="shared" ref="CI177:CI178" si="901">+CG177*C177</f>
        <v>0</v>
      </c>
      <c r="CJ177" s="10" t="str">
        <f>IFERROR(VLOOKUP(A177,'28'!U:V,2,0),"0")</f>
        <v>0</v>
      </c>
      <c r="CK177" s="5" t="s">
        <v>168</v>
      </c>
      <c r="CL177" s="15">
        <f t="shared" ref="CL177:CL178" si="902">+CJ177*C177</f>
        <v>0</v>
      </c>
      <c r="CM177" s="10" t="str">
        <f>IFERROR(VLOOKUP(A177,'29'!U:V,2,0),"0")</f>
        <v>0</v>
      </c>
      <c r="CN177" s="5" t="s">
        <v>168</v>
      </c>
      <c r="CO177" s="15">
        <f t="shared" ref="CO177:CO178" si="903">+CM177*C177</f>
        <v>0</v>
      </c>
      <c r="CP177" s="10" t="str">
        <f>IFERROR(VLOOKUP(A177,'30'!U:V,2,0),"0")</f>
        <v>0</v>
      </c>
      <c r="CQ177" s="5" t="s">
        <v>168</v>
      </c>
      <c r="CR177" s="15">
        <f t="shared" ref="CR177:CR178" si="904">+CP177*C177</f>
        <v>0</v>
      </c>
      <c r="CS177" s="10" t="str">
        <f>IFERROR(VLOOKUP(A177,'31'!U:V,2,0),"0")</f>
        <v>0</v>
      </c>
      <c r="CT177" s="5" t="s">
        <v>168</v>
      </c>
      <c r="CU177" s="15">
        <f t="shared" ref="CU177:CU178" si="905">+CS177*C177</f>
        <v>0</v>
      </c>
      <c r="CV177" s="10" t="str">
        <f>IFERROR(VLOOKUP(A177,'เซต1-28'!V:W,2,0),"0")</f>
        <v>0</v>
      </c>
      <c r="CW177" s="5" t="s">
        <v>168</v>
      </c>
      <c r="CX177" s="15">
        <f t="shared" ref="CX177:CX178" si="906">+CV177*CO177</f>
        <v>0</v>
      </c>
    </row>
    <row r="178" spans="1:102" x14ac:dyDescent="0.25">
      <c r="A178" s="5" t="s">
        <v>5153</v>
      </c>
      <c r="B178" s="4" t="s">
        <v>5154</v>
      </c>
      <c r="C178" s="13">
        <v>0</v>
      </c>
      <c r="D178" s="19">
        <f t="shared" si="839"/>
        <v>354</v>
      </c>
      <c r="E178" s="5" t="s">
        <v>295</v>
      </c>
      <c r="F178" s="13">
        <f t="shared" si="874"/>
        <v>0</v>
      </c>
      <c r="G178" s="10" t="str">
        <f>IFERROR(VLOOKUP(A178,'1'!U:V,2,0),"0")</f>
        <v>0</v>
      </c>
      <c r="H178" s="5" t="s">
        <v>295</v>
      </c>
      <c r="I178" s="15">
        <f t="shared" si="875"/>
        <v>0</v>
      </c>
      <c r="J178" s="10" t="str">
        <f>IFERROR(VLOOKUP(A178,'2'!U:V,2,0),"0")</f>
        <v>0</v>
      </c>
      <c r="K178" s="5" t="s">
        <v>295</v>
      </c>
      <c r="L178" s="15">
        <f t="shared" si="876"/>
        <v>0</v>
      </c>
      <c r="M178" s="10" t="str">
        <f>IFERROR(VLOOKUP(A178,'3'!U:V,2,0),"0")</f>
        <v>0</v>
      </c>
      <c r="N178" s="5" t="s">
        <v>295</v>
      </c>
      <c r="O178" s="15">
        <f t="shared" si="877"/>
        <v>0</v>
      </c>
      <c r="P178" s="10" t="str">
        <f>IFERROR(VLOOKUP(A178,'4'!U:V,2,0),"0")</f>
        <v>0</v>
      </c>
      <c r="Q178" s="5" t="s">
        <v>295</v>
      </c>
      <c r="R178" s="15">
        <f t="shared" si="878"/>
        <v>0</v>
      </c>
      <c r="S178" s="10" t="str">
        <f>IFERROR(VLOOKUP(A178,'5'!U:V,2,0),"0")</f>
        <v>0</v>
      </c>
      <c r="T178" s="5" t="s">
        <v>295</v>
      </c>
      <c r="U178" s="15">
        <f t="shared" si="879"/>
        <v>0</v>
      </c>
      <c r="V178" s="10" t="str">
        <f>IFERROR(VLOOKUP(A178,'6'!U:V,2,0),"0")</f>
        <v>0</v>
      </c>
      <c r="W178" s="5" t="s">
        <v>295</v>
      </c>
      <c r="X178" s="15">
        <f t="shared" si="880"/>
        <v>0</v>
      </c>
      <c r="Y178" s="10">
        <f>IFERROR(VLOOKUP(A178,'7'!U:V,2,0),"0")</f>
        <v>87</v>
      </c>
      <c r="Z178" s="5" t="s">
        <v>295</v>
      </c>
      <c r="AA178" s="15">
        <f t="shared" si="881"/>
        <v>0</v>
      </c>
      <c r="AB178" s="10">
        <f>IFERROR(VLOOKUP(A178,'8'!U:V,2,0),"0")</f>
        <v>43</v>
      </c>
      <c r="AC178" s="5" t="s">
        <v>295</v>
      </c>
      <c r="AD178" s="15">
        <f t="shared" si="882"/>
        <v>0</v>
      </c>
      <c r="AE178" s="10">
        <f>IFERROR(VLOOKUP(A178,'9'!U:V,2,0),"0")</f>
        <v>18</v>
      </c>
      <c r="AF178" s="5" t="s">
        <v>295</v>
      </c>
      <c r="AG178" s="15">
        <f t="shared" si="883"/>
        <v>0</v>
      </c>
      <c r="AH178" s="10">
        <f>IFERROR(VLOOKUP(A178,'10'!U:V,2,0),"0")</f>
        <v>21</v>
      </c>
      <c r="AI178" s="5" t="s">
        <v>295</v>
      </c>
      <c r="AJ178" s="15">
        <f t="shared" si="884"/>
        <v>0</v>
      </c>
      <c r="AK178" s="10">
        <f>IFERROR(VLOOKUP(A178,'11'!U:V,2,0),"0")</f>
        <v>20</v>
      </c>
      <c r="AL178" s="5" t="s">
        <v>295</v>
      </c>
      <c r="AM178" s="15">
        <f t="shared" si="885"/>
        <v>0</v>
      </c>
      <c r="AN178" s="10">
        <f>IFERROR(VLOOKUP(A178,'12'!U:V,2,0),"0")</f>
        <v>31</v>
      </c>
      <c r="AO178" s="5" t="s">
        <v>295</v>
      </c>
      <c r="AP178" s="15">
        <f t="shared" si="886"/>
        <v>0</v>
      </c>
      <c r="AQ178" s="10">
        <f>IFERROR(VLOOKUP(A178,'13'!U:V,2,0),"0")</f>
        <v>29</v>
      </c>
      <c r="AR178" s="5" t="s">
        <v>295</v>
      </c>
      <c r="AS178" s="15">
        <f t="shared" si="887"/>
        <v>0</v>
      </c>
      <c r="AT178" s="10">
        <f>IFERROR(VLOOKUP(A178,'14'!U:V,2,0),"0")</f>
        <v>5</v>
      </c>
      <c r="AU178" s="5" t="s">
        <v>295</v>
      </c>
      <c r="AV178" s="15">
        <f t="shared" si="888"/>
        <v>0</v>
      </c>
      <c r="AW178" s="10">
        <f>IFERROR(VLOOKUP(A178,'15'!U:V,2,0),"0")</f>
        <v>8</v>
      </c>
      <c r="AX178" s="5" t="s">
        <v>295</v>
      </c>
      <c r="AY178" s="15">
        <f t="shared" si="889"/>
        <v>0</v>
      </c>
      <c r="AZ178" s="10">
        <f>IFERROR(VLOOKUP(A178,'16'!U:V,2,0),"0")</f>
        <v>17</v>
      </c>
      <c r="BA178" s="5" t="s">
        <v>295</v>
      </c>
      <c r="BB178" s="15">
        <f t="shared" si="890"/>
        <v>0</v>
      </c>
      <c r="BC178" s="10">
        <f>IFERROR(VLOOKUP(A178,'17'!U:V,2,0),"0")</f>
        <v>2</v>
      </c>
      <c r="BD178" s="5" t="s">
        <v>295</v>
      </c>
      <c r="BE178" s="15">
        <f t="shared" si="891"/>
        <v>0</v>
      </c>
      <c r="BF178" s="10">
        <f>IFERROR(VLOOKUP(A178,'18'!U:V,2,0),"0")</f>
        <v>14</v>
      </c>
      <c r="BG178" s="5" t="s">
        <v>295</v>
      </c>
      <c r="BH178" s="15">
        <f t="shared" si="892"/>
        <v>0</v>
      </c>
      <c r="BI178" s="10">
        <f>IFERROR(VLOOKUP(A178,'19'!U:V,2,0),"0")</f>
        <v>9</v>
      </c>
      <c r="BJ178" s="5" t="s">
        <v>295</v>
      </c>
      <c r="BK178" s="15">
        <f t="shared" si="893"/>
        <v>0</v>
      </c>
      <c r="BL178" s="10">
        <f>IFERROR(VLOOKUP(A178,'20'!U:V,2,0),"0")</f>
        <v>7</v>
      </c>
      <c r="BM178" s="5" t="s">
        <v>295</v>
      </c>
      <c r="BN178" s="15">
        <f t="shared" si="894"/>
        <v>0</v>
      </c>
      <c r="BO178" s="10">
        <f>IFERROR(VLOOKUP(A178,'21'!U:V,2,0),"0")</f>
        <v>6</v>
      </c>
      <c r="BP178" s="5" t="s">
        <v>295</v>
      </c>
      <c r="BQ178" s="15">
        <f t="shared" si="895"/>
        <v>0</v>
      </c>
      <c r="BR178" s="10">
        <f>IFERROR(VLOOKUP(A178,'22'!U:V,2,0),"0")</f>
        <v>2</v>
      </c>
      <c r="BS178" s="5" t="s">
        <v>295</v>
      </c>
      <c r="BT178" s="15">
        <f t="shared" si="896"/>
        <v>0</v>
      </c>
      <c r="BU178" s="10">
        <f>IFERROR(VLOOKUP(A178,'23'!U:V,2,0),"0")</f>
        <v>5</v>
      </c>
      <c r="BV178" s="5" t="s">
        <v>295</v>
      </c>
      <c r="BW178" s="15">
        <f t="shared" si="897"/>
        <v>0</v>
      </c>
      <c r="BX178" s="10">
        <f>IFERROR(VLOOKUP(A178,'24'!U:V,2,0),"0")</f>
        <v>6</v>
      </c>
      <c r="BY178" s="5" t="s">
        <v>295</v>
      </c>
      <c r="BZ178" s="15">
        <f t="shared" si="898"/>
        <v>0</v>
      </c>
      <c r="CA178" s="10">
        <f>IFERROR(VLOOKUP(A178,'25'!U:V,2,0),"0")</f>
        <v>2</v>
      </c>
      <c r="CB178" s="5" t="s">
        <v>295</v>
      </c>
      <c r="CC178" s="15">
        <f t="shared" si="899"/>
        <v>0</v>
      </c>
      <c r="CD178" s="10">
        <f>IFERROR(VLOOKUP(A178,'26'!U:V,2,0),"0")</f>
        <v>7</v>
      </c>
      <c r="CE178" s="5" t="s">
        <v>295</v>
      </c>
      <c r="CF178" s="15">
        <f t="shared" si="900"/>
        <v>0</v>
      </c>
      <c r="CG178" s="10">
        <f>IFERROR(VLOOKUP(A178,'27'!U:V,2,0),"0")</f>
        <v>8</v>
      </c>
      <c r="CH178" s="5" t="s">
        <v>295</v>
      </c>
      <c r="CI178" s="15">
        <f t="shared" si="901"/>
        <v>0</v>
      </c>
      <c r="CJ178" s="10">
        <f>IFERROR(VLOOKUP(A178,'28'!U:V,2,0),"0")</f>
        <v>7</v>
      </c>
      <c r="CK178" s="5" t="s">
        <v>295</v>
      </c>
      <c r="CL178" s="15">
        <f t="shared" si="902"/>
        <v>0</v>
      </c>
      <c r="CM178" s="10" t="str">
        <f>IFERROR(VLOOKUP(A178,'29'!U:V,2,0),"0")</f>
        <v>0</v>
      </c>
      <c r="CN178" s="5" t="s">
        <v>295</v>
      </c>
      <c r="CO178" s="15">
        <f t="shared" si="903"/>
        <v>0</v>
      </c>
      <c r="CP178" s="10" t="str">
        <f>IFERROR(VLOOKUP(A178,'30'!U:V,2,0),"0")</f>
        <v>0</v>
      </c>
      <c r="CQ178" s="5" t="s">
        <v>295</v>
      </c>
      <c r="CR178" s="15">
        <f t="shared" si="904"/>
        <v>0</v>
      </c>
      <c r="CS178" s="10" t="str">
        <f>IFERROR(VLOOKUP(A178,'31'!U:V,2,0),"0")</f>
        <v>0</v>
      </c>
      <c r="CT178" s="5" t="s">
        <v>295</v>
      </c>
      <c r="CU178" s="15">
        <f t="shared" si="905"/>
        <v>0</v>
      </c>
      <c r="CV178" s="10" t="str">
        <f>IFERROR(VLOOKUP(A178,'เซต1-28'!V:W,2,0),"0")</f>
        <v>0</v>
      </c>
      <c r="CW178" s="5" t="s">
        <v>295</v>
      </c>
      <c r="CX178" s="15">
        <f t="shared" si="906"/>
        <v>0</v>
      </c>
    </row>
    <row r="179" spans="1:102" x14ac:dyDescent="0.25">
      <c r="A179" s="5" t="s">
        <v>8378</v>
      </c>
      <c r="B179" s="4" t="s">
        <v>8379</v>
      </c>
      <c r="C179" s="13">
        <f>38.46+15.01</f>
        <v>53.47</v>
      </c>
      <c r="D179" s="19">
        <f t="shared" ref="D179" si="907">+G179+J179+M179+P179+S179+V179+Y179+AB179+AE179+AH179+AK179+AN179+AQ179+AT179+AW179+AZ179+BC179+BF179+BI179+BL179+BO179+BR179+BU179+BX179+CA179+CD179+CG179+CJ179+CM179+CP179+CS179+CV179</f>
        <v>1</v>
      </c>
      <c r="E179" s="5" t="s">
        <v>295</v>
      </c>
      <c r="F179" s="13">
        <f t="shared" ref="F179" si="908">+D179*C179</f>
        <v>53.47</v>
      </c>
      <c r="G179" s="10" t="str">
        <f>IFERROR(VLOOKUP(A179,'1'!U:V,2,0),"0")</f>
        <v>0</v>
      </c>
      <c r="H179" s="5" t="s">
        <v>295</v>
      </c>
      <c r="I179" s="15">
        <f t="shared" ref="I179" si="909">+G179*C179</f>
        <v>0</v>
      </c>
      <c r="J179" s="10" t="str">
        <f>IFERROR(VLOOKUP(A179,'2'!U:V,2,0),"0")</f>
        <v>0</v>
      </c>
      <c r="K179" s="5" t="s">
        <v>295</v>
      </c>
      <c r="L179" s="15">
        <f t="shared" ref="L179" si="910">+J179*C179</f>
        <v>0</v>
      </c>
      <c r="M179" s="10" t="str">
        <f>IFERROR(VLOOKUP(A179,'3'!U:V,2,0),"0")</f>
        <v>0</v>
      </c>
      <c r="N179" s="5" t="s">
        <v>295</v>
      </c>
      <c r="O179" s="15">
        <f t="shared" ref="O179" si="911">+M179*C179</f>
        <v>0</v>
      </c>
      <c r="P179" s="10" t="str">
        <f>IFERROR(VLOOKUP(A179,'4'!U:V,2,0),"0")</f>
        <v>0</v>
      </c>
      <c r="Q179" s="5" t="s">
        <v>295</v>
      </c>
      <c r="R179" s="15">
        <f t="shared" ref="R179" si="912">+P179*C179</f>
        <v>0</v>
      </c>
      <c r="S179" s="10" t="str">
        <f>IFERROR(VLOOKUP(A179,'5'!U:V,2,0),"0")</f>
        <v>0</v>
      </c>
      <c r="T179" s="5" t="s">
        <v>295</v>
      </c>
      <c r="U179" s="15">
        <f t="shared" ref="U179" si="913">+S179*C179</f>
        <v>0</v>
      </c>
      <c r="V179" s="10" t="str">
        <f>IFERROR(VLOOKUP(A179,'6'!U:V,2,0),"0")</f>
        <v>0</v>
      </c>
      <c r="W179" s="5" t="s">
        <v>295</v>
      </c>
      <c r="X179" s="15">
        <f t="shared" ref="X179" si="914">+V179*C179</f>
        <v>0</v>
      </c>
      <c r="Y179" s="10" t="str">
        <f>IFERROR(VLOOKUP(A179,'7'!U:V,2,0),"0")</f>
        <v>0</v>
      </c>
      <c r="Z179" s="5" t="s">
        <v>295</v>
      </c>
      <c r="AA179" s="15">
        <f t="shared" ref="AA179" si="915">+Y179*C179</f>
        <v>0</v>
      </c>
      <c r="AB179" s="10" t="str">
        <f>IFERROR(VLOOKUP(A179,'8'!U:V,2,0),"0")</f>
        <v>0</v>
      </c>
      <c r="AC179" s="5" t="s">
        <v>295</v>
      </c>
      <c r="AD179" s="15">
        <f t="shared" ref="AD179" si="916">+AB179*C179</f>
        <v>0</v>
      </c>
      <c r="AE179" s="10" t="str">
        <f>IFERROR(VLOOKUP(A179,'9'!U:V,2,0),"0")</f>
        <v>0</v>
      </c>
      <c r="AF179" s="5" t="s">
        <v>295</v>
      </c>
      <c r="AG179" s="15">
        <f t="shared" ref="AG179" si="917">+AE179*C179</f>
        <v>0</v>
      </c>
      <c r="AH179" s="10" t="str">
        <f>IFERROR(VLOOKUP(A179,'10'!U:V,2,0),"0")</f>
        <v>0</v>
      </c>
      <c r="AI179" s="5" t="s">
        <v>295</v>
      </c>
      <c r="AJ179" s="15">
        <f t="shared" ref="AJ179" si="918">+AH179*C179</f>
        <v>0</v>
      </c>
      <c r="AK179" s="10" t="str">
        <f>IFERROR(VLOOKUP(A179,'11'!U:V,2,0),"0")</f>
        <v>0</v>
      </c>
      <c r="AL179" s="5" t="s">
        <v>295</v>
      </c>
      <c r="AM179" s="15">
        <f t="shared" ref="AM179" si="919">+AK179*C179</f>
        <v>0</v>
      </c>
      <c r="AN179" s="10">
        <f>IFERROR(VLOOKUP(A179,'12'!U:V,2,0),"0")</f>
        <v>1</v>
      </c>
      <c r="AO179" s="5" t="s">
        <v>295</v>
      </c>
      <c r="AP179" s="15">
        <f t="shared" ref="AP179" si="920">+AN179*C179</f>
        <v>53.47</v>
      </c>
      <c r="AQ179" s="10" t="str">
        <f>IFERROR(VLOOKUP(A179,'13'!U:V,2,0),"0")</f>
        <v>0</v>
      </c>
      <c r="AR179" s="5" t="s">
        <v>295</v>
      </c>
      <c r="AS179" s="15">
        <f t="shared" ref="AS179" si="921">+AQ179*C179</f>
        <v>0</v>
      </c>
      <c r="AT179" s="10" t="str">
        <f>IFERROR(VLOOKUP(A179,'14'!U:V,2,0),"0")</f>
        <v>0</v>
      </c>
      <c r="AU179" s="5" t="s">
        <v>295</v>
      </c>
      <c r="AV179" s="15">
        <f t="shared" ref="AV179" si="922">+AT179*C179</f>
        <v>0</v>
      </c>
      <c r="AW179" s="10" t="str">
        <f>IFERROR(VLOOKUP(A179,'15'!U:V,2,0),"0")</f>
        <v>0</v>
      </c>
      <c r="AX179" s="5" t="s">
        <v>295</v>
      </c>
      <c r="AY179" s="15">
        <f t="shared" ref="AY179" si="923">+AW179*C179</f>
        <v>0</v>
      </c>
      <c r="AZ179" s="10" t="str">
        <f>IFERROR(VLOOKUP(A179,'16'!U:V,2,0),"0")</f>
        <v>0</v>
      </c>
      <c r="BA179" s="5" t="s">
        <v>295</v>
      </c>
      <c r="BB179" s="15">
        <f t="shared" ref="BB179" si="924">+AZ179*C179</f>
        <v>0</v>
      </c>
      <c r="BC179" s="10" t="str">
        <f>IFERROR(VLOOKUP(A179,'17'!U:V,2,0),"0")</f>
        <v>0</v>
      </c>
      <c r="BD179" s="5" t="s">
        <v>295</v>
      </c>
      <c r="BE179" s="15">
        <f t="shared" ref="BE179" si="925">+BC179*C179</f>
        <v>0</v>
      </c>
      <c r="BF179" s="10" t="str">
        <f>IFERROR(VLOOKUP(A179,'18'!U:V,2,0),"0")</f>
        <v>0</v>
      </c>
      <c r="BG179" s="5" t="s">
        <v>295</v>
      </c>
      <c r="BH179" s="15">
        <f t="shared" ref="BH179" si="926">+BF179*C179</f>
        <v>0</v>
      </c>
      <c r="BI179" s="10" t="str">
        <f>IFERROR(VLOOKUP(A179,'19'!U:V,2,0),"0")</f>
        <v>0</v>
      </c>
      <c r="BJ179" s="5" t="s">
        <v>295</v>
      </c>
      <c r="BK179" s="15">
        <f t="shared" ref="BK179" si="927">+BI179*C179</f>
        <v>0</v>
      </c>
      <c r="BL179" s="10" t="str">
        <f>IFERROR(VLOOKUP(A179,'20'!U:V,2,0),"0")</f>
        <v>0</v>
      </c>
      <c r="BM179" s="5" t="s">
        <v>295</v>
      </c>
      <c r="BN179" s="15">
        <f t="shared" ref="BN179" si="928">+BL179*C179</f>
        <v>0</v>
      </c>
      <c r="BO179" s="10" t="str">
        <f>IFERROR(VLOOKUP(A179,'21'!U:V,2,0),"0")</f>
        <v>0</v>
      </c>
      <c r="BP179" s="5" t="s">
        <v>295</v>
      </c>
      <c r="BQ179" s="15">
        <f t="shared" ref="BQ179" si="929">+BO179*C179</f>
        <v>0</v>
      </c>
      <c r="BR179" s="10" t="str">
        <f>IFERROR(VLOOKUP(A179,'22'!U:V,2,0),"0")</f>
        <v>0</v>
      </c>
      <c r="BS179" s="5" t="s">
        <v>295</v>
      </c>
      <c r="BT179" s="15">
        <f t="shared" ref="BT179" si="930">+BR179*C179</f>
        <v>0</v>
      </c>
      <c r="BU179" s="10" t="str">
        <f>IFERROR(VLOOKUP(A179,'23'!U:V,2,0),"0")</f>
        <v>0</v>
      </c>
      <c r="BV179" s="5" t="s">
        <v>295</v>
      </c>
      <c r="BW179" s="15">
        <f t="shared" ref="BW179" si="931">+BU179*C179</f>
        <v>0</v>
      </c>
      <c r="BX179" s="10" t="str">
        <f>IFERROR(VLOOKUP(A179,'24'!U:V,2,0),"0")</f>
        <v>0</v>
      </c>
      <c r="BY179" s="5" t="s">
        <v>295</v>
      </c>
      <c r="BZ179" s="15">
        <f t="shared" ref="BZ179" si="932">+BX179*C179</f>
        <v>0</v>
      </c>
      <c r="CA179" s="10" t="str">
        <f>IFERROR(VLOOKUP(A179,'25'!U:V,2,0),"0")</f>
        <v>0</v>
      </c>
      <c r="CB179" s="5" t="s">
        <v>295</v>
      </c>
      <c r="CC179" s="15">
        <f t="shared" ref="CC179" si="933">+CA179*C179</f>
        <v>0</v>
      </c>
      <c r="CD179" s="10" t="str">
        <f>IFERROR(VLOOKUP(A179,'26'!U:V,2,0),"0")</f>
        <v>0</v>
      </c>
      <c r="CE179" s="5" t="s">
        <v>295</v>
      </c>
      <c r="CF179" s="15">
        <f t="shared" ref="CF179" si="934">+CD179*C179</f>
        <v>0</v>
      </c>
      <c r="CG179" s="10" t="str">
        <f>IFERROR(VLOOKUP(A179,'27'!U:V,2,0),"0")</f>
        <v>0</v>
      </c>
      <c r="CH179" s="5" t="s">
        <v>295</v>
      </c>
      <c r="CI179" s="15">
        <f t="shared" ref="CI179" si="935">+CG179*C179</f>
        <v>0</v>
      </c>
      <c r="CJ179" s="10" t="str">
        <f>IFERROR(VLOOKUP(A179,'28'!U:V,2,0),"0")</f>
        <v>0</v>
      </c>
      <c r="CK179" s="5" t="s">
        <v>295</v>
      </c>
      <c r="CL179" s="15">
        <f t="shared" ref="CL179" si="936">+CJ179*C179</f>
        <v>0</v>
      </c>
      <c r="CM179" s="10" t="str">
        <f>IFERROR(VLOOKUP(A179,'29'!U:V,2,0),"0")</f>
        <v>0</v>
      </c>
      <c r="CN179" s="5" t="s">
        <v>295</v>
      </c>
      <c r="CO179" s="15">
        <f t="shared" ref="CO179" si="937">+CM179*C179</f>
        <v>0</v>
      </c>
      <c r="CP179" s="10" t="str">
        <f>IFERROR(VLOOKUP(A179,'30'!U:V,2,0),"0")</f>
        <v>0</v>
      </c>
      <c r="CQ179" s="5" t="s">
        <v>295</v>
      </c>
      <c r="CR179" s="15">
        <f t="shared" ref="CR179" si="938">+CP179*C179</f>
        <v>0</v>
      </c>
      <c r="CS179" s="10" t="str">
        <f>IFERROR(VLOOKUP(A179,'31'!U:V,2,0),"0")</f>
        <v>0</v>
      </c>
      <c r="CT179" s="5" t="s">
        <v>295</v>
      </c>
      <c r="CU179" s="15">
        <f t="shared" ref="CU179" si="939">+CS179*C179</f>
        <v>0</v>
      </c>
      <c r="CV179" s="10" t="str">
        <f>IFERROR(VLOOKUP(A179,'เซต1-28'!V:W,2,0),"0")</f>
        <v>0</v>
      </c>
      <c r="CW179" s="5" t="s">
        <v>295</v>
      </c>
      <c r="CX179" s="15">
        <f t="shared" ref="CX179" si="940">+CV179*CO179</f>
        <v>0</v>
      </c>
    </row>
    <row r="180" spans="1:102" x14ac:dyDescent="0.25">
      <c r="A180" s="5" t="s">
        <v>11970</v>
      </c>
      <c r="B180" s="4" t="s">
        <v>11971</v>
      </c>
      <c r="C180" s="13">
        <f>24.8+15.01</f>
        <v>39.81</v>
      </c>
      <c r="D180" s="19">
        <f t="shared" ref="D180" si="941">+G180+J180+M180+P180+S180+V180+Y180+AB180+AE180+AH180+AK180+AN180+AQ180+AT180+AW180+AZ180+BC180+BF180+BI180+BL180+BO180+BR180+BU180+BX180+CA180+CD180+CG180+CJ180+CM180+CP180+CS180+CV180</f>
        <v>1</v>
      </c>
      <c r="E180" s="5" t="s">
        <v>295</v>
      </c>
      <c r="F180" s="13">
        <f t="shared" ref="F180" si="942">+D180*C180</f>
        <v>39.81</v>
      </c>
      <c r="G180" s="10" t="str">
        <f>IFERROR(VLOOKUP(A180,'1'!U:V,2,0),"0")</f>
        <v>0</v>
      </c>
      <c r="H180" s="5" t="s">
        <v>295</v>
      </c>
      <c r="I180" s="15">
        <f t="shared" ref="I180" si="943">+G180*C180</f>
        <v>0</v>
      </c>
      <c r="J180" s="10" t="str">
        <f>IFERROR(VLOOKUP(A180,'2'!U:V,2,0),"0")</f>
        <v>0</v>
      </c>
      <c r="K180" s="5" t="s">
        <v>295</v>
      </c>
      <c r="L180" s="15">
        <f t="shared" ref="L180" si="944">+J180*C180</f>
        <v>0</v>
      </c>
      <c r="M180" s="10" t="str">
        <f>IFERROR(VLOOKUP(A180,'3'!U:V,2,0),"0")</f>
        <v>0</v>
      </c>
      <c r="N180" s="5" t="s">
        <v>295</v>
      </c>
      <c r="O180" s="15">
        <f t="shared" ref="O180" si="945">+M180*C180</f>
        <v>0</v>
      </c>
      <c r="P180" s="10" t="str">
        <f>IFERROR(VLOOKUP(A180,'4'!U:V,2,0),"0")</f>
        <v>0</v>
      </c>
      <c r="Q180" s="5" t="s">
        <v>295</v>
      </c>
      <c r="R180" s="15">
        <f t="shared" ref="R180" si="946">+P180*C180</f>
        <v>0</v>
      </c>
      <c r="S180" s="10" t="str">
        <f>IFERROR(VLOOKUP(A180,'5'!U:V,2,0),"0")</f>
        <v>0</v>
      </c>
      <c r="T180" s="5" t="s">
        <v>295</v>
      </c>
      <c r="U180" s="15">
        <f t="shared" ref="U180" si="947">+S180*C180</f>
        <v>0</v>
      </c>
      <c r="V180" s="10" t="str">
        <f>IFERROR(VLOOKUP(A180,'6'!U:V,2,0),"0")</f>
        <v>0</v>
      </c>
      <c r="W180" s="5" t="s">
        <v>295</v>
      </c>
      <c r="X180" s="15">
        <f t="shared" ref="X180" si="948">+V180*C180</f>
        <v>0</v>
      </c>
      <c r="Y180" s="10" t="str">
        <f>IFERROR(VLOOKUP(A180,'7'!U:V,2,0),"0")</f>
        <v>0</v>
      </c>
      <c r="Z180" s="5" t="s">
        <v>295</v>
      </c>
      <c r="AA180" s="15">
        <f t="shared" ref="AA180" si="949">+Y180*C180</f>
        <v>0</v>
      </c>
      <c r="AB180" s="10" t="str">
        <f>IFERROR(VLOOKUP(A180,'8'!U:V,2,0),"0")</f>
        <v>0</v>
      </c>
      <c r="AC180" s="5" t="s">
        <v>295</v>
      </c>
      <c r="AD180" s="15">
        <f t="shared" ref="AD180" si="950">+AB180*C180</f>
        <v>0</v>
      </c>
      <c r="AE180" s="10" t="str">
        <f>IFERROR(VLOOKUP(A180,'9'!U:V,2,0),"0")</f>
        <v>0</v>
      </c>
      <c r="AF180" s="5" t="s">
        <v>295</v>
      </c>
      <c r="AG180" s="15">
        <f t="shared" ref="AG180" si="951">+AE180*C180</f>
        <v>0</v>
      </c>
      <c r="AH180" s="10" t="str">
        <f>IFERROR(VLOOKUP(A180,'10'!U:V,2,0),"0")</f>
        <v>0</v>
      </c>
      <c r="AI180" s="5" t="s">
        <v>295</v>
      </c>
      <c r="AJ180" s="15">
        <f t="shared" ref="AJ180" si="952">+AH180*C180</f>
        <v>0</v>
      </c>
      <c r="AK180" s="10" t="str">
        <f>IFERROR(VLOOKUP(A180,'11'!U:V,2,0),"0")</f>
        <v>0</v>
      </c>
      <c r="AL180" s="5" t="s">
        <v>295</v>
      </c>
      <c r="AM180" s="15">
        <f t="shared" ref="AM180" si="953">+AK180*C180</f>
        <v>0</v>
      </c>
      <c r="AN180" s="10" t="str">
        <f>IFERROR(VLOOKUP(A180,'12'!U:V,2,0),"0")</f>
        <v>0</v>
      </c>
      <c r="AO180" s="5" t="s">
        <v>295</v>
      </c>
      <c r="AP180" s="15">
        <f t="shared" ref="AP180" si="954">+AN180*C180</f>
        <v>0</v>
      </c>
      <c r="AQ180" s="10" t="str">
        <f>IFERROR(VLOOKUP(A180,'13'!U:V,2,0),"0")</f>
        <v>0</v>
      </c>
      <c r="AR180" s="5" t="s">
        <v>295</v>
      </c>
      <c r="AS180" s="15">
        <f t="shared" ref="AS180" si="955">+AQ180*C180</f>
        <v>0</v>
      </c>
      <c r="AT180" s="10" t="str">
        <f>IFERROR(VLOOKUP(A180,'14'!U:V,2,0),"0")</f>
        <v>0</v>
      </c>
      <c r="AU180" s="5" t="s">
        <v>295</v>
      </c>
      <c r="AV180" s="15">
        <f t="shared" ref="AV180" si="956">+AT180*C180</f>
        <v>0</v>
      </c>
      <c r="AW180" s="10" t="str">
        <f>IFERROR(VLOOKUP(A180,'15'!U:V,2,0),"0")</f>
        <v>0</v>
      </c>
      <c r="AX180" s="5" t="s">
        <v>295</v>
      </c>
      <c r="AY180" s="15">
        <f t="shared" ref="AY180" si="957">+AW180*C180</f>
        <v>0</v>
      </c>
      <c r="AZ180" s="10" t="str">
        <f>IFERROR(VLOOKUP(A180,'16'!U:V,2,0),"0")</f>
        <v>0</v>
      </c>
      <c r="BA180" s="5" t="s">
        <v>295</v>
      </c>
      <c r="BB180" s="15">
        <f t="shared" ref="BB180" si="958">+AZ180*C180</f>
        <v>0</v>
      </c>
      <c r="BC180" s="10" t="str">
        <f>IFERROR(VLOOKUP(A180,'17'!U:V,2,0),"0")</f>
        <v>0</v>
      </c>
      <c r="BD180" s="5" t="s">
        <v>295</v>
      </c>
      <c r="BE180" s="15">
        <f t="shared" ref="BE180" si="959">+BC180*C180</f>
        <v>0</v>
      </c>
      <c r="BF180" s="10" t="str">
        <f>IFERROR(VLOOKUP(A180,'18'!U:V,2,0),"0")</f>
        <v>0</v>
      </c>
      <c r="BG180" s="5" t="s">
        <v>295</v>
      </c>
      <c r="BH180" s="15">
        <f t="shared" ref="BH180" si="960">+BF180*C180</f>
        <v>0</v>
      </c>
      <c r="BI180" s="10">
        <f>IFERROR(VLOOKUP(A180,'19'!U:V,2,0),"0")</f>
        <v>1</v>
      </c>
      <c r="BJ180" s="5" t="s">
        <v>295</v>
      </c>
      <c r="BK180" s="15">
        <f t="shared" ref="BK180" si="961">+BI180*C180</f>
        <v>39.81</v>
      </c>
      <c r="BL180" s="10" t="str">
        <f>IFERROR(VLOOKUP(A180,'20'!U:V,2,0),"0")</f>
        <v>0</v>
      </c>
      <c r="BM180" s="5" t="s">
        <v>295</v>
      </c>
      <c r="BN180" s="15">
        <f t="shared" ref="BN180" si="962">+BL180*C180</f>
        <v>0</v>
      </c>
      <c r="BO180" s="10" t="str">
        <f>IFERROR(VLOOKUP(A180,'21'!U:V,2,0),"0")</f>
        <v>0</v>
      </c>
      <c r="BP180" s="5" t="s">
        <v>295</v>
      </c>
      <c r="BQ180" s="15">
        <f t="shared" ref="BQ180" si="963">+BO180*C180</f>
        <v>0</v>
      </c>
      <c r="BR180" s="10" t="str">
        <f>IFERROR(VLOOKUP(A180,'22'!U:V,2,0),"0")</f>
        <v>0</v>
      </c>
      <c r="BS180" s="5" t="s">
        <v>295</v>
      </c>
      <c r="BT180" s="15">
        <f t="shared" ref="BT180" si="964">+BR180*C180</f>
        <v>0</v>
      </c>
      <c r="BU180" s="10" t="str">
        <f>IFERROR(VLOOKUP(A180,'23'!U:V,2,0),"0")</f>
        <v>0</v>
      </c>
      <c r="BV180" s="5" t="s">
        <v>295</v>
      </c>
      <c r="BW180" s="15">
        <f t="shared" ref="BW180" si="965">+BU180*C180</f>
        <v>0</v>
      </c>
      <c r="BX180" s="10" t="str">
        <f>IFERROR(VLOOKUP(A180,'24'!U:V,2,0),"0")</f>
        <v>0</v>
      </c>
      <c r="BY180" s="5" t="s">
        <v>295</v>
      </c>
      <c r="BZ180" s="15">
        <f t="shared" ref="BZ180" si="966">+BX180*C180</f>
        <v>0</v>
      </c>
      <c r="CA180" s="10" t="str">
        <f>IFERROR(VLOOKUP(A180,'25'!U:V,2,0),"0")</f>
        <v>0</v>
      </c>
      <c r="CB180" s="5" t="s">
        <v>295</v>
      </c>
      <c r="CC180" s="15">
        <f t="shared" ref="CC180" si="967">+CA180*C180</f>
        <v>0</v>
      </c>
      <c r="CD180" s="10" t="str">
        <f>IFERROR(VLOOKUP(A180,'26'!U:V,2,0),"0")</f>
        <v>0</v>
      </c>
      <c r="CE180" s="5" t="s">
        <v>295</v>
      </c>
      <c r="CF180" s="15">
        <f t="shared" ref="CF180" si="968">+CD180*C180</f>
        <v>0</v>
      </c>
      <c r="CG180" s="10" t="str">
        <f>IFERROR(VLOOKUP(A180,'27'!U:V,2,0),"0")</f>
        <v>0</v>
      </c>
      <c r="CH180" s="5" t="s">
        <v>295</v>
      </c>
      <c r="CI180" s="15">
        <f t="shared" ref="CI180" si="969">+CG180*C180</f>
        <v>0</v>
      </c>
      <c r="CJ180" s="10" t="str">
        <f>IFERROR(VLOOKUP(A180,'28'!U:V,2,0),"0")</f>
        <v>0</v>
      </c>
      <c r="CK180" s="5" t="s">
        <v>295</v>
      </c>
      <c r="CL180" s="15">
        <f t="shared" ref="CL180" si="970">+CJ180*C180</f>
        <v>0</v>
      </c>
      <c r="CM180" s="10" t="str">
        <f>IFERROR(VLOOKUP(A180,'29'!U:V,2,0),"0")</f>
        <v>0</v>
      </c>
      <c r="CN180" s="5" t="s">
        <v>295</v>
      </c>
      <c r="CO180" s="15">
        <f t="shared" ref="CO180" si="971">+CM180*C180</f>
        <v>0</v>
      </c>
      <c r="CP180" s="10" t="str">
        <f>IFERROR(VLOOKUP(A180,'30'!U:V,2,0),"0")</f>
        <v>0</v>
      </c>
      <c r="CQ180" s="5" t="s">
        <v>295</v>
      </c>
      <c r="CR180" s="15">
        <f t="shared" ref="CR180" si="972">+CP180*C180</f>
        <v>0</v>
      </c>
      <c r="CS180" s="10" t="str">
        <f>IFERROR(VLOOKUP(A180,'31'!U:V,2,0),"0")</f>
        <v>0</v>
      </c>
      <c r="CT180" s="5" t="s">
        <v>295</v>
      </c>
      <c r="CU180" s="15">
        <f t="shared" ref="CU180" si="973">+CS180*C180</f>
        <v>0</v>
      </c>
      <c r="CV180" s="10" t="str">
        <f>IFERROR(VLOOKUP(A180,'เซต1-28'!V:W,2,0),"0")</f>
        <v>0</v>
      </c>
      <c r="CW180" s="5" t="s">
        <v>295</v>
      </c>
      <c r="CX180" s="15">
        <f t="shared" ref="CX180" si="974">+CV180*CO180</f>
        <v>0</v>
      </c>
    </row>
    <row r="181" spans="1:102" x14ac:dyDescent="0.25">
      <c r="A181" s="5" t="s">
        <v>13802</v>
      </c>
      <c r="B181" s="4" t="s">
        <v>13803</v>
      </c>
      <c r="C181" s="13">
        <f>37.17+15.01</f>
        <v>52.18</v>
      </c>
      <c r="D181" s="19">
        <f t="shared" ref="D181:D182" si="975">+G181+J181+M181+P181+S181+V181+Y181+AB181+AE181+AH181+AK181+AN181+AQ181+AT181+AW181+AZ181+BC181+BF181+BI181+BL181+BO181+BR181+BU181+BX181+CA181+CD181+CG181+CJ181+CM181+CP181+CS181+CV181</f>
        <v>1</v>
      </c>
      <c r="E181" s="5" t="s">
        <v>295</v>
      </c>
      <c r="F181" s="13">
        <f t="shared" ref="F181:F182" si="976">+D181*C181</f>
        <v>52.18</v>
      </c>
      <c r="G181" s="10" t="str">
        <f>IFERROR(VLOOKUP(A181,'1'!U:V,2,0),"0")</f>
        <v>0</v>
      </c>
      <c r="H181" s="5" t="s">
        <v>295</v>
      </c>
      <c r="I181" s="15">
        <f t="shared" ref="I181:I182" si="977">+G181*C181</f>
        <v>0</v>
      </c>
      <c r="J181" s="10" t="str">
        <f>IFERROR(VLOOKUP(A181,'2'!U:V,2,0),"0")</f>
        <v>0</v>
      </c>
      <c r="K181" s="5" t="s">
        <v>295</v>
      </c>
      <c r="L181" s="15">
        <f t="shared" ref="L181:L182" si="978">+J181*C181</f>
        <v>0</v>
      </c>
      <c r="M181" s="10" t="str">
        <f>IFERROR(VLOOKUP(A181,'3'!U:V,2,0),"0")</f>
        <v>0</v>
      </c>
      <c r="N181" s="5" t="s">
        <v>295</v>
      </c>
      <c r="O181" s="15">
        <f t="shared" ref="O181:O182" si="979">+M181*C181</f>
        <v>0</v>
      </c>
      <c r="P181" s="10" t="str">
        <f>IFERROR(VLOOKUP(A181,'4'!U:V,2,0),"0")</f>
        <v>0</v>
      </c>
      <c r="Q181" s="5" t="s">
        <v>295</v>
      </c>
      <c r="R181" s="15">
        <f t="shared" ref="R181:R182" si="980">+P181*C181</f>
        <v>0</v>
      </c>
      <c r="S181" s="10" t="str">
        <f>IFERROR(VLOOKUP(A181,'5'!U:V,2,0),"0")</f>
        <v>0</v>
      </c>
      <c r="T181" s="5" t="s">
        <v>295</v>
      </c>
      <c r="U181" s="15">
        <f t="shared" ref="U181:U182" si="981">+S181*C181</f>
        <v>0</v>
      </c>
      <c r="V181" s="10" t="str">
        <f>IFERROR(VLOOKUP(A181,'6'!U:V,2,0),"0")</f>
        <v>0</v>
      </c>
      <c r="W181" s="5" t="s">
        <v>295</v>
      </c>
      <c r="X181" s="15">
        <f t="shared" ref="X181:X182" si="982">+V181*C181</f>
        <v>0</v>
      </c>
      <c r="Y181" s="10" t="str">
        <f>IFERROR(VLOOKUP(A181,'7'!U:V,2,0),"0")</f>
        <v>0</v>
      </c>
      <c r="Z181" s="5" t="s">
        <v>295</v>
      </c>
      <c r="AA181" s="15">
        <f t="shared" ref="AA181:AA182" si="983">+Y181*C181</f>
        <v>0</v>
      </c>
      <c r="AB181" s="10" t="str">
        <f>IFERROR(VLOOKUP(A181,'8'!U:V,2,0),"0")</f>
        <v>0</v>
      </c>
      <c r="AC181" s="5" t="s">
        <v>295</v>
      </c>
      <c r="AD181" s="15">
        <f t="shared" ref="AD181:AD182" si="984">+AB181*C181</f>
        <v>0</v>
      </c>
      <c r="AE181" s="10" t="str">
        <f>IFERROR(VLOOKUP(A181,'9'!U:V,2,0),"0")</f>
        <v>0</v>
      </c>
      <c r="AF181" s="5" t="s">
        <v>295</v>
      </c>
      <c r="AG181" s="15">
        <f t="shared" ref="AG181:AG182" si="985">+AE181*C181</f>
        <v>0</v>
      </c>
      <c r="AH181" s="10" t="str">
        <f>IFERROR(VLOOKUP(A181,'10'!U:V,2,0),"0")</f>
        <v>0</v>
      </c>
      <c r="AI181" s="5" t="s">
        <v>295</v>
      </c>
      <c r="AJ181" s="15">
        <f t="shared" ref="AJ181:AJ182" si="986">+AH181*C181</f>
        <v>0</v>
      </c>
      <c r="AK181" s="10" t="str">
        <f>IFERROR(VLOOKUP(A181,'11'!U:V,2,0),"0")</f>
        <v>0</v>
      </c>
      <c r="AL181" s="5" t="s">
        <v>295</v>
      </c>
      <c r="AM181" s="15">
        <f t="shared" ref="AM181:AM182" si="987">+AK181*C181</f>
        <v>0</v>
      </c>
      <c r="AN181" s="10" t="str">
        <f>IFERROR(VLOOKUP(A181,'12'!U:V,2,0),"0")</f>
        <v>0</v>
      </c>
      <c r="AO181" s="5" t="s">
        <v>295</v>
      </c>
      <c r="AP181" s="15">
        <f t="shared" ref="AP181:AP182" si="988">+AN181*C181</f>
        <v>0</v>
      </c>
      <c r="AQ181" s="10" t="str">
        <f>IFERROR(VLOOKUP(A181,'13'!U:V,2,0),"0")</f>
        <v>0</v>
      </c>
      <c r="AR181" s="5" t="s">
        <v>295</v>
      </c>
      <c r="AS181" s="15">
        <f t="shared" ref="AS181:AS182" si="989">+AQ181*C181</f>
        <v>0</v>
      </c>
      <c r="AT181" s="10" t="str">
        <f>IFERROR(VLOOKUP(A181,'14'!U:V,2,0),"0")</f>
        <v>0</v>
      </c>
      <c r="AU181" s="5" t="s">
        <v>295</v>
      </c>
      <c r="AV181" s="15">
        <f t="shared" ref="AV181:AV182" si="990">+AT181*C181</f>
        <v>0</v>
      </c>
      <c r="AW181" s="10" t="str">
        <f>IFERROR(VLOOKUP(A181,'15'!U:V,2,0),"0")</f>
        <v>0</v>
      </c>
      <c r="AX181" s="5" t="s">
        <v>295</v>
      </c>
      <c r="AY181" s="15">
        <f t="shared" ref="AY181:AY182" si="991">+AW181*C181</f>
        <v>0</v>
      </c>
      <c r="AZ181" s="10" t="str">
        <f>IFERROR(VLOOKUP(A181,'16'!U:V,2,0),"0")</f>
        <v>0</v>
      </c>
      <c r="BA181" s="5" t="s">
        <v>295</v>
      </c>
      <c r="BB181" s="15">
        <f t="shared" ref="BB181:BB182" si="992">+AZ181*C181</f>
        <v>0</v>
      </c>
      <c r="BC181" s="10" t="str">
        <f>IFERROR(VLOOKUP(A181,'17'!U:V,2,0),"0")</f>
        <v>0</v>
      </c>
      <c r="BD181" s="5" t="s">
        <v>295</v>
      </c>
      <c r="BE181" s="15">
        <f t="shared" ref="BE181:BE182" si="993">+BC181*C181</f>
        <v>0</v>
      </c>
      <c r="BF181" s="10" t="str">
        <f>IFERROR(VLOOKUP(A181,'18'!U:V,2,0),"0")</f>
        <v>0</v>
      </c>
      <c r="BG181" s="5" t="s">
        <v>295</v>
      </c>
      <c r="BH181" s="15">
        <f t="shared" ref="BH181:BH182" si="994">+BF181*C181</f>
        <v>0</v>
      </c>
      <c r="BI181" s="10" t="str">
        <f>IFERROR(VLOOKUP(A181,'19'!U:V,2,0),"0")</f>
        <v>0</v>
      </c>
      <c r="BJ181" s="5" t="s">
        <v>295</v>
      </c>
      <c r="BK181" s="15">
        <f t="shared" ref="BK181:BK182" si="995">+BI181*C181</f>
        <v>0</v>
      </c>
      <c r="BL181" s="10" t="str">
        <f>IFERROR(VLOOKUP(A181,'20'!U:V,2,0),"0")</f>
        <v>0</v>
      </c>
      <c r="BM181" s="5" t="s">
        <v>295</v>
      </c>
      <c r="BN181" s="15">
        <f t="shared" ref="BN181:BN182" si="996">+BL181*C181</f>
        <v>0</v>
      </c>
      <c r="BO181" s="10" t="str">
        <f>IFERROR(VLOOKUP(A181,'21'!U:V,2,0),"0")</f>
        <v>0</v>
      </c>
      <c r="BP181" s="5" t="s">
        <v>295</v>
      </c>
      <c r="BQ181" s="15">
        <f t="shared" ref="BQ181:BQ182" si="997">+BO181*C181</f>
        <v>0</v>
      </c>
      <c r="BR181" s="10">
        <f>IFERROR(VLOOKUP(A181,'22'!U:V,2,0),"0")</f>
        <v>1</v>
      </c>
      <c r="BS181" s="5" t="s">
        <v>295</v>
      </c>
      <c r="BT181" s="15">
        <f t="shared" ref="BT181:BT182" si="998">+BR181*C181</f>
        <v>52.18</v>
      </c>
      <c r="BU181" s="10" t="str">
        <f>IFERROR(VLOOKUP(A181,'23'!U:V,2,0),"0")</f>
        <v>0</v>
      </c>
      <c r="BV181" s="5" t="s">
        <v>295</v>
      </c>
      <c r="BW181" s="15">
        <f t="shared" ref="BW181:BW182" si="999">+BU181*C181</f>
        <v>0</v>
      </c>
      <c r="BX181" s="10" t="str">
        <f>IFERROR(VLOOKUP(A181,'24'!U:V,2,0),"0")</f>
        <v>0</v>
      </c>
      <c r="BY181" s="5" t="s">
        <v>295</v>
      </c>
      <c r="BZ181" s="15">
        <f t="shared" ref="BZ181:BZ182" si="1000">+BX181*C181</f>
        <v>0</v>
      </c>
      <c r="CA181" s="10" t="str">
        <f>IFERROR(VLOOKUP(A181,'25'!U:V,2,0),"0")</f>
        <v>0</v>
      </c>
      <c r="CB181" s="5" t="s">
        <v>295</v>
      </c>
      <c r="CC181" s="15">
        <f t="shared" ref="CC181:CC182" si="1001">+CA181*C181</f>
        <v>0</v>
      </c>
      <c r="CD181" s="10" t="str">
        <f>IFERROR(VLOOKUP(A181,'26'!U:V,2,0),"0")</f>
        <v>0</v>
      </c>
      <c r="CE181" s="5" t="s">
        <v>295</v>
      </c>
      <c r="CF181" s="15">
        <f t="shared" ref="CF181:CF182" si="1002">+CD181*C181</f>
        <v>0</v>
      </c>
      <c r="CG181" s="10" t="str">
        <f>IFERROR(VLOOKUP(A181,'27'!U:V,2,0),"0")</f>
        <v>0</v>
      </c>
      <c r="CH181" s="5" t="s">
        <v>295</v>
      </c>
      <c r="CI181" s="15">
        <f t="shared" ref="CI181:CI182" si="1003">+CG181*C181</f>
        <v>0</v>
      </c>
      <c r="CJ181" s="10" t="str">
        <f>IFERROR(VLOOKUP(A181,'28'!U:V,2,0),"0")</f>
        <v>0</v>
      </c>
      <c r="CK181" s="5" t="s">
        <v>295</v>
      </c>
      <c r="CL181" s="15">
        <f t="shared" ref="CL181:CL182" si="1004">+CJ181*C181</f>
        <v>0</v>
      </c>
      <c r="CM181" s="10" t="str">
        <f>IFERROR(VLOOKUP(A181,'29'!U:V,2,0),"0")</f>
        <v>0</v>
      </c>
      <c r="CN181" s="5" t="s">
        <v>295</v>
      </c>
      <c r="CO181" s="15">
        <f t="shared" ref="CO181:CO182" si="1005">+CM181*C181</f>
        <v>0</v>
      </c>
      <c r="CP181" s="10" t="str">
        <f>IFERROR(VLOOKUP(A181,'30'!U:V,2,0),"0")</f>
        <v>0</v>
      </c>
      <c r="CQ181" s="5" t="s">
        <v>295</v>
      </c>
      <c r="CR181" s="15">
        <f t="shared" ref="CR181:CR182" si="1006">+CP181*C181</f>
        <v>0</v>
      </c>
      <c r="CS181" s="10" t="str">
        <f>IFERROR(VLOOKUP(A181,'31'!U:V,2,0),"0")</f>
        <v>0</v>
      </c>
      <c r="CT181" s="5" t="s">
        <v>295</v>
      </c>
      <c r="CU181" s="15">
        <f t="shared" ref="CU181:CU182" si="1007">+CS181*C181</f>
        <v>0</v>
      </c>
      <c r="CV181" s="10" t="str">
        <f>IFERROR(VLOOKUP(A181,'เซต1-28'!V:W,2,0),"0")</f>
        <v>0</v>
      </c>
      <c r="CW181" s="5" t="s">
        <v>295</v>
      </c>
      <c r="CX181" s="15">
        <f t="shared" ref="CX181:CX182" si="1008">+CV181*CO181</f>
        <v>0</v>
      </c>
    </row>
    <row r="182" spans="1:102" x14ac:dyDescent="0.25">
      <c r="A182" s="5" t="s">
        <v>14509</v>
      </c>
      <c r="B182" s="4" t="s">
        <v>14510</v>
      </c>
      <c r="C182" s="13">
        <v>37.17</v>
      </c>
      <c r="D182" s="19">
        <f t="shared" si="975"/>
        <v>3</v>
      </c>
      <c r="E182" s="5" t="s">
        <v>168</v>
      </c>
      <c r="F182" s="13">
        <f t="shared" si="976"/>
        <v>111.51</v>
      </c>
      <c r="G182" s="10" t="str">
        <f>IFERROR(VLOOKUP(A182,'1'!U:V,2,0),"0")</f>
        <v>0</v>
      </c>
      <c r="H182" s="5" t="s">
        <v>168</v>
      </c>
      <c r="I182" s="15">
        <f t="shared" si="977"/>
        <v>0</v>
      </c>
      <c r="J182" s="10" t="str">
        <f>IFERROR(VLOOKUP(A182,'2'!U:V,2,0),"0")</f>
        <v>0</v>
      </c>
      <c r="K182" s="5" t="s">
        <v>168</v>
      </c>
      <c r="L182" s="15">
        <f t="shared" si="978"/>
        <v>0</v>
      </c>
      <c r="M182" s="10" t="str">
        <f>IFERROR(VLOOKUP(A182,'3'!U:V,2,0),"0")</f>
        <v>0</v>
      </c>
      <c r="N182" s="5" t="s">
        <v>168</v>
      </c>
      <c r="O182" s="15">
        <f t="shared" si="979"/>
        <v>0</v>
      </c>
      <c r="P182" s="10" t="str">
        <f>IFERROR(VLOOKUP(A182,'4'!U:V,2,0),"0")</f>
        <v>0</v>
      </c>
      <c r="Q182" s="5" t="s">
        <v>168</v>
      </c>
      <c r="R182" s="15">
        <f t="shared" si="980"/>
        <v>0</v>
      </c>
      <c r="S182" s="10" t="str">
        <f>IFERROR(VLOOKUP(A182,'5'!U:V,2,0),"0")</f>
        <v>0</v>
      </c>
      <c r="T182" s="5" t="s">
        <v>168</v>
      </c>
      <c r="U182" s="15">
        <f t="shared" si="981"/>
        <v>0</v>
      </c>
      <c r="V182" s="10" t="str">
        <f>IFERROR(VLOOKUP(A182,'6'!U:V,2,0),"0")</f>
        <v>0</v>
      </c>
      <c r="W182" s="5" t="s">
        <v>168</v>
      </c>
      <c r="X182" s="15">
        <f t="shared" si="982"/>
        <v>0</v>
      </c>
      <c r="Y182" s="10" t="str">
        <f>IFERROR(VLOOKUP(A182,'7'!U:V,2,0),"0")</f>
        <v>0</v>
      </c>
      <c r="Z182" s="5" t="s">
        <v>168</v>
      </c>
      <c r="AA182" s="15">
        <f t="shared" si="983"/>
        <v>0</v>
      </c>
      <c r="AB182" s="10" t="str">
        <f>IFERROR(VLOOKUP(A182,'8'!U:V,2,0),"0")</f>
        <v>0</v>
      </c>
      <c r="AC182" s="5" t="s">
        <v>168</v>
      </c>
      <c r="AD182" s="15">
        <f t="shared" si="984"/>
        <v>0</v>
      </c>
      <c r="AE182" s="10" t="str">
        <f>IFERROR(VLOOKUP(A182,'9'!U:V,2,0),"0")</f>
        <v>0</v>
      </c>
      <c r="AF182" s="5" t="s">
        <v>168</v>
      </c>
      <c r="AG182" s="15">
        <f t="shared" si="985"/>
        <v>0</v>
      </c>
      <c r="AH182" s="10" t="str">
        <f>IFERROR(VLOOKUP(A182,'10'!U:V,2,0),"0")</f>
        <v>0</v>
      </c>
      <c r="AI182" s="5" t="s">
        <v>168</v>
      </c>
      <c r="AJ182" s="15">
        <f t="shared" si="986"/>
        <v>0</v>
      </c>
      <c r="AK182" s="10" t="str">
        <f>IFERROR(VLOOKUP(A182,'11'!U:V,2,0),"0")</f>
        <v>0</v>
      </c>
      <c r="AL182" s="5" t="s">
        <v>168</v>
      </c>
      <c r="AM182" s="15">
        <f t="shared" si="987"/>
        <v>0</v>
      </c>
      <c r="AN182" s="10" t="str">
        <f>IFERROR(VLOOKUP(A182,'12'!U:V,2,0),"0")</f>
        <v>0</v>
      </c>
      <c r="AO182" s="5" t="s">
        <v>168</v>
      </c>
      <c r="AP182" s="15">
        <f t="shared" si="988"/>
        <v>0</v>
      </c>
      <c r="AQ182" s="10" t="str">
        <f>IFERROR(VLOOKUP(A182,'13'!U:V,2,0),"0")</f>
        <v>0</v>
      </c>
      <c r="AR182" s="5" t="s">
        <v>168</v>
      </c>
      <c r="AS182" s="15">
        <f t="shared" si="989"/>
        <v>0</v>
      </c>
      <c r="AT182" s="10" t="str">
        <f>IFERROR(VLOOKUP(A182,'14'!U:V,2,0),"0")</f>
        <v>0</v>
      </c>
      <c r="AU182" s="5" t="s">
        <v>168</v>
      </c>
      <c r="AV182" s="15">
        <f t="shared" si="990"/>
        <v>0</v>
      </c>
      <c r="AW182" s="10" t="str">
        <f>IFERROR(VLOOKUP(A182,'15'!U:V,2,0),"0")</f>
        <v>0</v>
      </c>
      <c r="AX182" s="5" t="s">
        <v>168</v>
      </c>
      <c r="AY182" s="15">
        <f t="shared" si="991"/>
        <v>0</v>
      </c>
      <c r="AZ182" s="10" t="str">
        <f>IFERROR(VLOOKUP(A182,'16'!U:V,2,0),"0")</f>
        <v>0</v>
      </c>
      <c r="BA182" s="5" t="s">
        <v>168</v>
      </c>
      <c r="BB182" s="15">
        <f t="shared" si="992"/>
        <v>0</v>
      </c>
      <c r="BC182" s="10" t="str">
        <f>IFERROR(VLOOKUP(A182,'17'!U:V,2,0),"0")</f>
        <v>0</v>
      </c>
      <c r="BD182" s="5" t="s">
        <v>168</v>
      </c>
      <c r="BE182" s="15">
        <f t="shared" si="993"/>
        <v>0</v>
      </c>
      <c r="BF182" s="10" t="str">
        <f>IFERROR(VLOOKUP(A182,'18'!U:V,2,0),"0")</f>
        <v>0</v>
      </c>
      <c r="BG182" s="5" t="s">
        <v>168</v>
      </c>
      <c r="BH182" s="15">
        <f t="shared" si="994"/>
        <v>0</v>
      </c>
      <c r="BI182" s="10" t="str">
        <f>IFERROR(VLOOKUP(A182,'19'!U:V,2,0),"0")</f>
        <v>0</v>
      </c>
      <c r="BJ182" s="5" t="s">
        <v>168</v>
      </c>
      <c r="BK182" s="15">
        <f t="shared" si="995"/>
        <v>0</v>
      </c>
      <c r="BL182" s="10" t="str">
        <f>IFERROR(VLOOKUP(A182,'20'!U:V,2,0),"0")</f>
        <v>0</v>
      </c>
      <c r="BM182" s="5" t="s">
        <v>168</v>
      </c>
      <c r="BN182" s="15">
        <f t="shared" si="996"/>
        <v>0</v>
      </c>
      <c r="BO182" s="10" t="str">
        <f>IFERROR(VLOOKUP(A182,'21'!U:V,2,0),"0")</f>
        <v>0</v>
      </c>
      <c r="BP182" s="5" t="s">
        <v>168</v>
      </c>
      <c r="BQ182" s="15">
        <f t="shared" si="997"/>
        <v>0</v>
      </c>
      <c r="BR182" s="10" t="str">
        <f>IFERROR(VLOOKUP(A182,'22'!U:V,2,0),"0")</f>
        <v>0</v>
      </c>
      <c r="BS182" s="5" t="s">
        <v>168</v>
      </c>
      <c r="BT182" s="15">
        <f t="shared" si="998"/>
        <v>0</v>
      </c>
      <c r="BU182" s="10">
        <f>IFERROR(VLOOKUP(A182,'23'!U:V,2,0),"0")</f>
        <v>3</v>
      </c>
      <c r="BV182" s="5" t="s">
        <v>168</v>
      </c>
      <c r="BW182" s="15">
        <f t="shared" si="999"/>
        <v>111.51</v>
      </c>
      <c r="BX182" s="10" t="str">
        <f>IFERROR(VLOOKUP(A182,'24'!U:V,2,0),"0")</f>
        <v>0</v>
      </c>
      <c r="BY182" s="5" t="s">
        <v>168</v>
      </c>
      <c r="BZ182" s="15">
        <f t="shared" si="1000"/>
        <v>0</v>
      </c>
      <c r="CA182" s="10" t="str">
        <f>IFERROR(VLOOKUP(A182,'25'!U:V,2,0),"0")</f>
        <v>0</v>
      </c>
      <c r="CB182" s="5" t="s">
        <v>168</v>
      </c>
      <c r="CC182" s="15">
        <f t="shared" si="1001"/>
        <v>0</v>
      </c>
      <c r="CD182" s="10" t="str">
        <f>IFERROR(VLOOKUP(A182,'26'!U:V,2,0),"0")</f>
        <v>0</v>
      </c>
      <c r="CE182" s="5" t="s">
        <v>168</v>
      </c>
      <c r="CF182" s="15">
        <f t="shared" si="1002"/>
        <v>0</v>
      </c>
      <c r="CG182" s="10" t="str">
        <f>IFERROR(VLOOKUP(A182,'27'!U:V,2,0),"0")</f>
        <v>0</v>
      </c>
      <c r="CH182" s="5" t="s">
        <v>168</v>
      </c>
      <c r="CI182" s="15">
        <f t="shared" si="1003"/>
        <v>0</v>
      </c>
      <c r="CJ182" s="10" t="str">
        <f>IFERROR(VLOOKUP(A182,'28'!U:V,2,0),"0")</f>
        <v>0</v>
      </c>
      <c r="CK182" s="5" t="s">
        <v>168</v>
      </c>
      <c r="CL182" s="15">
        <f t="shared" si="1004"/>
        <v>0</v>
      </c>
      <c r="CM182" s="10" t="str">
        <f>IFERROR(VLOOKUP(A182,'29'!U:V,2,0),"0")</f>
        <v>0</v>
      </c>
      <c r="CN182" s="5" t="s">
        <v>168</v>
      </c>
      <c r="CO182" s="15">
        <f t="shared" si="1005"/>
        <v>0</v>
      </c>
      <c r="CP182" s="10" t="str">
        <f>IFERROR(VLOOKUP(A182,'30'!U:V,2,0),"0")</f>
        <v>0</v>
      </c>
      <c r="CQ182" s="5" t="s">
        <v>168</v>
      </c>
      <c r="CR182" s="15">
        <f t="shared" si="1006"/>
        <v>0</v>
      </c>
      <c r="CS182" s="10" t="str">
        <f>IFERROR(VLOOKUP(A182,'31'!U:V,2,0),"0")</f>
        <v>0</v>
      </c>
      <c r="CT182" s="5" t="s">
        <v>168</v>
      </c>
      <c r="CU182" s="15">
        <f t="shared" si="1007"/>
        <v>0</v>
      </c>
      <c r="CV182" s="10" t="str">
        <f>IFERROR(VLOOKUP(A182,'เซต1-28'!V:W,2,0),"0")</f>
        <v>0</v>
      </c>
      <c r="CW182" s="5" t="s">
        <v>168</v>
      </c>
      <c r="CX182" s="15">
        <f t="shared" si="1008"/>
        <v>0</v>
      </c>
    </row>
    <row r="183" spans="1:102" x14ac:dyDescent="0.25">
      <c r="A183" s="5" t="s">
        <v>15172</v>
      </c>
      <c r="B183" s="4" t="s">
        <v>15173</v>
      </c>
      <c r="C183" s="13">
        <v>13.1</v>
      </c>
      <c r="D183" s="19">
        <f t="shared" ref="D183" si="1009">+G183+J183+M183+P183+S183+V183+Y183+AB183+AE183+AH183+AK183+AN183+AQ183+AT183+AW183+AZ183+BC183+BF183+BI183+BL183+BO183+BR183+BU183+BX183+CA183+CD183+CG183+CJ183+CM183+CP183+CS183+CV183</f>
        <v>162</v>
      </c>
      <c r="E183" s="5" t="s">
        <v>168</v>
      </c>
      <c r="F183" s="13">
        <f t="shared" ref="F183" si="1010">+D183*C183</f>
        <v>2122.1999999999998</v>
      </c>
      <c r="G183" s="10" t="str">
        <f>IFERROR(VLOOKUP(A183,'1'!U:V,2,0),"0")</f>
        <v>0</v>
      </c>
      <c r="H183" s="5" t="s">
        <v>168</v>
      </c>
      <c r="I183" s="15">
        <f t="shared" ref="I183" si="1011">+G183*C183</f>
        <v>0</v>
      </c>
      <c r="J183" s="10" t="str">
        <f>IFERROR(VLOOKUP(A183,'2'!U:V,2,0),"0")</f>
        <v>0</v>
      </c>
      <c r="K183" s="5" t="s">
        <v>168</v>
      </c>
      <c r="L183" s="15">
        <f t="shared" ref="L183" si="1012">+J183*C183</f>
        <v>0</v>
      </c>
      <c r="M183" s="10" t="str">
        <f>IFERROR(VLOOKUP(A183,'3'!U:V,2,0),"0")</f>
        <v>0</v>
      </c>
      <c r="N183" s="5" t="s">
        <v>168</v>
      </c>
      <c r="O183" s="15">
        <f t="shared" ref="O183" si="1013">+M183*C183</f>
        <v>0</v>
      </c>
      <c r="P183" s="10" t="str">
        <f>IFERROR(VLOOKUP(A183,'4'!U:V,2,0),"0")</f>
        <v>0</v>
      </c>
      <c r="Q183" s="5" t="s">
        <v>168</v>
      </c>
      <c r="R183" s="15">
        <f t="shared" ref="R183" si="1014">+P183*C183</f>
        <v>0</v>
      </c>
      <c r="S183" s="10" t="str">
        <f>IFERROR(VLOOKUP(A183,'5'!U:V,2,0),"0")</f>
        <v>0</v>
      </c>
      <c r="T183" s="5" t="s">
        <v>168</v>
      </c>
      <c r="U183" s="15">
        <f t="shared" ref="U183" si="1015">+S183*C183</f>
        <v>0</v>
      </c>
      <c r="V183" s="10" t="str">
        <f>IFERROR(VLOOKUP(A183,'6'!U:V,2,0),"0")</f>
        <v>0</v>
      </c>
      <c r="W183" s="5" t="s">
        <v>168</v>
      </c>
      <c r="X183" s="15">
        <f t="shared" ref="X183" si="1016">+V183*C183</f>
        <v>0</v>
      </c>
      <c r="Y183" s="10" t="str">
        <f>IFERROR(VLOOKUP(A183,'7'!U:V,2,0),"0")</f>
        <v>0</v>
      </c>
      <c r="Z183" s="5" t="s">
        <v>168</v>
      </c>
      <c r="AA183" s="15">
        <f t="shared" ref="AA183" si="1017">+Y183*C183</f>
        <v>0</v>
      </c>
      <c r="AB183" s="10" t="str">
        <f>IFERROR(VLOOKUP(A183,'8'!U:V,2,0),"0")</f>
        <v>0</v>
      </c>
      <c r="AC183" s="5" t="s">
        <v>168</v>
      </c>
      <c r="AD183" s="15">
        <f t="shared" ref="AD183" si="1018">+AB183*C183</f>
        <v>0</v>
      </c>
      <c r="AE183" s="10" t="str">
        <f>IFERROR(VLOOKUP(A183,'9'!U:V,2,0),"0")</f>
        <v>0</v>
      </c>
      <c r="AF183" s="5" t="s">
        <v>168</v>
      </c>
      <c r="AG183" s="15">
        <f t="shared" ref="AG183" si="1019">+AE183*C183</f>
        <v>0</v>
      </c>
      <c r="AH183" s="10" t="str">
        <f>IFERROR(VLOOKUP(A183,'10'!U:V,2,0),"0")</f>
        <v>0</v>
      </c>
      <c r="AI183" s="5" t="s">
        <v>168</v>
      </c>
      <c r="AJ183" s="15">
        <f t="shared" ref="AJ183" si="1020">+AH183*C183</f>
        <v>0</v>
      </c>
      <c r="AK183" s="10" t="str">
        <f>IFERROR(VLOOKUP(A183,'11'!U:V,2,0),"0")</f>
        <v>0</v>
      </c>
      <c r="AL183" s="5" t="s">
        <v>168</v>
      </c>
      <c r="AM183" s="15">
        <f t="shared" ref="AM183" si="1021">+AK183*C183</f>
        <v>0</v>
      </c>
      <c r="AN183" s="10" t="str">
        <f>IFERROR(VLOOKUP(A183,'12'!U:V,2,0),"0")</f>
        <v>0</v>
      </c>
      <c r="AO183" s="5" t="s">
        <v>168</v>
      </c>
      <c r="AP183" s="15">
        <f t="shared" ref="AP183" si="1022">+AN183*C183</f>
        <v>0</v>
      </c>
      <c r="AQ183" s="10" t="str">
        <f>IFERROR(VLOOKUP(A183,'13'!U:V,2,0),"0")</f>
        <v>0</v>
      </c>
      <c r="AR183" s="5" t="s">
        <v>168</v>
      </c>
      <c r="AS183" s="15">
        <f t="shared" ref="AS183" si="1023">+AQ183*C183</f>
        <v>0</v>
      </c>
      <c r="AT183" s="10" t="str">
        <f>IFERROR(VLOOKUP(A183,'14'!U:V,2,0),"0")</f>
        <v>0</v>
      </c>
      <c r="AU183" s="5" t="s">
        <v>168</v>
      </c>
      <c r="AV183" s="15">
        <f t="shared" ref="AV183" si="1024">+AT183*C183</f>
        <v>0</v>
      </c>
      <c r="AW183" s="10" t="str">
        <f>IFERROR(VLOOKUP(A183,'15'!U:V,2,0),"0")</f>
        <v>0</v>
      </c>
      <c r="AX183" s="5" t="s">
        <v>168</v>
      </c>
      <c r="AY183" s="15">
        <f t="shared" ref="AY183" si="1025">+AW183*C183</f>
        <v>0</v>
      </c>
      <c r="AZ183" s="10" t="str">
        <f>IFERROR(VLOOKUP(A183,'16'!U:V,2,0),"0")</f>
        <v>0</v>
      </c>
      <c r="BA183" s="5" t="s">
        <v>168</v>
      </c>
      <c r="BB183" s="15">
        <f t="shared" ref="BB183" si="1026">+AZ183*C183</f>
        <v>0</v>
      </c>
      <c r="BC183" s="10" t="str">
        <f>IFERROR(VLOOKUP(A183,'17'!U:V,2,0),"0")</f>
        <v>0</v>
      </c>
      <c r="BD183" s="5" t="s">
        <v>168</v>
      </c>
      <c r="BE183" s="15">
        <f t="shared" ref="BE183" si="1027">+BC183*C183</f>
        <v>0</v>
      </c>
      <c r="BF183" s="10" t="str">
        <f>IFERROR(VLOOKUP(A183,'18'!U:V,2,0),"0")</f>
        <v>0</v>
      </c>
      <c r="BG183" s="5" t="s">
        <v>168</v>
      </c>
      <c r="BH183" s="15">
        <f t="shared" ref="BH183" si="1028">+BF183*C183</f>
        <v>0</v>
      </c>
      <c r="BI183" s="10" t="str">
        <f>IFERROR(VLOOKUP(A183,'19'!U:V,2,0),"0")</f>
        <v>0</v>
      </c>
      <c r="BJ183" s="5" t="s">
        <v>168</v>
      </c>
      <c r="BK183" s="15">
        <f t="shared" ref="BK183" si="1029">+BI183*C183</f>
        <v>0</v>
      </c>
      <c r="BL183" s="10" t="str">
        <f>IFERROR(VLOOKUP(A183,'20'!U:V,2,0),"0")</f>
        <v>0</v>
      </c>
      <c r="BM183" s="5" t="s">
        <v>168</v>
      </c>
      <c r="BN183" s="15">
        <f t="shared" ref="BN183" si="1030">+BL183*C183</f>
        <v>0</v>
      </c>
      <c r="BO183" s="10" t="str">
        <f>IFERROR(VLOOKUP(A183,'21'!U:V,2,0),"0")</f>
        <v>0</v>
      </c>
      <c r="BP183" s="5" t="s">
        <v>168</v>
      </c>
      <c r="BQ183" s="15">
        <f t="shared" ref="BQ183" si="1031">+BO183*C183</f>
        <v>0</v>
      </c>
      <c r="BR183" s="10" t="str">
        <f>IFERROR(VLOOKUP(A183,'22'!U:V,2,0),"0")</f>
        <v>0</v>
      </c>
      <c r="BS183" s="5" t="s">
        <v>168</v>
      </c>
      <c r="BT183" s="15">
        <f t="shared" ref="BT183" si="1032">+BR183*C183</f>
        <v>0</v>
      </c>
      <c r="BU183" s="10" t="str">
        <f>IFERROR(VLOOKUP(A183,'23'!U:V,2,0),"0")</f>
        <v>0</v>
      </c>
      <c r="BV183" s="5" t="s">
        <v>168</v>
      </c>
      <c r="BW183" s="15">
        <f t="shared" ref="BW183" si="1033">+BU183*C183</f>
        <v>0</v>
      </c>
      <c r="BX183" s="10" t="str">
        <f>IFERROR(VLOOKUP(A183,'24'!U:V,2,0),"0")</f>
        <v>0</v>
      </c>
      <c r="BY183" s="5" t="s">
        <v>168</v>
      </c>
      <c r="BZ183" s="15">
        <f t="shared" ref="BZ183" si="1034">+BX183*C183</f>
        <v>0</v>
      </c>
      <c r="CA183" s="10">
        <f>IFERROR(VLOOKUP(A183,'25'!U:V,2,0),"0")</f>
        <v>57</v>
      </c>
      <c r="CB183" s="5" t="s">
        <v>168</v>
      </c>
      <c r="CC183" s="15">
        <f t="shared" ref="CC183" si="1035">+CA183*C183</f>
        <v>746.69999999999993</v>
      </c>
      <c r="CD183" s="10">
        <f>IFERROR(VLOOKUP(A183,'26'!U:V,2,0),"0")</f>
        <v>105</v>
      </c>
      <c r="CE183" s="5" t="s">
        <v>168</v>
      </c>
      <c r="CF183" s="15">
        <f t="shared" ref="CF183" si="1036">+CD183*C183</f>
        <v>1375.5</v>
      </c>
      <c r="CG183" s="10" t="str">
        <f>IFERROR(VLOOKUP(A183,'27'!U:V,2,0),"0")</f>
        <v>0</v>
      </c>
      <c r="CH183" s="5" t="s">
        <v>168</v>
      </c>
      <c r="CI183" s="15">
        <f t="shared" ref="CI183" si="1037">+CG183*C183</f>
        <v>0</v>
      </c>
      <c r="CJ183" s="10" t="str">
        <f>IFERROR(VLOOKUP(A183,'28'!U:V,2,0),"0")</f>
        <v>0</v>
      </c>
      <c r="CK183" s="5" t="s">
        <v>168</v>
      </c>
      <c r="CL183" s="15">
        <f t="shared" ref="CL183" si="1038">+CJ183*C183</f>
        <v>0</v>
      </c>
      <c r="CM183" s="10" t="str">
        <f>IFERROR(VLOOKUP(A183,'29'!U:V,2,0),"0")</f>
        <v>0</v>
      </c>
      <c r="CN183" s="5" t="s">
        <v>168</v>
      </c>
      <c r="CO183" s="15">
        <f t="shared" ref="CO183" si="1039">+CM183*C183</f>
        <v>0</v>
      </c>
      <c r="CP183" s="10" t="str">
        <f>IFERROR(VLOOKUP(A183,'30'!U:V,2,0),"0")</f>
        <v>0</v>
      </c>
      <c r="CQ183" s="5" t="s">
        <v>168</v>
      </c>
      <c r="CR183" s="15">
        <f t="shared" ref="CR183" si="1040">+CP183*C183</f>
        <v>0</v>
      </c>
      <c r="CS183" s="10" t="str">
        <f>IFERROR(VLOOKUP(A183,'31'!U:V,2,0),"0")</f>
        <v>0</v>
      </c>
      <c r="CT183" s="5" t="s">
        <v>168</v>
      </c>
      <c r="CU183" s="15">
        <f t="shared" ref="CU183" si="1041">+CS183*C183</f>
        <v>0</v>
      </c>
      <c r="CV183" s="10" t="str">
        <f>IFERROR(VLOOKUP(A183,'เซต1-28'!V:W,2,0),"0")</f>
        <v>0</v>
      </c>
      <c r="CW183" s="5" t="s">
        <v>168</v>
      </c>
      <c r="CX183" s="15">
        <f t="shared" ref="CX183" si="1042">+CV183*CO183</f>
        <v>0</v>
      </c>
    </row>
  </sheetData>
  <autoFilter ref="A4:CU161" xr:uid="{3BB70A44-8E24-460E-AEF1-23CC5E2DF68D}"/>
  <mergeCells count="36">
    <mergeCell ref="J3:L3"/>
    <mergeCell ref="A3:A4"/>
    <mergeCell ref="B3:B4"/>
    <mergeCell ref="C3:C4"/>
    <mergeCell ref="D3:F3"/>
    <mergeCell ref="G3:I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V3:CX3"/>
    <mergeCell ref="CG3:CI3"/>
    <mergeCell ref="CJ3:CL3"/>
    <mergeCell ref="CM3:CO3"/>
    <mergeCell ref="CP3:CR3"/>
    <mergeCell ref="CS3:CU3"/>
  </mergeCells>
  <conditionalFormatting sqref="A1:A1048576">
    <cfRule type="duplicateValues" dxfId="7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FCEC-9D2E-41F8-9286-51AE7F4F7304}">
  <sheetPr>
    <tabColor rgb="FFFFFF00"/>
    <pageSetUpPr fitToPage="1"/>
  </sheetPr>
  <dimension ref="A1:N18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8" sqref="K8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2.81640625" style="1" bestFit="1" customWidth="1"/>
    <col min="4" max="4" width="9" style="191" customWidth="1"/>
    <col min="5" max="5" width="17.36328125" style="1" customWidth="1"/>
    <col min="6" max="6" width="1.36328125" style="1" customWidth="1"/>
    <col min="7" max="7" width="35.08984375" style="1" customWidth="1"/>
    <col min="8" max="8" width="11.90625" style="1" bestFit="1" customWidth="1"/>
    <col min="9" max="9" width="8.81640625" style="1"/>
    <col min="10" max="10" width="1.36328125" style="1" customWidth="1"/>
    <col min="11" max="11" width="29.453125" style="1" customWidth="1"/>
    <col min="12" max="12" width="11.90625" style="1" bestFit="1" customWidth="1"/>
    <col min="13" max="13" width="8.81640625" style="1"/>
    <col min="14" max="14" width="11.6328125" style="1" bestFit="1" customWidth="1"/>
    <col min="15" max="16384" width="8.81640625" style="1"/>
  </cols>
  <sheetData>
    <row r="1" spans="1:14" s="24" customFormat="1" ht="28.8" x14ac:dyDescent="0.75">
      <c r="A1" s="24" t="s">
        <v>16834</v>
      </c>
      <c r="D1" s="189"/>
    </row>
    <row r="2" spans="1:14" s="8" customFormat="1" ht="52.2" customHeight="1" x14ac:dyDescent="0.25">
      <c r="A2" s="187" t="s">
        <v>257</v>
      </c>
      <c r="B2" s="187" t="s">
        <v>268</v>
      </c>
      <c r="C2" s="187" t="s">
        <v>274</v>
      </c>
      <c r="D2" s="188" t="s">
        <v>16924</v>
      </c>
      <c r="E2" s="187" t="s">
        <v>17</v>
      </c>
      <c r="K2" s="7"/>
      <c r="L2" s="7"/>
      <c r="M2" s="7"/>
    </row>
    <row r="3" spans="1:14" ht="26.4" x14ac:dyDescent="0.7">
      <c r="A3" s="22">
        <v>1</v>
      </c>
      <c r="B3" s="21" t="s">
        <v>258</v>
      </c>
      <c r="C3" s="27">
        <v>350398.31999999995</v>
      </c>
      <c r="D3" s="200">
        <f>+C3/H3</f>
        <v>0.3818656287311496</v>
      </c>
      <c r="G3" s="192" t="s">
        <v>1155</v>
      </c>
      <c r="H3" s="193">
        <f>+Feb!D25+Feb!AP20</f>
        <v>917595.8600000001</v>
      </c>
      <c r="I3" s="194"/>
      <c r="K3" s="39" t="s">
        <v>1157</v>
      </c>
      <c r="L3" s="40">
        <v>271</v>
      </c>
      <c r="M3" s="41"/>
      <c r="N3" s="23"/>
    </row>
    <row r="4" spans="1:14" ht="26.4" x14ac:dyDescent="0.7">
      <c r="A4" s="22">
        <v>2</v>
      </c>
      <c r="B4" s="21" t="s">
        <v>259</v>
      </c>
      <c r="C4" s="27">
        <v>21340.1</v>
      </c>
      <c r="D4" s="200">
        <f>+C4/H3</f>
        <v>2.3256534745045597E-2</v>
      </c>
      <c r="G4" s="192" t="s">
        <v>16828</v>
      </c>
      <c r="H4" s="193">
        <f>+Feb!AQ20</f>
        <v>115733.90999999999</v>
      </c>
      <c r="I4" s="194"/>
      <c r="K4" s="39" t="s">
        <v>1158</v>
      </c>
      <c r="L4" s="40">
        <v>10110.49</v>
      </c>
      <c r="M4" s="41"/>
      <c r="N4" s="23"/>
    </row>
    <row r="5" spans="1:14" ht="26.4" x14ac:dyDescent="0.7">
      <c r="A5" s="22">
        <v>3</v>
      </c>
      <c r="B5" s="21" t="s">
        <v>260</v>
      </c>
      <c r="C5" s="27">
        <v>3807.9</v>
      </c>
      <c r="D5" s="200">
        <f>+C5/H3</f>
        <v>4.1498661513141525E-3</v>
      </c>
      <c r="G5" s="192" t="s">
        <v>16829</v>
      </c>
      <c r="H5" s="193">
        <f>+Feb!AS20</f>
        <v>90298.77</v>
      </c>
      <c r="I5" s="194"/>
      <c r="K5" s="39" t="s">
        <v>16708</v>
      </c>
      <c r="L5" s="40">
        <v>5228</v>
      </c>
      <c r="M5" s="41"/>
      <c r="N5" s="78"/>
    </row>
    <row r="6" spans="1:14" ht="27" thickBot="1" x14ac:dyDescent="0.75">
      <c r="A6" s="22">
        <v>4</v>
      </c>
      <c r="B6" s="21" t="s">
        <v>261</v>
      </c>
      <c r="C6" s="27">
        <v>297383.76</v>
      </c>
      <c r="D6" s="200">
        <f>+C6/H3</f>
        <v>0.32409012830550477</v>
      </c>
      <c r="G6" s="192" t="s">
        <v>16830</v>
      </c>
      <c r="H6" s="199">
        <f>+Feb!AU20</f>
        <v>124038.48</v>
      </c>
      <c r="I6" s="194"/>
      <c r="K6" s="42" t="s">
        <v>275</v>
      </c>
      <c r="L6" s="43">
        <f>+L3+L4+L5</f>
        <v>15609.49</v>
      </c>
      <c r="M6" s="44" t="s">
        <v>276</v>
      </c>
      <c r="N6" s="23"/>
    </row>
    <row r="7" spans="1:14" ht="24.6" thickTop="1" thickBot="1" x14ac:dyDescent="0.65">
      <c r="A7" s="22">
        <v>5</v>
      </c>
      <c r="B7" s="21" t="s">
        <v>16710</v>
      </c>
      <c r="C7" s="27">
        <v>18121.839999999997</v>
      </c>
      <c r="D7" s="200">
        <f>+C7/H3</f>
        <v>1.9749260856516935E-2</v>
      </c>
      <c r="G7" s="192" t="s">
        <v>16923</v>
      </c>
      <c r="H7" s="198">
        <f>+H3-H4-H5-H6</f>
        <v>587524.70000000007</v>
      </c>
      <c r="I7" s="194"/>
    </row>
    <row r="8" spans="1:14" ht="24" thickTop="1" x14ac:dyDescent="0.6">
      <c r="A8" s="22">
        <v>6</v>
      </c>
      <c r="B8" s="21" t="s">
        <v>265</v>
      </c>
      <c r="C8" s="27">
        <f>+'ADS - Campaign'!D4+'ADS - Campaign'!D6+'ADS - Campaign'!D8+'ADS - Campaign'!D9</f>
        <v>86017.790000000008</v>
      </c>
      <c r="D8" s="200">
        <f>+C8/H3</f>
        <v>9.3742565490650756E-2</v>
      </c>
      <c r="E8" s="79" t="s">
        <v>16832</v>
      </c>
      <c r="G8" s="192" t="s">
        <v>16831</v>
      </c>
      <c r="H8" s="193">
        <f>+C12</f>
        <v>845769.73</v>
      </c>
      <c r="I8" s="194"/>
    </row>
    <row r="9" spans="1:14" x14ac:dyDescent="0.6">
      <c r="A9" s="22">
        <v>7</v>
      </c>
      <c r="B9" s="21" t="s">
        <v>266</v>
      </c>
      <c r="C9" s="27">
        <f>+'ADS - Campaign'!D3+'ADS - Campaign'!D5+'ADS - Campaign'!D7+'ADS - Campaign'!D10</f>
        <v>58458.34</v>
      </c>
      <c r="D9" s="200">
        <f>+C9/H3</f>
        <v>6.3708155788758672E-2</v>
      </c>
      <c r="G9" s="192" t="s">
        <v>16833</v>
      </c>
      <c r="H9" s="193">
        <f>+L6</f>
        <v>15609.49</v>
      </c>
      <c r="I9" s="194"/>
    </row>
    <row r="10" spans="1:14" ht="27" thickBot="1" x14ac:dyDescent="0.75">
      <c r="A10" s="22">
        <v>8</v>
      </c>
      <c r="B10" s="21" t="s">
        <v>267</v>
      </c>
      <c r="C10" s="27">
        <v>0</v>
      </c>
      <c r="D10" s="200">
        <f>+C10/H3</f>
        <v>0</v>
      </c>
      <c r="G10" s="195" t="s">
        <v>275</v>
      </c>
      <c r="H10" s="196">
        <f>+H3-H4-H5-H8-H6-H9</f>
        <v>-273854.5199999999</v>
      </c>
      <c r="I10" s="197" t="s">
        <v>276</v>
      </c>
    </row>
    <row r="11" spans="1:14" ht="24" thickTop="1" x14ac:dyDescent="0.6">
      <c r="A11" s="22">
        <v>9</v>
      </c>
      <c r="B11" s="21" t="s">
        <v>273</v>
      </c>
      <c r="C11" s="27">
        <v>10241.68</v>
      </c>
      <c r="D11" s="200">
        <f>+C11/H3</f>
        <v>1.1161427864332343E-2</v>
      </c>
    </row>
    <row r="12" spans="1:14" ht="27" thickBot="1" x14ac:dyDescent="0.75">
      <c r="B12" s="25" t="s">
        <v>275</v>
      </c>
      <c r="C12" s="28">
        <f>SUM(C3:C11)</f>
        <v>845769.73</v>
      </c>
      <c r="D12" s="23" t="s">
        <v>276</v>
      </c>
      <c r="E12" s="23"/>
      <c r="G12" s="1" t="s">
        <v>16845</v>
      </c>
      <c r="H12" s="27"/>
      <c r="K12" s="27"/>
    </row>
    <row r="13" spans="1:14" ht="24" thickTop="1" x14ac:dyDescent="0.6">
      <c r="C13" s="22"/>
      <c r="D13" s="190"/>
      <c r="E13" s="22"/>
      <c r="G13" s="1" t="s">
        <v>16925</v>
      </c>
    </row>
    <row r="14" spans="1:14" x14ac:dyDescent="0.6">
      <c r="F14" s="22"/>
      <c r="G14" s="1" t="s">
        <v>16835</v>
      </c>
    </row>
    <row r="15" spans="1:14" x14ac:dyDescent="0.6">
      <c r="G15" s="1" t="s">
        <v>16926</v>
      </c>
    </row>
    <row r="17" spans="8:11" x14ac:dyDescent="0.6">
      <c r="K17" s="27"/>
    </row>
    <row r="18" spans="8:11" x14ac:dyDescent="0.6">
      <c r="H18" s="27"/>
    </row>
  </sheetData>
  <pageMargins left="0.25" right="0.25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A1:H16"/>
  <sheetViews>
    <sheetView zoomScale="85" zoomScaleNormal="85" workbookViewId="0">
      <pane xSplit="1" ySplit="2" topLeftCell="B3" activePane="bottomRight" state="frozen"/>
      <selection activeCell="W120" sqref="W120"/>
      <selection pane="topRight" activeCell="W120" sqref="W120"/>
      <selection pane="bottomLeft" activeCell="W120" sqref="W120"/>
      <selection pane="bottomRight" activeCell="C5" sqref="C5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1.6328125" style="1" bestFit="1" customWidth="1"/>
    <col min="4" max="4" width="17.36328125" style="1" customWidth="1"/>
    <col min="5" max="5" width="4.453125" style="1" customWidth="1"/>
    <col min="6" max="6" width="22.1796875" style="1" bestFit="1" customWidth="1"/>
    <col min="7" max="7" width="11.6328125" style="1" bestFit="1" customWidth="1"/>
    <col min="8" max="9" width="8.81640625" style="1"/>
    <col min="10" max="10" width="14.453125" style="1" bestFit="1" customWidth="1"/>
    <col min="11" max="11" width="11.6328125" style="1" bestFit="1" customWidth="1"/>
    <col min="12" max="16384" width="8.81640625" style="1"/>
  </cols>
  <sheetData>
    <row r="1" spans="1:8" s="24" customFormat="1" ht="28.8" x14ac:dyDescent="0.75">
      <c r="A1" s="24" t="s">
        <v>16834</v>
      </c>
    </row>
    <row r="2" spans="1:8" s="23" customFormat="1" ht="26.4" x14ac:dyDescent="0.7">
      <c r="A2" s="26" t="s">
        <v>257</v>
      </c>
      <c r="B2" s="26" t="s">
        <v>268</v>
      </c>
      <c r="C2" s="26" t="s">
        <v>274</v>
      </c>
      <c r="D2" s="26" t="s">
        <v>17</v>
      </c>
    </row>
    <row r="3" spans="1:8" x14ac:dyDescent="0.6">
      <c r="A3" s="22">
        <v>1</v>
      </c>
      <c r="B3" s="21" t="s">
        <v>258</v>
      </c>
      <c r="C3" s="27">
        <f>+'ก.พ.'!F1</f>
        <v>350398.31999999995</v>
      </c>
      <c r="F3" s="31" t="s">
        <v>1154</v>
      </c>
      <c r="G3" s="32">
        <v>838929.01</v>
      </c>
      <c r="H3" s="33"/>
    </row>
    <row r="4" spans="1:8" x14ac:dyDescent="0.6">
      <c r="A4" s="22">
        <v>2</v>
      </c>
      <c r="B4" s="21" t="s">
        <v>259</v>
      </c>
      <c r="C4" s="27">
        <v>21340.1</v>
      </c>
      <c r="F4" s="31" t="s">
        <v>1156</v>
      </c>
      <c r="G4" s="32">
        <f>+C13</f>
        <v>619094.94999999995</v>
      </c>
      <c r="H4" s="33"/>
    </row>
    <row r="5" spans="1:8" ht="27" thickBot="1" x14ac:dyDescent="0.75">
      <c r="A5" s="22">
        <v>3</v>
      </c>
      <c r="B5" s="21" t="s">
        <v>260</v>
      </c>
      <c r="C5" s="27">
        <v>3807.9</v>
      </c>
      <c r="F5" s="34" t="s">
        <v>275</v>
      </c>
      <c r="G5" s="35">
        <f>+G3-G4</f>
        <v>219834.06000000006</v>
      </c>
      <c r="H5" s="36" t="s">
        <v>276</v>
      </c>
    </row>
    <row r="6" spans="1:8" ht="24" thickTop="1" x14ac:dyDescent="0.6">
      <c r="A6" s="22">
        <v>4</v>
      </c>
      <c r="B6" s="21" t="s">
        <v>261</v>
      </c>
      <c r="C6" s="27"/>
      <c r="D6" s="1" t="s">
        <v>16827</v>
      </c>
      <c r="F6" s="37"/>
      <c r="G6" s="38"/>
    </row>
    <row r="7" spans="1:8" x14ac:dyDescent="0.6">
      <c r="A7" s="22">
        <v>5</v>
      </c>
      <c r="B7" s="21" t="s">
        <v>262</v>
      </c>
      <c r="C7" s="27">
        <v>70708.98</v>
      </c>
      <c r="F7" s="39" t="s">
        <v>1157</v>
      </c>
      <c r="G7" s="40">
        <v>271</v>
      </c>
      <c r="H7" s="41"/>
    </row>
    <row r="8" spans="1:8" x14ac:dyDescent="0.6">
      <c r="A8" s="22">
        <v>6</v>
      </c>
      <c r="B8" s="21" t="s">
        <v>16710</v>
      </c>
      <c r="C8" s="27">
        <v>18121.839999999997</v>
      </c>
      <c r="F8" s="39" t="s">
        <v>1158</v>
      </c>
      <c r="G8" s="40">
        <v>10110.49</v>
      </c>
      <c r="H8" s="41"/>
    </row>
    <row r="9" spans="1:8" ht="27" thickBot="1" x14ac:dyDescent="0.75">
      <c r="A9" s="22">
        <v>7</v>
      </c>
      <c r="B9" s="21" t="s">
        <v>265</v>
      </c>
      <c r="C9" s="27">
        <v>86017.790000000008</v>
      </c>
      <c r="F9" s="42" t="s">
        <v>275</v>
      </c>
      <c r="G9" s="43">
        <f>+G7+G8</f>
        <v>10381.49</v>
      </c>
      <c r="H9" s="44" t="s">
        <v>276</v>
      </c>
    </row>
    <row r="10" spans="1:8" ht="24" thickTop="1" x14ac:dyDescent="0.6">
      <c r="A10" s="22">
        <v>8</v>
      </c>
      <c r="B10" s="21" t="s">
        <v>266</v>
      </c>
      <c r="C10" s="27">
        <v>58458.34</v>
      </c>
      <c r="G10" s="38"/>
    </row>
    <row r="11" spans="1:8" x14ac:dyDescent="0.6">
      <c r="A11" s="22">
        <v>9</v>
      </c>
      <c r="B11" s="21" t="s">
        <v>267</v>
      </c>
      <c r="C11" s="27">
        <v>0</v>
      </c>
      <c r="F11" s="45" t="s">
        <v>1159</v>
      </c>
      <c r="G11" s="46">
        <f>+G5</f>
        <v>219834.06000000006</v>
      </c>
      <c r="H11" s="47"/>
    </row>
    <row r="12" spans="1:8" x14ac:dyDescent="0.6">
      <c r="A12" s="22">
        <v>10</v>
      </c>
      <c r="B12" s="21" t="s">
        <v>273</v>
      </c>
      <c r="C12" s="27">
        <v>10241.68</v>
      </c>
      <c r="F12" s="45" t="s">
        <v>1160</v>
      </c>
      <c r="G12" s="46">
        <f>+G9</f>
        <v>10381.49</v>
      </c>
      <c r="H12" s="47"/>
    </row>
    <row r="13" spans="1:8" ht="27" thickBot="1" x14ac:dyDescent="0.75">
      <c r="B13" s="25" t="s">
        <v>275</v>
      </c>
      <c r="C13" s="28">
        <f>SUM(C3:C12)</f>
        <v>619094.94999999995</v>
      </c>
      <c r="F13" s="45" t="s">
        <v>16708</v>
      </c>
      <c r="G13" s="46">
        <v>5228</v>
      </c>
      <c r="H13" s="47"/>
    </row>
    <row r="14" spans="1:8" ht="27.6" thickTop="1" thickBot="1" x14ac:dyDescent="0.75">
      <c r="D14" s="23" t="s">
        <v>276</v>
      </c>
      <c r="F14" s="48" t="s">
        <v>1161</v>
      </c>
      <c r="G14" s="49">
        <f>+G11-G12-G13</f>
        <v>204224.57000000007</v>
      </c>
      <c r="H14" s="50" t="s">
        <v>276</v>
      </c>
    </row>
    <row r="15" spans="1:8" ht="24" thickTop="1" x14ac:dyDescent="0.6"/>
    <row r="16" spans="1:8" ht="32.4" x14ac:dyDescent="0.85">
      <c r="F16" s="54" t="s">
        <v>16709</v>
      </c>
      <c r="G16" s="55">
        <f>+G14/G3</f>
        <v>0.24343486464963235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FA5E-F640-4276-B562-6F67D69408A6}">
  <sheetPr>
    <tabColor rgb="FFFFCCFF"/>
    <pageSetUpPr fitToPage="1"/>
  </sheetPr>
  <dimension ref="A1:BE28"/>
  <sheetViews>
    <sheetView zoomScale="70" zoomScaleNormal="70" workbookViewId="0">
      <pane xSplit="8" ySplit="2" topLeftCell="AN18" activePane="bottomRight" state="frozen"/>
      <selection pane="topRight" activeCell="I1" sqref="I1"/>
      <selection pane="bottomLeft" activeCell="A3" sqref="A3"/>
      <selection pane="bottomRight" activeCell="D25" activeCellId="1" sqref="AP20 D25"/>
    </sheetView>
  </sheetViews>
  <sheetFormatPr defaultColWidth="8.26953125" defaultRowHeight="23.4" x14ac:dyDescent="0.6"/>
  <cols>
    <col min="1" max="1" width="9.36328125" style="89" customWidth="1"/>
    <col min="2" max="2" width="11.08984375" style="89" bestFit="1" customWidth="1"/>
    <col min="3" max="3" width="26.6328125" style="89" customWidth="1"/>
    <col min="4" max="4" width="27.453125" style="89" bestFit="1" customWidth="1"/>
    <col min="5" max="5" width="11.7265625" style="89" hidden="1" customWidth="1"/>
    <col min="6" max="7" width="10.6328125" style="89" hidden="1" customWidth="1"/>
    <col min="8" max="8" width="14.54296875" style="89" hidden="1" customWidth="1"/>
    <col min="9" max="9" width="14.453125" style="89" hidden="1" customWidth="1"/>
    <col min="10" max="10" width="9.81640625" style="89" hidden="1" customWidth="1"/>
    <col min="11" max="12" width="13.7265625" style="89" hidden="1" customWidth="1"/>
    <col min="13" max="13" width="20" style="89" hidden="1" customWidth="1"/>
    <col min="14" max="14" width="14.453125" style="89" hidden="1" customWidth="1"/>
    <col min="15" max="15" width="9.81640625" style="89" hidden="1" customWidth="1"/>
    <col min="16" max="16" width="14.453125" style="89" hidden="1" customWidth="1"/>
    <col min="17" max="17" width="9.1796875" style="89" hidden="1" customWidth="1"/>
    <col min="18" max="18" width="20" style="89" hidden="1" customWidth="1"/>
    <col min="19" max="19" width="14.453125" style="89" hidden="1" customWidth="1"/>
    <col min="20" max="20" width="8.81640625" style="89" hidden="1" customWidth="1"/>
    <col min="21" max="22" width="14.453125" style="89" hidden="1" customWidth="1"/>
    <col min="23" max="23" width="15.26953125" style="89" hidden="1" customWidth="1"/>
    <col min="24" max="24" width="8.81640625" style="89" hidden="1" customWidth="1"/>
    <col min="25" max="25" width="14.54296875" style="89" hidden="1" customWidth="1"/>
    <col min="26" max="26" width="11.81640625" style="89" hidden="1" customWidth="1"/>
    <col min="27" max="27" width="14.36328125" style="89" hidden="1" customWidth="1"/>
    <col min="28" max="28" width="11.81640625" style="89" hidden="1" customWidth="1"/>
    <col min="29" max="32" width="12.90625" style="89" hidden="1" customWidth="1"/>
    <col min="33" max="33" width="16.08984375" style="89" hidden="1" customWidth="1"/>
    <col min="34" max="35" width="12.90625" style="89" hidden="1" customWidth="1"/>
    <col min="36" max="36" width="16.453125" style="89" hidden="1" customWidth="1"/>
    <col min="37" max="37" width="11.90625" style="89" hidden="1" customWidth="1"/>
    <col min="38" max="38" width="8.26953125" style="89" hidden="1" customWidth="1"/>
    <col min="39" max="39" width="11.7265625" style="89" customWidth="1"/>
    <col min="40" max="41" width="10.6328125" style="89" customWidth="1"/>
    <col min="42" max="42" width="14.54296875" style="89" customWidth="1"/>
    <col min="43" max="43" width="12.90625" style="89" customWidth="1"/>
    <col min="44" max="44" width="7.453125" style="89" customWidth="1"/>
    <col min="45" max="45" width="12.90625" style="89" customWidth="1"/>
    <col min="46" max="46" width="7.453125" style="89" customWidth="1"/>
    <col min="47" max="47" width="14.54296875" style="89" customWidth="1"/>
    <col min="48" max="48" width="7.453125" style="89" customWidth="1"/>
    <col min="49" max="49" width="11.7265625" style="89" hidden="1" customWidth="1"/>
    <col min="50" max="50" width="7.453125" style="89" hidden="1" customWidth="1"/>
    <col min="51" max="51" width="11.7265625" style="89" hidden="1" customWidth="1"/>
    <col min="52" max="53" width="12.08984375" style="89" hidden="1" customWidth="1"/>
    <col min="54" max="55" width="17" style="89" customWidth="1"/>
    <col min="56" max="56" width="8.36328125" style="89" customWidth="1"/>
    <col min="57" max="57" width="17" style="89" customWidth="1"/>
    <col min="58" max="16384" width="8.26953125" style="89"/>
  </cols>
  <sheetData>
    <row r="1" spans="1:57" ht="52.2" thickBot="1" x14ac:dyDescent="1.35">
      <c r="A1" s="88" t="s">
        <v>16846</v>
      </c>
    </row>
    <row r="2" spans="1:57" s="101" customFormat="1" ht="78.75" customHeight="1" thickBot="1" x14ac:dyDescent="0.3">
      <c r="A2" s="90" t="s">
        <v>16847</v>
      </c>
      <c r="B2" s="91" t="s">
        <v>16848</v>
      </c>
      <c r="C2" s="91" t="s">
        <v>16849</v>
      </c>
      <c r="D2" s="92" t="s">
        <v>16850</v>
      </c>
      <c r="E2" s="93" t="s">
        <v>16851</v>
      </c>
      <c r="F2" s="93" t="s">
        <v>16852</v>
      </c>
      <c r="G2" s="93" t="s">
        <v>16853</v>
      </c>
      <c r="H2" s="93" t="s">
        <v>16854</v>
      </c>
      <c r="I2" s="94" t="s">
        <v>16855</v>
      </c>
      <c r="J2" s="94"/>
      <c r="K2" s="94" t="s">
        <v>16856</v>
      </c>
      <c r="L2" s="94" t="s">
        <v>16857</v>
      </c>
      <c r="M2" s="95" t="s">
        <v>16858</v>
      </c>
      <c r="N2" s="96" t="s">
        <v>16859</v>
      </c>
      <c r="O2" s="96"/>
      <c r="P2" s="97" t="s">
        <v>16860</v>
      </c>
      <c r="Q2" s="97"/>
      <c r="R2" s="95" t="s">
        <v>16861</v>
      </c>
      <c r="S2" s="94" t="s">
        <v>16862</v>
      </c>
      <c r="T2" s="94"/>
      <c r="U2" s="94" t="s">
        <v>16863</v>
      </c>
      <c r="V2" s="94" t="s">
        <v>16864</v>
      </c>
      <c r="W2" s="98" t="s">
        <v>16865</v>
      </c>
      <c r="X2" s="98"/>
      <c r="Y2" s="96" t="s">
        <v>16866</v>
      </c>
      <c r="Z2" s="96" t="s">
        <v>16867</v>
      </c>
      <c r="AA2" s="99" t="s">
        <v>16868</v>
      </c>
      <c r="AB2" s="99" t="s">
        <v>16867</v>
      </c>
      <c r="AC2" s="99" t="s">
        <v>16869</v>
      </c>
      <c r="AD2" s="99" t="s">
        <v>16870</v>
      </c>
      <c r="AE2" s="99" t="s">
        <v>16871</v>
      </c>
      <c r="AF2" s="99" t="s">
        <v>16872</v>
      </c>
      <c r="AG2" s="99" t="s">
        <v>16873</v>
      </c>
      <c r="AH2" s="99" t="s">
        <v>16874</v>
      </c>
      <c r="AI2" s="99" t="s">
        <v>16860</v>
      </c>
      <c r="AJ2" s="100" t="s">
        <v>16875</v>
      </c>
      <c r="AK2" s="93" t="s">
        <v>16876</v>
      </c>
      <c r="AM2" s="102" t="s">
        <v>16851</v>
      </c>
      <c r="AN2" s="103" t="s">
        <v>16852</v>
      </c>
      <c r="AO2" s="103" t="s">
        <v>16853</v>
      </c>
      <c r="AP2" s="104" t="s">
        <v>16854</v>
      </c>
      <c r="AQ2" s="105" t="s">
        <v>16855</v>
      </c>
      <c r="AR2" s="106"/>
      <c r="AS2" s="107" t="s">
        <v>16859</v>
      </c>
      <c r="AT2" s="108"/>
      <c r="AU2" s="109" t="s">
        <v>16860</v>
      </c>
      <c r="AV2" s="110"/>
      <c r="AW2" s="111" t="s">
        <v>16862</v>
      </c>
      <c r="AX2" s="112"/>
      <c r="AY2" s="112" t="s">
        <v>16877</v>
      </c>
      <c r="AZ2" s="112"/>
      <c r="BA2" s="113" t="s">
        <v>16878</v>
      </c>
      <c r="BB2" s="114" t="s">
        <v>16879</v>
      </c>
      <c r="BC2" s="115" t="s">
        <v>16880</v>
      </c>
      <c r="BD2" s="115"/>
      <c r="BE2" s="116" t="s">
        <v>16857</v>
      </c>
    </row>
    <row r="3" spans="1:57" ht="32.4" x14ac:dyDescent="0.85">
      <c r="A3" s="89">
        <v>1</v>
      </c>
      <c r="B3" s="89" t="s">
        <v>16881</v>
      </c>
      <c r="C3" s="89" t="s">
        <v>16882</v>
      </c>
      <c r="D3" s="89" t="s">
        <v>16883</v>
      </c>
      <c r="E3" s="117">
        <v>180</v>
      </c>
      <c r="F3" s="118">
        <f>13+2</f>
        <v>15</v>
      </c>
      <c r="G3" s="119">
        <f>+E3-F3</f>
        <v>165</v>
      </c>
      <c r="H3" s="120">
        <v>45561.5</v>
      </c>
      <c r="I3" s="121">
        <f>3650.31+308.41</f>
        <v>3958.72</v>
      </c>
      <c r="J3" s="122">
        <f>+I3/H3</f>
        <v>8.6887393962007398E-2</v>
      </c>
      <c r="K3" s="121">
        <f>+I3</f>
        <v>3958.72</v>
      </c>
      <c r="L3" s="123">
        <f>+K3-I3</f>
        <v>0</v>
      </c>
      <c r="M3" s="124">
        <f>+H3-I3</f>
        <v>41602.78</v>
      </c>
      <c r="N3" s="125">
        <v>8251.1299999999992</v>
      </c>
      <c r="O3" s="126">
        <f>+N3/M3</f>
        <v>0.19833121728884462</v>
      </c>
      <c r="P3" s="127">
        <v>0</v>
      </c>
      <c r="Q3" s="128">
        <f>+P3/M3</f>
        <v>0</v>
      </c>
      <c r="R3" s="129">
        <f>+M3-N3-P3</f>
        <v>33351.65</v>
      </c>
      <c r="S3" s="130"/>
      <c r="T3" s="131">
        <f t="shared" ref="T3:T19" si="0">+S3/M3</f>
        <v>0</v>
      </c>
      <c r="U3" s="120">
        <v>0</v>
      </c>
      <c r="V3" s="120">
        <f>+U3-S3</f>
        <v>0</v>
      </c>
      <c r="W3" s="132">
        <f>+H3-I3-N3-P3</f>
        <v>33351.65</v>
      </c>
      <c r="X3" s="133">
        <f>+W3/H3</f>
        <v>0.7320138713606883</v>
      </c>
      <c r="Y3" s="120">
        <v>11641.4</v>
      </c>
      <c r="Z3" s="134">
        <f t="shared" ref="Z3:Z20" si="1">Y3/W3</f>
        <v>0.34905019691679418</v>
      </c>
      <c r="AA3" s="120">
        <f>+W3-Y3</f>
        <v>21710.25</v>
      </c>
      <c r="AB3" s="135">
        <f t="shared" ref="AB3:AB20" si="2">AA3/W3</f>
        <v>0.65094980308320571</v>
      </c>
      <c r="AC3" s="136">
        <v>5603.59</v>
      </c>
      <c r="AD3" s="135">
        <f>+AC3/AA3</f>
        <v>0.25810803652652548</v>
      </c>
      <c r="AE3" s="123">
        <f>+AC3-AA3</f>
        <v>-16106.66</v>
      </c>
      <c r="AF3" s="118">
        <v>25</v>
      </c>
      <c r="AG3" s="136">
        <v>14702.01</v>
      </c>
      <c r="AH3" s="136">
        <v>1404.65</v>
      </c>
      <c r="AI3" s="136">
        <v>0</v>
      </c>
      <c r="AJ3" s="137">
        <f>+AA3-AC3-AG3-AH3-AI3</f>
        <v>-4.5474735088646412E-13</v>
      </c>
      <c r="AK3" s="138"/>
      <c r="AM3" s="117">
        <f>+E3</f>
        <v>180</v>
      </c>
      <c r="AN3" s="118">
        <f>+F3+AF3</f>
        <v>40</v>
      </c>
      <c r="AO3" s="119">
        <f>+AM3-AN3</f>
        <v>140</v>
      </c>
      <c r="AP3" s="120">
        <f>+H3</f>
        <v>45561.5</v>
      </c>
      <c r="AQ3" s="121">
        <f>+I3+AG3</f>
        <v>18660.73</v>
      </c>
      <c r="AR3" s="139">
        <f>AQ3/AP3</f>
        <v>0.40957233629270329</v>
      </c>
      <c r="AS3" s="130">
        <f t="shared" ref="AS3:AS8" si="3">+N3+AH3</f>
        <v>9655.7799999999988</v>
      </c>
      <c r="AT3" s="140">
        <f>AS3/AP3</f>
        <v>0.21192849225771757</v>
      </c>
      <c r="AU3" s="127">
        <f t="shared" ref="AU3:AU8" si="4">+P3+AI3</f>
        <v>0</v>
      </c>
      <c r="AV3" s="141">
        <f>AU3/AP3</f>
        <v>0</v>
      </c>
      <c r="AW3" s="142">
        <f>+S3</f>
        <v>0</v>
      </c>
      <c r="AX3" s="143">
        <f>AW3/AP3</f>
        <v>0</v>
      </c>
      <c r="AY3" s="144">
        <f t="shared" ref="AY3:AY19" si="5">+U3</f>
        <v>0</v>
      </c>
      <c r="AZ3" s="143" t="e">
        <f t="shared" ref="AZ3:AZ19" si="6">+AY3/AW3</f>
        <v>#DIV/0!</v>
      </c>
      <c r="BA3" s="145">
        <f>+AY3-AW3</f>
        <v>0</v>
      </c>
      <c r="BB3" s="146">
        <f>+AP3-AQ3-AS3-AU3</f>
        <v>17244.990000000002</v>
      </c>
      <c r="BC3" s="147">
        <f>+Y3+AC3-U3</f>
        <v>17244.989999999998</v>
      </c>
      <c r="BD3" s="148">
        <f>BC3/BB3</f>
        <v>0.99999999999999978</v>
      </c>
      <c r="BE3" s="149">
        <f>+BC3-BB3</f>
        <v>0</v>
      </c>
    </row>
    <row r="4" spans="1:57" ht="32.4" x14ac:dyDescent="0.85">
      <c r="A4" s="89">
        <v>2</v>
      </c>
      <c r="B4" s="89" t="s">
        <v>16881</v>
      </c>
      <c r="C4" s="89" t="s">
        <v>16884</v>
      </c>
      <c r="D4" s="89" t="s">
        <v>16885</v>
      </c>
      <c r="E4" s="117">
        <v>0</v>
      </c>
      <c r="F4" s="118">
        <v>0</v>
      </c>
      <c r="G4" s="119">
        <f t="shared" ref="G4:G19" si="7">+E4-F4</f>
        <v>0</v>
      </c>
      <c r="H4" s="120">
        <v>0</v>
      </c>
      <c r="I4" s="121">
        <v>0</v>
      </c>
      <c r="J4" s="122">
        <v>0</v>
      </c>
      <c r="K4" s="121">
        <f t="shared" ref="K4:K19" si="8">+I4</f>
        <v>0</v>
      </c>
      <c r="L4" s="123">
        <f t="shared" ref="L4:L19" si="9">+K4-I4</f>
        <v>0</v>
      </c>
      <c r="M4" s="124">
        <f t="shared" ref="M4:M19" si="10">+H4-I4</f>
        <v>0</v>
      </c>
      <c r="N4" s="125">
        <v>0</v>
      </c>
      <c r="O4" s="126">
        <v>0</v>
      </c>
      <c r="P4" s="127">
        <v>0</v>
      </c>
      <c r="Q4" s="128">
        <v>0</v>
      </c>
      <c r="R4" s="129">
        <f t="shared" ref="R4:R19" si="11">+M4-N4-P4</f>
        <v>0</v>
      </c>
      <c r="S4" s="130"/>
      <c r="T4" s="131">
        <v>0</v>
      </c>
      <c r="U4" s="120">
        <v>0</v>
      </c>
      <c r="V4" s="120">
        <f t="shared" ref="V4:V19" si="12">+U4-S4</f>
        <v>0</v>
      </c>
      <c r="W4" s="132">
        <f t="shared" ref="W4:W19" si="13">+H4-I4-N4-P4</f>
        <v>0</v>
      </c>
      <c r="X4" s="133">
        <v>0</v>
      </c>
      <c r="Y4" s="120">
        <v>0</v>
      </c>
      <c r="Z4" s="134">
        <v>0</v>
      </c>
      <c r="AA4" s="120">
        <f t="shared" ref="AA4:AA17" si="14">+W4-Y4</f>
        <v>0</v>
      </c>
      <c r="AB4" s="135">
        <v>0</v>
      </c>
      <c r="AC4" s="136">
        <v>0</v>
      </c>
      <c r="AD4" s="135">
        <v>0</v>
      </c>
      <c r="AE4" s="123">
        <f t="shared" ref="AE4:AE19" si="15">+AC4-AA4</f>
        <v>0</v>
      </c>
      <c r="AF4" s="118">
        <v>0</v>
      </c>
      <c r="AG4" s="136">
        <v>0</v>
      </c>
      <c r="AH4" s="136">
        <v>0</v>
      </c>
      <c r="AI4" s="136">
        <v>0</v>
      </c>
      <c r="AJ4" s="137">
        <f t="shared" ref="AJ4:AJ19" si="16">+AA4-AC4-AG4-AH4-AI4</f>
        <v>0</v>
      </c>
      <c r="AK4" s="138"/>
      <c r="AM4" s="117">
        <f t="shared" ref="AM4:AM19" si="17">+E4</f>
        <v>0</v>
      </c>
      <c r="AN4" s="118">
        <f t="shared" ref="AN4:AN19" si="18">+F4+AF4</f>
        <v>0</v>
      </c>
      <c r="AO4" s="119">
        <f t="shared" ref="AO4:AO19" si="19">+AM4-AN4</f>
        <v>0</v>
      </c>
      <c r="AP4" s="120">
        <f t="shared" ref="AP4:AP19" si="20">+H4</f>
        <v>0</v>
      </c>
      <c r="AQ4" s="121">
        <f t="shared" ref="AQ4:AQ19" si="21">+I4+AG4</f>
        <v>0</v>
      </c>
      <c r="AR4" s="139">
        <v>0</v>
      </c>
      <c r="AS4" s="130">
        <f t="shared" si="3"/>
        <v>0</v>
      </c>
      <c r="AT4" s="140">
        <v>0</v>
      </c>
      <c r="AU4" s="127">
        <f t="shared" si="4"/>
        <v>0</v>
      </c>
      <c r="AV4" s="141">
        <v>0</v>
      </c>
      <c r="AW4" s="142">
        <f t="shared" ref="AW4:AW19" si="22">+S4</f>
        <v>0</v>
      </c>
      <c r="AX4" s="143" t="e">
        <f t="shared" ref="AX4:AX19" si="23">AW4/AP4</f>
        <v>#DIV/0!</v>
      </c>
      <c r="AY4" s="144">
        <f t="shared" si="5"/>
        <v>0</v>
      </c>
      <c r="AZ4" s="143" t="e">
        <f t="shared" si="6"/>
        <v>#DIV/0!</v>
      </c>
      <c r="BA4" s="145">
        <f t="shared" ref="BA4:BA19" si="24">+AY4-AW4</f>
        <v>0</v>
      </c>
      <c r="BB4" s="146">
        <f t="shared" ref="BB4:BB18" si="25">+AP4-AQ4-AS4-AU4</f>
        <v>0</v>
      </c>
      <c r="BC4" s="147">
        <f t="shared" ref="BC4:BC19" si="26">+Y4+AC4-U4</f>
        <v>0</v>
      </c>
      <c r="BD4" s="148">
        <v>1</v>
      </c>
      <c r="BE4" s="149">
        <f t="shared" ref="BE4:BE19" si="27">+BC4-BB4</f>
        <v>0</v>
      </c>
    </row>
    <row r="5" spans="1:57" ht="32.4" x14ac:dyDescent="0.85">
      <c r="A5" s="89">
        <v>3</v>
      </c>
      <c r="B5" s="89" t="s">
        <v>16881</v>
      </c>
      <c r="C5" s="89" t="s">
        <v>16886</v>
      </c>
      <c r="D5" s="89" t="s">
        <v>16887</v>
      </c>
      <c r="E5" s="117">
        <v>1</v>
      </c>
      <c r="F5" s="118">
        <v>0</v>
      </c>
      <c r="G5" s="119">
        <f t="shared" si="7"/>
        <v>1</v>
      </c>
      <c r="H5" s="120">
        <v>228</v>
      </c>
      <c r="I5" s="121">
        <v>0</v>
      </c>
      <c r="J5" s="122">
        <f t="shared" ref="J5:J15" si="28">+I5/H5</f>
        <v>0</v>
      </c>
      <c r="K5" s="121">
        <f t="shared" si="8"/>
        <v>0</v>
      </c>
      <c r="L5" s="123">
        <f t="shared" si="9"/>
        <v>0</v>
      </c>
      <c r="M5" s="124">
        <f t="shared" si="10"/>
        <v>228</v>
      </c>
      <c r="N5" s="125">
        <v>62.39</v>
      </c>
      <c r="O5" s="126">
        <f t="shared" ref="O5:O18" si="29">+N5/M5</f>
        <v>0.27364035087719296</v>
      </c>
      <c r="P5" s="127">
        <v>0</v>
      </c>
      <c r="Q5" s="128">
        <f t="shared" ref="Q5:Q18" si="30">+P5/M5</f>
        <v>0</v>
      </c>
      <c r="R5" s="129">
        <f>+M5-N5-P5</f>
        <v>165.61</v>
      </c>
      <c r="S5" s="130"/>
      <c r="T5" s="131">
        <f t="shared" si="0"/>
        <v>0</v>
      </c>
      <c r="U5" s="120">
        <v>0</v>
      </c>
      <c r="V5" s="120">
        <f t="shared" si="12"/>
        <v>0</v>
      </c>
      <c r="W5" s="132">
        <f t="shared" si="13"/>
        <v>165.61</v>
      </c>
      <c r="X5" s="133">
        <f t="shared" ref="X5:X15" si="31">+W5/H5</f>
        <v>0.72635964912280704</v>
      </c>
      <c r="Y5" s="120">
        <v>165.61</v>
      </c>
      <c r="Z5" s="134">
        <f t="shared" si="1"/>
        <v>1</v>
      </c>
      <c r="AA5" s="120">
        <f t="shared" si="14"/>
        <v>0</v>
      </c>
      <c r="AB5" s="135">
        <f t="shared" si="2"/>
        <v>0</v>
      </c>
      <c r="AC5" s="136">
        <v>0</v>
      </c>
      <c r="AD5" s="135">
        <v>0</v>
      </c>
      <c r="AE5" s="123">
        <f t="shared" si="15"/>
        <v>0</v>
      </c>
      <c r="AF5" s="118">
        <v>0</v>
      </c>
      <c r="AG5" s="136">
        <v>0</v>
      </c>
      <c r="AH5" s="136">
        <v>0</v>
      </c>
      <c r="AI5" s="136">
        <v>0</v>
      </c>
      <c r="AJ5" s="137">
        <f t="shared" si="16"/>
        <v>0</v>
      </c>
      <c r="AK5" s="138"/>
      <c r="AM5" s="117">
        <f>+E5</f>
        <v>1</v>
      </c>
      <c r="AN5" s="118">
        <f t="shared" si="18"/>
        <v>0</v>
      </c>
      <c r="AO5" s="119">
        <f t="shared" si="19"/>
        <v>1</v>
      </c>
      <c r="AP5" s="120">
        <f t="shared" si="20"/>
        <v>228</v>
      </c>
      <c r="AQ5" s="121">
        <f t="shared" si="21"/>
        <v>0</v>
      </c>
      <c r="AR5" s="139">
        <f t="shared" ref="AR5:AR15" si="32">AQ5/AP5</f>
        <v>0</v>
      </c>
      <c r="AS5" s="130">
        <f t="shared" si="3"/>
        <v>62.39</v>
      </c>
      <c r="AT5" s="140">
        <f t="shared" ref="AT5:AT15" si="33">AS5/AP5</f>
        <v>0.27364035087719296</v>
      </c>
      <c r="AU5" s="127">
        <f t="shared" si="4"/>
        <v>0</v>
      </c>
      <c r="AV5" s="141">
        <f t="shared" ref="AV5:AV15" si="34">AU5/AP5</f>
        <v>0</v>
      </c>
      <c r="AW5" s="142">
        <f t="shared" si="22"/>
        <v>0</v>
      </c>
      <c r="AX5" s="143">
        <f t="shared" si="23"/>
        <v>0</v>
      </c>
      <c r="AY5" s="144">
        <f t="shared" si="5"/>
        <v>0</v>
      </c>
      <c r="AZ5" s="143" t="e">
        <f t="shared" si="6"/>
        <v>#DIV/0!</v>
      </c>
      <c r="BA5" s="145">
        <f t="shared" si="24"/>
        <v>0</v>
      </c>
      <c r="BB5" s="146">
        <f t="shared" si="25"/>
        <v>165.61</v>
      </c>
      <c r="BC5" s="147">
        <f t="shared" si="26"/>
        <v>165.61</v>
      </c>
      <c r="BD5" s="148">
        <f t="shared" ref="BD5:BD20" si="35">BC5/BB5</f>
        <v>1</v>
      </c>
      <c r="BE5" s="149">
        <f t="shared" si="27"/>
        <v>0</v>
      </c>
    </row>
    <row r="6" spans="1:57" ht="32.4" x14ac:dyDescent="0.85">
      <c r="A6" s="89">
        <v>4</v>
      </c>
      <c r="B6" s="89" t="s">
        <v>16881</v>
      </c>
      <c r="C6" s="89" t="s">
        <v>16888</v>
      </c>
      <c r="D6" s="89" t="s">
        <v>16889</v>
      </c>
      <c r="E6" s="117">
        <v>15</v>
      </c>
      <c r="F6" s="118">
        <v>1</v>
      </c>
      <c r="G6" s="119">
        <f t="shared" si="7"/>
        <v>14</v>
      </c>
      <c r="H6" s="120">
        <v>1737.64</v>
      </c>
      <c r="I6" s="121">
        <v>68.59</v>
      </c>
      <c r="J6" s="122">
        <v>0</v>
      </c>
      <c r="K6" s="121">
        <f t="shared" si="8"/>
        <v>68.59</v>
      </c>
      <c r="L6" s="123">
        <f t="shared" si="9"/>
        <v>0</v>
      </c>
      <c r="M6" s="124">
        <f t="shared" si="10"/>
        <v>1669.0500000000002</v>
      </c>
      <c r="N6" s="125">
        <v>328.99</v>
      </c>
      <c r="O6" s="126">
        <v>0</v>
      </c>
      <c r="P6" s="127">
        <v>0</v>
      </c>
      <c r="Q6" s="128">
        <v>0</v>
      </c>
      <c r="R6" s="129">
        <f t="shared" si="11"/>
        <v>1340.0600000000002</v>
      </c>
      <c r="S6" s="130"/>
      <c r="T6" s="131">
        <f t="shared" si="0"/>
        <v>0</v>
      </c>
      <c r="U6" s="120">
        <v>0</v>
      </c>
      <c r="V6" s="120">
        <f t="shared" si="12"/>
        <v>0</v>
      </c>
      <c r="W6" s="132">
        <f t="shared" si="13"/>
        <v>1340.0600000000002</v>
      </c>
      <c r="X6" s="133">
        <v>0</v>
      </c>
      <c r="Y6" s="120">
        <v>1340.06</v>
      </c>
      <c r="Z6" s="134">
        <v>0</v>
      </c>
      <c r="AA6" s="120">
        <f t="shared" si="14"/>
        <v>0</v>
      </c>
      <c r="AB6" s="135">
        <v>0</v>
      </c>
      <c r="AC6" s="136">
        <v>0</v>
      </c>
      <c r="AD6" s="135">
        <v>0</v>
      </c>
      <c r="AE6" s="123">
        <f t="shared" si="15"/>
        <v>0</v>
      </c>
      <c r="AF6" s="118">
        <v>0</v>
      </c>
      <c r="AG6" s="136">
        <v>0</v>
      </c>
      <c r="AH6" s="136">
        <v>0</v>
      </c>
      <c r="AI6" s="136">
        <v>0</v>
      </c>
      <c r="AJ6" s="137">
        <f t="shared" si="16"/>
        <v>0</v>
      </c>
      <c r="AK6" s="138"/>
      <c r="AM6" s="117">
        <f>+E6</f>
        <v>15</v>
      </c>
      <c r="AN6" s="118">
        <f t="shared" si="18"/>
        <v>1</v>
      </c>
      <c r="AO6" s="119">
        <f t="shared" si="19"/>
        <v>14</v>
      </c>
      <c r="AP6" s="120">
        <f t="shared" si="20"/>
        <v>1737.64</v>
      </c>
      <c r="AQ6" s="121">
        <f t="shared" si="21"/>
        <v>68.59</v>
      </c>
      <c r="AR6" s="139">
        <v>0</v>
      </c>
      <c r="AS6" s="130">
        <f t="shared" si="3"/>
        <v>328.99</v>
      </c>
      <c r="AT6" s="140">
        <v>0</v>
      </c>
      <c r="AU6" s="127">
        <f t="shared" si="4"/>
        <v>0</v>
      </c>
      <c r="AV6" s="141">
        <v>0</v>
      </c>
      <c r="AW6" s="142">
        <f t="shared" si="22"/>
        <v>0</v>
      </c>
      <c r="AX6" s="143">
        <v>0</v>
      </c>
      <c r="AY6" s="144">
        <f t="shared" si="5"/>
        <v>0</v>
      </c>
      <c r="AZ6" s="143">
        <v>0</v>
      </c>
      <c r="BA6" s="145">
        <f t="shared" si="24"/>
        <v>0</v>
      </c>
      <c r="BB6" s="146">
        <f t="shared" si="25"/>
        <v>1340.0600000000002</v>
      </c>
      <c r="BC6" s="147">
        <f t="shared" si="26"/>
        <v>1340.06</v>
      </c>
      <c r="BD6" s="148">
        <v>1</v>
      </c>
      <c r="BE6" s="149">
        <f t="shared" si="27"/>
        <v>0</v>
      </c>
    </row>
    <row r="7" spans="1:57" ht="32.4" x14ac:dyDescent="0.85">
      <c r="A7" s="89">
        <v>5</v>
      </c>
      <c r="B7" s="89" t="s">
        <v>16881</v>
      </c>
      <c r="C7" s="89" t="s">
        <v>16890</v>
      </c>
      <c r="D7" s="89" t="s">
        <v>16891</v>
      </c>
      <c r="E7" s="117">
        <v>3</v>
      </c>
      <c r="F7" s="118">
        <v>0</v>
      </c>
      <c r="G7" s="119">
        <f t="shared" si="7"/>
        <v>3</v>
      </c>
      <c r="H7" s="120">
        <v>425.1</v>
      </c>
      <c r="I7" s="121">
        <v>0</v>
      </c>
      <c r="J7" s="122">
        <f t="shared" si="28"/>
        <v>0</v>
      </c>
      <c r="K7" s="121">
        <f t="shared" si="8"/>
        <v>0</v>
      </c>
      <c r="L7" s="123">
        <f t="shared" si="9"/>
        <v>0</v>
      </c>
      <c r="M7" s="124">
        <f t="shared" si="10"/>
        <v>425.1</v>
      </c>
      <c r="N7" s="125">
        <v>106.6</v>
      </c>
      <c r="O7" s="126">
        <f t="shared" si="29"/>
        <v>0.25076452599388377</v>
      </c>
      <c r="P7" s="127">
        <v>0</v>
      </c>
      <c r="Q7" s="128">
        <f t="shared" si="30"/>
        <v>0</v>
      </c>
      <c r="R7" s="129">
        <f t="shared" si="11"/>
        <v>318.5</v>
      </c>
      <c r="S7" s="130"/>
      <c r="T7" s="131">
        <f t="shared" si="0"/>
        <v>0</v>
      </c>
      <c r="U7" s="120">
        <v>0</v>
      </c>
      <c r="V7" s="120">
        <f t="shared" si="12"/>
        <v>0</v>
      </c>
      <c r="W7" s="132">
        <f t="shared" si="13"/>
        <v>318.5</v>
      </c>
      <c r="X7" s="133">
        <f t="shared" si="31"/>
        <v>0.74923547400611612</v>
      </c>
      <c r="Y7" s="120">
        <v>318.5</v>
      </c>
      <c r="Z7" s="134">
        <f t="shared" si="1"/>
        <v>1</v>
      </c>
      <c r="AA7" s="120">
        <f t="shared" si="14"/>
        <v>0</v>
      </c>
      <c r="AB7" s="135">
        <f t="shared" si="2"/>
        <v>0</v>
      </c>
      <c r="AC7" s="136">
        <v>0</v>
      </c>
      <c r="AD7" s="135">
        <v>0</v>
      </c>
      <c r="AE7" s="123">
        <f t="shared" si="15"/>
        <v>0</v>
      </c>
      <c r="AF7" s="118">
        <v>0</v>
      </c>
      <c r="AG7" s="136">
        <v>0</v>
      </c>
      <c r="AH7" s="136">
        <v>0</v>
      </c>
      <c r="AI7" s="136">
        <v>0</v>
      </c>
      <c r="AJ7" s="137">
        <f t="shared" si="16"/>
        <v>0</v>
      </c>
      <c r="AK7" s="138"/>
      <c r="AM7" s="117">
        <f t="shared" si="17"/>
        <v>3</v>
      </c>
      <c r="AN7" s="118">
        <f t="shared" si="18"/>
        <v>0</v>
      </c>
      <c r="AO7" s="119">
        <f t="shared" si="19"/>
        <v>3</v>
      </c>
      <c r="AP7" s="120">
        <f t="shared" si="20"/>
        <v>425.1</v>
      </c>
      <c r="AQ7" s="121">
        <f t="shared" si="21"/>
        <v>0</v>
      </c>
      <c r="AR7" s="139">
        <f t="shared" si="32"/>
        <v>0</v>
      </c>
      <c r="AS7" s="130">
        <f t="shared" si="3"/>
        <v>106.6</v>
      </c>
      <c r="AT7" s="140">
        <f t="shared" si="33"/>
        <v>0.25076452599388377</v>
      </c>
      <c r="AU7" s="127">
        <f t="shared" si="4"/>
        <v>0</v>
      </c>
      <c r="AV7" s="141">
        <f t="shared" si="34"/>
        <v>0</v>
      </c>
      <c r="AW7" s="142">
        <f t="shared" si="22"/>
        <v>0</v>
      </c>
      <c r="AX7" s="143">
        <f t="shared" si="23"/>
        <v>0</v>
      </c>
      <c r="AY7" s="144">
        <f t="shared" si="5"/>
        <v>0</v>
      </c>
      <c r="AZ7" s="143" t="e">
        <f t="shared" si="6"/>
        <v>#DIV/0!</v>
      </c>
      <c r="BA7" s="145">
        <f t="shared" si="24"/>
        <v>0</v>
      </c>
      <c r="BB7" s="146">
        <f t="shared" si="25"/>
        <v>318.5</v>
      </c>
      <c r="BC7" s="147">
        <f t="shared" si="26"/>
        <v>318.5</v>
      </c>
      <c r="BD7" s="148">
        <f t="shared" si="35"/>
        <v>1</v>
      </c>
      <c r="BE7" s="149">
        <f t="shared" si="27"/>
        <v>0</v>
      </c>
    </row>
    <row r="8" spans="1:57" ht="32.4" x14ac:dyDescent="0.85">
      <c r="A8" s="89">
        <v>6</v>
      </c>
      <c r="B8" s="89" t="s">
        <v>16881</v>
      </c>
      <c r="C8" s="89" t="s">
        <v>16892</v>
      </c>
      <c r="D8" s="89" t="s">
        <v>16893</v>
      </c>
      <c r="E8" s="117">
        <v>40</v>
      </c>
      <c r="F8" s="118">
        <v>4</v>
      </c>
      <c r="G8" s="119">
        <f t="shared" si="7"/>
        <v>36</v>
      </c>
      <c r="H8" s="120">
        <v>5942.71</v>
      </c>
      <c r="I8" s="121">
        <v>119</v>
      </c>
      <c r="J8" s="122">
        <f t="shared" si="28"/>
        <v>2.0024534261305026E-2</v>
      </c>
      <c r="K8" s="121">
        <f t="shared" si="8"/>
        <v>119</v>
      </c>
      <c r="L8" s="123">
        <f t="shared" si="9"/>
        <v>0</v>
      </c>
      <c r="M8" s="124">
        <f t="shared" si="10"/>
        <v>5823.71</v>
      </c>
      <c r="N8" s="125">
        <v>1036.83</v>
      </c>
      <c r="O8" s="126">
        <f t="shared" si="29"/>
        <v>0.17803599423735039</v>
      </c>
      <c r="P8" s="127">
        <v>0</v>
      </c>
      <c r="Q8" s="128">
        <f t="shared" si="30"/>
        <v>0</v>
      </c>
      <c r="R8" s="129">
        <f t="shared" si="11"/>
        <v>4786.88</v>
      </c>
      <c r="S8" s="130"/>
      <c r="T8" s="131">
        <f t="shared" si="0"/>
        <v>0</v>
      </c>
      <c r="U8" s="120">
        <v>0</v>
      </c>
      <c r="V8" s="120">
        <f t="shared" si="12"/>
        <v>0</v>
      </c>
      <c r="W8" s="132">
        <f t="shared" si="13"/>
        <v>4786.88</v>
      </c>
      <c r="X8" s="133">
        <f t="shared" si="31"/>
        <v>0.80550455936769594</v>
      </c>
      <c r="Y8" s="120">
        <v>4274.46</v>
      </c>
      <c r="Z8" s="134">
        <f t="shared" si="1"/>
        <v>0.89295323885286448</v>
      </c>
      <c r="AA8" s="120">
        <f t="shared" si="14"/>
        <v>512.42000000000007</v>
      </c>
      <c r="AB8" s="135">
        <f t="shared" si="2"/>
        <v>0.10704676114713552</v>
      </c>
      <c r="AC8" s="136">
        <v>422.17</v>
      </c>
      <c r="AD8" s="135">
        <f t="shared" ref="AD8:AD15" si="36">+AC8/AA8</f>
        <v>0.823874946333086</v>
      </c>
      <c r="AE8" s="123">
        <f t="shared" si="15"/>
        <v>-90.250000000000057</v>
      </c>
      <c r="AF8" s="118">
        <v>0</v>
      </c>
      <c r="AG8" s="136">
        <v>0</v>
      </c>
      <c r="AH8" s="136">
        <v>90.25</v>
      </c>
      <c r="AI8" s="136">
        <v>0</v>
      </c>
      <c r="AJ8" s="137">
        <f t="shared" si="16"/>
        <v>5.6843418860808015E-14</v>
      </c>
      <c r="AK8" s="138"/>
      <c r="AM8" s="117">
        <f>+E8</f>
        <v>40</v>
      </c>
      <c r="AN8" s="118">
        <f t="shared" si="18"/>
        <v>4</v>
      </c>
      <c r="AO8" s="119">
        <f>+AM8-AN8</f>
        <v>36</v>
      </c>
      <c r="AP8" s="120">
        <f>+H8</f>
        <v>5942.71</v>
      </c>
      <c r="AQ8" s="121">
        <f t="shared" si="21"/>
        <v>119</v>
      </c>
      <c r="AR8" s="139">
        <f t="shared" si="32"/>
        <v>2.0024534261305026E-2</v>
      </c>
      <c r="AS8" s="130">
        <f t="shared" si="3"/>
        <v>1127.08</v>
      </c>
      <c r="AT8" s="140">
        <f t="shared" si="33"/>
        <v>0.18965758046413167</v>
      </c>
      <c r="AU8" s="127">
        <f t="shared" si="4"/>
        <v>0</v>
      </c>
      <c r="AV8" s="141">
        <f t="shared" si="34"/>
        <v>0</v>
      </c>
      <c r="AW8" s="142">
        <f t="shared" si="22"/>
        <v>0</v>
      </c>
      <c r="AX8" s="143">
        <f t="shared" si="23"/>
        <v>0</v>
      </c>
      <c r="AY8" s="144">
        <f t="shared" si="5"/>
        <v>0</v>
      </c>
      <c r="AZ8" s="143" t="e">
        <f t="shared" si="6"/>
        <v>#DIV/0!</v>
      </c>
      <c r="BA8" s="145">
        <f t="shared" si="24"/>
        <v>0</v>
      </c>
      <c r="BB8" s="146">
        <f t="shared" si="25"/>
        <v>4696.63</v>
      </c>
      <c r="BC8" s="147">
        <f t="shared" si="26"/>
        <v>4696.63</v>
      </c>
      <c r="BD8" s="148">
        <f t="shared" si="35"/>
        <v>1</v>
      </c>
      <c r="BE8" s="149">
        <f t="shared" si="27"/>
        <v>0</v>
      </c>
    </row>
    <row r="9" spans="1:57" ht="32.4" x14ac:dyDescent="0.85">
      <c r="A9" s="89">
        <v>7</v>
      </c>
      <c r="B9" s="89" t="s">
        <v>16881</v>
      </c>
      <c r="C9" s="89" t="s">
        <v>16894</v>
      </c>
      <c r="D9" s="89" t="s">
        <v>16895</v>
      </c>
      <c r="E9" s="117">
        <v>9</v>
      </c>
      <c r="F9" s="118">
        <v>2</v>
      </c>
      <c r="G9" s="119">
        <f t="shared" si="7"/>
        <v>7</v>
      </c>
      <c r="H9" s="120">
        <v>453.78</v>
      </c>
      <c r="I9" s="121">
        <v>55.5</v>
      </c>
      <c r="J9" s="122">
        <f>+I9/H9</f>
        <v>0.12230596324209971</v>
      </c>
      <c r="K9" s="121">
        <f t="shared" si="8"/>
        <v>55.5</v>
      </c>
      <c r="L9" s="123">
        <f t="shared" si="9"/>
        <v>0</v>
      </c>
      <c r="M9" s="124">
        <f t="shared" si="10"/>
        <v>398.28</v>
      </c>
      <c r="N9" s="125">
        <v>80.349999999999994</v>
      </c>
      <c r="O9" s="126">
        <v>0</v>
      </c>
      <c r="P9" s="127">
        <v>0</v>
      </c>
      <c r="Q9" s="128">
        <v>0</v>
      </c>
      <c r="R9" s="129">
        <f t="shared" si="11"/>
        <v>317.92999999999995</v>
      </c>
      <c r="S9" s="130"/>
      <c r="T9" s="131">
        <f t="shared" si="0"/>
        <v>0</v>
      </c>
      <c r="U9" s="120">
        <v>0</v>
      </c>
      <c r="V9" s="120">
        <f t="shared" si="12"/>
        <v>0</v>
      </c>
      <c r="W9" s="132">
        <f t="shared" si="13"/>
        <v>317.92999999999995</v>
      </c>
      <c r="X9" s="133">
        <f t="shared" si="31"/>
        <v>0.70062585393803156</v>
      </c>
      <c r="Y9" s="120">
        <v>317.93</v>
      </c>
      <c r="Z9" s="134">
        <v>0</v>
      </c>
      <c r="AA9" s="120">
        <f t="shared" si="14"/>
        <v>0</v>
      </c>
      <c r="AB9" s="135">
        <v>0</v>
      </c>
      <c r="AC9" s="136">
        <v>0</v>
      </c>
      <c r="AD9" s="135">
        <v>0</v>
      </c>
      <c r="AE9" s="123">
        <f t="shared" si="15"/>
        <v>0</v>
      </c>
      <c r="AF9" s="118">
        <v>0</v>
      </c>
      <c r="AG9" s="136">
        <v>0</v>
      </c>
      <c r="AH9" s="136">
        <v>0</v>
      </c>
      <c r="AI9" s="136">
        <v>0</v>
      </c>
      <c r="AJ9" s="137">
        <f t="shared" si="16"/>
        <v>0</v>
      </c>
      <c r="AK9" s="138"/>
      <c r="AM9" s="117">
        <f t="shared" si="17"/>
        <v>9</v>
      </c>
      <c r="AN9" s="118">
        <f t="shared" si="18"/>
        <v>2</v>
      </c>
      <c r="AO9" s="119">
        <f t="shared" si="19"/>
        <v>7</v>
      </c>
      <c r="AP9" s="120">
        <f t="shared" si="20"/>
        <v>453.78</v>
      </c>
      <c r="AQ9" s="121">
        <f t="shared" si="21"/>
        <v>55.5</v>
      </c>
      <c r="AR9" s="139">
        <f t="shared" si="32"/>
        <v>0.12230596324209971</v>
      </c>
      <c r="AS9" s="130">
        <f>+N9+AH9</f>
        <v>80.349999999999994</v>
      </c>
      <c r="AT9" s="140">
        <f t="shared" si="33"/>
        <v>0.17706818281986866</v>
      </c>
      <c r="AU9" s="127">
        <f>+P9+AI9</f>
        <v>0</v>
      </c>
      <c r="AV9" s="141">
        <f t="shared" si="34"/>
        <v>0</v>
      </c>
      <c r="AW9" s="142">
        <f t="shared" si="22"/>
        <v>0</v>
      </c>
      <c r="AX9" s="143">
        <f t="shared" si="23"/>
        <v>0</v>
      </c>
      <c r="AY9" s="144">
        <f t="shared" si="5"/>
        <v>0</v>
      </c>
      <c r="AZ9" s="143">
        <v>0</v>
      </c>
      <c r="BA9" s="145">
        <f t="shared" si="24"/>
        <v>0</v>
      </c>
      <c r="BB9" s="146">
        <f t="shared" si="25"/>
        <v>317.92999999999995</v>
      </c>
      <c r="BC9" s="147">
        <f t="shared" si="26"/>
        <v>317.93</v>
      </c>
      <c r="BD9" s="148">
        <v>1</v>
      </c>
      <c r="BE9" s="149">
        <f t="shared" si="27"/>
        <v>0</v>
      </c>
    </row>
    <row r="10" spans="1:57" ht="32.4" x14ac:dyDescent="0.85">
      <c r="A10" s="89">
        <v>8</v>
      </c>
      <c r="B10" s="89" t="s">
        <v>16881</v>
      </c>
      <c r="C10" s="89" t="s">
        <v>16896</v>
      </c>
      <c r="D10" s="89" t="s">
        <v>16897</v>
      </c>
      <c r="E10" s="117">
        <v>15</v>
      </c>
      <c r="F10" s="118">
        <v>1</v>
      </c>
      <c r="G10" s="119">
        <f t="shared" si="7"/>
        <v>14</v>
      </c>
      <c r="H10" s="120">
        <v>1742.67</v>
      </c>
      <c r="I10" s="121">
        <v>76</v>
      </c>
      <c r="J10" s="122">
        <f t="shared" si="28"/>
        <v>4.3611240223335457E-2</v>
      </c>
      <c r="K10" s="121">
        <f t="shared" si="8"/>
        <v>76</v>
      </c>
      <c r="L10" s="123">
        <f t="shared" si="9"/>
        <v>0</v>
      </c>
      <c r="M10" s="124">
        <f t="shared" si="10"/>
        <v>1666.67</v>
      </c>
      <c r="N10" s="125">
        <v>333.96</v>
      </c>
      <c r="O10" s="126">
        <f t="shared" si="29"/>
        <v>0.20037559924880149</v>
      </c>
      <c r="P10" s="127">
        <v>0</v>
      </c>
      <c r="Q10" s="128">
        <f t="shared" si="30"/>
        <v>0</v>
      </c>
      <c r="R10" s="129">
        <f t="shared" si="11"/>
        <v>1332.71</v>
      </c>
      <c r="S10" s="130"/>
      <c r="T10" s="131">
        <f t="shared" si="0"/>
        <v>0</v>
      </c>
      <c r="U10" s="120">
        <v>0</v>
      </c>
      <c r="V10" s="120">
        <f t="shared" si="12"/>
        <v>0</v>
      </c>
      <c r="W10" s="132">
        <f t="shared" si="13"/>
        <v>1332.71</v>
      </c>
      <c r="X10" s="133">
        <f t="shared" si="31"/>
        <v>0.76475178892159734</v>
      </c>
      <c r="Y10" s="120">
        <v>1124.6199999999999</v>
      </c>
      <c r="Z10" s="134">
        <f t="shared" si="1"/>
        <v>0.84385950431826873</v>
      </c>
      <c r="AA10" s="120">
        <f t="shared" si="14"/>
        <v>208.09000000000015</v>
      </c>
      <c r="AB10" s="135">
        <f t="shared" si="2"/>
        <v>0.1561404956817313</v>
      </c>
      <c r="AC10" s="136">
        <v>259.02999999999997</v>
      </c>
      <c r="AD10" s="135">
        <v>0</v>
      </c>
      <c r="AE10" s="123">
        <f t="shared" si="15"/>
        <v>50.939999999999827</v>
      </c>
      <c r="AF10" s="118">
        <v>1</v>
      </c>
      <c r="AG10" s="136">
        <v>37.89</v>
      </c>
      <c r="AH10" s="136">
        <v>-88.83</v>
      </c>
      <c r="AI10" s="136">
        <v>0</v>
      </c>
      <c r="AJ10" s="137">
        <f t="shared" si="16"/>
        <v>1.7053025658242404E-13</v>
      </c>
      <c r="AK10" s="138"/>
      <c r="AM10" s="117">
        <f t="shared" si="17"/>
        <v>15</v>
      </c>
      <c r="AN10" s="118">
        <f t="shared" si="18"/>
        <v>2</v>
      </c>
      <c r="AO10" s="119">
        <f t="shared" si="19"/>
        <v>13</v>
      </c>
      <c r="AP10" s="120">
        <f t="shared" si="20"/>
        <v>1742.67</v>
      </c>
      <c r="AQ10" s="121">
        <f t="shared" si="21"/>
        <v>113.89</v>
      </c>
      <c r="AR10" s="139">
        <f t="shared" si="32"/>
        <v>6.5353738803100983E-2</v>
      </c>
      <c r="AS10" s="130">
        <f t="shared" ref="AS10:AS19" si="37">+N10+AH10</f>
        <v>245.13</v>
      </c>
      <c r="AT10" s="140">
        <f t="shared" si="33"/>
        <v>0.14066346468350288</v>
      </c>
      <c r="AU10" s="127">
        <f t="shared" ref="AU10:AU19" si="38">+P10+AI10</f>
        <v>0</v>
      </c>
      <c r="AV10" s="141">
        <f t="shared" si="34"/>
        <v>0</v>
      </c>
      <c r="AW10" s="142">
        <f t="shared" si="22"/>
        <v>0</v>
      </c>
      <c r="AX10" s="143">
        <f t="shared" si="23"/>
        <v>0</v>
      </c>
      <c r="AY10" s="144">
        <f t="shared" si="5"/>
        <v>0</v>
      </c>
      <c r="AZ10" s="143" t="e">
        <f t="shared" si="6"/>
        <v>#DIV/0!</v>
      </c>
      <c r="BA10" s="145">
        <f t="shared" si="24"/>
        <v>0</v>
      </c>
      <c r="BB10" s="146">
        <f t="shared" si="25"/>
        <v>1383.65</v>
      </c>
      <c r="BC10" s="147">
        <f t="shared" si="26"/>
        <v>1383.6499999999999</v>
      </c>
      <c r="BD10" s="148">
        <f t="shared" si="35"/>
        <v>0.99999999999999989</v>
      </c>
      <c r="BE10" s="149">
        <f t="shared" si="27"/>
        <v>0</v>
      </c>
    </row>
    <row r="11" spans="1:57" ht="32.4" x14ac:dyDescent="0.85">
      <c r="A11" s="89">
        <v>9</v>
      </c>
      <c r="B11" s="89" t="s">
        <v>16881</v>
      </c>
      <c r="C11" s="89" t="s">
        <v>16898</v>
      </c>
      <c r="D11" s="89" t="s">
        <v>16899</v>
      </c>
      <c r="E11" s="117">
        <v>320</v>
      </c>
      <c r="F11" s="118">
        <v>34</v>
      </c>
      <c r="G11" s="119">
        <f t="shared" si="7"/>
        <v>286</v>
      </c>
      <c r="H11" s="120">
        <v>78802.83</v>
      </c>
      <c r="I11" s="121">
        <v>9903.3799999999992</v>
      </c>
      <c r="J11" s="122">
        <f t="shared" si="28"/>
        <v>0.12567289778806165</v>
      </c>
      <c r="K11" s="121">
        <f t="shared" si="8"/>
        <v>9903.3799999999992</v>
      </c>
      <c r="L11" s="123">
        <f t="shared" si="9"/>
        <v>0</v>
      </c>
      <c r="M11" s="124">
        <f t="shared" si="10"/>
        <v>68899.45</v>
      </c>
      <c r="N11" s="125">
        <v>10964.43</v>
      </c>
      <c r="O11" s="126">
        <f t="shared" si="29"/>
        <v>0.15913668396482122</v>
      </c>
      <c r="P11" s="127">
        <v>0</v>
      </c>
      <c r="Q11" s="128">
        <f t="shared" si="30"/>
        <v>0</v>
      </c>
      <c r="R11" s="129">
        <f t="shared" si="11"/>
        <v>57935.02</v>
      </c>
      <c r="S11" s="130"/>
      <c r="T11" s="131">
        <f t="shared" si="0"/>
        <v>0</v>
      </c>
      <c r="U11" s="120">
        <v>0</v>
      </c>
      <c r="V11" s="120">
        <f t="shared" si="12"/>
        <v>0</v>
      </c>
      <c r="W11" s="132">
        <f t="shared" si="13"/>
        <v>57935.02</v>
      </c>
      <c r="X11" s="133">
        <f t="shared" si="31"/>
        <v>0.73518958646535915</v>
      </c>
      <c r="Y11" s="120">
        <v>50739.05</v>
      </c>
      <c r="Z11" s="134">
        <f t="shared" si="1"/>
        <v>0.87579239637787309</v>
      </c>
      <c r="AA11" s="120">
        <f t="shared" si="14"/>
        <v>7195.9699999999939</v>
      </c>
      <c r="AB11" s="135">
        <f t="shared" si="2"/>
        <v>0.12420760362212689</v>
      </c>
      <c r="AC11" s="136">
        <v>5736.36</v>
      </c>
      <c r="AD11" s="135">
        <v>0</v>
      </c>
      <c r="AE11" s="123">
        <f t="shared" si="15"/>
        <v>-1459.6099999999942</v>
      </c>
      <c r="AF11" s="118">
        <v>1</v>
      </c>
      <c r="AG11" s="136">
        <v>149.12</v>
      </c>
      <c r="AH11" s="136">
        <v>1310.49</v>
      </c>
      <c r="AI11" s="136">
        <v>0</v>
      </c>
      <c r="AJ11" s="137">
        <f t="shared" si="16"/>
        <v>-5.6843418860808015E-12</v>
      </c>
      <c r="AK11" s="138"/>
      <c r="AM11" s="117">
        <f t="shared" si="17"/>
        <v>320</v>
      </c>
      <c r="AN11" s="118">
        <f t="shared" si="18"/>
        <v>35</v>
      </c>
      <c r="AO11" s="119">
        <f t="shared" si="19"/>
        <v>285</v>
      </c>
      <c r="AP11" s="120">
        <f t="shared" si="20"/>
        <v>78802.83</v>
      </c>
      <c r="AQ11" s="121">
        <f t="shared" si="21"/>
        <v>10052.5</v>
      </c>
      <c r="AR11" s="139">
        <f t="shared" si="32"/>
        <v>0.1275652156147184</v>
      </c>
      <c r="AS11" s="130">
        <f t="shared" si="37"/>
        <v>12274.92</v>
      </c>
      <c r="AT11" s="140">
        <f t="shared" si="33"/>
        <v>0.15576750225848487</v>
      </c>
      <c r="AU11" s="127">
        <f t="shared" si="38"/>
        <v>0</v>
      </c>
      <c r="AV11" s="141">
        <f t="shared" si="34"/>
        <v>0</v>
      </c>
      <c r="AW11" s="142">
        <f t="shared" si="22"/>
        <v>0</v>
      </c>
      <c r="AX11" s="143">
        <f t="shared" si="23"/>
        <v>0</v>
      </c>
      <c r="AY11" s="144">
        <f t="shared" si="5"/>
        <v>0</v>
      </c>
      <c r="AZ11" s="143">
        <v>0</v>
      </c>
      <c r="BA11" s="145">
        <f t="shared" si="24"/>
        <v>0</v>
      </c>
      <c r="BB11" s="146">
        <f t="shared" si="25"/>
        <v>56475.41</v>
      </c>
      <c r="BC11" s="147">
        <f t="shared" si="26"/>
        <v>56475.41</v>
      </c>
      <c r="BD11" s="148">
        <f t="shared" si="35"/>
        <v>1</v>
      </c>
      <c r="BE11" s="149">
        <f t="shared" si="27"/>
        <v>0</v>
      </c>
    </row>
    <row r="12" spans="1:57" ht="32.4" x14ac:dyDescent="0.85">
      <c r="A12" s="89">
        <v>10</v>
      </c>
      <c r="B12" s="89" t="s">
        <v>16881</v>
      </c>
      <c r="C12" s="89" t="s">
        <v>16900</v>
      </c>
      <c r="D12" s="89" t="s">
        <v>16901</v>
      </c>
      <c r="E12" s="117">
        <v>39</v>
      </c>
      <c r="F12" s="118">
        <v>3</v>
      </c>
      <c r="G12" s="119">
        <f t="shared" si="7"/>
        <v>36</v>
      </c>
      <c r="H12" s="120">
        <v>6748.28</v>
      </c>
      <c r="I12" s="121">
        <f>217.5+342</f>
        <v>559.5</v>
      </c>
      <c r="J12" s="122">
        <f t="shared" si="28"/>
        <v>8.2910015589157532E-2</v>
      </c>
      <c r="K12" s="121">
        <f t="shared" si="8"/>
        <v>559.5</v>
      </c>
      <c r="L12" s="123">
        <f t="shared" si="9"/>
        <v>0</v>
      </c>
      <c r="M12" s="124">
        <f t="shared" si="10"/>
        <v>6188.78</v>
      </c>
      <c r="N12" s="125">
        <v>865.88</v>
      </c>
      <c r="O12" s="126">
        <f t="shared" si="29"/>
        <v>0.13991125876182381</v>
      </c>
      <c r="P12" s="127">
        <v>0</v>
      </c>
      <c r="Q12" s="128">
        <f t="shared" si="30"/>
        <v>0</v>
      </c>
      <c r="R12" s="129">
        <f t="shared" si="11"/>
        <v>5322.9</v>
      </c>
      <c r="S12" s="130"/>
      <c r="T12" s="131">
        <f t="shared" si="0"/>
        <v>0</v>
      </c>
      <c r="U12" s="120">
        <v>0</v>
      </c>
      <c r="V12" s="120">
        <f t="shared" si="12"/>
        <v>0</v>
      </c>
      <c r="W12" s="132">
        <f t="shared" si="13"/>
        <v>5322.9</v>
      </c>
      <c r="X12" s="133">
        <f t="shared" si="31"/>
        <v>0.78877877029406007</v>
      </c>
      <c r="Y12" s="120">
        <v>1193.6199999999999</v>
      </c>
      <c r="Z12" s="134">
        <f t="shared" si="1"/>
        <v>0.22424242424242424</v>
      </c>
      <c r="AA12" s="120">
        <f t="shared" si="14"/>
        <v>4129.28</v>
      </c>
      <c r="AB12" s="135">
        <f t="shared" si="2"/>
        <v>0.77575757575757576</v>
      </c>
      <c r="AC12" s="136">
        <v>0</v>
      </c>
      <c r="AD12" s="135">
        <f t="shared" si="36"/>
        <v>0</v>
      </c>
      <c r="AE12" s="123">
        <f t="shared" si="15"/>
        <v>-4129.28</v>
      </c>
      <c r="AF12" s="118">
        <v>20</v>
      </c>
      <c r="AG12" s="136">
        <v>4129.28</v>
      </c>
      <c r="AH12" s="136">
        <v>0</v>
      </c>
      <c r="AI12" s="136">
        <v>0</v>
      </c>
      <c r="AJ12" s="137">
        <f t="shared" si="16"/>
        <v>0</v>
      </c>
      <c r="AK12" s="138"/>
      <c r="AM12" s="117">
        <f t="shared" si="17"/>
        <v>39</v>
      </c>
      <c r="AN12" s="118">
        <f t="shared" si="18"/>
        <v>23</v>
      </c>
      <c r="AO12" s="119">
        <f t="shared" si="19"/>
        <v>16</v>
      </c>
      <c r="AP12" s="120">
        <f t="shared" si="20"/>
        <v>6748.28</v>
      </c>
      <c r="AQ12" s="121">
        <f t="shared" si="21"/>
        <v>4688.78</v>
      </c>
      <c r="AR12" s="139">
        <f t="shared" si="32"/>
        <v>0.69481112224151931</v>
      </c>
      <c r="AS12" s="130">
        <f t="shared" si="37"/>
        <v>865.88</v>
      </c>
      <c r="AT12" s="140">
        <f t="shared" si="33"/>
        <v>0.12831121411678237</v>
      </c>
      <c r="AU12" s="127">
        <f t="shared" si="38"/>
        <v>0</v>
      </c>
      <c r="AV12" s="141">
        <f t="shared" si="34"/>
        <v>0</v>
      </c>
      <c r="AW12" s="142">
        <f t="shared" si="22"/>
        <v>0</v>
      </c>
      <c r="AX12" s="143">
        <f t="shared" si="23"/>
        <v>0</v>
      </c>
      <c r="AY12" s="144">
        <f t="shared" si="5"/>
        <v>0</v>
      </c>
      <c r="AZ12" s="143" t="e">
        <f t="shared" si="6"/>
        <v>#DIV/0!</v>
      </c>
      <c r="BA12" s="145">
        <f t="shared" si="24"/>
        <v>0</v>
      </c>
      <c r="BB12" s="146">
        <f t="shared" si="25"/>
        <v>1193.6199999999999</v>
      </c>
      <c r="BC12" s="147">
        <f t="shared" si="26"/>
        <v>1193.6199999999999</v>
      </c>
      <c r="BD12" s="148">
        <f t="shared" si="35"/>
        <v>1</v>
      </c>
      <c r="BE12" s="149">
        <f t="shared" si="27"/>
        <v>0</v>
      </c>
    </row>
    <row r="13" spans="1:57" ht="32.4" x14ac:dyDescent="0.85">
      <c r="A13" s="89">
        <v>11</v>
      </c>
      <c r="B13" s="89" t="s">
        <v>16902</v>
      </c>
      <c r="C13" s="89" t="s">
        <v>16903</v>
      </c>
      <c r="D13" s="89" t="s">
        <v>16904</v>
      </c>
      <c r="E13" s="117">
        <v>585</v>
      </c>
      <c r="F13" s="118">
        <v>97</v>
      </c>
      <c r="G13" s="119">
        <f t="shared" si="7"/>
        <v>488</v>
      </c>
      <c r="H13" s="120">
        <v>168765</v>
      </c>
      <c r="I13" s="121">
        <v>30463</v>
      </c>
      <c r="J13" s="122">
        <f t="shared" si="28"/>
        <v>0.18050543655378781</v>
      </c>
      <c r="K13" s="121">
        <f t="shared" si="8"/>
        <v>30463</v>
      </c>
      <c r="L13" s="123">
        <f t="shared" si="9"/>
        <v>0</v>
      </c>
      <c r="M13" s="124">
        <f t="shared" si="10"/>
        <v>138302</v>
      </c>
      <c r="N13" s="125">
        <v>23633</v>
      </c>
      <c r="O13" s="126">
        <f t="shared" si="29"/>
        <v>0.17087966912987521</v>
      </c>
      <c r="P13" s="127">
        <v>19349</v>
      </c>
      <c r="Q13" s="128">
        <f t="shared" si="30"/>
        <v>0.1399039782504953</v>
      </c>
      <c r="R13" s="129">
        <f t="shared" si="11"/>
        <v>95320</v>
      </c>
      <c r="S13" s="130"/>
      <c r="T13" s="131">
        <f t="shared" si="0"/>
        <v>0</v>
      </c>
      <c r="U13" s="120">
        <v>0</v>
      </c>
      <c r="V13" s="120">
        <f t="shared" si="12"/>
        <v>0</v>
      </c>
      <c r="W13" s="132">
        <f t="shared" si="13"/>
        <v>95320</v>
      </c>
      <c r="X13" s="133">
        <f t="shared" si="31"/>
        <v>0.56480905401001391</v>
      </c>
      <c r="Y13" s="120">
        <v>70310</v>
      </c>
      <c r="Z13" s="134">
        <f t="shared" si="1"/>
        <v>0.73762064624422996</v>
      </c>
      <c r="AA13" s="120">
        <f t="shared" si="14"/>
        <v>25010</v>
      </c>
      <c r="AB13" s="135">
        <f t="shared" si="2"/>
        <v>0.26237935375577004</v>
      </c>
      <c r="AC13" s="136">
        <v>13912</v>
      </c>
      <c r="AD13" s="135">
        <f t="shared" si="36"/>
        <v>0.55625749700119953</v>
      </c>
      <c r="AE13" s="123">
        <f t="shared" si="15"/>
        <v>-11098</v>
      </c>
      <c r="AF13" s="118">
        <v>1</v>
      </c>
      <c r="AG13" s="136">
        <v>130</v>
      </c>
      <c r="AH13" s="136">
        <v>5632</v>
      </c>
      <c r="AI13" s="136">
        <v>5336</v>
      </c>
      <c r="AJ13" s="137">
        <f t="shared" si="16"/>
        <v>0</v>
      </c>
      <c r="AK13" s="138"/>
      <c r="AM13" s="117">
        <f t="shared" si="17"/>
        <v>585</v>
      </c>
      <c r="AN13" s="118">
        <f t="shared" si="18"/>
        <v>98</v>
      </c>
      <c r="AO13" s="119">
        <f t="shared" si="19"/>
        <v>487</v>
      </c>
      <c r="AP13" s="120">
        <f t="shared" si="20"/>
        <v>168765</v>
      </c>
      <c r="AQ13" s="121">
        <f t="shared" si="21"/>
        <v>30593</v>
      </c>
      <c r="AR13" s="139">
        <f t="shared" si="32"/>
        <v>0.18127573845287825</v>
      </c>
      <c r="AS13" s="130">
        <f t="shared" si="37"/>
        <v>29265</v>
      </c>
      <c r="AT13" s="140">
        <f t="shared" si="33"/>
        <v>0.17340680828370811</v>
      </c>
      <c r="AU13" s="127">
        <f t="shared" si="38"/>
        <v>24685</v>
      </c>
      <c r="AV13" s="141">
        <f t="shared" si="34"/>
        <v>0.14626847983882915</v>
      </c>
      <c r="AW13" s="142">
        <f t="shared" si="22"/>
        <v>0</v>
      </c>
      <c r="AX13" s="143">
        <f t="shared" si="23"/>
        <v>0</v>
      </c>
      <c r="AY13" s="144">
        <f t="shared" si="5"/>
        <v>0</v>
      </c>
      <c r="AZ13" s="143" t="e">
        <f t="shared" si="6"/>
        <v>#DIV/0!</v>
      </c>
      <c r="BA13" s="145">
        <f t="shared" si="24"/>
        <v>0</v>
      </c>
      <c r="BB13" s="146">
        <f t="shared" si="25"/>
        <v>84222</v>
      </c>
      <c r="BC13" s="147">
        <f t="shared" si="26"/>
        <v>84222</v>
      </c>
      <c r="BD13" s="148">
        <f t="shared" si="35"/>
        <v>1</v>
      </c>
      <c r="BE13" s="149">
        <f>+BC13-BB13</f>
        <v>0</v>
      </c>
    </row>
    <row r="14" spans="1:57" ht="32.4" x14ac:dyDescent="0.85">
      <c r="A14" s="89">
        <v>12</v>
      </c>
      <c r="B14" s="89" t="s">
        <v>16902</v>
      </c>
      <c r="C14" s="89" t="s">
        <v>16905</v>
      </c>
      <c r="D14" s="89" t="s">
        <v>16906</v>
      </c>
      <c r="E14" s="117">
        <v>103</v>
      </c>
      <c r="F14" s="118">
        <v>10</v>
      </c>
      <c r="G14" s="119">
        <f t="shared" si="7"/>
        <v>93</v>
      </c>
      <c r="H14" s="120">
        <v>33574</v>
      </c>
      <c r="I14" s="121">
        <v>3265</v>
      </c>
      <c r="J14" s="122">
        <f t="shared" si="28"/>
        <v>9.72478703758861E-2</v>
      </c>
      <c r="K14" s="121">
        <f t="shared" si="8"/>
        <v>3265</v>
      </c>
      <c r="L14" s="123">
        <f t="shared" si="9"/>
        <v>0</v>
      </c>
      <c r="M14" s="124">
        <f t="shared" si="10"/>
        <v>30309</v>
      </c>
      <c r="N14" s="125">
        <v>4684</v>
      </c>
      <c r="O14" s="126">
        <f t="shared" si="29"/>
        <v>0.15454155531360322</v>
      </c>
      <c r="P14" s="127">
        <v>4179</v>
      </c>
      <c r="Q14" s="128">
        <f t="shared" si="30"/>
        <v>0.13787983767197862</v>
      </c>
      <c r="R14" s="129">
        <f t="shared" si="11"/>
        <v>21446</v>
      </c>
      <c r="S14" s="130"/>
      <c r="T14" s="131">
        <f t="shared" si="0"/>
        <v>0</v>
      </c>
      <c r="U14" s="120">
        <v>0</v>
      </c>
      <c r="V14" s="120">
        <f t="shared" si="12"/>
        <v>0</v>
      </c>
      <c r="W14" s="132">
        <f t="shared" si="13"/>
        <v>21446</v>
      </c>
      <c r="X14" s="133">
        <f t="shared" si="31"/>
        <v>0.63876809435872994</v>
      </c>
      <c r="Y14" s="120">
        <v>14741</v>
      </c>
      <c r="Z14" s="134">
        <f t="shared" si="1"/>
        <v>0.68735428518138586</v>
      </c>
      <c r="AA14" s="120">
        <f t="shared" si="14"/>
        <v>6705</v>
      </c>
      <c r="AB14" s="135">
        <f t="shared" si="2"/>
        <v>0.3126457148186142</v>
      </c>
      <c r="AC14" s="136">
        <v>2419</v>
      </c>
      <c r="AD14" s="135">
        <f t="shared" si="36"/>
        <v>0.36077554064131245</v>
      </c>
      <c r="AE14" s="123">
        <f t="shared" si="15"/>
        <v>-4286</v>
      </c>
      <c r="AF14" s="118">
        <v>13</v>
      </c>
      <c r="AG14" s="136">
        <v>3360</v>
      </c>
      <c r="AH14" s="136">
        <v>545</v>
      </c>
      <c r="AI14" s="136">
        <v>381</v>
      </c>
      <c r="AJ14" s="137">
        <f t="shared" si="16"/>
        <v>0</v>
      </c>
      <c r="AK14" s="138"/>
      <c r="AM14" s="117">
        <f t="shared" si="17"/>
        <v>103</v>
      </c>
      <c r="AN14" s="118">
        <f t="shared" si="18"/>
        <v>23</v>
      </c>
      <c r="AO14" s="119">
        <f t="shared" si="19"/>
        <v>80</v>
      </c>
      <c r="AP14" s="120">
        <f t="shared" si="20"/>
        <v>33574</v>
      </c>
      <c r="AQ14" s="121">
        <f t="shared" si="21"/>
        <v>6625</v>
      </c>
      <c r="AR14" s="139">
        <f t="shared" si="32"/>
        <v>0.1973253112527551</v>
      </c>
      <c r="AS14" s="130">
        <f t="shared" si="37"/>
        <v>5229</v>
      </c>
      <c r="AT14" s="140">
        <f t="shared" si="33"/>
        <v>0.15574551736462738</v>
      </c>
      <c r="AU14" s="127">
        <f t="shared" si="38"/>
        <v>4560</v>
      </c>
      <c r="AV14" s="141">
        <f t="shared" si="34"/>
        <v>0.13581938404717936</v>
      </c>
      <c r="AW14" s="142">
        <f t="shared" si="22"/>
        <v>0</v>
      </c>
      <c r="AX14" s="143">
        <f t="shared" si="23"/>
        <v>0</v>
      </c>
      <c r="AY14" s="144">
        <f t="shared" si="5"/>
        <v>0</v>
      </c>
      <c r="AZ14" s="143" t="e">
        <f t="shared" si="6"/>
        <v>#DIV/0!</v>
      </c>
      <c r="BA14" s="145">
        <f t="shared" si="24"/>
        <v>0</v>
      </c>
      <c r="BB14" s="146">
        <f t="shared" si="25"/>
        <v>17160</v>
      </c>
      <c r="BC14" s="147">
        <f t="shared" si="26"/>
        <v>17160</v>
      </c>
      <c r="BD14" s="148">
        <f t="shared" si="35"/>
        <v>1</v>
      </c>
      <c r="BE14" s="149">
        <f t="shared" si="27"/>
        <v>0</v>
      </c>
    </row>
    <row r="15" spans="1:57" ht="32.4" x14ac:dyDescent="0.85">
      <c r="A15" s="89">
        <v>13</v>
      </c>
      <c r="B15" s="89" t="s">
        <v>16907</v>
      </c>
      <c r="C15" s="89" t="s">
        <v>16908</v>
      </c>
      <c r="D15" s="150" t="s">
        <v>16909</v>
      </c>
      <c r="E15" s="117">
        <v>85</v>
      </c>
      <c r="F15" s="118">
        <v>9</v>
      </c>
      <c r="G15" s="119">
        <f t="shared" si="7"/>
        <v>76</v>
      </c>
      <c r="H15" s="120">
        <v>26323</v>
      </c>
      <c r="I15" s="121">
        <v>2920</v>
      </c>
      <c r="J15" s="122">
        <f t="shared" si="28"/>
        <v>0.11092960528815105</v>
      </c>
      <c r="K15" s="121">
        <f t="shared" si="8"/>
        <v>2920</v>
      </c>
      <c r="L15" s="123">
        <f t="shared" si="9"/>
        <v>0</v>
      </c>
      <c r="M15" s="124">
        <f t="shared" si="10"/>
        <v>23403</v>
      </c>
      <c r="N15" s="125">
        <v>920.84</v>
      </c>
      <c r="O15" s="126">
        <f t="shared" si="29"/>
        <v>3.9347092253129941E-2</v>
      </c>
      <c r="P15" s="127">
        <v>3510</v>
      </c>
      <c r="Q15" s="128">
        <f t="shared" si="30"/>
        <v>0.1499807716959364</v>
      </c>
      <c r="R15" s="129">
        <f t="shared" si="11"/>
        <v>18972.16</v>
      </c>
      <c r="S15" s="130"/>
      <c r="T15" s="131">
        <f t="shared" si="0"/>
        <v>0</v>
      </c>
      <c r="U15" s="120">
        <v>0</v>
      </c>
      <c r="V15" s="120">
        <f t="shared" si="12"/>
        <v>0</v>
      </c>
      <c r="W15" s="132">
        <f t="shared" si="13"/>
        <v>18972.16</v>
      </c>
      <c r="X15" s="133">
        <f t="shared" si="31"/>
        <v>0.72074459598070129</v>
      </c>
      <c r="Y15" s="120">
        <v>5273.16</v>
      </c>
      <c r="Z15" s="134">
        <f t="shared" si="1"/>
        <v>0.27794199500742139</v>
      </c>
      <c r="AA15" s="120">
        <f t="shared" si="14"/>
        <v>13699</v>
      </c>
      <c r="AB15" s="135">
        <f t="shared" si="2"/>
        <v>0.72205800499257855</v>
      </c>
      <c r="AC15" s="136">
        <v>7036.68</v>
      </c>
      <c r="AD15" s="135">
        <f t="shared" si="36"/>
        <v>0.51366377107818095</v>
      </c>
      <c r="AE15" s="123">
        <f t="shared" si="15"/>
        <v>-6662.32</v>
      </c>
      <c r="AF15" s="118">
        <v>0</v>
      </c>
      <c r="AG15" s="136">
        <v>0</v>
      </c>
      <c r="AH15" s="136">
        <v>1238.32</v>
      </c>
      <c r="AI15" s="136">
        <v>5424</v>
      </c>
      <c r="AJ15" s="137">
        <f t="shared" si="16"/>
        <v>0</v>
      </c>
      <c r="AK15" s="151"/>
      <c r="AM15" s="117">
        <f t="shared" si="17"/>
        <v>85</v>
      </c>
      <c r="AN15" s="118">
        <f t="shared" si="18"/>
        <v>9</v>
      </c>
      <c r="AO15" s="119">
        <f t="shared" si="19"/>
        <v>76</v>
      </c>
      <c r="AP15" s="120">
        <f t="shared" si="20"/>
        <v>26323</v>
      </c>
      <c r="AQ15" s="121">
        <f t="shared" si="21"/>
        <v>2920</v>
      </c>
      <c r="AR15" s="139">
        <f t="shared" si="32"/>
        <v>0.11092960528815105</v>
      </c>
      <c r="AS15" s="130">
        <f t="shared" si="37"/>
        <v>2159.16</v>
      </c>
      <c r="AT15" s="140">
        <f t="shared" si="33"/>
        <v>8.2025604984234321E-2</v>
      </c>
      <c r="AU15" s="127">
        <f t="shared" si="38"/>
        <v>8934</v>
      </c>
      <c r="AV15" s="141">
        <f t="shared" si="34"/>
        <v>0.33939900467271966</v>
      </c>
      <c r="AW15" s="142">
        <f t="shared" si="22"/>
        <v>0</v>
      </c>
      <c r="AX15" s="143">
        <f t="shared" si="23"/>
        <v>0</v>
      </c>
      <c r="AY15" s="144">
        <f t="shared" si="5"/>
        <v>0</v>
      </c>
      <c r="AZ15" s="143" t="e">
        <f t="shared" si="6"/>
        <v>#DIV/0!</v>
      </c>
      <c r="BA15" s="145">
        <f>+AY15-AW15</f>
        <v>0</v>
      </c>
      <c r="BB15" s="146">
        <f t="shared" si="25"/>
        <v>12309.84</v>
      </c>
      <c r="BC15" s="147">
        <f t="shared" si="26"/>
        <v>12309.84</v>
      </c>
      <c r="BD15" s="148">
        <f t="shared" si="35"/>
        <v>1</v>
      </c>
      <c r="BE15" s="149">
        <f>+BC15-BB15</f>
        <v>0</v>
      </c>
    </row>
    <row r="16" spans="1:57" ht="32.4" x14ac:dyDescent="0.85">
      <c r="A16" s="89">
        <v>14</v>
      </c>
      <c r="B16" s="89" t="s">
        <v>16907</v>
      </c>
      <c r="C16" s="89" t="s">
        <v>16882</v>
      </c>
      <c r="D16" s="150" t="s">
        <v>16910</v>
      </c>
      <c r="E16" s="117">
        <v>0</v>
      </c>
      <c r="F16" s="118">
        <v>0</v>
      </c>
      <c r="G16" s="119">
        <f t="shared" si="7"/>
        <v>0</v>
      </c>
      <c r="H16" s="120">
        <v>0</v>
      </c>
      <c r="I16" s="121">
        <v>0</v>
      </c>
      <c r="J16" s="122">
        <v>0</v>
      </c>
      <c r="K16" s="121">
        <f t="shared" si="8"/>
        <v>0</v>
      </c>
      <c r="L16" s="123">
        <f t="shared" si="9"/>
        <v>0</v>
      </c>
      <c r="M16" s="124">
        <f t="shared" si="10"/>
        <v>0</v>
      </c>
      <c r="N16" s="125">
        <v>0</v>
      </c>
      <c r="O16" s="126">
        <v>0</v>
      </c>
      <c r="P16" s="127">
        <v>0</v>
      </c>
      <c r="Q16" s="128">
        <v>0</v>
      </c>
      <c r="R16" s="129">
        <f t="shared" si="11"/>
        <v>0</v>
      </c>
      <c r="S16" s="130"/>
      <c r="T16" s="131" t="e">
        <f t="shared" si="0"/>
        <v>#DIV/0!</v>
      </c>
      <c r="U16" s="120">
        <v>0</v>
      </c>
      <c r="V16" s="120">
        <f t="shared" si="12"/>
        <v>0</v>
      </c>
      <c r="W16" s="132">
        <f t="shared" si="13"/>
        <v>0</v>
      </c>
      <c r="X16" s="133">
        <v>0</v>
      </c>
      <c r="Y16" s="120">
        <v>0</v>
      </c>
      <c r="Z16" s="134">
        <v>0</v>
      </c>
      <c r="AA16" s="120">
        <f t="shared" si="14"/>
        <v>0</v>
      </c>
      <c r="AB16" s="135">
        <v>0</v>
      </c>
      <c r="AC16" s="136">
        <v>0</v>
      </c>
      <c r="AD16" s="135">
        <v>0</v>
      </c>
      <c r="AE16" s="123">
        <f t="shared" si="15"/>
        <v>0</v>
      </c>
      <c r="AF16" s="118">
        <v>0</v>
      </c>
      <c r="AG16" s="136">
        <v>0</v>
      </c>
      <c r="AH16" s="136">
        <v>0</v>
      </c>
      <c r="AI16" s="136">
        <v>0</v>
      </c>
      <c r="AJ16" s="137">
        <f t="shared" si="16"/>
        <v>0</v>
      </c>
      <c r="AK16" s="138"/>
      <c r="AM16" s="117">
        <f t="shared" si="17"/>
        <v>0</v>
      </c>
      <c r="AN16" s="118">
        <f t="shared" si="18"/>
        <v>0</v>
      </c>
      <c r="AO16" s="119">
        <f t="shared" si="19"/>
        <v>0</v>
      </c>
      <c r="AP16" s="120">
        <f t="shared" si="20"/>
        <v>0</v>
      </c>
      <c r="AQ16" s="121">
        <f t="shared" si="21"/>
        <v>0</v>
      </c>
      <c r="AR16" s="139">
        <v>0</v>
      </c>
      <c r="AS16" s="130">
        <f t="shared" si="37"/>
        <v>0</v>
      </c>
      <c r="AT16" s="140">
        <v>0</v>
      </c>
      <c r="AU16" s="127">
        <f t="shared" si="38"/>
        <v>0</v>
      </c>
      <c r="AV16" s="141">
        <v>0</v>
      </c>
      <c r="AW16" s="142">
        <f t="shared" si="22"/>
        <v>0</v>
      </c>
      <c r="AX16" s="143" t="e">
        <f t="shared" si="23"/>
        <v>#DIV/0!</v>
      </c>
      <c r="AY16" s="144">
        <f t="shared" si="5"/>
        <v>0</v>
      </c>
      <c r="AZ16" s="143" t="e">
        <f t="shared" si="6"/>
        <v>#DIV/0!</v>
      </c>
      <c r="BA16" s="145">
        <f>+AY16-AW16</f>
        <v>0</v>
      </c>
      <c r="BB16" s="146">
        <f t="shared" si="25"/>
        <v>0</v>
      </c>
      <c r="BC16" s="147">
        <f t="shared" si="26"/>
        <v>0</v>
      </c>
      <c r="BD16" s="148">
        <v>1</v>
      </c>
      <c r="BE16" s="149">
        <f t="shared" si="27"/>
        <v>0</v>
      </c>
    </row>
    <row r="17" spans="1:57" ht="32.4" x14ac:dyDescent="0.85">
      <c r="A17" s="89">
        <v>15</v>
      </c>
      <c r="B17" s="89" t="s">
        <v>16907</v>
      </c>
      <c r="C17" s="89" t="s">
        <v>16911</v>
      </c>
      <c r="D17" s="150" t="s">
        <v>16912</v>
      </c>
      <c r="E17" s="117">
        <v>0</v>
      </c>
      <c r="F17" s="118">
        <v>0</v>
      </c>
      <c r="G17" s="119">
        <f t="shared" si="7"/>
        <v>0</v>
      </c>
      <c r="H17" s="120">
        <v>0</v>
      </c>
      <c r="I17" s="121">
        <v>0</v>
      </c>
      <c r="J17" s="122">
        <v>0</v>
      </c>
      <c r="K17" s="121">
        <f t="shared" si="8"/>
        <v>0</v>
      </c>
      <c r="L17" s="123">
        <f t="shared" si="9"/>
        <v>0</v>
      </c>
      <c r="M17" s="124">
        <f t="shared" si="10"/>
        <v>0</v>
      </c>
      <c r="N17" s="125">
        <v>0</v>
      </c>
      <c r="O17" s="126">
        <v>0</v>
      </c>
      <c r="P17" s="127">
        <v>0</v>
      </c>
      <c r="Q17" s="128">
        <v>0</v>
      </c>
      <c r="R17" s="129">
        <f t="shared" si="11"/>
        <v>0</v>
      </c>
      <c r="S17" s="130"/>
      <c r="T17" s="131" t="e">
        <f t="shared" si="0"/>
        <v>#DIV/0!</v>
      </c>
      <c r="U17" s="120">
        <v>0</v>
      </c>
      <c r="V17" s="120">
        <f t="shared" si="12"/>
        <v>0</v>
      </c>
      <c r="W17" s="132">
        <f t="shared" si="13"/>
        <v>0</v>
      </c>
      <c r="X17" s="133">
        <v>0</v>
      </c>
      <c r="Y17" s="120">
        <v>0</v>
      </c>
      <c r="Z17" s="134">
        <v>0</v>
      </c>
      <c r="AA17" s="120">
        <f t="shared" si="14"/>
        <v>0</v>
      </c>
      <c r="AB17" s="135">
        <v>0</v>
      </c>
      <c r="AC17" s="136">
        <v>0</v>
      </c>
      <c r="AD17" s="135">
        <v>0</v>
      </c>
      <c r="AE17" s="123">
        <f t="shared" si="15"/>
        <v>0</v>
      </c>
      <c r="AF17" s="118">
        <v>0</v>
      </c>
      <c r="AG17" s="136">
        <v>0</v>
      </c>
      <c r="AH17" s="136">
        <v>0</v>
      </c>
      <c r="AI17" s="136">
        <v>0</v>
      </c>
      <c r="AJ17" s="137">
        <f t="shared" si="16"/>
        <v>0</v>
      </c>
      <c r="AK17" s="138"/>
      <c r="AM17" s="117">
        <f t="shared" si="17"/>
        <v>0</v>
      </c>
      <c r="AN17" s="118">
        <f t="shared" si="18"/>
        <v>0</v>
      </c>
      <c r="AO17" s="119">
        <f t="shared" si="19"/>
        <v>0</v>
      </c>
      <c r="AP17" s="120">
        <f t="shared" si="20"/>
        <v>0</v>
      </c>
      <c r="AQ17" s="121">
        <f t="shared" si="21"/>
        <v>0</v>
      </c>
      <c r="AR17" s="139">
        <v>0</v>
      </c>
      <c r="AS17" s="130">
        <f t="shared" si="37"/>
        <v>0</v>
      </c>
      <c r="AT17" s="140">
        <v>0</v>
      </c>
      <c r="AU17" s="127">
        <f t="shared" si="38"/>
        <v>0</v>
      </c>
      <c r="AV17" s="141">
        <v>0</v>
      </c>
      <c r="AW17" s="142">
        <f t="shared" si="22"/>
        <v>0</v>
      </c>
      <c r="AX17" s="143" t="e">
        <f t="shared" si="23"/>
        <v>#DIV/0!</v>
      </c>
      <c r="AY17" s="144">
        <f t="shared" si="5"/>
        <v>0</v>
      </c>
      <c r="AZ17" s="143" t="e">
        <f t="shared" si="6"/>
        <v>#DIV/0!</v>
      </c>
      <c r="BA17" s="145">
        <f t="shared" si="24"/>
        <v>0</v>
      </c>
      <c r="BB17" s="146">
        <f t="shared" si="25"/>
        <v>0</v>
      </c>
      <c r="BC17" s="147">
        <f t="shared" si="26"/>
        <v>0</v>
      </c>
      <c r="BD17" s="148">
        <v>1</v>
      </c>
      <c r="BE17" s="149">
        <f t="shared" si="27"/>
        <v>0</v>
      </c>
    </row>
    <row r="18" spans="1:57" ht="32.4" x14ac:dyDescent="0.85">
      <c r="A18" s="89">
        <v>16</v>
      </c>
      <c r="B18" s="89" t="s">
        <v>16907</v>
      </c>
      <c r="C18" s="89" t="s">
        <v>16913</v>
      </c>
      <c r="D18" s="150" t="s">
        <v>16914</v>
      </c>
      <c r="E18" s="117">
        <v>781</v>
      </c>
      <c r="F18" s="118">
        <v>173</v>
      </c>
      <c r="G18" s="119">
        <f t="shared" si="7"/>
        <v>608</v>
      </c>
      <c r="H18" s="120">
        <v>253529</v>
      </c>
      <c r="I18" s="121">
        <f>42226.92-750</f>
        <v>41476.92</v>
      </c>
      <c r="J18" s="122">
        <v>0</v>
      </c>
      <c r="K18" s="121">
        <f t="shared" si="8"/>
        <v>41476.92</v>
      </c>
      <c r="L18" s="123">
        <f t="shared" si="9"/>
        <v>0</v>
      </c>
      <c r="M18" s="124">
        <f t="shared" si="10"/>
        <v>212052.08000000002</v>
      </c>
      <c r="N18" s="125">
        <v>28824.52</v>
      </c>
      <c r="O18" s="126">
        <f t="shared" si="29"/>
        <v>0.13593132404077338</v>
      </c>
      <c r="P18" s="127">
        <v>85789.48</v>
      </c>
      <c r="Q18" s="128">
        <f t="shared" si="30"/>
        <v>0.40456797216985557</v>
      </c>
      <c r="R18" s="129">
        <f t="shared" si="11"/>
        <v>97438.080000000031</v>
      </c>
      <c r="S18" s="130"/>
      <c r="T18" s="131">
        <f t="shared" si="0"/>
        <v>0</v>
      </c>
      <c r="U18" s="120">
        <v>0</v>
      </c>
      <c r="V18" s="120">
        <f t="shared" si="12"/>
        <v>0</v>
      </c>
      <c r="W18" s="132">
        <f t="shared" si="13"/>
        <v>97438.080000000031</v>
      </c>
      <c r="X18" s="133">
        <v>0</v>
      </c>
      <c r="Y18" s="120">
        <v>96688.08</v>
      </c>
      <c r="Z18" s="134">
        <v>0</v>
      </c>
      <c r="AA18" s="120">
        <f>+W18-Y18</f>
        <v>750.0000000000291</v>
      </c>
      <c r="AB18" s="135">
        <v>0</v>
      </c>
      <c r="AC18" s="136">
        <v>246.03</v>
      </c>
      <c r="AD18" s="135">
        <v>0</v>
      </c>
      <c r="AE18" s="123">
        <f t="shared" si="15"/>
        <v>-503.97000000002913</v>
      </c>
      <c r="AF18" s="118">
        <v>3</v>
      </c>
      <c r="AG18" s="136">
        <v>360</v>
      </c>
      <c r="AH18" s="136">
        <v>73.97</v>
      </c>
      <c r="AI18" s="136">
        <v>70</v>
      </c>
      <c r="AJ18" s="137">
        <f t="shared" si="16"/>
        <v>2.9132252166164108E-11</v>
      </c>
      <c r="AK18" s="138"/>
      <c r="AM18" s="117">
        <f t="shared" si="17"/>
        <v>781</v>
      </c>
      <c r="AN18" s="118">
        <f t="shared" si="18"/>
        <v>176</v>
      </c>
      <c r="AO18" s="119">
        <f t="shared" si="19"/>
        <v>605</v>
      </c>
      <c r="AP18" s="120">
        <f t="shared" si="20"/>
        <v>253529</v>
      </c>
      <c r="AQ18" s="121">
        <f t="shared" si="21"/>
        <v>41836.92</v>
      </c>
      <c r="AR18" s="139">
        <v>0</v>
      </c>
      <c r="AS18" s="130">
        <f t="shared" si="37"/>
        <v>28898.49</v>
      </c>
      <c r="AT18" s="140">
        <v>0</v>
      </c>
      <c r="AU18" s="127">
        <f t="shared" si="38"/>
        <v>85859.48</v>
      </c>
      <c r="AV18" s="141">
        <v>0</v>
      </c>
      <c r="AW18" s="142">
        <f t="shared" si="22"/>
        <v>0</v>
      </c>
      <c r="AX18" s="143">
        <v>0</v>
      </c>
      <c r="AY18" s="144">
        <f t="shared" si="5"/>
        <v>0</v>
      </c>
      <c r="AZ18" s="143" t="e">
        <f t="shared" si="6"/>
        <v>#DIV/0!</v>
      </c>
      <c r="BA18" s="145">
        <f t="shared" si="24"/>
        <v>0</v>
      </c>
      <c r="BB18" s="146">
        <f t="shared" si="25"/>
        <v>96934.11000000003</v>
      </c>
      <c r="BC18" s="147">
        <f t="shared" si="26"/>
        <v>96934.11</v>
      </c>
      <c r="BD18" s="148">
        <v>1</v>
      </c>
      <c r="BE18" s="149">
        <f t="shared" si="27"/>
        <v>0</v>
      </c>
    </row>
    <row r="19" spans="1:57" ht="32.4" x14ac:dyDescent="0.85">
      <c r="A19" s="89">
        <v>17</v>
      </c>
      <c r="B19" s="89" t="s">
        <v>16907</v>
      </c>
      <c r="C19" s="89" t="s">
        <v>16915</v>
      </c>
      <c r="D19" s="150" t="s">
        <v>16916</v>
      </c>
      <c r="E19" s="117">
        <v>0</v>
      </c>
      <c r="F19" s="118">
        <v>0</v>
      </c>
      <c r="G19" s="119">
        <f t="shared" si="7"/>
        <v>0</v>
      </c>
      <c r="H19" s="120">
        <v>0</v>
      </c>
      <c r="I19" s="121">
        <v>0</v>
      </c>
      <c r="J19" s="122">
        <v>0</v>
      </c>
      <c r="K19" s="121">
        <f t="shared" si="8"/>
        <v>0</v>
      </c>
      <c r="L19" s="123">
        <f t="shared" si="9"/>
        <v>0</v>
      </c>
      <c r="M19" s="124">
        <f t="shared" si="10"/>
        <v>0</v>
      </c>
      <c r="N19" s="125">
        <v>0</v>
      </c>
      <c r="O19" s="126">
        <v>0</v>
      </c>
      <c r="P19" s="127">
        <v>0</v>
      </c>
      <c r="Q19" s="128">
        <v>0</v>
      </c>
      <c r="R19" s="129">
        <f t="shared" si="11"/>
        <v>0</v>
      </c>
      <c r="S19" s="130"/>
      <c r="T19" s="131" t="e">
        <f t="shared" si="0"/>
        <v>#DIV/0!</v>
      </c>
      <c r="U19" s="120">
        <v>0</v>
      </c>
      <c r="V19" s="120">
        <f t="shared" si="12"/>
        <v>0</v>
      </c>
      <c r="W19" s="132">
        <f t="shared" si="13"/>
        <v>0</v>
      </c>
      <c r="X19" s="133">
        <v>0</v>
      </c>
      <c r="Y19" s="120">
        <v>0</v>
      </c>
      <c r="Z19" s="134">
        <v>0</v>
      </c>
      <c r="AA19" s="120">
        <f t="shared" ref="AA19" si="39">+W19-Y19</f>
        <v>0</v>
      </c>
      <c r="AB19" s="135">
        <v>0</v>
      </c>
      <c r="AC19" s="136">
        <v>0</v>
      </c>
      <c r="AD19" s="135">
        <v>0</v>
      </c>
      <c r="AE19" s="123">
        <f t="shared" si="15"/>
        <v>0</v>
      </c>
      <c r="AF19" s="118">
        <v>0</v>
      </c>
      <c r="AG19" s="136">
        <v>0</v>
      </c>
      <c r="AH19" s="136">
        <v>0</v>
      </c>
      <c r="AI19" s="136">
        <v>0</v>
      </c>
      <c r="AJ19" s="137">
        <f t="shared" si="16"/>
        <v>0</v>
      </c>
      <c r="AK19" s="138"/>
      <c r="AM19" s="117">
        <f t="shared" si="17"/>
        <v>0</v>
      </c>
      <c r="AN19" s="118">
        <f t="shared" si="18"/>
        <v>0</v>
      </c>
      <c r="AO19" s="119">
        <f t="shared" si="19"/>
        <v>0</v>
      </c>
      <c r="AP19" s="120">
        <f t="shared" si="20"/>
        <v>0</v>
      </c>
      <c r="AQ19" s="121">
        <f t="shared" si="21"/>
        <v>0</v>
      </c>
      <c r="AR19" s="139">
        <v>0</v>
      </c>
      <c r="AS19" s="130">
        <f t="shared" si="37"/>
        <v>0</v>
      </c>
      <c r="AT19" s="140">
        <v>0</v>
      </c>
      <c r="AU19" s="127">
        <f t="shared" si="38"/>
        <v>0</v>
      </c>
      <c r="AV19" s="141">
        <v>0</v>
      </c>
      <c r="AW19" s="142">
        <f t="shared" si="22"/>
        <v>0</v>
      </c>
      <c r="AX19" s="143" t="e">
        <f t="shared" si="23"/>
        <v>#DIV/0!</v>
      </c>
      <c r="AY19" s="144">
        <f t="shared" si="5"/>
        <v>0</v>
      </c>
      <c r="AZ19" s="143" t="e">
        <f t="shared" si="6"/>
        <v>#DIV/0!</v>
      </c>
      <c r="BA19" s="145">
        <f t="shared" si="24"/>
        <v>0</v>
      </c>
      <c r="BB19" s="146">
        <f>+AP19-AQ19-AS19-AU19</f>
        <v>0</v>
      </c>
      <c r="BC19" s="147">
        <f t="shared" si="26"/>
        <v>0</v>
      </c>
      <c r="BD19" s="148">
        <v>1</v>
      </c>
      <c r="BE19" s="149">
        <f t="shared" si="27"/>
        <v>0</v>
      </c>
    </row>
    <row r="20" spans="1:57" ht="33" thickBot="1" x14ac:dyDescent="0.9">
      <c r="A20" s="152" t="s">
        <v>16917</v>
      </c>
      <c r="B20" s="152"/>
      <c r="C20" s="152"/>
      <c r="D20" s="152"/>
      <c r="E20" s="153">
        <f>SUM(E3:E19)</f>
        <v>2176</v>
      </c>
      <c r="F20" s="154">
        <f t="shared" ref="F20:V20" si="40">SUM(F3:F19)</f>
        <v>349</v>
      </c>
      <c r="G20" s="155">
        <f t="shared" si="40"/>
        <v>1827</v>
      </c>
      <c r="H20" s="156">
        <f>SUM(H3:H19)</f>
        <v>623833.51</v>
      </c>
      <c r="I20" s="157">
        <f>SUM(I3:I19)</f>
        <v>92865.61</v>
      </c>
      <c r="J20" s="158">
        <f>+I20/H20</f>
        <v>0.14886281116896077</v>
      </c>
      <c r="K20" s="157">
        <f t="shared" ref="K20:L20" si="41">SUM(K3:K19)</f>
        <v>92865.61</v>
      </c>
      <c r="L20" s="157">
        <f t="shared" si="41"/>
        <v>0</v>
      </c>
      <c r="M20" s="159">
        <f t="shared" si="40"/>
        <v>530967.9</v>
      </c>
      <c r="N20" s="160">
        <f>SUM(N3:N19)</f>
        <v>80092.92</v>
      </c>
      <c r="O20" s="161">
        <f>+N20/M20</f>
        <v>0.15084324306610625</v>
      </c>
      <c r="P20" s="162">
        <f t="shared" si="40"/>
        <v>112827.48</v>
      </c>
      <c r="Q20" s="163">
        <f>+P20/M20</f>
        <v>0.21249397562451514</v>
      </c>
      <c r="R20" s="164">
        <f>SUM(R3:R19)</f>
        <v>338047.5</v>
      </c>
      <c r="S20" s="165">
        <f t="shared" si="40"/>
        <v>0</v>
      </c>
      <c r="T20" s="166">
        <f>+V20/M20</f>
        <v>0</v>
      </c>
      <c r="U20" s="156">
        <f>SUM(U3:U19)</f>
        <v>0</v>
      </c>
      <c r="V20" s="156">
        <f t="shared" si="40"/>
        <v>0</v>
      </c>
      <c r="W20" s="167">
        <f>SUM(W3:W19)</f>
        <v>338047.5</v>
      </c>
      <c r="X20" s="168">
        <f>+W20/H20</f>
        <v>0.54188736991701514</v>
      </c>
      <c r="Y20" s="156">
        <f>SUM(Y3:Y19)</f>
        <v>258127.49</v>
      </c>
      <c r="Z20" s="169">
        <f t="shared" si="1"/>
        <v>0.76358349048580443</v>
      </c>
      <c r="AA20" s="156">
        <f>SUM(AA3:AA19)</f>
        <v>79920.010000000024</v>
      </c>
      <c r="AB20" s="170">
        <f t="shared" si="2"/>
        <v>0.23641650951419557</v>
      </c>
      <c r="AC20" s="171">
        <f>SUM(AC3:AC19)</f>
        <v>35634.86</v>
      </c>
      <c r="AD20" s="170">
        <f>AC20/Y20</f>
        <v>0.13805139468097721</v>
      </c>
      <c r="AE20" s="157">
        <f>SUM(AE3:AE19)</f>
        <v>-44285.150000000023</v>
      </c>
      <c r="AF20" s="154">
        <f>SUM(AF3:AF19)</f>
        <v>64</v>
      </c>
      <c r="AG20" s="171">
        <f>SUM(AG3:AG19)</f>
        <v>22868.3</v>
      </c>
      <c r="AH20" s="171">
        <f t="shared" ref="AH20:AJ20" si="42">SUM(AH3:AH19)</f>
        <v>10205.85</v>
      </c>
      <c r="AI20" s="171">
        <f t="shared" si="42"/>
        <v>11211</v>
      </c>
      <c r="AJ20" s="172">
        <f t="shared" si="42"/>
        <v>2.3220536604640074E-11</v>
      </c>
      <c r="AK20" s="173">
        <f>SUM(AK3:AK19)</f>
        <v>0</v>
      </c>
      <c r="AM20" s="153">
        <f>SUM(AM3:AM19)</f>
        <v>2176</v>
      </c>
      <c r="AN20" s="154">
        <f t="shared" ref="AN20:AO20" si="43">SUM(AN3:AN19)</f>
        <v>413</v>
      </c>
      <c r="AO20" s="155">
        <f t="shared" si="43"/>
        <v>1763</v>
      </c>
      <c r="AP20" s="156">
        <f>SUM(AP3:AP19)</f>
        <v>623833.51</v>
      </c>
      <c r="AQ20" s="157">
        <f t="shared" ref="AQ20:AW20" si="44">SUM(AQ3:AQ19)</f>
        <v>115733.90999999999</v>
      </c>
      <c r="AR20" s="158">
        <f>AQ20/AP20</f>
        <v>0.18552050850875257</v>
      </c>
      <c r="AS20" s="165">
        <f t="shared" si="44"/>
        <v>90298.77</v>
      </c>
      <c r="AT20" s="166">
        <f>AS20/AP20</f>
        <v>0.14474818770155518</v>
      </c>
      <c r="AU20" s="162">
        <f t="shared" si="44"/>
        <v>124038.48</v>
      </c>
      <c r="AV20" s="163">
        <f>AU20/AP20</f>
        <v>0.19883266610669886</v>
      </c>
      <c r="AW20" s="174">
        <f t="shared" si="44"/>
        <v>0</v>
      </c>
      <c r="AX20" s="175">
        <f>AW20/AP20</f>
        <v>0</v>
      </c>
      <c r="AY20" s="174">
        <f t="shared" ref="AY20:BA20" si="45">SUM(AY3:AY19)</f>
        <v>0</v>
      </c>
      <c r="AZ20" s="175" t="e">
        <f>AY20/AW20</f>
        <v>#DIV/0!</v>
      </c>
      <c r="BA20" s="157">
        <f t="shared" si="45"/>
        <v>0</v>
      </c>
      <c r="BB20" s="176">
        <f>SUM(BB3:BB19)</f>
        <v>293762.35000000003</v>
      </c>
      <c r="BC20" s="177">
        <f>SUM(BC3:BC19)</f>
        <v>293762.34999999998</v>
      </c>
      <c r="BD20" s="178">
        <f t="shared" si="35"/>
        <v>0.99999999999999978</v>
      </c>
      <c r="BE20" s="179">
        <f>SUM(BE3:BE19)</f>
        <v>0</v>
      </c>
    </row>
    <row r="21" spans="1:57" ht="24" thickTop="1" x14ac:dyDescent="0.6">
      <c r="AG21" s="180"/>
    </row>
    <row r="22" spans="1:57" s="181" customFormat="1" ht="37.200000000000003" x14ac:dyDescent="0.95">
      <c r="B22" s="182" t="s">
        <v>16918</v>
      </c>
      <c r="C22" s="182"/>
      <c r="M22" s="183"/>
      <c r="AG22" s="183"/>
    </row>
    <row r="23" spans="1:57" ht="37.200000000000003" x14ac:dyDescent="0.95">
      <c r="B23" s="182" t="s">
        <v>16919</v>
      </c>
      <c r="AE23" s="180"/>
      <c r="BB23" s="180"/>
    </row>
    <row r="25" spans="1:57" ht="37.200000000000003" x14ac:dyDescent="0.95">
      <c r="C25" s="184" t="s">
        <v>16920</v>
      </c>
      <c r="D25" s="185">
        <f>+BB20</f>
        <v>293762.35000000003</v>
      </c>
    </row>
    <row r="26" spans="1:57" ht="37.200000000000003" x14ac:dyDescent="0.95">
      <c r="C26" s="184" t="s">
        <v>16921</v>
      </c>
      <c r="D26" s="185">
        <v>369010.87</v>
      </c>
      <c r="AI26" s="180"/>
      <c r="BB26" s="180"/>
    </row>
    <row r="27" spans="1:57" ht="37.799999999999997" thickBot="1" x14ac:dyDescent="1">
      <c r="C27" s="184" t="s">
        <v>16922</v>
      </c>
      <c r="D27" s="186">
        <f>+D25+D26</f>
        <v>662773.22</v>
      </c>
      <c r="AI27" s="180"/>
    </row>
    <row r="28" spans="1:57" ht="24" thickTop="1" x14ac:dyDescent="0.6"/>
  </sheetData>
  <hyperlinks>
    <hyperlink ref="D3" r:id="rId1" display="mailto:cakethebest01@gmail.com" xr:uid="{80600288-EA9B-4295-91AB-94562A6E44D4}"/>
    <hyperlink ref="D4" r:id="rId2" xr:uid="{0056B802-3997-4CE4-8053-07DE74ACDB35}"/>
    <hyperlink ref="D5" r:id="rId3" display="mailto:chiffonlazada@gmail.com" xr:uid="{FC0C36C7-72BF-4108-8A14-4DE646F3DA0D}"/>
    <hyperlink ref="D7" r:id="rId4" display="mailto:chiffonk.kps@gmail.com" xr:uid="{2E016740-54D0-4D6A-8061-33F640E2C3B9}"/>
    <hyperlink ref="D8" r:id="rId5" display="mailto:cakewanwanach.kps@gmail.com" xr:uid="{72633F39-6BFC-4014-B1E7-4FAFC174559A}"/>
    <hyperlink ref="D9" r:id="rId6" display="mailto:khongfhak.kps@gmail.com" xr:uid="{7E125DF1-EB04-4107-B713-89CFFCD48EEC}"/>
    <hyperlink ref="D10" r:id="rId7" display="mailto:chiffon.kps@gmail.com" xr:uid="{740E2856-1B7D-4C63-BFDB-A3839E7A46A0}"/>
    <hyperlink ref="D11" r:id="rId8" display="mailto:kahnomcake.lzd@gmail.com" xr:uid="{FEBDFA6A-EAE6-4BC0-990B-C62F35576C0B}"/>
  </hyperlinks>
  <pageMargins left="0.25" right="0.25" top="0.75" bottom="0.75" header="0.3" footer="0.3"/>
  <pageSetup paperSize="9" scale="49" fitToHeight="0" orientation="landscape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2807-82A3-414F-B7F5-CEC9951C3035}">
  <sheetPr>
    <tabColor rgb="FF7030A0"/>
  </sheetPr>
  <dimension ref="A1:E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2" sqref="K12"/>
    </sheetView>
  </sheetViews>
  <sheetFormatPr defaultColWidth="8.7265625" defaultRowHeight="23.4" x14ac:dyDescent="0.6"/>
  <cols>
    <col min="1" max="1" width="8.7265625" style="22"/>
    <col min="2" max="2" width="8.7265625" style="1"/>
    <col min="3" max="3" width="15.7265625" style="1" customWidth="1"/>
    <col min="4" max="4" width="12.90625" style="38" customWidth="1"/>
    <col min="5" max="16384" width="8.7265625" style="1"/>
  </cols>
  <sheetData>
    <row r="1" spans="1:5" s="80" customFormat="1" ht="28.8" x14ac:dyDescent="0.75">
      <c r="A1" s="24" t="s">
        <v>16844</v>
      </c>
      <c r="D1" s="81"/>
    </row>
    <row r="2" spans="1:5" s="23" customFormat="1" ht="22.2" customHeight="1" x14ac:dyDescent="0.7">
      <c r="A2" s="82" t="s">
        <v>16712</v>
      </c>
      <c r="B2" s="83" t="s">
        <v>268</v>
      </c>
      <c r="C2" s="83" t="s">
        <v>16836</v>
      </c>
      <c r="D2" s="84" t="s">
        <v>16837</v>
      </c>
      <c r="E2" s="83" t="s">
        <v>17</v>
      </c>
    </row>
    <row r="3" spans="1:5" x14ac:dyDescent="0.6">
      <c r="A3" s="22">
        <v>1</v>
      </c>
      <c r="B3" s="1" t="s">
        <v>16838</v>
      </c>
      <c r="C3" s="1" t="s">
        <v>26</v>
      </c>
      <c r="D3" s="38">
        <v>0</v>
      </c>
    </row>
    <row r="4" spans="1:5" x14ac:dyDescent="0.6">
      <c r="A4" s="22">
        <v>2</v>
      </c>
      <c r="B4" s="1" t="s">
        <v>16839</v>
      </c>
      <c r="C4" s="1" t="s">
        <v>26</v>
      </c>
      <c r="D4" s="38">
        <v>57441.68</v>
      </c>
    </row>
    <row r="5" spans="1:5" x14ac:dyDescent="0.6">
      <c r="A5" s="22">
        <v>3</v>
      </c>
      <c r="B5" s="1" t="s">
        <v>16838</v>
      </c>
      <c r="C5" s="1" t="s">
        <v>49</v>
      </c>
      <c r="D5" s="38">
        <v>0</v>
      </c>
    </row>
    <row r="6" spans="1:5" x14ac:dyDescent="0.6">
      <c r="A6" s="22">
        <v>4</v>
      </c>
      <c r="B6" s="1" t="s">
        <v>16839</v>
      </c>
      <c r="C6" s="1" t="s">
        <v>49</v>
      </c>
      <c r="D6" s="38">
        <v>17171.27</v>
      </c>
    </row>
    <row r="7" spans="1:5" x14ac:dyDescent="0.6">
      <c r="A7" s="22">
        <v>5</v>
      </c>
      <c r="B7" s="1" t="s">
        <v>16838</v>
      </c>
      <c r="C7" s="1" t="s">
        <v>54</v>
      </c>
      <c r="D7" s="38">
        <v>12000</v>
      </c>
    </row>
    <row r="8" spans="1:5" x14ac:dyDescent="0.6">
      <c r="A8" s="22">
        <v>6</v>
      </c>
      <c r="B8" s="1" t="s">
        <v>16839</v>
      </c>
      <c r="C8" s="1" t="s">
        <v>16840</v>
      </c>
      <c r="D8" s="38">
        <v>8386.77</v>
      </c>
    </row>
    <row r="9" spans="1:5" x14ac:dyDescent="0.6">
      <c r="A9" s="22">
        <v>7</v>
      </c>
      <c r="B9" s="1" t="s">
        <v>16839</v>
      </c>
      <c r="C9" s="1" t="s">
        <v>16841</v>
      </c>
      <c r="D9" s="38">
        <v>3018.07</v>
      </c>
    </row>
    <row r="10" spans="1:5" x14ac:dyDescent="0.6">
      <c r="A10" s="22">
        <v>8</v>
      </c>
      <c r="B10" s="1" t="s">
        <v>16838</v>
      </c>
      <c r="C10" s="1" t="s">
        <v>16842</v>
      </c>
      <c r="D10" s="38">
        <v>46458.34</v>
      </c>
    </row>
    <row r="11" spans="1:5" s="86" customFormat="1" ht="27" thickBot="1" x14ac:dyDescent="0.75">
      <c r="A11" s="85"/>
      <c r="C11" s="25" t="s">
        <v>16843</v>
      </c>
      <c r="D11" s="87">
        <f>SUM(D3:D10)</f>
        <v>144476.13</v>
      </c>
      <c r="E11" s="23" t="s">
        <v>276</v>
      </c>
    </row>
    <row r="12" spans="1:5" ht="24" thickTop="1" x14ac:dyDescent="0.6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W120" sqref="W120"/>
      <selection pane="topRight" activeCell="W120" sqref="W120"/>
      <selection pane="bottomLeft" activeCell="W120" sqref="W120"/>
      <selection pane="bottomRight" activeCell="W120" sqref="W120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256</v>
      </c>
    </row>
    <row r="2" spans="1:2" s="23" customFormat="1" ht="26.4" x14ac:dyDescent="0.7">
      <c r="A2" s="26" t="s">
        <v>257</v>
      </c>
      <c r="B2" s="26" t="s">
        <v>268</v>
      </c>
    </row>
    <row r="3" spans="1:2" x14ac:dyDescent="0.6">
      <c r="A3" s="22">
        <v>1</v>
      </c>
      <c r="B3" s="21" t="s">
        <v>258</v>
      </c>
    </row>
    <row r="4" spans="1:2" x14ac:dyDescent="0.6">
      <c r="A4" s="22">
        <v>2</v>
      </c>
      <c r="B4" s="21" t="s">
        <v>259</v>
      </c>
    </row>
    <row r="5" spans="1:2" x14ac:dyDescent="0.6">
      <c r="A5" s="22">
        <v>3</v>
      </c>
      <c r="B5" s="21" t="s">
        <v>260</v>
      </c>
    </row>
    <row r="6" spans="1:2" x14ac:dyDescent="0.6">
      <c r="A6" s="22">
        <v>4</v>
      </c>
      <c r="B6" s="21" t="s">
        <v>261</v>
      </c>
    </row>
    <row r="7" spans="1:2" x14ac:dyDescent="0.6">
      <c r="A7" s="22">
        <v>5</v>
      </c>
      <c r="B7" s="21" t="s">
        <v>262</v>
      </c>
    </row>
    <row r="8" spans="1:2" x14ac:dyDescent="0.6">
      <c r="A8" s="22">
        <v>6</v>
      </c>
      <c r="B8" s="21" t="s">
        <v>263</v>
      </c>
    </row>
    <row r="9" spans="1:2" x14ac:dyDescent="0.6">
      <c r="A9" s="22">
        <v>7</v>
      </c>
      <c r="B9" s="21" t="s">
        <v>264</v>
      </c>
    </row>
    <row r="10" spans="1:2" x14ac:dyDescent="0.6">
      <c r="A10" s="22">
        <v>8</v>
      </c>
      <c r="B10" s="21" t="s">
        <v>265</v>
      </c>
    </row>
    <row r="11" spans="1:2" x14ac:dyDescent="0.6">
      <c r="A11" s="22">
        <v>9</v>
      </c>
      <c r="B11" s="21" t="s">
        <v>266</v>
      </c>
    </row>
    <row r="12" spans="1:2" x14ac:dyDescent="0.6">
      <c r="A12" s="22">
        <v>10</v>
      </c>
      <c r="B12" s="21" t="s">
        <v>267</v>
      </c>
    </row>
    <row r="13" spans="1:2" x14ac:dyDescent="0.6">
      <c r="A13" s="22">
        <v>11</v>
      </c>
      <c r="B13" s="21" t="s">
        <v>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34"/>
  <sheetViews>
    <sheetView workbookViewId="0">
      <pane xSplit="1" ySplit="1" topLeftCell="B180" activePane="bottomRight" state="frozen"/>
      <selection activeCell="W120" sqref="W120"/>
      <selection pane="topRight" activeCell="W120" sqref="W120"/>
      <selection pane="bottomLeft" activeCell="W120" sqref="W120"/>
      <selection pane="bottomRight" activeCell="B192" sqref="A192:B192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164</v>
      </c>
      <c r="D1" s="26" t="s">
        <v>1150</v>
      </c>
      <c r="E1" s="26" t="s">
        <v>1151</v>
      </c>
    </row>
    <row r="2" spans="1:5" x14ac:dyDescent="0.6">
      <c r="A2" s="2" t="s">
        <v>186</v>
      </c>
      <c r="B2" s="3" t="s">
        <v>187</v>
      </c>
      <c r="D2" s="2" t="s">
        <v>890</v>
      </c>
      <c r="E2" s="3" t="s">
        <v>890</v>
      </c>
    </row>
    <row r="3" spans="1:5" x14ac:dyDescent="0.6">
      <c r="A3" s="2" t="s">
        <v>44</v>
      </c>
      <c r="B3" s="3" t="s">
        <v>45</v>
      </c>
      <c r="D3" s="2" t="s">
        <v>936</v>
      </c>
      <c r="E3" s="3" t="s">
        <v>340</v>
      </c>
    </row>
    <row r="4" spans="1:5" x14ac:dyDescent="0.6">
      <c r="A4" s="2" t="s">
        <v>144</v>
      </c>
      <c r="B4" s="3" t="s">
        <v>145</v>
      </c>
      <c r="D4" s="2" t="s">
        <v>922</v>
      </c>
      <c r="E4" s="3" t="s">
        <v>923</v>
      </c>
    </row>
    <row r="5" spans="1:5" x14ac:dyDescent="0.6">
      <c r="A5" s="2" t="s">
        <v>190</v>
      </c>
      <c r="B5" s="3" t="s">
        <v>191</v>
      </c>
      <c r="D5" s="2" t="s">
        <v>1046</v>
      </c>
      <c r="E5" s="3" t="s">
        <v>1047</v>
      </c>
    </row>
    <row r="6" spans="1:5" x14ac:dyDescent="0.6">
      <c r="A6" s="2" t="s">
        <v>113</v>
      </c>
      <c r="B6" s="3" t="s">
        <v>114</v>
      </c>
      <c r="D6" s="2" t="s">
        <v>925</v>
      </c>
      <c r="E6" s="3" t="s">
        <v>926</v>
      </c>
    </row>
    <row r="7" spans="1:5" x14ac:dyDescent="0.6">
      <c r="A7" s="2" t="s">
        <v>234</v>
      </c>
      <c r="B7" s="3" t="s">
        <v>235</v>
      </c>
      <c r="D7" s="2" t="s">
        <v>972</v>
      </c>
      <c r="E7" s="3" t="s">
        <v>973</v>
      </c>
    </row>
    <row r="8" spans="1:5" x14ac:dyDescent="0.6">
      <c r="A8" s="2" t="s">
        <v>161</v>
      </c>
      <c r="B8" s="3" t="s">
        <v>162</v>
      </c>
      <c r="D8" s="2" t="s">
        <v>874</v>
      </c>
      <c r="E8" s="3" t="s">
        <v>882</v>
      </c>
    </row>
    <row r="9" spans="1:5" x14ac:dyDescent="0.6">
      <c r="A9" s="2" t="s">
        <v>137</v>
      </c>
      <c r="B9" s="3" t="s">
        <v>138</v>
      </c>
      <c r="D9" s="2" t="s">
        <v>930</v>
      </c>
      <c r="E9" s="3" t="s">
        <v>931</v>
      </c>
    </row>
    <row r="10" spans="1:5" x14ac:dyDescent="0.6">
      <c r="A10" s="2" t="s">
        <v>46</v>
      </c>
      <c r="B10" s="3" t="s">
        <v>252</v>
      </c>
      <c r="D10" s="2" t="s">
        <v>954</v>
      </c>
      <c r="E10" s="3" t="s">
        <v>955</v>
      </c>
    </row>
    <row r="11" spans="1:5" x14ac:dyDescent="0.6">
      <c r="A11" s="2" t="s">
        <v>147</v>
      </c>
      <c r="B11" s="3" t="s">
        <v>56</v>
      </c>
      <c r="D11" s="2" t="s">
        <v>942</v>
      </c>
      <c r="E11" s="3" t="s">
        <v>943</v>
      </c>
    </row>
    <row r="12" spans="1:5" x14ac:dyDescent="0.6">
      <c r="A12" s="2" t="s">
        <v>230</v>
      </c>
      <c r="B12" s="3" t="s">
        <v>231</v>
      </c>
      <c r="D12" s="2" t="s">
        <v>885</v>
      </c>
      <c r="E12" s="3" t="s">
        <v>886</v>
      </c>
    </row>
    <row r="13" spans="1:5" x14ac:dyDescent="0.6">
      <c r="A13" s="2" t="s">
        <v>42</v>
      </c>
      <c r="B13" s="3" t="s">
        <v>43</v>
      </c>
      <c r="D13" s="2" t="s">
        <v>952</v>
      </c>
      <c r="E13" s="3" t="s">
        <v>953</v>
      </c>
    </row>
    <row r="14" spans="1:5" x14ac:dyDescent="0.6">
      <c r="A14" s="2" t="s">
        <v>139</v>
      </c>
      <c r="B14" s="3" t="s">
        <v>112</v>
      </c>
      <c r="D14" s="2" t="s">
        <v>1036</v>
      </c>
      <c r="E14" s="3" t="s">
        <v>1043</v>
      </c>
    </row>
    <row r="15" spans="1:5" x14ac:dyDescent="0.6">
      <c r="A15" s="2" t="s">
        <v>111</v>
      </c>
      <c r="B15" s="3" t="s">
        <v>156</v>
      </c>
      <c r="D15" s="2" t="s">
        <v>1051</v>
      </c>
      <c r="E15" s="3" t="s">
        <v>1052</v>
      </c>
    </row>
    <row r="16" spans="1:5" x14ac:dyDescent="0.6">
      <c r="A16" s="2" t="s">
        <v>198</v>
      </c>
      <c r="B16" s="3" t="s">
        <v>199</v>
      </c>
      <c r="D16" s="2" t="s">
        <v>1021</v>
      </c>
      <c r="E16" s="3" t="s">
        <v>1022</v>
      </c>
    </row>
    <row r="17" spans="1:5" x14ac:dyDescent="0.6">
      <c r="A17" s="2" t="s">
        <v>243</v>
      </c>
      <c r="B17" s="3" t="s">
        <v>244</v>
      </c>
      <c r="D17" s="2" t="s">
        <v>947</v>
      </c>
      <c r="E17" s="3" t="s">
        <v>947</v>
      </c>
    </row>
    <row r="18" spans="1:5" x14ac:dyDescent="0.6">
      <c r="A18" s="2" t="s">
        <v>250</v>
      </c>
      <c r="B18" s="3" t="s">
        <v>251</v>
      </c>
      <c r="D18" s="2" t="s">
        <v>1031</v>
      </c>
      <c r="E18" s="3" t="s">
        <v>1031</v>
      </c>
    </row>
    <row r="19" spans="1:5" x14ac:dyDescent="0.6">
      <c r="A19" s="2" t="s">
        <v>237</v>
      </c>
      <c r="B19" s="3" t="s">
        <v>238</v>
      </c>
      <c r="D19" s="2" t="s">
        <v>1054</v>
      </c>
      <c r="E19" s="3" t="s">
        <v>1055</v>
      </c>
    </row>
    <row r="20" spans="1:5" x14ac:dyDescent="0.6">
      <c r="A20" s="2" t="s">
        <v>245</v>
      </c>
      <c r="B20" s="3" t="s">
        <v>246</v>
      </c>
      <c r="D20" s="2" t="s">
        <v>1039</v>
      </c>
      <c r="E20" s="3" t="s">
        <v>1056</v>
      </c>
    </row>
    <row r="21" spans="1:5" x14ac:dyDescent="0.6">
      <c r="A21" s="2" t="s">
        <v>200</v>
      </c>
      <c r="B21" s="3" t="s">
        <v>201</v>
      </c>
      <c r="D21" s="2" t="s">
        <v>974</v>
      </c>
      <c r="E21" s="3" t="s">
        <v>975</v>
      </c>
    </row>
    <row r="22" spans="1:5" x14ac:dyDescent="0.6">
      <c r="A22" s="2" t="s">
        <v>110</v>
      </c>
      <c r="B22" s="3" t="s">
        <v>146</v>
      </c>
      <c r="D22" s="2" t="s">
        <v>1014</v>
      </c>
      <c r="E22" s="3" t="s">
        <v>1045</v>
      </c>
    </row>
    <row r="23" spans="1:5" x14ac:dyDescent="0.6">
      <c r="A23" s="2" t="s">
        <v>133</v>
      </c>
      <c r="B23" s="3" t="s">
        <v>134</v>
      </c>
      <c r="D23" s="2" t="s">
        <v>892</v>
      </c>
      <c r="E23" s="3" t="s">
        <v>893</v>
      </c>
    </row>
    <row r="24" spans="1:5" x14ac:dyDescent="0.6">
      <c r="A24" s="2" t="s">
        <v>108</v>
      </c>
      <c r="B24" s="3" t="s">
        <v>109</v>
      </c>
      <c r="D24" s="2" t="s">
        <v>1001</v>
      </c>
      <c r="E24" s="3" t="s">
        <v>1002</v>
      </c>
    </row>
    <row r="25" spans="1:5" x14ac:dyDescent="0.6">
      <c r="A25" s="2" t="s">
        <v>213</v>
      </c>
      <c r="B25" s="3" t="s">
        <v>109</v>
      </c>
      <c r="D25" s="2" t="s">
        <v>990</v>
      </c>
      <c r="E25" s="3" t="s">
        <v>991</v>
      </c>
    </row>
    <row r="26" spans="1:5" x14ac:dyDescent="0.6">
      <c r="A26" s="2" t="s">
        <v>123</v>
      </c>
      <c r="B26" s="3" t="s">
        <v>124</v>
      </c>
      <c r="D26" s="2" t="s">
        <v>1037</v>
      </c>
      <c r="E26" s="3" t="s">
        <v>1038</v>
      </c>
    </row>
    <row r="27" spans="1:5" x14ac:dyDescent="0.6">
      <c r="A27" s="2" t="s">
        <v>92</v>
      </c>
      <c r="B27" s="3" t="s">
        <v>93</v>
      </c>
      <c r="D27" s="2" t="s">
        <v>1025</v>
      </c>
      <c r="E27" s="3" t="s">
        <v>1026</v>
      </c>
    </row>
    <row r="28" spans="1:5" x14ac:dyDescent="0.6">
      <c r="A28" s="2" t="s">
        <v>205</v>
      </c>
      <c r="B28" s="3" t="s">
        <v>93</v>
      </c>
      <c r="D28" s="2" t="s">
        <v>999</v>
      </c>
      <c r="E28" s="3" t="s">
        <v>1000</v>
      </c>
    </row>
    <row r="29" spans="1:5" x14ac:dyDescent="0.6">
      <c r="A29" s="2" t="s">
        <v>121</v>
      </c>
      <c r="B29" s="3" t="s">
        <v>122</v>
      </c>
      <c r="D29" s="2" t="s">
        <v>997</v>
      </c>
      <c r="E29" s="3" t="s">
        <v>998</v>
      </c>
    </row>
    <row r="30" spans="1:5" x14ac:dyDescent="0.6">
      <c r="A30" s="2" t="s">
        <v>90</v>
      </c>
      <c r="B30" s="3" t="s">
        <v>91</v>
      </c>
      <c r="D30" s="2" t="s">
        <v>917</v>
      </c>
      <c r="E30" s="3" t="s">
        <v>932</v>
      </c>
    </row>
    <row r="31" spans="1:5" x14ac:dyDescent="0.6">
      <c r="A31" s="2" t="s">
        <v>204</v>
      </c>
      <c r="B31" s="3" t="s">
        <v>91</v>
      </c>
      <c r="D31" s="2" t="s">
        <v>918</v>
      </c>
      <c r="E31" s="3" t="s">
        <v>919</v>
      </c>
    </row>
    <row r="32" spans="1:5" x14ac:dyDescent="0.6">
      <c r="A32" s="2" t="s">
        <v>117</v>
      </c>
      <c r="B32" s="3" t="s">
        <v>118</v>
      </c>
      <c r="D32" s="2" t="s">
        <v>1033</v>
      </c>
      <c r="E32" s="3" t="s">
        <v>897</v>
      </c>
    </row>
    <row r="33" spans="1:5" x14ac:dyDescent="0.6">
      <c r="A33" s="2" t="s">
        <v>174</v>
      </c>
      <c r="B33" s="3" t="s">
        <v>175</v>
      </c>
      <c r="D33" s="2" t="s">
        <v>913</v>
      </c>
      <c r="E33" s="3" t="s">
        <v>914</v>
      </c>
    </row>
    <row r="34" spans="1:5" x14ac:dyDescent="0.6">
      <c r="A34" s="2" t="s">
        <v>94</v>
      </c>
      <c r="B34" s="3" t="s">
        <v>95</v>
      </c>
      <c r="D34" s="2" t="s">
        <v>896</v>
      </c>
      <c r="E34" s="3" t="s">
        <v>983</v>
      </c>
    </row>
    <row r="35" spans="1:5" x14ac:dyDescent="0.6">
      <c r="A35" s="2" t="s">
        <v>206</v>
      </c>
      <c r="B35" s="3" t="s">
        <v>95</v>
      </c>
      <c r="D35" s="2" t="s">
        <v>963</v>
      </c>
      <c r="E35" s="3" t="s">
        <v>987</v>
      </c>
    </row>
    <row r="36" spans="1:5" x14ac:dyDescent="0.6">
      <c r="A36" s="2" t="s">
        <v>188</v>
      </c>
      <c r="B36" s="3" t="s">
        <v>189</v>
      </c>
      <c r="D36" s="2" t="s">
        <v>959</v>
      </c>
      <c r="E36" s="3" t="s">
        <v>960</v>
      </c>
    </row>
    <row r="37" spans="1:5" x14ac:dyDescent="0.6">
      <c r="A37" s="2" t="s">
        <v>88</v>
      </c>
      <c r="B37" s="3" t="s">
        <v>89</v>
      </c>
      <c r="D37" s="2" t="s">
        <v>984</v>
      </c>
      <c r="E37" s="3" t="s">
        <v>1008</v>
      </c>
    </row>
    <row r="38" spans="1:5" x14ac:dyDescent="0.6">
      <c r="A38" s="2" t="s">
        <v>127</v>
      </c>
      <c r="B38" s="3" t="s">
        <v>128</v>
      </c>
      <c r="D38" s="2" t="s">
        <v>934</v>
      </c>
      <c r="E38" s="3" t="s">
        <v>935</v>
      </c>
    </row>
    <row r="39" spans="1:5" x14ac:dyDescent="0.6">
      <c r="A39" s="2" t="s">
        <v>96</v>
      </c>
      <c r="B39" s="3" t="s">
        <v>97</v>
      </c>
      <c r="D39" s="2" t="s">
        <v>1034</v>
      </c>
      <c r="E39" s="3" t="s">
        <v>1035</v>
      </c>
    </row>
    <row r="40" spans="1:5" x14ac:dyDescent="0.6">
      <c r="A40" s="2" t="s">
        <v>207</v>
      </c>
      <c r="B40" s="3" t="s">
        <v>97</v>
      </c>
      <c r="D40" s="2" t="s">
        <v>948</v>
      </c>
      <c r="E40" s="3" t="s">
        <v>949</v>
      </c>
    </row>
    <row r="41" spans="1:5" x14ac:dyDescent="0.6">
      <c r="A41" s="2" t="s">
        <v>176</v>
      </c>
      <c r="B41" s="3" t="s">
        <v>177</v>
      </c>
      <c r="D41" s="2" t="s">
        <v>961</v>
      </c>
      <c r="E41" s="3" t="s">
        <v>962</v>
      </c>
    </row>
    <row r="42" spans="1:5" x14ac:dyDescent="0.6">
      <c r="A42" s="2" t="s">
        <v>104</v>
      </c>
      <c r="B42" s="3" t="s">
        <v>105</v>
      </c>
      <c r="D42" s="2" t="s">
        <v>1048</v>
      </c>
      <c r="E42" s="3" t="s">
        <v>1049</v>
      </c>
    </row>
    <row r="43" spans="1:5" x14ac:dyDescent="0.6">
      <c r="A43" s="2" t="s">
        <v>211</v>
      </c>
      <c r="B43" s="3" t="s">
        <v>105</v>
      </c>
      <c r="D43" s="2" t="s">
        <v>1004</v>
      </c>
      <c r="E43" s="3" t="s">
        <v>1005</v>
      </c>
    </row>
    <row r="44" spans="1:5" x14ac:dyDescent="0.6">
      <c r="A44" s="2" t="s">
        <v>119</v>
      </c>
      <c r="B44" s="3" t="s">
        <v>120</v>
      </c>
      <c r="D44" s="2" t="s">
        <v>908</v>
      </c>
      <c r="E44" s="3" t="s">
        <v>909</v>
      </c>
    </row>
    <row r="45" spans="1:5" x14ac:dyDescent="0.6">
      <c r="A45" s="2" t="s">
        <v>129</v>
      </c>
      <c r="B45" s="3" t="s">
        <v>130</v>
      </c>
      <c r="D45" s="2" t="s">
        <v>912</v>
      </c>
      <c r="E45" s="3" t="s">
        <v>912</v>
      </c>
    </row>
    <row r="46" spans="1:5" x14ac:dyDescent="0.6">
      <c r="A46" s="2" t="s">
        <v>102</v>
      </c>
      <c r="B46" s="3" t="s">
        <v>103</v>
      </c>
      <c r="D46" s="2" t="s">
        <v>992</v>
      </c>
      <c r="E46" s="3" t="s">
        <v>993</v>
      </c>
    </row>
    <row r="47" spans="1:5" x14ac:dyDescent="0.6">
      <c r="A47" s="2" t="s">
        <v>209</v>
      </c>
      <c r="B47" s="3" t="s">
        <v>103</v>
      </c>
      <c r="D47" s="2" t="s">
        <v>1027</v>
      </c>
      <c r="E47" s="3" t="s">
        <v>1028</v>
      </c>
    </row>
    <row r="48" spans="1:5" x14ac:dyDescent="0.6">
      <c r="A48" s="2" t="s">
        <v>135</v>
      </c>
      <c r="B48" s="3" t="s">
        <v>136</v>
      </c>
      <c r="D48" s="2" t="s">
        <v>920</v>
      </c>
      <c r="E48" s="3" t="s">
        <v>340</v>
      </c>
    </row>
    <row r="49" spans="1:5" x14ac:dyDescent="0.6">
      <c r="A49" s="2" t="s">
        <v>106</v>
      </c>
      <c r="B49" s="3" t="s">
        <v>107</v>
      </c>
      <c r="D49" s="2" t="s">
        <v>1023</v>
      </c>
      <c r="E49" s="3" t="s">
        <v>1024</v>
      </c>
    </row>
    <row r="50" spans="1:5" x14ac:dyDescent="0.6">
      <c r="A50" s="2" t="s">
        <v>212</v>
      </c>
      <c r="B50" s="3" t="s">
        <v>107</v>
      </c>
      <c r="D50" s="2" t="s">
        <v>957</v>
      </c>
      <c r="E50" s="3" t="s">
        <v>971</v>
      </c>
    </row>
    <row r="51" spans="1:5" x14ac:dyDescent="0.6">
      <c r="A51" s="2" t="s">
        <v>131</v>
      </c>
      <c r="B51" s="3" t="s">
        <v>132</v>
      </c>
      <c r="D51" s="2" t="s">
        <v>933</v>
      </c>
      <c r="E51" s="3" t="s">
        <v>978</v>
      </c>
    </row>
    <row r="52" spans="1:5" x14ac:dyDescent="0.6">
      <c r="A52" s="2" t="s">
        <v>100</v>
      </c>
      <c r="B52" s="3" t="s">
        <v>101</v>
      </c>
      <c r="D52" s="2" t="s">
        <v>880</v>
      </c>
      <c r="E52" s="3" t="s">
        <v>1029</v>
      </c>
    </row>
    <row r="53" spans="1:5" x14ac:dyDescent="0.6">
      <c r="A53" s="2" t="s">
        <v>210</v>
      </c>
      <c r="B53" s="3" t="s">
        <v>101</v>
      </c>
      <c r="D53" s="2" t="s">
        <v>894</v>
      </c>
      <c r="E53" s="3" t="s">
        <v>895</v>
      </c>
    </row>
    <row r="54" spans="1:5" x14ac:dyDescent="0.6">
      <c r="A54" s="2" t="s">
        <v>125</v>
      </c>
      <c r="B54" s="3" t="s">
        <v>126</v>
      </c>
      <c r="D54" s="2" t="s">
        <v>887</v>
      </c>
      <c r="E54" s="3" t="s">
        <v>888</v>
      </c>
    </row>
    <row r="55" spans="1:5" x14ac:dyDescent="0.6">
      <c r="A55" s="2" t="s">
        <v>98</v>
      </c>
      <c r="B55" s="3" t="s">
        <v>99</v>
      </c>
      <c r="D55" s="2" t="s">
        <v>1010</v>
      </c>
      <c r="E55" s="3" t="s">
        <v>1011</v>
      </c>
    </row>
    <row r="56" spans="1:5" x14ac:dyDescent="0.6">
      <c r="A56" s="2" t="s">
        <v>208</v>
      </c>
      <c r="B56" s="3" t="s">
        <v>99</v>
      </c>
      <c r="D56" s="2" t="s">
        <v>988</v>
      </c>
      <c r="E56" s="3" t="s">
        <v>989</v>
      </c>
    </row>
    <row r="57" spans="1:5" x14ac:dyDescent="0.6">
      <c r="A57" s="2" t="s">
        <v>224</v>
      </c>
      <c r="B57" s="3" t="s">
        <v>225</v>
      </c>
      <c r="D57" s="2" t="s">
        <v>1012</v>
      </c>
      <c r="E57" s="3" t="s">
        <v>1013</v>
      </c>
    </row>
    <row r="58" spans="1:5" x14ac:dyDescent="0.6">
      <c r="A58" s="2" t="s">
        <v>222</v>
      </c>
      <c r="B58" s="3" t="s">
        <v>223</v>
      </c>
      <c r="D58" s="2" t="s">
        <v>939</v>
      </c>
      <c r="E58" s="3" t="s">
        <v>940</v>
      </c>
    </row>
    <row r="59" spans="1:5" x14ac:dyDescent="0.6">
      <c r="A59" s="2" t="s">
        <v>221</v>
      </c>
      <c r="B59" s="3" t="s">
        <v>86</v>
      </c>
      <c r="D59" s="2" t="s">
        <v>1040</v>
      </c>
      <c r="E59" s="3" t="s">
        <v>1041</v>
      </c>
    </row>
    <row r="60" spans="1:5" x14ac:dyDescent="0.6">
      <c r="A60" s="2" t="s">
        <v>85</v>
      </c>
      <c r="B60" s="3" t="s">
        <v>86</v>
      </c>
      <c r="D60" s="2" t="s">
        <v>944</v>
      </c>
      <c r="E60" s="3" t="s">
        <v>1009</v>
      </c>
    </row>
    <row r="61" spans="1:5" x14ac:dyDescent="0.6">
      <c r="A61" s="2" t="s">
        <v>216</v>
      </c>
      <c r="B61" s="3" t="s">
        <v>76</v>
      </c>
      <c r="D61" s="2" t="s">
        <v>946</v>
      </c>
      <c r="E61" s="3" t="s">
        <v>940</v>
      </c>
    </row>
    <row r="62" spans="1:5" x14ac:dyDescent="0.6">
      <c r="A62" s="2" t="s">
        <v>75</v>
      </c>
      <c r="B62" s="3" t="s">
        <v>76</v>
      </c>
      <c r="D62" s="2" t="s">
        <v>951</v>
      </c>
      <c r="E62" s="3" t="s">
        <v>940</v>
      </c>
    </row>
    <row r="63" spans="1:5" x14ac:dyDescent="0.6">
      <c r="A63" s="2" t="s">
        <v>217</v>
      </c>
      <c r="B63" s="3" t="s">
        <v>78</v>
      </c>
      <c r="D63" s="2" t="s">
        <v>976</v>
      </c>
      <c r="E63" s="3" t="s">
        <v>977</v>
      </c>
    </row>
    <row r="64" spans="1:5" x14ac:dyDescent="0.6">
      <c r="A64" s="2" t="s">
        <v>77</v>
      </c>
      <c r="B64" s="3" t="s">
        <v>78</v>
      </c>
      <c r="D64" s="2" t="s">
        <v>985</v>
      </c>
      <c r="E64" s="3" t="s">
        <v>986</v>
      </c>
    </row>
    <row r="65" spans="1:5" x14ac:dyDescent="0.6">
      <c r="A65" s="2" t="s">
        <v>215</v>
      </c>
      <c r="B65" s="3" t="s">
        <v>70</v>
      </c>
      <c r="D65" s="2" t="s">
        <v>950</v>
      </c>
      <c r="E65" s="3" t="s">
        <v>940</v>
      </c>
    </row>
    <row r="66" spans="1:5" x14ac:dyDescent="0.6">
      <c r="A66" s="2" t="s">
        <v>69</v>
      </c>
      <c r="B66" s="3" t="s">
        <v>70</v>
      </c>
      <c r="D66" s="2" t="s">
        <v>956</v>
      </c>
      <c r="E66" s="3" t="s">
        <v>940</v>
      </c>
    </row>
    <row r="67" spans="1:5" x14ac:dyDescent="0.6">
      <c r="A67" s="2" t="s">
        <v>219</v>
      </c>
      <c r="B67" s="3" t="s">
        <v>82</v>
      </c>
      <c r="D67" s="2" t="s">
        <v>915</v>
      </c>
      <c r="E67" s="3" t="s">
        <v>916</v>
      </c>
    </row>
    <row r="68" spans="1:5" x14ac:dyDescent="0.6">
      <c r="A68" s="2" t="s">
        <v>81</v>
      </c>
      <c r="B68" s="3" t="s">
        <v>82</v>
      </c>
      <c r="D68" s="2" t="s">
        <v>964</v>
      </c>
      <c r="E68" s="3" t="s">
        <v>965</v>
      </c>
    </row>
    <row r="69" spans="1:5" x14ac:dyDescent="0.6">
      <c r="A69" s="2" t="s">
        <v>218</v>
      </c>
      <c r="B69" s="3" t="s">
        <v>80</v>
      </c>
      <c r="D69" s="2" t="s">
        <v>1042</v>
      </c>
      <c r="E69" s="3" t="s">
        <v>938</v>
      </c>
    </row>
    <row r="70" spans="1:5" x14ac:dyDescent="0.6">
      <c r="A70" s="2" t="s">
        <v>79</v>
      </c>
      <c r="B70" s="3" t="s">
        <v>80</v>
      </c>
      <c r="D70" s="2" t="s">
        <v>994</v>
      </c>
      <c r="E70" s="3" t="s">
        <v>938</v>
      </c>
    </row>
    <row r="71" spans="1:5" x14ac:dyDescent="0.6">
      <c r="A71" s="2" t="s">
        <v>220</v>
      </c>
      <c r="B71" s="3" t="s">
        <v>84</v>
      </c>
      <c r="D71" s="2" t="s">
        <v>1053</v>
      </c>
      <c r="E71" s="3" t="s">
        <v>938</v>
      </c>
    </row>
    <row r="72" spans="1:5" x14ac:dyDescent="0.6">
      <c r="A72" s="2" t="s">
        <v>83</v>
      </c>
      <c r="B72" s="3" t="s">
        <v>84</v>
      </c>
      <c r="D72" s="2" t="s">
        <v>1015</v>
      </c>
      <c r="E72" s="3" t="s">
        <v>1016</v>
      </c>
    </row>
    <row r="73" spans="1:5" x14ac:dyDescent="0.6">
      <c r="A73" s="2" t="s">
        <v>236</v>
      </c>
      <c r="B73" s="3" t="s">
        <v>72</v>
      </c>
      <c r="D73" s="2" t="s">
        <v>1019</v>
      </c>
      <c r="E73" s="3" t="s">
        <v>1020</v>
      </c>
    </row>
    <row r="74" spans="1:5" x14ac:dyDescent="0.6">
      <c r="A74" s="2" t="s">
        <v>71</v>
      </c>
      <c r="B74" s="3" t="s">
        <v>72</v>
      </c>
      <c r="D74" s="2" t="s">
        <v>883</v>
      </c>
      <c r="E74" s="3" t="s">
        <v>891</v>
      </c>
    </row>
    <row r="75" spans="1:5" x14ac:dyDescent="0.6">
      <c r="A75" s="2" t="s">
        <v>214</v>
      </c>
      <c r="B75" s="3" t="s">
        <v>74</v>
      </c>
      <c r="D75" s="2" t="s">
        <v>1030</v>
      </c>
      <c r="E75" s="3" t="s">
        <v>938</v>
      </c>
    </row>
    <row r="76" spans="1:5" x14ac:dyDescent="0.6">
      <c r="A76" s="2" t="s">
        <v>73</v>
      </c>
      <c r="B76" s="3" t="s">
        <v>74</v>
      </c>
      <c r="D76" s="2" t="s">
        <v>1003</v>
      </c>
      <c r="E76" s="3" t="s">
        <v>938</v>
      </c>
    </row>
    <row r="77" spans="1:5" x14ac:dyDescent="0.6">
      <c r="A77" s="2" t="s">
        <v>247</v>
      </c>
      <c r="B77" s="3" t="s">
        <v>67</v>
      </c>
      <c r="D77" s="2" t="s">
        <v>1044</v>
      </c>
      <c r="E77" s="3" t="s">
        <v>938</v>
      </c>
    </row>
    <row r="78" spans="1:5" x14ac:dyDescent="0.6">
      <c r="A78" s="2" t="s">
        <v>66</v>
      </c>
      <c r="B78" s="3" t="s">
        <v>67</v>
      </c>
      <c r="D78" s="2" t="s">
        <v>968</v>
      </c>
      <c r="E78" s="3" t="s">
        <v>969</v>
      </c>
    </row>
    <row r="79" spans="1:5" x14ac:dyDescent="0.6">
      <c r="A79" s="2" t="s">
        <v>152</v>
      </c>
      <c r="B79" s="3" t="s">
        <v>153</v>
      </c>
      <c r="D79" s="2" t="s">
        <v>878</v>
      </c>
      <c r="E79" s="3" t="s">
        <v>1050</v>
      </c>
    </row>
    <row r="80" spans="1:5" x14ac:dyDescent="0.6">
      <c r="A80" s="2" t="s">
        <v>150</v>
      </c>
      <c r="B80" s="3" t="s">
        <v>151</v>
      </c>
      <c r="D80" s="2" t="s">
        <v>910</v>
      </c>
      <c r="E80" s="3" t="s">
        <v>911</v>
      </c>
    </row>
    <row r="81" spans="1:5" x14ac:dyDescent="0.6">
      <c r="A81" s="2" t="s">
        <v>36</v>
      </c>
      <c r="B81" s="3" t="s">
        <v>37</v>
      </c>
      <c r="D81" s="2" t="s">
        <v>929</v>
      </c>
      <c r="E81" s="3" t="s">
        <v>911</v>
      </c>
    </row>
    <row r="82" spans="1:5" x14ac:dyDescent="0.6">
      <c r="A82" s="2" t="s">
        <v>239</v>
      </c>
      <c r="B82" s="3" t="s">
        <v>240</v>
      </c>
      <c r="D82" s="2" t="s">
        <v>1006</v>
      </c>
      <c r="E82" s="3" t="s">
        <v>1007</v>
      </c>
    </row>
    <row r="83" spans="1:5" x14ac:dyDescent="0.6">
      <c r="A83" s="2" t="s">
        <v>38</v>
      </c>
      <c r="B83" s="3" t="s">
        <v>39</v>
      </c>
      <c r="D83" s="2" t="s">
        <v>979</v>
      </c>
      <c r="E83" s="3" t="s">
        <v>980</v>
      </c>
    </row>
    <row r="84" spans="1:5" x14ac:dyDescent="0.6">
      <c r="A84" s="2" t="s">
        <v>192</v>
      </c>
      <c r="B84" s="3" t="s">
        <v>193</v>
      </c>
      <c r="D84" s="2" t="s">
        <v>927</v>
      </c>
      <c r="E84" s="3" t="s">
        <v>928</v>
      </c>
    </row>
    <row r="85" spans="1:5" x14ac:dyDescent="0.6">
      <c r="A85" s="2" t="s">
        <v>34</v>
      </c>
      <c r="B85" s="3" t="s">
        <v>35</v>
      </c>
      <c r="D85" s="2" t="s">
        <v>1017</v>
      </c>
      <c r="E85" s="3" t="s">
        <v>1018</v>
      </c>
    </row>
    <row r="86" spans="1:5" x14ac:dyDescent="0.6">
      <c r="A86" s="2" t="s">
        <v>241</v>
      </c>
      <c r="B86" s="3" t="s">
        <v>242</v>
      </c>
      <c r="D86" s="2" t="s">
        <v>995</v>
      </c>
      <c r="E86" s="3" t="s">
        <v>996</v>
      </c>
    </row>
    <row r="87" spans="1:5" x14ac:dyDescent="0.6">
      <c r="A87" s="2" t="s">
        <v>148</v>
      </c>
      <c r="B87" s="3" t="s">
        <v>149</v>
      </c>
      <c r="D87" s="2" t="s">
        <v>981</v>
      </c>
      <c r="E87" s="3" t="s">
        <v>982</v>
      </c>
    </row>
    <row r="88" spans="1:5" x14ac:dyDescent="0.6">
      <c r="A88" s="2" t="s">
        <v>59</v>
      </c>
      <c r="B88" s="3" t="s">
        <v>60</v>
      </c>
      <c r="D88" s="2" t="s">
        <v>924</v>
      </c>
      <c r="E88" s="3" t="s">
        <v>970</v>
      </c>
    </row>
    <row r="89" spans="1:5" x14ac:dyDescent="0.6">
      <c r="A89" s="2" t="s">
        <v>228</v>
      </c>
      <c r="B89" s="3" t="s">
        <v>229</v>
      </c>
      <c r="D89" s="2" t="s">
        <v>966</v>
      </c>
      <c r="E89" s="3" t="s">
        <v>967</v>
      </c>
    </row>
    <row r="90" spans="1:5" x14ac:dyDescent="0.6">
      <c r="A90" s="2" t="s">
        <v>202</v>
      </c>
      <c r="B90" s="3" t="s">
        <v>203</v>
      </c>
      <c r="D90" s="2" t="s">
        <v>1032</v>
      </c>
      <c r="E90" s="3" t="s">
        <v>938</v>
      </c>
    </row>
    <row r="91" spans="1:5" x14ac:dyDescent="0.6">
      <c r="A91" s="2" t="s">
        <v>196</v>
      </c>
      <c r="B91" s="3" t="s">
        <v>197</v>
      </c>
      <c r="D91" s="2" t="s">
        <v>941</v>
      </c>
      <c r="E91" s="3" t="s">
        <v>938</v>
      </c>
    </row>
    <row r="92" spans="1:5" x14ac:dyDescent="0.6">
      <c r="A92" s="2" t="s">
        <v>30</v>
      </c>
      <c r="B92" s="3" t="s">
        <v>31</v>
      </c>
      <c r="D92" s="2" t="s">
        <v>937</v>
      </c>
      <c r="E92" s="3" t="s">
        <v>938</v>
      </c>
    </row>
    <row r="93" spans="1:5" x14ac:dyDescent="0.6">
      <c r="A93" s="2" t="s">
        <v>184</v>
      </c>
      <c r="B93" s="3" t="s">
        <v>185</v>
      </c>
      <c r="D93" s="2" t="s">
        <v>1152</v>
      </c>
      <c r="E93" s="3" t="s">
        <v>940</v>
      </c>
    </row>
    <row r="94" spans="1:5" x14ac:dyDescent="0.6">
      <c r="A94" s="2" t="s">
        <v>28</v>
      </c>
      <c r="B94" s="3" t="s">
        <v>29</v>
      </c>
      <c r="D94" s="2" t="s">
        <v>1153</v>
      </c>
      <c r="E94" s="3" t="s">
        <v>940</v>
      </c>
    </row>
    <row r="95" spans="1:5" x14ac:dyDescent="0.6">
      <c r="A95" s="2" t="s">
        <v>182</v>
      </c>
      <c r="B95" s="3" t="s">
        <v>183</v>
      </c>
      <c r="D95" s="30"/>
    </row>
    <row r="96" spans="1:5" x14ac:dyDescent="0.6">
      <c r="A96" s="2" t="s">
        <v>20</v>
      </c>
      <c r="B96" s="3" t="s">
        <v>21</v>
      </c>
      <c r="D96" s="30"/>
    </row>
    <row r="97" spans="1:4" x14ac:dyDescent="0.6">
      <c r="A97" s="2" t="s">
        <v>180</v>
      </c>
      <c r="B97" s="3" t="s">
        <v>181</v>
      </c>
      <c r="D97" s="30"/>
    </row>
    <row r="98" spans="1:4" x14ac:dyDescent="0.6">
      <c r="A98" s="2" t="s">
        <v>115</v>
      </c>
      <c r="B98" s="3" t="s">
        <v>116</v>
      </c>
      <c r="D98" s="30"/>
    </row>
    <row r="99" spans="1:4" x14ac:dyDescent="0.6">
      <c r="A99" s="2" t="s">
        <v>51</v>
      </c>
      <c r="B99" s="3" t="s">
        <v>52</v>
      </c>
      <c r="D99" s="30"/>
    </row>
    <row r="100" spans="1:4" x14ac:dyDescent="0.6">
      <c r="A100" s="2" t="s">
        <v>232</v>
      </c>
      <c r="B100" s="3" t="s">
        <v>233</v>
      </c>
      <c r="D100" s="30"/>
    </row>
    <row r="101" spans="1:4" x14ac:dyDescent="0.6">
      <c r="A101" s="2" t="s">
        <v>178</v>
      </c>
      <c r="B101" s="3" t="s">
        <v>179</v>
      </c>
      <c r="D101" s="30"/>
    </row>
    <row r="102" spans="1:4" x14ac:dyDescent="0.6">
      <c r="A102" s="2" t="s">
        <v>194</v>
      </c>
      <c r="B102" s="3" t="s">
        <v>195</v>
      </c>
      <c r="D102" s="30"/>
    </row>
    <row r="103" spans="1:4" x14ac:dyDescent="0.6">
      <c r="A103" s="2" t="s">
        <v>226</v>
      </c>
      <c r="B103" s="3" t="s">
        <v>227</v>
      </c>
      <c r="D103" s="30"/>
    </row>
    <row r="104" spans="1:4" x14ac:dyDescent="0.6">
      <c r="A104" s="2" t="s">
        <v>248</v>
      </c>
      <c r="B104" s="3" t="s">
        <v>249</v>
      </c>
      <c r="D104" s="30"/>
    </row>
    <row r="105" spans="1:4" x14ac:dyDescent="0.6">
      <c r="A105" s="2" t="s">
        <v>154</v>
      </c>
      <c r="B105" s="3" t="s">
        <v>155</v>
      </c>
      <c r="D105" s="30"/>
    </row>
    <row r="106" spans="1:4" x14ac:dyDescent="0.6">
      <c r="A106" s="2" t="s">
        <v>140</v>
      </c>
      <c r="B106" s="3" t="s">
        <v>141</v>
      </c>
      <c r="D106" s="30"/>
    </row>
    <row r="107" spans="1:4" x14ac:dyDescent="0.6">
      <c r="A107" s="2" t="s">
        <v>159</v>
      </c>
      <c r="B107" s="3" t="s">
        <v>160</v>
      </c>
      <c r="D107" s="30"/>
    </row>
    <row r="108" spans="1:4" x14ac:dyDescent="0.6">
      <c r="A108" s="2" t="s">
        <v>142</v>
      </c>
      <c r="B108" s="3" t="s">
        <v>143</v>
      </c>
      <c r="D108" s="30"/>
    </row>
    <row r="109" spans="1:4" x14ac:dyDescent="0.6">
      <c r="A109" s="2" t="s">
        <v>157</v>
      </c>
      <c r="B109" s="3" t="s">
        <v>158</v>
      </c>
      <c r="D109" s="30"/>
    </row>
    <row r="110" spans="1:4" x14ac:dyDescent="0.6">
      <c r="A110" s="2" t="s">
        <v>40</v>
      </c>
      <c r="B110" s="3" t="s">
        <v>41</v>
      </c>
      <c r="D110" s="30"/>
    </row>
    <row r="111" spans="1:4" x14ac:dyDescent="0.6">
      <c r="A111" s="2" t="s">
        <v>254</v>
      </c>
      <c r="B111" s="3" t="s">
        <v>255</v>
      </c>
      <c r="D111" s="30"/>
    </row>
    <row r="112" spans="1:4" x14ac:dyDescent="0.6">
      <c r="A112" s="2" t="s">
        <v>277</v>
      </c>
      <c r="B112" s="3" t="s">
        <v>282</v>
      </c>
      <c r="D112" s="30"/>
    </row>
    <row r="113" spans="1:4" x14ac:dyDescent="0.6">
      <c r="A113" s="2">
        <v>1111011</v>
      </c>
      <c r="B113" s="3" t="s">
        <v>272</v>
      </c>
      <c r="D113" s="30"/>
    </row>
    <row r="114" spans="1:4" x14ac:dyDescent="0.6">
      <c r="A114" s="2" t="s">
        <v>278</v>
      </c>
      <c r="B114" s="3" t="s">
        <v>284</v>
      </c>
      <c r="D114" s="30"/>
    </row>
    <row r="115" spans="1:4" x14ac:dyDescent="0.6">
      <c r="A115" s="2" t="s">
        <v>279</v>
      </c>
      <c r="B115" s="3" t="s">
        <v>285</v>
      </c>
      <c r="D115" s="30"/>
    </row>
    <row r="116" spans="1:4" x14ac:dyDescent="0.6">
      <c r="A116" s="2" t="s">
        <v>280</v>
      </c>
      <c r="B116" s="3" t="s">
        <v>286</v>
      </c>
      <c r="D116" s="30"/>
    </row>
    <row r="117" spans="1:4" x14ac:dyDescent="0.6">
      <c r="A117" s="2" t="s">
        <v>269</v>
      </c>
      <c r="B117" s="3" t="s">
        <v>270</v>
      </c>
      <c r="D117" s="30"/>
    </row>
    <row r="118" spans="1:4" x14ac:dyDescent="0.6">
      <c r="A118" s="2" t="s">
        <v>281</v>
      </c>
      <c r="B118" s="3" t="s">
        <v>283</v>
      </c>
      <c r="D118" s="30"/>
    </row>
    <row r="119" spans="1:4" x14ac:dyDescent="0.6">
      <c r="A119" s="2" t="s">
        <v>291</v>
      </c>
      <c r="B119" s="3" t="s">
        <v>292</v>
      </c>
      <c r="D119" s="30"/>
    </row>
    <row r="120" spans="1:4" x14ac:dyDescent="0.6">
      <c r="A120" s="2" t="s">
        <v>289</v>
      </c>
      <c r="B120" s="3" t="s">
        <v>290</v>
      </c>
      <c r="D120" s="30"/>
    </row>
    <row r="121" spans="1:4" x14ac:dyDescent="0.6">
      <c r="A121" s="2" t="s">
        <v>287</v>
      </c>
      <c r="B121" s="3" t="s">
        <v>288</v>
      </c>
      <c r="D121" s="30"/>
    </row>
    <row r="122" spans="1:4" x14ac:dyDescent="0.6">
      <c r="A122" s="2" t="s">
        <v>293</v>
      </c>
      <c r="B122" s="3" t="s">
        <v>294</v>
      </c>
      <c r="D122" s="30"/>
    </row>
    <row r="123" spans="1:4" x14ac:dyDescent="0.6">
      <c r="A123" s="2" t="s">
        <v>296</v>
      </c>
      <c r="B123" s="3" t="s">
        <v>297</v>
      </c>
      <c r="D123" s="30"/>
    </row>
    <row r="124" spans="1:4" x14ac:dyDescent="0.6">
      <c r="A124" s="2" t="s">
        <v>298</v>
      </c>
      <c r="B124" s="3" t="s">
        <v>299</v>
      </c>
      <c r="D124" s="30"/>
    </row>
    <row r="125" spans="1:4" x14ac:dyDescent="0.6">
      <c r="A125" s="2" t="s">
        <v>300</v>
      </c>
      <c r="B125" s="3" t="s">
        <v>301</v>
      </c>
      <c r="D125" s="30"/>
    </row>
    <row r="126" spans="1:4" x14ac:dyDescent="0.6">
      <c r="A126" s="2" t="s">
        <v>820</v>
      </c>
      <c r="B126" s="3" t="s">
        <v>821</v>
      </c>
      <c r="D126" s="30"/>
    </row>
    <row r="127" spans="1:4" x14ac:dyDescent="0.6">
      <c r="A127" s="2" t="s">
        <v>822</v>
      </c>
      <c r="B127" s="3" t="s">
        <v>823</v>
      </c>
      <c r="D127" s="30"/>
    </row>
    <row r="128" spans="1:4" x14ac:dyDescent="0.6">
      <c r="A128" s="2" t="s">
        <v>825</v>
      </c>
      <c r="B128" s="3" t="s">
        <v>824</v>
      </c>
      <c r="D128" s="30"/>
    </row>
    <row r="129" spans="1:4" x14ac:dyDescent="0.6">
      <c r="A129" s="2" t="s">
        <v>826</v>
      </c>
      <c r="B129" s="3" t="s">
        <v>824</v>
      </c>
      <c r="D129" s="30"/>
    </row>
    <row r="130" spans="1:4" x14ac:dyDescent="0.6">
      <c r="A130" s="2" t="s">
        <v>827</v>
      </c>
      <c r="B130" s="3" t="s">
        <v>824</v>
      </c>
      <c r="D130" s="30"/>
    </row>
    <row r="131" spans="1:4" x14ac:dyDescent="0.6">
      <c r="A131" s="2" t="s">
        <v>836</v>
      </c>
      <c r="B131" s="3" t="s">
        <v>829</v>
      </c>
      <c r="D131" s="30"/>
    </row>
    <row r="132" spans="1:4" x14ac:dyDescent="0.6">
      <c r="A132" s="2" t="s">
        <v>833</v>
      </c>
      <c r="B132" s="3" t="s">
        <v>829</v>
      </c>
      <c r="D132" s="30"/>
    </row>
    <row r="133" spans="1:4" x14ac:dyDescent="0.6">
      <c r="A133" s="2" t="s">
        <v>835</v>
      </c>
      <c r="B133" s="3" t="s">
        <v>829</v>
      </c>
      <c r="D133" s="30"/>
    </row>
    <row r="134" spans="1:4" x14ac:dyDescent="0.6">
      <c r="A134" s="2" t="s">
        <v>837</v>
      </c>
      <c r="B134" s="3" t="s">
        <v>829</v>
      </c>
      <c r="D134" s="30"/>
    </row>
    <row r="135" spans="1:4" x14ac:dyDescent="0.6">
      <c r="A135" s="2" t="s">
        <v>831</v>
      </c>
      <c r="B135" s="3" t="s">
        <v>829</v>
      </c>
      <c r="D135" s="30"/>
    </row>
    <row r="136" spans="1:4" x14ac:dyDescent="0.6">
      <c r="A136" s="2" t="s">
        <v>834</v>
      </c>
      <c r="B136" s="3" t="s">
        <v>829</v>
      </c>
      <c r="D136" s="30"/>
    </row>
    <row r="137" spans="1:4" x14ac:dyDescent="0.6">
      <c r="A137" s="2" t="s">
        <v>830</v>
      </c>
      <c r="B137" s="3" t="s">
        <v>829</v>
      </c>
      <c r="D137" s="30"/>
    </row>
    <row r="138" spans="1:4" x14ac:dyDescent="0.6">
      <c r="A138" s="2" t="s">
        <v>832</v>
      </c>
      <c r="B138" s="3" t="s">
        <v>829</v>
      </c>
      <c r="D138" s="30"/>
    </row>
    <row r="139" spans="1:4" x14ac:dyDescent="0.6">
      <c r="A139" s="2" t="s">
        <v>828</v>
      </c>
      <c r="B139" s="3" t="s">
        <v>829</v>
      </c>
      <c r="D139" s="30"/>
    </row>
    <row r="140" spans="1:4" ht="24" customHeight="1" x14ac:dyDescent="0.6">
      <c r="A140" s="2" t="s">
        <v>843</v>
      </c>
      <c r="B140" s="3" t="s">
        <v>844</v>
      </c>
      <c r="D140" s="30"/>
    </row>
    <row r="141" spans="1:4" x14ac:dyDescent="0.6">
      <c r="A141" s="2" t="s">
        <v>842</v>
      </c>
      <c r="B141" s="3" t="s">
        <v>841</v>
      </c>
      <c r="D141" s="30"/>
    </row>
    <row r="142" spans="1:4" x14ac:dyDescent="0.6">
      <c r="A142" s="2" t="s">
        <v>840</v>
      </c>
      <c r="B142" s="3" t="s">
        <v>841</v>
      </c>
      <c r="D142" s="30"/>
    </row>
    <row r="143" spans="1:4" x14ac:dyDescent="0.6">
      <c r="A143" s="2" t="s">
        <v>838</v>
      </c>
      <c r="B143" s="3" t="s">
        <v>839</v>
      </c>
      <c r="D143" s="30"/>
    </row>
    <row r="144" spans="1:4" x14ac:dyDescent="0.6">
      <c r="A144" s="2" t="s">
        <v>845</v>
      </c>
      <c r="B144" s="3" t="s">
        <v>846</v>
      </c>
      <c r="D144" s="30"/>
    </row>
    <row r="145" spans="1:4" ht="22.2" customHeight="1" x14ac:dyDescent="0.6">
      <c r="A145" s="22" t="s">
        <v>157</v>
      </c>
      <c r="B145" s="21" t="s">
        <v>158</v>
      </c>
      <c r="D145" s="30"/>
    </row>
    <row r="146" spans="1:4" x14ac:dyDescent="0.6">
      <c r="A146" s="2" t="s">
        <v>849</v>
      </c>
      <c r="B146" s="3" t="s">
        <v>52</v>
      </c>
    </row>
    <row r="147" spans="1:4" x14ac:dyDescent="0.6">
      <c r="A147" s="2" t="s">
        <v>866</v>
      </c>
      <c r="B147" s="3" t="s">
        <v>867</v>
      </c>
    </row>
    <row r="148" spans="1:4" x14ac:dyDescent="0.6">
      <c r="A148" s="2" t="s">
        <v>862</v>
      </c>
      <c r="B148" s="3" t="s">
        <v>863</v>
      </c>
    </row>
    <row r="149" spans="1:4" x14ac:dyDescent="0.6">
      <c r="A149" s="2" t="s">
        <v>856</v>
      </c>
      <c r="B149" s="3" t="s">
        <v>857</v>
      </c>
    </row>
    <row r="150" spans="1:4" x14ac:dyDescent="0.6">
      <c r="A150" s="2" t="s">
        <v>858</v>
      </c>
      <c r="B150" s="3" t="s">
        <v>859</v>
      </c>
    </row>
    <row r="151" spans="1:4" x14ac:dyDescent="0.6">
      <c r="A151" s="2" t="s">
        <v>860</v>
      </c>
      <c r="B151" s="3" t="s">
        <v>861</v>
      </c>
    </row>
    <row r="152" spans="1:4" x14ac:dyDescent="0.6">
      <c r="A152" s="2" t="s">
        <v>854</v>
      </c>
      <c r="B152" s="3" t="s">
        <v>855</v>
      </c>
    </row>
    <row r="153" spans="1:4" x14ac:dyDescent="0.6">
      <c r="A153" s="2" t="s">
        <v>850</v>
      </c>
      <c r="B153" s="3" t="s">
        <v>851</v>
      </c>
    </row>
    <row r="154" spans="1:4" x14ac:dyDescent="0.6">
      <c r="A154" s="2" t="s">
        <v>852</v>
      </c>
      <c r="B154" s="3" t="s">
        <v>853</v>
      </c>
    </row>
    <row r="155" spans="1:4" x14ac:dyDescent="0.6">
      <c r="A155" s="2" t="s">
        <v>864</v>
      </c>
      <c r="B155" s="3" t="s">
        <v>865</v>
      </c>
    </row>
    <row r="156" spans="1:4" x14ac:dyDescent="0.6">
      <c r="A156" s="2" t="s">
        <v>868</v>
      </c>
      <c r="B156" s="3" t="s">
        <v>869</v>
      </c>
    </row>
    <row r="157" spans="1:4" x14ac:dyDescent="0.6">
      <c r="A157" s="2" t="s">
        <v>847</v>
      </c>
      <c r="B157" s="3" t="s">
        <v>848</v>
      </c>
    </row>
    <row r="158" spans="1:4" x14ac:dyDescent="0.6">
      <c r="A158" s="2" t="s">
        <v>870</v>
      </c>
      <c r="B158" s="3" t="s">
        <v>871</v>
      </c>
    </row>
    <row r="159" spans="1:4" x14ac:dyDescent="0.6">
      <c r="A159" s="2" t="s">
        <v>872</v>
      </c>
      <c r="B159" s="3" t="s">
        <v>873</v>
      </c>
    </row>
    <row r="160" spans="1:4" ht="22.2" customHeight="1" x14ac:dyDescent="0.6">
      <c r="A160" s="2" t="s">
        <v>890</v>
      </c>
      <c r="B160" s="3" t="s">
        <v>890</v>
      </c>
    </row>
    <row r="161" spans="1:2" x14ac:dyDescent="0.6">
      <c r="A161" s="2" t="s">
        <v>874</v>
      </c>
      <c r="B161" s="3" t="s">
        <v>882</v>
      </c>
    </row>
    <row r="162" spans="1:2" x14ac:dyDescent="0.6">
      <c r="A162" s="2" t="s">
        <v>885</v>
      </c>
      <c r="B162" s="3" t="s">
        <v>886</v>
      </c>
    </row>
    <row r="163" spans="1:2" x14ac:dyDescent="0.6">
      <c r="A163" s="2" t="s">
        <v>892</v>
      </c>
      <c r="B163" s="3" t="s">
        <v>893</v>
      </c>
    </row>
    <row r="164" spans="1:2" x14ac:dyDescent="0.6">
      <c r="A164" s="2" t="s">
        <v>896</v>
      </c>
      <c r="B164" s="3" t="s">
        <v>897</v>
      </c>
    </row>
    <row r="165" spans="1:2" x14ac:dyDescent="0.6">
      <c r="A165" s="2" t="s">
        <v>880</v>
      </c>
      <c r="B165" s="3" t="s">
        <v>881</v>
      </c>
    </row>
    <row r="166" spans="1:2" x14ac:dyDescent="0.6">
      <c r="A166" s="2" t="s">
        <v>894</v>
      </c>
      <c r="B166" s="3" t="s">
        <v>895</v>
      </c>
    </row>
    <row r="167" spans="1:2" x14ac:dyDescent="0.6">
      <c r="A167" s="2" t="s">
        <v>887</v>
      </c>
      <c r="B167" s="3" t="s">
        <v>888</v>
      </c>
    </row>
    <row r="168" spans="1:2" x14ac:dyDescent="0.6">
      <c r="A168" s="2" t="s">
        <v>883</v>
      </c>
      <c r="B168" s="3" t="s">
        <v>884</v>
      </c>
    </row>
    <row r="169" spans="1:2" x14ac:dyDescent="0.6">
      <c r="A169" s="2" t="s">
        <v>878</v>
      </c>
      <c r="B169" s="3" t="s">
        <v>879</v>
      </c>
    </row>
    <row r="170" spans="1:2" x14ac:dyDescent="0.6">
      <c r="A170" s="2" t="s">
        <v>899</v>
      </c>
      <c r="B170" s="3" t="s">
        <v>900</v>
      </c>
    </row>
    <row r="171" spans="1:2" x14ac:dyDescent="0.6">
      <c r="A171" s="2" t="s">
        <v>901</v>
      </c>
      <c r="B171" s="3" t="s">
        <v>902</v>
      </c>
    </row>
    <row r="172" spans="1:2" x14ac:dyDescent="0.6">
      <c r="A172" s="2" t="s">
        <v>903</v>
      </c>
      <c r="B172" s="3" t="s">
        <v>904</v>
      </c>
    </row>
    <row r="173" spans="1:2" x14ac:dyDescent="0.6">
      <c r="A173" s="2" t="s">
        <v>2962</v>
      </c>
      <c r="B173" s="3" t="s">
        <v>2963</v>
      </c>
    </row>
    <row r="174" spans="1:2" x14ac:dyDescent="0.6">
      <c r="A174" s="2" t="s">
        <v>3016</v>
      </c>
      <c r="B174" s="3" t="s">
        <v>3017</v>
      </c>
    </row>
    <row r="175" spans="1:2" x14ac:dyDescent="0.6">
      <c r="A175" s="2" t="s">
        <v>3027</v>
      </c>
      <c r="B175" s="3" t="s">
        <v>3028</v>
      </c>
    </row>
    <row r="176" spans="1:2" x14ac:dyDescent="0.6">
      <c r="A176" s="2" t="s">
        <v>3116</v>
      </c>
      <c r="B176" s="3" t="s">
        <v>3117</v>
      </c>
    </row>
    <row r="177" spans="1:2" x14ac:dyDescent="0.6">
      <c r="A177" s="2" t="s">
        <v>3650</v>
      </c>
      <c r="B177" s="3" t="s">
        <v>3651</v>
      </c>
    </row>
    <row r="178" spans="1:2" x14ac:dyDescent="0.6">
      <c r="A178" s="2" t="s">
        <v>3649</v>
      </c>
      <c r="B178" s="3"/>
    </row>
    <row r="179" spans="1:2" x14ac:dyDescent="0.6">
      <c r="A179" s="2" t="s">
        <v>3691</v>
      </c>
      <c r="B179" s="3" t="s">
        <v>3798</v>
      </c>
    </row>
    <row r="180" spans="1:2" x14ac:dyDescent="0.6">
      <c r="A180" s="2" t="s">
        <v>3728</v>
      </c>
      <c r="B180" s="3" t="s">
        <v>56</v>
      </c>
    </row>
    <row r="181" spans="1:2" x14ac:dyDescent="0.6">
      <c r="A181" s="2" t="s">
        <v>3771</v>
      </c>
      <c r="B181" s="3" t="s">
        <v>3772</v>
      </c>
    </row>
    <row r="182" spans="1:2" x14ac:dyDescent="0.6">
      <c r="A182" s="2" t="s">
        <v>3809</v>
      </c>
      <c r="B182" s="3" t="s">
        <v>3810</v>
      </c>
    </row>
    <row r="183" spans="1:2" x14ac:dyDescent="0.6">
      <c r="A183" s="2" t="s">
        <v>4323</v>
      </c>
      <c r="B183" s="3" t="s">
        <v>4324</v>
      </c>
    </row>
    <row r="184" spans="1:2" x14ac:dyDescent="0.6">
      <c r="A184" s="2" t="s">
        <v>4345</v>
      </c>
      <c r="B184" s="3" t="s">
        <v>4346</v>
      </c>
    </row>
    <row r="185" spans="1:2" x14ac:dyDescent="0.6">
      <c r="A185" s="2" t="s">
        <v>3653</v>
      </c>
      <c r="B185" s="3" t="s">
        <v>158</v>
      </c>
    </row>
    <row r="186" spans="1:2" x14ac:dyDescent="0.6">
      <c r="A186" s="2" t="s">
        <v>4529</v>
      </c>
      <c r="B186" s="3" t="s">
        <v>4530</v>
      </c>
    </row>
    <row r="187" spans="1:2" x14ac:dyDescent="0.6">
      <c r="A187" s="2" t="s">
        <v>5153</v>
      </c>
      <c r="B187" s="3" t="s">
        <v>5154</v>
      </c>
    </row>
    <row r="188" spans="1:2" x14ac:dyDescent="0.6">
      <c r="A188" s="2" t="s">
        <v>8378</v>
      </c>
      <c r="B188" s="3" t="s">
        <v>8379</v>
      </c>
    </row>
    <row r="189" spans="1:2" x14ac:dyDescent="0.6">
      <c r="A189" s="2" t="s">
        <v>11970</v>
      </c>
      <c r="B189" s="3" t="s">
        <v>11971</v>
      </c>
    </row>
    <row r="190" spans="1:2" x14ac:dyDescent="0.6">
      <c r="A190" s="2" t="s">
        <v>13802</v>
      </c>
      <c r="B190" s="3" t="s">
        <v>13803</v>
      </c>
    </row>
    <row r="191" spans="1:2" x14ac:dyDescent="0.6">
      <c r="A191" s="2" t="s">
        <v>14509</v>
      </c>
      <c r="B191" s="2" t="s">
        <v>14510</v>
      </c>
    </row>
    <row r="192" spans="1:2" x14ac:dyDescent="0.6">
      <c r="A192" s="2" t="s">
        <v>15172</v>
      </c>
      <c r="B192" s="3" t="s">
        <v>15173</v>
      </c>
    </row>
    <row r="193" spans="2:2" x14ac:dyDescent="0.6">
      <c r="B193" s="1"/>
    </row>
    <row r="194" spans="2:2" x14ac:dyDescent="0.6">
      <c r="B194" s="1"/>
    </row>
    <row r="195" spans="2:2" x14ac:dyDescent="0.6">
      <c r="B195" s="1"/>
    </row>
    <row r="196" spans="2:2" x14ac:dyDescent="0.6">
      <c r="B196" s="1"/>
    </row>
    <row r="197" spans="2:2" x14ac:dyDescent="0.6">
      <c r="B197" s="1"/>
    </row>
    <row r="198" spans="2:2" x14ac:dyDescent="0.6">
      <c r="B198" s="1"/>
    </row>
    <row r="199" spans="2:2" x14ac:dyDescent="0.6">
      <c r="B199" s="1"/>
    </row>
    <row r="200" spans="2:2" x14ac:dyDescent="0.6">
      <c r="B200" s="1"/>
    </row>
    <row r="201" spans="2:2" x14ac:dyDescent="0.6">
      <c r="B201" s="1"/>
    </row>
    <row r="202" spans="2:2" x14ac:dyDescent="0.6">
      <c r="B202" s="1"/>
    </row>
    <row r="203" spans="2:2" x14ac:dyDescent="0.6">
      <c r="B203" s="1"/>
    </row>
    <row r="204" spans="2:2" x14ac:dyDescent="0.6">
      <c r="B204" s="1"/>
    </row>
    <row r="205" spans="2:2" x14ac:dyDescent="0.6">
      <c r="B205" s="1"/>
    </row>
    <row r="206" spans="2:2" x14ac:dyDescent="0.6">
      <c r="B206" s="1"/>
    </row>
    <row r="207" spans="2:2" x14ac:dyDescent="0.6">
      <c r="B207" s="1"/>
    </row>
    <row r="208" spans="2:2" x14ac:dyDescent="0.6">
      <c r="B208" s="1"/>
    </row>
    <row r="209" spans="2:2" x14ac:dyDescent="0.6">
      <c r="B209" s="1"/>
    </row>
    <row r="210" spans="2:2" x14ac:dyDescent="0.6">
      <c r="B210" s="1"/>
    </row>
    <row r="211" spans="2:2" x14ac:dyDescent="0.6">
      <c r="B211" s="1"/>
    </row>
    <row r="212" spans="2:2" x14ac:dyDescent="0.6">
      <c r="B212" s="1"/>
    </row>
    <row r="213" spans="2:2" x14ac:dyDescent="0.6">
      <c r="B213" s="1"/>
    </row>
    <row r="214" spans="2:2" x14ac:dyDescent="0.6">
      <c r="B214" s="1"/>
    </row>
    <row r="215" spans="2:2" x14ac:dyDescent="0.6">
      <c r="B215" s="1"/>
    </row>
    <row r="216" spans="2:2" x14ac:dyDescent="0.6">
      <c r="B216" s="1"/>
    </row>
    <row r="217" spans="2:2" x14ac:dyDescent="0.6">
      <c r="B217" s="1"/>
    </row>
    <row r="218" spans="2:2" x14ac:dyDescent="0.6">
      <c r="B218" s="1"/>
    </row>
    <row r="219" spans="2:2" x14ac:dyDescent="0.6">
      <c r="B219" s="1"/>
    </row>
    <row r="221" spans="2:2" x14ac:dyDescent="0.6">
      <c r="B221" s="1"/>
    </row>
    <row r="222" spans="2:2" x14ac:dyDescent="0.6">
      <c r="B222" s="1"/>
    </row>
    <row r="223" spans="2:2" x14ac:dyDescent="0.6">
      <c r="B223" s="1"/>
    </row>
    <row r="224" spans="2:2" x14ac:dyDescent="0.6">
      <c r="B224" s="1"/>
    </row>
    <row r="225" spans="2:2" x14ac:dyDescent="0.6">
      <c r="B225" s="1"/>
    </row>
    <row r="226" spans="2:2" x14ac:dyDescent="0.6">
      <c r="B226" s="1"/>
    </row>
    <row r="227" spans="2:2" x14ac:dyDescent="0.6">
      <c r="B227" s="1"/>
    </row>
    <row r="229" spans="2:2" x14ac:dyDescent="0.6">
      <c r="B229" s="1"/>
    </row>
    <row r="230" spans="2:2" x14ac:dyDescent="0.6">
      <c r="B230" s="1"/>
    </row>
    <row r="231" spans="2:2" x14ac:dyDescent="0.6">
      <c r="B231" s="1"/>
    </row>
    <row r="232" spans="2:2" x14ac:dyDescent="0.6">
      <c r="B232" s="1"/>
    </row>
    <row r="233" spans="2:2" x14ac:dyDescent="0.6">
      <c r="B233" s="1"/>
    </row>
    <row r="234" spans="2:2" x14ac:dyDescent="0.6">
      <c r="B234" s="1"/>
    </row>
  </sheetData>
  <autoFilter ref="A1:B140" xr:uid="{E0B93C17-F267-4800-B55E-37FD14A921A5}"/>
  <conditionalFormatting sqref="A1:A190 A191:B191 A192:A1048576">
    <cfRule type="duplicateValues" dxfId="6" priority="6"/>
    <cfRule type="duplicateValues" dxfId="5" priority="7"/>
  </conditionalFormatting>
  <conditionalFormatting sqref="D1">
    <cfRule type="duplicateValues" dxfId="4" priority="4"/>
    <cfRule type="duplicateValues" dxfId="3" priority="5"/>
  </conditionalFormatting>
  <conditionalFormatting sqref="D1:D176 D235:D1048576 C229:C234 D228 C221:C227 D220 C177:C185 C215:C219 B212:B214 B210">
    <cfRule type="duplicateValues" dxfId="2" priority="15"/>
  </conditionalFormatting>
  <conditionalFormatting sqref="D2:D94"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:T1"/>
  <sheetViews>
    <sheetView zoomScale="70" zoomScaleNormal="70" workbookViewId="0">
      <pane xSplit="2" ySplit="1" topLeftCell="R2" activePane="bottomRight" state="frozen"/>
      <selection activeCell="W120" sqref="W120"/>
      <selection pane="topRight" activeCell="W120" sqref="W120"/>
      <selection pane="bottomLeft" activeCell="W120" sqref="W120"/>
      <selection pane="bottomRight" activeCell="B38" sqref="B3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:U140"/>
  <sheetViews>
    <sheetView workbookViewId="0">
      <pane xSplit="3" ySplit="1" topLeftCell="U14382" activePane="bottomRight" state="frozen"/>
      <selection activeCell="W120" sqref="W120"/>
      <selection pane="topRight" activeCell="W120" sqref="W120"/>
      <selection pane="bottomLeft" activeCell="W120" sqref="W120"/>
      <selection pane="bottomRight" activeCell="V14402" sqref="V14402"/>
    </sheetView>
  </sheetViews>
  <sheetFormatPr defaultRowHeight="15" x14ac:dyDescent="0.25"/>
  <cols>
    <col min="22" max="22" width="98.1796875" bestFit="1" customWidth="1"/>
    <col min="23" max="23" width="17" bestFit="1" customWidth="1"/>
  </cols>
  <sheetData>
    <row r="1" spans="1:21" x14ac:dyDescent="0.25">
      <c r="A1" t="s">
        <v>875</v>
      </c>
      <c r="B1" t="s">
        <v>876</v>
      </c>
      <c r="C1" t="s">
        <v>2</v>
      </c>
      <c r="D1" t="s">
        <v>3</v>
      </c>
      <c r="E1" t="s">
        <v>877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929</v>
      </c>
      <c r="B2" t="s">
        <v>911</v>
      </c>
      <c r="C2">
        <v>100</v>
      </c>
      <c r="D2">
        <v>1</v>
      </c>
      <c r="E2">
        <v>0</v>
      </c>
      <c r="F2" t="s">
        <v>816</v>
      </c>
      <c r="G2">
        <v>200</v>
      </c>
      <c r="H2">
        <v>0</v>
      </c>
      <c r="I2" t="s">
        <v>22</v>
      </c>
      <c r="J2" t="s">
        <v>817</v>
      </c>
      <c r="K2" t="s">
        <v>333</v>
      </c>
      <c r="L2" t="s">
        <v>23</v>
      </c>
      <c r="M2" t="s">
        <v>24</v>
      </c>
      <c r="N2" t="s">
        <v>818</v>
      </c>
      <c r="O2" t="s">
        <v>23</v>
      </c>
      <c r="P2" t="s">
        <v>58</v>
      </c>
      <c r="Q2" t="s">
        <v>26</v>
      </c>
      <c r="R2" t="s">
        <v>33</v>
      </c>
      <c r="S2" t="s">
        <v>24</v>
      </c>
      <c r="T2" t="s">
        <v>1149</v>
      </c>
      <c r="U2" t="s">
        <v>819</v>
      </c>
    </row>
    <row r="3" spans="1:21" x14ac:dyDescent="0.25">
      <c r="A3" t="s">
        <v>890</v>
      </c>
      <c r="B3" t="s">
        <v>890</v>
      </c>
      <c r="C3">
        <v>100</v>
      </c>
      <c r="D3">
        <v>1</v>
      </c>
      <c r="E3">
        <v>0</v>
      </c>
      <c r="F3" t="s">
        <v>816</v>
      </c>
      <c r="G3">
        <v>200</v>
      </c>
      <c r="H3">
        <v>0</v>
      </c>
      <c r="I3" t="s">
        <v>22</v>
      </c>
      <c r="J3" t="s">
        <v>817</v>
      </c>
      <c r="K3" t="s">
        <v>333</v>
      </c>
      <c r="L3" t="s">
        <v>23</v>
      </c>
      <c r="M3" t="s">
        <v>24</v>
      </c>
      <c r="N3" t="s">
        <v>818</v>
      </c>
      <c r="O3" t="s">
        <v>23</v>
      </c>
      <c r="P3" t="s">
        <v>58</v>
      </c>
      <c r="Q3" t="s">
        <v>26</v>
      </c>
      <c r="R3" t="s">
        <v>33</v>
      </c>
      <c r="S3" t="s">
        <v>24</v>
      </c>
      <c r="T3" t="s">
        <v>1149</v>
      </c>
      <c r="U3" t="s">
        <v>819</v>
      </c>
    </row>
    <row r="4" spans="1:21" x14ac:dyDescent="0.25">
      <c r="A4" t="s">
        <v>942</v>
      </c>
      <c r="B4" t="s">
        <v>943</v>
      </c>
      <c r="C4">
        <v>100</v>
      </c>
      <c r="D4">
        <v>1</v>
      </c>
      <c r="E4">
        <v>0</v>
      </c>
      <c r="F4" t="s">
        <v>812</v>
      </c>
      <c r="G4">
        <v>106</v>
      </c>
      <c r="H4">
        <v>6</v>
      </c>
      <c r="I4" t="s">
        <v>22</v>
      </c>
      <c r="J4" t="s">
        <v>813</v>
      </c>
      <c r="K4" t="s">
        <v>308</v>
      </c>
      <c r="L4" t="s">
        <v>23</v>
      </c>
      <c r="M4" t="s">
        <v>24</v>
      </c>
      <c r="N4" t="s">
        <v>814</v>
      </c>
      <c r="O4" t="s">
        <v>23</v>
      </c>
      <c r="P4" t="s">
        <v>25</v>
      </c>
      <c r="Q4" t="s">
        <v>26</v>
      </c>
      <c r="R4" t="s">
        <v>27</v>
      </c>
      <c r="S4" t="s">
        <v>24</v>
      </c>
      <c r="T4" t="s">
        <v>815</v>
      </c>
      <c r="U4" t="s">
        <v>814</v>
      </c>
    </row>
    <row r="5" spans="1:21" x14ac:dyDescent="0.25">
      <c r="A5" t="s">
        <v>930</v>
      </c>
      <c r="B5" t="s">
        <v>931</v>
      </c>
      <c r="C5">
        <v>100</v>
      </c>
      <c r="D5">
        <v>1</v>
      </c>
      <c r="E5">
        <v>0</v>
      </c>
      <c r="F5" t="s">
        <v>808</v>
      </c>
      <c r="G5">
        <v>125</v>
      </c>
      <c r="H5">
        <v>25</v>
      </c>
      <c r="I5" t="s">
        <v>22</v>
      </c>
      <c r="J5" t="s">
        <v>809</v>
      </c>
      <c r="K5" t="s">
        <v>319</v>
      </c>
      <c r="L5" t="s">
        <v>23</v>
      </c>
      <c r="M5" t="s">
        <v>24</v>
      </c>
      <c r="N5" t="s">
        <v>810</v>
      </c>
      <c r="O5" t="s">
        <v>23</v>
      </c>
      <c r="P5" t="s">
        <v>25</v>
      </c>
      <c r="Q5" t="s">
        <v>26</v>
      </c>
      <c r="R5" t="s">
        <v>27</v>
      </c>
      <c r="S5" t="s">
        <v>24</v>
      </c>
      <c r="T5" t="s">
        <v>811</v>
      </c>
      <c r="U5" t="s">
        <v>810</v>
      </c>
    </row>
    <row r="6" spans="1:21" x14ac:dyDescent="0.25">
      <c r="A6" t="s">
        <v>908</v>
      </c>
      <c r="B6" t="s">
        <v>909</v>
      </c>
      <c r="C6">
        <v>200</v>
      </c>
      <c r="D6">
        <v>1</v>
      </c>
      <c r="E6">
        <v>0</v>
      </c>
      <c r="F6" t="s">
        <v>804</v>
      </c>
      <c r="G6">
        <v>200</v>
      </c>
      <c r="H6">
        <v>0</v>
      </c>
      <c r="I6" t="s">
        <v>22</v>
      </c>
      <c r="J6" t="s">
        <v>805</v>
      </c>
      <c r="K6" t="s">
        <v>310</v>
      </c>
      <c r="L6" t="s">
        <v>23</v>
      </c>
      <c r="M6" t="s">
        <v>24</v>
      </c>
      <c r="N6" t="s">
        <v>806</v>
      </c>
      <c r="O6" t="s">
        <v>23</v>
      </c>
      <c r="P6" t="s">
        <v>25</v>
      </c>
      <c r="Q6" t="s">
        <v>26</v>
      </c>
      <c r="R6" t="s">
        <v>27</v>
      </c>
      <c r="S6" t="s">
        <v>24</v>
      </c>
      <c r="T6" t="s">
        <v>1148</v>
      </c>
      <c r="U6" t="s">
        <v>807</v>
      </c>
    </row>
    <row r="7" spans="1:21" x14ac:dyDescent="0.25">
      <c r="A7" t="s">
        <v>942</v>
      </c>
      <c r="B7" t="s">
        <v>943</v>
      </c>
      <c r="C7">
        <v>100</v>
      </c>
      <c r="D7">
        <v>1</v>
      </c>
      <c r="E7">
        <v>0</v>
      </c>
      <c r="F7" t="s">
        <v>800</v>
      </c>
      <c r="G7">
        <v>106</v>
      </c>
      <c r="H7">
        <v>6</v>
      </c>
      <c r="I7" t="s">
        <v>22</v>
      </c>
      <c r="J7" t="s">
        <v>801</v>
      </c>
      <c r="K7" t="s">
        <v>348</v>
      </c>
      <c r="L7" t="s">
        <v>23</v>
      </c>
      <c r="M7" t="s">
        <v>24</v>
      </c>
      <c r="N7" t="s">
        <v>802</v>
      </c>
      <c r="O7" t="s">
        <v>23</v>
      </c>
      <c r="P7" t="s">
        <v>25</v>
      </c>
      <c r="Q7" t="s">
        <v>26</v>
      </c>
      <c r="R7" t="s">
        <v>27</v>
      </c>
      <c r="S7" t="s">
        <v>24</v>
      </c>
      <c r="T7" t="s">
        <v>803</v>
      </c>
      <c r="U7" t="s">
        <v>802</v>
      </c>
    </row>
    <row r="8" spans="1:21" x14ac:dyDescent="0.25">
      <c r="A8" t="s">
        <v>908</v>
      </c>
      <c r="B8" t="s">
        <v>909</v>
      </c>
      <c r="C8">
        <v>200</v>
      </c>
      <c r="D8">
        <v>1</v>
      </c>
      <c r="E8">
        <v>0</v>
      </c>
      <c r="F8" t="s">
        <v>797</v>
      </c>
      <c r="G8">
        <v>200</v>
      </c>
      <c r="H8">
        <v>0</v>
      </c>
      <c r="I8" t="s">
        <v>22</v>
      </c>
      <c r="J8" t="s">
        <v>798</v>
      </c>
      <c r="K8" t="s">
        <v>57</v>
      </c>
      <c r="L8" t="s">
        <v>23</v>
      </c>
      <c r="M8" t="s">
        <v>24</v>
      </c>
      <c r="N8" t="s">
        <v>799</v>
      </c>
      <c r="O8" t="s">
        <v>23</v>
      </c>
      <c r="P8" t="s">
        <v>58</v>
      </c>
      <c r="Q8" t="s">
        <v>26</v>
      </c>
      <c r="R8" t="s">
        <v>33</v>
      </c>
      <c r="S8" t="s">
        <v>24</v>
      </c>
      <c r="T8" t="s">
        <v>1147</v>
      </c>
      <c r="U8" t="s">
        <v>799</v>
      </c>
    </row>
    <row r="9" spans="1:21" x14ac:dyDescent="0.25">
      <c r="A9" t="s">
        <v>890</v>
      </c>
      <c r="B9" t="s">
        <v>890</v>
      </c>
      <c r="C9">
        <v>100</v>
      </c>
      <c r="D9">
        <v>1</v>
      </c>
      <c r="E9">
        <v>0</v>
      </c>
      <c r="F9" t="s">
        <v>793</v>
      </c>
      <c r="G9">
        <v>106</v>
      </c>
      <c r="H9">
        <v>6</v>
      </c>
      <c r="I9" t="s">
        <v>22</v>
      </c>
      <c r="J9" t="s">
        <v>794</v>
      </c>
      <c r="K9" t="s">
        <v>306</v>
      </c>
      <c r="L9" t="s">
        <v>23</v>
      </c>
      <c r="M9" t="s">
        <v>24</v>
      </c>
      <c r="N9" t="s">
        <v>795</v>
      </c>
      <c r="O9" t="s">
        <v>23</v>
      </c>
      <c r="P9" t="s">
        <v>307</v>
      </c>
      <c r="Q9" t="s">
        <v>26</v>
      </c>
      <c r="R9" t="s">
        <v>27</v>
      </c>
      <c r="S9" t="s">
        <v>796</v>
      </c>
      <c r="T9" t="s">
        <v>1146</v>
      </c>
      <c r="U9" t="s">
        <v>795</v>
      </c>
    </row>
    <row r="10" spans="1:21" x14ac:dyDescent="0.25">
      <c r="A10" t="s">
        <v>942</v>
      </c>
      <c r="B10" t="s">
        <v>943</v>
      </c>
      <c r="C10">
        <v>100</v>
      </c>
      <c r="D10">
        <v>1</v>
      </c>
      <c r="E10">
        <v>0</v>
      </c>
      <c r="F10" t="s">
        <v>788</v>
      </c>
      <c r="G10">
        <v>106</v>
      </c>
      <c r="H10">
        <v>6</v>
      </c>
      <c r="I10" t="s">
        <v>22</v>
      </c>
      <c r="J10" t="s">
        <v>789</v>
      </c>
      <c r="K10" t="s">
        <v>309</v>
      </c>
      <c r="L10" t="s">
        <v>23</v>
      </c>
      <c r="M10" t="s">
        <v>24</v>
      </c>
      <c r="N10" t="s">
        <v>790</v>
      </c>
      <c r="O10" t="s">
        <v>23</v>
      </c>
      <c r="P10" t="s">
        <v>307</v>
      </c>
      <c r="Q10" t="s">
        <v>26</v>
      </c>
      <c r="R10" t="s">
        <v>27</v>
      </c>
      <c r="S10" t="s">
        <v>24</v>
      </c>
      <c r="T10" t="s">
        <v>791</v>
      </c>
      <c r="U10" t="s">
        <v>792</v>
      </c>
    </row>
    <row r="11" spans="1:21" x14ac:dyDescent="0.25">
      <c r="A11" t="s">
        <v>942</v>
      </c>
      <c r="B11" t="s">
        <v>943</v>
      </c>
      <c r="C11">
        <v>100</v>
      </c>
      <c r="D11">
        <v>1</v>
      </c>
      <c r="E11">
        <v>0</v>
      </c>
      <c r="F11" t="s">
        <v>784</v>
      </c>
      <c r="G11">
        <v>106</v>
      </c>
      <c r="H11">
        <v>6</v>
      </c>
      <c r="I11" t="s">
        <v>22</v>
      </c>
      <c r="J11" t="s">
        <v>785</v>
      </c>
      <c r="K11" t="s">
        <v>325</v>
      </c>
      <c r="L11" t="s">
        <v>23</v>
      </c>
      <c r="M11" t="s">
        <v>24</v>
      </c>
      <c r="N11" t="s">
        <v>786</v>
      </c>
      <c r="O11" t="s">
        <v>23</v>
      </c>
      <c r="P11" t="s">
        <v>25</v>
      </c>
      <c r="Q11" t="s">
        <v>26</v>
      </c>
      <c r="R11" t="s">
        <v>27</v>
      </c>
      <c r="S11" t="s">
        <v>24</v>
      </c>
      <c r="T11" t="s">
        <v>787</v>
      </c>
      <c r="U11" t="s">
        <v>786</v>
      </c>
    </row>
    <row r="12" spans="1:21" x14ac:dyDescent="0.25">
      <c r="A12" t="s">
        <v>942</v>
      </c>
      <c r="B12" t="s">
        <v>943</v>
      </c>
      <c r="C12">
        <v>100</v>
      </c>
      <c r="D12">
        <v>1</v>
      </c>
      <c r="E12">
        <v>0</v>
      </c>
      <c r="F12" t="s">
        <v>780</v>
      </c>
      <c r="G12">
        <v>106</v>
      </c>
      <c r="H12">
        <v>6</v>
      </c>
      <c r="I12" t="s">
        <v>22</v>
      </c>
      <c r="J12" t="s">
        <v>781</v>
      </c>
      <c r="K12" t="s">
        <v>345</v>
      </c>
      <c r="L12" t="s">
        <v>23</v>
      </c>
      <c r="M12" t="s">
        <v>24</v>
      </c>
      <c r="N12" t="s">
        <v>782</v>
      </c>
      <c r="O12" t="s">
        <v>23</v>
      </c>
      <c r="P12" t="s">
        <v>25</v>
      </c>
      <c r="Q12" t="s">
        <v>26</v>
      </c>
      <c r="R12" t="s">
        <v>27</v>
      </c>
      <c r="S12" t="s">
        <v>24</v>
      </c>
      <c r="T12" t="s">
        <v>783</v>
      </c>
      <c r="U12" t="s">
        <v>782</v>
      </c>
    </row>
    <row r="13" spans="1:21" x14ac:dyDescent="0.25">
      <c r="A13" t="s">
        <v>942</v>
      </c>
      <c r="B13" t="s">
        <v>943</v>
      </c>
      <c r="C13">
        <v>100</v>
      </c>
      <c r="D13">
        <v>1</v>
      </c>
      <c r="E13">
        <v>0</v>
      </c>
      <c r="F13" t="s">
        <v>776</v>
      </c>
      <c r="G13">
        <v>106</v>
      </c>
      <c r="H13">
        <v>6</v>
      </c>
      <c r="I13" t="s">
        <v>22</v>
      </c>
      <c r="J13" t="s">
        <v>777</v>
      </c>
      <c r="K13" t="s">
        <v>61</v>
      </c>
      <c r="L13" t="s">
        <v>23</v>
      </c>
      <c r="M13" t="s">
        <v>24</v>
      </c>
      <c r="N13" t="s">
        <v>778</v>
      </c>
      <c r="O13" t="s">
        <v>23</v>
      </c>
      <c r="P13" t="s">
        <v>307</v>
      </c>
      <c r="Q13" t="s">
        <v>26</v>
      </c>
      <c r="R13" t="s">
        <v>27</v>
      </c>
      <c r="S13" t="s">
        <v>24</v>
      </c>
      <c r="T13" t="s">
        <v>779</v>
      </c>
      <c r="U13" t="s">
        <v>778</v>
      </c>
    </row>
    <row r="14" spans="1:21" x14ac:dyDescent="0.25">
      <c r="A14" t="s">
        <v>942</v>
      </c>
      <c r="B14" t="s">
        <v>943</v>
      </c>
      <c r="C14">
        <v>100</v>
      </c>
      <c r="D14">
        <v>1</v>
      </c>
      <c r="E14">
        <v>0</v>
      </c>
      <c r="F14" t="s">
        <v>772</v>
      </c>
      <c r="G14">
        <v>106</v>
      </c>
      <c r="H14">
        <v>6</v>
      </c>
      <c r="I14" t="s">
        <v>22</v>
      </c>
      <c r="J14" t="s">
        <v>773</v>
      </c>
      <c r="K14" t="s">
        <v>62</v>
      </c>
      <c r="L14" t="s">
        <v>23</v>
      </c>
      <c r="M14" t="s">
        <v>24</v>
      </c>
      <c r="N14" t="s">
        <v>774</v>
      </c>
      <c r="O14" t="s">
        <v>23</v>
      </c>
      <c r="P14" t="s">
        <v>25</v>
      </c>
      <c r="Q14" t="s">
        <v>26</v>
      </c>
      <c r="R14" t="s">
        <v>27</v>
      </c>
      <c r="S14" t="s">
        <v>24</v>
      </c>
      <c r="T14" t="s">
        <v>775</v>
      </c>
      <c r="U14" t="s">
        <v>774</v>
      </c>
    </row>
    <row r="15" spans="1:21" x14ac:dyDescent="0.25">
      <c r="A15" t="s">
        <v>942</v>
      </c>
      <c r="B15" t="s">
        <v>943</v>
      </c>
      <c r="C15">
        <v>100</v>
      </c>
      <c r="D15">
        <v>1</v>
      </c>
      <c r="E15">
        <v>0</v>
      </c>
      <c r="F15" t="s">
        <v>767</v>
      </c>
      <c r="G15">
        <v>106</v>
      </c>
      <c r="H15">
        <v>6</v>
      </c>
      <c r="I15" t="s">
        <v>22</v>
      </c>
      <c r="J15" t="s">
        <v>768</v>
      </c>
      <c r="K15" t="s">
        <v>320</v>
      </c>
      <c r="L15" t="s">
        <v>23</v>
      </c>
      <c r="M15" t="s">
        <v>24</v>
      </c>
      <c r="N15" t="s">
        <v>769</v>
      </c>
      <c r="O15" t="s">
        <v>23</v>
      </c>
      <c r="P15" t="s">
        <v>25</v>
      </c>
      <c r="Q15" t="s">
        <v>26</v>
      </c>
      <c r="R15" t="s">
        <v>27</v>
      </c>
      <c r="S15" t="s">
        <v>24</v>
      </c>
      <c r="T15" t="s">
        <v>770</v>
      </c>
      <c r="U15" t="s">
        <v>771</v>
      </c>
    </row>
    <row r="16" spans="1:21" x14ac:dyDescent="0.25">
      <c r="A16" t="s">
        <v>942</v>
      </c>
      <c r="B16" t="s">
        <v>943</v>
      </c>
      <c r="C16">
        <v>100</v>
      </c>
      <c r="D16">
        <v>1</v>
      </c>
      <c r="E16">
        <v>0</v>
      </c>
      <c r="F16" t="s">
        <v>763</v>
      </c>
      <c r="G16">
        <v>100</v>
      </c>
      <c r="H16">
        <v>0</v>
      </c>
      <c r="I16" t="s">
        <v>22</v>
      </c>
      <c r="J16" t="s">
        <v>764</v>
      </c>
      <c r="K16" t="s">
        <v>319</v>
      </c>
      <c r="L16" t="s">
        <v>23</v>
      </c>
      <c r="M16" t="s">
        <v>24</v>
      </c>
      <c r="N16" t="s">
        <v>765</v>
      </c>
      <c r="O16" t="s">
        <v>23</v>
      </c>
      <c r="P16" t="s">
        <v>25</v>
      </c>
      <c r="Q16" t="s">
        <v>26</v>
      </c>
      <c r="R16" t="s">
        <v>27</v>
      </c>
      <c r="S16" t="s">
        <v>24</v>
      </c>
      <c r="T16" t="s">
        <v>766</v>
      </c>
      <c r="U16" t="s">
        <v>765</v>
      </c>
    </row>
    <row r="17" spans="1:21" x14ac:dyDescent="0.25">
      <c r="A17" t="s">
        <v>942</v>
      </c>
      <c r="B17" t="s">
        <v>943</v>
      </c>
      <c r="C17">
        <v>100</v>
      </c>
      <c r="D17">
        <v>1</v>
      </c>
      <c r="E17">
        <v>0</v>
      </c>
      <c r="F17" t="s">
        <v>758</v>
      </c>
      <c r="G17">
        <v>106</v>
      </c>
      <c r="H17">
        <v>6</v>
      </c>
      <c r="I17" t="s">
        <v>22</v>
      </c>
      <c r="J17" t="s">
        <v>759</v>
      </c>
      <c r="K17" t="s">
        <v>303</v>
      </c>
      <c r="L17" t="s">
        <v>23</v>
      </c>
      <c r="M17" t="s">
        <v>24</v>
      </c>
      <c r="N17" t="s">
        <v>760</v>
      </c>
      <c r="O17" t="s">
        <v>23</v>
      </c>
      <c r="P17" t="s">
        <v>58</v>
      </c>
      <c r="Q17" t="s">
        <v>26</v>
      </c>
      <c r="R17" t="s">
        <v>33</v>
      </c>
      <c r="S17" t="s">
        <v>24</v>
      </c>
      <c r="T17" t="s">
        <v>761</v>
      </c>
      <c r="U17" t="s">
        <v>762</v>
      </c>
    </row>
    <row r="18" spans="1:21" x14ac:dyDescent="0.25">
      <c r="A18" t="s">
        <v>942</v>
      </c>
      <c r="B18" t="s">
        <v>943</v>
      </c>
      <c r="C18">
        <v>100</v>
      </c>
      <c r="D18">
        <v>1</v>
      </c>
      <c r="E18">
        <v>0</v>
      </c>
      <c r="F18" t="s">
        <v>749</v>
      </c>
      <c r="G18">
        <v>106</v>
      </c>
      <c r="H18">
        <v>6</v>
      </c>
      <c r="I18" t="s">
        <v>22</v>
      </c>
      <c r="J18" t="s">
        <v>750</v>
      </c>
      <c r="K18" t="s">
        <v>306</v>
      </c>
      <c r="L18" t="s">
        <v>23</v>
      </c>
      <c r="M18" t="s">
        <v>24</v>
      </c>
      <c r="N18" t="s">
        <v>751</v>
      </c>
      <c r="O18" t="s">
        <v>23</v>
      </c>
      <c r="P18" t="s">
        <v>58</v>
      </c>
      <c r="Q18" t="s">
        <v>26</v>
      </c>
      <c r="R18" t="s">
        <v>33</v>
      </c>
      <c r="S18" t="s">
        <v>24</v>
      </c>
      <c r="T18" t="s">
        <v>752</v>
      </c>
      <c r="U18" t="s">
        <v>753</v>
      </c>
    </row>
    <row r="19" spans="1:21" x14ac:dyDescent="0.25">
      <c r="A19" t="s">
        <v>942</v>
      </c>
      <c r="B19" t="s">
        <v>943</v>
      </c>
      <c r="C19">
        <v>100</v>
      </c>
      <c r="D19">
        <v>1</v>
      </c>
      <c r="E19">
        <v>0</v>
      </c>
      <c r="F19" t="s">
        <v>754</v>
      </c>
      <c r="G19">
        <v>106</v>
      </c>
      <c r="H19">
        <v>6</v>
      </c>
      <c r="I19" t="s">
        <v>22</v>
      </c>
      <c r="J19" t="s">
        <v>755</v>
      </c>
      <c r="K19" t="s">
        <v>316</v>
      </c>
      <c r="L19" t="s">
        <v>23</v>
      </c>
      <c r="M19" t="s">
        <v>24</v>
      </c>
      <c r="N19" t="s">
        <v>756</v>
      </c>
      <c r="O19" t="s">
        <v>23</v>
      </c>
      <c r="P19" t="s">
        <v>25</v>
      </c>
      <c r="Q19" t="s">
        <v>26</v>
      </c>
      <c r="R19" t="s">
        <v>27</v>
      </c>
      <c r="S19" t="s">
        <v>24</v>
      </c>
      <c r="T19" t="s">
        <v>757</v>
      </c>
      <c r="U19" t="s">
        <v>753</v>
      </c>
    </row>
    <row r="20" spans="1:21" x14ac:dyDescent="0.25">
      <c r="A20" t="s">
        <v>942</v>
      </c>
      <c r="B20" t="s">
        <v>943</v>
      </c>
      <c r="C20">
        <v>100</v>
      </c>
      <c r="D20">
        <v>1</v>
      </c>
      <c r="E20">
        <v>0</v>
      </c>
      <c r="F20" t="s">
        <v>745</v>
      </c>
      <c r="G20">
        <v>100</v>
      </c>
      <c r="H20">
        <v>0</v>
      </c>
      <c r="I20" t="s">
        <v>22</v>
      </c>
      <c r="J20" t="s">
        <v>746</v>
      </c>
      <c r="K20" t="s">
        <v>364</v>
      </c>
      <c r="L20" t="s">
        <v>23</v>
      </c>
      <c r="M20" t="s">
        <v>24</v>
      </c>
      <c r="N20" t="s">
        <v>747</v>
      </c>
      <c r="O20" t="s">
        <v>23</v>
      </c>
      <c r="P20" t="s">
        <v>25</v>
      </c>
      <c r="Q20" t="s">
        <v>26</v>
      </c>
      <c r="R20" t="s">
        <v>27</v>
      </c>
      <c r="S20" t="s">
        <v>24</v>
      </c>
      <c r="T20" t="s">
        <v>748</v>
      </c>
      <c r="U20" t="s">
        <v>747</v>
      </c>
    </row>
    <row r="21" spans="1:21" x14ac:dyDescent="0.25">
      <c r="A21" t="s">
        <v>910</v>
      </c>
      <c r="B21" t="s">
        <v>911</v>
      </c>
      <c r="C21">
        <v>100</v>
      </c>
      <c r="D21">
        <v>2</v>
      </c>
      <c r="E21">
        <v>0</v>
      </c>
      <c r="F21" t="s">
        <v>741</v>
      </c>
      <c r="G21">
        <v>200</v>
      </c>
      <c r="H21">
        <v>0</v>
      </c>
      <c r="I21" t="s">
        <v>22</v>
      </c>
      <c r="J21" t="s">
        <v>742</v>
      </c>
      <c r="K21" t="s">
        <v>337</v>
      </c>
      <c r="L21" t="s">
        <v>23</v>
      </c>
      <c r="M21" t="s">
        <v>24</v>
      </c>
      <c r="N21" t="s">
        <v>743</v>
      </c>
      <c r="O21" t="s">
        <v>23</v>
      </c>
      <c r="P21" t="s">
        <v>25</v>
      </c>
      <c r="Q21" t="s">
        <v>26</v>
      </c>
      <c r="R21" t="s">
        <v>27</v>
      </c>
      <c r="S21" t="s">
        <v>24</v>
      </c>
      <c r="T21" t="s">
        <v>744</v>
      </c>
      <c r="U21" t="s">
        <v>743</v>
      </c>
    </row>
    <row r="22" spans="1:21" x14ac:dyDescent="0.25">
      <c r="A22" t="s">
        <v>910</v>
      </c>
      <c r="B22" t="s">
        <v>911</v>
      </c>
      <c r="C22">
        <v>100</v>
      </c>
      <c r="D22">
        <v>1</v>
      </c>
      <c r="E22">
        <v>0</v>
      </c>
      <c r="F22" t="s">
        <v>737</v>
      </c>
      <c r="G22">
        <v>106</v>
      </c>
      <c r="H22">
        <v>6</v>
      </c>
      <c r="I22" t="s">
        <v>22</v>
      </c>
      <c r="J22" t="s">
        <v>738</v>
      </c>
      <c r="K22" t="s">
        <v>354</v>
      </c>
      <c r="L22" t="s">
        <v>23</v>
      </c>
      <c r="M22" t="s">
        <v>24</v>
      </c>
      <c r="N22" t="s">
        <v>739</v>
      </c>
      <c r="O22" t="s">
        <v>23</v>
      </c>
      <c r="P22" t="s">
        <v>25</v>
      </c>
      <c r="Q22" t="s">
        <v>26</v>
      </c>
      <c r="R22" t="s">
        <v>27</v>
      </c>
      <c r="S22" t="s">
        <v>24</v>
      </c>
      <c r="T22" t="s">
        <v>740</v>
      </c>
      <c r="U22" t="s">
        <v>739</v>
      </c>
    </row>
    <row r="23" spans="1:21" x14ac:dyDescent="0.25">
      <c r="A23" t="s">
        <v>942</v>
      </c>
      <c r="B23" t="s">
        <v>943</v>
      </c>
      <c r="C23">
        <v>100</v>
      </c>
      <c r="D23">
        <v>1</v>
      </c>
      <c r="E23">
        <v>0</v>
      </c>
      <c r="F23" t="s">
        <v>733</v>
      </c>
      <c r="G23">
        <v>106</v>
      </c>
      <c r="H23">
        <v>6</v>
      </c>
      <c r="I23" t="s">
        <v>22</v>
      </c>
      <c r="J23" t="s">
        <v>734</v>
      </c>
      <c r="K23" t="s">
        <v>343</v>
      </c>
      <c r="L23" t="s">
        <v>23</v>
      </c>
      <c r="M23" t="s">
        <v>24</v>
      </c>
      <c r="N23" t="s">
        <v>735</v>
      </c>
      <c r="O23" t="s">
        <v>23</v>
      </c>
      <c r="P23" t="s">
        <v>25</v>
      </c>
      <c r="Q23" t="s">
        <v>26</v>
      </c>
      <c r="R23" t="s">
        <v>27</v>
      </c>
      <c r="S23" t="s">
        <v>24</v>
      </c>
      <c r="T23" t="s">
        <v>736</v>
      </c>
      <c r="U23" t="s">
        <v>735</v>
      </c>
    </row>
    <row r="24" spans="1:21" x14ac:dyDescent="0.25">
      <c r="A24" t="s">
        <v>942</v>
      </c>
      <c r="B24" t="s">
        <v>943</v>
      </c>
      <c r="C24">
        <v>100</v>
      </c>
      <c r="D24">
        <v>1</v>
      </c>
      <c r="E24">
        <v>0</v>
      </c>
      <c r="F24" t="s">
        <v>730</v>
      </c>
      <c r="G24">
        <v>100</v>
      </c>
      <c r="H24">
        <v>0</v>
      </c>
      <c r="I24" t="s">
        <v>22</v>
      </c>
      <c r="J24" t="s">
        <v>330</v>
      </c>
      <c r="K24" t="s">
        <v>355</v>
      </c>
      <c r="L24" t="s">
        <v>23</v>
      </c>
      <c r="M24" t="s">
        <v>24</v>
      </c>
      <c r="N24" t="s">
        <v>731</v>
      </c>
      <c r="O24" t="s">
        <v>23</v>
      </c>
      <c r="P24" t="s">
        <v>25</v>
      </c>
      <c r="Q24" t="s">
        <v>26</v>
      </c>
      <c r="R24" t="s">
        <v>27</v>
      </c>
      <c r="S24" t="s">
        <v>24</v>
      </c>
      <c r="T24" t="s">
        <v>732</v>
      </c>
      <c r="U24" t="s">
        <v>731</v>
      </c>
    </row>
    <row r="25" spans="1:21" x14ac:dyDescent="0.25">
      <c r="A25" t="s">
        <v>942</v>
      </c>
      <c r="B25" t="s">
        <v>943</v>
      </c>
      <c r="C25">
        <v>100</v>
      </c>
      <c r="D25">
        <v>1</v>
      </c>
      <c r="E25">
        <v>0</v>
      </c>
      <c r="F25" t="s">
        <v>726</v>
      </c>
      <c r="G25">
        <v>106</v>
      </c>
      <c r="H25">
        <v>6</v>
      </c>
      <c r="I25" t="s">
        <v>22</v>
      </c>
      <c r="J25" t="s">
        <v>727</v>
      </c>
      <c r="K25" t="s">
        <v>354</v>
      </c>
      <c r="L25" t="s">
        <v>23</v>
      </c>
      <c r="M25" t="s">
        <v>24</v>
      </c>
      <c r="N25" t="s">
        <v>728</v>
      </c>
      <c r="O25" t="s">
        <v>23</v>
      </c>
      <c r="P25" t="s">
        <v>25</v>
      </c>
      <c r="Q25" t="s">
        <v>26</v>
      </c>
      <c r="R25" t="s">
        <v>27</v>
      </c>
      <c r="S25" t="s">
        <v>24</v>
      </c>
      <c r="T25" t="s">
        <v>729</v>
      </c>
      <c r="U25" t="s">
        <v>728</v>
      </c>
    </row>
    <row r="26" spans="1:21" x14ac:dyDescent="0.25">
      <c r="A26" t="s">
        <v>942</v>
      </c>
      <c r="B26" t="s">
        <v>943</v>
      </c>
      <c r="C26">
        <v>100</v>
      </c>
      <c r="D26">
        <v>1</v>
      </c>
      <c r="E26">
        <v>0</v>
      </c>
      <c r="F26" t="s">
        <v>722</v>
      </c>
      <c r="G26">
        <v>106</v>
      </c>
      <c r="H26">
        <v>6</v>
      </c>
      <c r="I26" t="s">
        <v>22</v>
      </c>
      <c r="J26" t="s">
        <v>723</v>
      </c>
      <c r="K26" t="s">
        <v>325</v>
      </c>
      <c r="L26" t="s">
        <v>23</v>
      </c>
      <c r="M26" t="s">
        <v>24</v>
      </c>
      <c r="N26" t="s">
        <v>724</v>
      </c>
      <c r="O26" t="s">
        <v>23</v>
      </c>
      <c r="P26" t="s">
        <v>25</v>
      </c>
      <c r="Q26" t="s">
        <v>26</v>
      </c>
      <c r="R26" t="s">
        <v>27</v>
      </c>
      <c r="S26" t="s">
        <v>24</v>
      </c>
      <c r="T26" t="s">
        <v>725</v>
      </c>
      <c r="U26" t="s">
        <v>724</v>
      </c>
    </row>
    <row r="27" spans="1:21" x14ac:dyDescent="0.25">
      <c r="A27" t="s">
        <v>942</v>
      </c>
      <c r="B27" t="s">
        <v>943</v>
      </c>
      <c r="C27">
        <v>100</v>
      </c>
      <c r="D27">
        <v>1</v>
      </c>
      <c r="E27">
        <v>0</v>
      </c>
      <c r="F27" t="s">
        <v>718</v>
      </c>
      <c r="G27">
        <v>106</v>
      </c>
      <c r="H27">
        <v>6</v>
      </c>
      <c r="I27" t="s">
        <v>22</v>
      </c>
      <c r="J27" t="s">
        <v>719</v>
      </c>
      <c r="K27" t="s">
        <v>305</v>
      </c>
      <c r="L27" t="s">
        <v>23</v>
      </c>
      <c r="M27" t="s">
        <v>24</v>
      </c>
      <c r="N27" t="s">
        <v>720</v>
      </c>
      <c r="O27" t="s">
        <v>23</v>
      </c>
      <c r="P27" t="s">
        <v>25</v>
      </c>
      <c r="Q27" t="s">
        <v>26</v>
      </c>
      <c r="R27" t="s">
        <v>27</v>
      </c>
      <c r="S27" t="s">
        <v>24</v>
      </c>
      <c r="T27" t="s">
        <v>721</v>
      </c>
      <c r="U27" t="s">
        <v>720</v>
      </c>
    </row>
    <row r="28" spans="1:21" x14ac:dyDescent="0.25">
      <c r="A28" t="s">
        <v>929</v>
      </c>
      <c r="B28" t="s">
        <v>911</v>
      </c>
      <c r="C28">
        <v>100</v>
      </c>
      <c r="D28">
        <v>1</v>
      </c>
      <c r="E28">
        <v>0</v>
      </c>
      <c r="F28" t="s">
        <v>714</v>
      </c>
      <c r="G28">
        <v>106</v>
      </c>
      <c r="H28">
        <v>6</v>
      </c>
      <c r="I28" t="s">
        <v>22</v>
      </c>
      <c r="J28" t="s">
        <v>715</v>
      </c>
      <c r="K28" t="s">
        <v>351</v>
      </c>
      <c r="L28" t="s">
        <v>23</v>
      </c>
      <c r="M28" t="s">
        <v>24</v>
      </c>
      <c r="N28" t="s">
        <v>716</v>
      </c>
      <c r="O28" t="s">
        <v>23</v>
      </c>
      <c r="P28" t="s">
        <v>25</v>
      </c>
      <c r="Q28" t="s">
        <v>26</v>
      </c>
      <c r="R28" t="s">
        <v>27</v>
      </c>
      <c r="S28" t="s">
        <v>24</v>
      </c>
      <c r="T28" t="s">
        <v>717</v>
      </c>
      <c r="U28" t="s">
        <v>716</v>
      </c>
    </row>
    <row r="29" spans="1:21" x14ac:dyDescent="0.25">
      <c r="A29" t="s">
        <v>910</v>
      </c>
      <c r="B29" t="s">
        <v>911</v>
      </c>
      <c r="C29">
        <v>100</v>
      </c>
      <c r="D29">
        <v>1</v>
      </c>
      <c r="E29">
        <v>0</v>
      </c>
      <c r="F29" t="s">
        <v>709</v>
      </c>
      <c r="G29">
        <v>100</v>
      </c>
      <c r="H29">
        <v>0</v>
      </c>
      <c r="I29" t="s">
        <v>22</v>
      </c>
      <c r="J29" t="s">
        <v>710</v>
      </c>
      <c r="K29" t="s">
        <v>360</v>
      </c>
      <c r="L29" t="s">
        <v>23</v>
      </c>
      <c r="M29" t="s">
        <v>24</v>
      </c>
      <c r="N29" t="s">
        <v>711</v>
      </c>
      <c r="O29" t="s">
        <v>23</v>
      </c>
      <c r="P29" t="s">
        <v>58</v>
      </c>
      <c r="Q29" t="s">
        <v>26</v>
      </c>
      <c r="R29" t="s">
        <v>33</v>
      </c>
      <c r="S29" t="s">
        <v>24</v>
      </c>
      <c r="T29" t="s">
        <v>712</v>
      </c>
      <c r="U29" t="s">
        <v>713</v>
      </c>
    </row>
    <row r="30" spans="1:21" x14ac:dyDescent="0.25">
      <c r="A30" t="s">
        <v>929</v>
      </c>
      <c r="B30" t="s">
        <v>911</v>
      </c>
      <c r="C30">
        <v>100</v>
      </c>
      <c r="D30">
        <v>1</v>
      </c>
      <c r="E30">
        <v>0</v>
      </c>
      <c r="F30" t="s">
        <v>704</v>
      </c>
      <c r="G30">
        <v>106</v>
      </c>
      <c r="H30">
        <v>6</v>
      </c>
      <c r="I30" t="s">
        <v>22</v>
      </c>
      <c r="J30" t="s">
        <v>705</v>
      </c>
      <c r="K30" t="s">
        <v>306</v>
      </c>
      <c r="L30" t="s">
        <v>23</v>
      </c>
      <c r="M30" t="s">
        <v>24</v>
      </c>
      <c r="N30" t="s">
        <v>706</v>
      </c>
      <c r="O30" t="s">
        <v>23</v>
      </c>
      <c r="P30" t="s">
        <v>58</v>
      </c>
      <c r="Q30" t="s">
        <v>26</v>
      </c>
      <c r="R30" t="s">
        <v>33</v>
      </c>
      <c r="S30" t="s">
        <v>707</v>
      </c>
      <c r="T30" t="s">
        <v>708</v>
      </c>
      <c r="U30" t="s">
        <v>706</v>
      </c>
    </row>
    <row r="31" spans="1:21" x14ac:dyDescent="0.25">
      <c r="A31" t="s">
        <v>942</v>
      </c>
      <c r="B31" t="s">
        <v>943</v>
      </c>
      <c r="C31">
        <v>100</v>
      </c>
      <c r="D31">
        <v>1</v>
      </c>
      <c r="E31">
        <v>0</v>
      </c>
      <c r="F31" t="s">
        <v>700</v>
      </c>
      <c r="G31">
        <v>106</v>
      </c>
      <c r="H31">
        <v>6</v>
      </c>
      <c r="I31" t="s">
        <v>22</v>
      </c>
      <c r="J31" t="s">
        <v>701</v>
      </c>
      <c r="K31" t="s">
        <v>65</v>
      </c>
      <c r="L31" t="s">
        <v>23</v>
      </c>
      <c r="M31" t="s">
        <v>24</v>
      </c>
      <c r="N31" t="s">
        <v>702</v>
      </c>
      <c r="O31" t="s">
        <v>23</v>
      </c>
      <c r="P31" t="s">
        <v>25</v>
      </c>
      <c r="Q31" t="s">
        <v>26</v>
      </c>
      <c r="R31" t="s">
        <v>27</v>
      </c>
      <c r="S31" t="s">
        <v>24</v>
      </c>
      <c r="T31" t="s">
        <v>703</v>
      </c>
      <c r="U31" t="s">
        <v>702</v>
      </c>
    </row>
    <row r="32" spans="1:21" x14ac:dyDescent="0.25">
      <c r="A32" t="s">
        <v>942</v>
      </c>
      <c r="B32" t="s">
        <v>943</v>
      </c>
      <c r="C32">
        <v>100</v>
      </c>
      <c r="D32">
        <v>1</v>
      </c>
      <c r="E32">
        <v>0</v>
      </c>
      <c r="F32" t="s">
        <v>695</v>
      </c>
      <c r="G32">
        <v>106</v>
      </c>
      <c r="H32">
        <v>6</v>
      </c>
      <c r="I32" t="s">
        <v>22</v>
      </c>
      <c r="J32" t="s">
        <v>696</v>
      </c>
      <c r="K32" t="s">
        <v>57</v>
      </c>
      <c r="L32" t="s">
        <v>23</v>
      </c>
      <c r="M32" t="s">
        <v>24</v>
      </c>
      <c r="N32" t="s">
        <v>697</v>
      </c>
      <c r="O32" t="s">
        <v>23</v>
      </c>
      <c r="P32" t="s">
        <v>25</v>
      </c>
      <c r="Q32" t="s">
        <v>26</v>
      </c>
      <c r="R32" t="s">
        <v>27</v>
      </c>
      <c r="S32" t="s">
        <v>698</v>
      </c>
      <c r="T32" t="s">
        <v>699</v>
      </c>
      <c r="U32" t="s">
        <v>697</v>
      </c>
    </row>
    <row r="33" spans="1:21" x14ac:dyDescent="0.25">
      <c r="A33" t="s">
        <v>929</v>
      </c>
      <c r="B33" t="s">
        <v>911</v>
      </c>
      <c r="C33">
        <v>100</v>
      </c>
      <c r="D33">
        <v>1</v>
      </c>
      <c r="E33">
        <v>0</v>
      </c>
      <c r="F33" t="s">
        <v>691</v>
      </c>
      <c r="G33">
        <v>106</v>
      </c>
      <c r="H33">
        <v>6</v>
      </c>
      <c r="I33" t="s">
        <v>22</v>
      </c>
      <c r="J33" t="s">
        <v>692</v>
      </c>
      <c r="K33" t="s">
        <v>303</v>
      </c>
      <c r="L33" t="s">
        <v>23</v>
      </c>
      <c r="M33" t="s">
        <v>24</v>
      </c>
      <c r="N33" t="s">
        <v>693</v>
      </c>
      <c r="O33" t="s">
        <v>23</v>
      </c>
      <c r="P33" t="s">
        <v>25</v>
      </c>
      <c r="Q33" t="s">
        <v>26</v>
      </c>
      <c r="R33" t="s">
        <v>27</v>
      </c>
      <c r="S33" t="s">
        <v>24</v>
      </c>
      <c r="T33" t="s">
        <v>694</v>
      </c>
      <c r="U33" t="s">
        <v>693</v>
      </c>
    </row>
    <row r="34" spans="1:21" x14ac:dyDescent="0.25">
      <c r="A34" t="s">
        <v>878</v>
      </c>
      <c r="B34" t="s">
        <v>889</v>
      </c>
      <c r="C34">
        <v>139.30000000000001</v>
      </c>
      <c r="D34">
        <v>1</v>
      </c>
      <c r="E34">
        <v>0</v>
      </c>
      <c r="F34" t="s">
        <v>683</v>
      </c>
      <c r="G34">
        <v>139.30000000000001</v>
      </c>
      <c r="H34">
        <v>0</v>
      </c>
      <c r="I34" t="s">
        <v>684</v>
      </c>
      <c r="J34" t="s">
        <v>685</v>
      </c>
      <c r="K34" t="s">
        <v>686</v>
      </c>
      <c r="L34" t="s">
        <v>687</v>
      </c>
      <c r="M34" t="s">
        <v>688</v>
      </c>
      <c r="N34" t="s">
        <v>689</v>
      </c>
      <c r="O34" t="s">
        <v>23</v>
      </c>
      <c r="P34" t="s">
        <v>48</v>
      </c>
      <c r="Q34" t="s">
        <v>49</v>
      </c>
      <c r="R34" t="s">
        <v>50</v>
      </c>
      <c r="S34" t="s">
        <v>24</v>
      </c>
      <c r="T34" t="s">
        <v>690</v>
      </c>
      <c r="U34" t="s">
        <v>689</v>
      </c>
    </row>
    <row r="35" spans="1:21" x14ac:dyDescent="0.25">
      <c r="A35" t="s">
        <v>942</v>
      </c>
      <c r="B35" t="s">
        <v>943</v>
      </c>
      <c r="C35">
        <v>100</v>
      </c>
      <c r="D35">
        <v>1</v>
      </c>
      <c r="E35">
        <v>0</v>
      </c>
      <c r="F35" t="s">
        <v>678</v>
      </c>
      <c r="G35">
        <v>106</v>
      </c>
      <c r="H35">
        <v>6</v>
      </c>
      <c r="I35" t="s">
        <v>22</v>
      </c>
      <c r="J35" t="s">
        <v>679</v>
      </c>
      <c r="K35" t="s">
        <v>338</v>
      </c>
      <c r="L35" t="s">
        <v>23</v>
      </c>
      <c r="M35" t="s">
        <v>24</v>
      </c>
      <c r="N35" t="s">
        <v>680</v>
      </c>
      <c r="O35" t="s">
        <v>23</v>
      </c>
      <c r="P35" t="s">
        <v>25</v>
      </c>
      <c r="Q35" t="s">
        <v>26</v>
      </c>
      <c r="R35" t="s">
        <v>27</v>
      </c>
      <c r="S35" t="s">
        <v>24</v>
      </c>
      <c r="T35" t="s">
        <v>681</v>
      </c>
      <c r="U35" t="s">
        <v>682</v>
      </c>
    </row>
    <row r="36" spans="1:21" x14ac:dyDescent="0.25">
      <c r="A36" t="s">
        <v>896</v>
      </c>
      <c r="B36" t="s">
        <v>983</v>
      </c>
      <c r="C36">
        <v>280</v>
      </c>
      <c r="D36">
        <v>1</v>
      </c>
      <c r="E36">
        <v>0</v>
      </c>
      <c r="F36" t="s">
        <v>671</v>
      </c>
      <c r="G36">
        <v>309</v>
      </c>
      <c r="H36">
        <v>29</v>
      </c>
      <c r="I36" t="s">
        <v>47</v>
      </c>
      <c r="J36" t="s">
        <v>672</v>
      </c>
      <c r="K36" t="s">
        <v>673</v>
      </c>
      <c r="L36" t="s">
        <v>674</v>
      </c>
      <c r="M36" t="s">
        <v>675</v>
      </c>
      <c r="N36" t="s">
        <v>676</v>
      </c>
      <c r="O36" t="s">
        <v>23</v>
      </c>
      <c r="P36" t="s">
        <v>63</v>
      </c>
      <c r="Q36" t="s">
        <v>54</v>
      </c>
      <c r="R36" t="s">
        <v>55</v>
      </c>
      <c r="S36" t="s">
        <v>24</v>
      </c>
      <c r="T36" t="s">
        <v>677</v>
      </c>
      <c r="U36" t="s">
        <v>676</v>
      </c>
    </row>
    <row r="37" spans="1:21" x14ac:dyDescent="0.25">
      <c r="A37" t="s">
        <v>942</v>
      </c>
      <c r="B37" t="s">
        <v>943</v>
      </c>
      <c r="C37">
        <v>100</v>
      </c>
      <c r="D37">
        <v>1</v>
      </c>
      <c r="E37">
        <v>0</v>
      </c>
      <c r="F37" t="s">
        <v>667</v>
      </c>
      <c r="G37">
        <v>106</v>
      </c>
      <c r="H37">
        <v>6</v>
      </c>
      <c r="I37" t="s">
        <v>22</v>
      </c>
      <c r="J37" t="s">
        <v>668</v>
      </c>
      <c r="K37" t="s">
        <v>306</v>
      </c>
      <c r="L37" t="s">
        <v>23</v>
      </c>
      <c r="M37" t="s">
        <v>24</v>
      </c>
      <c r="N37" t="s">
        <v>669</v>
      </c>
      <c r="O37" t="s">
        <v>23</v>
      </c>
      <c r="P37" t="s">
        <v>25</v>
      </c>
      <c r="Q37" t="s">
        <v>26</v>
      </c>
      <c r="R37" t="s">
        <v>27</v>
      </c>
      <c r="S37" t="s">
        <v>24</v>
      </c>
      <c r="T37" t="s">
        <v>670</v>
      </c>
      <c r="U37" t="s">
        <v>669</v>
      </c>
    </row>
    <row r="38" spans="1:21" x14ac:dyDescent="0.25">
      <c r="A38" t="s">
        <v>942</v>
      </c>
      <c r="B38" t="s">
        <v>943</v>
      </c>
      <c r="C38">
        <v>100</v>
      </c>
      <c r="D38">
        <v>1</v>
      </c>
      <c r="E38">
        <v>0</v>
      </c>
      <c r="F38" t="s">
        <v>660</v>
      </c>
      <c r="G38">
        <v>106</v>
      </c>
      <c r="H38">
        <v>6</v>
      </c>
      <c r="I38" t="s">
        <v>22</v>
      </c>
      <c r="J38" t="s">
        <v>661</v>
      </c>
      <c r="K38" t="s">
        <v>315</v>
      </c>
      <c r="L38" t="s">
        <v>23</v>
      </c>
      <c r="M38" t="s">
        <v>24</v>
      </c>
      <c r="N38" t="s">
        <v>658</v>
      </c>
      <c r="O38" t="s">
        <v>23</v>
      </c>
      <c r="P38" t="s">
        <v>58</v>
      </c>
      <c r="Q38" t="s">
        <v>26</v>
      </c>
      <c r="R38" t="s">
        <v>33</v>
      </c>
      <c r="S38" t="s">
        <v>24</v>
      </c>
      <c r="T38" t="s">
        <v>662</v>
      </c>
      <c r="U38" t="s">
        <v>663</v>
      </c>
    </row>
    <row r="39" spans="1:21" x14ac:dyDescent="0.25">
      <c r="A39" t="s">
        <v>929</v>
      </c>
      <c r="B39" t="s">
        <v>911</v>
      </c>
      <c r="C39">
        <v>100</v>
      </c>
      <c r="D39">
        <v>1</v>
      </c>
      <c r="E39">
        <v>0</v>
      </c>
      <c r="F39" t="s">
        <v>664</v>
      </c>
      <c r="G39">
        <v>100</v>
      </c>
      <c r="H39">
        <v>0</v>
      </c>
      <c r="I39" t="s">
        <v>22</v>
      </c>
      <c r="J39" t="s">
        <v>665</v>
      </c>
      <c r="K39" t="s">
        <v>328</v>
      </c>
      <c r="L39" t="s">
        <v>23</v>
      </c>
      <c r="M39" t="s">
        <v>24</v>
      </c>
      <c r="N39" t="s">
        <v>663</v>
      </c>
      <c r="O39" t="s">
        <v>23</v>
      </c>
      <c r="P39" t="s">
        <v>25</v>
      </c>
      <c r="Q39" t="s">
        <v>26</v>
      </c>
      <c r="R39" t="s">
        <v>27</v>
      </c>
      <c r="S39" t="s">
        <v>24</v>
      </c>
      <c r="T39" t="s">
        <v>666</v>
      </c>
      <c r="U39" t="s">
        <v>663</v>
      </c>
    </row>
    <row r="40" spans="1:21" x14ac:dyDescent="0.25">
      <c r="A40" t="s">
        <v>942</v>
      </c>
      <c r="B40" t="s">
        <v>943</v>
      </c>
      <c r="C40">
        <v>100</v>
      </c>
      <c r="D40">
        <v>2</v>
      </c>
      <c r="E40">
        <v>0</v>
      </c>
      <c r="F40" t="s">
        <v>656</v>
      </c>
      <c r="G40">
        <v>200</v>
      </c>
      <c r="H40">
        <v>0</v>
      </c>
      <c r="I40" t="s">
        <v>22</v>
      </c>
      <c r="J40" t="s">
        <v>657</v>
      </c>
      <c r="K40" t="s">
        <v>305</v>
      </c>
      <c r="L40" t="s">
        <v>23</v>
      </c>
      <c r="M40" t="s">
        <v>24</v>
      </c>
      <c r="N40" t="s">
        <v>658</v>
      </c>
      <c r="O40" t="s">
        <v>23</v>
      </c>
      <c r="P40" t="s">
        <v>58</v>
      </c>
      <c r="Q40" t="s">
        <v>26</v>
      </c>
      <c r="R40" t="s">
        <v>33</v>
      </c>
      <c r="S40" t="s">
        <v>24</v>
      </c>
      <c r="T40" t="s">
        <v>659</v>
      </c>
      <c r="U40" t="s">
        <v>658</v>
      </c>
    </row>
    <row r="41" spans="1:21" x14ac:dyDescent="0.25">
      <c r="A41" t="s">
        <v>942</v>
      </c>
      <c r="B41" t="s">
        <v>943</v>
      </c>
      <c r="C41">
        <v>100</v>
      </c>
      <c r="D41">
        <v>1</v>
      </c>
      <c r="E41">
        <v>0</v>
      </c>
      <c r="F41" t="s">
        <v>653</v>
      </c>
      <c r="G41">
        <v>106</v>
      </c>
      <c r="H41">
        <v>6</v>
      </c>
      <c r="I41" t="s">
        <v>22</v>
      </c>
      <c r="J41" t="s">
        <v>654</v>
      </c>
      <c r="K41" t="s">
        <v>65</v>
      </c>
      <c r="L41" t="s">
        <v>23</v>
      </c>
      <c r="M41" t="s">
        <v>24</v>
      </c>
      <c r="N41" t="s">
        <v>655</v>
      </c>
      <c r="O41" t="s">
        <v>23</v>
      </c>
      <c r="P41" t="s">
        <v>25</v>
      </c>
      <c r="Q41" t="s">
        <v>26</v>
      </c>
      <c r="R41" t="s">
        <v>27</v>
      </c>
      <c r="S41" t="s">
        <v>24</v>
      </c>
      <c r="T41" t="s">
        <v>1145</v>
      </c>
      <c r="U41" t="s">
        <v>655</v>
      </c>
    </row>
    <row r="42" spans="1:21" x14ac:dyDescent="0.25">
      <c r="A42" t="s">
        <v>942</v>
      </c>
      <c r="B42" t="s">
        <v>943</v>
      </c>
      <c r="C42">
        <v>100</v>
      </c>
      <c r="D42">
        <v>1</v>
      </c>
      <c r="E42">
        <v>0</v>
      </c>
      <c r="F42" t="s">
        <v>649</v>
      </c>
      <c r="G42">
        <v>129</v>
      </c>
      <c r="H42">
        <v>29</v>
      </c>
      <c r="I42" t="s">
        <v>22</v>
      </c>
      <c r="J42" t="s">
        <v>650</v>
      </c>
      <c r="K42" t="s">
        <v>328</v>
      </c>
      <c r="L42" t="s">
        <v>23</v>
      </c>
      <c r="M42" t="s">
        <v>24</v>
      </c>
      <c r="N42" t="s">
        <v>651</v>
      </c>
      <c r="O42" t="s">
        <v>23</v>
      </c>
      <c r="P42" t="s">
        <v>25</v>
      </c>
      <c r="Q42" t="s">
        <v>26</v>
      </c>
      <c r="R42" t="s">
        <v>27</v>
      </c>
      <c r="S42" t="s">
        <v>24</v>
      </c>
      <c r="T42" t="s">
        <v>652</v>
      </c>
      <c r="U42" t="s">
        <v>651</v>
      </c>
    </row>
    <row r="43" spans="1:21" x14ac:dyDescent="0.25">
      <c r="A43" t="s">
        <v>892</v>
      </c>
      <c r="B43" t="s">
        <v>893</v>
      </c>
      <c r="C43">
        <v>198</v>
      </c>
      <c r="D43">
        <v>1</v>
      </c>
      <c r="E43">
        <v>0</v>
      </c>
      <c r="F43" t="s">
        <v>640</v>
      </c>
      <c r="G43">
        <v>236</v>
      </c>
      <c r="H43">
        <v>38</v>
      </c>
      <c r="I43" t="s">
        <v>47</v>
      </c>
      <c r="J43" t="s">
        <v>641</v>
      </c>
      <c r="K43" t="s">
        <v>642</v>
      </c>
      <c r="L43" t="s">
        <v>643</v>
      </c>
      <c r="M43" t="s">
        <v>68</v>
      </c>
      <c r="N43" t="s">
        <v>644</v>
      </c>
      <c r="O43" t="s">
        <v>23</v>
      </c>
      <c r="P43" t="s">
        <v>63</v>
      </c>
      <c r="Q43" t="s">
        <v>54</v>
      </c>
      <c r="R43" t="s">
        <v>55</v>
      </c>
      <c r="S43" t="s">
        <v>24</v>
      </c>
      <c r="T43" t="s">
        <v>1144</v>
      </c>
      <c r="U43" t="s">
        <v>645</v>
      </c>
    </row>
    <row r="44" spans="1:21" x14ac:dyDescent="0.25">
      <c r="A44" t="s">
        <v>942</v>
      </c>
      <c r="B44" t="s">
        <v>943</v>
      </c>
      <c r="C44">
        <v>100</v>
      </c>
      <c r="D44">
        <v>1</v>
      </c>
      <c r="E44">
        <v>0</v>
      </c>
      <c r="F44" t="s">
        <v>646</v>
      </c>
      <c r="G44">
        <v>106</v>
      </c>
      <c r="H44">
        <v>6</v>
      </c>
      <c r="I44" t="s">
        <v>22</v>
      </c>
      <c r="J44" t="s">
        <v>647</v>
      </c>
      <c r="K44" t="s">
        <v>316</v>
      </c>
      <c r="L44" t="s">
        <v>23</v>
      </c>
      <c r="M44" t="s">
        <v>24</v>
      </c>
      <c r="N44" t="s">
        <v>645</v>
      </c>
      <c r="O44" t="s">
        <v>23</v>
      </c>
      <c r="P44" t="s">
        <v>25</v>
      </c>
      <c r="Q44" t="s">
        <v>26</v>
      </c>
      <c r="R44" t="s">
        <v>27</v>
      </c>
      <c r="S44" t="s">
        <v>24</v>
      </c>
      <c r="T44" t="s">
        <v>648</v>
      </c>
      <c r="U44" t="s">
        <v>645</v>
      </c>
    </row>
    <row r="45" spans="1:21" x14ac:dyDescent="0.25">
      <c r="A45" t="s">
        <v>944</v>
      </c>
      <c r="B45" t="s">
        <v>945</v>
      </c>
      <c r="C45">
        <v>74.150000000000006</v>
      </c>
      <c r="D45">
        <v>1</v>
      </c>
      <c r="E45">
        <v>0</v>
      </c>
      <c r="F45" t="s">
        <v>635</v>
      </c>
      <c r="G45">
        <v>74.150000000000006</v>
      </c>
      <c r="H45">
        <v>0</v>
      </c>
      <c r="I45" t="s">
        <v>47</v>
      </c>
      <c r="J45" t="s">
        <v>636</v>
      </c>
      <c r="K45" t="s">
        <v>637</v>
      </c>
      <c r="L45" t="s">
        <v>638</v>
      </c>
      <c r="M45" t="s">
        <v>639</v>
      </c>
      <c r="N45" t="s">
        <v>632</v>
      </c>
      <c r="O45" t="s">
        <v>23</v>
      </c>
      <c r="P45" t="s">
        <v>48</v>
      </c>
      <c r="Q45" t="s">
        <v>49</v>
      </c>
      <c r="R45" t="s">
        <v>50</v>
      </c>
      <c r="S45" t="s">
        <v>24</v>
      </c>
      <c r="T45" t="s">
        <v>1143</v>
      </c>
      <c r="U45" t="s">
        <v>632</v>
      </c>
    </row>
    <row r="46" spans="1:21" x14ac:dyDescent="0.25">
      <c r="A46" t="s">
        <v>942</v>
      </c>
      <c r="B46" t="s">
        <v>943</v>
      </c>
      <c r="C46">
        <v>100</v>
      </c>
      <c r="D46">
        <v>3</v>
      </c>
      <c r="E46">
        <v>0</v>
      </c>
      <c r="F46" t="s">
        <v>630</v>
      </c>
      <c r="G46">
        <v>300</v>
      </c>
      <c r="H46">
        <v>0</v>
      </c>
      <c r="I46" t="s">
        <v>22</v>
      </c>
      <c r="J46" t="s">
        <v>631</v>
      </c>
      <c r="K46" t="s">
        <v>345</v>
      </c>
      <c r="L46" t="s">
        <v>23</v>
      </c>
      <c r="M46" t="s">
        <v>24</v>
      </c>
      <c r="N46" t="s">
        <v>632</v>
      </c>
      <c r="O46" t="s">
        <v>23</v>
      </c>
      <c r="P46" t="s">
        <v>25</v>
      </c>
      <c r="Q46" t="s">
        <v>26</v>
      </c>
      <c r="R46" t="s">
        <v>27</v>
      </c>
      <c r="S46" t="s">
        <v>24</v>
      </c>
      <c r="T46" t="s">
        <v>633</v>
      </c>
      <c r="U46" t="s">
        <v>634</v>
      </c>
    </row>
    <row r="47" spans="1:21" x14ac:dyDescent="0.25">
      <c r="A47" t="s">
        <v>942</v>
      </c>
      <c r="B47" t="s">
        <v>943</v>
      </c>
      <c r="C47">
        <v>100</v>
      </c>
      <c r="D47">
        <v>1</v>
      </c>
      <c r="E47">
        <v>0</v>
      </c>
      <c r="F47" t="s">
        <v>625</v>
      </c>
      <c r="G47">
        <v>106</v>
      </c>
      <c r="H47">
        <v>6</v>
      </c>
      <c r="I47" t="s">
        <v>22</v>
      </c>
      <c r="J47" t="s">
        <v>626</v>
      </c>
      <c r="K47" t="s">
        <v>334</v>
      </c>
      <c r="L47" t="s">
        <v>23</v>
      </c>
      <c r="M47" t="s">
        <v>24</v>
      </c>
      <c r="N47" t="s">
        <v>627</v>
      </c>
      <c r="O47" t="s">
        <v>23</v>
      </c>
      <c r="P47" t="s">
        <v>25</v>
      </c>
      <c r="Q47" t="s">
        <v>26</v>
      </c>
      <c r="R47" t="s">
        <v>27</v>
      </c>
      <c r="S47" t="s">
        <v>24</v>
      </c>
      <c r="T47" t="s">
        <v>628</v>
      </c>
      <c r="U47" t="s">
        <v>629</v>
      </c>
    </row>
    <row r="48" spans="1:21" x14ac:dyDescent="0.25">
      <c r="A48" t="s">
        <v>942</v>
      </c>
      <c r="B48" t="s">
        <v>943</v>
      </c>
      <c r="C48">
        <v>100</v>
      </c>
      <c r="D48">
        <v>1</v>
      </c>
      <c r="E48">
        <v>0</v>
      </c>
      <c r="F48" t="s">
        <v>620</v>
      </c>
      <c r="G48">
        <v>106</v>
      </c>
      <c r="H48">
        <v>6</v>
      </c>
      <c r="I48" t="s">
        <v>22</v>
      </c>
      <c r="J48" t="s">
        <v>621</v>
      </c>
      <c r="K48" t="s">
        <v>315</v>
      </c>
      <c r="L48" t="s">
        <v>23</v>
      </c>
      <c r="M48" t="s">
        <v>24</v>
      </c>
      <c r="N48" t="s">
        <v>622</v>
      </c>
      <c r="O48" t="s">
        <v>23</v>
      </c>
      <c r="P48" t="s">
        <v>58</v>
      </c>
      <c r="Q48" t="s">
        <v>26</v>
      </c>
      <c r="R48" t="s">
        <v>33</v>
      </c>
      <c r="S48" t="s">
        <v>24</v>
      </c>
      <c r="T48" t="s">
        <v>623</v>
      </c>
      <c r="U48" t="s">
        <v>624</v>
      </c>
    </row>
    <row r="49" spans="1:21" x14ac:dyDescent="0.25">
      <c r="A49" t="s">
        <v>890</v>
      </c>
      <c r="B49" t="s">
        <v>890</v>
      </c>
      <c r="C49">
        <v>100</v>
      </c>
      <c r="D49">
        <v>2</v>
      </c>
      <c r="E49">
        <v>0</v>
      </c>
      <c r="F49" t="s">
        <v>615</v>
      </c>
      <c r="G49">
        <v>238</v>
      </c>
      <c r="H49">
        <v>38</v>
      </c>
      <c r="I49" t="s">
        <v>47</v>
      </c>
      <c r="J49" t="s">
        <v>616</v>
      </c>
      <c r="K49" t="s">
        <v>617</v>
      </c>
      <c r="L49" t="s">
        <v>618</v>
      </c>
      <c r="M49" t="s">
        <v>357</v>
      </c>
      <c r="N49" t="s">
        <v>578</v>
      </c>
      <c r="O49" t="s">
        <v>23</v>
      </c>
      <c r="P49" t="s">
        <v>53</v>
      </c>
      <c r="Q49" t="s">
        <v>54</v>
      </c>
      <c r="R49" t="s">
        <v>55</v>
      </c>
      <c r="S49" t="s">
        <v>24</v>
      </c>
      <c r="T49" t="s">
        <v>1142</v>
      </c>
      <c r="U49" t="s">
        <v>619</v>
      </c>
    </row>
    <row r="50" spans="1:21" x14ac:dyDescent="0.25">
      <c r="A50" t="s">
        <v>929</v>
      </c>
      <c r="B50" t="s">
        <v>911</v>
      </c>
      <c r="C50">
        <v>100</v>
      </c>
      <c r="D50">
        <v>1</v>
      </c>
      <c r="E50">
        <v>0</v>
      </c>
      <c r="F50" t="s">
        <v>611</v>
      </c>
      <c r="G50">
        <v>100</v>
      </c>
      <c r="H50">
        <v>0</v>
      </c>
      <c r="I50" t="s">
        <v>47</v>
      </c>
      <c r="J50" t="s">
        <v>439</v>
      </c>
      <c r="K50" t="s">
        <v>612</v>
      </c>
      <c r="L50" t="s">
        <v>613</v>
      </c>
      <c r="M50" t="s">
        <v>349</v>
      </c>
      <c r="N50" t="s">
        <v>578</v>
      </c>
      <c r="O50" t="s">
        <v>23</v>
      </c>
      <c r="P50" t="s">
        <v>53</v>
      </c>
      <c r="Q50" t="s">
        <v>54</v>
      </c>
      <c r="R50" t="s">
        <v>55</v>
      </c>
      <c r="S50" t="s">
        <v>24</v>
      </c>
      <c r="T50" t="s">
        <v>1141</v>
      </c>
      <c r="U50" t="s">
        <v>614</v>
      </c>
    </row>
    <row r="51" spans="1:21" x14ac:dyDescent="0.25">
      <c r="A51" t="s">
        <v>890</v>
      </c>
      <c r="B51" t="s">
        <v>890</v>
      </c>
      <c r="C51">
        <v>100</v>
      </c>
      <c r="D51">
        <v>3</v>
      </c>
      <c r="E51">
        <v>0</v>
      </c>
      <c r="F51" t="s">
        <v>608</v>
      </c>
      <c r="G51">
        <v>327</v>
      </c>
      <c r="H51">
        <v>29</v>
      </c>
      <c r="I51" t="s">
        <v>22</v>
      </c>
      <c r="J51" t="s">
        <v>366</v>
      </c>
      <c r="K51" t="s">
        <v>609</v>
      </c>
      <c r="L51" t="s">
        <v>365</v>
      </c>
      <c r="M51" t="s">
        <v>163</v>
      </c>
      <c r="N51" t="s">
        <v>578</v>
      </c>
      <c r="O51" t="s">
        <v>23</v>
      </c>
      <c r="P51" t="s">
        <v>63</v>
      </c>
      <c r="Q51" t="s">
        <v>54</v>
      </c>
      <c r="R51" t="s">
        <v>55</v>
      </c>
      <c r="S51" t="s">
        <v>24</v>
      </c>
      <c r="T51" t="s">
        <v>1140</v>
      </c>
      <c r="U51" t="s">
        <v>610</v>
      </c>
    </row>
    <row r="52" spans="1:21" x14ac:dyDescent="0.25">
      <c r="A52" t="s">
        <v>908</v>
      </c>
      <c r="B52" t="s">
        <v>909</v>
      </c>
      <c r="C52">
        <v>200</v>
      </c>
      <c r="D52">
        <v>1</v>
      </c>
      <c r="E52">
        <v>0</v>
      </c>
      <c r="F52" t="s">
        <v>605</v>
      </c>
      <c r="G52">
        <v>300</v>
      </c>
      <c r="H52">
        <v>0</v>
      </c>
      <c r="I52" t="s">
        <v>22</v>
      </c>
      <c r="J52" t="s">
        <v>606</v>
      </c>
      <c r="K52" t="s">
        <v>57</v>
      </c>
      <c r="L52" t="s">
        <v>23</v>
      </c>
      <c r="M52" t="s">
        <v>24</v>
      </c>
      <c r="N52" t="s">
        <v>607</v>
      </c>
      <c r="O52" t="s">
        <v>23</v>
      </c>
      <c r="P52" t="s">
        <v>25</v>
      </c>
      <c r="Q52" t="s">
        <v>26</v>
      </c>
      <c r="R52" t="s">
        <v>27</v>
      </c>
      <c r="S52" t="s">
        <v>24</v>
      </c>
      <c r="T52" t="s">
        <v>1139</v>
      </c>
      <c r="U52" t="s">
        <v>596</v>
      </c>
    </row>
    <row r="53" spans="1:21" x14ac:dyDescent="0.25">
      <c r="A53" t="s">
        <v>910</v>
      </c>
      <c r="B53" t="s">
        <v>911</v>
      </c>
      <c r="C53">
        <v>100</v>
      </c>
      <c r="D53">
        <v>1</v>
      </c>
      <c r="E53">
        <v>0</v>
      </c>
      <c r="F53" t="s">
        <v>605</v>
      </c>
      <c r="G53">
        <v>300</v>
      </c>
      <c r="H53">
        <v>0</v>
      </c>
      <c r="I53" t="s">
        <v>22</v>
      </c>
      <c r="J53" t="s">
        <v>606</v>
      </c>
      <c r="K53" t="s">
        <v>57</v>
      </c>
      <c r="L53" t="s">
        <v>23</v>
      </c>
      <c r="M53" t="s">
        <v>24</v>
      </c>
      <c r="N53" t="s">
        <v>607</v>
      </c>
      <c r="O53" t="s">
        <v>23</v>
      </c>
      <c r="P53" t="s">
        <v>25</v>
      </c>
      <c r="Q53" t="s">
        <v>26</v>
      </c>
      <c r="R53" t="s">
        <v>27</v>
      </c>
      <c r="S53" t="s">
        <v>24</v>
      </c>
      <c r="T53" t="s">
        <v>1139</v>
      </c>
      <c r="U53" t="s">
        <v>596</v>
      </c>
    </row>
    <row r="54" spans="1:21" x14ac:dyDescent="0.25">
      <c r="A54" t="s">
        <v>942</v>
      </c>
      <c r="B54" t="s">
        <v>943</v>
      </c>
      <c r="C54">
        <v>100</v>
      </c>
      <c r="D54">
        <v>1</v>
      </c>
      <c r="E54">
        <v>0</v>
      </c>
      <c r="F54" t="s">
        <v>602</v>
      </c>
      <c r="G54">
        <v>100</v>
      </c>
      <c r="H54">
        <v>0</v>
      </c>
      <c r="I54" t="s">
        <v>22</v>
      </c>
      <c r="J54" t="s">
        <v>603</v>
      </c>
      <c r="K54" t="s">
        <v>344</v>
      </c>
      <c r="L54" t="s">
        <v>23</v>
      </c>
      <c r="M54" t="s">
        <v>24</v>
      </c>
      <c r="N54" t="s">
        <v>600</v>
      </c>
      <c r="O54" t="s">
        <v>23</v>
      </c>
      <c r="P54" t="s">
        <v>58</v>
      </c>
      <c r="Q54" t="s">
        <v>26</v>
      </c>
      <c r="R54" t="s">
        <v>33</v>
      </c>
      <c r="S54" t="s">
        <v>24</v>
      </c>
      <c r="T54" t="s">
        <v>604</v>
      </c>
      <c r="U54" t="s">
        <v>584</v>
      </c>
    </row>
    <row r="55" spans="1:21" x14ac:dyDescent="0.25">
      <c r="A55" t="s">
        <v>929</v>
      </c>
      <c r="B55" t="s">
        <v>911</v>
      </c>
      <c r="C55">
        <v>100</v>
      </c>
      <c r="D55">
        <v>1</v>
      </c>
      <c r="E55">
        <v>0</v>
      </c>
      <c r="F55" t="s">
        <v>598</v>
      </c>
      <c r="G55">
        <v>106</v>
      </c>
      <c r="H55">
        <v>6</v>
      </c>
      <c r="I55" t="s">
        <v>22</v>
      </c>
      <c r="J55" t="s">
        <v>599</v>
      </c>
      <c r="K55" t="s">
        <v>306</v>
      </c>
      <c r="L55" t="s">
        <v>23</v>
      </c>
      <c r="M55" t="s">
        <v>24</v>
      </c>
      <c r="N55" t="s">
        <v>600</v>
      </c>
      <c r="O55" t="s">
        <v>23</v>
      </c>
      <c r="P55" t="s">
        <v>307</v>
      </c>
      <c r="Q55" t="s">
        <v>26</v>
      </c>
      <c r="R55" t="s">
        <v>27</v>
      </c>
      <c r="S55" t="s">
        <v>24</v>
      </c>
      <c r="T55" t="s">
        <v>1138</v>
      </c>
      <c r="U55" t="s">
        <v>601</v>
      </c>
    </row>
    <row r="56" spans="1:21" x14ac:dyDescent="0.25">
      <c r="A56" t="s">
        <v>942</v>
      </c>
      <c r="B56" t="s">
        <v>943</v>
      </c>
      <c r="C56">
        <v>100</v>
      </c>
      <c r="D56">
        <v>1</v>
      </c>
      <c r="E56">
        <v>0</v>
      </c>
      <c r="F56" t="s">
        <v>594</v>
      </c>
      <c r="G56">
        <v>129</v>
      </c>
      <c r="H56">
        <v>29</v>
      </c>
      <c r="I56" t="s">
        <v>22</v>
      </c>
      <c r="J56" t="s">
        <v>595</v>
      </c>
      <c r="K56" t="s">
        <v>324</v>
      </c>
      <c r="L56" t="s">
        <v>23</v>
      </c>
      <c r="M56" t="s">
        <v>24</v>
      </c>
      <c r="N56" t="s">
        <v>596</v>
      </c>
      <c r="O56" t="s">
        <v>23</v>
      </c>
      <c r="P56" t="s">
        <v>58</v>
      </c>
      <c r="Q56" t="s">
        <v>26</v>
      </c>
      <c r="R56" t="s">
        <v>33</v>
      </c>
      <c r="S56" t="s">
        <v>24</v>
      </c>
      <c r="T56" t="s">
        <v>1137</v>
      </c>
      <c r="U56" t="s">
        <v>597</v>
      </c>
    </row>
    <row r="57" spans="1:21" x14ac:dyDescent="0.25">
      <c r="A57" t="s">
        <v>954</v>
      </c>
      <c r="B57" t="s">
        <v>955</v>
      </c>
      <c r="C57">
        <v>200</v>
      </c>
      <c r="D57">
        <v>1</v>
      </c>
      <c r="E57">
        <v>0</v>
      </c>
      <c r="F57" t="s">
        <v>582</v>
      </c>
      <c r="G57">
        <v>200</v>
      </c>
      <c r="H57">
        <v>0</v>
      </c>
      <c r="I57" t="s">
        <v>22</v>
      </c>
      <c r="J57" t="s">
        <v>583</v>
      </c>
      <c r="K57" t="s">
        <v>321</v>
      </c>
      <c r="L57" t="s">
        <v>23</v>
      </c>
      <c r="M57" t="s">
        <v>24</v>
      </c>
      <c r="N57" t="s">
        <v>584</v>
      </c>
      <c r="O57" t="s">
        <v>23</v>
      </c>
      <c r="P57" t="s">
        <v>25</v>
      </c>
      <c r="Q57" t="s">
        <v>26</v>
      </c>
      <c r="R57" t="s">
        <v>27</v>
      </c>
      <c r="S57" t="s">
        <v>24</v>
      </c>
      <c r="T57" t="s">
        <v>1133</v>
      </c>
      <c r="U57" t="s">
        <v>585</v>
      </c>
    </row>
    <row r="58" spans="1:21" x14ac:dyDescent="0.25">
      <c r="A58" t="s">
        <v>942</v>
      </c>
      <c r="B58" t="s">
        <v>943</v>
      </c>
      <c r="C58">
        <v>100</v>
      </c>
      <c r="D58">
        <v>2</v>
      </c>
      <c r="E58">
        <v>0</v>
      </c>
      <c r="F58" t="s">
        <v>586</v>
      </c>
      <c r="G58">
        <v>206</v>
      </c>
      <c r="H58">
        <v>6</v>
      </c>
      <c r="I58" t="s">
        <v>22</v>
      </c>
      <c r="J58" t="s">
        <v>587</v>
      </c>
      <c r="K58" t="s">
        <v>315</v>
      </c>
      <c r="L58" t="s">
        <v>23</v>
      </c>
      <c r="M58" t="s">
        <v>24</v>
      </c>
      <c r="N58" t="s">
        <v>588</v>
      </c>
      <c r="O58" t="s">
        <v>23</v>
      </c>
      <c r="P58" t="s">
        <v>25</v>
      </c>
      <c r="Q58" t="s">
        <v>26</v>
      </c>
      <c r="R58" t="s">
        <v>27</v>
      </c>
      <c r="S58" t="s">
        <v>24</v>
      </c>
      <c r="T58" t="s">
        <v>1134</v>
      </c>
      <c r="U58" t="s">
        <v>585</v>
      </c>
    </row>
    <row r="59" spans="1:21" x14ac:dyDescent="0.25">
      <c r="A59" t="s">
        <v>942</v>
      </c>
      <c r="B59" t="s">
        <v>943</v>
      </c>
      <c r="C59">
        <v>100</v>
      </c>
      <c r="D59">
        <v>1</v>
      </c>
      <c r="E59">
        <v>0</v>
      </c>
      <c r="F59" t="s">
        <v>589</v>
      </c>
      <c r="G59">
        <v>106</v>
      </c>
      <c r="H59">
        <v>6</v>
      </c>
      <c r="I59" t="s">
        <v>22</v>
      </c>
      <c r="J59" t="s">
        <v>590</v>
      </c>
      <c r="K59" t="s">
        <v>329</v>
      </c>
      <c r="L59" t="s">
        <v>23</v>
      </c>
      <c r="M59" t="s">
        <v>24</v>
      </c>
      <c r="N59" t="s">
        <v>591</v>
      </c>
      <c r="O59" t="s">
        <v>23</v>
      </c>
      <c r="P59" t="s">
        <v>58</v>
      </c>
      <c r="Q59" t="s">
        <v>26</v>
      </c>
      <c r="R59" t="s">
        <v>33</v>
      </c>
      <c r="S59" t="s">
        <v>24</v>
      </c>
      <c r="T59" t="s">
        <v>1135</v>
      </c>
      <c r="U59" t="s">
        <v>585</v>
      </c>
    </row>
    <row r="60" spans="1:21" x14ac:dyDescent="0.25">
      <c r="A60" t="s">
        <v>942</v>
      </c>
      <c r="B60" t="s">
        <v>943</v>
      </c>
      <c r="C60">
        <v>100</v>
      </c>
      <c r="D60">
        <v>1</v>
      </c>
      <c r="E60">
        <v>0</v>
      </c>
      <c r="F60" t="s">
        <v>592</v>
      </c>
      <c r="G60">
        <v>106</v>
      </c>
      <c r="H60">
        <v>6</v>
      </c>
      <c r="I60" t="s">
        <v>22</v>
      </c>
      <c r="J60" t="s">
        <v>593</v>
      </c>
      <c r="K60" t="s">
        <v>314</v>
      </c>
      <c r="L60" t="s">
        <v>23</v>
      </c>
      <c r="M60" t="s">
        <v>24</v>
      </c>
      <c r="N60" t="s">
        <v>585</v>
      </c>
      <c r="O60" t="s">
        <v>23</v>
      </c>
      <c r="P60" t="s">
        <v>25</v>
      </c>
      <c r="Q60" t="s">
        <v>26</v>
      </c>
      <c r="R60" t="s">
        <v>27</v>
      </c>
      <c r="S60" t="s">
        <v>24</v>
      </c>
      <c r="T60" t="s">
        <v>1136</v>
      </c>
      <c r="U60" t="s">
        <v>585</v>
      </c>
    </row>
    <row r="61" spans="1:21" x14ac:dyDescent="0.25">
      <c r="A61" t="s">
        <v>942</v>
      </c>
      <c r="B61" t="s">
        <v>943</v>
      </c>
      <c r="C61">
        <v>100</v>
      </c>
      <c r="D61">
        <v>1</v>
      </c>
      <c r="E61">
        <v>0</v>
      </c>
      <c r="F61" t="s">
        <v>579</v>
      </c>
      <c r="G61">
        <v>106</v>
      </c>
      <c r="H61">
        <v>6</v>
      </c>
      <c r="I61" t="s">
        <v>22</v>
      </c>
      <c r="J61" t="s">
        <v>580</v>
      </c>
      <c r="K61" t="s">
        <v>303</v>
      </c>
      <c r="L61" t="s">
        <v>23</v>
      </c>
      <c r="M61" t="s">
        <v>24</v>
      </c>
      <c r="N61" t="s">
        <v>581</v>
      </c>
      <c r="O61" t="s">
        <v>23</v>
      </c>
      <c r="P61" t="s">
        <v>58</v>
      </c>
      <c r="Q61" t="s">
        <v>26</v>
      </c>
      <c r="R61" t="s">
        <v>33</v>
      </c>
      <c r="S61" t="s">
        <v>24</v>
      </c>
      <c r="T61" t="s">
        <v>1132</v>
      </c>
      <c r="U61" t="s">
        <v>578</v>
      </c>
    </row>
    <row r="62" spans="1:21" x14ac:dyDescent="0.25">
      <c r="A62" t="s">
        <v>942</v>
      </c>
      <c r="B62" t="s">
        <v>943</v>
      </c>
      <c r="C62">
        <v>100</v>
      </c>
      <c r="D62">
        <v>2</v>
      </c>
      <c r="E62">
        <v>0</v>
      </c>
      <c r="F62" t="s">
        <v>574</v>
      </c>
      <c r="G62">
        <v>200</v>
      </c>
      <c r="H62">
        <v>0</v>
      </c>
      <c r="I62" t="s">
        <v>22</v>
      </c>
      <c r="J62" t="s">
        <v>575</v>
      </c>
      <c r="K62" t="s">
        <v>344</v>
      </c>
      <c r="L62" t="s">
        <v>23</v>
      </c>
      <c r="M62" t="s">
        <v>24</v>
      </c>
      <c r="N62" t="s">
        <v>576</v>
      </c>
      <c r="O62" t="s">
        <v>23</v>
      </c>
      <c r="P62" t="s">
        <v>25</v>
      </c>
      <c r="Q62" t="s">
        <v>26</v>
      </c>
      <c r="R62" t="s">
        <v>27</v>
      </c>
      <c r="S62" t="s">
        <v>24</v>
      </c>
      <c r="T62" t="s">
        <v>1130</v>
      </c>
      <c r="U62" t="s">
        <v>576</v>
      </c>
    </row>
    <row r="63" spans="1:21" x14ac:dyDescent="0.25">
      <c r="A63" t="s">
        <v>908</v>
      </c>
      <c r="B63" t="s">
        <v>909</v>
      </c>
      <c r="C63">
        <v>200</v>
      </c>
      <c r="D63">
        <v>1</v>
      </c>
      <c r="E63">
        <v>0</v>
      </c>
      <c r="F63" t="s">
        <v>577</v>
      </c>
      <c r="G63">
        <v>200</v>
      </c>
      <c r="H63">
        <v>0</v>
      </c>
      <c r="I63" t="s">
        <v>22</v>
      </c>
      <c r="J63" t="s">
        <v>347</v>
      </c>
      <c r="K63" t="s">
        <v>61</v>
      </c>
      <c r="L63" t="s">
        <v>23</v>
      </c>
      <c r="M63" t="s">
        <v>24</v>
      </c>
      <c r="N63" t="s">
        <v>578</v>
      </c>
      <c r="O63" t="s">
        <v>23</v>
      </c>
      <c r="P63" t="s">
        <v>25</v>
      </c>
      <c r="Q63" t="s">
        <v>26</v>
      </c>
      <c r="R63" t="s">
        <v>27</v>
      </c>
      <c r="S63" t="s">
        <v>24</v>
      </c>
      <c r="T63" t="s">
        <v>1131</v>
      </c>
      <c r="U63" t="s">
        <v>576</v>
      </c>
    </row>
    <row r="64" spans="1:21" x14ac:dyDescent="0.25">
      <c r="A64" t="s">
        <v>942</v>
      </c>
      <c r="B64" t="s">
        <v>943</v>
      </c>
      <c r="C64">
        <v>100</v>
      </c>
      <c r="D64">
        <v>1</v>
      </c>
      <c r="E64">
        <v>0</v>
      </c>
      <c r="F64" t="s">
        <v>571</v>
      </c>
      <c r="G64">
        <v>106</v>
      </c>
      <c r="H64">
        <v>6</v>
      </c>
      <c r="I64" t="s">
        <v>22</v>
      </c>
      <c r="J64" t="s">
        <v>572</v>
      </c>
      <c r="K64" t="s">
        <v>306</v>
      </c>
      <c r="L64" t="s">
        <v>23</v>
      </c>
      <c r="M64" t="s">
        <v>24</v>
      </c>
      <c r="N64" t="s">
        <v>573</v>
      </c>
      <c r="O64" t="s">
        <v>23</v>
      </c>
      <c r="P64" t="s">
        <v>58</v>
      </c>
      <c r="Q64" t="s">
        <v>26</v>
      </c>
      <c r="R64" t="s">
        <v>33</v>
      </c>
      <c r="S64" t="s">
        <v>24</v>
      </c>
      <c r="T64" t="s">
        <v>1129</v>
      </c>
      <c r="U64" t="s">
        <v>573</v>
      </c>
    </row>
    <row r="65" spans="1:21" x14ac:dyDescent="0.25">
      <c r="A65" t="s">
        <v>942</v>
      </c>
      <c r="B65" t="s">
        <v>943</v>
      </c>
      <c r="C65">
        <v>100</v>
      </c>
      <c r="D65">
        <v>1</v>
      </c>
      <c r="E65">
        <v>0</v>
      </c>
      <c r="F65" t="s">
        <v>568</v>
      </c>
      <c r="G65">
        <v>100</v>
      </c>
      <c r="H65">
        <v>0</v>
      </c>
      <c r="I65" t="s">
        <v>22</v>
      </c>
      <c r="J65" t="s">
        <v>569</v>
      </c>
      <c r="K65" t="s">
        <v>304</v>
      </c>
      <c r="L65" t="s">
        <v>23</v>
      </c>
      <c r="M65" t="s">
        <v>24</v>
      </c>
      <c r="N65" t="s">
        <v>570</v>
      </c>
      <c r="O65" t="s">
        <v>23</v>
      </c>
      <c r="P65" t="s">
        <v>58</v>
      </c>
      <c r="Q65" t="s">
        <v>26</v>
      </c>
      <c r="R65" t="s">
        <v>33</v>
      </c>
      <c r="S65" t="s">
        <v>24</v>
      </c>
      <c r="T65" t="s">
        <v>1128</v>
      </c>
      <c r="U65" t="s">
        <v>570</v>
      </c>
    </row>
    <row r="66" spans="1:21" x14ac:dyDescent="0.25">
      <c r="A66" t="s">
        <v>942</v>
      </c>
      <c r="B66" t="s">
        <v>943</v>
      </c>
      <c r="C66">
        <v>100</v>
      </c>
      <c r="D66">
        <v>2</v>
      </c>
      <c r="E66">
        <v>0</v>
      </c>
      <c r="F66" t="s">
        <v>565</v>
      </c>
      <c r="G66">
        <v>200</v>
      </c>
      <c r="H66">
        <v>0</v>
      </c>
      <c r="I66" t="s">
        <v>22</v>
      </c>
      <c r="J66" t="s">
        <v>566</v>
      </c>
      <c r="K66" t="s">
        <v>302</v>
      </c>
      <c r="L66" t="s">
        <v>23</v>
      </c>
      <c r="M66" t="s">
        <v>24</v>
      </c>
      <c r="N66" t="s">
        <v>567</v>
      </c>
      <c r="O66" t="s">
        <v>23</v>
      </c>
      <c r="P66" t="s">
        <v>58</v>
      </c>
      <c r="Q66" t="s">
        <v>26</v>
      </c>
      <c r="R66" t="s">
        <v>33</v>
      </c>
      <c r="S66" t="s">
        <v>24</v>
      </c>
      <c r="T66" t="s">
        <v>1127</v>
      </c>
      <c r="U66" t="s">
        <v>567</v>
      </c>
    </row>
    <row r="67" spans="1:21" x14ac:dyDescent="0.25">
      <c r="A67" t="s">
        <v>885</v>
      </c>
      <c r="B67" t="s">
        <v>886</v>
      </c>
      <c r="C67">
        <v>134.85</v>
      </c>
      <c r="D67">
        <v>1</v>
      </c>
      <c r="E67">
        <v>0</v>
      </c>
      <c r="F67" t="s">
        <v>559</v>
      </c>
      <c r="G67">
        <v>139.85</v>
      </c>
      <c r="H67">
        <v>5</v>
      </c>
      <c r="I67" t="s">
        <v>47</v>
      </c>
      <c r="J67" t="s">
        <v>560</v>
      </c>
      <c r="K67" t="s">
        <v>561</v>
      </c>
      <c r="L67" t="s">
        <v>562</v>
      </c>
      <c r="M67" t="s">
        <v>563</v>
      </c>
      <c r="N67" t="s">
        <v>564</v>
      </c>
      <c r="O67" t="s">
        <v>23</v>
      </c>
      <c r="P67" t="s">
        <v>48</v>
      </c>
      <c r="Q67" t="s">
        <v>49</v>
      </c>
      <c r="R67" t="s">
        <v>50</v>
      </c>
      <c r="S67" t="s">
        <v>24</v>
      </c>
      <c r="T67" t="s">
        <v>898</v>
      </c>
      <c r="U67" t="s">
        <v>564</v>
      </c>
    </row>
    <row r="68" spans="1:21" x14ac:dyDescent="0.25">
      <c r="A68" t="s">
        <v>942</v>
      </c>
      <c r="B68" t="s">
        <v>943</v>
      </c>
      <c r="C68">
        <v>100</v>
      </c>
      <c r="D68">
        <v>1</v>
      </c>
      <c r="E68">
        <v>0</v>
      </c>
      <c r="F68" t="s">
        <v>556</v>
      </c>
      <c r="G68">
        <v>106</v>
      </c>
      <c r="H68">
        <v>6</v>
      </c>
      <c r="I68" t="s">
        <v>22</v>
      </c>
      <c r="J68" t="s">
        <v>557</v>
      </c>
      <c r="K68" t="s">
        <v>305</v>
      </c>
      <c r="L68" t="s">
        <v>23</v>
      </c>
      <c r="M68" t="s">
        <v>24</v>
      </c>
      <c r="N68" t="s">
        <v>558</v>
      </c>
      <c r="O68" t="s">
        <v>23</v>
      </c>
      <c r="P68" t="s">
        <v>25</v>
      </c>
      <c r="Q68" t="s">
        <v>26</v>
      </c>
      <c r="R68" t="s">
        <v>27</v>
      </c>
      <c r="S68" t="s">
        <v>24</v>
      </c>
      <c r="T68" t="s">
        <v>1126</v>
      </c>
      <c r="U68" t="s">
        <v>558</v>
      </c>
    </row>
    <row r="69" spans="1:21" x14ac:dyDescent="0.25">
      <c r="A69" t="s">
        <v>942</v>
      </c>
      <c r="B69" t="s">
        <v>943</v>
      </c>
      <c r="C69">
        <v>100</v>
      </c>
      <c r="D69">
        <v>1</v>
      </c>
      <c r="E69">
        <v>0</v>
      </c>
      <c r="F69" t="s">
        <v>553</v>
      </c>
      <c r="G69">
        <v>106</v>
      </c>
      <c r="H69">
        <v>6</v>
      </c>
      <c r="I69" t="s">
        <v>22</v>
      </c>
      <c r="J69" t="s">
        <v>554</v>
      </c>
      <c r="K69" t="s">
        <v>65</v>
      </c>
      <c r="L69" t="s">
        <v>23</v>
      </c>
      <c r="M69" t="s">
        <v>24</v>
      </c>
      <c r="N69" t="s">
        <v>555</v>
      </c>
      <c r="O69" t="s">
        <v>23</v>
      </c>
      <c r="P69" t="s">
        <v>25</v>
      </c>
      <c r="Q69" t="s">
        <v>26</v>
      </c>
      <c r="R69" t="s">
        <v>27</v>
      </c>
      <c r="S69" t="s">
        <v>24</v>
      </c>
      <c r="T69" t="s">
        <v>1125</v>
      </c>
      <c r="U69" t="s">
        <v>555</v>
      </c>
    </row>
    <row r="70" spans="1:21" x14ac:dyDescent="0.25">
      <c r="A70" t="s">
        <v>942</v>
      </c>
      <c r="B70" t="s">
        <v>943</v>
      </c>
      <c r="C70">
        <v>100</v>
      </c>
      <c r="D70">
        <v>1</v>
      </c>
      <c r="E70">
        <v>0</v>
      </c>
      <c r="F70" t="s">
        <v>546</v>
      </c>
      <c r="G70">
        <v>106</v>
      </c>
      <c r="H70">
        <v>6</v>
      </c>
      <c r="I70" t="s">
        <v>22</v>
      </c>
      <c r="J70" t="s">
        <v>547</v>
      </c>
      <c r="K70" t="s">
        <v>359</v>
      </c>
      <c r="L70" t="s">
        <v>23</v>
      </c>
      <c r="M70" t="s">
        <v>24</v>
      </c>
      <c r="N70" t="s">
        <v>548</v>
      </c>
      <c r="O70" t="s">
        <v>23</v>
      </c>
      <c r="P70" t="s">
        <v>25</v>
      </c>
      <c r="Q70" t="s">
        <v>26</v>
      </c>
      <c r="R70" t="s">
        <v>27</v>
      </c>
      <c r="S70" t="s">
        <v>24</v>
      </c>
      <c r="T70" t="s">
        <v>1122</v>
      </c>
      <c r="U70" t="s">
        <v>548</v>
      </c>
    </row>
    <row r="71" spans="1:21" x14ac:dyDescent="0.25">
      <c r="A71" t="s">
        <v>942</v>
      </c>
      <c r="B71" t="s">
        <v>943</v>
      </c>
      <c r="C71">
        <v>100</v>
      </c>
      <c r="D71">
        <v>1</v>
      </c>
      <c r="E71">
        <v>0</v>
      </c>
      <c r="F71" t="s">
        <v>549</v>
      </c>
      <c r="G71">
        <v>106</v>
      </c>
      <c r="H71">
        <v>6</v>
      </c>
      <c r="I71" t="s">
        <v>22</v>
      </c>
      <c r="J71" t="s">
        <v>550</v>
      </c>
      <c r="K71" t="s">
        <v>346</v>
      </c>
      <c r="L71" t="s">
        <v>23</v>
      </c>
      <c r="M71" t="s">
        <v>24</v>
      </c>
      <c r="N71" t="s">
        <v>548</v>
      </c>
      <c r="O71" t="s">
        <v>23</v>
      </c>
      <c r="P71" t="s">
        <v>25</v>
      </c>
      <c r="Q71" t="s">
        <v>26</v>
      </c>
      <c r="R71" t="s">
        <v>27</v>
      </c>
      <c r="S71" t="s">
        <v>24</v>
      </c>
      <c r="T71" t="s">
        <v>1123</v>
      </c>
      <c r="U71" t="s">
        <v>548</v>
      </c>
    </row>
    <row r="72" spans="1:21" x14ac:dyDescent="0.25">
      <c r="A72" t="s">
        <v>942</v>
      </c>
      <c r="B72" t="s">
        <v>943</v>
      </c>
      <c r="C72">
        <v>100</v>
      </c>
      <c r="D72">
        <v>1</v>
      </c>
      <c r="E72">
        <v>0</v>
      </c>
      <c r="F72" t="s">
        <v>551</v>
      </c>
      <c r="G72">
        <v>106</v>
      </c>
      <c r="H72">
        <v>6</v>
      </c>
      <c r="I72" t="s">
        <v>22</v>
      </c>
      <c r="J72" t="s">
        <v>552</v>
      </c>
      <c r="K72" t="s">
        <v>57</v>
      </c>
      <c r="L72" t="s">
        <v>23</v>
      </c>
      <c r="M72" t="s">
        <v>24</v>
      </c>
      <c r="N72" t="s">
        <v>548</v>
      </c>
      <c r="O72" t="s">
        <v>23</v>
      </c>
      <c r="P72" t="s">
        <v>25</v>
      </c>
      <c r="Q72" t="s">
        <v>26</v>
      </c>
      <c r="R72" t="s">
        <v>27</v>
      </c>
      <c r="S72" t="s">
        <v>24</v>
      </c>
      <c r="T72" t="s">
        <v>1124</v>
      </c>
      <c r="U72" t="s">
        <v>548</v>
      </c>
    </row>
    <row r="73" spans="1:21" x14ac:dyDescent="0.25">
      <c r="A73" t="s">
        <v>942</v>
      </c>
      <c r="B73" t="s">
        <v>943</v>
      </c>
      <c r="C73">
        <v>100</v>
      </c>
      <c r="D73">
        <v>1</v>
      </c>
      <c r="E73">
        <v>0</v>
      </c>
      <c r="F73" t="s">
        <v>539</v>
      </c>
      <c r="G73">
        <v>106</v>
      </c>
      <c r="H73">
        <v>6</v>
      </c>
      <c r="I73" t="s">
        <v>22</v>
      </c>
      <c r="J73" t="s">
        <v>540</v>
      </c>
      <c r="K73" t="s">
        <v>363</v>
      </c>
      <c r="L73" t="s">
        <v>23</v>
      </c>
      <c r="M73" t="s">
        <v>24</v>
      </c>
      <c r="N73" t="s">
        <v>541</v>
      </c>
      <c r="O73" t="s">
        <v>23</v>
      </c>
      <c r="P73" t="s">
        <v>25</v>
      </c>
      <c r="Q73" t="s">
        <v>26</v>
      </c>
      <c r="R73" t="s">
        <v>27</v>
      </c>
      <c r="S73" t="s">
        <v>24</v>
      </c>
      <c r="T73" t="s">
        <v>1119</v>
      </c>
      <c r="U73" t="s">
        <v>541</v>
      </c>
    </row>
    <row r="74" spans="1:21" x14ac:dyDescent="0.25">
      <c r="A74" t="s">
        <v>942</v>
      </c>
      <c r="B74" t="s">
        <v>943</v>
      </c>
      <c r="C74">
        <v>100</v>
      </c>
      <c r="D74">
        <v>2</v>
      </c>
      <c r="E74">
        <v>0</v>
      </c>
      <c r="F74" t="s">
        <v>542</v>
      </c>
      <c r="G74">
        <v>206</v>
      </c>
      <c r="H74">
        <v>6</v>
      </c>
      <c r="I74" t="s">
        <v>22</v>
      </c>
      <c r="J74" t="s">
        <v>543</v>
      </c>
      <c r="K74" t="s">
        <v>361</v>
      </c>
      <c r="L74" t="s">
        <v>23</v>
      </c>
      <c r="M74" t="s">
        <v>24</v>
      </c>
      <c r="N74" t="s">
        <v>541</v>
      </c>
      <c r="O74" t="s">
        <v>23</v>
      </c>
      <c r="P74" t="s">
        <v>25</v>
      </c>
      <c r="Q74" t="s">
        <v>26</v>
      </c>
      <c r="R74" t="s">
        <v>27</v>
      </c>
      <c r="S74" t="s">
        <v>24</v>
      </c>
      <c r="T74" t="s">
        <v>1120</v>
      </c>
      <c r="U74" t="s">
        <v>541</v>
      </c>
    </row>
    <row r="75" spans="1:21" x14ac:dyDescent="0.25">
      <c r="A75" t="s">
        <v>942</v>
      </c>
      <c r="B75" t="s">
        <v>943</v>
      </c>
      <c r="C75">
        <v>100</v>
      </c>
      <c r="D75">
        <v>1</v>
      </c>
      <c r="E75">
        <v>0</v>
      </c>
      <c r="F75" t="s">
        <v>544</v>
      </c>
      <c r="G75">
        <v>106</v>
      </c>
      <c r="H75">
        <v>6</v>
      </c>
      <c r="I75" t="s">
        <v>22</v>
      </c>
      <c r="J75" t="s">
        <v>545</v>
      </c>
      <c r="K75" t="s">
        <v>329</v>
      </c>
      <c r="L75" t="s">
        <v>23</v>
      </c>
      <c r="M75" t="s">
        <v>24</v>
      </c>
      <c r="N75" t="s">
        <v>541</v>
      </c>
      <c r="O75" t="s">
        <v>23</v>
      </c>
      <c r="P75" t="s">
        <v>58</v>
      </c>
      <c r="Q75" t="s">
        <v>26</v>
      </c>
      <c r="R75" t="s">
        <v>33</v>
      </c>
      <c r="S75" t="s">
        <v>24</v>
      </c>
      <c r="T75" t="s">
        <v>1121</v>
      </c>
      <c r="U75" t="s">
        <v>541</v>
      </c>
    </row>
    <row r="76" spans="1:21" x14ac:dyDescent="0.25">
      <c r="A76" t="s">
        <v>942</v>
      </c>
      <c r="B76" t="s">
        <v>943</v>
      </c>
      <c r="C76">
        <v>100</v>
      </c>
      <c r="D76">
        <v>1</v>
      </c>
      <c r="E76">
        <v>0</v>
      </c>
      <c r="F76" t="s">
        <v>533</v>
      </c>
      <c r="G76">
        <v>106</v>
      </c>
      <c r="H76">
        <v>6</v>
      </c>
      <c r="I76" t="s">
        <v>22</v>
      </c>
      <c r="J76" t="s">
        <v>534</v>
      </c>
      <c r="K76" t="s">
        <v>339</v>
      </c>
      <c r="L76" t="s">
        <v>23</v>
      </c>
      <c r="M76" t="s">
        <v>24</v>
      </c>
      <c r="N76" t="s">
        <v>530</v>
      </c>
      <c r="O76" t="s">
        <v>23</v>
      </c>
      <c r="P76" t="s">
        <v>58</v>
      </c>
      <c r="Q76" t="s">
        <v>26</v>
      </c>
      <c r="R76" t="s">
        <v>33</v>
      </c>
      <c r="S76" t="s">
        <v>24</v>
      </c>
      <c r="T76" t="s">
        <v>1116</v>
      </c>
      <c r="U76" t="s">
        <v>535</v>
      </c>
    </row>
    <row r="77" spans="1:21" x14ac:dyDescent="0.25">
      <c r="A77" t="s">
        <v>912</v>
      </c>
      <c r="B77" t="s">
        <v>912</v>
      </c>
      <c r="C77">
        <v>400</v>
      </c>
      <c r="D77">
        <v>1</v>
      </c>
      <c r="E77">
        <v>0</v>
      </c>
      <c r="F77" t="s">
        <v>536</v>
      </c>
      <c r="G77">
        <v>400</v>
      </c>
      <c r="H77">
        <v>0</v>
      </c>
      <c r="I77" t="s">
        <v>22</v>
      </c>
      <c r="J77" t="s">
        <v>504</v>
      </c>
      <c r="K77" t="s">
        <v>57</v>
      </c>
      <c r="L77" t="s">
        <v>23</v>
      </c>
      <c r="M77" t="s">
        <v>24</v>
      </c>
      <c r="N77" t="s">
        <v>535</v>
      </c>
      <c r="O77" t="s">
        <v>23</v>
      </c>
      <c r="P77" t="s">
        <v>58</v>
      </c>
      <c r="Q77" t="s">
        <v>26</v>
      </c>
      <c r="R77" t="s">
        <v>33</v>
      </c>
      <c r="S77" t="s">
        <v>24</v>
      </c>
      <c r="T77" t="s">
        <v>1117</v>
      </c>
      <c r="U77" t="s">
        <v>535</v>
      </c>
    </row>
    <row r="78" spans="1:21" x14ac:dyDescent="0.25">
      <c r="A78" t="s">
        <v>942</v>
      </c>
      <c r="B78" t="s">
        <v>943</v>
      </c>
      <c r="C78">
        <v>100</v>
      </c>
      <c r="D78">
        <v>1</v>
      </c>
      <c r="E78">
        <v>0</v>
      </c>
      <c r="F78" t="s">
        <v>537</v>
      </c>
      <c r="G78">
        <v>106</v>
      </c>
      <c r="H78">
        <v>6</v>
      </c>
      <c r="I78" t="s">
        <v>22</v>
      </c>
      <c r="J78" t="s">
        <v>538</v>
      </c>
      <c r="K78" t="s">
        <v>65</v>
      </c>
      <c r="L78" t="s">
        <v>23</v>
      </c>
      <c r="M78" t="s">
        <v>24</v>
      </c>
      <c r="N78" t="s">
        <v>530</v>
      </c>
      <c r="O78" t="s">
        <v>23</v>
      </c>
      <c r="P78" t="s">
        <v>58</v>
      </c>
      <c r="Q78" t="s">
        <v>26</v>
      </c>
      <c r="R78" t="s">
        <v>33</v>
      </c>
      <c r="S78" t="s">
        <v>24</v>
      </c>
      <c r="T78" t="s">
        <v>1118</v>
      </c>
      <c r="U78" t="s">
        <v>535</v>
      </c>
    </row>
    <row r="79" spans="1:21" x14ac:dyDescent="0.25">
      <c r="A79" t="s">
        <v>942</v>
      </c>
      <c r="B79" t="s">
        <v>943</v>
      </c>
      <c r="C79">
        <v>100</v>
      </c>
      <c r="D79">
        <v>1</v>
      </c>
      <c r="E79">
        <v>0</v>
      </c>
      <c r="F79" t="s">
        <v>528</v>
      </c>
      <c r="G79">
        <v>100</v>
      </c>
      <c r="H79">
        <v>0</v>
      </c>
      <c r="I79" t="s">
        <v>22</v>
      </c>
      <c r="J79" t="s">
        <v>529</v>
      </c>
      <c r="K79" t="s">
        <v>342</v>
      </c>
      <c r="L79" t="s">
        <v>23</v>
      </c>
      <c r="M79" t="s">
        <v>24</v>
      </c>
      <c r="N79" t="s">
        <v>524</v>
      </c>
      <c r="O79" t="s">
        <v>23</v>
      </c>
      <c r="P79" t="s">
        <v>58</v>
      </c>
      <c r="Q79" t="s">
        <v>26</v>
      </c>
      <c r="R79" t="s">
        <v>33</v>
      </c>
      <c r="S79" t="s">
        <v>24</v>
      </c>
      <c r="T79" t="s">
        <v>1114</v>
      </c>
      <c r="U79" t="s">
        <v>530</v>
      </c>
    </row>
    <row r="80" spans="1:21" x14ac:dyDescent="0.25">
      <c r="A80" t="s">
        <v>910</v>
      </c>
      <c r="B80" t="s">
        <v>911</v>
      </c>
      <c r="C80">
        <v>100</v>
      </c>
      <c r="D80">
        <v>1</v>
      </c>
      <c r="E80">
        <v>0</v>
      </c>
      <c r="F80" t="s">
        <v>531</v>
      </c>
      <c r="G80">
        <v>100</v>
      </c>
      <c r="H80">
        <v>0</v>
      </c>
      <c r="I80" t="s">
        <v>22</v>
      </c>
      <c r="J80" t="s">
        <v>532</v>
      </c>
      <c r="K80" t="s">
        <v>331</v>
      </c>
      <c r="L80" t="s">
        <v>23</v>
      </c>
      <c r="M80" t="s">
        <v>24</v>
      </c>
      <c r="N80" t="s">
        <v>530</v>
      </c>
      <c r="O80" t="s">
        <v>23</v>
      </c>
      <c r="P80" t="s">
        <v>25</v>
      </c>
      <c r="Q80" t="s">
        <v>26</v>
      </c>
      <c r="R80" t="s">
        <v>27</v>
      </c>
      <c r="S80" t="s">
        <v>24</v>
      </c>
      <c r="T80" t="s">
        <v>1115</v>
      </c>
      <c r="U80" t="s">
        <v>530</v>
      </c>
    </row>
    <row r="81" spans="1:21" x14ac:dyDescent="0.25">
      <c r="A81" t="s">
        <v>942</v>
      </c>
      <c r="B81" t="s">
        <v>943</v>
      </c>
      <c r="C81">
        <v>100</v>
      </c>
      <c r="D81">
        <v>1</v>
      </c>
      <c r="E81">
        <v>0</v>
      </c>
      <c r="F81" t="s">
        <v>522</v>
      </c>
      <c r="G81">
        <v>100</v>
      </c>
      <c r="H81">
        <v>0</v>
      </c>
      <c r="I81" t="s">
        <v>22</v>
      </c>
      <c r="J81" t="s">
        <v>523</v>
      </c>
      <c r="K81" t="s">
        <v>323</v>
      </c>
      <c r="L81" t="s">
        <v>23</v>
      </c>
      <c r="M81" t="s">
        <v>24</v>
      </c>
      <c r="N81" t="s">
        <v>524</v>
      </c>
      <c r="O81" t="s">
        <v>23</v>
      </c>
      <c r="P81" t="s">
        <v>25</v>
      </c>
      <c r="Q81" t="s">
        <v>26</v>
      </c>
      <c r="R81" t="s">
        <v>27</v>
      </c>
      <c r="S81" t="s">
        <v>24</v>
      </c>
      <c r="T81" t="s">
        <v>1112</v>
      </c>
      <c r="U81" t="s">
        <v>524</v>
      </c>
    </row>
    <row r="82" spans="1:21" x14ac:dyDescent="0.25">
      <c r="A82" t="s">
        <v>890</v>
      </c>
      <c r="B82" t="s">
        <v>890</v>
      </c>
      <c r="C82">
        <v>100</v>
      </c>
      <c r="D82">
        <v>1</v>
      </c>
      <c r="E82">
        <v>0</v>
      </c>
      <c r="F82" t="s">
        <v>525</v>
      </c>
      <c r="G82">
        <v>200</v>
      </c>
      <c r="H82">
        <v>0</v>
      </c>
      <c r="I82" t="s">
        <v>22</v>
      </c>
      <c r="J82" t="s">
        <v>526</v>
      </c>
      <c r="K82" t="s">
        <v>527</v>
      </c>
      <c r="L82" t="s">
        <v>23</v>
      </c>
      <c r="M82" t="s">
        <v>24</v>
      </c>
      <c r="N82" t="s">
        <v>524</v>
      </c>
      <c r="O82" t="s">
        <v>23</v>
      </c>
      <c r="P82" t="s">
        <v>58</v>
      </c>
      <c r="Q82" t="s">
        <v>26</v>
      </c>
      <c r="R82" t="s">
        <v>33</v>
      </c>
      <c r="S82" t="s">
        <v>24</v>
      </c>
      <c r="T82" t="s">
        <v>1113</v>
      </c>
      <c r="U82" t="s">
        <v>524</v>
      </c>
    </row>
    <row r="83" spans="1:21" x14ac:dyDescent="0.25">
      <c r="A83" t="s">
        <v>942</v>
      </c>
      <c r="B83" t="s">
        <v>943</v>
      </c>
      <c r="C83">
        <v>100</v>
      </c>
      <c r="D83">
        <v>1</v>
      </c>
      <c r="E83">
        <v>0</v>
      </c>
      <c r="F83" t="s">
        <v>525</v>
      </c>
      <c r="G83">
        <v>200</v>
      </c>
      <c r="H83">
        <v>0</v>
      </c>
      <c r="I83" t="s">
        <v>22</v>
      </c>
      <c r="J83" t="s">
        <v>526</v>
      </c>
      <c r="K83" t="s">
        <v>527</v>
      </c>
      <c r="L83" t="s">
        <v>23</v>
      </c>
      <c r="M83" t="s">
        <v>24</v>
      </c>
      <c r="N83" t="s">
        <v>524</v>
      </c>
      <c r="O83" t="s">
        <v>23</v>
      </c>
      <c r="P83" t="s">
        <v>58</v>
      </c>
      <c r="Q83" t="s">
        <v>26</v>
      </c>
      <c r="R83" t="s">
        <v>33</v>
      </c>
      <c r="S83" t="s">
        <v>24</v>
      </c>
      <c r="T83" t="s">
        <v>1113</v>
      </c>
      <c r="U83" t="s">
        <v>524</v>
      </c>
    </row>
    <row r="84" spans="1:21" x14ac:dyDescent="0.25">
      <c r="A84" t="s">
        <v>942</v>
      </c>
      <c r="B84" t="s">
        <v>943</v>
      </c>
      <c r="C84">
        <v>100</v>
      </c>
      <c r="D84">
        <v>1</v>
      </c>
      <c r="E84">
        <v>0</v>
      </c>
      <c r="F84" t="s">
        <v>517</v>
      </c>
      <c r="G84">
        <v>106</v>
      </c>
      <c r="H84">
        <v>6</v>
      </c>
      <c r="I84" t="s">
        <v>22</v>
      </c>
      <c r="J84" t="s">
        <v>518</v>
      </c>
      <c r="K84" t="s">
        <v>306</v>
      </c>
      <c r="L84" t="s">
        <v>23</v>
      </c>
      <c r="M84" t="s">
        <v>24</v>
      </c>
      <c r="N84" t="s">
        <v>519</v>
      </c>
      <c r="O84" t="s">
        <v>23</v>
      </c>
      <c r="P84" t="s">
        <v>25</v>
      </c>
      <c r="Q84" t="s">
        <v>26</v>
      </c>
      <c r="R84" t="s">
        <v>27</v>
      </c>
      <c r="S84" t="s">
        <v>24</v>
      </c>
      <c r="T84" t="s">
        <v>1110</v>
      </c>
      <c r="U84" t="s">
        <v>519</v>
      </c>
    </row>
    <row r="85" spans="1:21" x14ac:dyDescent="0.25">
      <c r="A85" t="s">
        <v>942</v>
      </c>
      <c r="B85" t="s">
        <v>943</v>
      </c>
      <c r="C85">
        <v>100</v>
      </c>
      <c r="D85">
        <v>1</v>
      </c>
      <c r="E85">
        <v>0</v>
      </c>
      <c r="F85" t="s">
        <v>520</v>
      </c>
      <c r="G85">
        <v>100</v>
      </c>
      <c r="H85">
        <v>0</v>
      </c>
      <c r="I85" t="s">
        <v>22</v>
      </c>
      <c r="J85" t="s">
        <v>521</v>
      </c>
      <c r="K85" t="s">
        <v>332</v>
      </c>
      <c r="L85" t="s">
        <v>23</v>
      </c>
      <c r="M85" t="s">
        <v>24</v>
      </c>
      <c r="N85" t="s">
        <v>519</v>
      </c>
      <c r="O85" t="s">
        <v>23</v>
      </c>
      <c r="P85" t="s">
        <v>25</v>
      </c>
      <c r="Q85" t="s">
        <v>26</v>
      </c>
      <c r="R85" t="s">
        <v>27</v>
      </c>
      <c r="S85" t="s">
        <v>24</v>
      </c>
      <c r="T85" t="s">
        <v>1111</v>
      </c>
      <c r="U85" t="s">
        <v>519</v>
      </c>
    </row>
    <row r="86" spans="1:21" x14ac:dyDescent="0.25">
      <c r="A86" t="s">
        <v>942</v>
      </c>
      <c r="B86" t="s">
        <v>943</v>
      </c>
      <c r="C86">
        <v>100</v>
      </c>
      <c r="D86">
        <v>1</v>
      </c>
      <c r="E86">
        <v>0</v>
      </c>
      <c r="F86" t="s">
        <v>515</v>
      </c>
      <c r="G86">
        <v>100</v>
      </c>
      <c r="H86">
        <v>0</v>
      </c>
      <c r="I86" t="s">
        <v>22</v>
      </c>
      <c r="J86" t="s">
        <v>516</v>
      </c>
      <c r="K86" t="s">
        <v>331</v>
      </c>
      <c r="L86" t="s">
        <v>23</v>
      </c>
      <c r="M86" t="s">
        <v>24</v>
      </c>
      <c r="N86" t="s">
        <v>514</v>
      </c>
      <c r="O86" t="s">
        <v>23</v>
      </c>
      <c r="P86" t="s">
        <v>58</v>
      </c>
      <c r="Q86" t="s">
        <v>26</v>
      </c>
      <c r="R86" t="s">
        <v>33</v>
      </c>
      <c r="S86" t="s">
        <v>24</v>
      </c>
      <c r="T86" t="s">
        <v>1109</v>
      </c>
      <c r="U86" t="s">
        <v>514</v>
      </c>
    </row>
    <row r="87" spans="1:21" x14ac:dyDescent="0.25">
      <c r="A87" t="s">
        <v>942</v>
      </c>
      <c r="B87" t="s">
        <v>943</v>
      </c>
      <c r="C87">
        <v>100</v>
      </c>
      <c r="D87">
        <v>1</v>
      </c>
      <c r="E87">
        <v>0</v>
      </c>
      <c r="F87" t="s">
        <v>510</v>
      </c>
      <c r="G87">
        <v>106</v>
      </c>
      <c r="H87">
        <v>6</v>
      </c>
      <c r="I87" t="s">
        <v>22</v>
      </c>
      <c r="J87" t="s">
        <v>362</v>
      </c>
      <c r="K87" t="s">
        <v>303</v>
      </c>
      <c r="L87" t="s">
        <v>23</v>
      </c>
      <c r="M87" t="s">
        <v>24</v>
      </c>
      <c r="N87" t="s">
        <v>511</v>
      </c>
      <c r="O87" t="s">
        <v>23</v>
      </c>
      <c r="P87" t="s">
        <v>25</v>
      </c>
      <c r="Q87" t="s">
        <v>26</v>
      </c>
      <c r="R87" t="s">
        <v>27</v>
      </c>
      <c r="S87" t="s">
        <v>24</v>
      </c>
      <c r="T87" t="s">
        <v>1107</v>
      </c>
      <c r="U87" t="s">
        <v>511</v>
      </c>
    </row>
    <row r="88" spans="1:21" x14ac:dyDescent="0.25">
      <c r="A88" t="s">
        <v>890</v>
      </c>
      <c r="B88" t="s">
        <v>890</v>
      </c>
      <c r="C88">
        <v>100</v>
      </c>
      <c r="D88">
        <v>1</v>
      </c>
      <c r="E88">
        <v>0</v>
      </c>
      <c r="F88" t="s">
        <v>512</v>
      </c>
      <c r="G88">
        <v>106</v>
      </c>
      <c r="H88">
        <v>6</v>
      </c>
      <c r="I88" t="s">
        <v>22</v>
      </c>
      <c r="J88" t="s">
        <v>513</v>
      </c>
      <c r="K88" t="s">
        <v>306</v>
      </c>
      <c r="L88" t="s">
        <v>23</v>
      </c>
      <c r="M88" t="s">
        <v>24</v>
      </c>
      <c r="N88" t="s">
        <v>514</v>
      </c>
      <c r="O88" t="s">
        <v>23</v>
      </c>
      <c r="P88" t="s">
        <v>25</v>
      </c>
      <c r="Q88" t="s">
        <v>26</v>
      </c>
      <c r="R88" t="s">
        <v>27</v>
      </c>
      <c r="S88" t="s">
        <v>24</v>
      </c>
      <c r="T88" t="s">
        <v>1108</v>
      </c>
      <c r="U88" t="s">
        <v>511</v>
      </c>
    </row>
    <row r="89" spans="1:21" x14ac:dyDescent="0.25">
      <c r="A89" t="s">
        <v>942</v>
      </c>
      <c r="B89" t="s">
        <v>943</v>
      </c>
      <c r="C89">
        <v>100</v>
      </c>
      <c r="D89">
        <v>1</v>
      </c>
      <c r="E89">
        <v>0</v>
      </c>
      <c r="F89" t="s">
        <v>505</v>
      </c>
      <c r="G89">
        <v>106</v>
      </c>
      <c r="H89">
        <v>6</v>
      </c>
      <c r="I89" t="s">
        <v>22</v>
      </c>
      <c r="J89" t="s">
        <v>506</v>
      </c>
      <c r="K89" t="s">
        <v>306</v>
      </c>
      <c r="L89" t="s">
        <v>23</v>
      </c>
      <c r="M89" t="s">
        <v>24</v>
      </c>
      <c r="N89" t="s">
        <v>507</v>
      </c>
      <c r="O89" t="s">
        <v>23</v>
      </c>
      <c r="P89" t="s">
        <v>25</v>
      </c>
      <c r="Q89" t="s">
        <v>26</v>
      </c>
      <c r="R89" t="s">
        <v>27</v>
      </c>
      <c r="S89" t="s">
        <v>24</v>
      </c>
      <c r="T89" t="s">
        <v>1105</v>
      </c>
      <c r="U89" t="s">
        <v>507</v>
      </c>
    </row>
    <row r="90" spans="1:21" x14ac:dyDescent="0.25">
      <c r="A90" t="s">
        <v>942</v>
      </c>
      <c r="B90" t="s">
        <v>943</v>
      </c>
      <c r="C90">
        <v>100</v>
      </c>
      <c r="D90">
        <v>1</v>
      </c>
      <c r="E90">
        <v>0</v>
      </c>
      <c r="F90" t="s">
        <v>508</v>
      </c>
      <c r="G90">
        <v>106</v>
      </c>
      <c r="H90">
        <v>6</v>
      </c>
      <c r="I90" t="s">
        <v>22</v>
      </c>
      <c r="J90" t="s">
        <v>509</v>
      </c>
      <c r="K90" t="s">
        <v>341</v>
      </c>
      <c r="L90" t="s">
        <v>23</v>
      </c>
      <c r="M90" t="s">
        <v>24</v>
      </c>
      <c r="N90" t="s">
        <v>507</v>
      </c>
      <c r="O90" t="s">
        <v>23</v>
      </c>
      <c r="P90" t="s">
        <v>25</v>
      </c>
      <c r="Q90" t="s">
        <v>26</v>
      </c>
      <c r="R90" t="s">
        <v>27</v>
      </c>
      <c r="S90" t="s">
        <v>24</v>
      </c>
      <c r="T90" t="s">
        <v>1106</v>
      </c>
      <c r="U90" t="s">
        <v>507</v>
      </c>
    </row>
    <row r="91" spans="1:21" x14ac:dyDescent="0.25">
      <c r="A91" t="s">
        <v>942</v>
      </c>
      <c r="B91" t="s">
        <v>943</v>
      </c>
      <c r="C91">
        <v>100</v>
      </c>
      <c r="D91">
        <v>1</v>
      </c>
      <c r="E91">
        <v>0</v>
      </c>
      <c r="F91" t="s">
        <v>496</v>
      </c>
      <c r="G91">
        <v>106</v>
      </c>
      <c r="H91">
        <v>6</v>
      </c>
      <c r="I91" t="s">
        <v>22</v>
      </c>
      <c r="J91" t="s">
        <v>497</v>
      </c>
      <c r="K91" t="s">
        <v>311</v>
      </c>
      <c r="L91" t="s">
        <v>23</v>
      </c>
      <c r="M91" t="s">
        <v>24</v>
      </c>
      <c r="N91" t="s">
        <v>498</v>
      </c>
      <c r="O91" t="s">
        <v>23</v>
      </c>
      <c r="P91" t="s">
        <v>25</v>
      </c>
      <c r="Q91" t="s">
        <v>26</v>
      </c>
      <c r="R91" t="s">
        <v>27</v>
      </c>
      <c r="S91" t="s">
        <v>24</v>
      </c>
      <c r="T91" t="s">
        <v>1101</v>
      </c>
      <c r="U91" t="s">
        <v>498</v>
      </c>
    </row>
    <row r="92" spans="1:21" x14ac:dyDescent="0.25">
      <c r="A92" t="s">
        <v>942</v>
      </c>
      <c r="B92" t="s">
        <v>943</v>
      </c>
      <c r="C92">
        <v>100</v>
      </c>
      <c r="D92">
        <v>1</v>
      </c>
      <c r="E92">
        <v>0</v>
      </c>
      <c r="F92" t="s">
        <v>499</v>
      </c>
      <c r="G92">
        <v>100</v>
      </c>
      <c r="H92">
        <v>0</v>
      </c>
      <c r="I92" t="s">
        <v>22</v>
      </c>
      <c r="J92" t="s">
        <v>500</v>
      </c>
      <c r="K92" t="s">
        <v>328</v>
      </c>
      <c r="L92" t="s">
        <v>23</v>
      </c>
      <c r="M92" t="s">
        <v>24</v>
      </c>
      <c r="N92" t="s">
        <v>498</v>
      </c>
      <c r="O92" t="s">
        <v>23</v>
      </c>
      <c r="P92" t="s">
        <v>25</v>
      </c>
      <c r="Q92" t="s">
        <v>26</v>
      </c>
      <c r="R92" t="s">
        <v>27</v>
      </c>
      <c r="S92" t="s">
        <v>24</v>
      </c>
      <c r="T92" t="s">
        <v>1102</v>
      </c>
      <c r="U92" t="s">
        <v>498</v>
      </c>
    </row>
    <row r="93" spans="1:21" x14ac:dyDescent="0.25">
      <c r="A93" t="s">
        <v>942</v>
      </c>
      <c r="B93" t="s">
        <v>943</v>
      </c>
      <c r="C93">
        <v>100</v>
      </c>
      <c r="D93">
        <v>1</v>
      </c>
      <c r="E93">
        <v>0</v>
      </c>
      <c r="F93" t="s">
        <v>501</v>
      </c>
      <c r="G93">
        <v>106</v>
      </c>
      <c r="H93">
        <v>6</v>
      </c>
      <c r="I93" t="s">
        <v>22</v>
      </c>
      <c r="J93" t="s">
        <v>502</v>
      </c>
      <c r="K93" t="s">
        <v>309</v>
      </c>
      <c r="L93" t="s">
        <v>23</v>
      </c>
      <c r="M93" t="s">
        <v>24</v>
      </c>
      <c r="N93" t="s">
        <v>498</v>
      </c>
      <c r="O93" t="s">
        <v>23</v>
      </c>
      <c r="P93" t="s">
        <v>32</v>
      </c>
      <c r="Q93" t="s">
        <v>26</v>
      </c>
      <c r="R93" t="s">
        <v>33</v>
      </c>
      <c r="S93" t="s">
        <v>24</v>
      </c>
      <c r="T93" t="s">
        <v>1103</v>
      </c>
      <c r="U93" t="s">
        <v>498</v>
      </c>
    </row>
    <row r="94" spans="1:21" x14ac:dyDescent="0.25">
      <c r="A94" t="s">
        <v>912</v>
      </c>
      <c r="B94" t="s">
        <v>912</v>
      </c>
      <c r="C94">
        <v>400</v>
      </c>
      <c r="D94">
        <v>1</v>
      </c>
      <c r="E94">
        <v>0</v>
      </c>
      <c r="F94" t="s">
        <v>503</v>
      </c>
      <c r="G94">
        <v>400</v>
      </c>
      <c r="H94">
        <v>0</v>
      </c>
      <c r="I94" t="s">
        <v>22</v>
      </c>
      <c r="J94" t="s">
        <v>504</v>
      </c>
      <c r="K94" t="s">
        <v>57</v>
      </c>
      <c r="L94" t="s">
        <v>23</v>
      </c>
      <c r="M94" t="s">
        <v>24</v>
      </c>
      <c r="N94" t="s">
        <v>498</v>
      </c>
      <c r="O94" t="s">
        <v>23</v>
      </c>
      <c r="P94" t="s">
        <v>58</v>
      </c>
      <c r="Q94" t="s">
        <v>26</v>
      </c>
      <c r="R94" t="s">
        <v>33</v>
      </c>
      <c r="S94" t="s">
        <v>24</v>
      </c>
      <c r="T94" t="s">
        <v>1104</v>
      </c>
      <c r="U94" t="s">
        <v>498</v>
      </c>
    </row>
    <row r="95" spans="1:21" x14ac:dyDescent="0.25">
      <c r="A95" t="s">
        <v>885</v>
      </c>
      <c r="B95" t="s">
        <v>958</v>
      </c>
      <c r="C95">
        <v>130</v>
      </c>
      <c r="D95">
        <v>1</v>
      </c>
      <c r="E95">
        <v>0</v>
      </c>
      <c r="F95" t="s">
        <v>490</v>
      </c>
      <c r="G95">
        <v>561</v>
      </c>
      <c r="H95">
        <v>54</v>
      </c>
      <c r="I95" t="s">
        <v>47</v>
      </c>
      <c r="J95" t="s">
        <v>491</v>
      </c>
      <c r="K95" t="s">
        <v>492</v>
      </c>
      <c r="L95" t="s">
        <v>350</v>
      </c>
      <c r="M95" t="s">
        <v>493</v>
      </c>
      <c r="N95" t="s">
        <v>486</v>
      </c>
      <c r="O95" t="s">
        <v>23</v>
      </c>
      <c r="P95" t="s">
        <v>63</v>
      </c>
      <c r="Q95" t="s">
        <v>54</v>
      </c>
      <c r="R95" t="s">
        <v>55</v>
      </c>
      <c r="S95" t="s">
        <v>24</v>
      </c>
      <c r="T95" t="s">
        <v>1099</v>
      </c>
      <c r="U95" t="s">
        <v>489</v>
      </c>
    </row>
    <row r="96" spans="1:21" x14ac:dyDescent="0.25">
      <c r="A96" t="s">
        <v>942</v>
      </c>
      <c r="B96" t="s">
        <v>943</v>
      </c>
      <c r="C96">
        <v>100</v>
      </c>
      <c r="D96">
        <v>2</v>
      </c>
      <c r="E96">
        <v>0</v>
      </c>
      <c r="F96" t="s">
        <v>494</v>
      </c>
      <c r="G96">
        <v>200</v>
      </c>
      <c r="H96">
        <v>0</v>
      </c>
      <c r="I96" t="s">
        <v>22</v>
      </c>
      <c r="J96" t="s">
        <v>495</v>
      </c>
      <c r="K96" t="s">
        <v>348</v>
      </c>
      <c r="L96" t="s">
        <v>23</v>
      </c>
      <c r="M96" t="s">
        <v>24</v>
      </c>
      <c r="N96" t="s">
        <v>489</v>
      </c>
      <c r="O96" t="s">
        <v>23</v>
      </c>
      <c r="P96" t="s">
        <v>58</v>
      </c>
      <c r="Q96" t="s">
        <v>26</v>
      </c>
      <c r="R96" t="s">
        <v>33</v>
      </c>
      <c r="S96" t="s">
        <v>24</v>
      </c>
      <c r="T96" t="s">
        <v>1100</v>
      </c>
      <c r="U96" t="s">
        <v>489</v>
      </c>
    </row>
    <row r="97" spans="1:21" x14ac:dyDescent="0.25">
      <c r="A97" t="s">
        <v>942</v>
      </c>
      <c r="B97" t="s">
        <v>943</v>
      </c>
      <c r="C97">
        <v>100</v>
      </c>
      <c r="D97">
        <v>1</v>
      </c>
      <c r="E97">
        <v>0</v>
      </c>
      <c r="F97" t="s">
        <v>484</v>
      </c>
      <c r="G97">
        <v>106</v>
      </c>
      <c r="H97">
        <v>6</v>
      </c>
      <c r="I97" t="s">
        <v>22</v>
      </c>
      <c r="J97" t="s">
        <v>485</v>
      </c>
      <c r="K97" t="s">
        <v>329</v>
      </c>
      <c r="L97" t="s">
        <v>23</v>
      </c>
      <c r="M97" t="s">
        <v>24</v>
      </c>
      <c r="N97" t="s">
        <v>486</v>
      </c>
      <c r="O97" t="s">
        <v>23</v>
      </c>
      <c r="P97" t="s">
        <v>25</v>
      </c>
      <c r="Q97" t="s">
        <v>26</v>
      </c>
      <c r="R97" t="s">
        <v>27</v>
      </c>
      <c r="S97" t="s">
        <v>24</v>
      </c>
      <c r="T97" t="s">
        <v>1097</v>
      </c>
      <c r="U97" t="s">
        <v>486</v>
      </c>
    </row>
    <row r="98" spans="1:21" x14ac:dyDescent="0.25">
      <c r="A98" t="s">
        <v>929</v>
      </c>
      <c r="B98" t="s">
        <v>911</v>
      </c>
      <c r="C98">
        <v>100</v>
      </c>
      <c r="D98">
        <v>1</v>
      </c>
      <c r="E98">
        <v>0</v>
      </c>
      <c r="F98" t="s">
        <v>487</v>
      </c>
      <c r="G98">
        <v>106</v>
      </c>
      <c r="H98">
        <v>6</v>
      </c>
      <c r="I98" t="s">
        <v>22</v>
      </c>
      <c r="J98" t="s">
        <v>488</v>
      </c>
      <c r="K98" t="s">
        <v>321</v>
      </c>
      <c r="L98" t="s">
        <v>23</v>
      </c>
      <c r="M98" t="s">
        <v>24</v>
      </c>
      <c r="N98" t="s">
        <v>489</v>
      </c>
      <c r="O98" t="s">
        <v>23</v>
      </c>
      <c r="P98" t="s">
        <v>25</v>
      </c>
      <c r="Q98" t="s">
        <v>26</v>
      </c>
      <c r="R98" t="s">
        <v>27</v>
      </c>
      <c r="S98" t="s">
        <v>24</v>
      </c>
      <c r="T98" t="s">
        <v>1098</v>
      </c>
      <c r="U98" t="s">
        <v>486</v>
      </c>
    </row>
    <row r="99" spans="1:21" x14ac:dyDescent="0.25">
      <c r="A99" t="s">
        <v>942</v>
      </c>
      <c r="B99" t="s">
        <v>943</v>
      </c>
      <c r="C99">
        <v>100</v>
      </c>
      <c r="D99">
        <v>1</v>
      </c>
      <c r="E99">
        <v>0</v>
      </c>
      <c r="F99" t="s">
        <v>481</v>
      </c>
      <c r="G99">
        <v>106</v>
      </c>
      <c r="H99">
        <v>6</v>
      </c>
      <c r="I99" t="s">
        <v>22</v>
      </c>
      <c r="J99" t="s">
        <v>482</v>
      </c>
      <c r="K99" t="s">
        <v>64</v>
      </c>
      <c r="L99" t="s">
        <v>23</v>
      </c>
      <c r="M99" t="s">
        <v>24</v>
      </c>
      <c r="N99" t="s">
        <v>483</v>
      </c>
      <c r="O99" t="s">
        <v>23</v>
      </c>
      <c r="P99" t="s">
        <v>25</v>
      </c>
      <c r="Q99" t="s">
        <v>26</v>
      </c>
      <c r="R99" t="s">
        <v>27</v>
      </c>
      <c r="S99" t="s">
        <v>24</v>
      </c>
      <c r="T99" t="s">
        <v>1096</v>
      </c>
      <c r="U99" t="s">
        <v>483</v>
      </c>
    </row>
    <row r="100" spans="1:21" x14ac:dyDescent="0.25">
      <c r="A100" t="s">
        <v>942</v>
      </c>
      <c r="B100" t="s">
        <v>943</v>
      </c>
      <c r="C100">
        <v>100</v>
      </c>
      <c r="D100">
        <v>2</v>
      </c>
      <c r="E100">
        <v>0</v>
      </c>
      <c r="F100" t="s">
        <v>478</v>
      </c>
      <c r="G100">
        <v>206</v>
      </c>
      <c r="H100">
        <v>6</v>
      </c>
      <c r="I100" t="s">
        <v>22</v>
      </c>
      <c r="J100" t="s">
        <v>479</v>
      </c>
      <c r="K100" t="s">
        <v>353</v>
      </c>
      <c r="L100" t="s">
        <v>23</v>
      </c>
      <c r="M100" t="s">
        <v>24</v>
      </c>
      <c r="N100" t="s">
        <v>480</v>
      </c>
      <c r="O100" t="s">
        <v>23</v>
      </c>
      <c r="P100" t="s">
        <v>25</v>
      </c>
      <c r="Q100" t="s">
        <v>26</v>
      </c>
      <c r="R100" t="s">
        <v>27</v>
      </c>
      <c r="S100" t="s">
        <v>24</v>
      </c>
      <c r="T100" t="s">
        <v>1095</v>
      </c>
      <c r="U100" t="s">
        <v>480</v>
      </c>
    </row>
    <row r="101" spans="1:21" x14ac:dyDescent="0.25">
      <c r="A101" t="s">
        <v>942</v>
      </c>
      <c r="B101" t="s">
        <v>943</v>
      </c>
      <c r="C101">
        <v>100</v>
      </c>
      <c r="D101">
        <v>1</v>
      </c>
      <c r="E101">
        <v>0</v>
      </c>
      <c r="F101" t="s">
        <v>470</v>
      </c>
      <c r="G101">
        <v>200</v>
      </c>
      <c r="H101">
        <v>0</v>
      </c>
      <c r="I101" t="s">
        <v>22</v>
      </c>
      <c r="J101" t="s">
        <v>471</v>
      </c>
      <c r="K101" t="s">
        <v>312</v>
      </c>
      <c r="L101" t="s">
        <v>23</v>
      </c>
      <c r="M101" t="s">
        <v>24</v>
      </c>
      <c r="N101" t="s">
        <v>472</v>
      </c>
      <c r="O101" t="s">
        <v>23</v>
      </c>
      <c r="P101" t="s">
        <v>25</v>
      </c>
      <c r="Q101" t="s">
        <v>26</v>
      </c>
      <c r="R101" t="s">
        <v>27</v>
      </c>
      <c r="S101" t="s">
        <v>24</v>
      </c>
      <c r="T101" t="s">
        <v>1093</v>
      </c>
      <c r="U101" t="s">
        <v>472</v>
      </c>
    </row>
    <row r="102" spans="1:21" x14ac:dyDescent="0.25">
      <c r="A102" t="s">
        <v>910</v>
      </c>
      <c r="B102" t="s">
        <v>911</v>
      </c>
      <c r="C102">
        <v>100</v>
      </c>
      <c r="D102">
        <v>1</v>
      </c>
      <c r="E102">
        <v>0</v>
      </c>
      <c r="F102" t="s">
        <v>470</v>
      </c>
      <c r="G102">
        <v>200</v>
      </c>
      <c r="H102">
        <v>0</v>
      </c>
      <c r="I102" t="s">
        <v>22</v>
      </c>
      <c r="J102" t="s">
        <v>471</v>
      </c>
      <c r="K102" t="s">
        <v>312</v>
      </c>
      <c r="L102" t="s">
        <v>23</v>
      </c>
      <c r="M102" t="s">
        <v>24</v>
      </c>
      <c r="N102" t="s">
        <v>472</v>
      </c>
      <c r="O102" t="s">
        <v>23</v>
      </c>
      <c r="P102" t="s">
        <v>25</v>
      </c>
      <c r="Q102" t="s">
        <v>26</v>
      </c>
      <c r="R102" t="s">
        <v>27</v>
      </c>
      <c r="S102" t="s">
        <v>24</v>
      </c>
      <c r="T102" t="s">
        <v>1093</v>
      </c>
      <c r="U102" t="s">
        <v>472</v>
      </c>
    </row>
    <row r="103" spans="1:21" x14ac:dyDescent="0.25">
      <c r="A103" t="s">
        <v>890</v>
      </c>
      <c r="B103" t="s">
        <v>890</v>
      </c>
      <c r="C103">
        <v>100</v>
      </c>
      <c r="D103">
        <v>2</v>
      </c>
      <c r="E103">
        <v>0</v>
      </c>
      <c r="F103" t="s">
        <v>473</v>
      </c>
      <c r="G103">
        <v>198</v>
      </c>
      <c r="H103">
        <v>0</v>
      </c>
      <c r="I103" t="s">
        <v>22</v>
      </c>
      <c r="J103" t="s">
        <v>474</v>
      </c>
      <c r="K103" t="s">
        <v>475</v>
      </c>
      <c r="L103" t="s">
        <v>476</v>
      </c>
      <c r="M103" t="s">
        <v>477</v>
      </c>
      <c r="N103" t="s">
        <v>403</v>
      </c>
      <c r="O103" t="s">
        <v>23</v>
      </c>
      <c r="P103" t="s">
        <v>63</v>
      </c>
      <c r="Q103" t="s">
        <v>54</v>
      </c>
      <c r="R103" t="s">
        <v>55</v>
      </c>
      <c r="S103" t="s">
        <v>24</v>
      </c>
      <c r="T103" t="s">
        <v>1094</v>
      </c>
      <c r="U103" t="s">
        <v>472</v>
      </c>
    </row>
    <row r="104" spans="1:21" x14ac:dyDescent="0.25">
      <c r="A104" t="s">
        <v>942</v>
      </c>
      <c r="B104" t="s">
        <v>943</v>
      </c>
      <c r="C104">
        <v>100</v>
      </c>
      <c r="D104">
        <v>1</v>
      </c>
      <c r="E104">
        <v>0</v>
      </c>
      <c r="F104" t="s">
        <v>467</v>
      </c>
      <c r="G104">
        <v>100</v>
      </c>
      <c r="H104">
        <v>0</v>
      </c>
      <c r="I104" t="s">
        <v>22</v>
      </c>
      <c r="J104" t="s">
        <v>468</v>
      </c>
      <c r="K104" t="s">
        <v>332</v>
      </c>
      <c r="L104" t="s">
        <v>23</v>
      </c>
      <c r="M104" t="s">
        <v>24</v>
      </c>
      <c r="N104" t="s">
        <v>469</v>
      </c>
      <c r="O104" t="s">
        <v>23</v>
      </c>
      <c r="P104" t="s">
        <v>25</v>
      </c>
      <c r="Q104" t="s">
        <v>26</v>
      </c>
      <c r="R104" t="s">
        <v>27</v>
      </c>
      <c r="S104" t="s">
        <v>24</v>
      </c>
      <c r="T104" t="s">
        <v>1092</v>
      </c>
      <c r="U104" t="s">
        <v>469</v>
      </c>
    </row>
    <row r="105" spans="1:21" x14ac:dyDescent="0.25">
      <c r="A105" t="s">
        <v>942</v>
      </c>
      <c r="B105" t="s">
        <v>943</v>
      </c>
      <c r="C105">
        <v>100</v>
      </c>
      <c r="D105">
        <v>1</v>
      </c>
      <c r="E105">
        <v>0</v>
      </c>
      <c r="F105" t="s">
        <v>464</v>
      </c>
      <c r="G105">
        <v>106</v>
      </c>
      <c r="H105">
        <v>6</v>
      </c>
      <c r="I105" t="s">
        <v>22</v>
      </c>
      <c r="J105" t="s">
        <v>465</v>
      </c>
      <c r="K105" t="s">
        <v>329</v>
      </c>
      <c r="L105" t="s">
        <v>23</v>
      </c>
      <c r="M105" t="s">
        <v>24</v>
      </c>
      <c r="N105" t="s">
        <v>466</v>
      </c>
      <c r="O105" t="s">
        <v>23</v>
      </c>
      <c r="P105" t="s">
        <v>25</v>
      </c>
      <c r="Q105" t="s">
        <v>26</v>
      </c>
      <c r="R105" t="s">
        <v>27</v>
      </c>
      <c r="S105" t="s">
        <v>24</v>
      </c>
      <c r="T105" t="s">
        <v>1091</v>
      </c>
      <c r="U105" t="s">
        <v>466</v>
      </c>
    </row>
    <row r="106" spans="1:21" x14ac:dyDescent="0.25">
      <c r="A106" t="s">
        <v>920</v>
      </c>
      <c r="B106" t="s">
        <v>921</v>
      </c>
      <c r="C106">
        <v>199</v>
      </c>
      <c r="D106">
        <v>1</v>
      </c>
      <c r="E106">
        <v>0</v>
      </c>
      <c r="F106" t="s">
        <v>457</v>
      </c>
      <c r="G106">
        <v>199</v>
      </c>
      <c r="H106">
        <v>0</v>
      </c>
      <c r="I106" t="s">
        <v>47</v>
      </c>
      <c r="J106" t="s">
        <v>458</v>
      </c>
      <c r="K106" t="s">
        <v>459</v>
      </c>
      <c r="L106" t="s">
        <v>460</v>
      </c>
      <c r="M106" t="s">
        <v>352</v>
      </c>
      <c r="N106" t="s">
        <v>393</v>
      </c>
      <c r="O106" t="s">
        <v>23</v>
      </c>
      <c r="P106" t="s">
        <v>53</v>
      </c>
      <c r="Q106" t="s">
        <v>54</v>
      </c>
      <c r="R106" t="s">
        <v>55</v>
      </c>
      <c r="S106" t="s">
        <v>24</v>
      </c>
      <c r="T106" t="s">
        <v>1089</v>
      </c>
      <c r="U106" t="s">
        <v>461</v>
      </c>
    </row>
    <row r="107" spans="1:21" x14ac:dyDescent="0.25">
      <c r="A107" t="s">
        <v>929</v>
      </c>
      <c r="B107" t="s">
        <v>911</v>
      </c>
      <c r="C107">
        <v>100</v>
      </c>
      <c r="D107">
        <v>1</v>
      </c>
      <c r="E107">
        <v>0</v>
      </c>
      <c r="F107" t="s">
        <v>462</v>
      </c>
      <c r="G107">
        <v>100</v>
      </c>
      <c r="H107">
        <v>0</v>
      </c>
      <c r="I107" t="s">
        <v>22</v>
      </c>
      <c r="J107" t="s">
        <v>463</v>
      </c>
      <c r="K107" t="s">
        <v>332</v>
      </c>
      <c r="L107" t="s">
        <v>23</v>
      </c>
      <c r="M107" t="s">
        <v>24</v>
      </c>
      <c r="N107" t="s">
        <v>461</v>
      </c>
      <c r="O107" t="s">
        <v>23</v>
      </c>
      <c r="P107" t="s">
        <v>58</v>
      </c>
      <c r="Q107" t="s">
        <v>26</v>
      </c>
      <c r="R107" t="s">
        <v>33</v>
      </c>
      <c r="S107" t="s">
        <v>24</v>
      </c>
      <c r="T107" t="s">
        <v>1090</v>
      </c>
      <c r="U107" t="s">
        <v>461</v>
      </c>
    </row>
    <row r="108" spans="1:21" x14ac:dyDescent="0.25">
      <c r="A108" t="s">
        <v>910</v>
      </c>
      <c r="B108" t="s">
        <v>911</v>
      </c>
      <c r="C108">
        <v>100</v>
      </c>
      <c r="D108">
        <v>1</v>
      </c>
      <c r="E108">
        <v>0</v>
      </c>
      <c r="F108" t="s">
        <v>454</v>
      </c>
      <c r="G108">
        <v>100</v>
      </c>
      <c r="H108">
        <v>0</v>
      </c>
      <c r="I108" t="s">
        <v>22</v>
      </c>
      <c r="J108" t="s">
        <v>455</v>
      </c>
      <c r="K108" t="s">
        <v>331</v>
      </c>
      <c r="L108" t="s">
        <v>23</v>
      </c>
      <c r="M108" t="s">
        <v>24</v>
      </c>
      <c r="N108" t="s">
        <v>456</v>
      </c>
      <c r="O108" t="s">
        <v>23</v>
      </c>
      <c r="P108" t="s">
        <v>25</v>
      </c>
      <c r="Q108" t="s">
        <v>26</v>
      </c>
      <c r="R108" t="s">
        <v>27</v>
      </c>
      <c r="S108" t="s">
        <v>24</v>
      </c>
      <c r="T108" t="s">
        <v>1088</v>
      </c>
      <c r="U108" t="s">
        <v>456</v>
      </c>
    </row>
    <row r="109" spans="1:21" x14ac:dyDescent="0.25">
      <c r="A109" t="s">
        <v>910</v>
      </c>
      <c r="B109" t="s">
        <v>911</v>
      </c>
      <c r="C109">
        <v>100</v>
      </c>
      <c r="D109">
        <v>1</v>
      </c>
      <c r="E109">
        <v>0</v>
      </c>
      <c r="F109" t="s">
        <v>447</v>
      </c>
      <c r="G109">
        <v>100</v>
      </c>
      <c r="H109">
        <v>0</v>
      </c>
      <c r="I109" t="s">
        <v>22</v>
      </c>
      <c r="J109" t="s">
        <v>448</v>
      </c>
      <c r="K109" t="s">
        <v>326</v>
      </c>
      <c r="L109" t="s">
        <v>23</v>
      </c>
      <c r="M109" t="s">
        <v>24</v>
      </c>
      <c r="N109" t="s">
        <v>449</v>
      </c>
      <c r="O109" t="s">
        <v>23</v>
      </c>
      <c r="P109" t="s">
        <v>25</v>
      </c>
      <c r="Q109" t="s">
        <v>26</v>
      </c>
      <c r="R109" t="s">
        <v>27</v>
      </c>
      <c r="S109" t="s">
        <v>24</v>
      </c>
      <c r="T109" t="s">
        <v>1085</v>
      </c>
      <c r="U109" t="s">
        <v>449</v>
      </c>
    </row>
    <row r="110" spans="1:21" x14ac:dyDescent="0.25">
      <c r="A110" t="s">
        <v>890</v>
      </c>
      <c r="B110" t="s">
        <v>890</v>
      </c>
      <c r="C110">
        <v>100</v>
      </c>
      <c r="D110">
        <v>1</v>
      </c>
      <c r="E110">
        <v>0</v>
      </c>
      <c r="F110" t="s">
        <v>450</v>
      </c>
      <c r="G110">
        <v>106</v>
      </c>
      <c r="H110">
        <v>6</v>
      </c>
      <c r="I110" t="s">
        <v>22</v>
      </c>
      <c r="J110" t="s">
        <v>451</v>
      </c>
      <c r="K110" t="s">
        <v>306</v>
      </c>
      <c r="L110" t="s">
        <v>23</v>
      </c>
      <c r="M110" t="s">
        <v>24</v>
      </c>
      <c r="N110" t="s">
        <v>449</v>
      </c>
      <c r="O110" t="s">
        <v>23</v>
      </c>
      <c r="P110" t="s">
        <v>307</v>
      </c>
      <c r="Q110" t="s">
        <v>26</v>
      </c>
      <c r="R110" t="s">
        <v>27</v>
      </c>
      <c r="S110" t="s">
        <v>24</v>
      </c>
      <c r="T110" t="s">
        <v>1086</v>
      </c>
      <c r="U110" t="s">
        <v>449</v>
      </c>
    </row>
    <row r="111" spans="1:21" x14ac:dyDescent="0.25">
      <c r="A111" t="s">
        <v>890</v>
      </c>
      <c r="B111" t="s">
        <v>890</v>
      </c>
      <c r="C111">
        <v>100</v>
      </c>
      <c r="D111">
        <v>1</v>
      </c>
      <c r="E111">
        <v>0</v>
      </c>
      <c r="F111" t="s">
        <v>452</v>
      </c>
      <c r="G111">
        <v>106</v>
      </c>
      <c r="H111">
        <v>6</v>
      </c>
      <c r="I111" t="s">
        <v>22</v>
      </c>
      <c r="J111" t="s">
        <v>453</v>
      </c>
      <c r="K111" t="s">
        <v>306</v>
      </c>
      <c r="L111" t="s">
        <v>23</v>
      </c>
      <c r="M111" t="s">
        <v>24</v>
      </c>
      <c r="N111" t="s">
        <v>449</v>
      </c>
      <c r="O111" t="s">
        <v>23</v>
      </c>
      <c r="P111" t="s">
        <v>25</v>
      </c>
      <c r="Q111" t="s">
        <v>26</v>
      </c>
      <c r="R111" t="s">
        <v>27</v>
      </c>
      <c r="S111" t="s">
        <v>24</v>
      </c>
      <c r="T111" t="s">
        <v>1087</v>
      </c>
      <c r="U111" t="s">
        <v>449</v>
      </c>
    </row>
    <row r="112" spans="1:21" x14ac:dyDescent="0.25">
      <c r="A112" t="s">
        <v>890</v>
      </c>
      <c r="B112" t="s">
        <v>890</v>
      </c>
      <c r="C112">
        <v>100</v>
      </c>
      <c r="D112">
        <v>2</v>
      </c>
      <c r="E112">
        <v>0</v>
      </c>
      <c r="F112" t="s">
        <v>445</v>
      </c>
      <c r="G112">
        <v>206</v>
      </c>
      <c r="H112">
        <v>6</v>
      </c>
      <c r="I112" t="s">
        <v>22</v>
      </c>
      <c r="J112" t="s">
        <v>446</v>
      </c>
      <c r="K112" t="s">
        <v>361</v>
      </c>
      <c r="L112" t="s">
        <v>23</v>
      </c>
      <c r="M112" t="s">
        <v>24</v>
      </c>
      <c r="N112" t="s">
        <v>444</v>
      </c>
      <c r="O112" t="s">
        <v>23</v>
      </c>
      <c r="P112" t="s">
        <v>25</v>
      </c>
      <c r="Q112" t="s">
        <v>26</v>
      </c>
      <c r="R112" t="s">
        <v>27</v>
      </c>
      <c r="S112" t="s">
        <v>24</v>
      </c>
      <c r="T112" t="s">
        <v>1084</v>
      </c>
      <c r="U112" t="s">
        <v>444</v>
      </c>
    </row>
    <row r="113" spans="1:21" x14ac:dyDescent="0.25">
      <c r="A113" t="s">
        <v>942</v>
      </c>
      <c r="B113" t="s">
        <v>943</v>
      </c>
      <c r="C113">
        <v>100</v>
      </c>
      <c r="D113">
        <v>1</v>
      </c>
      <c r="E113">
        <v>0</v>
      </c>
      <c r="F113" t="s">
        <v>440</v>
      </c>
      <c r="G113">
        <v>100</v>
      </c>
      <c r="H113">
        <v>0</v>
      </c>
      <c r="I113" t="s">
        <v>22</v>
      </c>
      <c r="J113" t="s">
        <v>441</v>
      </c>
      <c r="K113" t="s">
        <v>322</v>
      </c>
      <c r="L113" t="s">
        <v>23</v>
      </c>
      <c r="M113" t="s">
        <v>24</v>
      </c>
      <c r="N113" t="s">
        <v>438</v>
      </c>
      <c r="O113" t="s">
        <v>23</v>
      </c>
      <c r="P113" t="s">
        <v>25</v>
      </c>
      <c r="Q113" t="s">
        <v>26</v>
      </c>
      <c r="R113" t="s">
        <v>27</v>
      </c>
      <c r="S113" t="s">
        <v>24</v>
      </c>
      <c r="T113" t="s">
        <v>1082</v>
      </c>
      <c r="U113" t="s">
        <v>438</v>
      </c>
    </row>
    <row r="114" spans="1:21" x14ac:dyDescent="0.25">
      <c r="A114" t="s">
        <v>890</v>
      </c>
      <c r="B114" t="s">
        <v>890</v>
      </c>
      <c r="C114">
        <v>100</v>
      </c>
      <c r="D114">
        <v>1</v>
      </c>
      <c r="E114">
        <v>0</v>
      </c>
      <c r="F114" t="s">
        <v>442</v>
      </c>
      <c r="G114">
        <v>106</v>
      </c>
      <c r="H114">
        <v>6</v>
      </c>
      <c r="I114" t="s">
        <v>22</v>
      </c>
      <c r="J114" t="s">
        <v>443</v>
      </c>
      <c r="K114" t="s">
        <v>318</v>
      </c>
      <c r="L114" t="s">
        <v>23</v>
      </c>
      <c r="M114" t="s">
        <v>24</v>
      </c>
      <c r="N114" t="s">
        <v>438</v>
      </c>
      <c r="O114" t="s">
        <v>23</v>
      </c>
      <c r="P114" t="s">
        <v>58</v>
      </c>
      <c r="Q114" t="s">
        <v>26</v>
      </c>
      <c r="R114" t="s">
        <v>33</v>
      </c>
      <c r="S114" t="s">
        <v>24</v>
      </c>
      <c r="T114" t="s">
        <v>1083</v>
      </c>
      <c r="U114" t="s">
        <v>438</v>
      </c>
    </row>
    <row r="115" spans="1:21" x14ac:dyDescent="0.25">
      <c r="A115" t="s">
        <v>942</v>
      </c>
      <c r="B115" t="s">
        <v>943</v>
      </c>
      <c r="C115">
        <v>100</v>
      </c>
      <c r="D115">
        <v>1</v>
      </c>
      <c r="E115">
        <v>0</v>
      </c>
      <c r="F115" t="s">
        <v>433</v>
      </c>
      <c r="G115">
        <v>106</v>
      </c>
      <c r="H115">
        <v>6</v>
      </c>
      <c r="I115" t="s">
        <v>22</v>
      </c>
      <c r="J115" t="s">
        <v>434</v>
      </c>
      <c r="K115" t="s">
        <v>87</v>
      </c>
      <c r="L115" t="s">
        <v>23</v>
      </c>
      <c r="M115" t="s">
        <v>24</v>
      </c>
      <c r="N115" t="s">
        <v>435</v>
      </c>
      <c r="O115" t="s">
        <v>23</v>
      </c>
      <c r="P115" t="s">
        <v>25</v>
      </c>
      <c r="Q115" t="s">
        <v>26</v>
      </c>
      <c r="R115" t="s">
        <v>27</v>
      </c>
      <c r="S115" t="s">
        <v>24</v>
      </c>
      <c r="T115" t="s">
        <v>1080</v>
      </c>
      <c r="U115" t="s">
        <v>435</v>
      </c>
    </row>
    <row r="116" spans="1:21" x14ac:dyDescent="0.25">
      <c r="A116" t="s">
        <v>929</v>
      </c>
      <c r="B116" t="s">
        <v>911</v>
      </c>
      <c r="C116">
        <v>100</v>
      </c>
      <c r="D116">
        <v>1</v>
      </c>
      <c r="E116">
        <v>0</v>
      </c>
      <c r="F116" t="s">
        <v>436</v>
      </c>
      <c r="G116">
        <v>106</v>
      </c>
      <c r="H116">
        <v>6</v>
      </c>
      <c r="I116" t="s">
        <v>22</v>
      </c>
      <c r="J116" t="s">
        <v>437</v>
      </c>
      <c r="K116" t="s">
        <v>57</v>
      </c>
      <c r="L116" t="s">
        <v>23</v>
      </c>
      <c r="M116" t="s">
        <v>24</v>
      </c>
      <c r="N116" t="s">
        <v>438</v>
      </c>
      <c r="O116" t="s">
        <v>23</v>
      </c>
      <c r="P116" t="s">
        <v>25</v>
      </c>
      <c r="Q116" t="s">
        <v>26</v>
      </c>
      <c r="R116" t="s">
        <v>27</v>
      </c>
      <c r="S116" t="s">
        <v>24</v>
      </c>
      <c r="T116" t="s">
        <v>1081</v>
      </c>
      <c r="U116" t="s">
        <v>435</v>
      </c>
    </row>
    <row r="117" spans="1:21" x14ac:dyDescent="0.25">
      <c r="A117" t="s">
        <v>890</v>
      </c>
      <c r="B117" t="s">
        <v>890</v>
      </c>
      <c r="C117">
        <v>100</v>
      </c>
      <c r="D117">
        <v>1</v>
      </c>
      <c r="E117">
        <v>0</v>
      </c>
      <c r="F117" t="s">
        <v>430</v>
      </c>
      <c r="G117">
        <v>100</v>
      </c>
      <c r="H117">
        <v>0</v>
      </c>
      <c r="I117" t="s">
        <v>22</v>
      </c>
      <c r="J117" t="s">
        <v>431</v>
      </c>
      <c r="K117" t="s">
        <v>313</v>
      </c>
      <c r="L117" t="s">
        <v>23</v>
      </c>
      <c r="M117" t="s">
        <v>24</v>
      </c>
      <c r="N117" t="s">
        <v>432</v>
      </c>
      <c r="O117" t="s">
        <v>23</v>
      </c>
      <c r="P117" t="s">
        <v>25</v>
      </c>
      <c r="Q117" t="s">
        <v>26</v>
      </c>
      <c r="R117" t="s">
        <v>27</v>
      </c>
      <c r="S117" t="s">
        <v>24</v>
      </c>
      <c r="T117" t="s">
        <v>1079</v>
      </c>
      <c r="U117" t="s">
        <v>432</v>
      </c>
    </row>
    <row r="118" spans="1:21" x14ac:dyDescent="0.25">
      <c r="A118" t="s">
        <v>942</v>
      </c>
      <c r="B118" t="s">
        <v>943</v>
      </c>
      <c r="C118">
        <v>100</v>
      </c>
      <c r="D118">
        <v>1</v>
      </c>
      <c r="E118">
        <v>0</v>
      </c>
      <c r="F118" t="s">
        <v>427</v>
      </c>
      <c r="G118">
        <v>106</v>
      </c>
      <c r="H118">
        <v>6</v>
      </c>
      <c r="I118" t="s">
        <v>22</v>
      </c>
      <c r="J118" t="s">
        <v>428</v>
      </c>
      <c r="K118" t="s">
        <v>303</v>
      </c>
      <c r="L118" t="s">
        <v>23</v>
      </c>
      <c r="M118" t="s">
        <v>24</v>
      </c>
      <c r="N118" t="s">
        <v>429</v>
      </c>
      <c r="O118" t="s">
        <v>23</v>
      </c>
      <c r="P118" t="s">
        <v>25</v>
      </c>
      <c r="Q118" t="s">
        <v>26</v>
      </c>
      <c r="R118" t="s">
        <v>27</v>
      </c>
      <c r="S118" t="s">
        <v>24</v>
      </c>
      <c r="T118" t="s">
        <v>1078</v>
      </c>
      <c r="U118" t="s">
        <v>429</v>
      </c>
    </row>
    <row r="119" spans="1:21" x14ac:dyDescent="0.25">
      <c r="A119" t="s">
        <v>910</v>
      </c>
      <c r="B119" t="s">
        <v>911</v>
      </c>
      <c r="C119">
        <v>100</v>
      </c>
      <c r="D119">
        <v>1</v>
      </c>
      <c r="E119">
        <v>0</v>
      </c>
      <c r="F119" t="s">
        <v>424</v>
      </c>
      <c r="G119">
        <v>106</v>
      </c>
      <c r="H119">
        <v>6</v>
      </c>
      <c r="I119" t="s">
        <v>22</v>
      </c>
      <c r="J119" t="s">
        <v>425</v>
      </c>
      <c r="K119" t="s">
        <v>306</v>
      </c>
      <c r="L119" t="s">
        <v>23</v>
      </c>
      <c r="M119" t="s">
        <v>24</v>
      </c>
      <c r="N119" t="s">
        <v>426</v>
      </c>
      <c r="O119" t="s">
        <v>23</v>
      </c>
      <c r="P119" t="s">
        <v>58</v>
      </c>
      <c r="Q119" t="s">
        <v>26</v>
      </c>
      <c r="R119" t="s">
        <v>33</v>
      </c>
      <c r="S119" t="s">
        <v>24</v>
      </c>
      <c r="T119" t="s">
        <v>1077</v>
      </c>
      <c r="U119" t="s">
        <v>426</v>
      </c>
    </row>
    <row r="120" spans="1:21" x14ac:dyDescent="0.25">
      <c r="A120" t="s">
        <v>942</v>
      </c>
      <c r="B120" t="s">
        <v>943</v>
      </c>
      <c r="C120">
        <v>100</v>
      </c>
      <c r="D120">
        <v>1</v>
      </c>
      <c r="E120">
        <v>0</v>
      </c>
      <c r="F120" t="s">
        <v>420</v>
      </c>
      <c r="G120">
        <v>106</v>
      </c>
      <c r="H120">
        <v>6</v>
      </c>
      <c r="I120" t="s">
        <v>22</v>
      </c>
      <c r="J120" t="s">
        <v>421</v>
      </c>
      <c r="K120" t="s">
        <v>309</v>
      </c>
      <c r="L120" t="s">
        <v>23</v>
      </c>
      <c r="M120" t="s">
        <v>24</v>
      </c>
      <c r="N120" t="s">
        <v>422</v>
      </c>
      <c r="O120" t="s">
        <v>23</v>
      </c>
      <c r="P120" t="s">
        <v>307</v>
      </c>
      <c r="Q120" t="s">
        <v>26</v>
      </c>
      <c r="R120" t="s">
        <v>27</v>
      </c>
      <c r="S120" t="s">
        <v>423</v>
      </c>
      <c r="T120" t="s">
        <v>1076</v>
      </c>
      <c r="U120" t="s">
        <v>422</v>
      </c>
    </row>
    <row r="121" spans="1:21" x14ac:dyDescent="0.25">
      <c r="A121" t="s">
        <v>942</v>
      </c>
      <c r="B121" t="s">
        <v>943</v>
      </c>
      <c r="C121">
        <v>100</v>
      </c>
      <c r="D121">
        <v>1</v>
      </c>
      <c r="E121">
        <v>0</v>
      </c>
      <c r="F121" t="s">
        <v>417</v>
      </c>
      <c r="G121">
        <v>106</v>
      </c>
      <c r="H121">
        <v>6</v>
      </c>
      <c r="I121" t="s">
        <v>22</v>
      </c>
      <c r="J121" t="s">
        <v>418</v>
      </c>
      <c r="K121" t="s">
        <v>346</v>
      </c>
      <c r="L121" t="s">
        <v>23</v>
      </c>
      <c r="M121" t="s">
        <v>24</v>
      </c>
      <c r="N121" t="s">
        <v>419</v>
      </c>
      <c r="O121" t="s">
        <v>23</v>
      </c>
      <c r="P121" t="s">
        <v>25</v>
      </c>
      <c r="Q121" t="s">
        <v>26</v>
      </c>
      <c r="R121" t="s">
        <v>27</v>
      </c>
      <c r="S121" t="s">
        <v>24</v>
      </c>
      <c r="T121" t="s">
        <v>1075</v>
      </c>
      <c r="U121" t="s">
        <v>419</v>
      </c>
    </row>
    <row r="122" spans="1:21" x14ac:dyDescent="0.25">
      <c r="A122" t="s">
        <v>942</v>
      </c>
      <c r="B122" t="s">
        <v>943</v>
      </c>
      <c r="C122">
        <v>100</v>
      </c>
      <c r="D122">
        <v>1</v>
      </c>
      <c r="E122">
        <v>0</v>
      </c>
      <c r="F122" t="s">
        <v>415</v>
      </c>
      <c r="G122">
        <v>106</v>
      </c>
      <c r="H122">
        <v>6</v>
      </c>
      <c r="I122" t="s">
        <v>22</v>
      </c>
      <c r="J122" t="s">
        <v>416</v>
      </c>
      <c r="K122" t="s">
        <v>336</v>
      </c>
      <c r="L122" t="s">
        <v>23</v>
      </c>
      <c r="M122" t="s">
        <v>24</v>
      </c>
      <c r="N122" t="s">
        <v>414</v>
      </c>
      <c r="O122" t="s">
        <v>23</v>
      </c>
      <c r="P122" t="s">
        <v>25</v>
      </c>
      <c r="Q122" t="s">
        <v>26</v>
      </c>
      <c r="R122" t="s">
        <v>27</v>
      </c>
      <c r="S122" t="s">
        <v>24</v>
      </c>
      <c r="T122" t="s">
        <v>1074</v>
      </c>
      <c r="U122" t="s">
        <v>414</v>
      </c>
    </row>
    <row r="123" spans="1:21" x14ac:dyDescent="0.25">
      <c r="A123" t="s">
        <v>929</v>
      </c>
      <c r="B123" t="s">
        <v>911</v>
      </c>
      <c r="C123">
        <v>100</v>
      </c>
      <c r="D123">
        <v>1</v>
      </c>
      <c r="E123">
        <v>0</v>
      </c>
      <c r="F123" t="s">
        <v>409</v>
      </c>
      <c r="G123">
        <v>100</v>
      </c>
      <c r="H123">
        <v>0</v>
      </c>
      <c r="I123" t="s">
        <v>22</v>
      </c>
      <c r="J123" t="s">
        <v>410</v>
      </c>
      <c r="K123" t="s">
        <v>304</v>
      </c>
      <c r="L123" t="s">
        <v>23</v>
      </c>
      <c r="M123" t="s">
        <v>24</v>
      </c>
      <c r="N123" t="s">
        <v>411</v>
      </c>
      <c r="O123" t="s">
        <v>23</v>
      </c>
      <c r="P123" t="s">
        <v>25</v>
      </c>
      <c r="Q123" t="s">
        <v>26</v>
      </c>
      <c r="R123" t="s">
        <v>27</v>
      </c>
      <c r="S123" t="s">
        <v>24</v>
      </c>
      <c r="T123" t="s">
        <v>1072</v>
      </c>
      <c r="U123" t="s">
        <v>411</v>
      </c>
    </row>
    <row r="124" spans="1:21" x14ac:dyDescent="0.25">
      <c r="A124" t="s">
        <v>910</v>
      </c>
      <c r="B124" t="s">
        <v>911</v>
      </c>
      <c r="C124">
        <v>100</v>
      </c>
      <c r="D124">
        <v>1</v>
      </c>
      <c r="E124">
        <v>0</v>
      </c>
      <c r="F124" t="s">
        <v>412</v>
      </c>
      <c r="G124">
        <v>106</v>
      </c>
      <c r="H124">
        <v>6</v>
      </c>
      <c r="I124" t="s">
        <v>22</v>
      </c>
      <c r="J124" t="s">
        <v>413</v>
      </c>
      <c r="K124" t="s">
        <v>317</v>
      </c>
      <c r="L124" t="s">
        <v>23</v>
      </c>
      <c r="M124" t="s">
        <v>24</v>
      </c>
      <c r="N124" t="s">
        <v>414</v>
      </c>
      <c r="O124" t="s">
        <v>23</v>
      </c>
      <c r="P124" t="s">
        <v>25</v>
      </c>
      <c r="Q124" t="s">
        <v>26</v>
      </c>
      <c r="R124" t="s">
        <v>27</v>
      </c>
      <c r="S124" t="s">
        <v>24</v>
      </c>
      <c r="T124" t="s">
        <v>1073</v>
      </c>
      <c r="U124" t="s">
        <v>411</v>
      </c>
    </row>
    <row r="125" spans="1:21" x14ac:dyDescent="0.25">
      <c r="A125" t="s">
        <v>942</v>
      </c>
      <c r="B125" t="s">
        <v>943</v>
      </c>
      <c r="C125">
        <v>100</v>
      </c>
      <c r="D125">
        <v>1</v>
      </c>
      <c r="E125">
        <v>0</v>
      </c>
      <c r="F125" t="s">
        <v>401</v>
      </c>
      <c r="G125">
        <v>106</v>
      </c>
      <c r="H125">
        <v>6</v>
      </c>
      <c r="I125" t="s">
        <v>22</v>
      </c>
      <c r="J125" t="s">
        <v>402</v>
      </c>
      <c r="K125" t="s">
        <v>327</v>
      </c>
      <c r="L125" t="s">
        <v>23</v>
      </c>
      <c r="M125" t="s">
        <v>24</v>
      </c>
      <c r="N125" t="s">
        <v>403</v>
      </c>
      <c r="O125" t="s">
        <v>23</v>
      </c>
      <c r="P125" t="s">
        <v>25</v>
      </c>
      <c r="Q125" t="s">
        <v>26</v>
      </c>
      <c r="R125" t="s">
        <v>27</v>
      </c>
      <c r="S125" t="s">
        <v>24</v>
      </c>
      <c r="T125" t="s">
        <v>1069</v>
      </c>
      <c r="U125" t="s">
        <v>403</v>
      </c>
    </row>
    <row r="126" spans="1:21" x14ac:dyDescent="0.25">
      <c r="A126" t="s">
        <v>942</v>
      </c>
      <c r="B126" t="s">
        <v>943</v>
      </c>
      <c r="C126">
        <v>100</v>
      </c>
      <c r="D126">
        <v>1</v>
      </c>
      <c r="E126">
        <v>0</v>
      </c>
      <c r="F126" t="s">
        <v>404</v>
      </c>
      <c r="G126">
        <v>106</v>
      </c>
      <c r="H126">
        <v>6</v>
      </c>
      <c r="I126" t="s">
        <v>22</v>
      </c>
      <c r="J126" t="s">
        <v>405</v>
      </c>
      <c r="K126" t="s">
        <v>358</v>
      </c>
      <c r="L126" t="s">
        <v>23</v>
      </c>
      <c r="M126" t="s">
        <v>24</v>
      </c>
      <c r="N126" t="s">
        <v>403</v>
      </c>
      <c r="O126" t="s">
        <v>23</v>
      </c>
      <c r="P126" t="s">
        <v>25</v>
      </c>
      <c r="Q126" t="s">
        <v>26</v>
      </c>
      <c r="R126" t="s">
        <v>27</v>
      </c>
      <c r="S126" t="s">
        <v>24</v>
      </c>
      <c r="T126" t="s">
        <v>1070</v>
      </c>
      <c r="U126" t="s">
        <v>403</v>
      </c>
    </row>
    <row r="127" spans="1:21" x14ac:dyDescent="0.25">
      <c r="A127" t="s">
        <v>910</v>
      </c>
      <c r="B127" t="s">
        <v>911</v>
      </c>
      <c r="C127">
        <v>100</v>
      </c>
      <c r="D127">
        <v>1</v>
      </c>
      <c r="E127">
        <v>0</v>
      </c>
      <c r="F127" t="s">
        <v>406</v>
      </c>
      <c r="G127">
        <v>100</v>
      </c>
      <c r="H127">
        <v>0</v>
      </c>
      <c r="I127" t="s">
        <v>22</v>
      </c>
      <c r="J127" t="s">
        <v>407</v>
      </c>
      <c r="K127" t="s">
        <v>313</v>
      </c>
      <c r="L127" t="s">
        <v>23</v>
      </c>
      <c r="M127" t="s">
        <v>24</v>
      </c>
      <c r="N127" t="s">
        <v>408</v>
      </c>
      <c r="O127" t="s">
        <v>23</v>
      </c>
      <c r="P127" t="s">
        <v>25</v>
      </c>
      <c r="Q127" t="s">
        <v>26</v>
      </c>
      <c r="R127" t="s">
        <v>27</v>
      </c>
      <c r="S127" t="s">
        <v>24</v>
      </c>
      <c r="T127" t="s">
        <v>1071</v>
      </c>
      <c r="U127" t="s">
        <v>403</v>
      </c>
    </row>
    <row r="128" spans="1:21" x14ac:dyDescent="0.25">
      <c r="A128" t="s">
        <v>910</v>
      </c>
      <c r="B128" t="s">
        <v>911</v>
      </c>
      <c r="C128">
        <v>100</v>
      </c>
      <c r="D128">
        <v>1</v>
      </c>
      <c r="E128">
        <v>0</v>
      </c>
      <c r="F128" t="s">
        <v>398</v>
      </c>
      <c r="G128">
        <v>100</v>
      </c>
      <c r="H128">
        <v>0</v>
      </c>
      <c r="I128" t="s">
        <v>22</v>
      </c>
      <c r="J128" t="s">
        <v>399</v>
      </c>
      <c r="K128" t="s">
        <v>335</v>
      </c>
      <c r="L128" t="s">
        <v>23</v>
      </c>
      <c r="M128" t="s">
        <v>24</v>
      </c>
      <c r="N128" t="s">
        <v>400</v>
      </c>
      <c r="O128" t="s">
        <v>23</v>
      </c>
      <c r="P128" t="s">
        <v>307</v>
      </c>
      <c r="Q128" t="s">
        <v>26</v>
      </c>
      <c r="R128" t="s">
        <v>27</v>
      </c>
      <c r="S128" t="s">
        <v>24</v>
      </c>
      <c r="T128" t="s">
        <v>1068</v>
      </c>
      <c r="U128" t="s">
        <v>400</v>
      </c>
    </row>
    <row r="129" spans="1:21" x14ac:dyDescent="0.25">
      <c r="A129" t="s">
        <v>929</v>
      </c>
      <c r="B129" t="s">
        <v>911</v>
      </c>
      <c r="C129">
        <v>100</v>
      </c>
      <c r="D129">
        <v>1</v>
      </c>
      <c r="E129">
        <v>0</v>
      </c>
      <c r="F129" t="s">
        <v>395</v>
      </c>
      <c r="G129">
        <v>106</v>
      </c>
      <c r="H129">
        <v>6</v>
      </c>
      <c r="I129" t="s">
        <v>22</v>
      </c>
      <c r="J129" t="s">
        <v>396</v>
      </c>
      <c r="K129" t="s">
        <v>397</v>
      </c>
      <c r="L129" t="s">
        <v>23</v>
      </c>
      <c r="M129" t="s">
        <v>24</v>
      </c>
      <c r="N129" t="s">
        <v>393</v>
      </c>
      <c r="O129" t="s">
        <v>23</v>
      </c>
      <c r="P129" t="s">
        <v>25</v>
      </c>
      <c r="Q129" t="s">
        <v>26</v>
      </c>
      <c r="R129" t="s">
        <v>27</v>
      </c>
      <c r="S129" t="s">
        <v>24</v>
      </c>
      <c r="T129" t="s">
        <v>1067</v>
      </c>
      <c r="U129" t="s">
        <v>393</v>
      </c>
    </row>
    <row r="130" spans="1:21" x14ac:dyDescent="0.25">
      <c r="A130" t="s">
        <v>910</v>
      </c>
      <c r="B130" t="s">
        <v>911</v>
      </c>
      <c r="C130">
        <v>100</v>
      </c>
      <c r="D130">
        <v>2</v>
      </c>
      <c r="E130">
        <v>0</v>
      </c>
      <c r="F130" t="s">
        <v>391</v>
      </c>
      <c r="G130">
        <v>200</v>
      </c>
      <c r="H130">
        <v>0</v>
      </c>
      <c r="I130" t="s">
        <v>22</v>
      </c>
      <c r="J130" t="s">
        <v>392</v>
      </c>
      <c r="K130" t="s">
        <v>61</v>
      </c>
      <c r="L130" t="s">
        <v>23</v>
      </c>
      <c r="M130" t="s">
        <v>24</v>
      </c>
      <c r="N130" t="s">
        <v>393</v>
      </c>
      <c r="O130" t="s">
        <v>23</v>
      </c>
      <c r="P130" t="s">
        <v>25</v>
      </c>
      <c r="Q130" t="s">
        <v>26</v>
      </c>
      <c r="R130" t="s">
        <v>27</v>
      </c>
      <c r="S130" t="s">
        <v>24</v>
      </c>
      <c r="T130" t="s">
        <v>1066</v>
      </c>
      <c r="U130" t="s">
        <v>394</v>
      </c>
    </row>
    <row r="131" spans="1:21" x14ac:dyDescent="0.25">
      <c r="A131" t="s">
        <v>942</v>
      </c>
      <c r="B131" t="s">
        <v>943</v>
      </c>
      <c r="C131">
        <v>100</v>
      </c>
      <c r="D131">
        <v>1</v>
      </c>
      <c r="E131">
        <v>0</v>
      </c>
      <c r="F131" t="s">
        <v>388</v>
      </c>
      <c r="G131">
        <v>106</v>
      </c>
      <c r="H131">
        <v>6</v>
      </c>
      <c r="I131" t="s">
        <v>22</v>
      </c>
      <c r="J131" t="s">
        <v>389</v>
      </c>
      <c r="K131" t="s">
        <v>354</v>
      </c>
      <c r="L131" t="s">
        <v>23</v>
      </c>
      <c r="M131" t="s">
        <v>24</v>
      </c>
      <c r="N131" t="s">
        <v>390</v>
      </c>
      <c r="O131" t="s">
        <v>23</v>
      </c>
      <c r="P131" t="s">
        <v>25</v>
      </c>
      <c r="Q131" t="s">
        <v>26</v>
      </c>
      <c r="R131" t="s">
        <v>27</v>
      </c>
      <c r="S131" t="s">
        <v>24</v>
      </c>
      <c r="T131" t="s">
        <v>1065</v>
      </c>
      <c r="U131" t="s">
        <v>390</v>
      </c>
    </row>
    <row r="132" spans="1:21" x14ac:dyDescent="0.25">
      <c r="A132" t="s">
        <v>942</v>
      </c>
      <c r="B132" t="s">
        <v>943</v>
      </c>
      <c r="C132">
        <v>100</v>
      </c>
      <c r="D132">
        <v>2</v>
      </c>
      <c r="E132">
        <v>0</v>
      </c>
      <c r="F132" t="s">
        <v>383</v>
      </c>
      <c r="G132">
        <v>200</v>
      </c>
      <c r="H132">
        <v>0</v>
      </c>
      <c r="I132" t="s">
        <v>22</v>
      </c>
      <c r="J132" t="s">
        <v>384</v>
      </c>
      <c r="K132" t="s">
        <v>351</v>
      </c>
      <c r="L132" t="s">
        <v>23</v>
      </c>
      <c r="M132" t="s">
        <v>24</v>
      </c>
      <c r="N132" t="s">
        <v>385</v>
      </c>
      <c r="O132" t="s">
        <v>23</v>
      </c>
      <c r="P132" t="s">
        <v>25</v>
      </c>
      <c r="Q132" t="s">
        <v>26</v>
      </c>
      <c r="R132" t="s">
        <v>27</v>
      </c>
      <c r="S132" t="s">
        <v>24</v>
      </c>
      <c r="T132" t="s">
        <v>1063</v>
      </c>
      <c r="U132" t="s">
        <v>385</v>
      </c>
    </row>
    <row r="133" spans="1:21" x14ac:dyDescent="0.25">
      <c r="A133" t="s">
        <v>942</v>
      </c>
      <c r="B133" t="s">
        <v>943</v>
      </c>
      <c r="C133">
        <v>100</v>
      </c>
      <c r="D133">
        <v>1</v>
      </c>
      <c r="E133">
        <v>0</v>
      </c>
      <c r="F133" t="s">
        <v>386</v>
      </c>
      <c r="G133">
        <v>106</v>
      </c>
      <c r="H133">
        <v>6</v>
      </c>
      <c r="I133" t="s">
        <v>22</v>
      </c>
      <c r="J133" t="s">
        <v>387</v>
      </c>
      <c r="K133" t="s">
        <v>314</v>
      </c>
      <c r="L133" t="s">
        <v>23</v>
      </c>
      <c r="M133" t="s">
        <v>24</v>
      </c>
      <c r="N133" t="s">
        <v>385</v>
      </c>
      <c r="O133" t="s">
        <v>23</v>
      </c>
      <c r="P133" t="s">
        <v>25</v>
      </c>
      <c r="Q133" t="s">
        <v>26</v>
      </c>
      <c r="R133" t="s">
        <v>27</v>
      </c>
      <c r="S133" t="s">
        <v>24</v>
      </c>
      <c r="T133" t="s">
        <v>1064</v>
      </c>
      <c r="U133" t="s">
        <v>385</v>
      </c>
    </row>
    <row r="134" spans="1:21" x14ac:dyDescent="0.25">
      <c r="A134" t="s">
        <v>942</v>
      </c>
      <c r="B134" t="s">
        <v>943</v>
      </c>
      <c r="C134">
        <v>100</v>
      </c>
      <c r="D134">
        <v>1</v>
      </c>
      <c r="E134">
        <v>0</v>
      </c>
      <c r="F134" t="s">
        <v>380</v>
      </c>
      <c r="G134">
        <v>106</v>
      </c>
      <c r="H134">
        <v>6</v>
      </c>
      <c r="I134" t="s">
        <v>22</v>
      </c>
      <c r="J134" t="s">
        <v>381</v>
      </c>
      <c r="K134" t="s">
        <v>306</v>
      </c>
      <c r="L134" t="s">
        <v>23</v>
      </c>
      <c r="M134" t="s">
        <v>24</v>
      </c>
      <c r="N134" t="s">
        <v>382</v>
      </c>
      <c r="O134" t="s">
        <v>23</v>
      </c>
      <c r="P134" t="s">
        <v>25</v>
      </c>
      <c r="Q134" t="s">
        <v>26</v>
      </c>
      <c r="R134" t="s">
        <v>27</v>
      </c>
      <c r="S134" t="s">
        <v>24</v>
      </c>
      <c r="T134" t="s">
        <v>1062</v>
      </c>
      <c r="U134" t="s">
        <v>382</v>
      </c>
    </row>
    <row r="135" spans="1:21" x14ac:dyDescent="0.25">
      <c r="A135" t="s">
        <v>942</v>
      </c>
      <c r="B135" t="s">
        <v>943</v>
      </c>
      <c r="C135">
        <v>100</v>
      </c>
      <c r="D135">
        <v>1</v>
      </c>
      <c r="E135">
        <v>0</v>
      </c>
      <c r="F135" t="s">
        <v>373</v>
      </c>
      <c r="G135">
        <v>100</v>
      </c>
      <c r="H135">
        <v>0</v>
      </c>
      <c r="I135" t="s">
        <v>22</v>
      </c>
      <c r="J135" t="s">
        <v>374</v>
      </c>
      <c r="K135" t="s">
        <v>304</v>
      </c>
      <c r="L135" t="s">
        <v>23</v>
      </c>
      <c r="M135" t="s">
        <v>24</v>
      </c>
      <c r="N135" t="s">
        <v>375</v>
      </c>
      <c r="O135" t="s">
        <v>23</v>
      </c>
      <c r="P135" t="s">
        <v>25</v>
      </c>
      <c r="Q135" t="s">
        <v>26</v>
      </c>
      <c r="R135" t="s">
        <v>27</v>
      </c>
      <c r="S135" t="s">
        <v>24</v>
      </c>
      <c r="T135" t="s">
        <v>1059</v>
      </c>
      <c r="U135" t="s">
        <v>375</v>
      </c>
    </row>
    <row r="136" spans="1:21" x14ac:dyDescent="0.25">
      <c r="A136" t="s">
        <v>929</v>
      </c>
      <c r="B136" t="s">
        <v>911</v>
      </c>
      <c r="C136">
        <v>100</v>
      </c>
      <c r="D136">
        <v>1</v>
      </c>
      <c r="E136">
        <v>0</v>
      </c>
      <c r="F136" t="s">
        <v>376</v>
      </c>
      <c r="G136">
        <v>106</v>
      </c>
      <c r="H136">
        <v>6</v>
      </c>
      <c r="I136" t="s">
        <v>22</v>
      </c>
      <c r="J136" t="s">
        <v>377</v>
      </c>
      <c r="K136" t="s">
        <v>329</v>
      </c>
      <c r="L136" t="s">
        <v>23</v>
      </c>
      <c r="M136" t="s">
        <v>24</v>
      </c>
      <c r="N136" t="s">
        <v>375</v>
      </c>
      <c r="O136" t="s">
        <v>23</v>
      </c>
      <c r="P136" t="s">
        <v>25</v>
      </c>
      <c r="Q136" t="s">
        <v>26</v>
      </c>
      <c r="R136" t="s">
        <v>27</v>
      </c>
      <c r="S136" t="s">
        <v>24</v>
      </c>
      <c r="T136" t="s">
        <v>1060</v>
      </c>
      <c r="U136" t="s">
        <v>375</v>
      </c>
    </row>
    <row r="137" spans="1:21" x14ac:dyDescent="0.25">
      <c r="A137" t="s">
        <v>910</v>
      </c>
      <c r="B137" t="s">
        <v>911</v>
      </c>
      <c r="C137">
        <v>100</v>
      </c>
      <c r="D137">
        <v>1</v>
      </c>
      <c r="E137">
        <v>0</v>
      </c>
      <c r="F137" t="s">
        <v>378</v>
      </c>
      <c r="G137">
        <v>100</v>
      </c>
      <c r="H137">
        <v>0</v>
      </c>
      <c r="I137" t="s">
        <v>22</v>
      </c>
      <c r="J137" t="s">
        <v>379</v>
      </c>
      <c r="K137" t="s">
        <v>324</v>
      </c>
      <c r="L137" t="s">
        <v>23</v>
      </c>
      <c r="M137" t="s">
        <v>24</v>
      </c>
      <c r="N137" t="s">
        <v>375</v>
      </c>
      <c r="O137" t="s">
        <v>23</v>
      </c>
      <c r="P137" t="s">
        <v>25</v>
      </c>
      <c r="Q137" t="s">
        <v>26</v>
      </c>
      <c r="R137" t="s">
        <v>27</v>
      </c>
      <c r="S137" t="s">
        <v>24</v>
      </c>
      <c r="T137" t="s">
        <v>1061</v>
      </c>
      <c r="U137" t="s">
        <v>375</v>
      </c>
    </row>
    <row r="138" spans="1:21" x14ac:dyDescent="0.25">
      <c r="A138" t="s">
        <v>942</v>
      </c>
      <c r="B138" t="s">
        <v>943</v>
      </c>
      <c r="C138">
        <v>100</v>
      </c>
      <c r="D138">
        <v>1</v>
      </c>
      <c r="E138">
        <v>0</v>
      </c>
      <c r="F138" t="s">
        <v>370</v>
      </c>
      <c r="G138">
        <v>200</v>
      </c>
      <c r="H138">
        <v>0</v>
      </c>
      <c r="I138" t="s">
        <v>22</v>
      </c>
      <c r="J138" t="s">
        <v>371</v>
      </c>
      <c r="K138" t="s">
        <v>356</v>
      </c>
      <c r="L138" t="s">
        <v>23</v>
      </c>
      <c r="M138" t="s">
        <v>24</v>
      </c>
      <c r="N138" t="s">
        <v>372</v>
      </c>
      <c r="O138" t="s">
        <v>23</v>
      </c>
      <c r="P138" t="s">
        <v>25</v>
      </c>
      <c r="Q138" t="s">
        <v>26</v>
      </c>
      <c r="R138" t="s">
        <v>27</v>
      </c>
      <c r="S138" t="s">
        <v>24</v>
      </c>
      <c r="T138" t="s">
        <v>1058</v>
      </c>
      <c r="U138" t="s">
        <v>372</v>
      </c>
    </row>
    <row r="139" spans="1:21" x14ac:dyDescent="0.25">
      <c r="A139" t="s">
        <v>929</v>
      </c>
      <c r="B139" t="s">
        <v>911</v>
      </c>
      <c r="C139">
        <v>100</v>
      </c>
      <c r="D139">
        <v>1</v>
      </c>
      <c r="E139">
        <v>0</v>
      </c>
      <c r="F139" t="s">
        <v>370</v>
      </c>
      <c r="G139">
        <v>200</v>
      </c>
      <c r="H139">
        <v>0</v>
      </c>
      <c r="I139" t="s">
        <v>22</v>
      </c>
      <c r="J139" t="s">
        <v>371</v>
      </c>
      <c r="K139" t="s">
        <v>356</v>
      </c>
      <c r="L139" t="s">
        <v>23</v>
      </c>
      <c r="M139" t="s">
        <v>24</v>
      </c>
      <c r="N139" t="s">
        <v>372</v>
      </c>
      <c r="O139" t="s">
        <v>23</v>
      </c>
      <c r="P139" t="s">
        <v>25</v>
      </c>
      <c r="Q139" t="s">
        <v>26</v>
      </c>
      <c r="R139" t="s">
        <v>27</v>
      </c>
      <c r="S139" t="s">
        <v>24</v>
      </c>
      <c r="T139" t="s">
        <v>1058</v>
      </c>
      <c r="U139" t="s">
        <v>372</v>
      </c>
    </row>
    <row r="140" spans="1:21" x14ac:dyDescent="0.25">
      <c r="A140" t="s">
        <v>942</v>
      </c>
      <c r="B140" t="s">
        <v>943</v>
      </c>
      <c r="C140">
        <v>100</v>
      </c>
      <c r="D140">
        <v>1</v>
      </c>
      <c r="E140">
        <v>0</v>
      </c>
      <c r="F140" t="s">
        <v>367</v>
      </c>
      <c r="G140">
        <v>106</v>
      </c>
      <c r="H140">
        <v>6</v>
      </c>
      <c r="I140" t="s">
        <v>22</v>
      </c>
      <c r="J140" t="s">
        <v>368</v>
      </c>
      <c r="K140" t="s">
        <v>311</v>
      </c>
      <c r="L140" t="s">
        <v>23</v>
      </c>
      <c r="M140" t="s">
        <v>24</v>
      </c>
      <c r="N140" t="s">
        <v>369</v>
      </c>
      <c r="O140" t="s">
        <v>23</v>
      </c>
      <c r="P140" t="s">
        <v>25</v>
      </c>
      <c r="Q140" t="s">
        <v>26</v>
      </c>
      <c r="R140" t="s">
        <v>27</v>
      </c>
      <c r="S140" t="s">
        <v>24</v>
      </c>
      <c r="T140" t="s">
        <v>1057</v>
      </c>
      <c r="U140" t="s">
        <v>369</v>
      </c>
    </row>
  </sheetData>
  <autoFilter ref="A1:W261" xr:uid="{F40FA41F-ED45-4F6E-B903-9C9FB7665C41}">
    <sortState xmlns:xlrd2="http://schemas.microsoft.com/office/spreadsheetml/2017/richdata2" ref="A2:W14557">
      <sortCondition ref="U1:U261"/>
    </sortState>
  </autoFilter>
  <pageMargins left="0.12" right="0.1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T1"/>
  <sheetViews>
    <sheetView zoomScale="70" zoomScaleNormal="70" workbookViewId="0">
      <pane xSplit="2" ySplit="1" topLeftCell="S1422" activePane="bottomRight" state="frozen"/>
      <selection sqref="A1:XFD1048576"/>
      <selection pane="topRight" sqref="A1:XFD1048576"/>
      <selection pane="bottomLeft" sqref="A1:XFD1048576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100.089843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2039" xr:uid="{3E6FD6C5-FD0B-46B7-A684-20D75BDB992D}">
    <sortState xmlns:xlrd2="http://schemas.microsoft.com/office/spreadsheetml/2017/richdata2" ref="A2:T95">
      <sortCondition ref="B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T1920"/>
  <sheetViews>
    <sheetView zoomScale="70" zoomScaleNormal="70" workbookViewId="0">
      <pane xSplit="2" ySplit="1" topLeftCell="R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17" sqref="U1:U1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1458" spans="1:20" x14ac:dyDescent="0.25">
      <c r="A1458" t="s">
        <v>44</v>
      </c>
      <c r="B1458" t="s">
        <v>45</v>
      </c>
      <c r="C1458">
        <v>60</v>
      </c>
      <c r="D1458">
        <v>10</v>
      </c>
      <c r="E1458" t="s">
        <v>1365</v>
      </c>
      <c r="F1458">
        <v>480</v>
      </c>
      <c r="G1458">
        <v>30</v>
      </c>
      <c r="H1458" t="s">
        <v>47</v>
      </c>
      <c r="I1458" t="s">
        <v>1366</v>
      </c>
      <c r="J1458" t="s">
        <v>1367</v>
      </c>
      <c r="K1458" t="s">
        <v>1368</v>
      </c>
      <c r="L1458" t="s">
        <v>1369</v>
      </c>
      <c r="M1458" t="s">
        <v>1370</v>
      </c>
      <c r="N1458" t="s">
        <v>1225</v>
      </c>
      <c r="O1458" t="s">
        <v>1189</v>
      </c>
      <c r="P1458" t="s">
        <v>1190</v>
      </c>
      <c r="Q1458" t="s">
        <v>1191</v>
      </c>
      <c r="R1458" t="s">
        <v>24</v>
      </c>
      <c r="S1458" t="s">
        <v>23</v>
      </c>
      <c r="T1458" t="s">
        <v>1371</v>
      </c>
    </row>
    <row r="1459" spans="1:20" x14ac:dyDescent="0.25">
      <c r="A1459" t="s">
        <v>44</v>
      </c>
      <c r="B1459" t="s">
        <v>45</v>
      </c>
      <c r="C1459">
        <v>33</v>
      </c>
      <c r="D1459">
        <v>10</v>
      </c>
      <c r="E1459" t="s">
        <v>1372</v>
      </c>
      <c r="F1459">
        <v>330</v>
      </c>
      <c r="G1459">
        <v>0</v>
      </c>
      <c r="H1459" t="s">
        <v>1162</v>
      </c>
      <c r="I1459" t="s">
        <v>1373</v>
      </c>
      <c r="J1459" t="s">
        <v>319</v>
      </c>
      <c r="K1459" t="s">
        <v>23</v>
      </c>
      <c r="L1459" t="s">
        <v>24</v>
      </c>
      <c r="M1459" t="s">
        <v>1374</v>
      </c>
      <c r="N1459" t="s">
        <v>23</v>
      </c>
      <c r="O1459" t="s">
        <v>307</v>
      </c>
      <c r="P1459" t="s">
        <v>26</v>
      </c>
      <c r="Q1459" t="s">
        <v>27</v>
      </c>
      <c r="R1459" t="s">
        <v>1375</v>
      </c>
      <c r="S1459" t="s">
        <v>23</v>
      </c>
      <c r="T1459" t="s">
        <v>1374</v>
      </c>
    </row>
    <row r="1460" spans="1:20" x14ac:dyDescent="0.25">
      <c r="A1460" t="s">
        <v>186</v>
      </c>
      <c r="B1460" t="s">
        <v>187</v>
      </c>
      <c r="C1460">
        <v>40</v>
      </c>
      <c r="D1460">
        <v>10</v>
      </c>
      <c r="E1460" t="s">
        <v>1376</v>
      </c>
      <c r="F1460">
        <v>350</v>
      </c>
      <c r="G1460">
        <v>0</v>
      </c>
      <c r="H1460" t="s">
        <v>1162</v>
      </c>
      <c r="I1460" t="s">
        <v>1377</v>
      </c>
      <c r="J1460" t="s">
        <v>65</v>
      </c>
      <c r="K1460" t="s">
        <v>23</v>
      </c>
      <c r="L1460" t="s">
        <v>24</v>
      </c>
      <c r="M1460" t="s">
        <v>1378</v>
      </c>
      <c r="N1460" t="s">
        <v>23</v>
      </c>
      <c r="O1460" t="s">
        <v>307</v>
      </c>
      <c r="P1460" t="s">
        <v>26</v>
      </c>
      <c r="Q1460" t="s">
        <v>27</v>
      </c>
      <c r="R1460" t="s">
        <v>24</v>
      </c>
      <c r="S1460" t="s">
        <v>23</v>
      </c>
      <c r="T1460" t="s">
        <v>1378</v>
      </c>
    </row>
    <row r="1461" spans="1:20" x14ac:dyDescent="0.25">
      <c r="A1461" t="s">
        <v>20</v>
      </c>
      <c r="B1461" t="s">
        <v>21</v>
      </c>
      <c r="C1461">
        <v>33</v>
      </c>
      <c r="D1461">
        <v>2</v>
      </c>
      <c r="E1461" t="s">
        <v>1379</v>
      </c>
      <c r="F1461">
        <v>200</v>
      </c>
      <c r="G1461">
        <v>0</v>
      </c>
      <c r="H1461" t="s">
        <v>47</v>
      </c>
      <c r="I1461" t="s">
        <v>1380</v>
      </c>
      <c r="J1461" t="s">
        <v>1176</v>
      </c>
      <c r="K1461" t="s">
        <v>23</v>
      </c>
      <c r="L1461" t="s">
        <v>24</v>
      </c>
      <c r="M1461" t="s">
        <v>1381</v>
      </c>
      <c r="N1461" t="s">
        <v>23</v>
      </c>
      <c r="O1461" t="s">
        <v>58</v>
      </c>
      <c r="P1461" t="s">
        <v>26</v>
      </c>
      <c r="Q1461" t="s">
        <v>33</v>
      </c>
      <c r="R1461" t="s">
        <v>24</v>
      </c>
      <c r="S1461" t="s">
        <v>23</v>
      </c>
      <c r="T1461" t="s">
        <v>1382</v>
      </c>
    </row>
    <row r="1462" spans="1:20" x14ac:dyDescent="0.25">
      <c r="A1462" t="s">
        <v>28</v>
      </c>
      <c r="B1462" t="s">
        <v>29</v>
      </c>
      <c r="C1462">
        <v>33</v>
      </c>
      <c r="D1462">
        <v>2</v>
      </c>
      <c r="E1462" t="s">
        <v>1379</v>
      </c>
      <c r="F1462">
        <v>200</v>
      </c>
      <c r="G1462">
        <v>0</v>
      </c>
      <c r="H1462" t="s">
        <v>47</v>
      </c>
      <c r="I1462" t="s">
        <v>1380</v>
      </c>
      <c r="J1462" t="s">
        <v>1176</v>
      </c>
      <c r="K1462" t="s">
        <v>23</v>
      </c>
      <c r="L1462" t="s">
        <v>24</v>
      </c>
      <c r="M1462" t="s">
        <v>1381</v>
      </c>
      <c r="N1462" t="s">
        <v>23</v>
      </c>
      <c r="O1462" t="s">
        <v>58</v>
      </c>
      <c r="P1462" t="s">
        <v>26</v>
      </c>
      <c r="Q1462" t="s">
        <v>33</v>
      </c>
      <c r="R1462" t="s">
        <v>24</v>
      </c>
      <c r="S1462" t="s">
        <v>23</v>
      </c>
      <c r="T1462" t="s">
        <v>1382</v>
      </c>
    </row>
    <row r="1463" spans="1:20" x14ac:dyDescent="0.25">
      <c r="A1463" t="s">
        <v>30</v>
      </c>
      <c r="B1463" t="s">
        <v>31</v>
      </c>
      <c r="C1463">
        <v>34</v>
      </c>
      <c r="D1463">
        <v>2</v>
      </c>
      <c r="E1463" t="s">
        <v>1379</v>
      </c>
      <c r="F1463">
        <v>200</v>
      </c>
      <c r="G1463">
        <v>0</v>
      </c>
      <c r="H1463" t="s">
        <v>47</v>
      </c>
      <c r="I1463" t="s">
        <v>1380</v>
      </c>
      <c r="J1463" t="s">
        <v>1176</v>
      </c>
      <c r="K1463" t="s">
        <v>23</v>
      </c>
      <c r="L1463" t="s">
        <v>24</v>
      </c>
      <c r="M1463" t="s">
        <v>1381</v>
      </c>
      <c r="N1463" t="s">
        <v>23</v>
      </c>
      <c r="O1463" t="s">
        <v>58</v>
      </c>
      <c r="P1463" t="s">
        <v>26</v>
      </c>
      <c r="Q1463" t="s">
        <v>33</v>
      </c>
      <c r="R1463" t="s">
        <v>24</v>
      </c>
      <c r="S1463" t="s">
        <v>23</v>
      </c>
      <c r="T1463" t="s">
        <v>1382</v>
      </c>
    </row>
    <row r="1464" spans="1:20" x14ac:dyDescent="0.25">
      <c r="A1464" t="s">
        <v>36</v>
      </c>
      <c r="B1464" t="s">
        <v>37</v>
      </c>
      <c r="C1464">
        <v>33</v>
      </c>
      <c r="D1464">
        <v>1</v>
      </c>
      <c r="E1464" t="s">
        <v>1383</v>
      </c>
      <c r="F1464">
        <v>106</v>
      </c>
      <c r="G1464">
        <v>6</v>
      </c>
      <c r="H1464" t="s">
        <v>1162</v>
      </c>
      <c r="I1464" t="s">
        <v>1384</v>
      </c>
      <c r="J1464" t="s">
        <v>65</v>
      </c>
      <c r="K1464" t="s">
        <v>23</v>
      </c>
      <c r="L1464" t="s">
        <v>24</v>
      </c>
      <c r="M1464" t="s">
        <v>1385</v>
      </c>
      <c r="N1464" t="s">
        <v>23</v>
      </c>
      <c r="O1464" t="s">
        <v>307</v>
      </c>
      <c r="P1464" t="s">
        <v>26</v>
      </c>
      <c r="Q1464" t="s">
        <v>27</v>
      </c>
      <c r="R1464" t="s">
        <v>24</v>
      </c>
      <c r="S1464" t="s">
        <v>23</v>
      </c>
      <c r="T1464" t="s">
        <v>1385</v>
      </c>
    </row>
    <row r="1465" spans="1:20" x14ac:dyDescent="0.25">
      <c r="A1465" t="s">
        <v>34</v>
      </c>
      <c r="B1465" t="s">
        <v>35</v>
      </c>
      <c r="C1465">
        <v>33</v>
      </c>
      <c r="D1465">
        <v>1</v>
      </c>
      <c r="E1465" t="s">
        <v>1383</v>
      </c>
      <c r="F1465">
        <v>106</v>
      </c>
      <c r="G1465">
        <v>6</v>
      </c>
      <c r="H1465" t="s">
        <v>1162</v>
      </c>
      <c r="I1465" t="s">
        <v>1384</v>
      </c>
      <c r="J1465" t="s">
        <v>65</v>
      </c>
      <c r="K1465" t="s">
        <v>23</v>
      </c>
      <c r="L1465" t="s">
        <v>24</v>
      </c>
      <c r="M1465" t="s">
        <v>1385</v>
      </c>
      <c r="N1465" t="s">
        <v>23</v>
      </c>
      <c r="O1465" t="s">
        <v>307</v>
      </c>
      <c r="P1465" t="s">
        <v>26</v>
      </c>
      <c r="Q1465" t="s">
        <v>27</v>
      </c>
      <c r="R1465" t="s">
        <v>24</v>
      </c>
      <c r="S1465" t="s">
        <v>23</v>
      </c>
      <c r="T1465" t="s">
        <v>1385</v>
      </c>
    </row>
    <row r="1466" spans="1:20" x14ac:dyDescent="0.25">
      <c r="A1466" t="s">
        <v>38</v>
      </c>
      <c r="B1466" t="s">
        <v>39</v>
      </c>
      <c r="C1466">
        <v>34</v>
      </c>
      <c r="D1466">
        <v>1</v>
      </c>
      <c r="E1466" t="s">
        <v>1383</v>
      </c>
      <c r="F1466">
        <v>106</v>
      </c>
      <c r="G1466">
        <v>6</v>
      </c>
      <c r="H1466" t="s">
        <v>1162</v>
      </c>
      <c r="I1466" t="s">
        <v>1384</v>
      </c>
      <c r="J1466" t="s">
        <v>65</v>
      </c>
      <c r="K1466" t="s">
        <v>23</v>
      </c>
      <c r="L1466" t="s">
        <v>24</v>
      </c>
      <c r="M1466" t="s">
        <v>1385</v>
      </c>
      <c r="N1466" t="s">
        <v>23</v>
      </c>
      <c r="O1466" t="s">
        <v>307</v>
      </c>
      <c r="P1466" t="s">
        <v>26</v>
      </c>
      <c r="Q1466" t="s">
        <v>27</v>
      </c>
      <c r="R1466" t="s">
        <v>24</v>
      </c>
      <c r="S1466" t="s">
        <v>23</v>
      </c>
      <c r="T1466" t="s">
        <v>1385</v>
      </c>
    </row>
    <row r="1467" spans="1:20" x14ac:dyDescent="0.25">
      <c r="A1467" t="s">
        <v>42</v>
      </c>
      <c r="B1467" t="s">
        <v>43</v>
      </c>
      <c r="C1467">
        <v>66.666666666666671</v>
      </c>
      <c r="D1467">
        <v>6</v>
      </c>
      <c r="E1467" t="s">
        <v>1386</v>
      </c>
      <c r="F1467">
        <v>398</v>
      </c>
      <c r="G1467">
        <v>0</v>
      </c>
      <c r="H1467" t="s">
        <v>1162</v>
      </c>
      <c r="I1467" t="s">
        <v>1387</v>
      </c>
      <c r="J1467" t="s">
        <v>65</v>
      </c>
      <c r="K1467" t="s">
        <v>23</v>
      </c>
      <c r="L1467" t="s">
        <v>24</v>
      </c>
      <c r="M1467" t="s">
        <v>1388</v>
      </c>
      <c r="N1467" t="s">
        <v>23</v>
      </c>
      <c r="O1467" t="s">
        <v>32</v>
      </c>
      <c r="P1467" t="s">
        <v>26</v>
      </c>
      <c r="Q1467" t="s">
        <v>33</v>
      </c>
      <c r="R1467" t="s">
        <v>24</v>
      </c>
      <c r="S1467" t="s">
        <v>23</v>
      </c>
      <c r="T1467" t="s">
        <v>1388</v>
      </c>
    </row>
    <row r="1468" spans="1:20" x14ac:dyDescent="0.25">
      <c r="A1468" t="s">
        <v>278</v>
      </c>
      <c r="B1468" t="s">
        <v>284</v>
      </c>
      <c r="C1468">
        <v>139</v>
      </c>
      <c r="D1468">
        <v>2</v>
      </c>
      <c r="E1468" t="s">
        <v>1386</v>
      </c>
      <c r="F1468">
        <v>398</v>
      </c>
      <c r="G1468">
        <v>0</v>
      </c>
      <c r="H1468" t="s">
        <v>1162</v>
      </c>
      <c r="I1468" t="s">
        <v>1387</v>
      </c>
      <c r="J1468" t="s">
        <v>65</v>
      </c>
      <c r="K1468" t="s">
        <v>23</v>
      </c>
      <c r="L1468" t="s">
        <v>24</v>
      </c>
      <c r="M1468" t="s">
        <v>1388</v>
      </c>
      <c r="N1468" t="s">
        <v>23</v>
      </c>
      <c r="O1468" t="s">
        <v>32</v>
      </c>
      <c r="P1468" t="s">
        <v>26</v>
      </c>
      <c r="Q1468" t="s">
        <v>33</v>
      </c>
      <c r="R1468" t="s">
        <v>24</v>
      </c>
      <c r="S1468" t="s">
        <v>23</v>
      </c>
      <c r="T1468" t="s">
        <v>1388</v>
      </c>
    </row>
    <row r="1469" spans="1:20" x14ac:dyDescent="0.25">
      <c r="A1469" t="s">
        <v>186</v>
      </c>
      <c r="B1469" t="s">
        <v>187</v>
      </c>
      <c r="C1469">
        <v>40</v>
      </c>
      <c r="D1469">
        <v>10</v>
      </c>
      <c r="E1469" t="s">
        <v>1389</v>
      </c>
      <c r="F1469">
        <v>350</v>
      </c>
      <c r="G1469">
        <v>0</v>
      </c>
      <c r="H1469" t="s">
        <v>1162</v>
      </c>
      <c r="I1469" t="s">
        <v>1390</v>
      </c>
      <c r="J1469" t="s">
        <v>318</v>
      </c>
      <c r="K1469" t="s">
        <v>23</v>
      </c>
      <c r="L1469" t="s">
        <v>24</v>
      </c>
      <c r="M1469" t="s">
        <v>1391</v>
      </c>
      <c r="N1469" t="s">
        <v>23</v>
      </c>
      <c r="O1469" t="s">
        <v>32</v>
      </c>
      <c r="P1469" t="s">
        <v>26</v>
      </c>
      <c r="Q1469" t="s">
        <v>33</v>
      </c>
      <c r="R1469" t="s">
        <v>24</v>
      </c>
      <c r="S1469" t="s">
        <v>23</v>
      </c>
      <c r="T1469" t="s">
        <v>1391</v>
      </c>
    </row>
    <row r="1470" spans="1:20" x14ac:dyDescent="0.25">
      <c r="A1470" t="s">
        <v>36</v>
      </c>
      <c r="B1470" t="s">
        <v>37</v>
      </c>
      <c r="C1470">
        <v>33</v>
      </c>
      <c r="D1470">
        <v>2</v>
      </c>
      <c r="E1470" t="s">
        <v>1392</v>
      </c>
      <c r="F1470">
        <v>200</v>
      </c>
      <c r="G1470">
        <v>0</v>
      </c>
      <c r="H1470" t="s">
        <v>22</v>
      </c>
      <c r="I1470" t="s">
        <v>1360</v>
      </c>
      <c r="J1470" t="s">
        <v>1361</v>
      </c>
      <c r="K1470" t="s">
        <v>1321</v>
      </c>
      <c r="L1470" t="s">
        <v>1362</v>
      </c>
      <c r="M1470" t="s">
        <v>1393</v>
      </c>
      <c r="N1470" t="s">
        <v>23</v>
      </c>
      <c r="O1470" t="s">
        <v>63</v>
      </c>
      <c r="P1470" t="s">
        <v>54</v>
      </c>
      <c r="Q1470" t="s">
        <v>55</v>
      </c>
      <c r="R1470" t="s">
        <v>24</v>
      </c>
      <c r="S1470" t="s">
        <v>23</v>
      </c>
      <c r="T1470" t="s">
        <v>1393</v>
      </c>
    </row>
    <row r="1471" spans="1:20" x14ac:dyDescent="0.25">
      <c r="A1471" t="s">
        <v>34</v>
      </c>
      <c r="B1471" t="s">
        <v>35</v>
      </c>
      <c r="C1471">
        <v>33</v>
      </c>
      <c r="D1471">
        <v>2</v>
      </c>
      <c r="E1471" t="s">
        <v>1392</v>
      </c>
      <c r="F1471">
        <v>200</v>
      </c>
      <c r="G1471">
        <v>0</v>
      </c>
      <c r="H1471" t="s">
        <v>22</v>
      </c>
      <c r="I1471" t="s">
        <v>1360</v>
      </c>
      <c r="J1471" t="s">
        <v>1361</v>
      </c>
      <c r="K1471" t="s">
        <v>1321</v>
      </c>
      <c r="L1471" t="s">
        <v>1362</v>
      </c>
      <c r="M1471" t="s">
        <v>1393</v>
      </c>
      <c r="N1471" t="s">
        <v>23</v>
      </c>
      <c r="O1471" t="s">
        <v>63</v>
      </c>
      <c r="P1471" t="s">
        <v>54</v>
      </c>
      <c r="Q1471" t="s">
        <v>55</v>
      </c>
      <c r="R1471" t="s">
        <v>24</v>
      </c>
      <c r="S1471" t="s">
        <v>23</v>
      </c>
      <c r="T1471" t="s">
        <v>1393</v>
      </c>
    </row>
    <row r="1472" spans="1:20" x14ac:dyDescent="0.25">
      <c r="A1472" t="s">
        <v>38</v>
      </c>
      <c r="B1472" t="s">
        <v>39</v>
      </c>
      <c r="C1472">
        <v>34</v>
      </c>
      <c r="D1472">
        <v>2</v>
      </c>
      <c r="E1472" t="s">
        <v>1392</v>
      </c>
      <c r="F1472">
        <v>200</v>
      </c>
      <c r="G1472">
        <v>0</v>
      </c>
      <c r="H1472" t="s">
        <v>22</v>
      </c>
      <c r="I1472" t="s">
        <v>1360</v>
      </c>
      <c r="J1472" t="s">
        <v>1361</v>
      </c>
      <c r="K1472" t="s">
        <v>1321</v>
      </c>
      <c r="L1472" t="s">
        <v>1362</v>
      </c>
      <c r="M1472" t="s">
        <v>1393</v>
      </c>
      <c r="N1472" t="s">
        <v>23</v>
      </c>
      <c r="O1472" t="s">
        <v>63</v>
      </c>
      <c r="P1472" t="s">
        <v>54</v>
      </c>
      <c r="Q1472" t="s">
        <v>55</v>
      </c>
      <c r="R1472" t="s">
        <v>24</v>
      </c>
      <c r="S1472" t="s">
        <v>23</v>
      </c>
      <c r="T1472" t="s">
        <v>1393</v>
      </c>
    </row>
    <row r="1473" spans="1:20" x14ac:dyDescent="0.25">
      <c r="A1473" t="s">
        <v>20</v>
      </c>
      <c r="B1473" t="s">
        <v>21</v>
      </c>
      <c r="C1473">
        <v>50</v>
      </c>
      <c r="D1473">
        <v>1</v>
      </c>
      <c r="E1473" t="s">
        <v>1394</v>
      </c>
      <c r="F1473">
        <v>100</v>
      </c>
      <c r="G1473">
        <v>0</v>
      </c>
      <c r="H1473" t="s">
        <v>22</v>
      </c>
      <c r="I1473" t="s">
        <v>1395</v>
      </c>
      <c r="J1473" t="s">
        <v>1396</v>
      </c>
      <c r="K1473" t="s">
        <v>23</v>
      </c>
      <c r="L1473" t="s">
        <v>24</v>
      </c>
      <c r="M1473" t="s">
        <v>1397</v>
      </c>
      <c r="N1473" t="s">
        <v>23</v>
      </c>
      <c r="O1473" t="s">
        <v>25</v>
      </c>
      <c r="P1473" t="s">
        <v>26</v>
      </c>
      <c r="Q1473" t="s">
        <v>27</v>
      </c>
      <c r="R1473" t="s">
        <v>24</v>
      </c>
      <c r="S1473" t="s">
        <v>23</v>
      </c>
      <c r="T1473" t="s">
        <v>1397</v>
      </c>
    </row>
    <row r="1474" spans="1:20" x14ac:dyDescent="0.25">
      <c r="A1474" t="s">
        <v>28</v>
      </c>
      <c r="B1474" t="s">
        <v>29</v>
      </c>
      <c r="C1474">
        <v>50</v>
      </c>
      <c r="D1474">
        <v>1</v>
      </c>
      <c r="E1474" t="s">
        <v>1394</v>
      </c>
      <c r="F1474">
        <v>100</v>
      </c>
      <c r="G1474">
        <v>0</v>
      </c>
      <c r="H1474" t="s">
        <v>22</v>
      </c>
      <c r="I1474" t="s">
        <v>1395</v>
      </c>
      <c r="J1474" t="s">
        <v>1396</v>
      </c>
      <c r="K1474" t="s">
        <v>23</v>
      </c>
      <c r="L1474" t="s">
        <v>24</v>
      </c>
      <c r="M1474" t="s">
        <v>1397</v>
      </c>
      <c r="N1474" t="s">
        <v>23</v>
      </c>
      <c r="O1474" t="s">
        <v>25</v>
      </c>
      <c r="P1474" t="s">
        <v>26</v>
      </c>
      <c r="Q1474" t="s">
        <v>27</v>
      </c>
      <c r="R1474" t="s">
        <v>24</v>
      </c>
      <c r="S1474" t="s">
        <v>23</v>
      </c>
      <c r="T1474" t="s">
        <v>1397</v>
      </c>
    </row>
    <row r="1475" spans="1:20" x14ac:dyDescent="0.25">
      <c r="A1475" t="s">
        <v>30</v>
      </c>
      <c r="B1475" t="s">
        <v>31</v>
      </c>
      <c r="C1475">
        <v>50</v>
      </c>
      <c r="D1475">
        <v>1</v>
      </c>
      <c r="E1475" t="s">
        <v>1394</v>
      </c>
      <c r="F1475">
        <v>100</v>
      </c>
      <c r="G1475">
        <v>0</v>
      </c>
      <c r="H1475" t="s">
        <v>22</v>
      </c>
      <c r="I1475" t="s">
        <v>1395</v>
      </c>
      <c r="J1475" t="s">
        <v>1396</v>
      </c>
      <c r="K1475" t="s">
        <v>23</v>
      </c>
      <c r="L1475" t="s">
        <v>24</v>
      </c>
      <c r="M1475" t="s">
        <v>1397</v>
      </c>
      <c r="N1475" t="s">
        <v>23</v>
      </c>
      <c r="O1475" t="s">
        <v>25</v>
      </c>
      <c r="P1475" t="s">
        <v>26</v>
      </c>
      <c r="Q1475" t="s">
        <v>27</v>
      </c>
      <c r="R1475" t="s">
        <v>24</v>
      </c>
      <c r="S1475" t="s">
        <v>23</v>
      </c>
      <c r="T1475" t="s">
        <v>1397</v>
      </c>
    </row>
    <row r="1476" spans="1:20" x14ac:dyDescent="0.25">
      <c r="A1476" t="s">
        <v>36</v>
      </c>
      <c r="B1476" t="s">
        <v>37</v>
      </c>
      <c r="C1476">
        <v>33</v>
      </c>
      <c r="D1476">
        <v>1</v>
      </c>
      <c r="E1476" t="s">
        <v>1398</v>
      </c>
      <c r="F1476">
        <v>143</v>
      </c>
      <c r="G1476">
        <v>5</v>
      </c>
      <c r="H1476" t="s">
        <v>47</v>
      </c>
      <c r="I1476" t="s">
        <v>1399</v>
      </c>
      <c r="J1476" t="s">
        <v>1400</v>
      </c>
      <c r="K1476" t="s">
        <v>1401</v>
      </c>
      <c r="L1476" t="s">
        <v>1402</v>
      </c>
      <c r="M1476" t="s">
        <v>1397</v>
      </c>
      <c r="N1476" t="s">
        <v>23</v>
      </c>
      <c r="O1476" t="s">
        <v>48</v>
      </c>
      <c r="P1476" t="s">
        <v>49</v>
      </c>
      <c r="Q1476" t="s">
        <v>50</v>
      </c>
      <c r="R1476" t="s">
        <v>24</v>
      </c>
      <c r="S1476" t="s">
        <v>23</v>
      </c>
      <c r="T1476" t="s">
        <v>1397</v>
      </c>
    </row>
    <row r="1477" spans="1:20" x14ac:dyDescent="0.25">
      <c r="A1477" t="s">
        <v>34</v>
      </c>
      <c r="B1477" t="s">
        <v>35</v>
      </c>
      <c r="C1477">
        <v>33</v>
      </c>
      <c r="D1477">
        <v>1</v>
      </c>
      <c r="E1477" t="s">
        <v>1398</v>
      </c>
      <c r="F1477">
        <v>143</v>
      </c>
      <c r="G1477">
        <v>5</v>
      </c>
      <c r="H1477" t="s">
        <v>47</v>
      </c>
      <c r="I1477" t="s">
        <v>1399</v>
      </c>
      <c r="J1477" t="s">
        <v>1400</v>
      </c>
      <c r="K1477" t="s">
        <v>1401</v>
      </c>
      <c r="L1477" t="s">
        <v>1402</v>
      </c>
      <c r="M1477" t="s">
        <v>1397</v>
      </c>
      <c r="N1477" t="s">
        <v>23</v>
      </c>
      <c r="O1477" t="s">
        <v>48</v>
      </c>
      <c r="P1477" t="s">
        <v>49</v>
      </c>
      <c r="Q1477" t="s">
        <v>50</v>
      </c>
      <c r="R1477" t="s">
        <v>24</v>
      </c>
      <c r="S1477" t="s">
        <v>23</v>
      </c>
      <c r="T1477" t="s">
        <v>1397</v>
      </c>
    </row>
    <row r="1478" spans="1:20" x14ac:dyDescent="0.25">
      <c r="A1478" t="s">
        <v>38</v>
      </c>
      <c r="B1478" t="s">
        <v>39</v>
      </c>
      <c r="C1478">
        <v>34</v>
      </c>
      <c r="D1478">
        <v>1</v>
      </c>
      <c r="E1478" t="s">
        <v>1398</v>
      </c>
      <c r="F1478">
        <v>143</v>
      </c>
      <c r="G1478">
        <v>5</v>
      </c>
      <c r="H1478" t="s">
        <v>47</v>
      </c>
      <c r="I1478" t="s">
        <v>1399</v>
      </c>
      <c r="J1478" t="s">
        <v>1400</v>
      </c>
      <c r="K1478" t="s">
        <v>1401</v>
      </c>
      <c r="L1478" t="s">
        <v>1402</v>
      </c>
      <c r="M1478" t="s">
        <v>1397</v>
      </c>
      <c r="N1478" t="s">
        <v>23</v>
      </c>
      <c r="O1478" t="s">
        <v>48</v>
      </c>
      <c r="P1478" t="s">
        <v>49</v>
      </c>
      <c r="Q1478" t="s">
        <v>50</v>
      </c>
      <c r="R1478" t="s">
        <v>24</v>
      </c>
      <c r="S1478" t="s">
        <v>23</v>
      </c>
      <c r="T1478" t="s">
        <v>1397</v>
      </c>
    </row>
    <row r="1479" spans="1:20" x14ac:dyDescent="0.25">
      <c r="A1479" t="s">
        <v>20</v>
      </c>
      <c r="B1479" t="s">
        <v>21</v>
      </c>
      <c r="C1479">
        <v>50</v>
      </c>
      <c r="D1479">
        <v>1</v>
      </c>
      <c r="E1479" t="s">
        <v>1403</v>
      </c>
      <c r="F1479">
        <v>106</v>
      </c>
      <c r="G1479">
        <v>6</v>
      </c>
      <c r="H1479" t="s">
        <v>47</v>
      </c>
      <c r="I1479" t="s">
        <v>1404</v>
      </c>
      <c r="J1479" t="s">
        <v>348</v>
      </c>
      <c r="K1479" t="s">
        <v>23</v>
      </c>
      <c r="L1479" t="s">
        <v>24</v>
      </c>
      <c r="M1479" t="s">
        <v>1397</v>
      </c>
      <c r="N1479" t="s">
        <v>23</v>
      </c>
      <c r="O1479" t="s">
        <v>58</v>
      </c>
      <c r="P1479" t="s">
        <v>26</v>
      </c>
      <c r="Q1479" t="s">
        <v>33</v>
      </c>
      <c r="R1479" t="s">
        <v>24</v>
      </c>
      <c r="S1479" t="s">
        <v>23</v>
      </c>
      <c r="T1479" t="s">
        <v>1405</v>
      </c>
    </row>
    <row r="1480" spans="1:20" x14ac:dyDescent="0.25">
      <c r="A1480" t="s">
        <v>28</v>
      </c>
      <c r="B1480" t="s">
        <v>29</v>
      </c>
      <c r="C1480">
        <v>50</v>
      </c>
      <c r="D1480">
        <v>1</v>
      </c>
      <c r="E1480" t="s">
        <v>1403</v>
      </c>
      <c r="F1480">
        <v>106</v>
      </c>
      <c r="G1480">
        <v>6</v>
      </c>
      <c r="H1480" t="s">
        <v>47</v>
      </c>
      <c r="I1480" t="s">
        <v>1404</v>
      </c>
      <c r="J1480" t="s">
        <v>348</v>
      </c>
      <c r="K1480" t="s">
        <v>23</v>
      </c>
      <c r="L1480" t="s">
        <v>24</v>
      </c>
      <c r="M1480" t="s">
        <v>1397</v>
      </c>
      <c r="N1480" t="s">
        <v>23</v>
      </c>
      <c r="O1480" t="s">
        <v>58</v>
      </c>
      <c r="P1480" t="s">
        <v>26</v>
      </c>
      <c r="Q1480" t="s">
        <v>33</v>
      </c>
      <c r="R1480" t="s">
        <v>24</v>
      </c>
      <c r="S1480" t="s">
        <v>23</v>
      </c>
      <c r="T1480" t="s">
        <v>1405</v>
      </c>
    </row>
    <row r="1481" spans="1:20" x14ac:dyDescent="0.25">
      <c r="A1481" t="s">
        <v>30</v>
      </c>
      <c r="B1481" t="s">
        <v>31</v>
      </c>
      <c r="C1481">
        <v>50</v>
      </c>
      <c r="D1481">
        <v>1</v>
      </c>
      <c r="E1481" t="s">
        <v>1403</v>
      </c>
      <c r="F1481">
        <v>106</v>
      </c>
      <c r="G1481">
        <v>6</v>
      </c>
      <c r="H1481" t="s">
        <v>47</v>
      </c>
      <c r="I1481" t="s">
        <v>1404</v>
      </c>
      <c r="J1481" t="s">
        <v>348</v>
      </c>
      <c r="K1481" t="s">
        <v>23</v>
      </c>
      <c r="L1481" t="s">
        <v>24</v>
      </c>
      <c r="M1481" t="s">
        <v>1397</v>
      </c>
      <c r="N1481" t="s">
        <v>23</v>
      </c>
      <c r="O1481" t="s">
        <v>58</v>
      </c>
      <c r="P1481" t="s">
        <v>26</v>
      </c>
      <c r="Q1481" t="s">
        <v>33</v>
      </c>
      <c r="R1481" t="s">
        <v>24</v>
      </c>
      <c r="S1481" t="s">
        <v>23</v>
      </c>
      <c r="T1481" t="s">
        <v>1405</v>
      </c>
    </row>
    <row r="1482" spans="1:20" x14ac:dyDescent="0.25">
      <c r="A1482" t="s">
        <v>42</v>
      </c>
      <c r="B1482" t="s">
        <v>43</v>
      </c>
      <c r="C1482">
        <v>30</v>
      </c>
      <c r="D1482">
        <v>3</v>
      </c>
      <c r="E1482" t="s">
        <v>1406</v>
      </c>
      <c r="F1482">
        <v>200</v>
      </c>
      <c r="G1482">
        <v>0</v>
      </c>
      <c r="H1482" t="s">
        <v>47</v>
      </c>
      <c r="I1482" t="s">
        <v>1363</v>
      </c>
      <c r="J1482" t="s">
        <v>65</v>
      </c>
      <c r="K1482" t="s">
        <v>23</v>
      </c>
      <c r="L1482" t="s">
        <v>24</v>
      </c>
      <c r="M1482" t="s">
        <v>1405</v>
      </c>
      <c r="N1482" t="s">
        <v>23</v>
      </c>
      <c r="O1482" t="s">
        <v>25</v>
      </c>
      <c r="P1482" t="s">
        <v>26</v>
      </c>
      <c r="Q1482" t="s">
        <v>27</v>
      </c>
      <c r="R1482" t="s">
        <v>24</v>
      </c>
      <c r="S1482" t="s">
        <v>23</v>
      </c>
      <c r="T1482" t="s">
        <v>1405</v>
      </c>
    </row>
    <row r="1483" spans="1:20" x14ac:dyDescent="0.25">
      <c r="A1483" t="s">
        <v>44</v>
      </c>
      <c r="B1483" t="s">
        <v>45</v>
      </c>
      <c r="C1483">
        <v>36.666666666666664</v>
      </c>
      <c r="D1483">
        <v>3</v>
      </c>
      <c r="E1483" t="s">
        <v>1406</v>
      </c>
      <c r="F1483">
        <v>200</v>
      </c>
      <c r="G1483">
        <v>0</v>
      </c>
      <c r="H1483" t="s">
        <v>47</v>
      </c>
      <c r="I1483" t="s">
        <v>1363</v>
      </c>
      <c r="J1483" t="s">
        <v>65</v>
      </c>
      <c r="K1483" t="s">
        <v>23</v>
      </c>
      <c r="L1483" t="s">
        <v>24</v>
      </c>
      <c r="M1483" t="s">
        <v>1405</v>
      </c>
      <c r="N1483" t="s">
        <v>23</v>
      </c>
      <c r="O1483" t="s">
        <v>25</v>
      </c>
      <c r="P1483" t="s">
        <v>26</v>
      </c>
      <c r="Q1483" t="s">
        <v>27</v>
      </c>
      <c r="R1483" t="s">
        <v>24</v>
      </c>
      <c r="S1483" t="s">
        <v>23</v>
      </c>
      <c r="T1483" t="s">
        <v>1405</v>
      </c>
    </row>
    <row r="1484" spans="1:20" x14ac:dyDescent="0.25">
      <c r="A1484" t="s">
        <v>280</v>
      </c>
      <c r="B1484" t="s">
        <v>286</v>
      </c>
      <c r="C1484">
        <v>139</v>
      </c>
      <c r="D1484">
        <v>2</v>
      </c>
      <c r="E1484" t="s">
        <v>1407</v>
      </c>
      <c r="F1484">
        <v>198</v>
      </c>
      <c r="G1484">
        <v>0</v>
      </c>
      <c r="H1484" t="s">
        <v>1162</v>
      </c>
      <c r="I1484" t="s">
        <v>1363</v>
      </c>
      <c r="J1484" t="s">
        <v>65</v>
      </c>
      <c r="K1484" t="s">
        <v>23</v>
      </c>
      <c r="L1484" t="s">
        <v>24</v>
      </c>
      <c r="M1484" t="s">
        <v>1405</v>
      </c>
      <c r="N1484" t="s">
        <v>23</v>
      </c>
      <c r="O1484" t="s">
        <v>307</v>
      </c>
      <c r="P1484" t="s">
        <v>26</v>
      </c>
      <c r="Q1484" t="s">
        <v>27</v>
      </c>
      <c r="R1484" t="s">
        <v>24</v>
      </c>
      <c r="S1484" t="s">
        <v>23</v>
      </c>
      <c r="T1484" t="s">
        <v>1405</v>
      </c>
    </row>
    <row r="1485" spans="1:20" x14ac:dyDescent="0.25">
      <c r="A1485" t="s">
        <v>139</v>
      </c>
      <c r="B1485" t="s">
        <v>112</v>
      </c>
      <c r="C1485">
        <v>100</v>
      </c>
      <c r="D1485">
        <v>20</v>
      </c>
      <c r="E1485" t="s">
        <v>1408</v>
      </c>
      <c r="F1485">
        <v>930</v>
      </c>
      <c r="G1485">
        <v>30</v>
      </c>
      <c r="H1485" t="s">
        <v>47</v>
      </c>
      <c r="I1485" t="s">
        <v>1409</v>
      </c>
      <c r="J1485" t="s">
        <v>1410</v>
      </c>
      <c r="K1485" t="s">
        <v>1411</v>
      </c>
      <c r="L1485" t="s">
        <v>1412</v>
      </c>
      <c r="M1485" t="s">
        <v>1405</v>
      </c>
      <c r="N1485" t="s">
        <v>1225</v>
      </c>
      <c r="O1485" t="s">
        <v>1189</v>
      </c>
      <c r="P1485" t="s">
        <v>1190</v>
      </c>
      <c r="Q1485" t="s">
        <v>1191</v>
      </c>
      <c r="R1485" t="s">
        <v>24</v>
      </c>
      <c r="S1485" t="s">
        <v>23</v>
      </c>
      <c r="T1485" t="s">
        <v>1413</v>
      </c>
    </row>
    <row r="1486" spans="1:20" x14ac:dyDescent="0.25">
      <c r="A1486" t="s">
        <v>20</v>
      </c>
      <c r="B1486" t="s">
        <v>21</v>
      </c>
      <c r="C1486">
        <v>50</v>
      </c>
      <c r="D1486">
        <v>2</v>
      </c>
      <c r="E1486" t="s">
        <v>1414</v>
      </c>
      <c r="F1486">
        <v>200</v>
      </c>
      <c r="G1486">
        <v>0</v>
      </c>
      <c r="H1486" t="s">
        <v>47</v>
      </c>
      <c r="I1486" t="s">
        <v>1415</v>
      </c>
      <c r="J1486" t="s">
        <v>314</v>
      </c>
      <c r="K1486" t="s">
        <v>23</v>
      </c>
      <c r="L1486" t="s">
        <v>24</v>
      </c>
      <c r="M1486" t="s">
        <v>1416</v>
      </c>
      <c r="N1486" t="s">
        <v>23</v>
      </c>
      <c r="O1486" t="s">
        <v>25</v>
      </c>
      <c r="P1486" t="s">
        <v>26</v>
      </c>
      <c r="Q1486" t="s">
        <v>27</v>
      </c>
      <c r="R1486" t="s">
        <v>24</v>
      </c>
      <c r="S1486" t="s">
        <v>23</v>
      </c>
      <c r="T1486" t="s">
        <v>1416</v>
      </c>
    </row>
    <row r="1487" spans="1:20" x14ac:dyDescent="0.25">
      <c r="A1487" t="s">
        <v>28</v>
      </c>
      <c r="B1487" t="s">
        <v>29</v>
      </c>
      <c r="C1487">
        <v>50</v>
      </c>
      <c r="D1487">
        <v>2</v>
      </c>
      <c r="E1487" t="s">
        <v>1414</v>
      </c>
      <c r="F1487">
        <v>200</v>
      </c>
      <c r="G1487">
        <v>0</v>
      </c>
      <c r="H1487" t="s">
        <v>47</v>
      </c>
      <c r="I1487" t="s">
        <v>1415</v>
      </c>
      <c r="J1487" t="s">
        <v>314</v>
      </c>
      <c r="K1487" t="s">
        <v>23</v>
      </c>
      <c r="L1487" t="s">
        <v>24</v>
      </c>
      <c r="M1487" t="s">
        <v>1416</v>
      </c>
      <c r="N1487" t="s">
        <v>23</v>
      </c>
      <c r="O1487" t="s">
        <v>25</v>
      </c>
      <c r="P1487" t="s">
        <v>26</v>
      </c>
      <c r="Q1487" t="s">
        <v>27</v>
      </c>
      <c r="R1487" t="s">
        <v>24</v>
      </c>
      <c r="S1487" t="s">
        <v>23</v>
      </c>
      <c r="T1487" t="s">
        <v>1416</v>
      </c>
    </row>
    <row r="1488" spans="1:20" x14ac:dyDescent="0.25">
      <c r="A1488" t="s">
        <v>30</v>
      </c>
      <c r="B1488" t="s">
        <v>31</v>
      </c>
      <c r="C1488">
        <v>50</v>
      </c>
      <c r="D1488">
        <v>2</v>
      </c>
      <c r="E1488" t="s">
        <v>1414</v>
      </c>
      <c r="F1488">
        <v>200</v>
      </c>
      <c r="G1488">
        <v>0</v>
      </c>
      <c r="H1488" t="s">
        <v>47</v>
      </c>
      <c r="I1488" t="s">
        <v>1415</v>
      </c>
      <c r="J1488" t="s">
        <v>314</v>
      </c>
      <c r="K1488" t="s">
        <v>23</v>
      </c>
      <c r="L1488" t="s">
        <v>24</v>
      </c>
      <c r="M1488" t="s">
        <v>1416</v>
      </c>
      <c r="N1488" t="s">
        <v>23</v>
      </c>
      <c r="O1488" t="s">
        <v>25</v>
      </c>
      <c r="P1488" t="s">
        <v>26</v>
      </c>
      <c r="Q1488" t="s">
        <v>27</v>
      </c>
      <c r="R1488" t="s">
        <v>24</v>
      </c>
      <c r="S1488" t="s">
        <v>23</v>
      </c>
      <c r="T1488" t="s">
        <v>1416</v>
      </c>
    </row>
    <row r="1489" spans="1:20" x14ac:dyDescent="0.25">
      <c r="A1489" t="s">
        <v>46</v>
      </c>
      <c r="B1489" t="s">
        <v>56</v>
      </c>
      <c r="C1489">
        <v>66.333333333333329</v>
      </c>
      <c r="D1489">
        <v>3</v>
      </c>
      <c r="E1489" t="s">
        <v>1417</v>
      </c>
      <c r="F1489">
        <v>242</v>
      </c>
      <c r="G1489">
        <v>45</v>
      </c>
      <c r="H1489" t="s">
        <v>22</v>
      </c>
      <c r="I1489" t="s">
        <v>1270</v>
      </c>
      <c r="J1489" t="s">
        <v>1271</v>
      </c>
      <c r="K1489" t="s">
        <v>1272</v>
      </c>
      <c r="L1489" t="s">
        <v>1273</v>
      </c>
      <c r="M1489" t="s">
        <v>1418</v>
      </c>
      <c r="N1489" t="s">
        <v>23</v>
      </c>
      <c r="O1489" t="s">
        <v>63</v>
      </c>
      <c r="P1489" t="s">
        <v>54</v>
      </c>
      <c r="Q1489" t="s">
        <v>55</v>
      </c>
      <c r="R1489" t="s">
        <v>24</v>
      </c>
      <c r="S1489" t="s">
        <v>23</v>
      </c>
      <c r="T1489" t="s">
        <v>1419</v>
      </c>
    </row>
    <row r="1490" spans="1:20" x14ac:dyDescent="0.25">
      <c r="A1490" t="s">
        <v>44</v>
      </c>
      <c r="B1490" t="s">
        <v>45</v>
      </c>
      <c r="C1490">
        <v>33</v>
      </c>
      <c r="D1490">
        <v>10</v>
      </c>
      <c r="E1490" t="s">
        <v>1420</v>
      </c>
      <c r="F1490">
        <v>660</v>
      </c>
      <c r="G1490">
        <v>0</v>
      </c>
      <c r="H1490" t="s">
        <v>22</v>
      </c>
      <c r="I1490" t="s">
        <v>1421</v>
      </c>
      <c r="J1490" t="s">
        <v>325</v>
      </c>
      <c r="K1490" t="s">
        <v>23</v>
      </c>
      <c r="L1490" t="s">
        <v>24</v>
      </c>
      <c r="M1490" t="s">
        <v>1422</v>
      </c>
      <c r="N1490" t="s">
        <v>23</v>
      </c>
      <c r="O1490" t="s">
        <v>25</v>
      </c>
      <c r="P1490" t="s">
        <v>26</v>
      </c>
      <c r="Q1490" t="s">
        <v>27</v>
      </c>
      <c r="R1490" t="s">
        <v>24</v>
      </c>
      <c r="S1490" t="s">
        <v>23</v>
      </c>
      <c r="T1490" t="s">
        <v>1422</v>
      </c>
    </row>
    <row r="1491" spans="1:20" x14ac:dyDescent="0.25">
      <c r="A1491" t="s">
        <v>186</v>
      </c>
      <c r="B1491" t="s">
        <v>187</v>
      </c>
      <c r="C1491">
        <v>40</v>
      </c>
      <c r="D1491">
        <v>10</v>
      </c>
      <c r="E1491" t="s">
        <v>1420</v>
      </c>
      <c r="F1491">
        <v>660</v>
      </c>
      <c r="G1491">
        <v>0</v>
      </c>
      <c r="H1491" t="s">
        <v>22</v>
      </c>
      <c r="I1491" t="s">
        <v>1421</v>
      </c>
      <c r="J1491" t="s">
        <v>325</v>
      </c>
      <c r="K1491" t="s">
        <v>23</v>
      </c>
      <c r="L1491" t="s">
        <v>24</v>
      </c>
      <c r="M1491" t="s">
        <v>1422</v>
      </c>
      <c r="N1491" t="s">
        <v>23</v>
      </c>
      <c r="O1491" t="s">
        <v>25</v>
      </c>
      <c r="P1491" t="s">
        <v>26</v>
      </c>
      <c r="Q1491" t="s">
        <v>27</v>
      </c>
      <c r="R1491" t="s">
        <v>24</v>
      </c>
      <c r="S1491" t="s">
        <v>23</v>
      </c>
      <c r="T1491" t="s">
        <v>1422</v>
      </c>
    </row>
    <row r="1492" spans="1:20" x14ac:dyDescent="0.25">
      <c r="A1492" t="s">
        <v>110</v>
      </c>
      <c r="B1492" t="s">
        <v>146</v>
      </c>
      <c r="C1492">
        <v>100</v>
      </c>
      <c r="D1492">
        <v>1</v>
      </c>
      <c r="E1492" t="s">
        <v>1423</v>
      </c>
      <c r="F1492">
        <v>280</v>
      </c>
      <c r="G1492">
        <v>30</v>
      </c>
      <c r="H1492" t="s">
        <v>47</v>
      </c>
      <c r="I1492" t="s">
        <v>1424</v>
      </c>
      <c r="J1492" t="s">
        <v>1425</v>
      </c>
      <c r="K1492" t="s">
        <v>1426</v>
      </c>
      <c r="L1492" t="s">
        <v>1427</v>
      </c>
      <c r="M1492" t="s">
        <v>1419</v>
      </c>
      <c r="N1492" t="s">
        <v>1225</v>
      </c>
      <c r="O1492" t="s">
        <v>1189</v>
      </c>
      <c r="P1492" t="s">
        <v>1190</v>
      </c>
      <c r="Q1492" t="s">
        <v>1191</v>
      </c>
      <c r="R1492" t="s">
        <v>24</v>
      </c>
      <c r="S1492" t="s">
        <v>23</v>
      </c>
      <c r="T1492" t="s">
        <v>1428</v>
      </c>
    </row>
    <row r="1493" spans="1:20" x14ac:dyDescent="0.25">
      <c r="A1493" t="s">
        <v>46</v>
      </c>
      <c r="B1493" t="s">
        <v>56</v>
      </c>
      <c r="C1493">
        <v>100</v>
      </c>
      <c r="D1493">
        <v>1</v>
      </c>
      <c r="E1493" t="s">
        <v>1423</v>
      </c>
      <c r="F1493">
        <v>280</v>
      </c>
      <c r="G1493">
        <v>30</v>
      </c>
      <c r="H1493" t="s">
        <v>47</v>
      </c>
      <c r="I1493" t="s">
        <v>1424</v>
      </c>
      <c r="J1493" t="s">
        <v>1425</v>
      </c>
      <c r="K1493" t="s">
        <v>1426</v>
      </c>
      <c r="L1493" t="s">
        <v>1427</v>
      </c>
      <c r="M1493" t="s">
        <v>1419</v>
      </c>
      <c r="N1493" t="s">
        <v>1225</v>
      </c>
      <c r="O1493" t="s">
        <v>1189</v>
      </c>
      <c r="P1493" t="s">
        <v>1190</v>
      </c>
      <c r="Q1493" t="s">
        <v>1191</v>
      </c>
      <c r="R1493" t="s">
        <v>24</v>
      </c>
      <c r="S1493" t="s">
        <v>23</v>
      </c>
      <c r="T1493" t="s">
        <v>1428</v>
      </c>
    </row>
    <row r="1494" spans="1:20" x14ac:dyDescent="0.25">
      <c r="A1494" t="s">
        <v>139</v>
      </c>
      <c r="B1494" t="s">
        <v>112</v>
      </c>
      <c r="C1494">
        <v>100</v>
      </c>
      <c r="D1494">
        <v>1</v>
      </c>
      <c r="E1494" t="s">
        <v>1423</v>
      </c>
      <c r="F1494">
        <v>280</v>
      </c>
      <c r="G1494">
        <v>30</v>
      </c>
      <c r="H1494" t="s">
        <v>47</v>
      </c>
      <c r="I1494" t="s">
        <v>1424</v>
      </c>
      <c r="J1494" t="s">
        <v>1425</v>
      </c>
      <c r="K1494" t="s">
        <v>1426</v>
      </c>
      <c r="L1494" t="s">
        <v>1427</v>
      </c>
      <c r="M1494" t="s">
        <v>1419</v>
      </c>
      <c r="N1494" t="s">
        <v>1225</v>
      </c>
      <c r="O1494" t="s">
        <v>1189</v>
      </c>
      <c r="P1494" t="s">
        <v>1190</v>
      </c>
      <c r="Q1494" t="s">
        <v>1191</v>
      </c>
      <c r="R1494" t="s">
        <v>24</v>
      </c>
      <c r="S1494" t="s">
        <v>23</v>
      </c>
      <c r="T1494" t="s">
        <v>1428</v>
      </c>
    </row>
    <row r="1495" spans="1:20" x14ac:dyDescent="0.25">
      <c r="A1495" t="s">
        <v>20</v>
      </c>
      <c r="B1495" t="s">
        <v>21</v>
      </c>
      <c r="C1495">
        <v>50</v>
      </c>
      <c r="D1495">
        <v>1</v>
      </c>
      <c r="E1495" t="s">
        <v>1429</v>
      </c>
      <c r="F1495">
        <v>106</v>
      </c>
      <c r="G1495">
        <v>6</v>
      </c>
      <c r="H1495" t="s">
        <v>47</v>
      </c>
      <c r="I1495" t="s">
        <v>1430</v>
      </c>
      <c r="J1495" t="s">
        <v>321</v>
      </c>
      <c r="K1495" t="s">
        <v>23</v>
      </c>
      <c r="L1495" t="s">
        <v>24</v>
      </c>
      <c r="M1495" t="s">
        <v>1431</v>
      </c>
      <c r="N1495" t="s">
        <v>23</v>
      </c>
      <c r="O1495" t="s">
        <v>25</v>
      </c>
      <c r="P1495" t="s">
        <v>26</v>
      </c>
      <c r="Q1495" t="s">
        <v>27</v>
      </c>
      <c r="R1495" t="s">
        <v>24</v>
      </c>
      <c r="S1495" t="s">
        <v>23</v>
      </c>
      <c r="T1495" t="s">
        <v>1432</v>
      </c>
    </row>
    <row r="1496" spans="1:20" x14ac:dyDescent="0.25">
      <c r="A1496" t="s">
        <v>28</v>
      </c>
      <c r="B1496" t="s">
        <v>29</v>
      </c>
      <c r="C1496">
        <v>50</v>
      </c>
      <c r="D1496">
        <v>1</v>
      </c>
      <c r="E1496" t="s">
        <v>1429</v>
      </c>
      <c r="F1496">
        <v>106</v>
      </c>
      <c r="G1496">
        <v>6</v>
      </c>
      <c r="H1496" t="s">
        <v>47</v>
      </c>
      <c r="I1496" t="s">
        <v>1430</v>
      </c>
      <c r="J1496" t="s">
        <v>321</v>
      </c>
      <c r="K1496" t="s">
        <v>23</v>
      </c>
      <c r="L1496" t="s">
        <v>24</v>
      </c>
      <c r="M1496" t="s">
        <v>1431</v>
      </c>
      <c r="N1496" t="s">
        <v>23</v>
      </c>
      <c r="O1496" t="s">
        <v>25</v>
      </c>
      <c r="P1496" t="s">
        <v>26</v>
      </c>
      <c r="Q1496" t="s">
        <v>27</v>
      </c>
      <c r="R1496" t="s">
        <v>24</v>
      </c>
      <c r="S1496" t="s">
        <v>23</v>
      </c>
      <c r="T1496" t="s">
        <v>1431</v>
      </c>
    </row>
    <row r="1497" spans="1:20" x14ac:dyDescent="0.25">
      <c r="A1497" t="s">
        <v>30</v>
      </c>
      <c r="B1497" t="s">
        <v>31</v>
      </c>
      <c r="C1497">
        <v>50</v>
      </c>
      <c r="D1497">
        <v>1</v>
      </c>
      <c r="E1497" t="s">
        <v>1429</v>
      </c>
      <c r="F1497">
        <v>106</v>
      </c>
      <c r="G1497">
        <v>6</v>
      </c>
      <c r="H1497" t="s">
        <v>47</v>
      </c>
      <c r="I1497" t="s">
        <v>1430</v>
      </c>
      <c r="J1497" t="s">
        <v>321</v>
      </c>
      <c r="K1497" t="s">
        <v>23</v>
      </c>
      <c r="L1497" t="s">
        <v>24</v>
      </c>
      <c r="M1497" t="s">
        <v>1431</v>
      </c>
      <c r="N1497" t="s">
        <v>23</v>
      </c>
      <c r="O1497" t="s">
        <v>25</v>
      </c>
      <c r="P1497" t="s">
        <v>26</v>
      </c>
      <c r="Q1497" t="s">
        <v>27</v>
      </c>
      <c r="R1497" t="s">
        <v>24</v>
      </c>
      <c r="S1497" t="s">
        <v>23</v>
      </c>
      <c r="T1497" t="s">
        <v>1431</v>
      </c>
    </row>
    <row r="1498" spans="1:20" x14ac:dyDescent="0.25">
      <c r="A1498" t="s">
        <v>66</v>
      </c>
      <c r="B1498" t="s">
        <v>67</v>
      </c>
      <c r="C1498">
        <v>12</v>
      </c>
      <c r="D1498">
        <v>4</v>
      </c>
      <c r="E1498" t="s">
        <v>1433</v>
      </c>
      <c r="F1498">
        <v>589</v>
      </c>
      <c r="G1498">
        <v>29</v>
      </c>
      <c r="H1498" t="s">
        <v>47</v>
      </c>
      <c r="I1498" t="s">
        <v>1277</v>
      </c>
      <c r="J1498" t="s">
        <v>1278</v>
      </c>
      <c r="K1498" t="s">
        <v>1192</v>
      </c>
      <c r="L1498" t="s">
        <v>1172</v>
      </c>
      <c r="M1498" t="s">
        <v>1431</v>
      </c>
      <c r="N1498" t="s">
        <v>23</v>
      </c>
      <c r="O1498" t="s">
        <v>63</v>
      </c>
      <c r="P1498" t="s">
        <v>54</v>
      </c>
      <c r="Q1498" t="s">
        <v>55</v>
      </c>
      <c r="R1498" t="s">
        <v>24</v>
      </c>
      <c r="S1498" t="s">
        <v>23</v>
      </c>
      <c r="T1498" t="s">
        <v>1431</v>
      </c>
    </row>
    <row r="1499" spans="1:20" x14ac:dyDescent="0.25">
      <c r="A1499" t="s">
        <v>73</v>
      </c>
      <c r="B1499" t="s">
        <v>74</v>
      </c>
      <c r="C1499">
        <v>12</v>
      </c>
      <c r="D1499">
        <v>4</v>
      </c>
      <c r="E1499" t="s">
        <v>1433</v>
      </c>
      <c r="F1499">
        <v>589</v>
      </c>
      <c r="G1499">
        <v>29</v>
      </c>
      <c r="H1499" t="s">
        <v>47</v>
      </c>
      <c r="I1499" t="s">
        <v>1277</v>
      </c>
      <c r="J1499" t="s">
        <v>1278</v>
      </c>
      <c r="K1499" t="s">
        <v>1192</v>
      </c>
      <c r="L1499" t="s">
        <v>1172</v>
      </c>
      <c r="M1499" t="s">
        <v>1431</v>
      </c>
      <c r="N1499" t="s">
        <v>23</v>
      </c>
      <c r="O1499" t="s">
        <v>63</v>
      </c>
      <c r="P1499" t="s">
        <v>54</v>
      </c>
      <c r="Q1499" t="s">
        <v>55</v>
      </c>
      <c r="R1499" t="s">
        <v>24</v>
      </c>
      <c r="S1499" t="s">
        <v>23</v>
      </c>
      <c r="T1499" t="s">
        <v>1431</v>
      </c>
    </row>
    <row r="1500" spans="1:20" x14ac:dyDescent="0.25">
      <c r="A1500" t="s">
        <v>71</v>
      </c>
      <c r="B1500" t="s">
        <v>72</v>
      </c>
      <c r="C1500">
        <v>12</v>
      </c>
      <c r="D1500">
        <v>4</v>
      </c>
      <c r="E1500" t="s">
        <v>1433</v>
      </c>
      <c r="F1500">
        <v>589</v>
      </c>
      <c r="G1500">
        <v>29</v>
      </c>
      <c r="H1500" t="s">
        <v>47</v>
      </c>
      <c r="I1500" t="s">
        <v>1277</v>
      </c>
      <c r="J1500" t="s">
        <v>1278</v>
      </c>
      <c r="K1500" t="s">
        <v>1192</v>
      </c>
      <c r="L1500" t="s">
        <v>1172</v>
      </c>
      <c r="M1500" t="s">
        <v>1431</v>
      </c>
      <c r="N1500" t="s">
        <v>23</v>
      </c>
      <c r="O1500" t="s">
        <v>63</v>
      </c>
      <c r="P1500" t="s">
        <v>54</v>
      </c>
      <c r="Q1500" t="s">
        <v>55</v>
      </c>
      <c r="R1500" t="s">
        <v>24</v>
      </c>
      <c r="S1500" t="s">
        <v>23</v>
      </c>
      <c r="T1500" t="s">
        <v>1431</v>
      </c>
    </row>
    <row r="1501" spans="1:20" x14ac:dyDescent="0.25">
      <c r="A1501" t="s">
        <v>69</v>
      </c>
      <c r="B1501" t="s">
        <v>70</v>
      </c>
      <c r="C1501">
        <v>12</v>
      </c>
      <c r="D1501">
        <v>4</v>
      </c>
      <c r="E1501" t="s">
        <v>1433</v>
      </c>
      <c r="F1501">
        <v>589</v>
      </c>
      <c r="G1501">
        <v>29</v>
      </c>
      <c r="H1501" t="s">
        <v>47</v>
      </c>
      <c r="I1501" t="s">
        <v>1277</v>
      </c>
      <c r="J1501" t="s">
        <v>1278</v>
      </c>
      <c r="K1501" t="s">
        <v>1192</v>
      </c>
      <c r="L1501" t="s">
        <v>1172</v>
      </c>
      <c r="M1501" t="s">
        <v>1431</v>
      </c>
      <c r="N1501" t="s">
        <v>23</v>
      </c>
      <c r="O1501" t="s">
        <v>63</v>
      </c>
      <c r="P1501" t="s">
        <v>54</v>
      </c>
      <c r="Q1501" t="s">
        <v>55</v>
      </c>
      <c r="R1501" t="s">
        <v>24</v>
      </c>
      <c r="S1501" t="s">
        <v>23</v>
      </c>
      <c r="T1501" t="s">
        <v>1431</v>
      </c>
    </row>
    <row r="1502" spans="1:20" x14ac:dyDescent="0.25">
      <c r="A1502" t="s">
        <v>79</v>
      </c>
      <c r="B1502" t="s">
        <v>80</v>
      </c>
      <c r="C1502">
        <v>12</v>
      </c>
      <c r="D1502">
        <v>4</v>
      </c>
      <c r="E1502" t="s">
        <v>1433</v>
      </c>
      <c r="F1502">
        <v>589</v>
      </c>
      <c r="G1502">
        <v>29</v>
      </c>
      <c r="H1502" t="s">
        <v>47</v>
      </c>
      <c r="I1502" t="s">
        <v>1277</v>
      </c>
      <c r="J1502" t="s">
        <v>1278</v>
      </c>
      <c r="K1502" t="s">
        <v>1192</v>
      </c>
      <c r="L1502" t="s">
        <v>1172</v>
      </c>
      <c r="M1502" t="s">
        <v>1431</v>
      </c>
      <c r="N1502" t="s">
        <v>23</v>
      </c>
      <c r="O1502" t="s">
        <v>63</v>
      </c>
      <c r="P1502" t="s">
        <v>54</v>
      </c>
      <c r="Q1502" t="s">
        <v>55</v>
      </c>
      <c r="R1502" t="s">
        <v>24</v>
      </c>
      <c r="S1502" t="s">
        <v>23</v>
      </c>
      <c r="T1502" t="s">
        <v>1431</v>
      </c>
    </row>
    <row r="1503" spans="1:20" x14ac:dyDescent="0.25">
      <c r="A1503" t="s">
        <v>77</v>
      </c>
      <c r="B1503" t="s">
        <v>78</v>
      </c>
      <c r="C1503">
        <v>12</v>
      </c>
      <c r="D1503">
        <v>4</v>
      </c>
      <c r="E1503" t="s">
        <v>1433</v>
      </c>
      <c r="F1503">
        <v>589</v>
      </c>
      <c r="G1503">
        <v>29</v>
      </c>
      <c r="H1503" t="s">
        <v>47</v>
      </c>
      <c r="I1503" t="s">
        <v>1277</v>
      </c>
      <c r="J1503" t="s">
        <v>1278</v>
      </c>
      <c r="K1503" t="s">
        <v>1192</v>
      </c>
      <c r="L1503" t="s">
        <v>1172</v>
      </c>
      <c r="M1503" t="s">
        <v>1431</v>
      </c>
      <c r="N1503" t="s">
        <v>23</v>
      </c>
      <c r="O1503" t="s">
        <v>63</v>
      </c>
      <c r="P1503" t="s">
        <v>54</v>
      </c>
      <c r="Q1503" t="s">
        <v>55</v>
      </c>
      <c r="R1503" t="s">
        <v>24</v>
      </c>
      <c r="S1503" t="s">
        <v>23</v>
      </c>
      <c r="T1503" t="s">
        <v>1431</v>
      </c>
    </row>
    <row r="1504" spans="1:20" x14ac:dyDescent="0.25">
      <c r="A1504" t="s">
        <v>75</v>
      </c>
      <c r="B1504" t="s">
        <v>76</v>
      </c>
      <c r="C1504">
        <v>12</v>
      </c>
      <c r="D1504">
        <v>4</v>
      </c>
      <c r="E1504" t="s">
        <v>1433</v>
      </c>
      <c r="F1504">
        <v>589</v>
      </c>
      <c r="G1504">
        <v>29</v>
      </c>
      <c r="H1504" t="s">
        <v>47</v>
      </c>
      <c r="I1504" t="s">
        <v>1277</v>
      </c>
      <c r="J1504" t="s">
        <v>1278</v>
      </c>
      <c r="K1504" t="s">
        <v>1192</v>
      </c>
      <c r="L1504" t="s">
        <v>1172</v>
      </c>
      <c r="M1504" t="s">
        <v>1431</v>
      </c>
      <c r="N1504" t="s">
        <v>23</v>
      </c>
      <c r="O1504" t="s">
        <v>63</v>
      </c>
      <c r="P1504" t="s">
        <v>54</v>
      </c>
      <c r="Q1504" t="s">
        <v>55</v>
      </c>
      <c r="R1504" t="s">
        <v>24</v>
      </c>
      <c r="S1504" t="s">
        <v>23</v>
      </c>
      <c r="T1504" t="s">
        <v>1431</v>
      </c>
    </row>
    <row r="1505" spans="1:20" x14ac:dyDescent="0.25">
      <c r="A1505" t="s">
        <v>81</v>
      </c>
      <c r="B1505" t="s">
        <v>82</v>
      </c>
      <c r="C1505">
        <v>12</v>
      </c>
      <c r="D1505">
        <v>4</v>
      </c>
      <c r="E1505" t="s">
        <v>1433</v>
      </c>
      <c r="F1505">
        <v>589</v>
      </c>
      <c r="G1505">
        <v>29</v>
      </c>
      <c r="H1505" t="s">
        <v>47</v>
      </c>
      <c r="I1505" t="s">
        <v>1277</v>
      </c>
      <c r="J1505" t="s">
        <v>1278</v>
      </c>
      <c r="K1505" t="s">
        <v>1192</v>
      </c>
      <c r="L1505" t="s">
        <v>1172</v>
      </c>
      <c r="M1505" t="s">
        <v>1431</v>
      </c>
      <c r="N1505" t="s">
        <v>23</v>
      </c>
      <c r="O1505" t="s">
        <v>63</v>
      </c>
      <c r="P1505" t="s">
        <v>54</v>
      </c>
      <c r="Q1505" t="s">
        <v>55</v>
      </c>
      <c r="R1505" t="s">
        <v>24</v>
      </c>
      <c r="S1505" t="s">
        <v>23</v>
      </c>
      <c r="T1505" t="s">
        <v>1431</v>
      </c>
    </row>
    <row r="1506" spans="1:20" x14ac:dyDescent="0.25">
      <c r="A1506" t="s">
        <v>83</v>
      </c>
      <c r="B1506" t="s">
        <v>84</v>
      </c>
      <c r="C1506">
        <v>12</v>
      </c>
      <c r="D1506">
        <v>4</v>
      </c>
      <c r="E1506" t="s">
        <v>1433</v>
      </c>
      <c r="F1506">
        <v>589</v>
      </c>
      <c r="G1506">
        <v>29</v>
      </c>
      <c r="H1506" t="s">
        <v>47</v>
      </c>
      <c r="I1506" t="s">
        <v>1277</v>
      </c>
      <c r="J1506" t="s">
        <v>1278</v>
      </c>
      <c r="K1506" t="s">
        <v>1192</v>
      </c>
      <c r="L1506" t="s">
        <v>1172</v>
      </c>
      <c r="M1506" t="s">
        <v>1431</v>
      </c>
      <c r="N1506" t="s">
        <v>23</v>
      </c>
      <c r="O1506" t="s">
        <v>63</v>
      </c>
      <c r="P1506" t="s">
        <v>54</v>
      </c>
      <c r="Q1506" t="s">
        <v>55</v>
      </c>
      <c r="R1506" t="s">
        <v>24</v>
      </c>
      <c r="S1506" t="s">
        <v>23</v>
      </c>
      <c r="T1506" t="s">
        <v>1431</v>
      </c>
    </row>
    <row r="1507" spans="1:20" x14ac:dyDescent="0.25">
      <c r="A1507" t="s">
        <v>85</v>
      </c>
      <c r="B1507" t="s">
        <v>86</v>
      </c>
      <c r="C1507">
        <v>12</v>
      </c>
      <c r="D1507">
        <v>4</v>
      </c>
      <c r="E1507" t="s">
        <v>1433</v>
      </c>
      <c r="F1507">
        <v>589</v>
      </c>
      <c r="G1507">
        <v>29</v>
      </c>
      <c r="H1507" t="s">
        <v>47</v>
      </c>
      <c r="I1507" t="s">
        <v>1277</v>
      </c>
      <c r="J1507" t="s">
        <v>1278</v>
      </c>
      <c r="K1507" t="s">
        <v>1192</v>
      </c>
      <c r="L1507" t="s">
        <v>1172</v>
      </c>
      <c r="M1507" t="s">
        <v>1431</v>
      </c>
      <c r="N1507" t="s">
        <v>23</v>
      </c>
      <c r="O1507" t="s">
        <v>63</v>
      </c>
      <c r="P1507" t="s">
        <v>54</v>
      </c>
      <c r="Q1507" t="s">
        <v>55</v>
      </c>
      <c r="R1507" t="s">
        <v>24</v>
      </c>
      <c r="S1507" t="s">
        <v>23</v>
      </c>
      <c r="T1507" t="s">
        <v>1431</v>
      </c>
    </row>
    <row r="1508" spans="1:20" x14ac:dyDescent="0.25">
      <c r="A1508" t="s">
        <v>46</v>
      </c>
      <c r="B1508" t="s">
        <v>56</v>
      </c>
      <c r="C1508">
        <v>120</v>
      </c>
      <c r="D1508">
        <v>2</v>
      </c>
      <c r="E1508" t="s">
        <v>1434</v>
      </c>
      <c r="F1508">
        <v>170</v>
      </c>
      <c r="G1508">
        <v>0</v>
      </c>
      <c r="H1508" t="s">
        <v>1162</v>
      </c>
      <c r="I1508" t="s">
        <v>1435</v>
      </c>
      <c r="J1508" t="s">
        <v>315</v>
      </c>
      <c r="K1508" t="s">
        <v>23</v>
      </c>
      <c r="L1508" t="s">
        <v>24</v>
      </c>
      <c r="M1508" t="s">
        <v>1431</v>
      </c>
      <c r="N1508" t="s">
        <v>23</v>
      </c>
      <c r="O1508" t="s">
        <v>307</v>
      </c>
      <c r="P1508" t="s">
        <v>26</v>
      </c>
      <c r="Q1508" t="s">
        <v>27</v>
      </c>
      <c r="R1508" t="s">
        <v>24</v>
      </c>
      <c r="S1508" t="s">
        <v>23</v>
      </c>
      <c r="T1508" t="s">
        <v>1431</v>
      </c>
    </row>
    <row r="1509" spans="1:20" x14ac:dyDescent="0.25">
      <c r="A1509" t="s">
        <v>148</v>
      </c>
      <c r="B1509" t="s">
        <v>149</v>
      </c>
      <c r="C1509">
        <v>50</v>
      </c>
      <c r="D1509">
        <v>1</v>
      </c>
      <c r="E1509" t="s">
        <v>1436</v>
      </c>
      <c r="F1509">
        <v>200</v>
      </c>
      <c r="G1509">
        <v>0</v>
      </c>
      <c r="H1509" t="s">
        <v>22</v>
      </c>
      <c r="I1509" t="s">
        <v>1437</v>
      </c>
      <c r="J1509" t="s">
        <v>331</v>
      </c>
      <c r="K1509" t="s">
        <v>23</v>
      </c>
      <c r="L1509" t="s">
        <v>24</v>
      </c>
      <c r="M1509" t="s">
        <v>1431</v>
      </c>
      <c r="N1509" t="s">
        <v>23</v>
      </c>
      <c r="O1509" t="s">
        <v>25</v>
      </c>
      <c r="P1509" t="s">
        <v>26</v>
      </c>
      <c r="Q1509" t="s">
        <v>27</v>
      </c>
      <c r="R1509" t="s">
        <v>24</v>
      </c>
      <c r="S1509" t="s">
        <v>23</v>
      </c>
      <c r="T1509" t="s">
        <v>1431</v>
      </c>
    </row>
    <row r="1510" spans="1:20" x14ac:dyDescent="0.25">
      <c r="A1510" t="s">
        <v>152</v>
      </c>
      <c r="B1510" t="s">
        <v>153</v>
      </c>
      <c r="C1510">
        <v>50</v>
      </c>
      <c r="D1510">
        <v>1</v>
      </c>
      <c r="E1510" t="s">
        <v>1436</v>
      </c>
      <c r="F1510">
        <v>200</v>
      </c>
      <c r="G1510">
        <v>0</v>
      </c>
      <c r="H1510" t="s">
        <v>22</v>
      </c>
      <c r="I1510" t="s">
        <v>1437</v>
      </c>
      <c r="J1510" t="s">
        <v>331</v>
      </c>
      <c r="K1510" t="s">
        <v>23</v>
      </c>
      <c r="L1510" t="s">
        <v>24</v>
      </c>
      <c r="M1510" t="s">
        <v>1431</v>
      </c>
      <c r="N1510" t="s">
        <v>23</v>
      </c>
      <c r="O1510" t="s">
        <v>25</v>
      </c>
      <c r="P1510" t="s">
        <v>26</v>
      </c>
      <c r="Q1510" t="s">
        <v>27</v>
      </c>
      <c r="R1510" t="s">
        <v>24</v>
      </c>
      <c r="S1510" t="s">
        <v>23</v>
      </c>
      <c r="T1510" t="s">
        <v>1431</v>
      </c>
    </row>
    <row r="1511" spans="1:20" x14ac:dyDescent="0.25">
      <c r="A1511" t="s">
        <v>34</v>
      </c>
      <c r="B1511" t="s">
        <v>35</v>
      </c>
      <c r="C1511">
        <v>50</v>
      </c>
      <c r="D1511">
        <v>1</v>
      </c>
      <c r="E1511" t="s">
        <v>1436</v>
      </c>
      <c r="F1511">
        <v>200</v>
      </c>
      <c r="G1511">
        <v>0</v>
      </c>
      <c r="H1511" t="s">
        <v>22</v>
      </c>
      <c r="I1511" t="s">
        <v>1437</v>
      </c>
      <c r="J1511" t="s">
        <v>331</v>
      </c>
      <c r="K1511" t="s">
        <v>23</v>
      </c>
      <c r="L1511" t="s">
        <v>24</v>
      </c>
      <c r="M1511" t="s">
        <v>1431</v>
      </c>
      <c r="N1511" t="s">
        <v>23</v>
      </c>
      <c r="O1511" t="s">
        <v>25</v>
      </c>
      <c r="P1511" t="s">
        <v>26</v>
      </c>
      <c r="Q1511" t="s">
        <v>27</v>
      </c>
      <c r="R1511" t="s">
        <v>24</v>
      </c>
      <c r="S1511" t="s">
        <v>23</v>
      </c>
      <c r="T1511" t="s">
        <v>1431</v>
      </c>
    </row>
    <row r="1512" spans="1:20" x14ac:dyDescent="0.25">
      <c r="A1512" t="s">
        <v>38</v>
      </c>
      <c r="B1512" t="s">
        <v>39</v>
      </c>
      <c r="C1512">
        <v>50</v>
      </c>
      <c r="D1512">
        <v>1</v>
      </c>
      <c r="E1512" t="s">
        <v>1436</v>
      </c>
      <c r="F1512">
        <v>200</v>
      </c>
      <c r="G1512">
        <v>0</v>
      </c>
      <c r="H1512" t="s">
        <v>22</v>
      </c>
      <c r="I1512" t="s">
        <v>1437</v>
      </c>
      <c r="J1512" t="s">
        <v>331</v>
      </c>
      <c r="K1512" t="s">
        <v>23</v>
      </c>
      <c r="L1512" t="s">
        <v>24</v>
      </c>
      <c r="M1512" t="s">
        <v>1431</v>
      </c>
      <c r="N1512" t="s">
        <v>23</v>
      </c>
      <c r="O1512" t="s">
        <v>25</v>
      </c>
      <c r="P1512" t="s">
        <v>26</v>
      </c>
      <c r="Q1512" t="s">
        <v>27</v>
      </c>
      <c r="R1512" t="s">
        <v>24</v>
      </c>
      <c r="S1512" t="s">
        <v>23</v>
      </c>
      <c r="T1512" t="s">
        <v>1431</v>
      </c>
    </row>
    <row r="1513" spans="1:20" x14ac:dyDescent="0.25">
      <c r="A1513" t="s">
        <v>59</v>
      </c>
      <c r="B1513" t="s">
        <v>60</v>
      </c>
      <c r="C1513">
        <v>50</v>
      </c>
      <c r="D1513">
        <v>1</v>
      </c>
      <c r="E1513" t="s">
        <v>1436</v>
      </c>
      <c r="F1513">
        <v>200</v>
      </c>
      <c r="G1513">
        <v>0</v>
      </c>
      <c r="H1513" t="s">
        <v>22</v>
      </c>
      <c r="I1513" t="s">
        <v>1437</v>
      </c>
      <c r="J1513" t="s">
        <v>331</v>
      </c>
      <c r="K1513" t="s">
        <v>23</v>
      </c>
      <c r="L1513" t="s">
        <v>24</v>
      </c>
      <c r="M1513" t="s">
        <v>1431</v>
      </c>
      <c r="N1513" t="s">
        <v>23</v>
      </c>
      <c r="O1513" t="s">
        <v>25</v>
      </c>
      <c r="P1513" t="s">
        <v>26</v>
      </c>
      <c r="Q1513" t="s">
        <v>27</v>
      </c>
      <c r="R1513" t="s">
        <v>24</v>
      </c>
      <c r="S1513" t="s">
        <v>23</v>
      </c>
      <c r="T1513" t="s">
        <v>1431</v>
      </c>
    </row>
    <row r="1514" spans="1:20" x14ac:dyDescent="0.25">
      <c r="A1514" t="s">
        <v>36</v>
      </c>
      <c r="B1514" t="s">
        <v>37</v>
      </c>
      <c r="C1514">
        <v>50</v>
      </c>
      <c r="D1514">
        <v>1</v>
      </c>
      <c r="E1514" t="s">
        <v>1436</v>
      </c>
      <c r="F1514">
        <v>200</v>
      </c>
      <c r="G1514">
        <v>0</v>
      </c>
      <c r="H1514" t="s">
        <v>22</v>
      </c>
      <c r="I1514" t="s">
        <v>1437</v>
      </c>
      <c r="J1514" t="s">
        <v>331</v>
      </c>
      <c r="K1514" t="s">
        <v>23</v>
      </c>
      <c r="L1514" t="s">
        <v>24</v>
      </c>
      <c r="M1514" t="s">
        <v>1431</v>
      </c>
      <c r="N1514" t="s">
        <v>23</v>
      </c>
      <c r="O1514" t="s">
        <v>25</v>
      </c>
      <c r="P1514" t="s">
        <v>26</v>
      </c>
      <c r="Q1514" t="s">
        <v>27</v>
      </c>
      <c r="R1514" t="s">
        <v>24</v>
      </c>
      <c r="S1514" t="s">
        <v>23</v>
      </c>
      <c r="T1514" t="s">
        <v>1431</v>
      </c>
    </row>
    <row r="1515" spans="1:20" x14ac:dyDescent="0.25">
      <c r="A1515" t="s">
        <v>139</v>
      </c>
      <c r="B1515" t="s">
        <v>112</v>
      </c>
      <c r="C1515">
        <v>83.333333333333329</v>
      </c>
      <c r="D1515">
        <v>3</v>
      </c>
      <c r="E1515" t="s">
        <v>1438</v>
      </c>
      <c r="F1515">
        <v>364</v>
      </c>
      <c r="G1515">
        <v>39</v>
      </c>
      <c r="H1515" t="s">
        <v>47</v>
      </c>
      <c r="I1515" t="s">
        <v>1439</v>
      </c>
      <c r="J1515" t="s">
        <v>1440</v>
      </c>
      <c r="K1515" t="s">
        <v>1441</v>
      </c>
      <c r="L1515" t="s">
        <v>1442</v>
      </c>
      <c r="M1515" t="s">
        <v>1443</v>
      </c>
      <c r="N1515" t="s">
        <v>23</v>
      </c>
      <c r="O1515" t="s">
        <v>48</v>
      </c>
      <c r="P1515" t="s">
        <v>49</v>
      </c>
      <c r="Q1515" t="s">
        <v>50</v>
      </c>
      <c r="R1515" t="s">
        <v>24</v>
      </c>
      <c r="S1515" t="s">
        <v>23</v>
      </c>
      <c r="T1515" t="s">
        <v>1444</v>
      </c>
    </row>
    <row r="1516" spans="1:20" x14ac:dyDescent="0.25">
      <c r="A1516" t="s">
        <v>139</v>
      </c>
      <c r="B1516" t="s">
        <v>112</v>
      </c>
      <c r="C1516">
        <v>83.333333333333329</v>
      </c>
      <c r="D1516">
        <v>3</v>
      </c>
      <c r="E1516" t="s">
        <v>1438</v>
      </c>
      <c r="F1516">
        <v>364</v>
      </c>
      <c r="G1516">
        <v>39</v>
      </c>
      <c r="H1516" t="s">
        <v>47</v>
      </c>
      <c r="I1516" t="s">
        <v>1439</v>
      </c>
      <c r="J1516" t="s">
        <v>1440</v>
      </c>
      <c r="K1516" t="s">
        <v>1441</v>
      </c>
      <c r="L1516" t="s">
        <v>1442</v>
      </c>
      <c r="M1516" t="s">
        <v>1443</v>
      </c>
      <c r="N1516" t="s">
        <v>23</v>
      </c>
      <c r="O1516" t="s">
        <v>48</v>
      </c>
      <c r="P1516" t="s">
        <v>49</v>
      </c>
      <c r="Q1516" t="s">
        <v>50</v>
      </c>
      <c r="R1516" t="s">
        <v>24</v>
      </c>
      <c r="S1516" t="s">
        <v>23</v>
      </c>
      <c r="T1516" t="s">
        <v>1444</v>
      </c>
    </row>
    <row r="1517" spans="1:20" x14ac:dyDescent="0.25">
      <c r="A1517" t="s">
        <v>44</v>
      </c>
      <c r="B1517" t="s">
        <v>45</v>
      </c>
      <c r="C1517">
        <v>60</v>
      </c>
      <c r="D1517">
        <v>20</v>
      </c>
      <c r="E1517" t="s">
        <v>1445</v>
      </c>
      <c r="F1517">
        <v>920</v>
      </c>
      <c r="G1517">
        <v>20</v>
      </c>
      <c r="H1517" t="s">
        <v>47</v>
      </c>
      <c r="I1517" t="s">
        <v>1446</v>
      </c>
      <c r="J1517" t="s">
        <v>1447</v>
      </c>
      <c r="K1517" t="s">
        <v>1448</v>
      </c>
      <c r="L1517" t="s">
        <v>1449</v>
      </c>
      <c r="M1517" t="s">
        <v>1450</v>
      </c>
      <c r="N1517" t="s">
        <v>1225</v>
      </c>
      <c r="O1517" t="s">
        <v>1222</v>
      </c>
      <c r="P1517" t="s">
        <v>1190</v>
      </c>
      <c r="Q1517" t="s">
        <v>1191</v>
      </c>
      <c r="R1517" t="s">
        <v>24</v>
      </c>
      <c r="S1517" t="s">
        <v>23</v>
      </c>
      <c r="T1517" t="s">
        <v>1444</v>
      </c>
    </row>
    <row r="1518" spans="1:20" x14ac:dyDescent="0.25">
      <c r="A1518" t="s">
        <v>148</v>
      </c>
      <c r="B1518" t="s">
        <v>149</v>
      </c>
      <c r="C1518">
        <v>50</v>
      </c>
      <c r="D1518">
        <v>1</v>
      </c>
      <c r="E1518" t="s">
        <v>1451</v>
      </c>
      <c r="F1518">
        <v>200</v>
      </c>
      <c r="G1518">
        <v>0</v>
      </c>
      <c r="H1518" t="s">
        <v>47</v>
      </c>
      <c r="I1518" t="s">
        <v>1452</v>
      </c>
      <c r="J1518" t="s">
        <v>319</v>
      </c>
      <c r="K1518" t="s">
        <v>23</v>
      </c>
      <c r="L1518" t="s">
        <v>24</v>
      </c>
      <c r="M1518" t="s">
        <v>1453</v>
      </c>
      <c r="N1518" t="s">
        <v>23</v>
      </c>
      <c r="O1518" t="s">
        <v>25</v>
      </c>
      <c r="P1518" t="s">
        <v>26</v>
      </c>
      <c r="Q1518" t="s">
        <v>27</v>
      </c>
      <c r="R1518" t="s">
        <v>24</v>
      </c>
      <c r="S1518" t="s">
        <v>23</v>
      </c>
      <c r="T1518" t="s">
        <v>1453</v>
      </c>
    </row>
    <row r="1519" spans="1:20" x14ac:dyDescent="0.25">
      <c r="A1519" t="s">
        <v>152</v>
      </c>
      <c r="B1519" t="s">
        <v>153</v>
      </c>
      <c r="C1519">
        <v>50</v>
      </c>
      <c r="D1519">
        <v>1</v>
      </c>
      <c r="E1519" t="s">
        <v>1451</v>
      </c>
      <c r="F1519">
        <v>200</v>
      </c>
      <c r="G1519">
        <v>0</v>
      </c>
      <c r="H1519" t="s">
        <v>47</v>
      </c>
      <c r="I1519" t="s">
        <v>1452</v>
      </c>
      <c r="J1519" t="s">
        <v>319</v>
      </c>
      <c r="K1519" t="s">
        <v>23</v>
      </c>
      <c r="L1519" t="s">
        <v>24</v>
      </c>
      <c r="M1519" t="s">
        <v>1453</v>
      </c>
      <c r="N1519" t="s">
        <v>23</v>
      </c>
      <c r="O1519" t="s">
        <v>25</v>
      </c>
      <c r="P1519" t="s">
        <v>26</v>
      </c>
      <c r="Q1519" t="s">
        <v>27</v>
      </c>
      <c r="R1519" t="s">
        <v>24</v>
      </c>
      <c r="S1519" t="s">
        <v>23</v>
      </c>
      <c r="T1519" t="s">
        <v>1453</v>
      </c>
    </row>
    <row r="1520" spans="1:20" x14ac:dyDescent="0.25">
      <c r="A1520" t="s">
        <v>34</v>
      </c>
      <c r="B1520" t="s">
        <v>35</v>
      </c>
      <c r="C1520">
        <v>50</v>
      </c>
      <c r="D1520">
        <v>1</v>
      </c>
      <c r="E1520" t="s">
        <v>1451</v>
      </c>
      <c r="F1520">
        <v>200</v>
      </c>
      <c r="G1520">
        <v>0</v>
      </c>
      <c r="H1520" t="s">
        <v>47</v>
      </c>
      <c r="I1520" t="s">
        <v>1452</v>
      </c>
      <c r="J1520" t="s">
        <v>319</v>
      </c>
      <c r="K1520" t="s">
        <v>23</v>
      </c>
      <c r="L1520" t="s">
        <v>24</v>
      </c>
      <c r="M1520" t="s">
        <v>1453</v>
      </c>
      <c r="N1520" t="s">
        <v>23</v>
      </c>
      <c r="O1520" t="s">
        <v>25</v>
      </c>
      <c r="P1520" t="s">
        <v>26</v>
      </c>
      <c r="Q1520" t="s">
        <v>27</v>
      </c>
      <c r="R1520" t="s">
        <v>24</v>
      </c>
      <c r="S1520" t="s">
        <v>23</v>
      </c>
      <c r="T1520" t="s">
        <v>1453</v>
      </c>
    </row>
    <row r="1521" spans="1:20" x14ac:dyDescent="0.25">
      <c r="A1521" t="s">
        <v>38</v>
      </c>
      <c r="B1521" t="s">
        <v>39</v>
      </c>
      <c r="C1521">
        <v>50</v>
      </c>
      <c r="D1521">
        <v>1</v>
      </c>
      <c r="E1521" t="s">
        <v>1451</v>
      </c>
      <c r="F1521">
        <v>200</v>
      </c>
      <c r="G1521">
        <v>0</v>
      </c>
      <c r="H1521" t="s">
        <v>47</v>
      </c>
      <c r="I1521" t="s">
        <v>1452</v>
      </c>
      <c r="J1521" t="s">
        <v>319</v>
      </c>
      <c r="K1521" t="s">
        <v>23</v>
      </c>
      <c r="L1521" t="s">
        <v>24</v>
      </c>
      <c r="M1521" t="s">
        <v>1453</v>
      </c>
      <c r="N1521" t="s">
        <v>23</v>
      </c>
      <c r="O1521" t="s">
        <v>25</v>
      </c>
      <c r="P1521" t="s">
        <v>26</v>
      </c>
      <c r="Q1521" t="s">
        <v>27</v>
      </c>
      <c r="R1521" t="s">
        <v>24</v>
      </c>
      <c r="S1521" t="s">
        <v>23</v>
      </c>
      <c r="T1521" t="s">
        <v>1453</v>
      </c>
    </row>
    <row r="1522" spans="1:20" x14ac:dyDescent="0.25">
      <c r="A1522" t="s">
        <v>59</v>
      </c>
      <c r="B1522" t="s">
        <v>60</v>
      </c>
      <c r="C1522">
        <v>50</v>
      </c>
      <c r="D1522">
        <v>1</v>
      </c>
      <c r="E1522" t="s">
        <v>1451</v>
      </c>
      <c r="F1522">
        <v>200</v>
      </c>
      <c r="G1522">
        <v>0</v>
      </c>
      <c r="H1522" t="s">
        <v>47</v>
      </c>
      <c r="I1522" t="s">
        <v>1452</v>
      </c>
      <c r="J1522" t="s">
        <v>319</v>
      </c>
      <c r="K1522" t="s">
        <v>23</v>
      </c>
      <c r="L1522" t="s">
        <v>24</v>
      </c>
      <c r="M1522" t="s">
        <v>1453</v>
      </c>
      <c r="N1522" t="s">
        <v>23</v>
      </c>
      <c r="O1522" t="s">
        <v>25</v>
      </c>
      <c r="P1522" t="s">
        <v>26</v>
      </c>
      <c r="Q1522" t="s">
        <v>27</v>
      </c>
      <c r="R1522" t="s">
        <v>24</v>
      </c>
      <c r="S1522" t="s">
        <v>23</v>
      </c>
      <c r="T1522" t="s">
        <v>1453</v>
      </c>
    </row>
    <row r="1523" spans="1:20" x14ac:dyDescent="0.25">
      <c r="A1523" t="s">
        <v>36</v>
      </c>
      <c r="B1523" t="s">
        <v>37</v>
      </c>
      <c r="C1523">
        <v>50</v>
      </c>
      <c r="D1523">
        <v>1</v>
      </c>
      <c r="E1523" t="s">
        <v>1451</v>
      </c>
      <c r="F1523">
        <v>200</v>
      </c>
      <c r="G1523">
        <v>0</v>
      </c>
      <c r="H1523" t="s">
        <v>47</v>
      </c>
      <c r="I1523" t="s">
        <v>1452</v>
      </c>
      <c r="J1523" t="s">
        <v>319</v>
      </c>
      <c r="K1523" t="s">
        <v>23</v>
      </c>
      <c r="L1523" t="s">
        <v>24</v>
      </c>
      <c r="M1523" t="s">
        <v>1453</v>
      </c>
      <c r="N1523" t="s">
        <v>23</v>
      </c>
      <c r="O1523" t="s">
        <v>25</v>
      </c>
      <c r="P1523" t="s">
        <v>26</v>
      </c>
      <c r="Q1523" t="s">
        <v>27</v>
      </c>
      <c r="R1523" t="s">
        <v>24</v>
      </c>
      <c r="S1523" t="s">
        <v>23</v>
      </c>
      <c r="T1523" t="s">
        <v>1453</v>
      </c>
    </row>
    <row r="1524" spans="1:20" x14ac:dyDescent="0.25">
      <c r="A1524" t="s">
        <v>36</v>
      </c>
      <c r="B1524" t="s">
        <v>37</v>
      </c>
      <c r="C1524">
        <v>33</v>
      </c>
      <c r="D1524">
        <v>1</v>
      </c>
      <c r="E1524" t="s">
        <v>1454</v>
      </c>
      <c r="F1524">
        <v>179</v>
      </c>
      <c r="G1524">
        <v>29</v>
      </c>
      <c r="H1524" t="s">
        <v>47</v>
      </c>
      <c r="I1524" t="s">
        <v>1334</v>
      </c>
      <c r="J1524" t="s">
        <v>1455</v>
      </c>
      <c r="K1524" t="s">
        <v>1321</v>
      </c>
      <c r="L1524" t="s">
        <v>1214</v>
      </c>
      <c r="M1524" t="s">
        <v>1453</v>
      </c>
      <c r="N1524" t="s">
        <v>23</v>
      </c>
      <c r="O1524" t="s">
        <v>63</v>
      </c>
      <c r="P1524" t="s">
        <v>54</v>
      </c>
      <c r="Q1524" t="s">
        <v>55</v>
      </c>
      <c r="R1524" t="s">
        <v>24</v>
      </c>
      <c r="S1524" t="s">
        <v>23</v>
      </c>
      <c r="T1524" t="s">
        <v>1453</v>
      </c>
    </row>
    <row r="1525" spans="1:20" x14ac:dyDescent="0.25">
      <c r="A1525" t="s">
        <v>34</v>
      </c>
      <c r="B1525" t="s">
        <v>35</v>
      </c>
      <c r="C1525">
        <v>33</v>
      </c>
      <c r="D1525">
        <v>1</v>
      </c>
      <c r="E1525" t="s">
        <v>1454</v>
      </c>
      <c r="F1525">
        <v>179</v>
      </c>
      <c r="G1525">
        <v>29</v>
      </c>
      <c r="H1525" t="s">
        <v>47</v>
      </c>
      <c r="I1525" t="s">
        <v>1334</v>
      </c>
      <c r="J1525" t="s">
        <v>1455</v>
      </c>
      <c r="K1525" t="s">
        <v>1321</v>
      </c>
      <c r="L1525" t="s">
        <v>1214</v>
      </c>
      <c r="M1525" t="s">
        <v>1453</v>
      </c>
      <c r="N1525" t="s">
        <v>23</v>
      </c>
      <c r="O1525" t="s">
        <v>63</v>
      </c>
      <c r="P1525" t="s">
        <v>54</v>
      </c>
      <c r="Q1525" t="s">
        <v>55</v>
      </c>
      <c r="R1525" t="s">
        <v>24</v>
      </c>
      <c r="S1525" t="s">
        <v>23</v>
      </c>
      <c r="T1525" t="s">
        <v>1453</v>
      </c>
    </row>
    <row r="1526" spans="1:20" x14ac:dyDescent="0.25">
      <c r="A1526" t="s">
        <v>38</v>
      </c>
      <c r="B1526" t="s">
        <v>39</v>
      </c>
      <c r="C1526">
        <v>34</v>
      </c>
      <c r="D1526">
        <v>1</v>
      </c>
      <c r="E1526" t="s">
        <v>1454</v>
      </c>
      <c r="F1526">
        <v>179</v>
      </c>
      <c r="G1526">
        <v>29</v>
      </c>
      <c r="H1526" t="s">
        <v>47</v>
      </c>
      <c r="I1526" t="s">
        <v>1334</v>
      </c>
      <c r="J1526" t="s">
        <v>1455</v>
      </c>
      <c r="K1526" t="s">
        <v>1321</v>
      </c>
      <c r="L1526" t="s">
        <v>1214</v>
      </c>
      <c r="M1526" t="s">
        <v>1453</v>
      </c>
      <c r="N1526" t="s">
        <v>23</v>
      </c>
      <c r="O1526" t="s">
        <v>63</v>
      </c>
      <c r="P1526" t="s">
        <v>54</v>
      </c>
      <c r="Q1526" t="s">
        <v>55</v>
      </c>
      <c r="R1526" t="s">
        <v>24</v>
      </c>
      <c r="S1526" t="s">
        <v>23</v>
      </c>
      <c r="T1526" t="s">
        <v>1453</v>
      </c>
    </row>
    <row r="1527" spans="1:20" x14ac:dyDescent="0.25">
      <c r="A1527" t="s">
        <v>20</v>
      </c>
      <c r="B1527" t="s">
        <v>21</v>
      </c>
      <c r="C1527">
        <v>50</v>
      </c>
      <c r="D1527">
        <v>1</v>
      </c>
      <c r="E1527" t="s">
        <v>1456</v>
      </c>
      <c r="F1527">
        <v>106</v>
      </c>
      <c r="G1527">
        <v>6</v>
      </c>
      <c r="H1527" t="s">
        <v>47</v>
      </c>
      <c r="I1527" t="s">
        <v>1457</v>
      </c>
      <c r="J1527" t="s">
        <v>334</v>
      </c>
      <c r="K1527" t="s">
        <v>23</v>
      </c>
      <c r="L1527" t="s">
        <v>24</v>
      </c>
      <c r="M1527" t="s">
        <v>1458</v>
      </c>
      <c r="N1527" t="s">
        <v>23</v>
      </c>
      <c r="O1527" t="s">
        <v>25</v>
      </c>
      <c r="P1527" t="s">
        <v>26</v>
      </c>
      <c r="Q1527" t="s">
        <v>27</v>
      </c>
      <c r="R1527" t="s">
        <v>24</v>
      </c>
      <c r="S1527" t="s">
        <v>23</v>
      </c>
      <c r="T1527" t="s">
        <v>1458</v>
      </c>
    </row>
    <row r="1528" spans="1:20" x14ac:dyDescent="0.25">
      <c r="A1528" t="s">
        <v>28</v>
      </c>
      <c r="B1528" t="s">
        <v>29</v>
      </c>
      <c r="C1528">
        <v>50</v>
      </c>
      <c r="D1528">
        <v>1</v>
      </c>
      <c r="E1528" t="s">
        <v>1456</v>
      </c>
      <c r="F1528">
        <v>106</v>
      </c>
      <c r="G1528">
        <v>6</v>
      </c>
      <c r="H1528" t="s">
        <v>47</v>
      </c>
      <c r="I1528" t="s">
        <v>1457</v>
      </c>
      <c r="J1528" t="s">
        <v>334</v>
      </c>
      <c r="K1528" t="s">
        <v>23</v>
      </c>
      <c r="L1528" t="s">
        <v>24</v>
      </c>
      <c r="M1528" t="s">
        <v>1458</v>
      </c>
      <c r="N1528" t="s">
        <v>23</v>
      </c>
      <c r="O1528" t="s">
        <v>25</v>
      </c>
      <c r="P1528" t="s">
        <v>26</v>
      </c>
      <c r="Q1528" t="s">
        <v>27</v>
      </c>
      <c r="R1528" t="s">
        <v>24</v>
      </c>
      <c r="S1528" t="s">
        <v>23</v>
      </c>
      <c r="T1528" t="s">
        <v>1458</v>
      </c>
    </row>
    <row r="1529" spans="1:20" x14ac:dyDescent="0.25">
      <c r="A1529" t="s">
        <v>30</v>
      </c>
      <c r="B1529" t="s">
        <v>31</v>
      </c>
      <c r="C1529">
        <v>50</v>
      </c>
      <c r="D1529">
        <v>1</v>
      </c>
      <c r="E1529" t="s">
        <v>1456</v>
      </c>
      <c r="F1529">
        <v>106</v>
      </c>
      <c r="G1529">
        <v>6</v>
      </c>
      <c r="H1529" t="s">
        <v>47</v>
      </c>
      <c r="I1529" t="s">
        <v>1457</v>
      </c>
      <c r="J1529" t="s">
        <v>334</v>
      </c>
      <c r="K1529" t="s">
        <v>23</v>
      </c>
      <c r="L1529" t="s">
        <v>24</v>
      </c>
      <c r="M1529" t="s">
        <v>1458</v>
      </c>
      <c r="N1529" t="s">
        <v>23</v>
      </c>
      <c r="O1529" t="s">
        <v>25</v>
      </c>
      <c r="P1529" t="s">
        <v>26</v>
      </c>
      <c r="Q1529" t="s">
        <v>27</v>
      </c>
      <c r="R1529" t="s">
        <v>24</v>
      </c>
      <c r="S1529" t="s">
        <v>23</v>
      </c>
      <c r="T1529" t="s">
        <v>1458</v>
      </c>
    </row>
    <row r="1530" spans="1:20" x14ac:dyDescent="0.25">
      <c r="A1530" t="s">
        <v>20</v>
      </c>
      <c r="B1530" t="s">
        <v>21</v>
      </c>
      <c r="C1530">
        <v>50</v>
      </c>
      <c r="D1530">
        <v>1</v>
      </c>
      <c r="E1530" t="s">
        <v>1459</v>
      </c>
      <c r="F1530">
        <v>106</v>
      </c>
      <c r="G1530">
        <v>6</v>
      </c>
      <c r="H1530" t="s">
        <v>1162</v>
      </c>
      <c r="I1530" t="s">
        <v>1460</v>
      </c>
      <c r="J1530" t="s">
        <v>1168</v>
      </c>
      <c r="K1530" t="s">
        <v>23</v>
      </c>
      <c r="L1530" t="s">
        <v>24</v>
      </c>
      <c r="M1530" t="s">
        <v>1461</v>
      </c>
      <c r="N1530" t="s">
        <v>23</v>
      </c>
      <c r="O1530" t="s">
        <v>307</v>
      </c>
      <c r="P1530" t="s">
        <v>26</v>
      </c>
      <c r="Q1530" t="s">
        <v>27</v>
      </c>
      <c r="R1530" t="s">
        <v>24</v>
      </c>
      <c r="S1530" t="s">
        <v>23</v>
      </c>
      <c r="T1530" t="s">
        <v>1462</v>
      </c>
    </row>
    <row r="1531" spans="1:20" x14ac:dyDescent="0.25">
      <c r="A1531" t="s">
        <v>28</v>
      </c>
      <c r="B1531" t="s">
        <v>29</v>
      </c>
      <c r="C1531">
        <v>50</v>
      </c>
      <c r="D1531">
        <v>1</v>
      </c>
      <c r="E1531" t="s">
        <v>1459</v>
      </c>
      <c r="F1531">
        <v>106</v>
      </c>
      <c r="G1531">
        <v>6</v>
      </c>
      <c r="H1531" t="s">
        <v>1162</v>
      </c>
      <c r="I1531" t="s">
        <v>1460</v>
      </c>
      <c r="J1531" t="s">
        <v>1168</v>
      </c>
      <c r="K1531" t="s">
        <v>23</v>
      </c>
      <c r="L1531" t="s">
        <v>24</v>
      </c>
      <c r="M1531" t="s">
        <v>1461</v>
      </c>
      <c r="N1531" t="s">
        <v>23</v>
      </c>
      <c r="O1531" t="s">
        <v>307</v>
      </c>
      <c r="P1531" t="s">
        <v>26</v>
      </c>
      <c r="Q1531" t="s">
        <v>27</v>
      </c>
      <c r="R1531" t="s">
        <v>24</v>
      </c>
      <c r="S1531" t="s">
        <v>23</v>
      </c>
      <c r="T1531" t="s">
        <v>1462</v>
      </c>
    </row>
    <row r="1532" spans="1:20" x14ac:dyDescent="0.25">
      <c r="A1532" t="s">
        <v>30</v>
      </c>
      <c r="B1532" t="s">
        <v>31</v>
      </c>
      <c r="C1532">
        <v>50</v>
      </c>
      <c r="D1532">
        <v>1</v>
      </c>
      <c r="E1532" t="s">
        <v>1459</v>
      </c>
      <c r="F1532">
        <v>106</v>
      </c>
      <c r="G1532">
        <v>6</v>
      </c>
      <c r="H1532" t="s">
        <v>1162</v>
      </c>
      <c r="I1532" t="s">
        <v>1460</v>
      </c>
      <c r="J1532" t="s">
        <v>1168</v>
      </c>
      <c r="K1532" t="s">
        <v>23</v>
      </c>
      <c r="L1532" t="s">
        <v>24</v>
      </c>
      <c r="M1532" t="s">
        <v>1461</v>
      </c>
      <c r="N1532" t="s">
        <v>23</v>
      </c>
      <c r="O1532" t="s">
        <v>307</v>
      </c>
      <c r="P1532" t="s">
        <v>26</v>
      </c>
      <c r="Q1532" t="s">
        <v>27</v>
      </c>
      <c r="R1532" t="s">
        <v>24</v>
      </c>
      <c r="S1532" t="s">
        <v>23</v>
      </c>
      <c r="T1532" t="s">
        <v>1462</v>
      </c>
    </row>
    <row r="1533" spans="1:20" x14ac:dyDescent="0.25">
      <c r="A1533" t="s">
        <v>20</v>
      </c>
      <c r="B1533" t="s">
        <v>21</v>
      </c>
      <c r="C1533">
        <v>50</v>
      </c>
      <c r="D1533">
        <v>1</v>
      </c>
      <c r="E1533" t="s">
        <v>1463</v>
      </c>
      <c r="F1533">
        <v>106</v>
      </c>
      <c r="G1533">
        <v>6</v>
      </c>
      <c r="H1533" t="s">
        <v>47</v>
      </c>
      <c r="I1533" t="s">
        <v>1464</v>
      </c>
      <c r="J1533" t="s">
        <v>310</v>
      </c>
      <c r="K1533" t="s">
        <v>23</v>
      </c>
      <c r="L1533" t="s">
        <v>24</v>
      </c>
      <c r="M1533" t="s">
        <v>1465</v>
      </c>
      <c r="N1533" t="s">
        <v>23</v>
      </c>
      <c r="O1533" t="s">
        <v>58</v>
      </c>
      <c r="P1533" t="s">
        <v>26</v>
      </c>
      <c r="Q1533" t="s">
        <v>33</v>
      </c>
      <c r="R1533" t="s">
        <v>24</v>
      </c>
      <c r="S1533" t="s">
        <v>23</v>
      </c>
      <c r="T1533" t="s">
        <v>1461</v>
      </c>
    </row>
    <row r="1534" spans="1:20" x14ac:dyDescent="0.25">
      <c r="A1534" t="s">
        <v>28</v>
      </c>
      <c r="B1534" t="s">
        <v>29</v>
      </c>
      <c r="C1534">
        <v>50</v>
      </c>
      <c r="D1534">
        <v>1</v>
      </c>
      <c r="E1534" t="s">
        <v>1463</v>
      </c>
      <c r="F1534">
        <v>106</v>
      </c>
      <c r="G1534">
        <v>6</v>
      </c>
      <c r="H1534" t="s">
        <v>47</v>
      </c>
      <c r="I1534" t="s">
        <v>1464</v>
      </c>
      <c r="J1534" t="s">
        <v>310</v>
      </c>
      <c r="K1534" t="s">
        <v>23</v>
      </c>
      <c r="L1534" t="s">
        <v>24</v>
      </c>
      <c r="M1534" t="s">
        <v>1465</v>
      </c>
      <c r="N1534" t="s">
        <v>23</v>
      </c>
      <c r="O1534" t="s">
        <v>58</v>
      </c>
      <c r="P1534" t="s">
        <v>26</v>
      </c>
      <c r="Q1534" t="s">
        <v>33</v>
      </c>
      <c r="R1534" t="s">
        <v>24</v>
      </c>
      <c r="S1534" t="s">
        <v>23</v>
      </c>
      <c r="T1534" t="s">
        <v>1461</v>
      </c>
    </row>
    <row r="1535" spans="1:20" x14ac:dyDescent="0.25">
      <c r="A1535" t="s">
        <v>30</v>
      </c>
      <c r="B1535" t="s">
        <v>31</v>
      </c>
      <c r="C1535">
        <v>50</v>
      </c>
      <c r="D1535">
        <v>1</v>
      </c>
      <c r="E1535" t="s">
        <v>1463</v>
      </c>
      <c r="F1535">
        <v>106</v>
      </c>
      <c r="G1535">
        <v>6</v>
      </c>
      <c r="H1535" t="s">
        <v>47</v>
      </c>
      <c r="I1535" t="s">
        <v>1464</v>
      </c>
      <c r="J1535" t="s">
        <v>310</v>
      </c>
      <c r="K1535" t="s">
        <v>23</v>
      </c>
      <c r="L1535" t="s">
        <v>24</v>
      </c>
      <c r="M1535" t="s">
        <v>1465</v>
      </c>
      <c r="N1535" t="s">
        <v>23</v>
      </c>
      <c r="O1535" t="s">
        <v>58</v>
      </c>
      <c r="P1535" t="s">
        <v>26</v>
      </c>
      <c r="Q1535" t="s">
        <v>33</v>
      </c>
      <c r="R1535" t="s">
        <v>24</v>
      </c>
      <c r="S1535" t="s">
        <v>23</v>
      </c>
      <c r="T1535" t="s">
        <v>1461</v>
      </c>
    </row>
    <row r="1536" spans="1:20" x14ac:dyDescent="0.25">
      <c r="A1536" t="s">
        <v>110</v>
      </c>
      <c r="B1536" t="s">
        <v>1287</v>
      </c>
      <c r="C1536">
        <v>120</v>
      </c>
      <c r="D1536">
        <v>1</v>
      </c>
      <c r="E1536" t="s">
        <v>1466</v>
      </c>
      <c r="F1536">
        <v>95</v>
      </c>
      <c r="G1536">
        <v>0</v>
      </c>
      <c r="H1536" t="s">
        <v>47</v>
      </c>
      <c r="I1536" t="s">
        <v>1467</v>
      </c>
      <c r="J1536" t="s">
        <v>360</v>
      </c>
      <c r="K1536" t="s">
        <v>23</v>
      </c>
      <c r="L1536" t="s">
        <v>24</v>
      </c>
      <c r="M1536" t="s">
        <v>1468</v>
      </c>
      <c r="N1536" t="s">
        <v>23</v>
      </c>
      <c r="O1536" t="s">
        <v>25</v>
      </c>
      <c r="P1536" t="s">
        <v>26</v>
      </c>
      <c r="Q1536" t="s">
        <v>27</v>
      </c>
      <c r="R1536" t="s">
        <v>24</v>
      </c>
      <c r="S1536" t="s">
        <v>23</v>
      </c>
      <c r="T1536" t="s">
        <v>1469</v>
      </c>
    </row>
    <row r="1537" spans="1:20" x14ac:dyDescent="0.25">
      <c r="A1537" t="s">
        <v>34</v>
      </c>
      <c r="B1537" t="s">
        <v>1470</v>
      </c>
      <c r="C1537">
        <v>65</v>
      </c>
      <c r="D1537">
        <v>1</v>
      </c>
      <c r="E1537" t="s">
        <v>1471</v>
      </c>
      <c r="F1537">
        <v>254</v>
      </c>
      <c r="G1537">
        <v>64</v>
      </c>
      <c r="H1537" t="s">
        <v>47</v>
      </c>
      <c r="I1537" t="s">
        <v>1472</v>
      </c>
      <c r="J1537" t="s">
        <v>1473</v>
      </c>
      <c r="K1537" t="s">
        <v>1474</v>
      </c>
      <c r="L1537" t="s">
        <v>357</v>
      </c>
      <c r="M1537" t="s">
        <v>1475</v>
      </c>
      <c r="N1537" t="s">
        <v>23</v>
      </c>
      <c r="O1537" t="s">
        <v>63</v>
      </c>
      <c r="P1537" t="s">
        <v>54</v>
      </c>
      <c r="Q1537" t="s">
        <v>55</v>
      </c>
      <c r="R1537" t="s">
        <v>24</v>
      </c>
      <c r="S1537" t="s">
        <v>23</v>
      </c>
      <c r="T1537" t="s">
        <v>1475</v>
      </c>
    </row>
    <row r="1538" spans="1:20" x14ac:dyDescent="0.25">
      <c r="A1538" t="s">
        <v>28</v>
      </c>
      <c r="B1538" t="s">
        <v>29</v>
      </c>
      <c r="C1538">
        <v>45</v>
      </c>
      <c r="D1538">
        <v>1</v>
      </c>
      <c r="E1538" t="s">
        <v>1471</v>
      </c>
      <c r="F1538">
        <v>254</v>
      </c>
      <c r="G1538">
        <v>64</v>
      </c>
      <c r="H1538" t="s">
        <v>47</v>
      </c>
      <c r="I1538" t="s">
        <v>1472</v>
      </c>
      <c r="J1538" t="s">
        <v>1473</v>
      </c>
      <c r="K1538" t="s">
        <v>1474</v>
      </c>
      <c r="L1538" t="s">
        <v>357</v>
      </c>
      <c r="M1538" t="s">
        <v>1475</v>
      </c>
      <c r="N1538" t="s">
        <v>23</v>
      </c>
      <c r="O1538" t="s">
        <v>63</v>
      </c>
      <c r="P1538" t="s">
        <v>54</v>
      </c>
      <c r="Q1538" t="s">
        <v>55</v>
      </c>
      <c r="R1538" t="s">
        <v>24</v>
      </c>
      <c r="S1538" t="s">
        <v>23</v>
      </c>
      <c r="T1538" t="s">
        <v>1475</v>
      </c>
    </row>
    <row r="1539" spans="1:20" x14ac:dyDescent="0.25">
      <c r="A1539" t="s">
        <v>139</v>
      </c>
      <c r="B1539" t="s">
        <v>112</v>
      </c>
      <c r="C1539">
        <v>80</v>
      </c>
      <c r="D1539">
        <v>1</v>
      </c>
      <c r="E1539" t="s">
        <v>1471</v>
      </c>
      <c r="F1539">
        <v>254</v>
      </c>
      <c r="G1539">
        <v>64</v>
      </c>
      <c r="H1539" t="s">
        <v>47</v>
      </c>
      <c r="I1539" t="s">
        <v>1472</v>
      </c>
      <c r="J1539" t="s">
        <v>1473</v>
      </c>
      <c r="K1539" t="s">
        <v>1474</v>
      </c>
      <c r="L1539" t="s">
        <v>357</v>
      </c>
      <c r="M1539" t="s">
        <v>1475</v>
      </c>
      <c r="N1539" t="s">
        <v>23</v>
      </c>
      <c r="O1539" t="s">
        <v>63</v>
      </c>
      <c r="P1539" t="s">
        <v>54</v>
      </c>
      <c r="Q1539" t="s">
        <v>55</v>
      </c>
      <c r="R1539" t="s">
        <v>24</v>
      </c>
      <c r="S1539" t="s">
        <v>23</v>
      </c>
      <c r="T1539" t="s">
        <v>1475</v>
      </c>
    </row>
    <row r="1540" spans="1:20" x14ac:dyDescent="0.25">
      <c r="A1540" t="s">
        <v>20</v>
      </c>
      <c r="B1540" t="s">
        <v>21</v>
      </c>
      <c r="C1540">
        <v>50</v>
      </c>
      <c r="D1540">
        <v>1</v>
      </c>
      <c r="E1540" t="s">
        <v>1476</v>
      </c>
      <c r="F1540">
        <v>106</v>
      </c>
      <c r="G1540">
        <v>6</v>
      </c>
      <c r="H1540" t="s">
        <v>47</v>
      </c>
      <c r="I1540" t="s">
        <v>1477</v>
      </c>
      <c r="J1540" t="s">
        <v>316</v>
      </c>
      <c r="K1540" t="s">
        <v>23</v>
      </c>
      <c r="L1540" t="s">
        <v>24</v>
      </c>
      <c r="M1540" t="s">
        <v>1478</v>
      </c>
      <c r="N1540" t="s">
        <v>23</v>
      </c>
      <c r="O1540" t="s">
        <v>25</v>
      </c>
      <c r="P1540" t="s">
        <v>26</v>
      </c>
      <c r="Q1540" t="s">
        <v>27</v>
      </c>
      <c r="R1540" t="s">
        <v>24</v>
      </c>
      <c r="S1540" t="s">
        <v>23</v>
      </c>
      <c r="T1540" t="s">
        <v>1475</v>
      </c>
    </row>
    <row r="1541" spans="1:20" x14ac:dyDescent="0.25">
      <c r="A1541" t="s">
        <v>28</v>
      </c>
      <c r="B1541" t="s">
        <v>29</v>
      </c>
      <c r="C1541">
        <v>50</v>
      </c>
      <c r="D1541">
        <v>1</v>
      </c>
      <c r="E1541" t="s">
        <v>1476</v>
      </c>
      <c r="F1541">
        <v>106</v>
      </c>
      <c r="G1541">
        <v>6</v>
      </c>
      <c r="H1541" t="s">
        <v>47</v>
      </c>
      <c r="I1541" t="s">
        <v>1477</v>
      </c>
      <c r="J1541" t="s">
        <v>316</v>
      </c>
      <c r="K1541" t="s">
        <v>23</v>
      </c>
      <c r="L1541" t="s">
        <v>24</v>
      </c>
      <c r="M1541" t="s">
        <v>1478</v>
      </c>
      <c r="N1541" t="s">
        <v>23</v>
      </c>
      <c r="O1541" t="s">
        <v>25</v>
      </c>
      <c r="P1541" t="s">
        <v>26</v>
      </c>
      <c r="Q1541" t="s">
        <v>27</v>
      </c>
      <c r="R1541" t="s">
        <v>24</v>
      </c>
      <c r="S1541" t="s">
        <v>23</v>
      </c>
      <c r="T1541" t="s">
        <v>1475</v>
      </c>
    </row>
    <row r="1542" spans="1:20" x14ac:dyDescent="0.25">
      <c r="A1542" t="s">
        <v>30</v>
      </c>
      <c r="B1542" t="s">
        <v>31</v>
      </c>
      <c r="C1542">
        <v>50</v>
      </c>
      <c r="D1542">
        <v>1</v>
      </c>
      <c r="E1542" t="s">
        <v>1476</v>
      </c>
      <c r="F1542">
        <v>106</v>
      </c>
      <c r="G1542">
        <v>6</v>
      </c>
      <c r="H1542" t="s">
        <v>47</v>
      </c>
      <c r="I1542" t="s">
        <v>1477</v>
      </c>
      <c r="J1542" t="s">
        <v>316</v>
      </c>
      <c r="K1542" t="s">
        <v>23</v>
      </c>
      <c r="L1542" t="s">
        <v>24</v>
      </c>
      <c r="M1542" t="s">
        <v>1478</v>
      </c>
      <c r="N1542" t="s">
        <v>23</v>
      </c>
      <c r="O1542" t="s">
        <v>25</v>
      </c>
      <c r="P1542" t="s">
        <v>26</v>
      </c>
      <c r="Q1542" t="s">
        <v>27</v>
      </c>
      <c r="R1542" t="s">
        <v>24</v>
      </c>
      <c r="S1542" t="s">
        <v>23</v>
      </c>
      <c r="T1542" t="s">
        <v>1475</v>
      </c>
    </row>
    <row r="1543" spans="1:20" x14ac:dyDescent="0.25">
      <c r="A1543" t="s">
        <v>20</v>
      </c>
      <c r="B1543" t="s">
        <v>21</v>
      </c>
      <c r="C1543">
        <v>50</v>
      </c>
      <c r="D1543">
        <v>1</v>
      </c>
      <c r="E1543" t="s">
        <v>1479</v>
      </c>
      <c r="F1543">
        <v>106</v>
      </c>
      <c r="G1543">
        <v>6</v>
      </c>
      <c r="H1543" t="s">
        <v>47</v>
      </c>
      <c r="I1543" t="s">
        <v>1480</v>
      </c>
      <c r="J1543" t="s">
        <v>61</v>
      </c>
      <c r="K1543" t="s">
        <v>23</v>
      </c>
      <c r="L1543" t="s">
        <v>24</v>
      </c>
      <c r="M1543" t="s">
        <v>1478</v>
      </c>
      <c r="N1543" t="s">
        <v>23</v>
      </c>
      <c r="O1543" t="s">
        <v>58</v>
      </c>
      <c r="P1543" t="s">
        <v>26</v>
      </c>
      <c r="Q1543" t="s">
        <v>33</v>
      </c>
      <c r="R1543" t="s">
        <v>24</v>
      </c>
      <c r="S1543" t="s">
        <v>23</v>
      </c>
      <c r="T1543" t="s">
        <v>1468</v>
      </c>
    </row>
    <row r="1544" spans="1:20" x14ac:dyDescent="0.25">
      <c r="A1544" t="s">
        <v>28</v>
      </c>
      <c r="B1544" t="s">
        <v>29</v>
      </c>
      <c r="C1544">
        <v>50</v>
      </c>
      <c r="D1544">
        <v>1</v>
      </c>
      <c r="E1544" t="s">
        <v>1479</v>
      </c>
      <c r="F1544">
        <v>106</v>
      </c>
      <c r="G1544">
        <v>6</v>
      </c>
      <c r="H1544" t="s">
        <v>47</v>
      </c>
      <c r="I1544" t="s">
        <v>1480</v>
      </c>
      <c r="J1544" t="s">
        <v>61</v>
      </c>
      <c r="K1544" t="s">
        <v>23</v>
      </c>
      <c r="L1544" t="s">
        <v>24</v>
      </c>
      <c r="M1544" t="s">
        <v>1478</v>
      </c>
      <c r="N1544" t="s">
        <v>23</v>
      </c>
      <c r="O1544" t="s">
        <v>58</v>
      </c>
      <c r="P1544" t="s">
        <v>26</v>
      </c>
      <c r="Q1544" t="s">
        <v>33</v>
      </c>
      <c r="R1544" t="s">
        <v>24</v>
      </c>
      <c r="S1544" t="s">
        <v>23</v>
      </c>
      <c r="T1544" t="s">
        <v>1468</v>
      </c>
    </row>
    <row r="1545" spans="1:20" x14ac:dyDescent="0.25">
      <c r="A1545" t="s">
        <v>30</v>
      </c>
      <c r="B1545" t="s">
        <v>31</v>
      </c>
      <c r="C1545">
        <v>50</v>
      </c>
      <c r="D1545">
        <v>1</v>
      </c>
      <c r="E1545" t="s">
        <v>1479</v>
      </c>
      <c r="F1545">
        <v>106</v>
      </c>
      <c r="G1545">
        <v>6</v>
      </c>
      <c r="H1545" t="s">
        <v>47</v>
      </c>
      <c r="I1545" t="s">
        <v>1480</v>
      </c>
      <c r="J1545" t="s">
        <v>61</v>
      </c>
      <c r="K1545" t="s">
        <v>23</v>
      </c>
      <c r="L1545" t="s">
        <v>24</v>
      </c>
      <c r="M1545" t="s">
        <v>1478</v>
      </c>
      <c r="N1545" t="s">
        <v>23</v>
      </c>
      <c r="O1545" t="s">
        <v>58</v>
      </c>
      <c r="P1545" t="s">
        <v>26</v>
      </c>
      <c r="Q1545" t="s">
        <v>33</v>
      </c>
      <c r="R1545" t="s">
        <v>24</v>
      </c>
      <c r="S1545" t="s">
        <v>23</v>
      </c>
      <c r="T1545" t="s">
        <v>1468</v>
      </c>
    </row>
    <row r="1546" spans="1:20" x14ac:dyDescent="0.25">
      <c r="A1546" t="s">
        <v>192</v>
      </c>
      <c r="B1546" t="s">
        <v>1481</v>
      </c>
      <c r="C1546">
        <v>4.75</v>
      </c>
      <c r="D1546">
        <v>1</v>
      </c>
      <c r="E1546" t="s">
        <v>1482</v>
      </c>
      <c r="F1546">
        <v>19.850000000000001</v>
      </c>
      <c r="G1546">
        <v>5</v>
      </c>
      <c r="H1546" t="s">
        <v>684</v>
      </c>
      <c r="I1546" t="s">
        <v>1483</v>
      </c>
      <c r="J1546" t="s">
        <v>1484</v>
      </c>
      <c r="K1546" t="s">
        <v>1357</v>
      </c>
      <c r="L1546" t="s">
        <v>1485</v>
      </c>
      <c r="M1546" t="s">
        <v>1478</v>
      </c>
      <c r="N1546" t="s">
        <v>23</v>
      </c>
      <c r="O1546" t="s">
        <v>48</v>
      </c>
      <c r="P1546" t="s">
        <v>49</v>
      </c>
      <c r="Q1546" t="s">
        <v>50</v>
      </c>
      <c r="R1546" t="s">
        <v>24</v>
      </c>
      <c r="S1546" t="s">
        <v>23</v>
      </c>
      <c r="T1546" t="s">
        <v>1478</v>
      </c>
    </row>
    <row r="1547" spans="1:20" x14ac:dyDescent="0.25">
      <c r="A1547" t="s">
        <v>46</v>
      </c>
      <c r="B1547" t="s">
        <v>56</v>
      </c>
      <c r="C1547">
        <v>66.333333333333329</v>
      </c>
      <c r="D1547">
        <v>3</v>
      </c>
      <c r="E1547" t="s">
        <v>1482</v>
      </c>
      <c r="F1547">
        <v>19.850000000000001</v>
      </c>
      <c r="G1547">
        <v>5</v>
      </c>
      <c r="H1547" t="s">
        <v>684</v>
      </c>
      <c r="I1547" t="s">
        <v>1483</v>
      </c>
      <c r="J1547" t="s">
        <v>1484</v>
      </c>
      <c r="K1547" t="s">
        <v>1357</v>
      </c>
      <c r="L1547" t="s">
        <v>1485</v>
      </c>
      <c r="M1547" t="s">
        <v>1478</v>
      </c>
      <c r="N1547" t="s">
        <v>23</v>
      </c>
      <c r="O1547" t="s">
        <v>48</v>
      </c>
      <c r="P1547" t="s">
        <v>49</v>
      </c>
      <c r="Q1547" t="s">
        <v>50</v>
      </c>
      <c r="R1547" t="s">
        <v>24</v>
      </c>
      <c r="S1547" t="s">
        <v>23</v>
      </c>
      <c r="T1547" t="s">
        <v>1478</v>
      </c>
    </row>
    <row r="1548" spans="1:20" x14ac:dyDescent="0.25">
      <c r="A1548" t="s">
        <v>20</v>
      </c>
      <c r="B1548" t="s">
        <v>21</v>
      </c>
      <c r="C1548">
        <v>50</v>
      </c>
      <c r="D1548">
        <v>1</v>
      </c>
      <c r="E1548" t="s">
        <v>1486</v>
      </c>
      <c r="F1548">
        <v>106</v>
      </c>
      <c r="G1548">
        <v>6</v>
      </c>
      <c r="H1548" t="s">
        <v>47</v>
      </c>
      <c r="I1548" t="s">
        <v>1487</v>
      </c>
      <c r="J1548" t="s">
        <v>311</v>
      </c>
      <c r="K1548" t="s">
        <v>23</v>
      </c>
      <c r="L1548" t="s">
        <v>24</v>
      </c>
      <c r="M1548" t="s">
        <v>1488</v>
      </c>
      <c r="N1548" t="s">
        <v>23</v>
      </c>
      <c r="O1548" t="s">
        <v>25</v>
      </c>
      <c r="P1548" t="s">
        <v>26</v>
      </c>
      <c r="Q1548" t="s">
        <v>27</v>
      </c>
      <c r="R1548" t="s">
        <v>24</v>
      </c>
      <c r="S1548" t="s">
        <v>23</v>
      </c>
      <c r="T1548" t="s">
        <v>1488</v>
      </c>
    </row>
    <row r="1549" spans="1:20" x14ac:dyDescent="0.25">
      <c r="A1549" t="s">
        <v>28</v>
      </c>
      <c r="B1549" t="s">
        <v>29</v>
      </c>
      <c r="C1549">
        <v>50</v>
      </c>
      <c r="D1549">
        <v>1</v>
      </c>
      <c r="E1549" t="s">
        <v>1486</v>
      </c>
      <c r="F1549">
        <v>106</v>
      </c>
      <c r="G1549">
        <v>6</v>
      </c>
      <c r="H1549" t="s">
        <v>47</v>
      </c>
      <c r="I1549" t="s">
        <v>1487</v>
      </c>
      <c r="J1549" t="s">
        <v>311</v>
      </c>
      <c r="K1549" t="s">
        <v>23</v>
      </c>
      <c r="L1549" t="s">
        <v>24</v>
      </c>
      <c r="M1549" t="s">
        <v>1488</v>
      </c>
      <c r="N1549" t="s">
        <v>23</v>
      </c>
      <c r="O1549" t="s">
        <v>25</v>
      </c>
      <c r="P1549" t="s">
        <v>26</v>
      </c>
      <c r="Q1549" t="s">
        <v>27</v>
      </c>
      <c r="R1549" t="s">
        <v>24</v>
      </c>
      <c r="S1549" t="s">
        <v>23</v>
      </c>
      <c r="T1549" t="s">
        <v>1488</v>
      </c>
    </row>
    <row r="1550" spans="1:20" x14ac:dyDescent="0.25">
      <c r="A1550" t="s">
        <v>30</v>
      </c>
      <c r="B1550" t="s">
        <v>31</v>
      </c>
      <c r="C1550">
        <v>50</v>
      </c>
      <c r="D1550">
        <v>1</v>
      </c>
      <c r="E1550" t="s">
        <v>1486</v>
      </c>
      <c r="F1550">
        <v>106</v>
      </c>
      <c r="G1550">
        <v>6</v>
      </c>
      <c r="H1550" t="s">
        <v>47</v>
      </c>
      <c r="I1550" t="s">
        <v>1487</v>
      </c>
      <c r="J1550" t="s">
        <v>311</v>
      </c>
      <c r="K1550" t="s">
        <v>23</v>
      </c>
      <c r="L1550" t="s">
        <v>24</v>
      </c>
      <c r="M1550" t="s">
        <v>1488</v>
      </c>
      <c r="N1550" t="s">
        <v>23</v>
      </c>
      <c r="O1550" t="s">
        <v>25</v>
      </c>
      <c r="P1550" t="s">
        <v>26</v>
      </c>
      <c r="Q1550" t="s">
        <v>27</v>
      </c>
      <c r="R1550" t="s">
        <v>24</v>
      </c>
      <c r="S1550" t="s">
        <v>23</v>
      </c>
      <c r="T1550" t="s">
        <v>1488</v>
      </c>
    </row>
    <row r="1551" spans="1:20" x14ac:dyDescent="0.25">
      <c r="A1551" t="s">
        <v>20</v>
      </c>
      <c r="B1551" t="s">
        <v>21</v>
      </c>
      <c r="C1551">
        <v>50</v>
      </c>
      <c r="D1551">
        <v>1</v>
      </c>
      <c r="E1551" t="s">
        <v>1489</v>
      </c>
      <c r="F1551">
        <v>106</v>
      </c>
      <c r="G1551">
        <v>6</v>
      </c>
      <c r="H1551" t="s">
        <v>1162</v>
      </c>
      <c r="I1551" t="s">
        <v>1490</v>
      </c>
      <c r="J1551" t="s">
        <v>329</v>
      </c>
      <c r="K1551" t="s">
        <v>23</v>
      </c>
      <c r="L1551" t="s">
        <v>24</v>
      </c>
      <c r="M1551" t="s">
        <v>1491</v>
      </c>
      <c r="N1551" t="s">
        <v>23</v>
      </c>
      <c r="O1551" t="s">
        <v>32</v>
      </c>
      <c r="P1551" t="s">
        <v>26</v>
      </c>
      <c r="Q1551" t="s">
        <v>33</v>
      </c>
      <c r="R1551" t="s">
        <v>24</v>
      </c>
      <c r="S1551" t="s">
        <v>23</v>
      </c>
      <c r="T1551" t="s">
        <v>1492</v>
      </c>
    </row>
    <row r="1552" spans="1:20" x14ac:dyDescent="0.25">
      <c r="A1552" t="s">
        <v>28</v>
      </c>
      <c r="B1552" t="s">
        <v>29</v>
      </c>
      <c r="C1552">
        <v>50</v>
      </c>
      <c r="D1552">
        <v>1</v>
      </c>
      <c r="E1552" t="s">
        <v>1489</v>
      </c>
      <c r="F1552">
        <v>106</v>
      </c>
      <c r="G1552">
        <v>6</v>
      </c>
      <c r="H1552" t="s">
        <v>1162</v>
      </c>
      <c r="I1552" t="s">
        <v>1490</v>
      </c>
      <c r="J1552" t="s">
        <v>329</v>
      </c>
      <c r="K1552" t="s">
        <v>23</v>
      </c>
      <c r="L1552" t="s">
        <v>24</v>
      </c>
      <c r="M1552" t="s">
        <v>1491</v>
      </c>
      <c r="N1552" t="s">
        <v>23</v>
      </c>
      <c r="O1552" t="s">
        <v>32</v>
      </c>
      <c r="P1552" t="s">
        <v>26</v>
      </c>
      <c r="Q1552" t="s">
        <v>33</v>
      </c>
      <c r="R1552" t="s">
        <v>24</v>
      </c>
      <c r="S1552" t="s">
        <v>23</v>
      </c>
      <c r="T1552" t="s">
        <v>1492</v>
      </c>
    </row>
    <row r="1553" spans="1:20" x14ac:dyDescent="0.25">
      <c r="A1553" t="s">
        <v>30</v>
      </c>
      <c r="B1553" t="s">
        <v>31</v>
      </c>
      <c r="C1553">
        <v>50</v>
      </c>
      <c r="D1553">
        <v>1</v>
      </c>
      <c r="E1553" t="s">
        <v>1489</v>
      </c>
      <c r="F1553">
        <v>106</v>
      </c>
      <c r="G1553">
        <v>6</v>
      </c>
      <c r="H1553" t="s">
        <v>1162</v>
      </c>
      <c r="I1553" t="s">
        <v>1490</v>
      </c>
      <c r="J1553" t="s">
        <v>329</v>
      </c>
      <c r="K1553" t="s">
        <v>23</v>
      </c>
      <c r="L1553" t="s">
        <v>24</v>
      </c>
      <c r="M1553" t="s">
        <v>1491</v>
      </c>
      <c r="N1553" t="s">
        <v>23</v>
      </c>
      <c r="O1553" t="s">
        <v>32</v>
      </c>
      <c r="P1553" t="s">
        <v>26</v>
      </c>
      <c r="Q1553" t="s">
        <v>33</v>
      </c>
      <c r="R1553" t="s">
        <v>24</v>
      </c>
      <c r="S1553" t="s">
        <v>23</v>
      </c>
      <c r="T1553" t="s">
        <v>1492</v>
      </c>
    </row>
    <row r="1554" spans="1:20" x14ac:dyDescent="0.25">
      <c r="A1554" t="s">
        <v>44</v>
      </c>
      <c r="B1554" t="s">
        <v>45</v>
      </c>
      <c r="C1554">
        <v>66.666666666666671</v>
      </c>
      <c r="D1554">
        <v>3</v>
      </c>
      <c r="E1554" t="s">
        <v>1493</v>
      </c>
      <c r="F1554">
        <v>106</v>
      </c>
      <c r="G1554">
        <v>6</v>
      </c>
      <c r="H1554" t="s">
        <v>47</v>
      </c>
      <c r="I1554" t="s">
        <v>1494</v>
      </c>
      <c r="J1554" t="s">
        <v>329</v>
      </c>
      <c r="K1554" t="s">
        <v>23</v>
      </c>
      <c r="L1554" t="s">
        <v>24</v>
      </c>
      <c r="M1554" t="s">
        <v>1495</v>
      </c>
      <c r="N1554" t="s">
        <v>23</v>
      </c>
      <c r="O1554" t="s">
        <v>25</v>
      </c>
      <c r="P1554" t="s">
        <v>26</v>
      </c>
      <c r="Q1554" t="s">
        <v>27</v>
      </c>
      <c r="R1554" t="s">
        <v>24</v>
      </c>
      <c r="S1554" t="s">
        <v>23</v>
      </c>
      <c r="T1554" t="s">
        <v>1495</v>
      </c>
    </row>
    <row r="1555" spans="1:20" x14ac:dyDescent="0.25">
      <c r="A1555" t="s">
        <v>42</v>
      </c>
      <c r="B1555" t="s">
        <v>43</v>
      </c>
      <c r="C1555">
        <v>33</v>
      </c>
      <c r="D1555">
        <v>10</v>
      </c>
      <c r="E1555" t="s">
        <v>1496</v>
      </c>
      <c r="F1555">
        <v>330</v>
      </c>
      <c r="G1555">
        <v>0</v>
      </c>
      <c r="H1555" t="s">
        <v>47</v>
      </c>
      <c r="I1555" t="s">
        <v>1497</v>
      </c>
      <c r="J1555" t="s">
        <v>316</v>
      </c>
      <c r="K1555" t="s">
        <v>23</v>
      </c>
      <c r="L1555" t="s">
        <v>24</v>
      </c>
      <c r="M1555" t="s">
        <v>1498</v>
      </c>
      <c r="N1555" t="s">
        <v>23</v>
      </c>
      <c r="O1555" t="s">
        <v>25</v>
      </c>
      <c r="P1555" t="s">
        <v>26</v>
      </c>
      <c r="Q1555" t="s">
        <v>27</v>
      </c>
      <c r="R1555" t="s">
        <v>24</v>
      </c>
      <c r="S1555" t="s">
        <v>23</v>
      </c>
      <c r="T1555" t="s">
        <v>1498</v>
      </c>
    </row>
    <row r="1556" spans="1:20" x14ac:dyDescent="0.25">
      <c r="A1556" t="s">
        <v>42</v>
      </c>
      <c r="B1556" t="s">
        <v>43</v>
      </c>
      <c r="C1556">
        <v>30</v>
      </c>
      <c r="D1556">
        <v>3</v>
      </c>
      <c r="E1556" t="s">
        <v>1499</v>
      </c>
      <c r="F1556">
        <v>200</v>
      </c>
      <c r="G1556">
        <v>0</v>
      </c>
      <c r="H1556" t="s">
        <v>22</v>
      </c>
      <c r="I1556" t="s">
        <v>1500</v>
      </c>
      <c r="J1556" t="s">
        <v>348</v>
      </c>
      <c r="K1556" t="s">
        <v>23</v>
      </c>
      <c r="L1556" t="s">
        <v>24</v>
      </c>
      <c r="M1556" t="s">
        <v>1501</v>
      </c>
      <c r="N1556" t="s">
        <v>23</v>
      </c>
      <c r="O1556" t="s">
        <v>25</v>
      </c>
      <c r="P1556" t="s">
        <v>26</v>
      </c>
      <c r="Q1556" t="s">
        <v>27</v>
      </c>
      <c r="R1556" t="s">
        <v>24</v>
      </c>
      <c r="S1556" t="s">
        <v>23</v>
      </c>
      <c r="T1556" t="s">
        <v>1501</v>
      </c>
    </row>
    <row r="1557" spans="1:20" x14ac:dyDescent="0.25">
      <c r="A1557" t="s">
        <v>44</v>
      </c>
      <c r="B1557" t="s">
        <v>45</v>
      </c>
      <c r="C1557">
        <v>36.666666666666664</v>
      </c>
      <c r="D1557">
        <v>3</v>
      </c>
      <c r="E1557" t="s">
        <v>1499</v>
      </c>
      <c r="F1557">
        <v>200</v>
      </c>
      <c r="G1557">
        <v>0</v>
      </c>
      <c r="H1557" t="s">
        <v>22</v>
      </c>
      <c r="I1557" t="s">
        <v>1500</v>
      </c>
      <c r="J1557" t="s">
        <v>348</v>
      </c>
      <c r="K1557" t="s">
        <v>23</v>
      </c>
      <c r="L1557" t="s">
        <v>24</v>
      </c>
      <c r="M1557" t="s">
        <v>1501</v>
      </c>
      <c r="N1557" t="s">
        <v>23</v>
      </c>
      <c r="O1557" t="s">
        <v>25</v>
      </c>
      <c r="P1557" t="s">
        <v>26</v>
      </c>
      <c r="Q1557" t="s">
        <v>27</v>
      </c>
      <c r="R1557" t="s">
        <v>24</v>
      </c>
      <c r="S1557" t="s">
        <v>23</v>
      </c>
      <c r="T1557" t="s">
        <v>1501</v>
      </c>
    </row>
    <row r="1558" spans="1:20" x14ac:dyDescent="0.25">
      <c r="A1558" t="s">
        <v>110</v>
      </c>
      <c r="B1558" t="s">
        <v>146</v>
      </c>
      <c r="C1558">
        <v>100</v>
      </c>
      <c r="D1558">
        <v>2</v>
      </c>
      <c r="E1558" t="s">
        <v>1502</v>
      </c>
      <c r="F1558">
        <v>530</v>
      </c>
      <c r="G1558">
        <v>30</v>
      </c>
      <c r="H1558" t="s">
        <v>47</v>
      </c>
      <c r="I1558" t="s">
        <v>1503</v>
      </c>
      <c r="J1558" t="s">
        <v>1504</v>
      </c>
      <c r="K1558" t="s">
        <v>1505</v>
      </c>
      <c r="L1558" t="s">
        <v>1506</v>
      </c>
      <c r="M1558" t="s">
        <v>1501</v>
      </c>
      <c r="N1558" t="s">
        <v>1225</v>
      </c>
      <c r="O1558" t="s">
        <v>1189</v>
      </c>
      <c r="P1558" t="s">
        <v>1190</v>
      </c>
      <c r="Q1558" t="s">
        <v>1191</v>
      </c>
      <c r="R1558" t="s">
        <v>24</v>
      </c>
      <c r="S1558" t="s">
        <v>23</v>
      </c>
      <c r="T1558" t="s">
        <v>1501</v>
      </c>
    </row>
    <row r="1559" spans="1:20" x14ac:dyDescent="0.25">
      <c r="A1559" t="s">
        <v>46</v>
      </c>
      <c r="B1559" t="s">
        <v>56</v>
      </c>
      <c r="C1559">
        <v>100</v>
      </c>
      <c r="D1559">
        <v>2</v>
      </c>
      <c r="E1559" t="s">
        <v>1502</v>
      </c>
      <c r="F1559">
        <v>530</v>
      </c>
      <c r="G1559">
        <v>30</v>
      </c>
      <c r="H1559" t="s">
        <v>47</v>
      </c>
      <c r="I1559" t="s">
        <v>1503</v>
      </c>
      <c r="J1559" t="s">
        <v>1504</v>
      </c>
      <c r="K1559" t="s">
        <v>1505</v>
      </c>
      <c r="L1559" t="s">
        <v>1506</v>
      </c>
      <c r="M1559" t="s">
        <v>1501</v>
      </c>
      <c r="N1559" t="s">
        <v>1225</v>
      </c>
      <c r="O1559" t="s">
        <v>1189</v>
      </c>
      <c r="P1559" t="s">
        <v>1190</v>
      </c>
      <c r="Q1559" t="s">
        <v>1191</v>
      </c>
      <c r="R1559" t="s">
        <v>24</v>
      </c>
      <c r="S1559" t="s">
        <v>23</v>
      </c>
      <c r="T1559" t="s">
        <v>1501</v>
      </c>
    </row>
    <row r="1560" spans="1:20" x14ac:dyDescent="0.25">
      <c r="A1560" t="s">
        <v>139</v>
      </c>
      <c r="B1560" t="s">
        <v>112</v>
      </c>
      <c r="C1560">
        <v>100</v>
      </c>
      <c r="D1560">
        <v>2</v>
      </c>
      <c r="E1560" t="s">
        <v>1502</v>
      </c>
      <c r="F1560">
        <v>530</v>
      </c>
      <c r="G1560">
        <v>30</v>
      </c>
      <c r="H1560" t="s">
        <v>47</v>
      </c>
      <c r="I1560" t="s">
        <v>1503</v>
      </c>
      <c r="J1560" t="s">
        <v>1504</v>
      </c>
      <c r="K1560" t="s">
        <v>1505</v>
      </c>
      <c r="L1560" t="s">
        <v>1506</v>
      </c>
      <c r="M1560" t="s">
        <v>1501</v>
      </c>
      <c r="N1560" t="s">
        <v>1225</v>
      </c>
      <c r="O1560" t="s">
        <v>1189</v>
      </c>
      <c r="P1560" t="s">
        <v>1190</v>
      </c>
      <c r="Q1560" t="s">
        <v>1191</v>
      </c>
      <c r="R1560" t="s">
        <v>24</v>
      </c>
      <c r="S1560" t="s">
        <v>23</v>
      </c>
      <c r="T1560" t="s">
        <v>1501</v>
      </c>
    </row>
    <row r="1561" spans="1:20" x14ac:dyDescent="0.25">
      <c r="A1561" t="s">
        <v>152</v>
      </c>
      <c r="B1561" t="s">
        <v>153</v>
      </c>
      <c r="C1561">
        <v>65</v>
      </c>
      <c r="D1561">
        <v>5</v>
      </c>
      <c r="E1561" t="s">
        <v>1507</v>
      </c>
      <c r="F1561">
        <v>1250</v>
      </c>
      <c r="G1561">
        <v>50</v>
      </c>
      <c r="H1561" t="s">
        <v>47</v>
      </c>
      <c r="I1561" t="s">
        <v>1508</v>
      </c>
      <c r="J1561" t="s">
        <v>1509</v>
      </c>
      <c r="K1561" t="s">
        <v>1510</v>
      </c>
      <c r="L1561" t="s">
        <v>1511</v>
      </c>
      <c r="M1561" t="s">
        <v>1512</v>
      </c>
      <c r="N1561" t="s">
        <v>1225</v>
      </c>
      <c r="O1561" t="s">
        <v>1222</v>
      </c>
      <c r="P1561" t="s">
        <v>1190</v>
      </c>
      <c r="Q1561" t="s">
        <v>1191</v>
      </c>
      <c r="R1561" t="s">
        <v>24</v>
      </c>
      <c r="S1561" t="s">
        <v>23</v>
      </c>
      <c r="T1561" t="s">
        <v>1513</v>
      </c>
    </row>
    <row r="1562" spans="1:20" x14ac:dyDescent="0.25">
      <c r="A1562" t="s">
        <v>150</v>
      </c>
      <c r="B1562" t="s">
        <v>151</v>
      </c>
      <c r="C1562">
        <v>65</v>
      </c>
      <c r="D1562">
        <v>10</v>
      </c>
      <c r="E1562" t="s">
        <v>1507</v>
      </c>
      <c r="F1562">
        <v>1250</v>
      </c>
      <c r="G1562">
        <v>50</v>
      </c>
      <c r="H1562" t="s">
        <v>47</v>
      </c>
      <c r="I1562" t="s">
        <v>1508</v>
      </c>
      <c r="J1562" t="s">
        <v>1509</v>
      </c>
      <c r="K1562" t="s">
        <v>1510</v>
      </c>
      <c r="L1562" t="s">
        <v>1511</v>
      </c>
      <c r="M1562" t="s">
        <v>1512</v>
      </c>
      <c r="N1562" t="s">
        <v>1225</v>
      </c>
      <c r="O1562" t="s">
        <v>1222</v>
      </c>
      <c r="P1562" t="s">
        <v>1190</v>
      </c>
      <c r="Q1562" t="s">
        <v>1191</v>
      </c>
      <c r="R1562" t="s">
        <v>24</v>
      </c>
      <c r="S1562" t="s">
        <v>23</v>
      </c>
      <c r="T1562" t="s">
        <v>1513</v>
      </c>
    </row>
    <row r="1563" spans="1:20" x14ac:dyDescent="0.25">
      <c r="A1563" t="s">
        <v>34</v>
      </c>
      <c r="B1563" t="s">
        <v>35</v>
      </c>
      <c r="C1563">
        <v>65</v>
      </c>
      <c r="D1563">
        <v>5</v>
      </c>
      <c r="E1563" t="s">
        <v>1507</v>
      </c>
      <c r="F1563">
        <v>1250</v>
      </c>
      <c r="G1563">
        <v>50</v>
      </c>
      <c r="H1563" t="s">
        <v>47</v>
      </c>
      <c r="I1563" t="s">
        <v>1508</v>
      </c>
      <c r="J1563" t="s">
        <v>1509</v>
      </c>
      <c r="K1563" t="s">
        <v>1510</v>
      </c>
      <c r="L1563" t="s">
        <v>1511</v>
      </c>
      <c r="M1563" t="s">
        <v>1512</v>
      </c>
      <c r="N1563" t="s">
        <v>1225</v>
      </c>
      <c r="O1563" t="s">
        <v>1222</v>
      </c>
      <c r="P1563" t="s">
        <v>1190</v>
      </c>
      <c r="Q1563" t="s">
        <v>1191</v>
      </c>
      <c r="R1563" t="s">
        <v>24</v>
      </c>
      <c r="S1563" t="s">
        <v>23</v>
      </c>
      <c r="T1563" t="s">
        <v>1513</v>
      </c>
    </row>
    <row r="1564" spans="1:20" x14ac:dyDescent="0.25">
      <c r="A1564" t="s">
        <v>148</v>
      </c>
      <c r="B1564" t="s">
        <v>149</v>
      </c>
      <c r="C1564">
        <v>65</v>
      </c>
      <c r="D1564">
        <v>5</v>
      </c>
      <c r="E1564" t="s">
        <v>1507</v>
      </c>
      <c r="F1564">
        <v>1250</v>
      </c>
      <c r="G1564">
        <v>50</v>
      </c>
      <c r="H1564" t="s">
        <v>47</v>
      </c>
      <c r="I1564" t="s">
        <v>1508</v>
      </c>
      <c r="J1564" t="s">
        <v>1509</v>
      </c>
      <c r="K1564" t="s">
        <v>1510</v>
      </c>
      <c r="L1564" t="s">
        <v>1511</v>
      </c>
      <c r="M1564" t="s">
        <v>1512</v>
      </c>
      <c r="N1564" t="s">
        <v>1225</v>
      </c>
      <c r="O1564" t="s">
        <v>1222</v>
      </c>
      <c r="P1564" t="s">
        <v>1190</v>
      </c>
      <c r="Q1564" t="s">
        <v>1191</v>
      </c>
      <c r="R1564" t="s">
        <v>24</v>
      </c>
      <c r="S1564" t="s">
        <v>23</v>
      </c>
      <c r="T1564" t="s">
        <v>1513</v>
      </c>
    </row>
    <row r="1565" spans="1:20" x14ac:dyDescent="0.25">
      <c r="A1565" t="s">
        <v>38</v>
      </c>
      <c r="B1565" t="s">
        <v>39</v>
      </c>
      <c r="C1565">
        <v>65</v>
      </c>
      <c r="D1565">
        <v>5</v>
      </c>
      <c r="E1565" t="s">
        <v>1507</v>
      </c>
      <c r="F1565">
        <v>1250</v>
      </c>
      <c r="G1565">
        <v>50</v>
      </c>
      <c r="H1565" t="s">
        <v>47</v>
      </c>
      <c r="I1565" t="s">
        <v>1508</v>
      </c>
      <c r="J1565" t="s">
        <v>1509</v>
      </c>
      <c r="K1565" t="s">
        <v>1510</v>
      </c>
      <c r="L1565" t="s">
        <v>1511</v>
      </c>
      <c r="M1565" t="s">
        <v>1512</v>
      </c>
      <c r="N1565" t="s">
        <v>1225</v>
      </c>
      <c r="O1565" t="s">
        <v>1222</v>
      </c>
      <c r="P1565" t="s">
        <v>1190</v>
      </c>
      <c r="Q1565" t="s">
        <v>1191</v>
      </c>
      <c r="R1565" t="s">
        <v>24</v>
      </c>
      <c r="S1565" t="s">
        <v>23</v>
      </c>
      <c r="T1565" t="s">
        <v>1513</v>
      </c>
    </row>
    <row r="1566" spans="1:20" x14ac:dyDescent="0.25">
      <c r="A1566" t="s">
        <v>20</v>
      </c>
      <c r="B1566" t="s">
        <v>21</v>
      </c>
      <c r="C1566">
        <v>50</v>
      </c>
      <c r="D1566">
        <v>1</v>
      </c>
      <c r="E1566" t="s">
        <v>1514</v>
      </c>
      <c r="F1566">
        <v>430</v>
      </c>
      <c r="G1566">
        <v>0</v>
      </c>
      <c r="H1566" t="s">
        <v>47</v>
      </c>
      <c r="I1566" t="s">
        <v>1515</v>
      </c>
      <c r="J1566" t="s">
        <v>309</v>
      </c>
      <c r="K1566" t="s">
        <v>23</v>
      </c>
      <c r="L1566" t="s">
        <v>24</v>
      </c>
      <c r="M1566" t="s">
        <v>1516</v>
      </c>
      <c r="N1566" t="s">
        <v>23</v>
      </c>
      <c r="O1566" t="s">
        <v>58</v>
      </c>
      <c r="P1566" t="s">
        <v>26</v>
      </c>
      <c r="Q1566" t="s">
        <v>33</v>
      </c>
      <c r="R1566" t="s">
        <v>24</v>
      </c>
      <c r="S1566" t="s">
        <v>23</v>
      </c>
      <c r="T1566" t="s">
        <v>1516</v>
      </c>
    </row>
    <row r="1567" spans="1:20" x14ac:dyDescent="0.25">
      <c r="A1567" t="s">
        <v>28</v>
      </c>
      <c r="B1567" t="s">
        <v>29</v>
      </c>
      <c r="C1567">
        <v>50</v>
      </c>
      <c r="D1567">
        <v>1</v>
      </c>
      <c r="E1567" t="s">
        <v>1514</v>
      </c>
      <c r="F1567">
        <v>430</v>
      </c>
      <c r="G1567">
        <v>0</v>
      </c>
      <c r="H1567" t="s">
        <v>47</v>
      </c>
      <c r="I1567" t="s">
        <v>1515</v>
      </c>
      <c r="J1567" t="s">
        <v>309</v>
      </c>
      <c r="K1567" t="s">
        <v>23</v>
      </c>
      <c r="L1567" t="s">
        <v>24</v>
      </c>
      <c r="M1567" t="s">
        <v>1516</v>
      </c>
      <c r="N1567" t="s">
        <v>23</v>
      </c>
      <c r="O1567" t="s">
        <v>58</v>
      </c>
      <c r="P1567" t="s">
        <v>26</v>
      </c>
      <c r="Q1567" t="s">
        <v>33</v>
      </c>
      <c r="R1567" t="s">
        <v>24</v>
      </c>
      <c r="S1567" t="s">
        <v>23</v>
      </c>
      <c r="T1567" t="s">
        <v>1516</v>
      </c>
    </row>
    <row r="1568" spans="1:20" x14ac:dyDescent="0.25">
      <c r="A1568" t="s">
        <v>30</v>
      </c>
      <c r="B1568" t="s">
        <v>31</v>
      </c>
      <c r="C1568">
        <v>50</v>
      </c>
      <c r="D1568">
        <v>1</v>
      </c>
      <c r="E1568" t="s">
        <v>1514</v>
      </c>
      <c r="F1568">
        <v>430</v>
      </c>
      <c r="G1568">
        <v>0</v>
      </c>
      <c r="H1568" t="s">
        <v>47</v>
      </c>
      <c r="I1568" t="s">
        <v>1515</v>
      </c>
      <c r="J1568" t="s">
        <v>309</v>
      </c>
      <c r="K1568" t="s">
        <v>23</v>
      </c>
      <c r="L1568" t="s">
        <v>24</v>
      </c>
      <c r="M1568" t="s">
        <v>1516</v>
      </c>
      <c r="N1568" t="s">
        <v>23</v>
      </c>
      <c r="O1568" t="s">
        <v>58</v>
      </c>
      <c r="P1568" t="s">
        <v>26</v>
      </c>
      <c r="Q1568" t="s">
        <v>33</v>
      </c>
      <c r="R1568" t="s">
        <v>24</v>
      </c>
      <c r="S1568" t="s">
        <v>23</v>
      </c>
      <c r="T1568" t="s">
        <v>1516</v>
      </c>
    </row>
    <row r="1569" spans="1:20" x14ac:dyDescent="0.25">
      <c r="A1569" t="s">
        <v>186</v>
      </c>
      <c r="B1569" t="s">
        <v>187</v>
      </c>
      <c r="C1569">
        <v>40</v>
      </c>
      <c r="D1569">
        <v>10</v>
      </c>
      <c r="E1569" t="s">
        <v>1514</v>
      </c>
      <c r="F1569">
        <v>430</v>
      </c>
      <c r="G1569">
        <v>0</v>
      </c>
      <c r="H1569" t="s">
        <v>47</v>
      </c>
      <c r="I1569" t="s">
        <v>1515</v>
      </c>
      <c r="J1569" t="s">
        <v>309</v>
      </c>
      <c r="K1569" t="s">
        <v>23</v>
      </c>
      <c r="L1569" t="s">
        <v>24</v>
      </c>
      <c r="M1569" t="s">
        <v>1516</v>
      </c>
      <c r="N1569" t="s">
        <v>23</v>
      </c>
      <c r="O1569" t="s">
        <v>58</v>
      </c>
      <c r="P1569" t="s">
        <v>26</v>
      </c>
      <c r="Q1569" t="s">
        <v>33</v>
      </c>
      <c r="R1569" t="s">
        <v>24</v>
      </c>
      <c r="S1569" t="s">
        <v>23</v>
      </c>
      <c r="T1569" t="s">
        <v>1516</v>
      </c>
    </row>
    <row r="1570" spans="1:20" x14ac:dyDescent="0.25">
      <c r="A1570" t="s">
        <v>36</v>
      </c>
      <c r="B1570" t="s">
        <v>37</v>
      </c>
      <c r="C1570">
        <v>33</v>
      </c>
      <c r="D1570">
        <v>1</v>
      </c>
      <c r="E1570" t="s">
        <v>1517</v>
      </c>
      <c r="F1570">
        <v>104.75</v>
      </c>
      <c r="G1570">
        <v>5</v>
      </c>
      <c r="H1570" t="s">
        <v>1166</v>
      </c>
      <c r="I1570" t="s">
        <v>1518</v>
      </c>
      <c r="J1570" t="s">
        <v>1519</v>
      </c>
      <c r="K1570" t="s">
        <v>1186</v>
      </c>
      <c r="L1570" t="s">
        <v>1520</v>
      </c>
      <c r="M1570" t="s">
        <v>1521</v>
      </c>
      <c r="N1570" t="s">
        <v>23</v>
      </c>
      <c r="O1570" t="s">
        <v>48</v>
      </c>
      <c r="P1570" t="s">
        <v>49</v>
      </c>
      <c r="Q1570" t="s">
        <v>50</v>
      </c>
      <c r="R1570" t="s">
        <v>24</v>
      </c>
      <c r="S1570" t="s">
        <v>23</v>
      </c>
      <c r="T1570" t="s">
        <v>1521</v>
      </c>
    </row>
    <row r="1571" spans="1:20" x14ac:dyDescent="0.25">
      <c r="A1571" t="s">
        <v>34</v>
      </c>
      <c r="B1571" t="s">
        <v>35</v>
      </c>
      <c r="C1571">
        <v>33</v>
      </c>
      <c r="D1571">
        <v>1</v>
      </c>
      <c r="E1571" t="s">
        <v>1517</v>
      </c>
      <c r="F1571">
        <v>104.75</v>
      </c>
      <c r="G1571">
        <v>5</v>
      </c>
      <c r="H1571" t="s">
        <v>1166</v>
      </c>
      <c r="I1571" t="s">
        <v>1518</v>
      </c>
      <c r="J1571" t="s">
        <v>1519</v>
      </c>
      <c r="K1571" t="s">
        <v>1186</v>
      </c>
      <c r="L1571" t="s">
        <v>1520</v>
      </c>
      <c r="M1571" t="s">
        <v>1521</v>
      </c>
      <c r="N1571" t="s">
        <v>23</v>
      </c>
      <c r="O1571" t="s">
        <v>48</v>
      </c>
      <c r="P1571" t="s">
        <v>49</v>
      </c>
      <c r="Q1571" t="s">
        <v>50</v>
      </c>
      <c r="R1571" t="s">
        <v>24</v>
      </c>
      <c r="S1571" t="s">
        <v>23</v>
      </c>
      <c r="T1571" t="s">
        <v>1521</v>
      </c>
    </row>
    <row r="1572" spans="1:20" x14ac:dyDescent="0.25">
      <c r="A1572" t="s">
        <v>38</v>
      </c>
      <c r="B1572" t="s">
        <v>39</v>
      </c>
      <c r="C1572">
        <v>34</v>
      </c>
      <c r="D1572">
        <v>1</v>
      </c>
      <c r="E1572" t="s">
        <v>1517</v>
      </c>
      <c r="F1572">
        <v>104.75</v>
      </c>
      <c r="G1572">
        <v>5</v>
      </c>
      <c r="H1572" t="s">
        <v>1166</v>
      </c>
      <c r="I1572" t="s">
        <v>1518</v>
      </c>
      <c r="J1572" t="s">
        <v>1519</v>
      </c>
      <c r="K1572" t="s">
        <v>1186</v>
      </c>
      <c r="L1572" t="s">
        <v>1520</v>
      </c>
      <c r="M1572" t="s">
        <v>1521</v>
      </c>
      <c r="N1572" t="s">
        <v>23</v>
      </c>
      <c r="O1572" t="s">
        <v>48</v>
      </c>
      <c r="P1572" t="s">
        <v>49</v>
      </c>
      <c r="Q1572" t="s">
        <v>50</v>
      </c>
      <c r="R1572" t="s">
        <v>24</v>
      </c>
      <c r="S1572" t="s">
        <v>23</v>
      </c>
      <c r="T1572" t="s">
        <v>1521</v>
      </c>
    </row>
    <row r="1573" spans="1:20" x14ac:dyDescent="0.25">
      <c r="A1573" t="s">
        <v>110</v>
      </c>
      <c r="B1573" t="s">
        <v>146</v>
      </c>
      <c r="C1573">
        <v>100</v>
      </c>
      <c r="D1573">
        <v>1</v>
      </c>
      <c r="E1573" t="s">
        <v>1522</v>
      </c>
      <c r="F1573">
        <v>250</v>
      </c>
      <c r="G1573">
        <v>20</v>
      </c>
      <c r="H1573" t="s">
        <v>47</v>
      </c>
      <c r="I1573" t="s">
        <v>1523</v>
      </c>
      <c r="J1573" t="s">
        <v>1524</v>
      </c>
      <c r="K1573" t="s">
        <v>1260</v>
      </c>
      <c r="L1573" t="s">
        <v>1525</v>
      </c>
      <c r="M1573" t="s">
        <v>1526</v>
      </c>
      <c r="N1573" t="s">
        <v>1225</v>
      </c>
      <c r="O1573" t="s">
        <v>1222</v>
      </c>
      <c r="P1573" t="s">
        <v>1190</v>
      </c>
      <c r="Q1573" t="s">
        <v>1191</v>
      </c>
      <c r="R1573" t="s">
        <v>24</v>
      </c>
      <c r="S1573" t="s">
        <v>23</v>
      </c>
      <c r="T1573" t="s">
        <v>1527</v>
      </c>
    </row>
    <row r="1574" spans="1:20" x14ac:dyDescent="0.25">
      <c r="A1574" t="s">
        <v>46</v>
      </c>
      <c r="B1574" t="s">
        <v>56</v>
      </c>
      <c r="C1574">
        <v>100</v>
      </c>
      <c r="D1574">
        <v>1</v>
      </c>
      <c r="E1574" t="s">
        <v>1522</v>
      </c>
      <c r="F1574">
        <v>250</v>
      </c>
      <c r="G1574">
        <v>20</v>
      </c>
      <c r="H1574" t="s">
        <v>47</v>
      </c>
      <c r="I1574" t="s">
        <v>1523</v>
      </c>
      <c r="J1574" t="s">
        <v>1524</v>
      </c>
      <c r="K1574" t="s">
        <v>1260</v>
      </c>
      <c r="L1574" t="s">
        <v>1525</v>
      </c>
      <c r="M1574" t="s">
        <v>1526</v>
      </c>
      <c r="N1574" t="s">
        <v>1225</v>
      </c>
      <c r="O1574" t="s">
        <v>1222</v>
      </c>
      <c r="P1574" t="s">
        <v>1190</v>
      </c>
      <c r="Q1574" t="s">
        <v>1191</v>
      </c>
      <c r="R1574" t="s">
        <v>24</v>
      </c>
      <c r="S1574" t="s">
        <v>23</v>
      </c>
      <c r="T1574" t="s">
        <v>1527</v>
      </c>
    </row>
    <row r="1575" spans="1:20" x14ac:dyDescent="0.25">
      <c r="A1575" t="s">
        <v>139</v>
      </c>
      <c r="B1575" t="s">
        <v>112</v>
      </c>
      <c r="C1575">
        <v>100</v>
      </c>
      <c r="D1575">
        <v>1</v>
      </c>
      <c r="E1575" t="s">
        <v>1522</v>
      </c>
      <c r="F1575">
        <v>250</v>
      </c>
      <c r="G1575">
        <v>20</v>
      </c>
      <c r="H1575" t="s">
        <v>47</v>
      </c>
      <c r="I1575" t="s">
        <v>1523</v>
      </c>
      <c r="J1575" t="s">
        <v>1524</v>
      </c>
      <c r="K1575" t="s">
        <v>1260</v>
      </c>
      <c r="L1575" t="s">
        <v>1525</v>
      </c>
      <c r="M1575" t="s">
        <v>1526</v>
      </c>
      <c r="N1575" t="s">
        <v>1225</v>
      </c>
      <c r="O1575" t="s">
        <v>1222</v>
      </c>
      <c r="P1575" t="s">
        <v>1190</v>
      </c>
      <c r="Q1575" t="s">
        <v>1191</v>
      </c>
      <c r="R1575" t="s">
        <v>24</v>
      </c>
      <c r="S1575" t="s">
        <v>23</v>
      </c>
      <c r="T1575" t="s">
        <v>1527</v>
      </c>
    </row>
    <row r="1576" spans="1:20" x14ac:dyDescent="0.25">
      <c r="A1576" t="s">
        <v>148</v>
      </c>
      <c r="B1576" t="s">
        <v>149</v>
      </c>
      <c r="C1576">
        <v>50</v>
      </c>
      <c r="D1576">
        <v>1</v>
      </c>
      <c r="E1576" t="s">
        <v>1528</v>
      </c>
      <c r="F1576">
        <v>200</v>
      </c>
      <c r="G1576">
        <v>0</v>
      </c>
      <c r="H1576" t="s">
        <v>47</v>
      </c>
      <c r="I1576" t="s">
        <v>1529</v>
      </c>
      <c r="J1576" t="s">
        <v>61</v>
      </c>
      <c r="K1576" t="s">
        <v>23</v>
      </c>
      <c r="L1576" t="s">
        <v>24</v>
      </c>
      <c r="M1576" t="s">
        <v>1527</v>
      </c>
      <c r="N1576" t="s">
        <v>23</v>
      </c>
      <c r="O1576" t="s">
        <v>58</v>
      </c>
      <c r="P1576" t="s">
        <v>26</v>
      </c>
      <c r="Q1576" t="s">
        <v>33</v>
      </c>
      <c r="R1576" t="s">
        <v>24</v>
      </c>
      <c r="S1576" t="s">
        <v>23</v>
      </c>
      <c r="T1576" t="s">
        <v>1530</v>
      </c>
    </row>
    <row r="1577" spans="1:20" x14ac:dyDescent="0.25">
      <c r="A1577" t="s">
        <v>152</v>
      </c>
      <c r="B1577" t="s">
        <v>153</v>
      </c>
      <c r="C1577">
        <v>50</v>
      </c>
      <c r="D1577">
        <v>1</v>
      </c>
      <c r="E1577" t="s">
        <v>1528</v>
      </c>
      <c r="F1577">
        <v>200</v>
      </c>
      <c r="G1577">
        <v>0</v>
      </c>
      <c r="H1577" t="s">
        <v>47</v>
      </c>
      <c r="I1577" t="s">
        <v>1529</v>
      </c>
      <c r="J1577" t="s">
        <v>61</v>
      </c>
      <c r="K1577" t="s">
        <v>23</v>
      </c>
      <c r="L1577" t="s">
        <v>24</v>
      </c>
      <c r="M1577" t="s">
        <v>1527</v>
      </c>
      <c r="N1577" t="s">
        <v>23</v>
      </c>
      <c r="O1577" t="s">
        <v>58</v>
      </c>
      <c r="P1577" t="s">
        <v>26</v>
      </c>
      <c r="Q1577" t="s">
        <v>33</v>
      </c>
      <c r="R1577" t="s">
        <v>24</v>
      </c>
      <c r="S1577" t="s">
        <v>23</v>
      </c>
      <c r="T1577" t="s">
        <v>1530</v>
      </c>
    </row>
    <row r="1578" spans="1:20" x14ac:dyDescent="0.25">
      <c r="A1578" t="s">
        <v>34</v>
      </c>
      <c r="B1578" t="s">
        <v>35</v>
      </c>
      <c r="C1578">
        <v>50</v>
      </c>
      <c r="D1578">
        <v>1</v>
      </c>
      <c r="E1578" t="s">
        <v>1528</v>
      </c>
      <c r="F1578">
        <v>200</v>
      </c>
      <c r="G1578">
        <v>0</v>
      </c>
      <c r="H1578" t="s">
        <v>47</v>
      </c>
      <c r="I1578" t="s">
        <v>1529</v>
      </c>
      <c r="J1578" t="s">
        <v>61</v>
      </c>
      <c r="K1578" t="s">
        <v>23</v>
      </c>
      <c r="L1578" t="s">
        <v>24</v>
      </c>
      <c r="M1578" t="s">
        <v>1527</v>
      </c>
      <c r="N1578" t="s">
        <v>23</v>
      </c>
      <c r="O1578" t="s">
        <v>58</v>
      </c>
      <c r="P1578" t="s">
        <v>26</v>
      </c>
      <c r="Q1578" t="s">
        <v>33</v>
      </c>
      <c r="R1578" t="s">
        <v>24</v>
      </c>
      <c r="S1578" t="s">
        <v>23</v>
      </c>
      <c r="T1578" t="s">
        <v>1530</v>
      </c>
    </row>
    <row r="1579" spans="1:20" x14ac:dyDescent="0.25">
      <c r="A1579" t="s">
        <v>38</v>
      </c>
      <c r="B1579" t="s">
        <v>39</v>
      </c>
      <c r="C1579">
        <v>50</v>
      </c>
      <c r="D1579">
        <v>1</v>
      </c>
      <c r="E1579" t="s">
        <v>1528</v>
      </c>
      <c r="F1579">
        <v>200</v>
      </c>
      <c r="G1579">
        <v>0</v>
      </c>
      <c r="H1579" t="s">
        <v>47</v>
      </c>
      <c r="I1579" t="s">
        <v>1529</v>
      </c>
      <c r="J1579" t="s">
        <v>61</v>
      </c>
      <c r="K1579" t="s">
        <v>23</v>
      </c>
      <c r="L1579" t="s">
        <v>24</v>
      </c>
      <c r="M1579" t="s">
        <v>1527</v>
      </c>
      <c r="N1579" t="s">
        <v>23</v>
      </c>
      <c r="O1579" t="s">
        <v>58</v>
      </c>
      <c r="P1579" t="s">
        <v>26</v>
      </c>
      <c r="Q1579" t="s">
        <v>33</v>
      </c>
      <c r="R1579" t="s">
        <v>24</v>
      </c>
      <c r="S1579" t="s">
        <v>23</v>
      </c>
      <c r="T1579" t="s">
        <v>1530</v>
      </c>
    </row>
    <row r="1580" spans="1:20" x14ac:dyDescent="0.25">
      <c r="A1580" t="s">
        <v>59</v>
      </c>
      <c r="B1580" t="s">
        <v>60</v>
      </c>
      <c r="C1580">
        <v>50</v>
      </c>
      <c r="D1580">
        <v>1</v>
      </c>
      <c r="E1580" t="s">
        <v>1528</v>
      </c>
      <c r="F1580">
        <v>200</v>
      </c>
      <c r="G1580">
        <v>0</v>
      </c>
      <c r="H1580" t="s">
        <v>47</v>
      </c>
      <c r="I1580" t="s">
        <v>1529</v>
      </c>
      <c r="J1580" t="s">
        <v>61</v>
      </c>
      <c r="K1580" t="s">
        <v>23</v>
      </c>
      <c r="L1580" t="s">
        <v>24</v>
      </c>
      <c r="M1580" t="s">
        <v>1527</v>
      </c>
      <c r="N1580" t="s">
        <v>23</v>
      </c>
      <c r="O1580" t="s">
        <v>58</v>
      </c>
      <c r="P1580" t="s">
        <v>26</v>
      </c>
      <c r="Q1580" t="s">
        <v>33</v>
      </c>
      <c r="R1580" t="s">
        <v>24</v>
      </c>
      <c r="S1580" t="s">
        <v>23</v>
      </c>
      <c r="T1580" t="s">
        <v>1530</v>
      </c>
    </row>
    <row r="1581" spans="1:20" x14ac:dyDescent="0.25">
      <c r="A1581" t="s">
        <v>36</v>
      </c>
      <c r="B1581" t="s">
        <v>37</v>
      </c>
      <c r="C1581">
        <v>50</v>
      </c>
      <c r="D1581">
        <v>1</v>
      </c>
      <c r="E1581" t="s">
        <v>1528</v>
      </c>
      <c r="F1581">
        <v>200</v>
      </c>
      <c r="G1581">
        <v>0</v>
      </c>
      <c r="H1581" t="s">
        <v>47</v>
      </c>
      <c r="I1581" t="s">
        <v>1529</v>
      </c>
      <c r="J1581" t="s">
        <v>61</v>
      </c>
      <c r="K1581" t="s">
        <v>23</v>
      </c>
      <c r="L1581" t="s">
        <v>24</v>
      </c>
      <c r="M1581" t="s">
        <v>1527</v>
      </c>
      <c r="N1581" t="s">
        <v>23</v>
      </c>
      <c r="O1581" t="s">
        <v>58</v>
      </c>
      <c r="P1581" t="s">
        <v>26</v>
      </c>
      <c r="Q1581" t="s">
        <v>33</v>
      </c>
      <c r="R1581" t="s">
        <v>24</v>
      </c>
      <c r="S1581" t="s">
        <v>23</v>
      </c>
      <c r="T1581" t="s">
        <v>1530</v>
      </c>
    </row>
    <row r="1582" spans="1:20" x14ac:dyDescent="0.25">
      <c r="A1582" t="s">
        <v>20</v>
      </c>
      <c r="B1582" t="s">
        <v>21</v>
      </c>
      <c r="C1582">
        <v>50</v>
      </c>
      <c r="D1582">
        <v>1</v>
      </c>
      <c r="E1582" t="s">
        <v>1531</v>
      </c>
      <c r="F1582">
        <v>106</v>
      </c>
      <c r="G1582">
        <v>6</v>
      </c>
      <c r="H1582" t="s">
        <v>47</v>
      </c>
      <c r="I1582" t="s">
        <v>1532</v>
      </c>
      <c r="J1582" t="s">
        <v>329</v>
      </c>
      <c r="K1582" t="s">
        <v>23</v>
      </c>
      <c r="L1582" t="s">
        <v>24</v>
      </c>
      <c r="M1582" t="s">
        <v>1533</v>
      </c>
      <c r="N1582" t="s">
        <v>23</v>
      </c>
      <c r="O1582" t="s">
        <v>25</v>
      </c>
      <c r="P1582" t="s">
        <v>26</v>
      </c>
      <c r="Q1582" t="s">
        <v>27</v>
      </c>
      <c r="R1582" t="s">
        <v>24</v>
      </c>
      <c r="S1582" t="s">
        <v>23</v>
      </c>
      <c r="T1582" t="s">
        <v>1530</v>
      </c>
    </row>
    <row r="1583" spans="1:20" x14ac:dyDescent="0.25">
      <c r="A1583" t="s">
        <v>28</v>
      </c>
      <c r="B1583" t="s">
        <v>29</v>
      </c>
      <c r="C1583">
        <v>50</v>
      </c>
      <c r="D1583">
        <v>1</v>
      </c>
      <c r="E1583" t="s">
        <v>1531</v>
      </c>
      <c r="F1583">
        <v>106</v>
      </c>
      <c r="G1583">
        <v>6</v>
      </c>
      <c r="H1583" t="s">
        <v>47</v>
      </c>
      <c r="I1583" t="s">
        <v>1532</v>
      </c>
      <c r="J1583" t="s">
        <v>329</v>
      </c>
      <c r="K1583" t="s">
        <v>23</v>
      </c>
      <c r="L1583" t="s">
        <v>24</v>
      </c>
      <c r="M1583" t="s">
        <v>1533</v>
      </c>
      <c r="N1583" t="s">
        <v>23</v>
      </c>
      <c r="O1583" t="s">
        <v>25</v>
      </c>
      <c r="P1583" t="s">
        <v>26</v>
      </c>
      <c r="Q1583" t="s">
        <v>27</v>
      </c>
      <c r="R1583" t="s">
        <v>24</v>
      </c>
      <c r="S1583" t="s">
        <v>23</v>
      </c>
      <c r="T1583" t="s">
        <v>1530</v>
      </c>
    </row>
    <row r="1584" spans="1:20" x14ac:dyDescent="0.25">
      <c r="A1584" t="s">
        <v>30</v>
      </c>
      <c r="B1584" t="s">
        <v>31</v>
      </c>
      <c r="C1584">
        <v>50</v>
      </c>
      <c r="D1584">
        <v>1</v>
      </c>
      <c r="E1584" t="s">
        <v>1531</v>
      </c>
      <c r="F1584">
        <v>106</v>
      </c>
      <c r="G1584">
        <v>6</v>
      </c>
      <c r="H1584" t="s">
        <v>47</v>
      </c>
      <c r="I1584" t="s">
        <v>1532</v>
      </c>
      <c r="J1584" t="s">
        <v>329</v>
      </c>
      <c r="K1584" t="s">
        <v>23</v>
      </c>
      <c r="L1584" t="s">
        <v>24</v>
      </c>
      <c r="M1584" t="s">
        <v>1533</v>
      </c>
      <c r="N1584" t="s">
        <v>23</v>
      </c>
      <c r="O1584" t="s">
        <v>25</v>
      </c>
      <c r="P1584" t="s">
        <v>26</v>
      </c>
      <c r="Q1584" t="s">
        <v>27</v>
      </c>
      <c r="R1584" t="s">
        <v>24</v>
      </c>
      <c r="S1584" t="s">
        <v>23</v>
      </c>
      <c r="T1584" t="s">
        <v>1530</v>
      </c>
    </row>
    <row r="1585" spans="1:20" x14ac:dyDescent="0.25">
      <c r="A1585" t="s">
        <v>42</v>
      </c>
      <c r="B1585" t="s">
        <v>43</v>
      </c>
      <c r="C1585">
        <v>30</v>
      </c>
      <c r="D1585">
        <v>3</v>
      </c>
      <c r="E1585" t="s">
        <v>1534</v>
      </c>
      <c r="F1585">
        <v>200</v>
      </c>
      <c r="G1585">
        <v>0</v>
      </c>
      <c r="H1585" t="s">
        <v>47</v>
      </c>
      <c r="I1585" t="s">
        <v>1535</v>
      </c>
      <c r="J1585" t="s">
        <v>331</v>
      </c>
      <c r="K1585" t="s">
        <v>23</v>
      </c>
      <c r="L1585" t="s">
        <v>24</v>
      </c>
      <c r="M1585" t="s">
        <v>1536</v>
      </c>
      <c r="N1585" t="s">
        <v>23</v>
      </c>
      <c r="O1585" t="s">
        <v>25</v>
      </c>
      <c r="P1585" t="s">
        <v>26</v>
      </c>
      <c r="Q1585" t="s">
        <v>27</v>
      </c>
      <c r="R1585" t="s">
        <v>24</v>
      </c>
      <c r="S1585" t="s">
        <v>23</v>
      </c>
      <c r="T1585" t="s">
        <v>1536</v>
      </c>
    </row>
    <row r="1586" spans="1:20" x14ac:dyDescent="0.25">
      <c r="A1586" t="s">
        <v>44</v>
      </c>
      <c r="B1586" t="s">
        <v>45</v>
      </c>
      <c r="C1586">
        <v>36.666666666666664</v>
      </c>
      <c r="D1586">
        <v>3</v>
      </c>
      <c r="E1586" t="s">
        <v>1534</v>
      </c>
      <c r="F1586">
        <v>200</v>
      </c>
      <c r="G1586">
        <v>0</v>
      </c>
      <c r="H1586" t="s">
        <v>47</v>
      </c>
      <c r="I1586" t="s">
        <v>1535</v>
      </c>
      <c r="J1586" t="s">
        <v>331</v>
      </c>
      <c r="K1586" t="s">
        <v>23</v>
      </c>
      <c r="L1586" t="s">
        <v>24</v>
      </c>
      <c r="M1586" t="s">
        <v>1536</v>
      </c>
      <c r="N1586" t="s">
        <v>23</v>
      </c>
      <c r="O1586" t="s">
        <v>25</v>
      </c>
      <c r="P1586" t="s">
        <v>26</v>
      </c>
      <c r="Q1586" t="s">
        <v>27</v>
      </c>
      <c r="R1586" t="s">
        <v>24</v>
      </c>
      <c r="S1586" t="s">
        <v>23</v>
      </c>
      <c r="T1586" t="s">
        <v>1536</v>
      </c>
    </row>
    <row r="1587" spans="1:20" x14ac:dyDescent="0.25">
      <c r="A1587" t="s">
        <v>148</v>
      </c>
      <c r="B1587" t="s">
        <v>149</v>
      </c>
      <c r="C1587">
        <v>50</v>
      </c>
      <c r="D1587">
        <v>1</v>
      </c>
      <c r="E1587" t="s">
        <v>1537</v>
      </c>
      <c r="F1587">
        <v>200</v>
      </c>
      <c r="G1587">
        <v>0</v>
      </c>
      <c r="H1587" t="s">
        <v>47</v>
      </c>
      <c r="I1587" t="s">
        <v>1183</v>
      </c>
      <c r="J1587" t="s">
        <v>331</v>
      </c>
      <c r="K1587" t="s">
        <v>23</v>
      </c>
      <c r="L1587" t="s">
        <v>24</v>
      </c>
      <c r="M1587" t="s">
        <v>1538</v>
      </c>
      <c r="N1587" t="s">
        <v>23</v>
      </c>
      <c r="O1587" t="s">
        <v>25</v>
      </c>
      <c r="P1587" t="s">
        <v>26</v>
      </c>
      <c r="Q1587" t="s">
        <v>27</v>
      </c>
      <c r="R1587" t="s">
        <v>24</v>
      </c>
      <c r="S1587" t="s">
        <v>23</v>
      </c>
      <c r="T1587" t="s">
        <v>1538</v>
      </c>
    </row>
    <row r="1588" spans="1:20" x14ac:dyDescent="0.25">
      <c r="A1588" t="s">
        <v>152</v>
      </c>
      <c r="B1588" t="s">
        <v>153</v>
      </c>
      <c r="C1588">
        <v>50</v>
      </c>
      <c r="D1588">
        <v>1</v>
      </c>
      <c r="E1588" t="s">
        <v>1537</v>
      </c>
      <c r="F1588">
        <v>200</v>
      </c>
      <c r="G1588">
        <v>0</v>
      </c>
      <c r="H1588" t="s">
        <v>47</v>
      </c>
      <c r="I1588" t="s">
        <v>1183</v>
      </c>
      <c r="J1588" t="s">
        <v>331</v>
      </c>
      <c r="K1588" t="s">
        <v>23</v>
      </c>
      <c r="L1588" t="s">
        <v>24</v>
      </c>
      <c r="M1588" t="s">
        <v>1538</v>
      </c>
      <c r="N1588" t="s">
        <v>23</v>
      </c>
      <c r="O1588" t="s">
        <v>25</v>
      </c>
      <c r="P1588" t="s">
        <v>26</v>
      </c>
      <c r="Q1588" t="s">
        <v>27</v>
      </c>
      <c r="R1588" t="s">
        <v>24</v>
      </c>
      <c r="S1588" t="s">
        <v>23</v>
      </c>
      <c r="T1588" t="s">
        <v>1538</v>
      </c>
    </row>
    <row r="1589" spans="1:20" x14ac:dyDescent="0.25">
      <c r="A1589" t="s">
        <v>34</v>
      </c>
      <c r="B1589" t="s">
        <v>35</v>
      </c>
      <c r="C1589">
        <v>50</v>
      </c>
      <c r="D1589">
        <v>1</v>
      </c>
      <c r="E1589" t="s">
        <v>1537</v>
      </c>
      <c r="F1589">
        <v>200</v>
      </c>
      <c r="G1589">
        <v>0</v>
      </c>
      <c r="H1589" t="s">
        <v>47</v>
      </c>
      <c r="I1589" t="s">
        <v>1183</v>
      </c>
      <c r="J1589" t="s">
        <v>331</v>
      </c>
      <c r="K1589" t="s">
        <v>23</v>
      </c>
      <c r="L1589" t="s">
        <v>24</v>
      </c>
      <c r="M1589" t="s">
        <v>1538</v>
      </c>
      <c r="N1589" t="s">
        <v>23</v>
      </c>
      <c r="O1589" t="s">
        <v>25</v>
      </c>
      <c r="P1589" t="s">
        <v>26</v>
      </c>
      <c r="Q1589" t="s">
        <v>27</v>
      </c>
      <c r="R1589" t="s">
        <v>24</v>
      </c>
      <c r="S1589" t="s">
        <v>23</v>
      </c>
      <c r="T1589" t="s">
        <v>1538</v>
      </c>
    </row>
    <row r="1590" spans="1:20" x14ac:dyDescent="0.25">
      <c r="A1590" t="s">
        <v>38</v>
      </c>
      <c r="B1590" t="s">
        <v>39</v>
      </c>
      <c r="C1590">
        <v>50</v>
      </c>
      <c r="D1590">
        <v>1</v>
      </c>
      <c r="E1590" t="s">
        <v>1537</v>
      </c>
      <c r="F1590">
        <v>200</v>
      </c>
      <c r="G1590">
        <v>0</v>
      </c>
      <c r="H1590" t="s">
        <v>47</v>
      </c>
      <c r="I1590" t="s">
        <v>1183</v>
      </c>
      <c r="J1590" t="s">
        <v>331</v>
      </c>
      <c r="K1590" t="s">
        <v>23</v>
      </c>
      <c r="L1590" t="s">
        <v>24</v>
      </c>
      <c r="M1590" t="s">
        <v>1538</v>
      </c>
      <c r="N1590" t="s">
        <v>23</v>
      </c>
      <c r="O1590" t="s">
        <v>25</v>
      </c>
      <c r="P1590" t="s">
        <v>26</v>
      </c>
      <c r="Q1590" t="s">
        <v>27</v>
      </c>
      <c r="R1590" t="s">
        <v>24</v>
      </c>
      <c r="S1590" t="s">
        <v>23</v>
      </c>
      <c r="T1590" t="s">
        <v>1538</v>
      </c>
    </row>
    <row r="1591" spans="1:20" x14ac:dyDescent="0.25">
      <c r="A1591" t="s">
        <v>59</v>
      </c>
      <c r="B1591" t="s">
        <v>60</v>
      </c>
      <c r="C1591">
        <v>50</v>
      </c>
      <c r="D1591">
        <v>1</v>
      </c>
      <c r="E1591" t="s">
        <v>1537</v>
      </c>
      <c r="F1591">
        <v>200</v>
      </c>
      <c r="G1591">
        <v>0</v>
      </c>
      <c r="H1591" t="s">
        <v>47</v>
      </c>
      <c r="I1591" t="s">
        <v>1183</v>
      </c>
      <c r="J1591" t="s">
        <v>331</v>
      </c>
      <c r="K1591" t="s">
        <v>23</v>
      </c>
      <c r="L1591" t="s">
        <v>24</v>
      </c>
      <c r="M1591" t="s">
        <v>1538</v>
      </c>
      <c r="N1591" t="s">
        <v>23</v>
      </c>
      <c r="O1591" t="s">
        <v>25</v>
      </c>
      <c r="P1591" t="s">
        <v>26</v>
      </c>
      <c r="Q1591" t="s">
        <v>27</v>
      </c>
      <c r="R1591" t="s">
        <v>24</v>
      </c>
      <c r="S1591" t="s">
        <v>23</v>
      </c>
      <c r="T1591" t="s">
        <v>1538</v>
      </c>
    </row>
    <row r="1592" spans="1:20" x14ac:dyDescent="0.25">
      <c r="A1592" t="s">
        <v>36</v>
      </c>
      <c r="B1592" t="s">
        <v>37</v>
      </c>
      <c r="C1592">
        <v>50</v>
      </c>
      <c r="D1592">
        <v>1</v>
      </c>
      <c r="E1592" t="s">
        <v>1537</v>
      </c>
      <c r="F1592">
        <v>200</v>
      </c>
      <c r="G1592">
        <v>0</v>
      </c>
      <c r="H1592" t="s">
        <v>47</v>
      </c>
      <c r="I1592" t="s">
        <v>1183</v>
      </c>
      <c r="J1592" t="s">
        <v>331</v>
      </c>
      <c r="K1592" t="s">
        <v>23</v>
      </c>
      <c r="L1592" t="s">
        <v>24</v>
      </c>
      <c r="M1592" t="s">
        <v>1538</v>
      </c>
      <c r="N1592" t="s">
        <v>23</v>
      </c>
      <c r="O1592" t="s">
        <v>25</v>
      </c>
      <c r="P1592" t="s">
        <v>26</v>
      </c>
      <c r="Q1592" t="s">
        <v>27</v>
      </c>
      <c r="R1592" t="s">
        <v>24</v>
      </c>
      <c r="S1592" t="s">
        <v>23</v>
      </c>
      <c r="T1592" t="s">
        <v>1538</v>
      </c>
    </row>
    <row r="1593" spans="1:20" x14ac:dyDescent="0.25">
      <c r="A1593" t="s">
        <v>20</v>
      </c>
      <c r="B1593" t="s">
        <v>21</v>
      </c>
      <c r="C1593">
        <v>50</v>
      </c>
      <c r="D1593">
        <v>1</v>
      </c>
      <c r="E1593" t="s">
        <v>1539</v>
      </c>
      <c r="F1593">
        <v>106</v>
      </c>
      <c r="G1593">
        <v>6</v>
      </c>
      <c r="H1593" t="s">
        <v>47</v>
      </c>
      <c r="I1593" t="s">
        <v>1540</v>
      </c>
      <c r="J1593" t="s">
        <v>327</v>
      </c>
      <c r="K1593" t="s">
        <v>23</v>
      </c>
      <c r="L1593" t="s">
        <v>24</v>
      </c>
      <c r="M1593" t="s">
        <v>1541</v>
      </c>
      <c r="N1593" t="s">
        <v>23</v>
      </c>
      <c r="O1593" t="s">
        <v>25</v>
      </c>
      <c r="P1593" t="s">
        <v>26</v>
      </c>
      <c r="Q1593" t="s">
        <v>27</v>
      </c>
      <c r="R1593" t="s">
        <v>24</v>
      </c>
      <c r="S1593" t="s">
        <v>23</v>
      </c>
      <c r="T1593" t="s">
        <v>1541</v>
      </c>
    </row>
    <row r="1594" spans="1:20" x14ac:dyDescent="0.25">
      <c r="A1594" t="s">
        <v>28</v>
      </c>
      <c r="B1594" t="s">
        <v>29</v>
      </c>
      <c r="C1594">
        <v>50</v>
      </c>
      <c r="D1594">
        <v>1</v>
      </c>
      <c r="E1594" t="s">
        <v>1539</v>
      </c>
      <c r="F1594">
        <v>106</v>
      </c>
      <c r="G1594">
        <v>6</v>
      </c>
      <c r="H1594" t="s">
        <v>47</v>
      </c>
      <c r="I1594" t="s">
        <v>1540</v>
      </c>
      <c r="J1594" t="s">
        <v>327</v>
      </c>
      <c r="K1594" t="s">
        <v>23</v>
      </c>
      <c r="L1594" t="s">
        <v>24</v>
      </c>
      <c r="M1594" t="s">
        <v>1541</v>
      </c>
      <c r="N1594" t="s">
        <v>23</v>
      </c>
      <c r="O1594" t="s">
        <v>25</v>
      </c>
      <c r="P1594" t="s">
        <v>26</v>
      </c>
      <c r="Q1594" t="s">
        <v>27</v>
      </c>
      <c r="R1594" t="s">
        <v>24</v>
      </c>
      <c r="S1594" t="s">
        <v>23</v>
      </c>
      <c r="T1594" t="s">
        <v>1541</v>
      </c>
    </row>
    <row r="1595" spans="1:20" x14ac:dyDescent="0.25">
      <c r="A1595" t="s">
        <v>30</v>
      </c>
      <c r="B1595" t="s">
        <v>31</v>
      </c>
      <c r="C1595">
        <v>50</v>
      </c>
      <c r="D1595">
        <v>1</v>
      </c>
      <c r="E1595" t="s">
        <v>1539</v>
      </c>
      <c r="F1595">
        <v>106</v>
      </c>
      <c r="G1595">
        <v>6</v>
      </c>
      <c r="H1595" t="s">
        <v>47</v>
      </c>
      <c r="I1595" t="s">
        <v>1540</v>
      </c>
      <c r="J1595" t="s">
        <v>327</v>
      </c>
      <c r="K1595" t="s">
        <v>23</v>
      </c>
      <c r="L1595" t="s">
        <v>24</v>
      </c>
      <c r="M1595" t="s">
        <v>1541</v>
      </c>
      <c r="N1595" t="s">
        <v>23</v>
      </c>
      <c r="O1595" t="s">
        <v>25</v>
      </c>
      <c r="P1595" t="s">
        <v>26</v>
      </c>
      <c r="Q1595" t="s">
        <v>27</v>
      </c>
      <c r="R1595" t="s">
        <v>24</v>
      </c>
      <c r="S1595" t="s">
        <v>23</v>
      </c>
      <c r="T1595" t="s">
        <v>1541</v>
      </c>
    </row>
    <row r="1596" spans="1:20" x14ac:dyDescent="0.25">
      <c r="A1596" t="s">
        <v>148</v>
      </c>
      <c r="B1596" t="s">
        <v>149</v>
      </c>
      <c r="C1596">
        <v>50</v>
      </c>
      <c r="D1596">
        <v>1</v>
      </c>
      <c r="E1596" t="s">
        <v>1542</v>
      </c>
      <c r="F1596">
        <v>200</v>
      </c>
      <c r="G1596">
        <v>0</v>
      </c>
      <c r="H1596" t="s">
        <v>22</v>
      </c>
      <c r="I1596" t="s">
        <v>1543</v>
      </c>
      <c r="J1596" t="s">
        <v>306</v>
      </c>
      <c r="K1596" t="s">
        <v>23</v>
      </c>
      <c r="L1596" t="s">
        <v>24</v>
      </c>
      <c r="M1596" t="s">
        <v>1544</v>
      </c>
      <c r="N1596" t="s">
        <v>23</v>
      </c>
      <c r="O1596" t="s">
        <v>25</v>
      </c>
      <c r="P1596" t="s">
        <v>26</v>
      </c>
      <c r="Q1596" t="s">
        <v>27</v>
      </c>
      <c r="R1596" t="s">
        <v>24</v>
      </c>
      <c r="S1596" t="s">
        <v>23</v>
      </c>
      <c r="T1596" t="s">
        <v>1544</v>
      </c>
    </row>
    <row r="1597" spans="1:20" x14ac:dyDescent="0.25">
      <c r="A1597" t="s">
        <v>152</v>
      </c>
      <c r="B1597" t="s">
        <v>153</v>
      </c>
      <c r="C1597">
        <v>50</v>
      </c>
      <c r="D1597">
        <v>1</v>
      </c>
      <c r="E1597" t="s">
        <v>1542</v>
      </c>
      <c r="F1597">
        <v>200</v>
      </c>
      <c r="G1597">
        <v>0</v>
      </c>
      <c r="H1597" t="s">
        <v>22</v>
      </c>
      <c r="I1597" t="s">
        <v>1543</v>
      </c>
      <c r="J1597" t="s">
        <v>306</v>
      </c>
      <c r="K1597" t="s">
        <v>23</v>
      </c>
      <c r="L1597" t="s">
        <v>24</v>
      </c>
      <c r="M1597" t="s">
        <v>1544</v>
      </c>
      <c r="N1597" t="s">
        <v>23</v>
      </c>
      <c r="O1597" t="s">
        <v>25</v>
      </c>
      <c r="P1597" t="s">
        <v>26</v>
      </c>
      <c r="Q1597" t="s">
        <v>27</v>
      </c>
      <c r="R1597" t="s">
        <v>24</v>
      </c>
      <c r="S1597" t="s">
        <v>23</v>
      </c>
      <c r="T1597" t="s">
        <v>1544</v>
      </c>
    </row>
    <row r="1598" spans="1:20" x14ac:dyDescent="0.25">
      <c r="A1598" t="s">
        <v>34</v>
      </c>
      <c r="B1598" t="s">
        <v>35</v>
      </c>
      <c r="C1598">
        <v>50</v>
      </c>
      <c r="D1598">
        <v>1</v>
      </c>
      <c r="E1598" t="s">
        <v>1542</v>
      </c>
      <c r="F1598">
        <v>200</v>
      </c>
      <c r="G1598">
        <v>0</v>
      </c>
      <c r="H1598" t="s">
        <v>22</v>
      </c>
      <c r="I1598" t="s">
        <v>1543</v>
      </c>
      <c r="J1598" t="s">
        <v>306</v>
      </c>
      <c r="K1598" t="s">
        <v>23</v>
      </c>
      <c r="L1598" t="s">
        <v>24</v>
      </c>
      <c r="M1598" t="s">
        <v>1544</v>
      </c>
      <c r="N1598" t="s">
        <v>23</v>
      </c>
      <c r="O1598" t="s">
        <v>25</v>
      </c>
      <c r="P1598" t="s">
        <v>26</v>
      </c>
      <c r="Q1598" t="s">
        <v>27</v>
      </c>
      <c r="R1598" t="s">
        <v>24</v>
      </c>
      <c r="S1598" t="s">
        <v>23</v>
      </c>
      <c r="T1598" t="s">
        <v>1544</v>
      </c>
    </row>
    <row r="1599" spans="1:20" x14ac:dyDescent="0.25">
      <c r="A1599" t="s">
        <v>38</v>
      </c>
      <c r="B1599" t="s">
        <v>39</v>
      </c>
      <c r="C1599">
        <v>50</v>
      </c>
      <c r="D1599">
        <v>1</v>
      </c>
      <c r="E1599" t="s">
        <v>1542</v>
      </c>
      <c r="F1599">
        <v>200</v>
      </c>
      <c r="G1599">
        <v>0</v>
      </c>
      <c r="H1599" t="s">
        <v>22</v>
      </c>
      <c r="I1599" t="s">
        <v>1543</v>
      </c>
      <c r="J1599" t="s">
        <v>306</v>
      </c>
      <c r="K1599" t="s">
        <v>23</v>
      </c>
      <c r="L1599" t="s">
        <v>24</v>
      </c>
      <c r="M1599" t="s">
        <v>1544</v>
      </c>
      <c r="N1599" t="s">
        <v>23</v>
      </c>
      <c r="O1599" t="s">
        <v>25</v>
      </c>
      <c r="P1599" t="s">
        <v>26</v>
      </c>
      <c r="Q1599" t="s">
        <v>27</v>
      </c>
      <c r="R1599" t="s">
        <v>24</v>
      </c>
      <c r="S1599" t="s">
        <v>23</v>
      </c>
      <c r="T1599" t="s">
        <v>1544</v>
      </c>
    </row>
    <row r="1600" spans="1:20" x14ac:dyDescent="0.25">
      <c r="A1600" t="s">
        <v>59</v>
      </c>
      <c r="B1600" t="s">
        <v>60</v>
      </c>
      <c r="C1600">
        <v>50</v>
      </c>
      <c r="D1600">
        <v>1</v>
      </c>
      <c r="E1600" t="s">
        <v>1542</v>
      </c>
      <c r="F1600">
        <v>200</v>
      </c>
      <c r="G1600">
        <v>0</v>
      </c>
      <c r="H1600" t="s">
        <v>22</v>
      </c>
      <c r="I1600" t="s">
        <v>1543</v>
      </c>
      <c r="J1600" t="s">
        <v>306</v>
      </c>
      <c r="K1600" t="s">
        <v>23</v>
      </c>
      <c r="L1600" t="s">
        <v>24</v>
      </c>
      <c r="M1600" t="s">
        <v>1544</v>
      </c>
      <c r="N1600" t="s">
        <v>23</v>
      </c>
      <c r="O1600" t="s">
        <v>25</v>
      </c>
      <c r="P1600" t="s">
        <v>26</v>
      </c>
      <c r="Q1600" t="s">
        <v>27</v>
      </c>
      <c r="R1600" t="s">
        <v>24</v>
      </c>
      <c r="S1600" t="s">
        <v>23</v>
      </c>
      <c r="T1600" t="s">
        <v>1544</v>
      </c>
    </row>
    <row r="1601" spans="1:20" x14ac:dyDescent="0.25">
      <c r="A1601" t="s">
        <v>36</v>
      </c>
      <c r="B1601" t="s">
        <v>37</v>
      </c>
      <c r="C1601">
        <v>50</v>
      </c>
      <c r="D1601">
        <v>1</v>
      </c>
      <c r="E1601" t="s">
        <v>1542</v>
      </c>
      <c r="F1601">
        <v>200</v>
      </c>
      <c r="G1601">
        <v>0</v>
      </c>
      <c r="H1601" t="s">
        <v>22</v>
      </c>
      <c r="I1601" t="s">
        <v>1543</v>
      </c>
      <c r="J1601" t="s">
        <v>306</v>
      </c>
      <c r="K1601" t="s">
        <v>23</v>
      </c>
      <c r="L1601" t="s">
        <v>24</v>
      </c>
      <c r="M1601" t="s">
        <v>1544</v>
      </c>
      <c r="N1601" t="s">
        <v>23</v>
      </c>
      <c r="O1601" t="s">
        <v>25</v>
      </c>
      <c r="P1601" t="s">
        <v>26</v>
      </c>
      <c r="Q1601" t="s">
        <v>27</v>
      </c>
      <c r="R1601" t="s">
        <v>24</v>
      </c>
      <c r="S1601" t="s">
        <v>23</v>
      </c>
      <c r="T1601" t="s">
        <v>1544</v>
      </c>
    </row>
    <row r="1602" spans="1:20" x14ac:dyDescent="0.25">
      <c r="A1602" t="s">
        <v>20</v>
      </c>
      <c r="B1602" t="s">
        <v>21</v>
      </c>
      <c r="C1602">
        <v>50</v>
      </c>
      <c r="D1602">
        <v>2</v>
      </c>
      <c r="E1602" t="s">
        <v>1545</v>
      </c>
      <c r="F1602">
        <v>200</v>
      </c>
      <c r="G1602">
        <v>0</v>
      </c>
      <c r="H1602" t="s">
        <v>47</v>
      </c>
      <c r="I1602" t="s">
        <v>1546</v>
      </c>
      <c r="J1602" t="s">
        <v>348</v>
      </c>
      <c r="K1602" t="s">
        <v>23</v>
      </c>
      <c r="L1602" t="s">
        <v>24</v>
      </c>
      <c r="M1602" t="s">
        <v>1544</v>
      </c>
      <c r="N1602" t="s">
        <v>23</v>
      </c>
      <c r="O1602" t="s">
        <v>25</v>
      </c>
      <c r="P1602" t="s">
        <v>26</v>
      </c>
      <c r="Q1602" t="s">
        <v>27</v>
      </c>
      <c r="R1602" t="s">
        <v>24</v>
      </c>
      <c r="S1602" t="s">
        <v>23</v>
      </c>
      <c r="T1602" t="s">
        <v>1544</v>
      </c>
    </row>
    <row r="1603" spans="1:20" x14ac:dyDescent="0.25">
      <c r="A1603" t="s">
        <v>28</v>
      </c>
      <c r="B1603" t="s">
        <v>29</v>
      </c>
      <c r="C1603">
        <v>50</v>
      </c>
      <c r="D1603">
        <v>2</v>
      </c>
      <c r="E1603" t="s">
        <v>1545</v>
      </c>
      <c r="F1603">
        <v>200</v>
      </c>
      <c r="G1603">
        <v>0</v>
      </c>
      <c r="H1603" t="s">
        <v>47</v>
      </c>
      <c r="I1603" t="s">
        <v>1546</v>
      </c>
      <c r="J1603" t="s">
        <v>348</v>
      </c>
      <c r="K1603" t="s">
        <v>23</v>
      </c>
      <c r="L1603" t="s">
        <v>24</v>
      </c>
      <c r="M1603" t="s">
        <v>1544</v>
      </c>
      <c r="N1603" t="s">
        <v>23</v>
      </c>
      <c r="O1603" t="s">
        <v>25</v>
      </c>
      <c r="P1603" t="s">
        <v>26</v>
      </c>
      <c r="Q1603" t="s">
        <v>27</v>
      </c>
      <c r="R1603" t="s">
        <v>24</v>
      </c>
      <c r="S1603" t="s">
        <v>23</v>
      </c>
      <c r="T1603" t="s">
        <v>1544</v>
      </c>
    </row>
    <row r="1604" spans="1:20" x14ac:dyDescent="0.25">
      <c r="A1604" t="s">
        <v>30</v>
      </c>
      <c r="B1604" t="s">
        <v>31</v>
      </c>
      <c r="C1604">
        <v>50</v>
      </c>
      <c r="D1604">
        <v>2</v>
      </c>
      <c r="E1604" t="s">
        <v>1545</v>
      </c>
      <c r="F1604">
        <v>200</v>
      </c>
      <c r="G1604">
        <v>0</v>
      </c>
      <c r="H1604" t="s">
        <v>47</v>
      </c>
      <c r="I1604" t="s">
        <v>1546</v>
      </c>
      <c r="J1604" t="s">
        <v>348</v>
      </c>
      <c r="K1604" t="s">
        <v>23</v>
      </c>
      <c r="L1604" t="s">
        <v>24</v>
      </c>
      <c r="M1604" t="s">
        <v>1544</v>
      </c>
      <c r="N1604" t="s">
        <v>23</v>
      </c>
      <c r="O1604" t="s">
        <v>25</v>
      </c>
      <c r="P1604" t="s">
        <v>26</v>
      </c>
      <c r="Q1604" t="s">
        <v>27</v>
      </c>
      <c r="R1604" t="s">
        <v>24</v>
      </c>
      <c r="S1604" t="s">
        <v>23</v>
      </c>
      <c r="T1604" t="s">
        <v>1544</v>
      </c>
    </row>
    <row r="1605" spans="1:20" x14ac:dyDescent="0.25">
      <c r="A1605" t="s">
        <v>42</v>
      </c>
      <c r="B1605" t="s">
        <v>43</v>
      </c>
      <c r="C1605">
        <v>33</v>
      </c>
      <c r="D1605">
        <v>10</v>
      </c>
      <c r="E1605" t="s">
        <v>1547</v>
      </c>
      <c r="F1605">
        <v>330</v>
      </c>
      <c r="G1605">
        <v>0</v>
      </c>
      <c r="H1605" t="s">
        <v>47</v>
      </c>
      <c r="I1605" t="s">
        <v>1497</v>
      </c>
      <c r="J1605" t="s">
        <v>316</v>
      </c>
      <c r="K1605" t="s">
        <v>23</v>
      </c>
      <c r="L1605" t="s">
        <v>24</v>
      </c>
      <c r="M1605" t="s">
        <v>1548</v>
      </c>
      <c r="N1605" t="s">
        <v>23</v>
      </c>
      <c r="O1605" t="s">
        <v>25</v>
      </c>
      <c r="P1605" t="s">
        <v>26</v>
      </c>
      <c r="Q1605" t="s">
        <v>27</v>
      </c>
      <c r="R1605" t="s">
        <v>24</v>
      </c>
      <c r="S1605" t="s">
        <v>23</v>
      </c>
      <c r="T1605" t="s">
        <v>1544</v>
      </c>
    </row>
    <row r="1606" spans="1:20" x14ac:dyDescent="0.25">
      <c r="A1606" t="s">
        <v>20</v>
      </c>
      <c r="B1606" t="s">
        <v>21</v>
      </c>
      <c r="C1606">
        <v>50</v>
      </c>
      <c r="D1606">
        <v>2</v>
      </c>
      <c r="E1606" t="s">
        <v>1549</v>
      </c>
      <c r="F1606">
        <v>200</v>
      </c>
      <c r="G1606">
        <v>0</v>
      </c>
      <c r="H1606" t="s">
        <v>1162</v>
      </c>
      <c r="I1606" t="s">
        <v>1550</v>
      </c>
      <c r="J1606" t="s">
        <v>353</v>
      </c>
      <c r="K1606" t="s">
        <v>23</v>
      </c>
      <c r="L1606" t="s">
        <v>24</v>
      </c>
      <c r="M1606" t="s">
        <v>1551</v>
      </c>
      <c r="N1606" t="s">
        <v>23</v>
      </c>
      <c r="O1606" t="s">
        <v>307</v>
      </c>
      <c r="P1606" t="s">
        <v>26</v>
      </c>
      <c r="Q1606" t="s">
        <v>27</v>
      </c>
      <c r="R1606" t="s">
        <v>24</v>
      </c>
      <c r="S1606" t="s">
        <v>23</v>
      </c>
      <c r="T1606" t="s">
        <v>1551</v>
      </c>
    </row>
    <row r="1607" spans="1:20" x14ac:dyDescent="0.25">
      <c r="A1607" t="s">
        <v>28</v>
      </c>
      <c r="B1607" t="s">
        <v>29</v>
      </c>
      <c r="C1607">
        <v>50</v>
      </c>
      <c r="D1607">
        <v>2</v>
      </c>
      <c r="E1607" t="s">
        <v>1549</v>
      </c>
      <c r="F1607">
        <v>200</v>
      </c>
      <c r="G1607">
        <v>0</v>
      </c>
      <c r="H1607" t="s">
        <v>1162</v>
      </c>
      <c r="I1607" t="s">
        <v>1550</v>
      </c>
      <c r="J1607" t="s">
        <v>353</v>
      </c>
      <c r="K1607" t="s">
        <v>23</v>
      </c>
      <c r="L1607" t="s">
        <v>24</v>
      </c>
      <c r="M1607" t="s">
        <v>1551</v>
      </c>
      <c r="N1607" t="s">
        <v>23</v>
      </c>
      <c r="O1607" t="s">
        <v>307</v>
      </c>
      <c r="P1607" t="s">
        <v>26</v>
      </c>
      <c r="Q1607" t="s">
        <v>27</v>
      </c>
      <c r="R1607" t="s">
        <v>24</v>
      </c>
      <c r="S1607" t="s">
        <v>23</v>
      </c>
      <c r="T1607" t="s">
        <v>1551</v>
      </c>
    </row>
    <row r="1608" spans="1:20" x14ac:dyDescent="0.25">
      <c r="A1608" t="s">
        <v>30</v>
      </c>
      <c r="B1608" t="s">
        <v>31</v>
      </c>
      <c r="C1608">
        <v>50</v>
      </c>
      <c r="D1608">
        <v>2</v>
      </c>
      <c r="E1608" t="s">
        <v>1549</v>
      </c>
      <c r="F1608">
        <v>200</v>
      </c>
      <c r="G1608">
        <v>0</v>
      </c>
      <c r="H1608" t="s">
        <v>1162</v>
      </c>
      <c r="I1608" t="s">
        <v>1550</v>
      </c>
      <c r="J1608" t="s">
        <v>353</v>
      </c>
      <c r="K1608" t="s">
        <v>23</v>
      </c>
      <c r="L1608" t="s">
        <v>24</v>
      </c>
      <c r="M1608" t="s">
        <v>1551</v>
      </c>
      <c r="N1608" t="s">
        <v>23</v>
      </c>
      <c r="O1608" t="s">
        <v>307</v>
      </c>
      <c r="P1608" t="s">
        <v>26</v>
      </c>
      <c r="Q1608" t="s">
        <v>27</v>
      </c>
      <c r="R1608" t="s">
        <v>24</v>
      </c>
      <c r="S1608" t="s">
        <v>23</v>
      </c>
      <c r="T1608" t="s">
        <v>1551</v>
      </c>
    </row>
    <row r="1609" spans="1:20" x14ac:dyDescent="0.25">
      <c r="A1609" t="s">
        <v>20</v>
      </c>
      <c r="B1609" t="s">
        <v>21</v>
      </c>
      <c r="C1609">
        <v>50</v>
      </c>
      <c r="D1609">
        <v>1</v>
      </c>
      <c r="E1609" t="s">
        <v>1552</v>
      </c>
      <c r="F1609">
        <v>129</v>
      </c>
      <c r="G1609">
        <v>29</v>
      </c>
      <c r="H1609" t="s">
        <v>47</v>
      </c>
      <c r="I1609" t="s">
        <v>1553</v>
      </c>
      <c r="J1609" t="s">
        <v>332</v>
      </c>
      <c r="K1609" t="s">
        <v>23</v>
      </c>
      <c r="L1609" t="s">
        <v>24</v>
      </c>
      <c r="M1609" t="s">
        <v>1554</v>
      </c>
      <c r="N1609" t="s">
        <v>23</v>
      </c>
      <c r="O1609" t="s">
        <v>58</v>
      </c>
      <c r="P1609" t="s">
        <v>26</v>
      </c>
      <c r="Q1609" t="s">
        <v>33</v>
      </c>
      <c r="R1609" t="s">
        <v>24</v>
      </c>
      <c r="S1609" t="s">
        <v>23</v>
      </c>
      <c r="T1609" t="s">
        <v>1555</v>
      </c>
    </row>
    <row r="1610" spans="1:20" x14ac:dyDescent="0.25">
      <c r="A1610" t="s">
        <v>28</v>
      </c>
      <c r="B1610" t="s">
        <v>29</v>
      </c>
      <c r="C1610">
        <v>50</v>
      </c>
      <c r="D1610">
        <v>1</v>
      </c>
      <c r="E1610" t="s">
        <v>1552</v>
      </c>
      <c r="F1610">
        <v>129</v>
      </c>
      <c r="G1610">
        <v>29</v>
      </c>
      <c r="H1610" t="s">
        <v>47</v>
      </c>
      <c r="I1610" t="s">
        <v>1553</v>
      </c>
      <c r="J1610" t="s">
        <v>332</v>
      </c>
      <c r="K1610" t="s">
        <v>23</v>
      </c>
      <c r="L1610" t="s">
        <v>24</v>
      </c>
      <c r="M1610" t="s">
        <v>1554</v>
      </c>
      <c r="N1610" t="s">
        <v>23</v>
      </c>
      <c r="O1610" t="s">
        <v>58</v>
      </c>
      <c r="P1610" t="s">
        <v>26</v>
      </c>
      <c r="Q1610" t="s">
        <v>33</v>
      </c>
      <c r="R1610" t="s">
        <v>24</v>
      </c>
      <c r="S1610" t="s">
        <v>23</v>
      </c>
      <c r="T1610" t="s">
        <v>1555</v>
      </c>
    </row>
    <row r="1611" spans="1:20" x14ac:dyDescent="0.25">
      <c r="A1611" t="s">
        <v>30</v>
      </c>
      <c r="B1611" t="s">
        <v>31</v>
      </c>
      <c r="C1611">
        <v>50</v>
      </c>
      <c r="D1611">
        <v>1</v>
      </c>
      <c r="E1611" t="s">
        <v>1552</v>
      </c>
      <c r="F1611">
        <v>129</v>
      </c>
      <c r="G1611">
        <v>29</v>
      </c>
      <c r="H1611" t="s">
        <v>47</v>
      </c>
      <c r="I1611" t="s">
        <v>1553</v>
      </c>
      <c r="J1611" t="s">
        <v>332</v>
      </c>
      <c r="K1611" t="s">
        <v>23</v>
      </c>
      <c r="L1611" t="s">
        <v>24</v>
      </c>
      <c r="M1611" t="s">
        <v>1554</v>
      </c>
      <c r="N1611" t="s">
        <v>23</v>
      </c>
      <c r="O1611" t="s">
        <v>58</v>
      </c>
      <c r="P1611" t="s">
        <v>26</v>
      </c>
      <c r="Q1611" t="s">
        <v>33</v>
      </c>
      <c r="R1611" t="s">
        <v>24</v>
      </c>
      <c r="S1611" t="s">
        <v>23</v>
      </c>
      <c r="T1611" t="s">
        <v>1555</v>
      </c>
    </row>
    <row r="1612" spans="1:20" x14ac:dyDescent="0.25">
      <c r="A1612" t="s">
        <v>44</v>
      </c>
      <c r="B1612" t="s">
        <v>45</v>
      </c>
      <c r="C1612">
        <v>66.666666666666671</v>
      </c>
      <c r="D1612">
        <v>9</v>
      </c>
      <c r="E1612" t="s">
        <v>1556</v>
      </c>
      <c r="F1612">
        <v>300</v>
      </c>
      <c r="G1612">
        <v>0</v>
      </c>
      <c r="H1612" t="s">
        <v>47</v>
      </c>
      <c r="I1612" t="s">
        <v>1557</v>
      </c>
      <c r="J1612" t="s">
        <v>328</v>
      </c>
      <c r="K1612" t="s">
        <v>23</v>
      </c>
      <c r="L1612" t="s">
        <v>24</v>
      </c>
      <c r="M1612" t="s">
        <v>1558</v>
      </c>
      <c r="N1612" t="s">
        <v>23</v>
      </c>
      <c r="O1612" t="s">
        <v>25</v>
      </c>
      <c r="P1612" t="s">
        <v>26</v>
      </c>
      <c r="Q1612" t="s">
        <v>27</v>
      </c>
      <c r="R1612" t="s">
        <v>24</v>
      </c>
      <c r="S1612" t="s">
        <v>23</v>
      </c>
      <c r="T1612" t="s">
        <v>1559</v>
      </c>
    </row>
    <row r="1613" spans="1:20" x14ac:dyDescent="0.25">
      <c r="A1613" t="s">
        <v>186</v>
      </c>
      <c r="B1613" t="s">
        <v>187</v>
      </c>
      <c r="C1613">
        <v>40</v>
      </c>
      <c r="D1613">
        <v>10</v>
      </c>
      <c r="E1613" t="s">
        <v>1560</v>
      </c>
      <c r="F1613">
        <v>330</v>
      </c>
      <c r="G1613">
        <v>0</v>
      </c>
      <c r="H1613" t="s">
        <v>1162</v>
      </c>
      <c r="I1613" t="s">
        <v>1561</v>
      </c>
      <c r="J1613" t="s">
        <v>61</v>
      </c>
      <c r="K1613" t="s">
        <v>23</v>
      </c>
      <c r="L1613" t="s">
        <v>24</v>
      </c>
      <c r="M1613" t="s">
        <v>1558</v>
      </c>
      <c r="N1613" t="s">
        <v>23</v>
      </c>
      <c r="O1613" t="s">
        <v>307</v>
      </c>
      <c r="P1613" t="s">
        <v>26</v>
      </c>
      <c r="Q1613" t="s">
        <v>27</v>
      </c>
      <c r="R1613" t="s">
        <v>24</v>
      </c>
      <c r="S1613" t="s">
        <v>23</v>
      </c>
      <c r="T1613" t="s">
        <v>1559</v>
      </c>
    </row>
    <row r="1614" spans="1:20" x14ac:dyDescent="0.25">
      <c r="A1614" t="s">
        <v>186</v>
      </c>
      <c r="B1614" t="s">
        <v>187</v>
      </c>
      <c r="C1614">
        <v>40</v>
      </c>
      <c r="D1614">
        <v>10</v>
      </c>
      <c r="E1614" t="s">
        <v>1562</v>
      </c>
      <c r="F1614">
        <v>330</v>
      </c>
      <c r="G1614">
        <v>0</v>
      </c>
      <c r="H1614" t="s">
        <v>22</v>
      </c>
      <c r="I1614" t="s">
        <v>1563</v>
      </c>
      <c r="J1614" t="s">
        <v>1163</v>
      </c>
      <c r="K1614" t="s">
        <v>23</v>
      </c>
      <c r="L1614" t="s">
        <v>24</v>
      </c>
      <c r="M1614" t="s">
        <v>1564</v>
      </c>
      <c r="N1614" t="s">
        <v>23</v>
      </c>
      <c r="O1614" t="s">
        <v>25</v>
      </c>
      <c r="P1614" t="s">
        <v>26</v>
      </c>
      <c r="Q1614" t="s">
        <v>27</v>
      </c>
      <c r="R1614" t="s">
        <v>24</v>
      </c>
      <c r="S1614" t="s">
        <v>23</v>
      </c>
      <c r="T1614" t="s">
        <v>1564</v>
      </c>
    </row>
    <row r="1615" spans="1:20" x14ac:dyDescent="0.25">
      <c r="A1615" t="s">
        <v>36</v>
      </c>
      <c r="B1615" t="s">
        <v>37</v>
      </c>
      <c r="C1615">
        <v>33</v>
      </c>
      <c r="D1615">
        <v>1</v>
      </c>
      <c r="E1615" t="s">
        <v>1565</v>
      </c>
      <c r="F1615">
        <v>89</v>
      </c>
      <c r="G1615">
        <v>5</v>
      </c>
      <c r="H1615" t="s">
        <v>1166</v>
      </c>
      <c r="I1615" t="s">
        <v>1566</v>
      </c>
      <c r="J1615" t="s">
        <v>1567</v>
      </c>
      <c r="K1615" t="s">
        <v>1353</v>
      </c>
      <c r="L1615" t="s">
        <v>1568</v>
      </c>
      <c r="M1615" t="s">
        <v>1569</v>
      </c>
      <c r="N1615" t="s">
        <v>23</v>
      </c>
      <c r="O1615" t="s">
        <v>48</v>
      </c>
      <c r="P1615" t="s">
        <v>49</v>
      </c>
      <c r="Q1615" t="s">
        <v>50</v>
      </c>
      <c r="R1615" t="s">
        <v>24</v>
      </c>
      <c r="S1615" t="s">
        <v>23</v>
      </c>
      <c r="T1615" t="s">
        <v>1569</v>
      </c>
    </row>
    <row r="1616" spans="1:20" x14ac:dyDescent="0.25">
      <c r="A1616" t="s">
        <v>34</v>
      </c>
      <c r="B1616" t="s">
        <v>35</v>
      </c>
      <c r="C1616">
        <v>33</v>
      </c>
      <c r="D1616">
        <v>1</v>
      </c>
      <c r="E1616" t="s">
        <v>1565</v>
      </c>
      <c r="F1616">
        <v>89</v>
      </c>
      <c r="G1616">
        <v>5</v>
      </c>
      <c r="H1616" t="s">
        <v>1166</v>
      </c>
      <c r="I1616" t="s">
        <v>1566</v>
      </c>
      <c r="J1616" t="s">
        <v>1567</v>
      </c>
      <c r="K1616" t="s">
        <v>1353</v>
      </c>
      <c r="L1616" t="s">
        <v>1568</v>
      </c>
      <c r="M1616" t="s">
        <v>1569</v>
      </c>
      <c r="N1616" t="s">
        <v>23</v>
      </c>
      <c r="O1616" t="s">
        <v>48</v>
      </c>
      <c r="P1616" t="s">
        <v>49</v>
      </c>
      <c r="Q1616" t="s">
        <v>50</v>
      </c>
      <c r="R1616" t="s">
        <v>24</v>
      </c>
      <c r="S1616" t="s">
        <v>23</v>
      </c>
      <c r="T1616" t="s">
        <v>1569</v>
      </c>
    </row>
    <row r="1617" spans="1:20" x14ac:dyDescent="0.25">
      <c r="A1617" t="s">
        <v>38</v>
      </c>
      <c r="B1617" t="s">
        <v>39</v>
      </c>
      <c r="C1617">
        <v>34</v>
      </c>
      <c r="D1617">
        <v>1</v>
      </c>
      <c r="E1617" t="s">
        <v>1565</v>
      </c>
      <c r="F1617">
        <v>89</v>
      </c>
      <c r="G1617">
        <v>5</v>
      </c>
      <c r="H1617" t="s">
        <v>1166</v>
      </c>
      <c r="I1617" t="s">
        <v>1566</v>
      </c>
      <c r="J1617" t="s">
        <v>1567</v>
      </c>
      <c r="K1617" t="s">
        <v>1353</v>
      </c>
      <c r="L1617" t="s">
        <v>1568</v>
      </c>
      <c r="M1617" t="s">
        <v>1569</v>
      </c>
      <c r="N1617" t="s">
        <v>23</v>
      </c>
      <c r="O1617" t="s">
        <v>48</v>
      </c>
      <c r="P1617" t="s">
        <v>49</v>
      </c>
      <c r="Q1617" t="s">
        <v>50</v>
      </c>
      <c r="R1617" t="s">
        <v>24</v>
      </c>
      <c r="S1617" t="s">
        <v>23</v>
      </c>
      <c r="T1617" t="s">
        <v>1569</v>
      </c>
    </row>
    <row r="1618" spans="1:20" x14ac:dyDescent="0.25">
      <c r="A1618" t="s">
        <v>186</v>
      </c>
      <c r="B1618" t="s">
        <v>187</v>
      </c>
      <c r="C1618">
        <v>40</v>
      </c>
      <c r="D1618">
        <v>10</v>
      </c>
      <c r="E1618" t="s">
        <v>1570</v>
      </c>
      <c r="F1618">
        <v>330</v>
      </c>
      <c r="G1618">
        <v>0</v>
      </c>
      <c r="H1618" t="s">
        <v>1162</v>
      </c>
      <c r="I1618" t="s">
        <v>1571</v>
      </c>
      <c r="J1618" t="s">
        <v>319</v>
      </c>
      <c r="K1618" t="s">
        <v>23</v>
      </c>
      <c r="L1618" t="s">
        <v>24</v>
      </c>
      <c r="M1618" t="s">
        <v>1569</v>
      </c>
      <c r="N1618" t="s">
        <v>23</v>
      </c>
      <c r="O1618" t="s">
        <v>32</v>
      </c>
      <c r="P1618" t="s">
        <v>26</v>
      </c>
      <c r="Q1618" t="s">
        <v>33</v>
      </c>
      <c r="R1618" t="s">
        <v>24</v>
      </c>
      <c r="S1618" t="s">
        <v>23</v>
      </c>
      <c r="T1618" t="s">
        <v>1572</v>
      </c>
    </row>
    <row r="1619" spans="1:20" x14ac:dyDescent="0.25">
      <c r="A1619" t="s">
        <v>42</v>
      </c>
      <c r="B1619" t="s">
        <v>43</v>
      </c>
      <c r="C1619">
        <v>30</v>
      </c>
      <c r="D1619">
        <v>3</v>
      </c>
      <c r="E1619" t="s">
        <v>1573</v>
      </c>
      <c r="F1619">
        <v>200</v>
      </c>
      <c r="G1619">
        <v>0</v>
      </c>
      <c r="H1619" t="s">
        <v>47</v>
      </c>
      <c r="I1619" t="s">
        <v>1574</v>
      </c>
      <c r="J1619" t="s">
        <v>308</v>
      </c>
      <c r="K1619" t="s">
        <v>23</v>
      </c>
      <c r="L1619" t="s">
        <v>24</v>
      </c>
      <c r="M1619" t="s">
        <v>1575</v>
      </c>
      <c r="N1619" t="s">
        <v>23</v>
      </c>
      <c r="O1619" t="s">
        <v>25</v>
      </c>
      <c r="P1619" t="s">
        <v>26</v>
      </c>
      <c r="Q1619" t="s">
        <v>27</v>
      </c>
      <c r="R1619" t="s">
        <v>24</v>
      </c>
      <c r="S1619" t="s">
        <v>23</v>
      </c>
      <c r="T1619" t="s">
        <v>1572</v>
      </c>
    </row>
    <row r="1620" spans="1:20" x14ac:dyDescent="0.25">
      <c r="A1620" t="s">
        <v>44</v>
      </c>
      <c r="B1620" t="s">
        <v>45</v>
      </c>
      <c r="C1620">
        <v>36.666666666666664</v>
      </c>
      <c r="D1620">
        <v>3</v>
      </c>
      <c r="E1620" t="s">
        <v>1573</v>
      </c>
      <c r="F1620">
        <v>200</v>
      </c>
      <c r="G1620">
        <v>0</v>
      </c>
      <c r="H1620" t="s">
        <v>47</v>
      </c>
      <c r="I1620" t="s">
        <v>1574</v>
      </c>
      <c r="J1620" t="s">
        <v>308</v>
      </c>
      <c r="K1620" t="s">
        <v>23</v>
      </c>
      <c r="L1620" t="s">
        <v>24</v>
      </c>
      <c r="M1620" t="s">
        <v>1575</v>
      </c>
      <c r="N1620" t="s">
        <v>23</v>
      </c>
      <c r="O1620" t="s">
        <v>25</v>
      </c>
      <c r="P1620" t="s">
        <v>26</v>
      </c>
      <c r="Q1620" t="s">
        <v>27</v>
      </c>
      <c r="R1620" t="s">
        <v>24</v>
      </c>
      <c r="S1620" t="s">
        <v>23</v>
      </c>
      <c r="T1620" t="s">
        <v>1572</v>
      </c>
    </row>
    <row r="1621" spans="1:20" x14ac:dyDescent="0.25">
      <c r="A1621" t="s">
        <v>20</v>
      </c>
      <c r="B1621" t="s">
        <v>21</v>
      </c>
      <c r="C1621">
        <v>50</v>
      </c>
      <c r="D1621">
        <v>1</v>
      </c>
      <c r="E1621" t="s">
        <v>1576</v>
      </c>
      <c r="F1621">
        <v>106</v>
      </c>
      <c r="G1621">
        <v>6</v>
      </c>
      <c r="H1621" t="s">
        <v>1162</v>
      </c>
      <c r="I1621" t="s">
        <v>1577</v>
      </c>
      <c r="J1621" t="s">
        <v>1163</v>
      </c>
      <c r="K1621" t="s">
        <v>23</v>
      </c>
      <c r="L1621" t="s">
        <v>24</v>
      </c>
      <c r="M1621" t="s">
        <v>1575</v>
      </c>
      <c r="N1621" t="s">
        <v>23</v>
      </c>
      <c r="O1621" t="s">
        <v>307</v>
      </c>
      <c r="P1621" t="s">
        <v>26</v>
      </c>
      <c r="Q1621" t="s">
        <v>27</v>
      </c>
      <c r="R1621" t="s">
        <v>24</v>
      </c>
      <c r="S1621" t="s">
        <v>23</v>
      </c>
      <c r="T1621" t="s">
        <v>1575</v>
      </c>
    </row>
    <row r="1622" spans="1:20" x14ac:dyDescent="0.25">
      <c r="A1622" t="s">
        <v>28</v>
      </c>
      <c r="B1622" t="s">
        <v>29</v>
      </c>
      <c r="C1622">
        <v>50</v>
      </c>
      <c r="D1622">
        <v>1</v>
      </c>
      <c r="E1622" t="s">
        <v>1576</v>
      </c>
      <c r="F1622">
        <v>106</v>
      </c>
      <c r="G1622">
        <v>6</v>
      </c>
      <c r="H1622" t="s">
        <v>1162</v>
      </c>
      <c r="I1622" t="s">
        <v>1577</v>
      </c>
      <c r="J1622" t="s">
        <v>1163</v>
      </c>
      <c r="K1622" t="s">
        <v>23</v>
      </c>
      <c r="L1622" t="s">
        <v>24</v>
      </c>
      <c r="M1622" t="s">
        <v>1575</v>
      </c>
      <c r="N1622" t="s">
        <v>23</v>
      </c>
      <c r="O1622" t="s">
        <v>307</v>
      </c>
      <c r="P1622" t="s">
        <v>26</v>
      </c>
      <c r="Q1622" t="s">
        <v>27</v>
      </c>
      <c r="R1622" t="s">
        <v>24</v>
      </c>
      <c r="S1622" t="s">
        <v>23</v>
      </c>
      <c r="T1622" t="s">
        <v>1575</v>
      </c>
    </row>
    <row r="1623" spans="1:20" x14ac:dyDescent="0.25">
      <c r="A1623" t="s">
        <v>30</v>
      </c>
      <c r="B1623" t="s">
        <v>31</v>
      </c>
      <c r="C1623">
        <v>50</v>
      </c>
      <c r="D1623">
        <v>1</v>
      </c>
      <c r="E1623" t="s">
        <v>1576</v>
      </c>
      <c r="F1623">
        <v>106</v>
      </c>
      <c r="G1623">
        <v>6</v>
      </c>
      <c r="H1623" t="s">
        <v>1162</v>
      </c>
      <c r="I1623" t="s">
        <v>1577</v>
      </c>
      <c r="J1623" t="s">
        <v>1163</v>
      </c>
      <c r="K1623" t="s">
        <v>23</v>
      </c>
      <c r="L1623" t="s">
        <v>24</v>
      </c>
      <c r="M1623" t="s">
        <v>1575</v>
      </c>
      <c r="N1623" t="s">
        <v>23</v>
      </c>
      <c r="O1623" t="s">
        <v>307</v>
      </c>
      <c r="P1623" t="s">
        <v>26</v>
      </c>
      <c r="Q1623" t="s">
        <v>27</v>
      </c>
      <c r="R1623" t="s">
        <v>24</v>
      </c>
      <c r="S1623" t="s">
        <v>23</v>
      </c>
      <c r="T1623" t="s">
        <v>1575</v>
      </c>
    </row>
    <row r="1624" spans="1:20" x14ac:dyDescent="0.25">
      <c r="A1624" t="s">
        <v>186</v>
      </c>
      <c r="B1624" t="s">
        <v>187</v>
      </c>
      <c r="C1624">
        <v>40</v>
      </c>
      <c r="D1624">
        <v>10</v>
      </c>
      <c r="E1624" t="s">
        <v>1578</v>
      </c>
      <c r="F1624">
        <v>330</v>
      </c>
      <c r="G1624">
        <v>0</v>
      </c>
      <c r="H1624" t="s">
        <v>1162</v>
      </c>
      <c r="I1624" t="s">
        <v>1579</v>
      </c>
      <c r="J1624" t="s">
        <v>302</v>
      </c>
      <c r="K1624" t="s">
        <v>23</v>
      </c>
      <c r="L1624" t="s">
        <v>24</v>
      </c>
      <c r="M1624" t="s">
        <v>1575</v>
      </c>
      <c r="N1624" t="s">
        <v>23</v>
      </c>
      <c r="O1624" t="s">
        <v>307</v>
      </c>
      <c r="P1624" t="s">
        <v>26</v>
      </c>
      <c r="Q1624" t="s">
        <v>27</v>
      </c>
      <c r="R1624" t="s">
        <v>24</v>
      </c>
      <c r="S1624" t="s">
        <v>23</v>
      </c>
      <c r="T1624" t="s">
        <v>1575</v>
      </c>
    </row>
    <row r="1625" spans="1:20" x14ac:dyDescent="0.25">
      <c r="A1625" t="s">
        <v>44</v>
      </c>
      <c r="B1625" t="s">
        <v>45</v>
      </c>
      <c r="C1625">
        <v>66.666666666666671</v>
      </c>
      <c r="D1625">
        <v>9</v>
      </c>
      <c r="E1625" t="s">
        <v>1580</v>
      </c>
      <c r="F1625">
        <v>300</v>
      </c>
      <c r="G1625">
        <v>0</v>
      </c>
      <c r="H1625" t="s">
        <v>22</v>
      </c>
      <c r="I1625" t="s">
        <v>1581</v>
      </c>
      <c r="J1625" t="s">
        <v>1163</v>
      </c>
      <c r="K1625" t="s">
        <v>23</v>
      </c>
      <c r="L1625" t="s">
        <v>24</v>
      </c>
      <c r="M1625" t="s">
        <v>1582</v>
      </c>
      <c r="N1625" t="s">
        <v>23</v>
      </c>
      <c r="O1625" t="s">
        <v>25</v>
      </c>
      <c r="P1625" t="s">
        <v>26</v>
      </c>
      <c r="Q1625" t="s">
        <v>27</v>
      </c>
      <c r="R1625" t="s">
        <v>24</v>
      </c>
      <c r="S1625" t="s">
        <v>23</v>
      </c>
      <c r="T1625" t="s">
        <v>1582</v>
      </c>
    </row>
    <row r="1626" spans="1:20" x14ac:dyDescent="0.25">
      <c r="A1626" t="s">
        <v>42</v>
      </c>
      <c r="B1626" t="s">
        <v>43</v>
      </c>
      <c r="C1626">
        <v>66.666666666666671</v>
      </c>
      <c r="D1626">
        <v>6</v>
      </c>
      <c r="E1626" t="s">
        <v>1583</v>
      </c>
      <c r="F1626">
        <v>678</v>
      </c>
      <c r="G1626">
        <v>58</v>
      </c>
      <c r="H1626" t="s">
        <v>47</v>
      </c>
      <c r="I1626" t="s">
        <v>1584</v>
      </c>
      <c r="J1626" t="s">
        <v>1585</v>
      </c>
      <c r="K1626" t="s">
        <v>1336</v>
      </c>
      <c r="L1626" t="s">
        <v>1586</v>
      </c>
      <c r="M1626" t="s">
        <v>1587</v>
      </c>
      <c r="N1626" t="s">
        <v>23</v>
      </c>
      <c r="O1626" t="s">
        <v>63</v>
      </c>
      <c r="P1626" t="s">
        <v>54</v>
      </c>
      <c r="Q1626" t="s">
        <v>55</v>
      </c>
      <c r="R1626" t="s">
        <v>24</v>
      </c>
      <c r="S1626" t="s">
        <v>23</v>
      </c>
      <c r="T1626" t="s">
        <v>1588</v>
      </c>
    </row>
    <row r="1627" spans="1:20" x14ac:dyDescent="0.25">
      <c r="A1627" t="s">
        <v>46</v>
      </c>
      <c r="B1627" t="s">
        <v>56</v>
      </c>
      <c r="C1627">
        <v>90</v>
      </c>
      <c r="D1627">
        <v>4</v>
      </c>
      <c r="E1627" t="s">
        <v>1583</v>
      </c>
      <c r="F1627">
        <v>678</v>
      </c>
      <c r="G1627">
        <v>58</v>
      </c>
      <c r="H1627" t="s">
        <v>47</v>
      </c>
      <c r="I1627" t="s">
        <v>1584</v>
      </c>
      <c r="J1627" t="s">
        <v>1585</v>
      </c>
      <c r="K1627" t="s">
        <v>1336</v>
      </c>
      <c r="L1627" t="s">
        <v>1586</v>
      </c>
      <c r="M1627" t="s">
        <v>1587</v>
      </c>
      <c r="N1627" t="s">
        <v>23</v>
      </c>
      <c r="O1627" t="s">
        <v>63</v>
      </c>
      <c r="P1627" t="s">
        <v>54</v>
      </c>
      <c r="Q1627" t="s">
        <v>55</v>
      </c>
      <c r="R1627" t="s">
        <v>24</v>
      </c>
      <c r="S1627" t="s">
        <v>23</v>
      </c>
      <c r="T1627" t="s">
        <v>1588</v>
      </c>
    </row>
    <row r="1628" spans="1:20" x14ac:dyDescent="0.25">
      <c r="A1628" t="s">
        <v>46</v>
      </c>
      <c r="B1628" t="s">
        <v>56</v>
      </c>
      <c r="C1628">
        <v>66.333333333333329</v>
      </c>
      <c r="D1628">
        <v>6</v>
      </c>
      <c r="E1628" t="s">
        <v>1589</v>
      </c>
      <c r="F1628">
        <v>442</v>
      </c>
      <c r="G1628">
        <v>48</v>
      </c>
      <c r="H1628" t="s">
        <v>22</v>
      </c>
      <c r="I1628" t="s">
        <v>1590</v>
      </c>
      <c r="J1628" t="s">
        <v>1591</v>
      </c>
      <c r="K1628" t="s">
        <v>1592</v>
      </c>
      <c r="L1628" t="s">
        <v>1248</v>
      </c>
      <c r="M1628" t="s">
        <v>1587</v>
      </c>
      <c r="N1628" t="s">
        <v>23</v>
      </c>
      <c r="O1628" t="s">
        <v>63</v>
      </c>
      <c r="P1628" t="s">
        <v>54</v>
      </c>
      <c r="Q1628" t="s">
        <v>55</v>
      </c>
      <c r="R1628" t="s">
        <v>24</v>
      </c>
      <c r="S1628" t="s">
        <v>23</v>
      </c>
      <c r="T1628" t="s">
        <v>1588</v>
      </c>
    </row>
    <row r="1629" spans="1:20" x14ac:dyDescent="0.25">
      <c r="A1629" t="s">
        <v>46</v>
      </c>
      <c r="B1629" t="s">
        <v>56</v>
      </c>
      <c r="C1629">
        <v>66.333333333333329</v>
      </c>
      <c r="D1629">
        <v>6</v>
      </c>
      <c r="E1629" t="s">
        <v>1593</v>
      </c>
      <c r="F1629">
        <v>442</v>
      </c>
      <c r="G1629">
        <v>48</v>
      </c>
      <c r="H1629" t="s">
        <v>22</v>
      </c>
      <c r="I1629" t="s">
        <v>1590</v>
      </c>
      <c r="J1629" t="s">
        <v>1591</v>
      </c>
      <c r="K1629" t="s">
        <v>1592</v>
      </c>
      <c r="L1629" t="s">
        <v>1248</v>
      </c>
      <c r="M1629" t="s">
        <v>1587</v>
      </c>
      <c r="N1629" t="s">
        <v>23</v>
      </c>
      <c r="O1629" t="s">
        <v>63</v>
      </c>
      <c r="P1629" t="s">
        <v>54</v>
      </c>
      <c r="Q1629" t="s">
        <v>55</v>
      </c>
      <c r="R1629" t="s">
        <v>24</v>
      </c>
      <c r="S1629" t="s">
        <v>23</v>
      </c>
      <c r="T1629" t="s">
        <v>1594</v>
      </c>
    </row>
    <row r="1630" spans="1:20" x14ac:dyDescent="0.25">
      <c r="A1630" t="s">
        <v>186</v>
      </c>
      <c r="B1630" t="s">
        <v>187</v>
      </c>
      <c r="C1630">
        <v>40</v>
      </c>
      <c r="D1630">
        <v>10</v>
      </c>
      <c r="E1630" t="s">
        <v>1595</v>
      </c>
      <c r="F1630">
        <v>350</v>
      </c>
      <c r="G1630">
        <v>0</v>
      </c>
      <c r="H1630" t="s">
        <v>1162</v>
      </c>
      <c r="I1630" t="s">
        <v>1596</v>
      </c>
      <c r="J1630" t="s">
        <v>356</v>
      </c>
      <c r="K1630" t="s">
        <v>23</v>
      </c>
      <c r="L1630" t="s">
        <v>24</v>
      </c>
      <c r="M1630" t="s">
        <v>1597</v>
      </c>
      <c r="N1630" t="s">
        <v>23</v>
      </c>
      <c r="O1630" t="s">
        <v>307</v>
      </c>
      <c r="P1630" t="s">
        <v>26</v>
      </c>
      <c r="Q1630" t="s">
        <v>27</v>
      </c>
      <c r="R1630" t="s">
        <v>24</v>
      </c>
      <c r="S1630" t="s">
        <v>23</v>
      </c>
      <c r="T1630" t="s">
        <v>1598</v>
      </c>
    </row>
    <row r="1631" spans="1:20" x14ac:dyDescent="0.25">
      <c r="A1631" t="s">
        <v>42</v>
      </c>
      <c r="B1631" t="s">
        <v>43</v>
      </c>
      <c r="C1631">
        <v>30</v>
      </c>
      <c r="D1631">
        <v>6</v>
      </c>
      <c r="E1631" t="s">
        <v>1599</v>
      </c>
      <c r="F1631">
        <v>400</v>
      </c>
      <c r="G1631">
        <v>0</v>
      </c>
      <c r="H1631" t="s">
        <v>1162</v>
      </c>
      <c r="I1631" t="s">
        <v>1600</v>
      </c>
      <c r="J1631" t="s">
        <v>303</v>
      </c>
      <c r="K1631" t="s">
        <v>23</v>
      </c>
      <c r="L1631" t="s">
        <v>24</v>
      </c>
      <c r="M1631" t="s">
        <v>1601</v>
      </c>
      <c r="N1631" t="s">
        <v>23</v>
      </c>
      <c r="O1631" t="s">
        <v>307</v>
      </c>
      <c r="P1631" t="s">
        <v>26</v>
      </c>
      <c r="Q1631" t="s">
        <v>27</v>
      </c>
      <c r="R1631" t="s">
        <v>24</v>
      </c>
      <c r="S1631" t="s">
        <v>23</v>
      </c>
      <c r="T1631" t="s">
        <v>1602</v>
      </c>
    </row>
    <row r="1632" spans="1:20" x14ac:dyDescent="0.25">
      <c r="A1632" t="s">
        <v>44</v>
      </c>
      <c r="B1632" t="s">
        <v>45</v>
      </c>
      <c r="C1632">
        <v>36.666666666666664</v>
      </c>
      <c r="D1632">
        <v>6</v>
      </c>
      <c r="E1632" t="s">
        <v>1599</v>
      </c>
      <c r="F1632">
        <v>400</v>
      </c>
      <c r="G1632">
        <v>0</v>
      </c>
      <c r="H1632" t="s">
        <v>1162</v>
      </c>
      <c r="I1632" t="s">
        <v>1600</v>
      </c>
      <c r="J1632" t="s">
        <v>303</v>
      </c>
      <c r="K1632" t="s">
        <v>23</v>
      </c>
      <c r="L1632" t="s">
        <v>24</v>
      </c>
      <c r="M1632" t="s">
        <v>1601</v>
      </c>
      <c r="N1632" t="s">
        <v>23</v>
      </c>
      <c r="O1632" t="s">
        <v>307</v>
      </c>
      <c r="P1632" t="s">
        <v>26</v>
      </c>
      <c r="Q1632" t="s">
        <v>27</v>
      </c>
      <c r="R1632" t="s">
        <v>24</v>
      </c>
      <c r="S1632" t="s">
        <v>23</v>
      </c>
      <c r="T1632" t="s">
        <v>1602</v>
      </c>
    </row>
    <row r="1633" spans="1:20" x14ac:dyDescent="0.25">
      <c r="A1633" t="s">
        <v>36</v>
      </c>
      <c r="B1633" t="s">
        <v>37</v>
      </c>
      <c r="C1633">
        <v>65</v>
      </c>
      <c r="D1633">
        <v>2</v>
      </c>
      <c r="E1633" t="s">
        <v>1603</v>
      </c>
      <c r="F1633">
        <v>430</v>
      </c>
      <c r="G1633">
        <v>30</v>
      </c>
      <c r="H1633" t="s">
        <v>47</v>
      </c>
      <c r="I1633" t="s">
        <v>1604</v>
      </c>
      <c r="J1633" t="s">
        <v>1605</v>
      </c>
      <c r="K1633" t="s">
        <v>1606</v>
      </c>
      <c r="L1633" t="s">
        <v>1607</v>
      </c>
      <c r="M1633" t="s">
        <v>1602</v>
      </c>
      <c r="N1633" t="s">
        <v>1225</v>
      </c>
      <c r="O1633" t="s">
        <v>1189</v>
      </c>
      <c r="P1633" t="s">
        <v>1190</v>
      </c>
      <c r="Q1633" t="s">
        <v>1191</v>
      </c>
      <c r="R1633" t="s">
        <v>24</v>
      </c>
      <c r="S1633" t="s">
        <v>23</v>
      </c>
      <c r="T1633" t="s">
        <v>1601</v>
      </c>
    </row>
    <row r="1634" spans="1:20" x14ac:dyDescent="0.25">
      <c r="A1634" t="s">
        <v>59</v>
      </c>
      <c r="B1634" t="s">
        <v>60</v>
      </c>
      <c r="C1634">
        <v>65</v>
      </c>
      <c r="D1634">
        <v>2</v>
      </c>
      <c r="E1634" t="s">
        <v>1603</v>
      </c>
      <c r="F1634">
        <v>430</v>
      </c>
      <c r="G1634">
        <v>30</v>
      </c>
      <c r="H1634" t="s">
        <v>47</v>
      </c>
      <c r="I1634" t="s">
        <v>1604</v>
      </c>
      <c r="J1634" t="s">
        <v>1605</v>
      </c>
      <c r="K1634" t="s">
        <v>1606</v>
      </c>
      <c r="L1634" t="s">
        <v>1607</v>
      </c>
      <c r="M1634" t="s">
        <v>1602</v>
      </c>
      <c r="N1634" t="s">
        <v>1225</v>
      </c>
      <c r="O1634" t="s">
        <v>1189</v>
      </c>
      <c r="P1634" t="s">
        <v>1190</v>
      </c>
      <c r="Q1634" t="s">
        <v>1191</v>
      </c>
      <c r="R1634" t="s">
        <v>24</v>
      </c>
      <c r="S1634" t="s">
        <v>23</v>
      </c>
      <c r="T1634" t="s">
        <v>1601</v>
      </c>
    </row>
    <row r="1635" spans="1:20" x14ac:dyDescent="0.25">
      <c r="A1635" t="s">
        <v>38</v>
      </c>
      <c r="B1635" t="s">
        <v>39</v>
      </c>
      <c r="C1635">
        <v>65</v>
      </c>
      <c r="D1635">
        <v>3</v>
      </c>
      <c r="E1635" t="s">
        <v>1603</v>
      </c>
      <c r="F1635">
        <v>430</v>
      </c>
      <c r="G1635">
        <v>30</v>
      </c>
      <c r="H1635" t="s">
        <v>47</v>
      </c>
      <c r="I1635" t="s">
        <v>1604</v>
      </c>
      <c r="J1635" t="s">
        <v>1605</v>
      </c>
      <c r="K1635" t="s">
        <v>1606</v>
      </c>
      <c r="L1635" t="s">
        <v>1607</v>
      </c>
      <c r="M1635" t="s">
        <v>1602</v>
      </c>
      <c r="N1635" t="s">
        <v>1225</v>
      </c>
      <c r="O1635" t="s">
        <v>1189</v>
      </c>
      <c r="P1635" t="s">
        <v>1190</v>
      </c>
      <c r="Q1635" t="s">
        <v>1191</v>
      </c>
      <c r="R1635" t="s">
        <v>24</v>
      </c>
      <c r="S1635" t="s">
        <v>23</v>
      </c>
      <c r="T1635" t="s">
        <v>1601</v>
      </c>
    </row>
    <row r="1636" spans="1:20" x14ac:dyDescent="0.25">
      <c r="A1636" t="s">
        <v>34</v>
      </c>
      <c r="B1636" t="s">
        <v>35</v>
      </c>
      <c r="C1636">
        <v>65</v>
      </c>
      <c r="D1636">
        <v>3</v>
      </c>
      <c r="E1636" t="s">
        <v>1603</v>
      </c>
      <c r="F1636">
        <v>430</v>
      </c>
      <c r="G1636">
        <v>30</v>
      </c>
      <c r="H1636" t="s">
        <v>47</v>
      </c>
      <c r="I1636" t="s">
        <v>1604</v>
      </c>
      <c r="J1636" t="s">
        <v>1605</v>
      </c>
      <c r="K1636" t="s">
        <v>1606</v>
      </c>
      <c r="L1636" t="s">
        <v>1607</v>
      </c>
      <c r="M1636" t="s">
        <v>1602</v>
      </c>
      <c r="N1636" t="s">
        <v>1225</v>
      </c>
      <c r="O1636" t="s">
        <v>1189</v>
      </c>
      <c r="P1636" t="s">
        <v>1190</v>
      </c>
      <c r="Q1636" t="s">
        <v>1191</v>
      </c>
      <c r="R1636" t="s">
        <v>24</v>
      </c>
      <c r="S1636" t="s">
        <v>23</v>
      </c>
      <c r="T1636" t="s">
        <v>1601</v>
      </c>
    </row>
    <row r="1637" spans="1:20" x14ac:dyDescent="0.25">
      <c r="A1637" t="s">
        <v>20</v>
      </c>
      <c r="B1637" t="s">
        <v>21</v>
      </c>
      <c r="C1637">
        <v>50</v>
      </c>
      <c r="D1637">
        <v>1</v>
      </c>
      <c r="E1637" t="s">
        <v>1608</v>
      </c>
      <c r="F1637">
        <v>106</v>
      </c>
      <c r="G1637">
        <v>6</v>
      </c>
      <c r="H1637" t="s">
        <v>47</v>
      </c>
      <c r="I1637" t="s">
        <v>1609</v>
      </c>
      <c r="J1637" t="s">
        <v>325</v>
      </c>
      <c r="K1637" t="s">
        <v>23</v>
      </c>
      <c r="L1637" t="s">
        <v>24</v>
      </c>
      <c r="M1637" t="s">
        <v>1610</v>
      </c>
      <c r="N1637" t="s">
        <v>23</v>
      </c>
      <c r="O1637" t="s">
        <v>25</v>
      </c>
      <c r="P1637" t="s">
        <v>26</v>
      </c>
      <c r="Q1637" t="s">
        <v>27</v>
      </c>
      <c r="R1637" t="s">
        <v>24</v>
      </c>
      <c r="S1637" t="s">
        <v>23</v>
      </c>
      <c r="T1637" t="s">
        <v>1610</v>
      </c>
    </row>
    <row r="1638" spans="1:20" x14ac:dyDescent="0.25">
      <c r="A1638" t="s">
        <v>28</v>
      </c>
      <c r="B1638" t="s">
        <v>29</v>
      </c>
      <c r="C1638">
        <v>50</v>
      </c>
      <c r="D1638">
        <v>1</v>
      </c>
      <c r="E1638" t="s">
        <v>1608</v>
      </c>
      <c r="F1638">
        <v>106</v>
      </c>
      <c r="G1638">
        <v>6</v>
      </c>
      <c r="H1638" t="s">
        <v>47</v>
      </c>
      <c r="I1638" t="s">
        <v>1609</v>
      </c>
      <c r="J1638" t="s">
        <v>325</v>
      </c>
      <c r="K1638" t="s">
        <v>23</v>
      </c>
      <c r="L1638" t="s">
        <v>24</v>
      </c>
      <c r="M1638" t="s">
        <v>1610</v>
      </c>
      <c r="N1638" t="s">
        <v>23</v>
      </c>
      <c r="O1638" t="s">
        <v>25</v>
      </c>
      <c r="P1638" t="s">
        <v>26</v>
      </c>
      <c r="Q1638" t="s">
        <v>27</v>
      </c>
      <c r="R1638" t="s">
        <v>24</v>
      </c>
      <c r="S1638" t="s">
        <v>23</v>
      </c>
      <c r="T1638" t="s">
        <v>1610</v>
      </c>
    </row>
    <row r="1639" spans="1:20" x14ac:dyDescent="0.25">
      <c r="A1639" t="s">
        <v>30</v>
      </c>
      <c r="B1639" t="s">
        <v>31</v>
      </c>
      <c r="C1639">
        <v>50</v>
      </c>
      <c r="D1639">
        <v>1</v>
      </c>
      <c r="E1639" t="s">
        <v>1608</v>
      </c>
      <c r="F1639">
        <v>106</v>
      </c>
      <c r="G1639">
        <v>6</v>
      </c>
      <c r="H1639" t="s">
        <v>47</v>
      </c>
      <c r="I1639" t="s">
        <v>1609</v>
      </c>
      <c r="J1639" t="s">
        <v>325</v>
      </c>
      <c r="K1639" t="s">
        <v>23</v>
      </c>
      <c r="L1639" t="s">
        <v>24</v>
      </c>
      <c r="M1639" t="s">
        <v>1610</v>
      </c>
      <c r="N1639" t="s">
        <v>23</v>
      </c>
      <c r="O1639" t="s">
        <v>25</v>
      </c>
      <c r="P1639" t="s">
        <v>26</v>
      </c>
      <c r="Q1639" t="s">
        <v>27</v>
      </c>
      <c r="R1639" t="s">
        <v>24</v>
      </c>
      <c r="S1639" t="s">
        <v>23</v>
      </c>
      <c r="T1639" t="s">
        <v>1610</v>
      </c>
    </row>
    <row r="1640" spans="1:20" x14ac:dyDescent="0.25">
      <c r="A1640" t="s">
        <v>278</v>
      </c>
      <c r="B1640" t="s">
        <v>284</v>
      </c>
      <c r="C1640">
        <v>139</v>
      </c>
      <c r="D1640">
        <v>1</v>
      </c>
      <c r="E1640" t="s">
        <v>1611</v>
      </c>
      <c r="F1640">
        <v>105</v>
      </c>
      <c r="G1640">
        <v>6</v>
      </c>
      <c r="H1640" t="s">
        <v>1162</v>
      </c>
      <c r="I1640" t="s">
        <v>1612</v>
      </c>
      <c r="J1640" t="s">
        <v>1176</v>
      </c>
      <c r="K1640" t="s">
        <v>23</v>
      </c>
      <c r="L1640" t="s">
        <v>24</v>
      </c>
      <c r="M1640" t="s">
        <v>1613</v>
      </c>
      <c r="N1640" t="s">
        <v>23</v>
      </c>
      <c r="O1640" t="s">
        <v>307</v>
      </c>
      <c r="P1640" t="s">
        <v>26</v>
      </c>
      <c r="Q1640" t="s">
        <v>27</v>
      </c>
      <c r="R1640" t="s">
        <v>24</v>
      </c>
      <c r="S1640" t="s">
        <v>23</v>
      </c>
      <c r="T1640" t="s">
        <v>1614</v>
      </c>
    </row>
    <row r="1641" spans="1:20" x14ac:dyDescent="0.25">
      <c r="A1641" t="s">
        <v>148</v>
      </c>
      <c r="B1641" t="s">
        <v>149</v>
      </c>
      <c r="C1641">
        <v>50</v>
      </c>
      <c r="D1641">
        <v>1</v>
      </c>
      <c r="E1641" t="s">
        <v>1615</v>
      </c>
      <c r="F1641">
        <v>200</v>
      </c>
      <c r="G1641">
        <v>0</v>
      </c>
      <c r="H1641" t="s">
        <v>47</v>
      </c>
      <c r="I1641" t="s">
        <v>1616</v>
      </c>
      <c r="J1641" t="s">
        <v>306</v>
      </c>
      <c r="K1641" t="s">
        <v>23</v>
      </c>
      <c r="L1641" t="s">
        <v>24</v>
      </c>
      <c r="M1641" t="s">
        <v>1613</v>
      </c>
      <c r="N1641" t="s">
        <v>23</v>
      </c>
      <c r="O1641" t="s">
        <v>25</v>
      </c>
      <c r="P1641" t="s">
        <v>26</v>
      </c>
      <c r="Q1641" t="s">
        <v>27</v>
      </c>
      <c r="R1641" t="s">
        <v>1617</v>
      </c>
      <c r="S1641" t="s">
        <v>23</v>
      </c>
      <c r="T1641" t="s">
        <v>1614</v>
      </c>
    </row>
    <row r="1642" spans="1:20" x14ac:dyDescent="0.25">
      <c r="A1642" t="s">
        <v>152</v>
      </c>
      <c r="B1642" t="s">
        <v>153</v>
      </c>
      <c r="C1642">
        <v>50</v>
      </c>
      <c r="D1642">
        <v>1</v>
      </c>
      <c r="E1642" t="s">
        <v>1615</v>
      </c>
      <c r="F1642">
        <v>200</v>
      </c>
      <c r="G1642">
        <v>0</v>
      </c>
      <c r="H1642" t="s">
        <v>47</v>
      </c>
      <c r="I1642" t="s">
        <v>1616</v>
      </c>
      <c r="J1642" t="s">
        <v>306</v>
      </c>
      <c r="K1642" t="s">
        <v>23</v>
      </c>
      <c r="L1642" t="s">
        <v>24</v>
      </c>
      <c r="M1642" t="s">
        <v>1613</v>
      </c>
      <c r="N1642" t="s">
        <v>23</v>
      </c>
      <c r="O1642" t="s">
        <v>25</v>
      </c>
      <c r="P1642" t="s">
        <v>26</v>
      </c>
      <c r="Q1642" t="s">
        <v>27</v>
      </c>
      <c r="R1642" t="s">
        <v>1617</v>
      </c>
      <c r="S1642" t="s">
        <v>23</v>
      </c>
      <c r="T1642" t="s">
        <v>1614</v>
      </c>
    </row>
    <row r="1643" spans="1:20" x14ac:dyDescent="0.25">
      <c r="A1643" t="s">
        <v>34</v>
      </c>
      <c r="B1643" t="s">
        <v>35</v>
      </c>
      <c r="C1643">
        <v>50</v>
      </c>
      <c r="D1643">
        <v>1</v>
      </c>
      <c r="E1643" t="s">
        <v>1615</v>
      </c>
      <c r="F1643">
        <v>200</v>
      </c>
      <c r="G1643">
        <v>0</v>
      </c>
      <c r="H1643" t="s">
        <v>47</v>
      </c>
      <c r="I1643" t="s">
        <v>1616</v>
      </c>
      <c r="J1643" t="s">
        <v>306</v>
      </c>
      <c r="K1643" t="s">
        <v>23</v>
      </c>
      <c r="L1643" t="s">
        <v>24</v>
      </c>
      <c r="M1643" t="s">
        <v>1613</v>
      </c>
      <c r="N1643" t="s">
        <v>23</v>
      </c>
      <c r="O1643" t="s">
        <v>25</v>
      </c>
      <c r="P1643" t="s">
        <v>26</v>
      </c>
      <c r="Q1643" t="s">
        <v>27</v>
      </c>
      <c r="R1643" t="s">
        <v>1617</v>
      </c>
      <c r="S1643" t="s">
        <v>23</v>
      </c>
      <c r="T1643" t="s">
        <v>1614</v>
      </c>
    </row>
    <row r="1644" spans="1:20" x14ac:dyDescent="0.25">
      <c r="A1644" t="s">
        <v>38</v>
      </c>
      <c r="B1644" t="s">
        <v>39</v>
      </c>
      <c r="C1644">
        <v>50</v>
      </c>
      <c r="D1644">
        <v>1</v>
      </c>
      <c r="E1644" t="s">
        <v>1615</v>
      </c>
      <c r="F1644">
        <v>200</v>
      </c>
      <c r="G1644">
        <v>0</v>
      </c>
      <c r="H1644" t="s">
        <v>47</v>
      </c>
      <c r="I1644" t="s">
        <v>1616</v>
      </c>
      <c r="J1644" t="s">
        <v>306</v>
      </c>
      <c r="K1644" t="s">
        <v>23</v>
      </c>
      <c r="L1644" t="s">
        <v>24</v>
      </c>
      <c r="M1644" t="s">
        <v>1613</v>
      </c>
      <c r="N1644" t="s">
        <v>23</v>
      </c>
      <c r="O1644" t="s">
        <v>25</v>
      </c>
      <c r="P1644" t="s">
        <v>26</v>
      </c>
      <c r="Q1644" t="s">
        <v>27</v>
      </c>
      <c r="R1644" t="s">
        <v>1617</v>
      </c>
      <c r="S1644" t="s">
        <v>23</v>
      </c>
      <c r="T1644" t="s">
        <v>1614</v>
      </c>
    </row>
    <row r="1645" spans="1:20" x14ac:dyDescent="0.25">
      <c r="A1645" t="s">
        <v>59</v>
      </c>
      <c r="B1645" t="s">
        <v>60</v>
      </c>
      <c r="C1645">
        <v>50</v>
      </c>
      <c r="D1645">
        <v>1</v>
      </c>
      <c r="E1645" t="s">
        <v>1615</v>
      </c>
      <c r="F1645">
        <v>200</v>
      </c>
      <c r="G1645">
        <v>0</v>
      </c>
      <c r="H1645" t="s">
        <v>47</v>
      </c>
      <c r="I1645" t="s">
        <v>1616</v>
      </c>
      <c r="J1645" t="s">
        <v>306</v>
      </c>
      <c r="K1645" t="s">
        <v>23</v>
      </c>
      <c r="L1645" t="s">
        <v>24</v>
      </c>
      <c r="M1645" t="s">
        <v>1613</v>
      </c>
      <c r="N1645" t="s">
        <v>23</v>
      </c>
      <c r="O1645" t="s">
        <v>25</v>
      </c>
      <c r="P1645" t="s">
        <v>26</v>
      </c>
      <c r="Q1645" t="s">
        <v>27</v>
      </c>
      <c r="R1645" t="s">
        <v>1617</v>
      </c>
      <c r="S1645" t="s">
        <v>23</v>
      </c>
      <c r="T1645" t="s">
        <v>1614</v>
      </c>
    </row>
    <row r="1646" spans="1:20" x14ac:dyDescent="0.25">
      <c r="A1646" t="s">
        <v>36</v>
      </c>
      <c r="B1646" t="s">
        <v>37</v>
      </c>
      <c r="C1646">
        <v>50</v>
      </c>
      <c r="D1646">
        <v>1</v>
      </c>
      <c r="E1646" t="s">
        <v>1615</v>
      </c>
      <c r="F1646">
        <v>200</v>
      </c>
      <c r="G1646">
        <v>0</v>
      </c>
      <c r="H1646" t="s">
        <v>47</v>
      </c>
      <c r="I1646" t="s">
        <v>1616</v>
      </c>
      <c r="J1646" t="s">
        <v>306</v>
      </c>
      <c r="K1646" t="s">
        <v>23</v>
      </c>
      <c r="L1646" t="s">
        <v>24</v>
      </c>
      <c r="M1646" t="s">
        <v>1613</v>
      </c>
      <c r="N1646" t="s">
        <v>23</v>
      </c>
      <c r="O1646" t="s">
        <v>25</v>
      </c>
      <c r="P1646" t="s">
        <v>26</v>
      </c>
      <c r="Q1646" t="s">
        <v>27</v>
      </c>
      <c r="R1646" t="s">
        <v>1617</v>
      </c>
      <c r="S1646" t="s">
        <v>23</v>
      </c>
      <c r="T1646" t="s">
        <v>1613</v>
      </c>
    </row>
    <row r="1647" spans="1:20" x14ac:dyDescent="0.25">
      <c r="A1647" t="s">
        <v>110</v>
      </c>
      <c r="B1647" t="s">
        <v>146</v>
      </c>
      <c r="C1647">
        <v>100</v>
      </c>
      <c r="D1647">
        <v>1</v>
      </c>
      <c r="E1647" t="s">
        <v>1618</v>
      </c>
      <c r="F1647">
        <v>280</v>
      </c>
      <c r="G1647">
        <v>30</v>
      </c>
      <c r="H1647" t="s">
        <v>47</v>
      </c>
      <c r="I1647" t="s">
        <v>1619</v>
      </c>
      <c r="J1647" t="s">
        <v>1620</v>
      </c>
      <c r="K1647" t="s">
        <v>674</v>
      </c>
      <c r="L1647" t="s">
        <v>1621</v>
      </c>
      <c r="M1647" t="s">
        <v>1622</v>
      </c>
      <c r="N1647" t="s">
        <v>1225</v>
      </c>
      <c r="O1647" t="s">
        <v>1189</v>
      </c>
      <c r="P1647" t="s">
        <v>1190</v>
      </c>
      <c r="Q1647" t="s">
        <v>1191</v>
      </c>
      <c r="R1647" t="s">
        <v>24</v>
      </c>
      <c r="S1647" t="s">
        <v>23</v>
      </c>
      <c r="T1647" t="s">
        <v>1622</v>
      </c>
    </row>
    <row r="1648" spans="1:20" x14ac:dyDescent="0.25">
      <c r="A1648" t="s">
        <v>279</v>
      </c>
      <c r="B1648" t="s">
        <v>285</v>
      </c>
      <c r="C1648">
        <v>139</v>
      </c>
      <c r="D1648">
        <v>1</v>
      </c>
      <c r="E1648" t="s">
        <v>1618</v>
      </c>
      <c r="F1648">
        <v>198</v>
      </c>
      <c r="G1648">
        <v>0</v>
      </c>
      <c r="H1648" t="s">
        <v>1162</v>
      </c>
      <c r="I1648" t="s">
        <v>1319</v>
      </c>
      <c r="J1648" t="s">
        <v>1623</v>
      </c>
      <c r="K1648" t="s">
        <v>23</v>
      </c>
      <c r="L1648" t="s">
        <v>24</v>
      </c>
      <c r="M1648" t="s">
        <v>1622</v>
      </c>
      <c r="N1648" t="s">
        <v>23</v>
      </c>
      <c r="O1648" t="s">
        <v>307</v>
      </c>
      <c r="P1648" t="s">
        <v>26</v>
      </c>
      <c r="Q1648" t="s">
        <v>27</v>
      </c>
      <c r="R1648" t="s">
        <v>24</v>
      </c>
      <c r="S1648" t="s">
        <v>23</v>
      </c>
      <c r="T1648" t="s">
        <v>1622</v>
      </c>
    </row>
    <row r="1649" spans="1:20" x14ac:dyDescent="0.25">
      <c r="A1649" t="s">
        <v>46</v>
      </c>
      <c r="B1649" t="s">
        <v>56</v>
      </c>
      <c r="C1649">
        <v>100</v>
      </c>
      <c r="D1649">
        <v>1</v>
      </c>
      <c r="E1649" t="s">
        <v>1618</v>
      </c>
      <c r="F1649">
        <v>280</v>
      </c>
      <c r="G1649">
        <v>30</v>
      </c>
      <c r="H1649" t="s">
        <v>47</v>
      </c>
      <c r="I1649" t="s">
        <v>1619</v>
      </c>
      <c r="J1649" t="s">
        <v>1620</v>
      </c>
      <c r="K1649" t="s">
        <v>674</v>
      </c>
      <c r="L1649" t="s">
        <v>1621</v>
      </c>
      <c r="M1649" t="s">
        <v>1622</v>
      </c>
      <c r="N1649" t="s">
        <v>1225</v>
      </c>
      <c r="O1649" t="s">
        <v>1189</v>
      </c>
      <c r="P1649" t="s">
        <v>1190</v>
      </c>
      <c r="Q1649" t="s">
        <v>1191</v>
      </c>
      <c r="R1649" t="s">
        <v>24</v>
      </c>
      <c r="S1649" t="s">
        <v>23</v>
      </c>
      <c r="T1649" t="s">
        <v>1622</v>
      </c>
    </row>
    <row r="1650" spans="1:20" x14ac:dyDescent="0.25">
      <c r="A1650" t="s">
        <v>280</v>
      </c>
      <c r="B1650" t="s">
        <v>286</v>
      </c>
      <c r="C1650">
        <v>139</v>
      </c>
      <c r="D1650">
        <v>1</v>
      </c>
      <c r="E1650" t="s">
        <v>1618</v>
      </c>
      <c r="F1650">
        <v>198</v>
      </c>
      <c r="G1650">
        <v>0</v>
      </c>
      <c r="H1650" t="s">
        <v>1162</v>
      </c>
      <c r="I1650" t="s">
        <v>1319</v>
      </c>
      <c r="J1650" t="s">
        <v>1623</v>
      </c>
      <c r="K1650" t="s">
        <v>23</v>
      </c>
      <c r="L1650" t="s">
        <v>24</v>
      </c>
      <c r="M1650" t="s">
        <v>1622</v>
      </c>
      <c r="N1650" t="s">
        <v>23</v>
      </c>
      <c r="O1650" t="s">
        <v>307</v>
      </c>
      <c r="P1650" t="s">
        <v>26</v>
      </c>
      <c r="Q1650" t="s">
        <v>27</v>
      </c>
      <c r="R1650" t="s">
        <v>24</v>
      </c>
      <c r="S1650" t="s">
        <v>23</v>
      </c>
      <c r="T1650" t="s">
        <v>1622</v>
      </c>
    </row>
    <row r="1651" spans="1:20" x14ac:dyDescent="0.25">
      <c r="A1651" t="s">
        <v>139</v>
      </c>
      <c r="B1651" t="s">
        <v>112</v>
      </c>
      <c r="C1651">
        <v>100</v>
      </c>
      <c r="D1651">
        <v>1</v>
      </c>
      <c r="E1651" t="s">
        <v>1618</v>
      </c>
      <c r="F1651">
        <v>280</v>
      </c>
      <c r="G1651">
        <v>30</v>
      </c>
      <c r="H1651" t="s">
        <v>47</v>
      </c>
      <c r="I1651" t="s">
        <v>1619</v>
      </c>
      <c r="J1651" t="s">
        <v>1620</v>
      </c>
      <c r="K1651" t="s">
        <v>674</v>
      </c>
      <c r="L1651" t="s">
        <v>1621</v>
      </c>
      <c r="M1651" t="s">
        <v>1622</v>
      </c>
      <c r="N1651" t="s">
        <v>1225</v>
      </c>
      <c r="O1651" t="s">
        <v>1189</v>
      </c>
      <c r="P1651" t="s">
        <v>1190</v>
      </c>
      <c r="Q1651" t="s">
        <v>1191</v>
      </c>
      <c r="R1651" t="s">
        <v>24</v>
      </c>
      <c r="S1651" t="s">
        <v>23</v>
      </c>
      <c r="T1651" t="s">
        <v>1622</v>
      </c>
    </row>
    <row r="1652" spans="1:20" x14ac:dyDescent="0.25">
      <c r="A1652" t="s">
        <v>20</v>
      </c>
      <c r="B1652" t="s">
        <v>21</v>
      </c>
      <c r="C1652">
        <v>50</v>
      </c>
      <c r="D1652">
        <v>1</v>
      </c>
      <c r="E1652" t="s">
        <v>1624</v>
      </c>
      <c r="F1652">
        <v>285</v>
      </c>
      <c r="G1652">
        <v>35</v>
      </c>
      <c r="H1652" t="s">
        <v>47</v>
      </c>
      <c r="I1652" t="s">
        <v>1625</v>
      </c>
      <c r="J1652" t="s">
        <v>1626</v>
      </c>
      <c r="K1652" t="s">
        <v>1299</v>
      </c>
      <c r="L1652" t="s">
        <v>1627</v>
      </c>
      <c r="M1652" t="s">
        <v>1628</v>
      </c>
      <c r="N1652" t="s">
        <v>23</v>
      </c>
      <c r="O1652" t="s">
        <v>63</v>
      </c>
      <c r="P1652" t="s">
        <v>54</v>
      </c>
      <c r="Q1652" t="s">
        <v>55</v>
      </c>
      <c r="R1652" t="s">
        <v>24</v>
      </c>
      <c r="S1652" t="s">
        <v>23</v>
      </c>
      <c r="T1652" t="s">
        <v>1628</v>
      </c>
    </row>
    <row r="1653" spans="1:20" x14ac:dyDescent="0.25">
      <c r="A1653" t="s">
        <v>28</v>
      </c>
      <c r="B1653" t="s">
        <v>29</v>
      </c>
      <c r="C1653">
        <v>50</v>
      </c>
      <c r="D1653">
        <v>1</v>
      </c>
      <c r="E1653" t="s">
        <v>1624</v>
      </c>
      <c r="F1653">
        <v>285</v>
      </c>
      <c r="G1653">
        <v>35</v>
      </c>
      <c r="H1653" t="s">
        <v>47</v>
      </c>
      <c r="I1653" t="s">
        <v>1625</v>
      </c>
      <c r="J1653" t="s">
        <v>1626</v>
      </c>
      <c r="K1653" t="s">
        <v>1299</v>
      </c>
      <c r="L1653" t="s">
        <v>1627</v>
      </c>
      <c r="M1653" t="s">
        <v>1628</v>
      </c>
      <c r="N1653" t="s">
        <v>23</v>
      </c>
      <c r="O1653" t="s">
        <v>63</v>
      </c>
      <c r="P1653" t="s">
        <v>54</v>
      </c>
      <c r="Q1653" t="s">
        <v>55</v>
      </c>
      <c r="R1653" t="s">
        <v>24</v>
      </c>
      <c r="S1653" t="s">
        <v>23</v>
      </c>
      <c r="T1653" t="s">
        <v>1628</v>
      </c>
    </row>
    <row r="1654" spans="1:20" x14ac:dyDescent="0.25">
      <c r="A1654" t="s">
        <v>30</v>
      </c>
      <c r="B1654" t="s">
        <v>31</v>
      </c>
      <c r="C1654">
        <v>50</v>
      </c>
      <c r="D1654">
        <v>1</v>
      </c>
      <c r="E1654" t="s">
        <v>1624</v>
      </c>
      <c r="F1654">
        <v>285</v>
      </c>
      <c r="G1654">
        <v>35</v>
      </c>
      <c r="H1654" t="s">
        <v>47</v>
      </c>
      <c r="I1654" t="s">
        <v>1625</v>
      </c>
      <c r="J1654" t="s">
        <v>1626</v>
      </c>
      <c r="K1654" t="s">
        <v>1299</v>
      </c>
      <c r="L1654" t="s">
        <v>1627</v>
      </c>
      <c r="M1654" t="s">
        <v>1628</v>
      </c>
      <c r="N1654" t="s">
        <v>23</v>
      </c>
      <c r="O1654" t="s">
        <v>63</v>
      </c>
      <c r="P1654" t="s">
        <v>54</v>
      </c>
      <c r="Q1654" t="s">
        <v>55</v>
      </c>
      <c r="R1654" t="s">
        <v>24</v>
      </c>
      <c r="S1654" t="s">
        <v>23</v>
      </c>
      <c r="T1654" t="s">
        <v>1628</v>
      </c>
    </row>
    <row r="1655" spans="1:20" x14ac:dyDescent="0.25">
      <c r="A1655" t="s">
        <v>36</v>
      </c>
      <c r="B1655" t="s">
        <v>37</v>
      </c>
      <c r="C1655">
        <v>60</v>
      </c>
      <c r="D1655">
        <v>1</v>
      </c>
      <c r="E1655" t="s">
        <v>1624</v>
      </c>
      <c r="F1655">
        <v>285</v>
      </c>
      <c r="G1655">
        <v>35</v>
      </c>
      <c r="H1655" t="s">
        <v>47</v>
      </c>
      <c r="I1655" t="s">
        <v>1625</v>
      </c>
      <c r="J1655" t="s">
        <v>1626</v>
      </c>
      <c r="K1655" t="s">
        <v>1299</v>
      </c>
      <c r="L1655" t="s">
        <v>1627</v>
      </c>
      <c r="M1655" t="s">
        <v>1628</v>
      </c>
      <c r="N1655" t="s">
        <v>23</v>
      </c>
      <c r="O1655" t="s">
        <v>63</v>
      </c>
      <c r="P1655" t="s">
        <v>54</v>
      </c>
      <c r="Q1655" t="s">
        <v>55</v>
      </c>
      <c r="R1655" t="s">
        <v>24</v>
      </c>
      <c r="S1655" t="s">
        <v>23</v>
      </c>
      <c r="T1655" t="s">
        <v>1628</v>
      </c>
    </row>
    <row r="1656" spans="1:20" x14ac:dyDescent="0.25">
      <c r="A1656" t="s">
        <v>34</v>
      </c>
      <c r="B1656" t="s">
        <v>35</v>
      </c>
      <c r="C1656">
        <v>60</v>
      </c>
      <c r="D1656">
        <v>1</v>
      </c>
      <c r="E1656" t="s">
        <v>1624</v>
      </c>
      <c r="F1656">
        <v>285</v>
      </c>
      <c r="G1656">
        <v>35</v>
      </c>
      <c r="H1656" t="s">
        <v>47</v>
      </c>
      <c r="I1656" t="s">
        <v>1625</v>
      </c>
      <c r="J1656" t="s">
        <v>1626</v>
      </c>
      <c r="K1656" t="s">
        <v>1299</v>
      </c>
      <c r="L1656" t="s">
        <v>1627</v>
      </c>
      <c r="M1656" t="s">
        <v>1628</v>
      </c>
      <c r="N1656" t="s">
        <v>23</v>
      </c>
      <c r="O1656" t="s">
        <v>63</v>
      </c>
      <c r="P1656" t="s">
        <v>54</v>
      </c>
      <c r="Q1656" t="s">
        <v>55</v>
      </c>
      <c r="R1656" t="s">
        <v>24</v>
      </c>
      <c r="S1656" t="s">
        <v>23</v>
      </c>
      <c r="T1656" t="s">
        <v>1628</v>
      </c>
    </row>
    <row r="1657" spans="1:20" x14ac:dyDescent="0.25">
      <c r="A1657" t="s">
        <v>42</v>
      </c>
      <c r="B1657" t="s">
        <v>43</v>
      </c>
      <c r="C1657">
        <v>30</v>
      </c>
      <c r="D1657">
        <v>6</v>
      </c>
      <c r="E1657" t="s">
        <v>1629</v>
      </c>
      <c r="F1657">
        <v>400</v>
      </c>
      <c r="G1657">
        <v>0</v>
      </c>
      <c r="H1657" t="s">
        <v>22</v>
      </c>
      <c r="I1657" t="s">
        <v>1630</v>
      </c>
      <c r="J1657" t="s">
        <v>335</v>
      </c>
      <c r="K1657" t="s">
        <v>23</v>
      </c>
      <c r="L1657" t="s">
        <v>24</v>
      </c>
      <c r="M1657" t="s">
        <v>1631</v>
      </c>
      <c r="N1657" t="s">
        <v>23</v>
      </c>
      <c r="O1657" t="s">
        <v>58</v>
      </c>
      <c r="P1657" t="s">
        <v>26</v>
      </c>
      <c r="Q1657" t="s">
        <v>33</v>
      </c>
      <c r="R1657" t="s">
        <v>24</v>
      </c>
      <c r="S1657" t="s">
        <v>23</v>
      </c>
      <c r="T1657" t="s">
        <v>1631</v>
      </c>
    </row>
    <row r="1658" spans="1:20" x14ac:dyDescent="0.25">
      <c r="A1658" t="s">
        <v>44</v>
      </c>
      <c r="B1658" t="s">
        <v>45</v>
      </c>
      <c r="C1658">
        <v>36.666666666666664</v>
      </c>
      <c r="D1658">
        <v>6</v>
      </c>
      <c r="E1658" t="s">
        <v>1629</v>
      </c>
      <c r="F1658">
        <v>400</v>
      </c>
      <c r="G1658">
        <v>0</v>
      </c>
      <c r="H1658" t="s">
        <v>22</v>
      </c>
      <c r="I1658" t="s">
        <v>1630</v>
      </c>
      <c r="J1658" t="s">
        <v>335</v>
      </c>
      <c r="K1658" t="s">
        <v>23</v>
      </c>
      <c r="L1658" t="s">
        <v>24</v>
      </c>
      <c r="M1658" t="s">
        <v>1631</v>
      </c>
      <c r="N1658" t="s">
        <v>23</v>
      </c>
      <c r="O1658" t="s">
        <v>58</v>
      </c>
      <c r="P1658" t="s">
        <v>26</v>
      </c>
      <c r="Q1658" t="s">
        <v>33</v>
      </c>
      <c r="R1658" t="s">
        <v>24</v>
      </c>
      <c r="S1658" t="s">
        <v>23</v>
      </c>
      <c r="T1658" t="s">
        <v>1631</v>
      </c>
    </row>
    <row r="1659" spans="1:20" x14ac:dyDescent="0.25">
      <c r="A1659" t="s">
        <v>20</v>
      </c>
      <c r="B1659" t="s">
        <v>21</v>
      </c>
      <c r="C1659">
        <v>60</v>
      </c>
      <c r="D1659">
        <v>1</v>
      </c>
      <c r="E1659" t="s">
        <v>1632</v>
      </c>
      <c r="F1659">
        <v>95.95</v>
      </c>
      <c r="G1659">
        <v>5</v>
      </c>
      <c r="H1659" t="s">
        <v>47</v>
      </c>
      <c r="I1659" t="s">
        <v>1633</v>
      </c>
      <c r="J1659" t="s">
        <v>1634</v>
      </c>
      <c r="K1659" t="s">
        <v>1635</v>
      </c>
      <c r="L1659" t="s">
        <v>1636</v>
      </c>
      <c r="M1659" t="s">
        <v>1637</v>
      </c>
      <c r="N1659" t="s">
        <v>23</v>
      </c>
      <c r="O1659" t="s">
        <v>48</v>
      </c>
      <c r="P1659" t="s">
        <v>49</v>
      </c>
      <c r="Q1659" t="s">
        <v>50</v>
      </c>
      <c r="R1659" t="s">
        <v>24</v>
      </c>
      <c r="S1659" t="s">
        <v>23</v>
      </c>
      <c r="T1659" t="s">
        <v>1637</v>
      </c>
    </row>
    <row r="1660" spans="1:20" x14ac:dyDescent="0.25">
      <c r="A1660" t="s">
        <v>28</v>
      </c>
      <c r="B1660" t="s">
        <v>29</v>
      </c>
      <c r="C1660">
        <v>60</v>
      </c>
      <c r="D1660">
        <v>1</v>
      </c>
      <c r="E1660" t="s">
        <v>1632</v>
      </c>
      <c r="F1660">
        <v>95.95</v>
      </c>
      <c r="G1660">
        <v>5</v>
      </c>
      <c r="H1660" t="s">
        <v>47</v>
      </c>
      <c r="I1660" t="s">
        <v>1633</v>
      </c>
      <c r="J1660" t="s">
        <v>1634</v>
      </c>
      <c r="K1660" t="s">
        <v>1635</v>
      </c>
      <c r="L1660" t="s">
        <v>1636</v>
      </c>
      <c r="M1660" t="s">
        <v>1637</v>
      </c>
      <c r="N1660" t="s">
        <v>23</v>
      </c>
      <c r="O1660" t="s">
        <v>48</v>
      </c>
      <c r="P1660" t="s">
        <v>49</v>
      </c>
      <c r="Q1660" t="s">
        <v>50</v>
      </c>
      <c r="R1660" t="s">
        <v>24</v>
      </c>
      <c r="S1660" t="s">
        <v>23</v>
      </c>
      <c r="T1660" t="s">
        <v>1637</v>
      </c>
    </row>
    <row r="1661" spans="1:20" x14ac:dyDescent="0.25">
      <c r="A1661" t="s">
        <v>30</v>
      </c>
      <c r="B1661" t="s">
        <v>31</v>
      </c>
      <c r="C1661">
        <v>60</v>
      </c>
      <c r="D1661">
        <v>1</v>
      </c>
      <c r="E1661" t="s">
        <v>1632</v>
      </c>
      <c r="F1661">
        <v>95.95</v>
      </c>
      <c r="G1661">
        <v>5</v>
      </c>
      <c r="H1661" t="s">
        <v>47</v>
      </c>
      <c r="I1661" t="s">
        <v>1633</v>
      </c>
      <c r="J1661" t="s">
        <v>1634</v>
      </c>
      <c r="K1661" t="s">
        <v>1635</v>
      </c>
      <c r="L1661" t="s">
        <v>1636</v>
      </c>
      <c r="M1661" t="s">
        <v>1637</v>
      </c>
      <c r="N1661" t="s">
        <v>23</v>
      </c>
      <c r="O1661" t="s">
        <v>48</v>
      </c>
      <c r="P1661" t="s">
        <v>49</v>
      </c>
      <c r="Q1661" t="s">
        <v>50</v>
      </c>
      <c r="R1661" t="s">
        <v>24</v>
      </c>
      <c r="S1661" t="s">
        <v>23</v>
      </c>
      <c r="T1661" t="s">
        <v>1637</v>
      </c>
    </row>
    <row r="1662" spans="1:20" x14ac:dyDescent="0.25">
      <c r="A1662" t="s">
        <v>148</v>
      </c>
      <c r="B1662" t="s">
        <v>149</v>
      </c>
      <c r="C1662">
        <v>50</v>
      </c>
      <c r="D1662">
        <v>1</v>
      </c>
      <c r="E1662" t="s">
        <v>1638</v>
      </c>
      <c r="F1662">
        <v>200</v>
      </c>
      <c r="G1662">
        <v>0</v>
      </c>
      <c r="H1662" t="s">
        <v>47</v>
      </c>
      <c r="I1662" t="s">
        <v>1639</v>
      </c>
      <c r="J1662" t="s">
        <v>337</v>
      </c>
      <c r="K1662" t="s">
        <v>23</v>
      </c>
      <c r="L1662" t="s">
        <v>24</v>
      </c>
      <c r="M1662" t="s">
        <v>1637</v>
      </c>
      <c r="N1662" t="s">
        <v>23</v>
      </c>
      <c r="O1662" t="s">
        <v>25</v>
      </c>
      <c r="P1662" t="s">
        <v>26</v>
      </c>
      <c r="Q1662" t="s">
        <v>27</v>
      </c>
      <c r="R1662" t="s">
        <v>24</v>
      </c>
      <c r="S1662" t="s">
        <v>23</v>
      </c>
      <c r="T1662" t="s">
        <v>1637</v>
      </c>
    </row>
    <row r="1663" spans="1:20" x14ac:dyDescent="0.25">
      <c r="A1663" t="s">
        <v>152</v>
      </c>
      <c r="B1663" t="s">
        <v>153</v>
      </c>
      <c r="C1663">
        <v>50</v>
      </c>
      <c r="D1663">
        <v>1</v>
      </c>
      <c r="E1663" t="s">
        <v>1638</v>
      </c>
      <c r="F1663">
        <v>200</v>
      </c>
      <c r="G1663">
        <v>0</v>
      </c>
      <c r="H1663" t="s">
        <v>47</v>
      </c>
      <c r="I1663" t="s">
        <v>1639</v>
      </c>
      <c r="J1663" t="s">
        <v>337</v>
      </c>
      <c r="K1663" t="s">
        <v>23</v>
      </c>
      <c r="L1663" t="s">
        <v>24</v>
      </c>
      <c r="M1663" t="s">
        <v>1637</v>
      </c>
      <c r="N1663" t="s">
        <v>23</v>
      </c>
      <c r="O1663" t="s">
        <v>25</v>
      </c>
      <c r="P1663" t="s">
        <v>26</v>
      </c>
      <c r="Q1663" t="s">
        <v>27</v>
      </c>
      <c r="R1663" t="s">
        <v>24</v>
      </c>
      <c r="S1663" t="s">
        <v>23</v>
      </c>
      <c r="T1663" t="s">
        <v>1637</v>
      </c>
    </row>
    <row r="1664" spans="1:20" x14ac:dyDescent="0.25">
      <c r="A1664" t="s">
        <v>34</v>
      </c>
      <c r="B1664" t="s">
        <v>35</v>
      </c>
      <c r="C1664">
        <v>50</v>
      </c>
      <c r="D1664">
        <v>1</v>
      </c>
      <c r="E1664" t="s">
        <v>1638</v>
      </c>
      <c r="F1664">
        <v>200</v>
      </c>
      <c r="G1664">
        <v>0</v>
      </c>
      <c r="H1664" t="s">
        <v>47</v>
      </c>
      <c r="I1664" t="s">
        <v>1639</v>
      </c>
      <c r="J1664" t="s">
        <v>337</v>
      </c>
      <c r="K1664" t="s">
        <v>23</v>
      </c>
      <c r="L1664" t="s">
        <v>24</v>
      </c>
      <c r="M1664" t="s">
        <v>1637</v>
      </c>
      <c r="N1664" t="s">
        <v>23</v>
      </c>
      <c r="O1664" t="s">
        <v>25</v>
      </c>
      <c r="P1664" t="s">
        <v>26</v>
      </c>
      <c r="Q1664" t="s">
        <v>27</v>
      </c>
      <c r="R1664" t="s">
        <v>24</v>
      </c>
      <c r="S1664" t="s">
        <v>23</v>
      </c>
      <c r="T1664" t="s">
        <v>1637</v>
      </c>
    </row>
    <row r="1665" spans="1:20" x14ac:dyDescent="0.25">
      <c r="A1665" t="s">
        <v>38</v>
      </c>
      <c r="B1665" t="s">
        <v>39</v>
      </c>
      <c r="C1665">
        <v>50</v>
      </c>
      <c r="D1665">
        <v>1</v>
      </c>
      <c r="E1665" t="s">
        <v>1638</v>
      </c>
      <c r="F1665">
        <v>200</v>
      </c>
      <c r="G1665">
        <v>0</v>
      </c>
      <c r="H1665" t="s">
        <v>47</v>
      </c>
      <c r="I1665" t="s">
        <v>1639</v>
      </c>
      <c r="J1665" t="s">
        <v>337</v>
      </c>
      <c r="K1665" t="s">
        <v>23</v>
      </c>
      <c r="L1665" t="s">
        <v>24</v>
      </c>
      <c r="M1665" t="s">
        <v>1637</v>
      </c>
      <c r="N1665" t="s">
        <v>23</v>
      </c>
      <c r="O1665" t="s">
        <v>25</v>
      </c>
      <c r="P1665" t="s">
        <v>26</v>
      </c>
      <c r="Q1665" t="s">
        <v>27</v>
      </c>
      <c r="R1665" t="s">
        <v>24</v>
      </c>
      <c r="S1665" t="s">
        <v>23</v>
      </c>
      <c r="T1665" t="s">
        <v>1637</v>
      </c>
    </row>
    <row r="1666" spans="1:20" x14ac:dyDescent="0.25">
      <c r="A1666" t="s">
        <v>59</v>
      </c>
      <c r="B1666" t="s">
        <v>60</v>
      </c>
      <c r="C1666">
        <v>50</v>
      </c>
      <c r="D1666">
        <v>1</v>
      </c>
      <c r="E1666" t="s">
        <v>1638</v>
      </c>
      <c r="F1666">
        <v>200</v>
      </c>
      <c r="G1666">
        <v>0</v>
      </c>
      <c r="H1666" t="s">
        <v>47</v>
      </c>
      <c r="I1666" t="s">
        <v>1639</v>
      </c>
      <c r="J1666" t="s">
        <v>337</v>
      </c>
      <c r="K1666" t="s">
        <v>23</v>
      </c>
      <c r="L1666" t="s">
        <v>24</v>
      </c>
      <c r="M1666" t="s">
        <v>1637</v>
      </c>
      <c r="N1666" t="s">
        <v>23</v>
      </c>
      <c r="O1666" t="s">
        <v>25</v>
      </c>
      <c r="P1666" t="s">
        <v>26</v>
      </c>
      <c r="Q1666" t="s">
        <v>27</v>
      </c>
      <c r="R1666" t="s">
        <v>24</v>
      </c>
      <c r="S1666" t="s">
        <v>23</v>
      </c>
      <c r="T1666" t="s">
        <v>1637</v>
      </c>
    </row>
    <row r="1667" spans="1:20" x14ac:dyDescent="0.25">
      <c r="A1667" t="s">
        <v>36</v>
      </c>
      <c r="B1667" t="s">
        <v>37</v>
      </c>
      <c r="C1667">
        <v>50</v>
      </c>
      <c r="D1667">
        <v>1</v>
      </c>
      <c r="E1667" t="s">
        <v>1638</v>
      </c>
      <c r="F1667">
        <v>200</v>
      </c>
      <c r="G1667">
        <v>0</v>
      </c>
      <c r="H1667" t="s">
        <v>47</v>
      </c>
      <c r="I1667" t="s">
        <v>1639</v>
      </c>
      <c r="J1667" t="s">
        <v>337</v>
      </c>
      <c r="K1667" t="s">
        <v>23</v>
      </c>
      <c r="L1667" t="s">
        <v>24</v>
      </c>
      <c r="M1667" t="s">
        <v>1637</v>
      </c>
      <c r="N1667" t="s">
        <v>23</v>
      </c>
      <c r="O1667" t="s">
        <v>25</v>
      </c>
      <c r="P1667" t="s">
        <v>26</v>
      </c>
      <c r="Q1667" t="s">
        <v>27</v>
      </c>
      <c r="R1667" t="s">
        <v>24</v>
      </c>
      <c r="S1667" t="s">
        <v>23</v>
      </c>
      <c r="T1667" t="s">
        <v>1637</v>
      </c>
    </row>
    <row r="1668" spans="1:20" x14ac:dyDescent="0.25">
      <c r="A1668" t="s">
        <v>42</v>
      </c>
      <c r="B1668" t="s">
        <v>43</v>
      </c>
      <c r="C1668">
        <v>66.666666666666671</v>
      </c>
      <c r="D1668">
        <v>3</v>
      </c>
      <c r="E1668" t="s">
        <v>1640</v>
      </c>
      <c r="F1668">
        <v>106</v>
      </c>
      <c r="G1668">
        <v>6</v>
      </c>
      <c r="H1668" t="s">
        <v>1162</v>
      </c>
      <c r="I1668" t="s">
        <v>1641</v>
      </c>
      <c r="J1668" t="s">
        <v>348</v>
      </c>
      <c r="K1668" t="s">
        <v>23</v>
      </c>
      <c r="L1668" t="s">
        <v>24</v>
      </c>
      <c r="M1668" t="s">
        <v>1642</v>
      </c>
      <c r="N1668" t="s">
        <v>23</v>
      </c>
      <c r="O1668" t="s">
        <v>32</v>
      </c>
      <c r="P1668" t="s">
        <v>26</v>
      </c>
      <c r="Q1668" t="s">
        <v>33</v>
      </c>
      <c r="R1668" t="s">
        <v>24</v>
      </c>
      <c r="S1668" t="s">
        <v>23</v>
      </c>
      <c r="T1668" t="s">
        <v>1642</v>
      </c>
    </row>
    <row r="1669" spans="1:20" x14ac:dyDescent="0.25">
      <c r="A1669" t="s">
        <v>46</v>
      </c>
      <c r="B1669" t="s">
        <v>56</v>
      </c>
      <c r="C1669">
        <v>69.900000000000006</v>
      </c>
      <c r="D1669">
        <v>10</v>
      </c>
      <c r="E1669" t="s">
        <v>1643</v>
      </c>
      <c r="F1669">
        <v>778.4</v>
      </c>
      <c r="G1669">
        <v>39</v>
      </c>
      <c r="H1669" t="s">
        <v>47</v>
      </c>
      <c r="I1669" t="s">
        <v>1644</v>
      </c>
      <c r="J1669" t="s">
        <v>1645</v>
      </c>
      <c r="K1669" t="s">
        <v>1646</v>
      </c>
      <c r="L1669" t="s">
        <v>1647</v>
      </c>
      <c r="M1669" t="s">
        <v>1648</v>
      </c>
      <c r="N1669" t="s">
        <v>23</v>
      </c>
      <c r="O1669" t="s">
        <v>48</v>
      </c>
      <c r="P1669" t="s">
        <v>49</v>
      </c>
      <c r="Q1669" t="s">
        <v>50</v>
      </c>
      <c r="R1669" t="s">
        <v>24</v>
      </c>
      <c r="S1669" t="s">
        <v>23</v>
      </c>
      <c r="T1669" t="s">
        <v>1648</v>
      </c>
    </row>
    <row r="1670" spans="1:20" x14ac:dyDescent="0.25">
      <c r="A1670" t="s">
        <v>20</v>
      </c>
      <c r="B1670" t="s">
        <v>21</v>
      </c>
      <c r="C1670">
        <v>50</v>
      </c>
      <c r="D1670">
        <v>2</v>
      </c>
      <c r="E1670" t="s">
        <v>1649</v>
      </c>
      <c r="F1670">
        <v>200</v>
      </c>
      <c r="G1670">
        <v>0</v>
      </c>
      <c r="H1670" t="s">
        <v>1162</v>
      </c>
      <c r="I1670" t="s">
        <v>1252</v>
      </c>
      <c r="J1670" t="s">
        <v>1163</v>
      </c>
      <c r="K1670" t="s">
        <v>23</v>
      </c>
      <c r="L1670" t="s">
        <v>24</v>
      </c>
      <c r="M1670" t="s">
        <v>1650</v>
      </c>
      <c r="N1670" t="s">
        <v>23</v>
      </c>
      <c r="O1670" t="s">
        <v>307</v>
      </c>
      <c r="P1670" t="s">
        <v>26</v>
      </c>
      <c r="Q1670" t="s">
        <v>27</v>
      </c>
      <c r="R1670" t="s">
        <v>24</v>
      </c>
      <c r="S1670" t="s">
        <v>23</v>
      </c>
      <c r="T1670" t="s">
        <v>1650</v>
      </c>
    </row>
    <row r="1671" spans="1:20" x14ac:dyDescent="0.25">
      <c r="A1671" t="s">
        <v>28</v>
      </c>
      <c r="B1671" t="s">
        <v>29</v>
      </c>
      <c r="C1671">
        <v>50</v>
      </c>
      <c r="D1671">
        <v>2</v>
      </c>
      <c r="E1671" t="s">
        <v>1649</v>
      </c>
      <c r="F1671">
        <v>200</v>
      </c>
      <c r="G1671">
        <v>0</v>
      </c>
      <c r="H1671" t="s">
        <v>1162</v>
      </c>
      <c r="I1671" t="s">
        <v>1252</v>
      </c>
      <c r="J1671" t="s">
        <v>1163</v>
      </c>
      <c r="K1671" t="s">
        <v>23</v>
      </c>
      <c r="L1671" t="s">
        <v>24</v>
      </c>
      <c r="M1671" t="s">
        <v>1650</v>
      </c>
      <c r="N1671" t="s">
        <v>23</v>
      </c>
      <c r="O1671" t="s">
        <v>307</v>
      </c>
      <c r="P1671" t="s">
        <v>26</v>
      </c>
      <c r="Q1671" t="s">
        <v>27</v>
      </c>
      <c r="R1671" t="s">
        <v>24</v>
      </c>
      <c r="S1671" t="s">
        <v>23</v>
      </c>
      <c r="T1671" t="s">
        <v>1650</v>
      </c>
    </row>
    <row r="1672" spans="1:20" x14ac:dyDescent="0.25">
      <c r="A1672" t="s">
        <v>30</v>
      </c>
      <c r="B1672" t="s">
        <v>31</v>
      </c>
      <c r="C1672">
        <v>50</v>
      </c>
      <c r="D1672">
        <v>2</v>
      </c>
      <c r="E1672" t="s">
        <v>1649</v>
      </c>
      <c r="F1672">
        <v>200</v>
      </c>
      <c r="G1672">
        <v>0</v>
      </c>
      <c r="H1672" t="s">
        <v>1162</v>
      </c>
      <c r="I1672" t="s">
        <v>1252</v>
      </c>
      <c r="J1672" t="s">
        <v>1163</v>
      </c>
      <c r="K1672" t="s">
        <v>23</v>
      </c>
      <c r="L1672" t="s">
        <v>24</v>
      </c>
      <c r="M1672" t="s">
        <v>1650</v>
      </c>
      <c r="N1672" t="s">
        <v>23</v>
      </c>
      <c r="O1672" t="s">
        <v>307</v>
      </c>
      <c r="P1672" t="s">
        <v>26</v>
      </c>
      <c r="Q1672" t="s">
        <v>27</v>
      </c>
      <c r="R1672" t="s">
        <v>24</v>
      </c>
      <c r="S1672" t="s">
        <v>23</v>
      </c>
      <c r="T1672" t="s">
        <v>1650</v>
      </c>
    </row>
    <row r="1673" spans="1:20" x14ac:dyDescent="0.25">
      <c r="A1673" t="s">
        <v>20</v>
      </c>
      <c r="B1673" t="s">
        <v>21</v>
      </c>
      <c r="C1673">
        <v>50</v>
      </c>
      <c r="D1673">
        <v>1</v>
      </c>
      <c r="E1673" t="s">
        <v>1651</v>
      </c>
      <c r="F1673">
        <v>544</v>
      </c>
      <c r="G1673">
        <v>79</v>
      </c>
      <c r="H1673" t="s">
        <v>47</v>
      </c>
      <c r="I1673" t="s">
        <v>491</v>
      </c>
      <c r="J1673" t="s">
        <v>492</v>
      </c>
      <c r="K1673" t="s">
        <v>350</v>
      </c>
      <c r="L1673" t="s">
        <v>493</v>
      </c>
      <c r="M1673" t="s">
        <v>1650</v>
      </c>
      <c r="N1673" t="s">
        <v>23</v>
      </c>
      <c r="O1673" t="s">
        <v>63</v>
      </c>
      <c r="P1673" t="s">
        <v>54</v>
      </c>
      <c r="Q1673" t="s">
        <v>55</v>
      </c>
      <c r="R1673" t="s">
        <v>24</v>
      </c>
      <c r="S1673" t="s">
        <v>23</v>
      </c>
      <c r="T1673" t="s">
        <v>1652</v>
      </c>
    </row>
    <row r="1674" spans="1:20" x14ac:dyDescent="0.25">
      <c r="A1674" t="s">
        <v>28</v>
      </c>
      <c r="B1674" t="s">
        <v>29</v>
      </c>
      <c r="C1674">
        <v>50</v>
      </c>
      <c r="D1674">
        <v>1</v>
      </c>
      <c r="E1674" t="s">
        <v>1651</v>
      </c>
      <c r="F1674">
        <v>544</v>
      </c>
      <c r="G1674">
        <v>79</v>
      </c>
      <c r="H1674" t="s">
        <v>47</v>
      </c>
      <c r="I1674" t="s">
        <v>491</v>
      </c>
      <c r="J1674" t="s">
        <v>492</v>
      </c>
      <c r="K1674" t="s">
        <v>350</v>
      </c>
      <c r="L1674" t="s">
        <v>493</v>
      </c>
      <c r="M1674" t="s">
        <v>1650</v>
      </c>
      <c r="N1674" t="s">
        <v>23</v>
      </c>
      <c r="O1674" t="s">
        <v>63</v>
      </c>
      <c r="P1674" t="s">
        <v>54</v>
      </c>
      <c r="Q1674" t="s">
        <v>55</v>
      </c>
      <c r="R1674" t="s">
        <v>24</v>
      </c>
      <c r="S1674" t="s">
        <v>23</v>
      </c>
      <c r="T1674" t="s">
        <v>1652</v>
      </c>
    </row>
    <row r="1675" spans="1:20" x14ac:dyDescent="0.25">
      <c r="A1675" t="s">
        <v>30</v>
      </c>
      <c r="B1675" t="s">
        <v>31</v>
      </c>
      <c r="C1675">
        <v>50</v>
      </c>
      <c r="D1675">
        <v>1</v>
      </c>
      <c r="E1675" t="s">
        <v>1651</v>
      </c>
      <c r="F1675">
        <v>544</v>
      </c>
      <c r="G1675">
        <v>79</v>
      </c>
      <c r="H1675" t="s">
        <v>47</v>
      </c>
      <c r="I1675" t="s">
        <v>491</v>
      </c>
      <c r="J1675" t="s">
        <v>492</v>
      </c>
      <c r="K1675" t="s">
        <v>350</v>
      </c>
      <c r="L1675" t="s">
        <v>493</v>
      </c>
      <c r="M1675" t="s">
        <v>1650</v>
      </c>
      <c r="N1675" t="s">
        <v>23</v>
      </c>
      <c r="O1675" t="s">
        <v>63</v>
      </c>
      <c r="P1675" t="s">
        <v>54</v>
      </c>
      <c r="Q1675" t="s">
        <v>55</v>
      </c>
      <c r="R1675" t="s">
        <v>24</v>
      </c>
      <c r="S1675" t="s">
        <v>23</v>
      </c>
      <c r="T1675" t="s">
        <v>1652</v>
      </c>
    </row>
    <row r="1676" spans="1:20" x14ac:dyDescent="0.25">
      <c r="A1676" t="s">
        <v>34</v>
      </c>
      <c r="B1676" t="s">
        <v>1470</v>
      </c>
      <c r="C1676">
        <v>65</v>
      </c>
      <c r="D1676">
        <v>1</v>
      </c>
      <c r="E1676" t="s">
        <v>1651</v>
      </c>
      <c r="F1676">
        <v>544</v>
      </c>
      <c r="G1676">
        <v>79</v>
      </c>
      <c r="H1676" t="s">
        <v>47</v>
      </c>
      <c r="I1676" t="s">
        <v>491</v>
      </c>
      <c r="J1676" t="s">
        <v>492</v>
      </c>
      <c r="K1676" t="s">
        <v>350</v>
      </c>
      <c r="L1676" t="s">
        <v>493</v>
      </c>
      <c r="M1676" t="s">
        <v>1650</v>
      </c>
      <c r="N1676" t="s">
        <v>23</v>
      </c>
      <c r="O1676" t="s">
        <v>63</v>
      </c>
      <c r="P1676" t="s">
        <v>54</v>
      </c>
      <c r="Q1676" t="s">
        <v>55</v>
      </c>
      <c r="R1676" t="s">
        <v>24</v>
      </c>
      <c r="S1676" t="s">
        <v>23</v>
      </c>
      <c r="T1676" t="s">
        <v>1652</v>
      </c>
    </row>
    <row r="1677" spans="1:20" x14ac:dyDescent="0.25">
      <c r="A1677" t="s">
        <v>28</v>
      </c>
      <c r="B1677" t="s">
        <v>29</v>
      </c>
      <c r="C1677">
        <v>45</v>
      </c>
      <c r="D1677">
        <v>1</v>
      </c>
      <c r="E1677" t="s">
        <v>1651</v>
      </c>
      <c r="F1677">
        <v>544</v>
      </c>
      <c r="G1677">
        <v>79</v>
      </c>
      <c r="H1677" t="s">
        <v>47</v>
      </c>
      <c r="I1677" t="s">
        <v>491</v>
      </c>
      <c r="J1677" t="s">
        <v>492</v>
      </c>
      <c r="K1677" t="s">
        <v>350</v>
      </c>
      <c r="L1677" t="s">
        <v>493</v>
      </c>
      <c r="M1677" t="s">
        <v>1650</v>
      </c>
      <c r="N1677" t="s">
        <v>23</v>
      </c>
      <c r="O1677" t="s">
        <v>63</v>
      </c>
      <c r="P1677" t="s">
        <v>54</v>
      </c>
      <c r="Q1677" t="s">
        <v>55</v>
      </c>
      <c r="R1677" t="s">
        <v>24</v>
      </c>
      <c r="S1677" t="s">
        <v>23</v>
      </c>
      <c r="T1677" t="s">
        <v>1652</v>
      </c>
    </row>
    <row r="1678" spans="1:20" x14ac:dyDescent="0.25">
      <c r="A1678" t="s">
        <v>51</v>
      </c>
      <c r="B1678" t="s">
        <v>52</v>
      </c>
      <c r="C1678">
        <v>65</v>
      </c>
      <c r="D1678">
        <v>1</v>
      </c>
      <c r="E1678" t="s">
        <v>1651</v>
      </c>
      <c r="F1678">
        <v>544</v>
      </c>
      <c r="G1678">
        <v>79</v>
      </c>
      <c r="H1678" t="s">
        <v>47</v>
      </c>
      <c r="I1678" t="s">
        <v>491</v>
      </c>
      <c r="J1678" t="s">
        <v>492</v>
      </c>
      <c r="K1678" t="s">
        <v>350</v>
      </c>
      <c r="L1678" t="s">
        <v>493</v>
      </c>
      <c r="M1678" t="s">
        <v>1650</v>
      </c>
      <c r="N1678" t="s">
        <v>23</v>
      </c>
      <c r="O1678" t="s">
        <v>63</v>
      </c>
      <c r="P1678" t="s">
        <v>54</v>
      </c>
      <c r="Q1678" t="s">
        <v>55</v>
      </c>
      <c r="R1678" t="s">
        <v>24</v>
      </c>
      <c r="S1678" t="s">
        <v>23</v>
      </c>
      <c r="T1678" t="s">
        <v>1652</v>
      </c>
    </row>
    <row r="1679" spans="1:20" x14ac:dyDescent="0.25">
      <c r="A1679" t="s">
        <v>46</v>
      </c>
      <c r="B1679" t="s">
        <v>56</v>
      </c>
      <c r="C1679">
        <v>80</v>
      </c>
      <c r="D1679">
        <v>2</v>
      </c>
      <c r="E1679" t="s">
        <v>1651</v>
      </c>
      <c r="F1679">
        <v>544</v>
      </c>
      <c r="G1679">
        <v>79</v>
      </c>
      <c r="H1679" t="s">
        <v>47</v>
      </c>
      <c r="I1679" t="s">
        <v>491</v>
      </c>
      <c r="J1679" t="s">
        <v>492</v>
      </c>
      <c r="K1679" t="s">
        <v>350</v>
      </c>
      <c r="L1679" t="s">
        <v>493</v>
      </c>
      <c r="M1679" t="s">
        <v>1650</v>
      </c>
      <c r="N1679" t="s">
        <v>23</v>
      </c>
      <c r="O1679" t="s">
        <v>63</v>
      </c>
      <c r="P1679" t="s">
        <v>54</v>
      </c>
      <c r="Q1679" t="s">
        <v>55</v>
      </c>
      <c r="R1679" t="s">
        <v>24</v>
      </c>
      <c r="S1679" t="s">
        <v>23</v>
      </c>
      <c r="T1679" t="s">
        <v>1652</v>
      </c>
    </row>
    <row r="1680" spans="1:20" x14ac:dyDescent="0.25">
      <c r="A1680" t="s">
        <v>46</v>
      </c>
      <c r="B1680" t="s">
        <v>56</v>
      </c>
      <c r="C1680">
        <v>69.900000000000006</v>
      </c>
      <c r="D1680">
        <v>10</v>
      </c>
      <c r="E1680" t="s">
        <v>1653</v>
      </c>
      <c r="F1680">
        <v>803.2</v>
      </c>
      <c r="G1680">
        <v>64</v>
      </c>
      <c r="H1680" t="s">
        <v>684</v>
      </c>
      <c r="I1680" t="s">
        <v>1644</v>
      </c>
      <c r="J1680" t="s">
        <v>1645</v>
      </c>
      <c r="K1680" t="s">
        <v>1646</v>
      </c>
      <c r="L1680" t="s">
        <v>1647</v>
      </c>
      <c r="M1680" t="s">
        <v>1654</v>
      </c>
      <c r="N1680" t="s">
        <v>23</v>
      </c>
      <c r="O1680" t="s">
        <v>48</v>
      </c>
      <c r="P1680" t="s">
        <v>49</v>
      </c>
      <c r="Q1680" t="s">
        <v>50</v>
      </c>
      <c r="R1680" t="s">
        <v>24</v>
      </c>
      <c r="S1680" t="s">
        <v>23</v>
      </c>
      <c r="T1680" t="s">
        <v>1654</v>
      </c>
    </row>
    <row r="1681" spans="1:20" x14ac:dyDescent="0.25">
      <c r="A1681" t="s">
        <v>148</v>
      </c>
      <c r="B1681" t="s">
        <v>149</v>
      </c>
      <c r="C1681">
        <v>50</v>
      </c>
      <c r="D1681">
        <v>1</v>
      </c>
      <c r="E1681" t="s">
        <v>1655</v>
      </c>
      <c r="F1681">
        <v>200</v>
      </c>
      <c r="G1681">
        <v>0</v>
      </c>
      <c r="H1681" t="s">
        <v>22</v>
      </c>
      <c r="I1681" t="s">
        <v>1656</v>
      </c>
      <c r="J1681" t="s">
        <v>314</v>
      </c>
      <c r="K1681" t="s">
        <v>23</v>
      </c>
      <c r="L1681" t="s">
        <v>24</v>
      </c>
      <c r="M1681" t="s">
        <v>1657</v>
      </c>
      <c r="N1681" t="s">
        <v>23</v>
      </c>
      <c r="O1681" t="s">
        <v>25</v>
      </c>
      <c r="P1681" t="s">
        <v>26</v>
      </c>
      <c r="Q1681" t="s">
        <v>27</v>
      </c>
      <c r="R1681" t="s">
        <v>24</v>
      </c>
      <c r="S1681" t="s">
        <v>23</v>
      </c>
      <c r="T1681" t="s">
        <v>1657</v>
      </c>
    </row>
    <row r="1682" spans="1:20" x14ac:dyDescent="0.25">
      <c r="A1682" t="s">
        <v>152</v>
      </c>
      <c r="B1682" t="s">
        <v>153</v>
      </c>
      <c r="C1682">
        <v>50</v>
      </c>
      <c r="D1682">
        <v>1</v>
      </c>
      <c r="E1682" t="s">
        <v>1655</v>
      </c>
      <c r="F1682">
        <v>200</v>
      </c>
      <c r="G1682">
        <v>0</v>
      </c>
      <c r="H1682" t="s">
        <v>22</v>
      </c>
      <c r="I1682" t="s">
        <v>1656</v>
      </c>
      <c r="J1682" t="s">
        <v>314</v>
      </c>
      <c r="K1682" t="s">
        <v>23</v>
      </c>
      <c r="L1682" t="s">
        <v>24</v>
      </c>
      <c r="M1682" t="s">
        <v>1657</v>
      </c>
      <c r="N1682" t="s">
        <v>23</v>
      </c>
      <c r="O1682" t="s">
        <v>25</v>
      </c>
      <c r="P1682" t="s">
        <v>26</v>
      </c>
      <c r="Q1682" t="s">
        <v>27</v>
      </c>
      <c r="R1682" t="s">
        <v>24</v>
      </c>
      <c r="S1682" t="s">
        <v>23</v>
      </c>
      <c r="T1682" t="s">
        <v>1657</v>
      </c>
    </row>
    <row r="1683" spans="1:20" x14ac:dyDescent="0.25">
      <c r="A1683" t="s">
        <v>34</v>
      </c>
      <c r="B1683" t="s">
        <v>35</v>
      </c>
      <c r="C1683">
        <v>50</v>
      </c>
      <c r="D1683">
        <v>1</v>
      </c>
      <c r="E1683" t="s">
        <v>1655</v>
      </c>
      <c r="F1683">
        <v>200</v>
      </c>
      <c r="G1683">
        <v>0</v>
      </c>
      <c r="H1683" t="s">
        <v>22</v>
      </c>
      <c r="I1683" t="s">
        <v>1656</v>
      </c>
      <c r="J1683" t="s">
        <v>314</v>
      </c>
      <c r="K1683" t="s">
        <v>23</v>
      </c>
      <c r="L1683" t="s">
        <v>24</v>
      </c>
      <c r="M1683" t="s">
        <v>1657</v>
      </c>
      <c r="N1683" t="s">
        <v>23</v>
      </c>
      <c r="O1683" t="s">
        <v>25</v>
      </c>
      <c r="P1683" t="s">
        <v>26</v>
      </c>
      <c r="Q1683" t="s">
        <v>27</v>
      </c>
      <c r="R1683" t="s">
        <v>24</v>
      </c>
      <c r="S1683" t="s">
        <v>23</v>
      </c>
      <c r="T1683" t="s">
        <v>1657</v>
      </c>
    </row>
    <row r="1684" spans="1:20" x14ac:dyDescent="0.25">
      <c r="A1684" t="s">
        <v>38</v>
      </c>
      <c r="B1684" t="s">
        <v>39</v>
      </c>
      <c r="C1684">
        <v>50</v>
      </c>
      <c r="D1684">
        <v>1</v>
      </c>
      <c r="E1684" t="s">
        <v>1655</v>
      </c>
      <c r="F1684">
        <v>200</v>
      </c>
      <c r="G1684">
        <v>0</v>
      </c>
      <c r="H1684" t="s">
        <v>22</v>
      </c>
      <c r="I1684" t="s">
        <v>1656</v>
      </c>
      <c r="J1684" t="s">
        <v>314</v>
      </c>
      <c r="K1684" t="s">
        <v>23</v>
      </c>
      <c r="L1684" t="s">
        <v>24</v>
      </c>
      <c r="M1684" t="s">
        <v>1657</v>
      </c>
      <c r="N1684" t="s">
        <v>23</v>
      </c>
      <c r="O1684" t="s">
        <v>25</v>
      </c>
      <c r="P1684" t="s">
        <v>26</v>
      </c>
      <c r="Q1684" t="s">
        <v>27</v>
      </c>
      <c r="R1684" t="s">
        <v>24</v>
      </c>
      <c r="S1684" t="s">
        <v>23</v>
      </c>
      <c r="T1684" t="s">
        <v>1657</v>
      </c>
    </row>
    <row r="1685" spans="1:20" x14ac:dyDescent="0.25">
      <c r="A1685" t="s">
        <v>59</v>
      </c>
      <c r="B1685" t="s">
        <v>60</v>
      </c>
      <c r="C1685">
        <v>50</v>
      </c>
      <c r="D1685">
        <v>1</v>
      </c>
      <c r="E1685" t="s">
        <v>1655</v>
      </c>
      <c r="F1685">
        <v>200</v>
      </c>
      <c r="G1685">
        <v>0</v>
      </c>
      <c r="H1685" t="s">
        <v>22</v>
      </c>
      <c r="I1685" t="s">
        <v>1656</v>
      </c>
      <c r="J1685" t="s">
        <v>314</v>
      </c>
      <c r="K1685" t="s">
        <v>23</v>
      </c>
      <c r="L1685" t="s">
        <v>24</v>
      </c>
      <c r="M1685" t="s">
        <v>1657</v>
      </c>
      <c r="N1685" t="s">
        <v>23</v>
      </c>
      <c r="O1685" t="s">
        <v>25</v>
      </c>
      <c r="P1685" t="s">
        <v>26</v>
      </c>
      <c r="Q1685" t="s">
        <v>27</v>
      </c>
      <c r="R1685" t="s">
        <v>24</v>
      </c>
      <c r="S1685" t="s">
        <v>23</v>
      </c>
      <c r="T1685" t="s">
        <v>1657</v>
      </c>
    </row>
    <row r="1686" spans="1:20" x14ac:dyDescent="0.25">
      <c r="A1686" t="s">
        <v>36</v>
      </c>
      <c r="B1686" t="s">
        <v>37</v>
      </c>
      <c r="C1686">
        <v>50</v>
      </c>
      <c r="D1686">
        <v>1</v>
      </c>
      <c r="E1686" t="s">
        <v>1655</v>
      </c>
      <c r="F1686">
        <v>200</v>
      </c>
      <c r="G1686">
        <v>0</v>
      </c>
      <c r="H1686" t="s">
        <v>22</v>
      </c>
      <c r="I1686" t="s">
        <v>1656</v>
      </c>
      <c r="J1686" t="s">
        <v>314</v>
      </c>
      <c r="K1686" t="s">
        <v>23</v>
      </c>
      <c r="L1686" t="s">
        <v>24</v>
      </c>
      <c r="M1686" t="s">
        <v>1657</v>
      </c>
      <c r="N1686" t="s">
        <v>23</v>
      </c>
      <c r="O1686" t="s">
        <v>25</v>
      </c>
      <c r="P1686" t="s">
        <v>26</v>
      </c>
      <c r="Q1686" t="s">
        <v>27</v>
      </c>
      <c r="R1686" t="s">
        <v>24</v>
      </c>
      <c r="S1686" t="s">
        <v>23</v>
      </c>
      <c r="T1686" t="s">
        <v>1657</v>
      </c>
    </row>
    <row r="1687" spans="1:20" x14ac:dyDescent="0.25">
      <c r="A1687" t="s">
        <v>36</v>
      </c>
      <c r="B1687" t="s">
        <v>37</v>
      </c>
      <c r="C1687">
        <v>33</v>
      </c>
      <c r="D1687">
        <v>2</v>
      </c>
      <c r="E1687" t="s">
        <v>1658</v>
      </c>
      <c r="F1687">
        <v>200</v>
      </c>
      <c r="G1687">
        <v>0</v>
      </c>
      <c r="H1687" t="s">
        <v>22</v>
      </c>
      <c r="I1687" t="s">
        <v>439</v>
      </c>
      <c r="J1687" t="s">
        <v>1659</v>
      </c>
      <c r="K1687" t="s">
        <v>1660</v>
      </c>
      <c r="L1687" t="s">
        <v>1172</v>
      </c>
      <c r="M1687" t="s">
        <v>1661</v>
      </c>
      <c r="N1687" t="s">
        <v>23</v>
      </c>
      <c r="O1687" t="s">
        <v>63</v>
      </c>
      <c r="P1687" t="s">
        <v>54</v>
      </c>
      <c r="Q1687" t="s">
        <v>55</v>
      </c>
      <c r="R1687" t="s">
        <v>24</v>
      </c>
      <c r="S1687" t="s">
        <v>23</v>
      </c>
      <c r="T1687" t="s">
        <v>1662</v>
      </c>
    </row>
    <row r="1688" spans="1:20" x14ac:dyDescent="0.25">
      <c r="A1688" t="s">
        <v>34</v>
      </c>
      <c r="B1688" t="s">
        <v>35</v>
      </c>
      <c r="C1688">
        <v>33</v>
      </c>
      <c r="D1688">
        <v>2</v>
      </c>
      <c r="E1688" t="s">
        <v>1658</v>
      </c>
      <c r="F1688">
        <v>200</v>
      </c>
      <c r="G1688">
        <v>0</v>
      </c>
      <c r="H1688" t="s">
        <v>22</v>
      </c>
      <c r="I1688" t="s">
        <v>439</v>
      </c>
      <c r="J1688" t="s">
        <v>1659</v>
      </c>
      <c r="K1688" t="s">
        <v>1660</v>
      </c>
      <c r="L1688" t="s">
        <v>1172</v>
      </c>
      <c r="M1688" t="s">
        <v>1661</v>
      </c>
      <c r="N1688" t="s">
        <v>23</v>
      </c>
      <c r="O1688" t="s">
        <v>63</v>
      </c>
      <c r="P1688" t="s">
        <v>54</v>
      </c>
      <c r="Q1688" t="s">
        <v>55</v>
      </c>
      <c r="R1688" t="s">
        <v>24</v>
      </c>
      <c r="S1688" t="s">
        <v>23</v>
      </c>
      <c r="T1688" t="s">
        <v>1662</v>
      </c>
    </row>
    <row r="1689" spans="1:20" x14ac:dyDescent="0.25">
      <c r="A1689" t="s">
        <v>38</v>
      </c>
      <c r="B1689" t="s">
        <v>39</v>
      </c>
      <c r="C1689">
        <v>34</v>
      </c>
      <c r="D1689">
        <v>2</v>
      </c>
      <c r="E1689" t="s">
        <v>1658</v>
      </c>
      <c r="F1689">
        <v>200</v>
      </c>
      <c r="G1689">
        <v>0</v>
      </c>
      <c r="H1689" t="s">
        <v>22</v>
      </c>
      <c r="I1689" t="s">
        <v>439</v>
      </c>
      <c r="J1689" t="s">
        <v>1659</v>
      </c>
      <c r="K1689" t="s">
        <v>1660</v>
      </c>
      <c r="L1689" t="s">
        <v>1172</v>
      </c>
      <c r="M1689" t="s">
        <v>1661</v>
      </c>
      <c r="N1689" t="s">
        <v>23</v>
      </c>
      <c r="O1689" t="s">
        <v>63</v>
      </c>
      <c r="P1689" t="s">
        <v>54</v>
      </c>
      <c r="Q1689" t="s">
        <v>55</v>
      </c>
      <c r="R1689" t="s">
        <v>24</v>
      </c>
      <c r="S1689" t="s">
        <v>23</v>
      </c>
      <c r="T1689" t="s">
        <v>1662</v>
      </c>
    </row>
    <row r="1690" spans="1:20" x14ac:dyDescent="0.25">
      <c r="A1690" t="s">
        <v>20</v>
      </c>
      <c r="B1690" t="s">
        <v>21</v>
      </c>
      <c r="C1690">
        <v>50</v>
      </c>
      <c r="D1690">
        <v>1</v>
      </c>
      <c r="E1690" t="s">
        <v>1663</v>
      </c>
      <c r="F1690">
        <v>106</v>
      </c>
      <c r="G1690">
        <v>6</v>
      </c>
      <c r="H1690" t="s">
        <v>22</v>
      </c>
      <c r="I1690" t="s">
        <v>1664</v>
      </c>
      <c r="J1690" t="s">
        <v>318</v>
      </c>
      <c r="K1690" t="s">
        <v>23</v>
      </c>
      <c r="L1690" t="s">
        <v>24</v>
      </c>
      <c r="M1690" t="s">
        <v>23</v>
      </c>
      <c r="N1690" t="s">
        <v>23</v>
      </c>
      <c r="O1690" t="s">
        <v>58</v>
      </c>
      <c r="P1690" t="s">
        <v>26</v>
      </c>
      <c r="Q1690" t="s">
        <v>23</v>
      </c>
      <c r="R1690" t="s">
        <v>24</v>
      </c>
      <c r="S1690" t="s">
        <v>23</v>
      </c>
      <c r="T1690" t="s">
        <v>1665</v>
      </c>
    </row>
    <row r="1691" spans="1:20" x14ac:dyDescent="0.25">
      <c r="A1691" t="s">
        <v>28</v>
      </c>
      <c r="B1691" t="s">
        <v>29</v>
      </c>
      <c r="C1691">
        <v>50</v>
      </c>
      <c r="D1691">
        <v>1</v>
      </c>
      <c r="E1691" t="s">
        <v>1663</v>
      </c>
      <c r="F1691">
        <v>106</v>
      </c>
      <c r="G1691">
        <v>6</v>
      </c>
      <c r="H1691" t="s">
        <v>22</v>
      </c>
      <c r="I1691" t="s">
        <v>1664</v>
      </c>
      <c r="J1691" t="s">
        <v>318</v>
      </c>
      <c r="K1691" t="s">
        <v>23</v>
      </c>
      <c r="L1691" t="s">
        <v>24</v>
      </c>
      <c r="M1691" t="s">
        <v>23</v>
      </c>
      <c r="N1691" t="s">
        <v>23</v>
      </c>
      <c r="O1691" t="s">
        <v>58</v>
      </c>
      <c r="P1691" t="s">
        <v>26</v>
      </c>
      <c r="Q1691" t="s">
        <v>23</v>
      </c>
      <c r="R1691" t="s">
        <v>24</v>
      </c>
      <c r="S1691" t="s">
        <v>23</v>
      </c>
      <c r="T1691" t="s">
        <v>1665</v>
      </c>
    </row>
    <row r="1692" spans="1:20" x14ac:dyDescent="0.25">
      <c r="A1692" t="s">
        <v>30</v>
      </c>
      <c r="B1692" t="s">
        <v>31</v>
      </c>
      <c r="C1692">
        <v>50</v>
      </c>
      <c r="D1692">
        <v>1</v>
      </c>
      <c r="E1692" t="s">
        <v>1663</v>
      </c>
      <c r="F1692">
        <v>106</v>
      </c>
      <c r="G1692">
        <v>6</v>
      </c>
      <c r="H1692" t="s">
        <v>22</v>
      </c>
      <c r="I1692" t="s">
        <v>1664</v>
      </c>
      <c r="J1692" t="s">
        <v>318</v>
      </c>
      <c r="K1692" t="s">
        <v>23</v>
      </c>
      <c r="L1692" t="s">
        <v>24</v>
      </c>
      <c r="M1692" t="s">
        <v>23</v>
      </c>
      <c r="N1692" t="s">
        <v>23</v>
      </c>
      <c r="O1692" t="s">
        <v>58</v>
      </c>
      <c r="P1692" t="s">
        <v>26</v>
      </c>
      <c r="Q1692" t="s">
        <v>23</v>
      </c>
      <c r="R1692" t="s">
        <v>24</v>
      </c>
      <c r="S1692" t="s">
        <v>23</v>
      </c>
      <c r="T1692" t="s">
        <v>1665</v>
      </c>
    </row>
    <row r="1693" spans="1:20" x14ac:dyDescent="0.25">
      <c r="A1693" t="s">
        <v>279</v>
      </c>
      <c r="B1693" t="s">
        <v>285</v>
      </c>
      <c r="C1693">
        <v>139</v>
      </c>
      <c r="D1693">
        <v>1</v>
      </c>
      <c r="E1693" t="s">
        <v>1666</v>
      </c>
      <c r="F1693">
        <v>105</v>
      </c>
      <c r="G1693">
        <v>6</v>
      </c>
      <c r="H1693" t="s">
        <v>1162</v>
      </c>
      <c r="I1693" t="s">
        <v>1667</v>
      </c>
      <c r="J1693" t="s">
        <v>318</v>
      </c>
      <c r="K1693" t="s">
        <v>23</v>
      </c>
      <c r="L1693" t="s">
        <v>24</v>
      </c>
      <c r="M1693" t="s">
        <v>1668</v>
      </c>
      <c r="N1693" t="s">
        <v>23</v>
      </c>
      <c r="O1693" t="s">
        <v>32</v>
      </c>
      <c r="P1693" t="s">
        <v>26</v>
      </c>
      <c r="Q1693" t="s">
        <v>33</v>
      </c>
      <c r="R1693" t="s">
        <v>24</v>
      </c>
      <c r="S1693" t="s">
        <v>23</v>
      </c>
      <c r="T1693" t="s">
        <v>1669</v>
      </c>
    </row>
    <row r="1694" spans="1:20" x14ac:dyDescent="0.25">
      <c r="A1694" t="s">
        <v>279</v>
      </c>
      <c r="B1694" t="s">
        <v>285</v>
      </c>
      <c r="C1694">
        <v>139</v>
      </c>
      <c r="D1694">
        <v>1</v>
      </c>
      <c r="E1694" t="s">
        <v>1670</v>
      </c>
      <c r="F1694">
        <v>297</v>
      </c>
      <c r="G1694">
        <v>0</v>
      </c>
      <c r="H1694" t="s">
        <v>1162</v>
      </c>
      <c r="I1694" t="s">
        <v>1263</v>
      </c>
      <c r="J1694" t="s">
        <v>302</v>
      </c>
      <c r="K1694" t="s">
        <v>23</v>
      </c>
      <c r="L1694" t="s">
        <v>24</v>
      </c>
      <c r="M1694" t="s">
        <v>1671</v>
      </c>
      <c r="N1694" t="s">
        <v>23</v>
      </c>
      <c r="O1694" t="s">
        <v>307</v>
      </c>
      <c r="P1694" t="s">
        <v>26</v>
      </c>
      <c r="Q1694" t="s">
        <v>27</v>
      </c>
      <c r="R1694" t="s">
        <v>24</v>
      </c>
      <c r="S1694" t="s">
        <v>23</v>
      </c>
      <c r="T1694" t="s">
        <v>1671</v>
      </c>
    </row>
    <row r="1695" spans="1:20" x14ac:dyDescent="0.25">
      <c r="A1695" t="s">
        <v>280</v>
      </c>
      <c r="B1695" t="s">
        <v>286</v>
      </c>
      <c r="C1695">
        <v>139</v>
      </c>
      <c r="D1695">
        <v>1</v>
      </c>
      <c r="E1695" t="s">
        <v>1670</v>
      </c>
      <c r="F1695">
        <v>297</v>
      </c>
      <c r="G1695">
        <v>0</v>
      </c>
      <c r="H1695" t="s">
        <v>1162</v>
      </c>
      <c r="I1695" t="s">
        <v>1263</v>
      </c>
      <c r="J1695" t="s">
        <v>302</v>
      </c>
      <c r="K1695" t="s">
        <v>23</v>
      </c>
      <c r="L1695" t="s">
        <v>24</v>
      </c>
      <c r="M1695" t="s">
        <v>1671</v>
      </c>
      <c r="N1695" t="s">
        <v>23</v>
      </c>
      <c r="O1695" t="s">
        <v>307</v>
      </c>
      <c r="P1695" t="s">
        <v>26</v>
      </c>
      <c r="Q1695" t="s">
        <v>27</v>
      </c>
      <c r="R1695" t="s">
        <v>24</v>
      </c>
      <c r="S1695" t="s">
        <v>23</v>
      </c>
      <c r="T1695" t="s">
        <v>1671</v>
      </c>
    </row>
    <row r="1696" spans="1:20" x14ac:dyDescent="0.25">
      <c r="A1696" t="s">
        <v>278</v>
      </c>
      <c r="B1696" t="s">
        <v>284</v>
      </c>
      <c r="C1696">
        <v>139</v>
      </c>
      <c r="D1696">
        <v>1</v>
      </c>
      <c r="E1696" t="s">
        <v>1670</v>
      </c>
      <c r="F1696">
        <v>297</v>
      </c>
      <c r="G1696">
        <v>0</v>
      </c>
      <c r="H1696" t="s">
        <v>1162</v>
      </c>
      <c r="I1696" t="s">
        <v>1263</v>
      </c>
      <c r="J1696" t="s">
        <v>302</v>
      </c>
      <c r="K1696" t="s">
        <v>23</v>
      </c>
      <c r="L1696" t="s">
        <v>24</v>
      </c>
      <c r="M1696" t="s">
        <v>1671</v>
      </c>
      <c r="N1696" t="s">
        <v>23</v>
      </c>
      <c r="O1696" t="s">
        <v>307</v>
      </c>
      <c r="P1696" t="s">
        <v>26</v>
      </c>
      <c r="Q1696" t="s">
        <v>27</v>
      </c>
      <c r="R1696" t="s">
        <v>24</v>
      </c>
      <c r="S1696" t="s">
        <v>23</v>
      </c>
      <c r="T1696" t="s">
        <v>1671</v>
      </c>
    </row>
    <row r="1697" spans="1:20" x14ac:dyDescent="0.25">
      <c r="A1697" t="s">
        <v>42</v>
      </c>
      <c r="B1697" t="s">
        <v>43</v>
      </c>
      <c r="C1697">
        <v>30</v>
      </c>
      <c r="D1697">
        <v>3</v>
      </c>
      <c r="E1697" t="s">
        <v>1672</v>
      </c>
      <c r="F1697">
        <v>200</v>
      </c>
      <c r="G1697">
        <v>0</v>
      </c>
      <c r="H1697" t="s">
        <v>47</v>
      </c>
      <c r="I1697" t="s">
        <v>1673</v>
      </c>
      <c r="J1697" t="s">
        <v>319</v>
      </c>
      <c r="K1697" t="s">
        <v>23</v>
      </c>
      <c r="L1697" t="s">
        <v>24</v>
      </c>
      <c r="M1697" t="s">
        <v>1674</v>
      </c>
      <c r="N1697" t="s">
        <v>23</v>
      </c>
      <c r="O1697" t="s">
        <v>25</v>
      </c>
      <c r="P1697" t="s">
        <v>26</v>
      </c>
      <c r="Q1697" t="s">
        <v>27</v>
      </c>
      <c r="R1697" t="s">
        <v>24</v>
      </c>
      <c r="S1697" t="s">
        <v>23</v>
      </c>
      <c r="T1697" t="s">
        <v>1674</v>
      </c>
    </row>
    <row r="1698" spans="1:20" x14ac:dyDescent="0.25">
      <c r="A1698" t="s">
        <v>44</v>
      </c>
      <c r="B1698" t="s">
        <v>45</v>
      </c>
      <c r="C1698">
        <v>36.666666666666664</v>
      </c>
      <c r="D1698">
        <v>3</v>
      </c>
      <c r="E1698" t="s">
        <v>1672</v>
      </c>
      <c r="F1698">
        <v>200</v>
      </c>
      <c r="G1698">
        <v>0</v>
      </c>
      <c r="H1698" t="s">
        <v>47</v>
      </c>
      <c r="I1698" t="s">
        <v>1673</v>
      </c>
      <c r="J1698" t="s">
        <v>319</v>
      </c>
      <c r="K1698" t="s">
        <v>23</v>
      </c>
      <c r="L1698" t="s">
        <v>24</v>
      </c>
      <c r="M1698" t="s">
        <v>1674</v>
      </c>
      <c r="N1698" t="s">
        <v>23</v>
      </c>
      <c r="O1698" t="s">
        <v>25</v>
      </c>
      <c r="P1698" t="s">
        <v>26</v>
      </c>
      <c r="Q1698" t="s">
        <v>27</v>
      </c>
      <c r="R1698" t="s">
        <v>24</v>
      </c>
      <c r="S1698" t="s">
        <v>23</v>
      </c>
      <c r="T1698" t="s">
        <v>1674</v>
      </c>
    </row>
    <row r="1699" spans="1:20" x14ac:dyDescent="0.25">
      <c r="A1699" t="s">
        <v>280</v>
      </c>
      <c r="B1699" t="s">
        <v>286</v>
      </c>
      <c r="C1699">
        <v>139</v>
      </c>
      <c r="D1699">
        <v>1</v>
      </c>
      <c r="E1699" t="s">
        <v>1675</v>
      </c>
      <c r="F1699">
        <v>99</v>
      </c>
      <c r="G1699">
        <v>0</v>
      </c>
      <c r="H1699" t="s">
        <v>1162</v>
      </c>
      <c r="I1699" t="s">
        <v>1676</v>
      </c>
      <c r="J1699" t="s">
        <v>323</v>
      </c>
      <c r="K1699" t="s">
        <v>23</v>
      </c>
      <c r="L1699" t="s">
        <v>24</v>
      </c>
      <c r="M1699" t="s">
        <v>1674</v>
      </c>
      <c r="N1699" t="s">
        <v>23</v>
      </c>
      <c r="O1699" t="s">
        <v>307</v>
      </c>
      <c r="P1699" t="s">
        <v>26</v>
      </c>
      <c r="Q1699" t="s">
        <v>27</v>
      </c>
      <c r="R1699" t="s">
        <v>24</v>
      </c>
      <c r="S1699" t="s">
        <v>23</v>
      </c>
      <c r="T1699" t="s">
        <v>1674</v>
      </c>
    </row>
    <row r="1700" spans="1:20" x14ac:dyDescent="0.25">
      <c r="A1700" t="s">
        <v>36</v>
      </c>
      <c r="B1700" t="s">
        <v>37</v>
      </c>
      <c r="C1700">
        <v>33</v>
      </c>
      <c r="D1700">
        <v>3</v>
      </c>
      <c r="E1700" t="s">
        <v>1677</v>
      </c>
      <c r="F1700">
        <v>485</v>
      </c>
      <c r="G1700">
        <v>35</v>
      </c>
      <c r="H1700" t="s">
        <v>47</v>
      </c>
      <c r="I1700" t="s">
        <v>1227</v>
      </c>
      <c r="J1700" t="s">
        <v>1678</v>
      </c>
      <c r="K1700" t="s">
        <v>1186</v>
      </c>
      <c r="L1700" t="s">
        <v>1193</v>
      </c>
      <c r="M1700" t="s">
        <v>1679</v>
      </c>
      <c r="N1700" t="s">
        <v>23</v>
      </c>
      <c r="O1700" t="s">
        <v>63</v>
      </c>
      <c r="P1700" t="s">
        <v>54</v>
      </c>
      <c r="Q1700" t="s">
        <v>55</v>
      </c>
      <c r="R1700" t="s">
        <v>24</v>
      </c>
      <c r="S1700" t="s">
        <v>23</v>
      </c>
      <c r="T1700" t="s">
        <v>1679</v>
      </c>
    </row>
    <row r="1701" spans="1:20" x14ac:dyDescent="0.25">
      <c r="A1701" t="s">
        <v>34</v>
      </c>
      <c r="B1701" t="s">
        <v>35</v>
      </c>
      <c r="C1701">
        <v>33</v>
      </c>
      <c r="D1701">
        <v>3</v>
      </c>
      <c r="E1701" t="s">
        <v>1677</v>
      </c>
      <c r="F1701">
        <v>485</v>
      </c>
      <c r="G1701">
        <v>35</v>
      </c>
      <c r="H1701" t="s">
        <v>47</v>
      </c>
      <c r="I1701" t="s">
        <v>1227</v>
      </c>
      <c r="J1701" t="s">
        <v>1678</v>
      </c>
      <c r="K1701" t="s">
        <v>1186</v>
      </c>
      <c r="L1701" t="s">
        <v>1193</v>
      </c>
      <c r="M1701" t="s">
        <v>1679</v>
      </c>
      <c r="N1701" t="s">
        <v>23</v>
      </c>
      <c r="O1701" t="s">
        <v>63</v>
      </c>
      <c r="P1701" t="s">
        <v>54</v>
      </c>
      <c r="Q1701" t="s">
        <v>55</v>
      </c>
      <c r="R1701" t="s">
        <v>24</v>
      </c>
      <c r="S1701" t="s">
        <v>23</v>
      </c>
      <c r="T1701" t="s">
        <v>1679</v>
      </c>
    </row>
    <row r="1702" spans="1:20" x14ac:dyDescent="0.25">
      <c r="A1702" t="s">
        <v>38</v>
      </c>
      <c r="B1702" t="s">
        <v>39</v>
      </c>
      <c r="C1702">
        <v>34</v>
      </c>
      <c r="D1702">
        <v>3</v>
      </c>
      <c r="E1702" t="s">
        <v>1677</v>
      </c>
      <c r="F1702">
        <v>485</v>
      </c>
      <c r="G1702">
        <v>35</v>
      </c>
      <c r="H1702" t="s">
        <v>47</v>
      </c>
      <c r="I1702" t="s">
        <v>1227</v>
      </c>
      <c r="J1702" t="s">
        <v>1678</v>
      </c>
      <c r="K1702" t="s">
        <v>1186</v>
      </c>
      <c r="L1702" t="s">
        <v>1193</v>
      </c>
      <c r="M1702" t="s">
        <v>1679</v>
      </c>
      <c r="N1702" t="s">
        <v>23</v>
      </c>
      <c r="O1702" t="s">
        <v>63</v>
      </c>
      <c r="P1702" t="s">
        <v>54</v>
      </c>
      <c r="Q1702" t="s">
        <v>55</v>
      </c>
      <c r="R1702" t="s">
        <v>24</v>
      </c>
      <c r="S1702" t="s">
        <v>23</v>
      </c>
      <c r="T1702" t="s">
        <v>1679</v>
      </c>
    </row>
    <row r="1703" spans="1:20" x14ac:dyDescent="0.25">
      <c r="A1703" t="s">
        <v>36</v>
      </c>
      <c r="B1703" t="s">
        <v>37</v>
      </c>
      <c r="C1703">
        <v>33</v>
      </c>
      <c r="D1703">
        <v>2</v>
      </c>
      <c r="E1703" t="s">
        <v>1680</v>
      </c>
      <c r="F1703">
        <v>200</v>
      </c>
      <c r="G1703">
        <v>0</v>
      </c>
      <c r="H1703" t="s">
        <v>1162</v>
      </c>
      <c r="I1703" t="s">
        <v>1681</v>
      </c>
      <c r="J1703" t="s">
        <v>335</v>
      </c>
      <c r="K1703" t="s">
        <v>23</v>
      </c>
      <c r="L1703" t="s">
        <v>24</v>
      </c>
      <c r="M1703" t="s">
        <v>1682</v>
      </c>
      <c r="N1703" t="s">
        <v>23</v>
      </c>
      <c r="O1703" t="s">
        <v>307</v>
      </c>
      <c r="P1703" t="s">
        <v>26</v>
      </c>
      <c r="Q1703" t="s">
        <v>27</v>
      </c>
      <c r="R1703" t="s">
        <v>24</v>
      </c>
      <c r="S1703" t="s">
        <v>23</v>
      </c>
      <c r="T1703" t="s">
        <v>1682</v>
      </c>
    </row>
    <row r="1704" spans="1:20" x14ac:dyDescent="0.25">
      <c r="A1704" t="s">
        <v>34</v>
      </c>
      <c r="B1704" t="s">
        <v>35</v>
      </c>
      <c r="C1704">
        <v>33</v>
      </c>
      <c r="D1704">
        <v>2</v>
      </c>
      <c r="E1704" t="s">
        <v>1680</v>
      </c>
      <c r="F1704">
        <v>200</v>
      </c>
      <c r="G1704">
        <v>0</v>
      </c>
      <c r="H1704" t="s">
        <v>1162</v>
      </c>
      <c r="I1704" t="s">
        <v>1681</v>
      </c>
      <c r="J1704" t="s">
        <v>335</v>
      </c>
      <c r="K1704" t="s">
        <v>23</v>
      </c>
      <c r="L1704" t="s">
        <v>24</v>
      </c>
      <c r="M1704" t="s">
        <v>1682</v>
      </c>
      <c r="N1704" t="s">
        <v>23</v>
      </c>
      <c r="O1704" t="s">
        <v>307</v>
      </c>
      <c r="P1704" t="s">
        <v>26</v>
      </c>
      <c r="Q1704" t="s">
        <v>27</v>
      </c>
      <c r="R1704" t="s">
        <v>24</v>
      </c>
      <c r="S1704" t="s">
        <v>23</v>
      </c>
      <c r="T1704" t="s">
        <v>1682</v>
      </c>
    </row>
    <row r="1705" spans="1:20" x14ac:dyDescent="0.25">
      <c r="A1705" t="s">
        <v>38</v>
      </c>
      <c r="B1705" t="s">
        <v>39</v>
      </c>
      <c r="C1705">
        <v>34</v>
      </c>
      <c r="D1705">
        <v>2</v>
      </c>
      <c r="E1705" t="s">
        <v>1680</v>
      </c>
      <c r="F1705">
        <v>200</v>
      </c>
      <c r="G1705">
        <v>0</v>
      </c>
      <c r="H1705" t="s">
        <v>1162</v>
      </c>
      <c r="I1705" t="s">
        <v>1681</v>
      </c>
      <c r="J1705" t="s">
        <v>335</v>
      </c>
      <c r="K1705" t="s">
        <v>23</v>
      </c>
      <c r="L1705" t="s">
        <v>24</v>
      </c>
      <c r="M1705" t="s">
        <v>1682</v>
      </c>
      <c r="N1705" t="s">
        <v>23</v>
      </c>
      <c r="O1705" t="s">
        <v>307</v>
      </c>
      <c r="P1705" t="s">
        <v>26</v>
      </c>
      <c r="Q1705" t="s">
        <v>27</v>
      </c>
      <c r="R1705" t="s">
        <v>24</v>
      </c>
      <c r="S1705" t="s">
        <v>23</v>
      </c>
      <c r="T1705" t="s">
        <v>1682</v>
      </c>
    </row>
    <row r="1706" spans="1:20" x14ac:dyDescent="0.25">
      <c r="A1706" t="s">
        <v>148</v>
      </c>
      <c r="B1706" t="s">
        <v>149</v>
      </c>
      <c r="C1706">
        <v>50</v>
      </c>
      <c r="D1706">
        <v>1</v>
      </c>
      <c r="E1706" t="s">
        <v>1683</v>
      </c>
      <c r="F1706">
        <v>200</v>
      </c>
      <c r="G1706">
        <v>0</v>
      </c>
      <c r="H1706" t="s">
        <v>22</v>
      </c>
      <c r="I1706" t="s">
        <v>1684</v>
      </c>
      <c r="J1706" t="s">
        <v>337</v>
      </c>
      <c r="K1706" t="s">
        <v>23</v>
      </c>
      <c r="L1706" t="s">
        <v>24</v>
      </c>
      <c r="M1706" t="s">
        <v>1685</v>
      </c>
      <c r="N1706" t="s">
        <v>23</v>
      </c>
      <c r="O1706" t="s">
        <v>25</v>
      </c>
      <c r="P1706" t="s">
        <v>26</v>
      </c>
      <c r="Q1706" t="s">
        <v>27</v>
      </c>
      <c r="R1706" t="s">
        <v>24</v>
      </c>
      <c r="S1706" t="s">
        <v>23</v>
      </c>
      <c r="T1706" t="s">
        <v>1685</v>
      </c>
    </row>
    <row r="1707" spans="1:20" x14ac:dyDescent="0.25">
      <c r="A1707" t="s">
        <v>152</v>
      </c>
      <c r="B1707" t="s">
        <v>153</v>
      </c>
      <c r="C1707">
        <v>50</v>
      </c>
      <c r="D1707">
        <v>1</v>
      </c>
      <c r="E1707" t="s">
        <v>1683</v>
      </c>
      <c r="F1707">
        <v>200</v>
      </c>
      <c r="G1707">
        <v>0</v>
      </c>
      <c r="H1707" t="s">
        <v>22</v>
      </c>
      <c r="I1707" t="s">
        <v>1684</v>
      </c>
      <c r="J1707" t="s">
        <v>337</v>
      </c>
      <c r="K1707" t="s">
        <v>23</v>
      </c>
      <c r="L1707" t="s">
        <v>24</v>
      </c>
      <c r="M1707" t="s">
        <v>1685</v>
      </c>
      <c r="N1707" t="s">
        <v>23</v>
      </c>
      <c r="O1707" t="s">
        <v>25</v>
      </c>
      <c r="P1707" t="s">
        <v>26</v>
      </c>
      <c r="Q1707" t="s">
        <v>27</v>
      </c>
      <c r="R1707" t="s">
        <v>24</v>
      </c>
      <c r="S1707" t="s">
        <v>23</v>
      </c>
      <c r="T1707" t="s">
        <v>1685</v>
      </c>
    </row>
    <row r="1708" spans="1:20" x14ac:dyDescent="0.25">
      <c r="A1708" t="s">
        <v>34</v>
      </c>
      <c r="B1708" t="s">
        <v>35</v>
      </c>
      <c r="C1708">
        <v>50</v>
      </c>
      <c r="D1708">
        <v>1</v>
      </c>
      <c r="E1708" t="s">
        <v>1683</v>
      </c>
      <c r="F1708">
        <v>200</v>
      </c>
      <c r="G1708">
        <v>0</v>
      </c>
      <c r="H1708" t="s">
        <v>22</v>
      </c>
      <c r="I1708" t="s">
        <v>1684</v>
      </c>
      <c r="J1708" t="s">
        <v>337</v>
      </c>
      <c r="K1708" t="s">
        <v>23</v>
      </c>
      <c r="L1708" t="s">
        <v>24</v>
      </c>
      <c r="M1708" t="s">
        <v>1685</v>
      </c>
      <c r="N1708" t="s">
        <v>23</v>
      </c>
      <c r="O1708" t="s">
        <v>25</v>
      </c>
      <c r="P1708" t="s">
        <v>26</v>
      </c>
      <c r="Q1708" t="s">
        <v>27</v>
      </c>
      <c r="R1708" t="s">
        <v>24</v>
      </c>
      <c r="S1708" t="s">
        <v>23</v>
      </c>
      <c r="T1708" t="s">
        <v>1685</v>
      </c>
    </row>
    <row r="1709" spans="1:20" x14ac:dyDescent="0.25">
      <c r="A1709" t="s">
        <v>38</v>
      </c>
      <c r="B1709" t="s">
        <v>39</v>
      </c>
      <c r="C1709">
        <v>50</v>
      </c>
      <c r="D1709">
        <v>1</v>
      </c>
      <c r="E1709" t="s">
        <v>1683</v>
      </c>
      <c r="F1709">
        <v>200</v>
      </c>
      <c r="G1709">
        <v>0</v>
      </c>
      <c r="H1709" t="s">
        <v>22</v>
      </c>
      <c r="I1709" t="s">
        <v>1684</v>
      </c>
      <c r="J1709" t="s">
        <v>337</v>
      </c>
      <c r="K1709" t="s">
        <v>23</v>
      </c>
      <c r="L1709" t="s">
        <v>24</v>
      </c>
      <c r="M1709" t="s">
        <v>1685</v>
      </c>
      <c r="N1709" t="s">
        <v>23</v>
      </c>
      <c r="O1709" t="s">
        <v>25</v>
      </c>
      <c r="P1709" t="s">
        <v>26</v>
      </c>
      <c r="Q1709" t="s">
        <v>27</v>
      </c>
      <c r="R1709" t="s">
        <v>24</v>
      </c>
      <c r="S1709" t="s">
        <v>23</v>
      </c>
      <c r="T1709" t="s">
        <v>1685</v>
      </c>
    </row>
    <row r="1710" spans="1:20" x14ac:dyDescent="0.25">
      <c r="A1710" t="s">
        <v>59</v>
      </c>
      <c r="B1710" t="s">
        <v>60</v>
      </c>
      <c r="C1710">
        <v>50</v>
      </c>
      <c r="D1710">
        <v>1</v>
      </c>
      <c r="E1710" t="s">
        <v>1683</v>
      </c>
      <c r="F1710">
        <v>200</v>
      </c>
      <c r="G1710">
        <v>0</v>
      </c>
      <c r="H1710" t="s">
        <v>22</v>
      </c>
      <c r="I1710" t="s">
        <v>1684</v>
      </c>
      <c r="J1710" t="s">
        <v>337</v>
      </c>
      <c r="K1710" t="s">
        <v>23</v>
      </c>
      <c r="L1710" t="s">
        <v>24</v>
      </c>
      <c r="M1710" t="s">
        <v>1685</v>
      </c>
      <c r="N1710" t="s">
        <v>23</v>
      </c>
      <c r="O1710" t="s">
        <v>25</v>
      </c>
      <c r="P1710" t="s">
        <v>26</v>
      </c>
      <c r="Q1710" t="s">
        <v>27</v>
      </c>
      <c r="R1710" t="s">
        <v>24</v>
      </c>
      <c r="S1710" t="s">
        <v>23</v>
      </c>
      <c r="T1710" t="s">
        <v>1685</v>
      </c>
    </row>
    <row r="1711" spans="1:20" x14ac:dyDescent="0.25">
      <c r="A1711" t="s">
        <v>36</v>
      </c>
      <c r="B1711" t="s">
        <v>37</v>
      </c>
      <c r="C1711">
        <v>50</v>
      </c>
      <c r="D1711">
        <v>1</v>
      </c>
      <c r="E1711" t="s">
        <v>1683</v>
      </c>
      <c r="F1711">
        <v>200</v>
      </c>
      <c r="G1711">
        <v>0</v>
      </c>
      <c r="H1711" t="s">
        <v>22</v>
      </c>
      <c r="I1711" t="s">
        <v>1684</v>
      </c>
      <c r="J1711" t="s">
        <v>337</v>
      </c>
      <c r="K1711" t="s">
        <v>23</v>
      </c>
      <c r="L1711" t="s">
        <v>24</v>
      </c>
      <c r="M1711" t="s">
        <v>1685</v>
      </c>
      <c r="N1711" t="s">
        <v>23</v>
      </c>
      <c r="O1711" t="s">
        <v>25</v>
      </c>
      <c r="P1711" t="s">
        <v>26</v>
      </c>
      <c r="Q1711" t="s">
        <v>27</v>
      </c>
      <c r="R1711" t="s">
        <v>24</v>
      </c>
      <c r="S1711" t="s">
        <v>23</v>
      </c>
      <c r="T1711" t="s">
        <v>1685</v>
      </c>
    </row>
    <row r="1712" spans="1:20" x14ac:dyDescent="0.25">
      <c r="A1712" t="s">
        <v>20</v>
      </c>
      <c r="B1712" t="s">
        <v>21</v>
      </c>
      <c r="C1712">
        <v>50</v>
      </c>
      <c r="D1712">
        <v>1</v>
      </c>
      <c r="E1712" t="s">
        <v>1686</v>
      </c>
      <c r="F1712">
        <v>200</v>
      </c>
      <c r="G1712">
        <v>0</v>
      </c>
      <c r="H1712" t="s">
        <v>1162</v>
      </c>
      <c r="I1712" t="s">
        <v>1687</v>
      </c>
      <c r="J1712" t="s">
        <v>1314</v>
      </c>
      <c r="K1712" t="s">
        <v>23</v>
      </c>
      <c r="L1712" t="s">
        <v>24</v>
      </c>
      <c r="M1712" t="s">
        <v>1688</v>
      </c>
      <c r="N1712" t="s">
        <v>23</v>
      </c>
      <c r="O1712" t="s">
        <v>32</v>
      </c>
      <c r="P1712" t="s">
        <v>26</v>
      </c>
      <c r="Q1712" t="s">
        <v>33</v>
      </c>
      <c r="R1712" t="s">
        <v>24</v>
      </c>
      <c r="S1712" t="s">
        <v>23</v>
      </c>
      <c r="T1712" t="s">
        <v>1688</v>
      </c>
    </row>
    <row r="1713" spans="1:20" x14ac:dyDescent="0.25">
      <c r="A1713" t="s">
        <v>28</v>
      </c>
      <c r="B1713" t="s">
        <v>29</v>
      </c>
      <c r="C1713">
        <v>50</v>
      </c>
      <c r="D1713">
        <v>1</v>
      </c>
      <c r="E1713" t="s">
        <v>1686</v>
      </c>
      <c r="F1713">
        <v>200</v>
      </c>
      <c r="G1713">
        <v>0</v>
      </c>
      <c r="H1713" t="s">
        <v>1162</v>
      </c>
      <c r="I1713" t="s">
        <v>1687</v>
      </c>
      <c r="J1713" t="s">
        <v>1314</v>
      </c>
      <c r="K1713" t="s">
        <v>23</v>
      </c>
      <c r="L1713" t="s">
        <v>24</v>
      </c>
      <c r="M1713" t="s">
        <v>1688</v>
      </c>
      <c r="N1713" t="s">
        <v>23</v>
      </c>
      <c r="O1713" t="s">
        <v>32</v>
      </c>
      <c r="P1713" t="s">
        <v>26</v>
      </c>
      <c r="Q1713" t="s">
        <v>33</v>
      </c>
      <c r="R1713" t="s">
        <v>24</v>
      </c>
      <c r="S1713" t="s">
        <v>23</v>
      </c>
      <c r="T1713" t="s">
        <v>1688</v>
      </c>
    </row>
    <row r="1714" spans="1:20" x14ac:dyDescent="0.25">
      <c r="A1714" t="s">
        <v>30</v>
      </c>
      <c r="B1714" t="s">
        <v>31</v>
      </c>
      <c r="C1714">
        <v>50</v>
      </c>
      <c r="D1714">
        <v>1</v>
      </c>
      <c r="E1714" t="s">
        <v>1686</v>
      </c>
      <c r="F1714">
        <v>200</v>
      </c>
      <c r="G1714">
        <v>0</v>
      </c>
      <c r="H1714" t="s">
        <v>1162</v>
      </c>
      <c r="I1714" t="s">
        <v>1687</v>
      </c>
      <c r="J1714" t="s">
        <v>1314</v>
      </c>
      <c r="K1714" t="s">
        <v>23</v>
      </c>
      <c r="L1714" t="s">
        <v>24</v>
      </c>
      <c r="M1714" t="s">
        <v>1688</v>
      </c>
      <c r="N1714" t="s">
        <v>23</v>
      </c>
      <c r="O1714" t="s">
        <v>32</v>
      </c>
      <c r="P1714" t="s">
        <v>26</v>
      </c>
      <c r="Q1714" t="s">
        <v>33</v>
      </c>
      <c r="R1714" t="s">
        <v>24</v>
      </c>
      <c r="S1714" t="s">
        <v>23</v>
      </c>
      <c r="T1714" t="s">
        <v>1688</v>
      </c>
    </row>
    <row r="1715" spans="1:20" x14ac:dyDescent="0.25">
      <c r="A1715" t="s">
        <v>36</v>
      </c>
      <c r="B1715" t="s">
        <v>37</v>
      </c>
      <c r="C1715">
        <v>33</v>
      </c>
      <c r="D1715">
        <v>1</v>
      </c>
      <c r="E1715" t="s">
        <v>1686</v>
      </c>
      <c r="F1715">
        <v>200</v>
      </c>
      <c r="G1715">
        <v>0</v>
      </c>
      <c r="H1715" t="s">
        <v>1162</v>
      </c>
      <c r="I1715" t="s">
        <v>1687</v>
      </c>
      <c r="J1715" t="s">
        <v>1314</v>
      </c>
      <c r="K1715" t="s">
        <v>23</v>
      </c>
      <c r="L1715" t="s">
        <v>24</v>
      </c>
      <c r="M1715" t="s">
        <v>1688</v>
      </c>
      <c r="N1715" t="s">
        <v>23</v>
      </c>
      <c r="O1715" t="s">
        <v>32</v>
      </c>
      <c r="P1715" t="s">
        <v>26</v>
      </c>
      <c r="Q1715" t="s">
        <v>33</v>
      </c>
      <c r="R1715" t="s">
        <v>24</v>
      </c>
      <c r="S1715" t="s">
        <v>23</v>
      </c>
      <c r="T1715" t="s">
        <v>1688</v>
      </c>
    </row>
    <row r="1716" spans="1:20" x14ac:dyDescent="0.25">
      <c r="A1716" t="s">
        <v>34</v>
      </c>
      <c r="B1716" t="s">
        <v>35</v>
      </c>
      <c r="C1716">
        <v>33</v>
      </c>
      <c r="D1716">
        <v>1</v>
      </c>
      <c r="E1716" t="s">
        <v>1686</v>
      </c>
      <c r="F1716">
        <v>200</v>
      </c>
      <c r="G1716">
        <v>0</v>
      </c>
      <c r="H1716" t="s">
        <v>1162</v>
      </c>
      <c r="I1716" t="s">
        <v>1687</v>
      </c>
      <c r="J1716" t="s">
        <v>1314</v>
      </c>
      <c r="K1716" t="s">
        <v>23</v>
      </c>
      <c r="L1716" t="s">
        <v>24</v>
      </c>
      <c r="M1716" t="s">
        <v>1688</v>
      </c>
      <c r="N1716" t="s">
        <v>23</v>
      </c>
      <c r="O1716" t="s">
        <v>32</v>
      </c>
      <c r="P1716" t="s">
        <v>26</v>
      </c>
      <c r="Q1716" t="s">
        <v>33</v>
      </c>
      <c r="R1716" t="s">
        <v>24</v>
      </c>
      <c r="S1716" t="s">
        <v>23</v>
      </c>
      <c r="T1716" t="s">
        <v>1688</v>
      </c>
    </row>
    <row r="1717" spans="1:20" x14ac:dyDescent="0.25">
      <c r="A1717" t="s">
        <v>38</v>
      </c>
      <c r="B1717" t="s">
        <v>39</v>
      </c>
      <c r="C1717">
        <v>34</v>
      </c>
      <c r="D1717">
        <v>1</v>
      </c>
      <c r="E1717" t="s">
        <v>1686</v>
      </c>
      <c r="F1717">
        <v>200</v>
      </c>
      <c r="G1717">
        <v>0</v>
      </c>
      <c r="H1717" t="s">
        <v>1162</v>
      </c>
      <c r="I1717" t="s">
        <v>1687</v>
      </c>
      <c r="J1717" t="s">
        <v>1314</v>
      </c>
      <c r="K1717" t="s">
        <v>23</v>
      </c>
      <c r="L1717" t="s">
        <v>24</v>
      </c>
      <c r="M1717" t="s">
        <v>1688</v>
      </c>
      <c r="N1717" t="s">
        <v>23</v>
      </c>
      <c r="O1717" t="s">
        <v>32</v>
      </c>
      <c r="P1717" t="s">
        <v>26</v>
      </c>
      <c r="Q1717" t="s">
        <v>33</v>
      </c>
      <c r="R1717" t="s">
        <v>24</v>
      </c>
      <c r="S1717" t="s">
        <v>23</v>
      </c>
      <c r="T1717" t="s">
        <v>1688</v>
      </c>
    </row>
    <row r="1718" spans="1:20" x14ac:dyDescent="0.25">
      <c r="A1718" t="s">
        <v>20</v>
      </c>
      <c r="B1718" t="s">
        <v>21</v>
      </c>
      <c r="C1718">
        <v>50</v>
      </c>
      <c r="D1718">
        <v>1</v>
      </c>
      <c r="E1718" t="s">
        <v>1689</v>
      </c>
      <c r="F1718">
        <v>106</v>
      </c>
      <c r="G1718">
        <v>6</v>
      </c>
      <c r="H1718" t="s">
        <v>47</v>
      </c>
      <c r="I1718" t="s">
        <v>1690</v>
      </c>
      <c r="J1718" t="s">
        <v>317</v>
      </c>
      <c r="K1718" t="s">
        <v>23</v>
      </c>
      <c r="L1718" t="s">
        <v>24</v>
      </c>
      <c r="M1718" t="s">
        <v>1691</v>
      </c>
      <c r="N1718" t="s">
        <v>23</v>
      </c>
      <c r="O1718" t="s">
        <v>25</v>
      </c>
      <c r="P1718" t="s">
        <v>26</v>
      </c>
      <c r="Q1718" t="s">
        <v>27</v>
      </c>
      <c r="R1718" t="s">
        <v>24</v>
      </c>
      <c r="S1718" t="s">
        <v>23</v>
      </c>
      <c r="T1718" t="s">
        <v>1691</v>
      </c>
    </row>
    <row r="1719" spans="1:20" x14ac:dyDescent="0.25">
      <c r="A1719" t="s">
        <v>28</v>
      </c>
      <c r="B1719" t="s">
        <v>29</v>
      </c>
      <c r="C1719">
        <v>50</v>
      </c>
      <c r="D1719">
        <v>1</v>
      </c>
      <c r="E1719" t="s">
        <v>1689</v>
      </c>
      <c r="F1719">
        <v>106</v>
      </c>
      <c r="G1719">
        <v>6</v>
      </c>
      <c r="H1719" t="s">
        <v>47</v>
      </c>
      <c r="I1719" t="s">
        <v>1690</v>
      </c>
      <c r="J1719" t="s">
        <v>317</v>
      </c>
      <c r="K1719" t="s">
        <v>23</v>
      </c>
      <c r="L1719" t="s">
        <v>24</v>
      </c>
      <c r="M1719" t="s">
        <v>1691</v>
      </c>
      <c r="N1719" t="s">
        <v>23</v>
      </c>
      <c r="O1719" t="s">
        <v>25</v>
      </c>
      <c r="P1719" t="s">
        <v>26</v>
      </c>
      <c r="Q1719" t="s">
        <v>27</v>
      </c>
      <c r="R1719" t="s">
        <v>24</v>
      </c>
      <c r="S1719" t="s">
        <v>23</v>
      </c>
      <c r="T1719" t="s">
        <v>1691</v>
      </c>
    </row>
    <row r="1720" spans="1:20" x14ac:dyDescent="0.25">
      <c r="A1720" t="s">
        <v>30</v>
      </c>
      <c r="B1720" t="s">
        <v>31</v>
      </c>
      <c r="C1720">
        <v>50</v>
      </c>
      <c r="D1720">
        <v>1</v>
      </c>
      <c r="E1720" t="s">
        <v>1689</v>
      </c>
      <c r="F1720">
        <v>106</v>
      </c>
      <c r="G1720">
        <v>6</v>
      </c>
      <c r="H1720" t="s">
        <v>47</v>
      </c>
      <c r="I1720" t="s">
        <v>1690</v>
      </c>
      <c r="J1720" t="s">
        <v>317</v>
      </c>
      <c r="K1720" t="s">
        <v>23</v>
      </c>
      <c r="L1720" t="s">
        <v>24</v>
      </c>
      <c r="M1720" t="s">
        <v>1691</v>
      </c>
      <c r="N1720" t="s">
        <v>23</v>
      </c>
      <c r="O1720" t="s">
        <v>25</v>
      </c>
      <c r="P1720" t="s">
        <v>26</v>
      </c>
      <c r="Q1720" t="s">
        <v>27</v>
      </c>
      <c r="R1720" t="s">
        <v>24</v>
      </c>
      <c r="S1720" t="s">
        <v>23</v>
      </c>
      <c r="T1720" t="s">
        <v>1691</v>
      </c>
    </row>
    <row r="1721" spans="1:20" x14ac:dyDescent="0.25">
      <c r="A1721" t="s">
        <v>46</v>
      </c>
      <c r="B1721" t="s">
        <v>56</v>
      </c>
      <c r="C1721">
        <v>66.333333333333329</v>
      </c>
      <c r="D1721">
        <v>9</v>
      </c>
      <c r="E1721" t="s">
        <v>1692</v>
      </c>
      <c r="F1721">
        <v>655</v>
      </c>
      <c r="G1721">
        <v>64</v>
      </c>
      <c r="H1721" t="s">
        <v>22</v>
      </c>
      <c r="I1721" t="s">
        <v>1693</v>
      </c>
      <c r="J1721" t="s">
        <v>1694</v>
      </c>
      <c r="K1721" t="s">
        <v>1695</v>
      </c>
      <c r="L1721" t="s">
        <v>1354</v>
      </c>
      <c r="M1721" t="s">
        <v>1691</v>
      </c>
      <c r="N1721" t="s">
        <v>23</v>
      </c>
      <c r="O1721" t="s">
        <v>63</v>
      </c>
      <c r="P1721" t="s">
        <v>54</v>
      </c>
      <c r="Q1721" t="s">
        <v>55</v>
      </c>
      <c r="R1721" t="s">
        <v>24</v>
      </c>
      <c r="S1721" t="s">
        <v>23</v>
      </c>
      <c r="T1721" t="s">
        <v>1691</v>
      </c>
    </row>
    <row r="1722" spans="1:20" x14ac:dyDescent="0.25">
      <c r="A1722" t="s">
        <v>20</v>
      </c>
      <c r="B1722" t="s">
        <v>21</v>
      </c>
      <c r="C1722">
        <v>50</v>
      </c>
      <c r="D1722">
        <v>1</v>
      </c>
      <c r="E1722" t="s">
        <v>1696</v>
      </c>
      <c r="F1722">
        <v>200</v>
      </c>
      <c r="G1722">
        <v>0</v>
      </c>
      <c r="H1722" t="s">
        <v>1162</v>
      </c>
      <c r="I1722" t="s">
        <v>1697</v>
      </c>
      <c r="J1722" t="s">
        <v>332</v>
      </c>
      <c r="K1722" t="s">
        <v>23</v>
      </c>
      <c r="L1722" t="s">
        <v>24</v>
      </c>
      <c r="M1722" t="s">
        <v>1698</v>
      </c>
      <c r="N1722" t="s">
        <v>23</v>
      </c>
      <c r="O1722" t="s">
        <v>32</v>
      </c>
      <c r="P1722" t="s">
        <v>26</v>
      </c>
      <c r="Q1722" t="s">
        <v>33</v>
      </c>
      <c r="R1722" t="s">
        <v>24</v>
      </c>
      <c r="S1722" t="s">
        <v>23</v>
      </c>
      <c r="T1722" t="s">
        <v>1698</v>
      </c>
    </row>
    <row r="1723" spans="1:20" x14ac:dyDescent="0.25">
      <c r="A1723" t="s">
        <v>28</v>
      </c>
      <c r="B1723" t="s">
        <v>29</v>
      </c>
      <c r="C1723">
        <v>50</v>
      </c>
      <c r="D1723">
        <v>1</v>
      </c>
      <c r="E1723" t="s">
        <v>1696</v>
      </c>
      <c r="F1723">
        <v>200</v>
      </c>
      <c r="G1723">
        <v>0</v>
      </c>
      <c r="H1723" t="s">
        <v>1162</v>
      </c>
      <c r="I1723" t="s">
        <v>1697</v>
      </c>
      <c r="J1723" t="s">
        <v>332</v>
      </c>
      <c r="K1723" t="s">
        <v>23</v>
      </c>
      <c r="L1723" t="s">
        <v>24</v>
      </c>
      <c r="M1723" t="s">
        <v>1698</v>
      </c>
      <c r="N1723" t="s">
        <v>23</v>
      </c>
      <c r="O1723" t="s">
        <v>32</v>
      </c>
      <c r="P1723" t="s">
        <v>26</v>
      </c>
      <c r="Q1723" t="s">
        <v>33</v>
      </c>
      <c r="R1723" t="s">
        <v>24</v>
      </c>
      <c r="S1723" t="s">
        <v>23</v>
      </c>
      <c r="T1723" t="s">
        <v>1698</v>
      </c>
    </row>
    <row r="1724" spans="1:20" x14ac:dyDescent="0.25">
      <c r="A1724" t="s">
        <v>30</v>
      </c>
      <c r="B1724" t="s">
        <v>31</v>
      </c>
      <c r="C1724">
        <v>50</v>
      </c>
      <c r="D1724">
        <v>1</v>
      </c>
      <c r="E1724" t="s">
        <v>1696</v>
      </c>
      <c r="F1724">
        <v>200</v>
      </c>
      <c r="G1724">
        <v>0</v>
      </c>
      <c r="H1724" t="s">
        <v>1162</v>
      </c>
      <c r="I1724" t="s">
        <v>1697</v>
      </c>
      <c r="J1724" t="s">
        <v>332</v>
      </c>
      <c r="K1724" t="s">
        <v>23</v>
      </c>
      <c r="L1724" t="s">
        <v>24</v>
      </c>
      <c r="M1724" t="s">
        <v>1698</v>
      </c>
      <c r="N1724" t="s">
        <v>23</v>
      </c>
      <c r="O1724" t="s">
        <v>32</v>
      </c>
      <c r="P1724" t="s">
        <v>26</v>
      </c>
      <c r="Q1724" t="s">
        <v>33</v>
      </c>
      <c r="R1724" t="s">
        <v>24</v>
      </c>
      <c r="S1724" t="s">
        <v>23</v>
      </c>
      <c r="T1724" t="s">
        <v>1698</v>
      </c>
    </row>
    <row r="1725" spans="1:20" x14ac:dyDescent="0.25">
      <c r="A1725" t="s">
        <v>44</v>
      </c>
      <c r="B1725" t="s">
        <v>45</v>
      </c>
      <c r="C1725">
        <v>66.666666666666671</v>
      </c>
      <c r="D1725">
        <v>3</v>
      </c>
      <c r="E1725" t="s">
        <v>1696</v>
      </c>
      <c r="F1725">
        <v>200</v>
      </c>
      <c r="G1725">
        <v>0</v>
      </c>
      <c r="H1725" t="s">
        <v>1162</v>
      </c>
      <c r="I1725" t="s">
        <v>1697</v>
      </c>
      <c r="J1725" t="s">
        <v>332</v>
      </c>
      <c r="K1725" t="s">
        <v>23</v>
      </c>
      <c r="L1725" t="s">
        <v>24</v>
      </c>
      <c r="M1725" t="s">
        <v>1698</v>
      </c>
      <c r="N1725" t="s">
        <v>23</v>
      </c>
      <c r="O1725" t="s">
        <v>32</v>
      </c>
      <c r="P1725" t="s">
        <v>26</v>
      </c>
      <c r="Q1725" t="s">
        <v>33</v>
      </c>
      <c r="R1725" t="s">
        <v>24</v>
      </c>
      <c r="S1725" t="s">
        <v>23</v>
      </c>
      <c r="T1725" t="s">
        <v>1698</v>
      </c>
    </row>
    <row r="1726" spans="1:20" x14ac:dyDescent="0.25">
      <c r="A1726" t="s">
        <v>20</v>
      </c>
      <c r="B1726" t="s">
        <v>21</v>
      </c>
      <c r="C1726">
        <v>50</v>
      </c>
      <c r="D1726">
        <v>1</v>
      </c>
      <c r="E1726" t="s">
        <v>1699</v>
      </c>
      <c r="F1726">
        <v>106</v>
      </c>
      <c r="G1726">
        <v>6</v>
      </c>
      <c r="H1726" t="s">
        <v>1162</v>
      </c>
      <c r="I1726" t="s">
        <v>1700</v>
      </c>
      <c r="J1726" t="s">
        <v>316</v>
      </c>
      <c r="K1726" t="s">
        <v>23</v>
      </c>
      <c r="L1726" t="s">
        <v>24</v>
      </c>
      <c r="M1726" t="s">
        <v>1526</v>
      </c>
      <c r="N1726" t="s">
        <v>23</v>
      </c>
      <c r="O1726" t="s">
        <v>307</v>
      </c>
      <c r="P1726" t="s">
        <v>26</v>
      </c>
      <c r="Q1726" t="s">
        <v>27</v>
      </c>
      <c r="R1726" t="s">
        <v>24</v>
      </c>
      <c r="S1726" t="s">
        <v>23</v>
      </c>
      <c r="T1726" t="s">
        <v>1526</v>
      </c>
    </row>
    <row r="1727" spans="1:20" x14ac:dyDescent="0.25">
      <c r="A1727" t="s">
        <v>28</v>
      </c>
      <c r="B1727" t="s">
        <v>29</v>
      </c>
      <c r="C1727">
        <v>50</v>
      </c>
      <c r="D1727">
        <v>1</v>
      </c>
      <c r="E1727" t="s">
        <v>1699</v>
      </c>
      <c r="F1727">
        <v>106</v>
      </c>
      <c r="G1727">
        <v>6</v>
      </c>
      <c r="H1727" t="s">
        <v>1162</v>
      </c>
      <c r="I1727" t="s">
        <v>1700</v>
      </c>
      <c r="J1727" t="s">
        <v>316</v>
      </c>
      <c r="K1727" t="s">
        <v>23</v>
      </c>
      <c r="L1727" t="s">
        <v>24</v>
      </c>
      <c r="M1727" t="s">
        <v>1526</v>
      </c>
      <c r="N1727" t="s">
        <v>23</v>
      </c>
      <c r="O1727" t="s">
        <v>307</v>
      </c>
      <c r="P1727" t="s">
        <v>26</v>
      </c>
      <c r="Q1727" t="s">
        <v>27</v>
      </c>
      <c r="R1727" t="s">
        <v>24</v>
      </c>
      <c r="S1727" t="s">
        <v>23</v>
      </c>
      <c r="T1727" t="s">
        <v>1526</v>
      </c>
    </row>
    <row r="1728" spans="1:20" x14ac:dyDescent="0.25">
      <c r="A1728" t="s">
        <v>30</v>
      </c>
      <c r="B1728" t="s">
        <v>31</v>
      </c>
      <c r="C1728">
        <v>50</v>
      </c>
      <c r="D1728">
        <v>1</v>
      </c>
      <c r="E1728" t="s">
        <v>1699</v>
      </c>
      <c r="F1728">
        <v>106</v>
      </c>
      <c r="G1728">
        <v>6</v>
      </c>
      <c r="H1728" t="s">
        <v>1162</v>
      </c>
      <c r="I1728" t="s">
        <v>1700</v>
      </c>
      <c r="J1728" t="s">
        <v>316</v>
      </c>
      <c r="K1728" t="s">
        <v>23</v>
      </c>
      <c r="L1728" t="s">
        <v>24</v>
      </c>
      <c r="M1728" t="s">
        <v>1526</v>
      </c>
      <c r="N1728" t="s">
        <v>23</v>
      </c>
      <c r="O1728" t="s">
        <v>307</v>
      </c>
      <c r="P1728" t="s">
        <v>26</v>
      </c>
      <c r="Q1728" t="s">
        <v>27</v>
      </c>
      <c r="R1728" t="s">
        <v>24</v>
      </c>
      <c r="S1728" t="s">
        <v>23</v>
      </c>
      <c r="T1728" t="s">
        <v>1526</v>
      </c>
    </row>
    <row r="1729" spans="1:20" x14ac:dyDescent="0.25">
      <c r="A1729" t="s">
        <v>20</v>
      </c>
      <c r="B1729" t="s">
        <v>21</v>
      </c>
      <c r="C1729">
        <v>60</v>
      </c>
      <c r="D1729">
        <v>1</v>
      </c>
      <c r="E1729" t="s">
        <v>1701</v>
      </c>
      <c r="F1729">
        <v>145</v>
      </c>
      <c r="G1729">
        <v>45</v>
      </c>
      <c r="H1729" t="s">
        <v>1162</v>
      </c>
      <c r="I1729" t="s">
        <v>1702</v>
      </c>
      <c r="J1729" t="s">
        <v>1703</v>
      </c>
      <c r="K1729" t="s">
        <v>23</v>
      </c>
      <c r="L1729" t="s">
        <v>24</v>
      </c>
      <c r="M1729" t="s">
        <v>1704</v>
      </c>
      <c r="N1729" t="s">
        <v>23</v>
      </c>
      <c r="O1729" t="s">
        <v>307</v>
      </c>
      <c r="P1729" t="s">
        <v>26</v>
      </c>
      <c r="Q1729" t="s">
        <v>27</v>
      </c>
      <c r="R1729" t="s">
        <v>24</v>
      </c>
      <c r="S1729" t="s">
        <v>23</v>
      </c>
      <c r="T1729" t="s">
        <v>1704</v>
      </c>
    </row>
    <row r="1730" spans="1:20" x14ac:dyDescent="0.25">
      <c r="A1730" t="s">
        <v>28</v>
      </c>
      <c r="B1730" t="s">
        <v>29</v>
      </c>
      <c r="C1730">
        <v>60</v>
      </c>
      <c r="D1730">
        <v>1</v>
      </c>
      <c r="E1730" t="s">
        <v>1701</v>
      </c>
      <c r="F1730">
        <v>145</v>
      </c>
      <c r="G1730">
        <v>45</v>
      </c>
      <c r="H1730" t="s">
        <v>1162</v>
      </c>
      <c r="I1730" t="s">
        <v>1702</v>
      </c>
      <c r="J1730" t="s">
        <v>1703</v>
      </c>
      <c r="K1730" t="s">
        <v>23</v>
      </c>
      <c r="L1730" t="s">
        <v>24</v>
      </c>
      <c r="M1730" t="s">
        <v>1704</v>
      </c>
      <c r="N1730" t="s">
        <v>23</v>
      </c>
      <c r="O1730" t="s">
        <v>307</v>
      </c>
      <c r="P1730" t="s">
        <v>26</v>
      </c>
      <c r="Q1730" t="s">
        <v>27</v>
      </c>
      <c r="R1730" t="s">
        <v>24</v>
      </c>
      <c r="S1730" t="s">
        <v>23</v>
      </c>
      <c r="T1730" t="s">
        <v>1704</v>
      </c>
    </row>
    <row r="1731" spans="1:20" x14ac:dyDescent="0.25">
      <c r="A1731" t="s">
        <v>30</v>
      </c>
      <c r="B1731" t="s">
        <v>31</v>
      </c>
      <c r="C1731">
        <v>60</v>
      </c>
      <c r="D1731">
        <v>1</v>
      </c>
      <c r="E1731" t="s">
        <v>1701</v>
      </c>
      <c r="F1731">
        <v>145</v>
      </c>
      <c r="G1731">
        <v>45</v>
      </c>
      <c r="H1731" t="s">
        <v>1162</v>
      </c>
      <c r="I1731" t="s">
        <v>1702</v>
      </c>
      <c r="J1731" t="s">
        <v>1703</v>
      </c>
      <c r="K1731" t="s">
        <v>23</v>
      </c>
      <c r="L1731" t="s">
        <v>24</v>
      </c>
      <c r="M1731" t="s">
        <v>1704</v>
      </c>
      <c r="N1731" t="s">
        <v>23</v>
      </c>
      <c r="O1731" t="s">
        <v>307</v>
      </c>
      <c r="P1731" t="s">
        <v>26</v>
      </c>
      <c r="Q1731" t="s">
        <v>27</v>
      </c>
      <c r="R1731" t="s">
        <v>24</v>
      </c>
      <c r="S1731" t="s">
        <v>23</v>
      </c>
      <c r="T1731" t="s">
        <v>1704</v>
      </c>
    </row>
    <row r="1732" spans="1:20" x14ac:dyDescent="0.25">
      <c r="A1732" t="s">
        <v>44</v>
      </c>
      <c r="B1732" t="s">
        <v>45</v>
      </c>
      <c r="C1732">
        <v>66.666666666666671</v>
      </c>
      <c r="D1732">
        <v>9</v>
      </c>
      <c r="E1732" t="s">
        <v>1705</v>
      </c>
      <c r="F1732">
        <v>300</v>
      </c>
      <c r="G1732">
        <v>0</v>
      </c>
      <c r="H1732" t="s">
        <v>1162</v>
      </c>
      <c r="I1732" t="s">
        <v>1706</v>
      </c>
      <c r="J1732" t="s">
        <v>1323</v>
      </c>
      <c r="K1732" t="s">
        <v>23</v>
      </c>
      <c r="L1732" t="s">
        <v>24</v>
      </c>
      <c r="M1732" t="s">
        <v>1707</v>
      </c>
      <c r="N1732" t="s">
        <v>23</v>
      </c>
      <c r="O1732" t="s">
        <v>307</v>
      </c>
      <c r="P1732" t="s">
        <v>26</v>
      </c>
      <c r="Q1732" t="s">
        <v>27</v>
      </c>
      <c r="R1732" t="s">
        <v>24</v>
      </c>
      <c r="S1732" t="s">
        <v>23</v>
      </c>
      <c r="T1732" t="s">
        <v>1707</v>
      </c>
    </row>
    <row r="1733" spans="1:20" x14ac:dyDescent="0.25">
      <c r="A1733" t="s">
        <v>36</v>
      </c>
      <c r="B1733" t="s">
        <v>37</v>
      </c>
      <c r="C1733">
        <v>33</v>
      </c>
      <c r="D1733">
        <v>1</v>
      </c>
      <c r="E1733" t="s">
        <v>1708</v>
      </c>
      <c r="F1733">
        <v>107</v>
      </c>
      <c r="G1733">
        <v>7</v>
      </c>
      <c r="H1733" t="s">
        <v>22</v>
      </c>
      <c r="I1733" t="s">
        <v>1709</v>
      </c>
      <c r="J1733" t="s">
        <v>1710</v>
      </c>
      <c r="K1733" t="s">
        <v>1199</v>
      </c>
      <c r="L1733" t="s">
        <v>1312</v>
      </c>
      <c r="M1733" t="s">
        <v>1711</v>
      </c>
      <c r="N1733" t="s">
        <v>23</v>
      </c>
      <c r="O1733" t="s">
        <v>63</v>
      </c>
      <c r="P1733" t="s">
        <v>54</v>
      </c>
      <c r="Q1733" t="s">
        <v>55</v>
      </c>
      <c r="R1733" t="s">
        <v>24</v>
      </c>
      <c r="S1733" t="s">
        <v>23</v>
      </c>
      <c r="T1733" t="s">
        <v>1712</v>
      </c>
    </row>
    <row r="1734" spans="1:20" x14ac:dyDescent="0.25">
      <c r="A1734" t="s">
        <v>34</v>
      </c>
      <c r="B1734" t="s">
        <v>35</v>
      </c>
      <c r="C1734">
        <v>33</v>
      </c>
      <c r="D1734">
        <v>1</v>
      </c>
      <c r="E1734" t="s">
        <v>1708</v>
      </c>
      <c r="F1734">
        <v>107</v>
      </c>
      <c r="G1734">
        <v>7</v>
      </c>
      <c r="H1734" t="s">
        <v>22</v>
      </c>
      <c r="I1734" t="s">
        <v>1709</v>
      </c>
      <c r="J1734" t="s">
        <v>1710</v>
      </c>
      <c r="K1734" t="s">
        <v>1199</v>
      </c>
      <c r="L1734" t="s">
        <v>1312</v>
      </c>
      <c r="M1734" t="s">
        <v>1711</v>
      </c>
      <c r="N1734" t="s">
        <v>23</v>
      </c>
      <c r="O1734" t="s">
        <v>63</v>
      </c>
      <c r="P1734" t="s">
        <v>54</v>
      </c>
      <c r="Q1734" t="s">
        <v>55</v>
      </c>
      <c r="R1734" t="s">
        <v>24</v>
      </c>
      <c r="S1734" t="s">
        <v>23</v>
      </c>
      <c r="T1734" t="s">
        <v>1712</v>
      </c>
    </row>
    <row r="1735" spans="1:20" x14ac:dyDescent="0.25">
      <c r="A1735" t="s">
        <v>38</v>
      </c>
      <c r="B1735" t="s">
        <v>39</v>
      </c>
      <c r="C1735">
        <v>34</v>
      </c>
      <c r="D1735">
        <v>1</v>
      </c>
      <c r="E1735" t="s">
        <v>1708</v>
      </c>
      <c r="F1735">
        <v>107</v>
      </c>
      <c r="G1735">
        <v>7</v>
      </c>
      <c r="H1735" t="s">
        <v>22</v>
      </c>
      <c r="I1735" t="s">
        <v>1709</v>
      </c>
      <c r="J1735" t="s">
        <v>1710</v>
      </c>
      <c r="K1735" t="s">
        <v>1199</v>
      </c>
      <c r="L1735" t="s">
        <v>1312</v>
      </c>
      <c r="M1735" t="s">
        <v>1711</v>
      </c>
      <c r="N1735" t="s">
        <v>23</v>
      </c>
      <c r="O1735" t="s">
        <v>63</v>
      </c>
      <c r="P1735" t="s">
        <v>54</v>
      </c>
      <c r="Q1735" t="s">
        <v>55</v>
      </c>
      <c r="R1735" t="s">
        <v>24</v>
      </c>
      <c r="S1735" t="s">
        <v>23</v>
      </c>
      <c r="T1735" t="s">
        <v>1712</v>
      </c>
    </row>
    <row r="1736" spans="1:20" x14ac:dyDescent="0.25">
      <c r="A1736" t="s">
        <v>44</v>
      </c>
      <c r="B1736" t="s">
        <v>45</v>
      </c>
      <c r="C1736">
        <v>66.666666666666671</v>
      </c>
      <c r="D1736">
        <v>6</v>
      </c>
      <c r="E1736" t="s">
        <v>1713</v>
      </c>
      <c r="F1736">
        <v>773</v>
      </c>
      <c r="G1736">
        <v>75</v>
      </c>
      <c r="H1736" t="s">
        <v>47</v>
      </c>
      <c r="I1736" t="s">
        <v>1714</v>
      </c>
      <c r="J1736" t="s">
        <v>1715</v>
      </c>
      <c r="K1736" t="s">
        <v>1716</v>
      </c>
      <c r="L1736" t="s">
        <v>1197</v>
      </c>
      <c r="M1736" t="s">
        <v>1717</v>
      </c>
      <c r="N1736" t="s">
        <v>23</v>
      </c>
      <c r="O1736" t="s">
        <v>63</v>
      </c>
      <c r="P1736" t="s">
        <v>54</v>
      </c>
      <c r="Q1736" t="s">
        <v>55</v>
      </c>
      <c r="R1736" t="s">
        <v>24</v>
      </c>
      <c r="S1736" t="s">
        <v>23</v>
      </c>
      <c r="T1736" t="s">
        <v>1717</v>
      </c>
    </row>
    <row r="1737" spans="1:20" x14ac:dyDescent="0.25">
      <c r="A1737" t="s">
        <v>46</v>
      </c>
      <c r="B1737" t="s">
        <v>56</v>
      </c>
      <c r="C1737">
        <v>66.333333333333329</v>
      </c>
      <c r="D1737">
        <v>6</v>
      </c>
      <c r="E1737" t="s">
        <v>1713</v>
      </c>
      <c r="F1737">
        <v>773</v>
      </c>
      <c r="G1737">
        <v>75</v>
      </c>
      <c r="H1737" t="s">
        <v>47</v>
      </c>
      <c r="I1737" t="s">
        <v>1714</v>
      </c>
      <c r="J1737" t="s">
        <v>1715</v>
      </c>
      <c r="K1737" t="s">
        <v>1716</v>
      </c>
      <c r="L1737" t="s">
        <v>1197</v>
      </c>
      <c r="M1737" t="s">
        <v>1717</v>
      </c>
      <c r="N1737" t="s">
        <v>23</v>
      </c>
      <c r="O1737" t="s">
        <v>63</v>
      </c>
      <c r="P1737" t="s">
        <v>54</v>
      </c>
      <c r="Q1737" t="s">
        <v>55</v>
      </c>
      <c r="R1737" t="s">
        <v>24</v>
      </c>
      <c r="S1737" t="s">
        <v>23</v>
      </c>
      <c r="T1737" t="s">
        <v>1717</v>
      </c>
    </row>
    <row r="1738" spans="1:20" x14ac:dyDescent="0.25">
      <c r="A1738" t="s">
        <v>280</v>
      </c>
      <c r="B1738" t="s">
        <v>286</v>
      </c>
      <c r="C1738">
        <v>139</v>
      </c>
      <c r="D1738">
        <v>3</v>
      </c>
      <c r="E1738" t="s">
        <v>1718</v>
      </c>
      <c r="F1738">
        <v>297</v>
      </c>
      <c r="G1738">
        <v>0</v>
      </c>
      <c r="H1738" t="s">
        <v>1162</v>
      </c>
      <c r="I1738" t="s">
        <v>1719</v>
      </c>
      <c r="J1738" t="s">
        <v>1176</v>
      </c>
      <c r="K1738" t="s">
        <v>23</v>
      </c>
      <c r="L1738" t="s">
        <v>24</v>
      </c>
      <c r="M1738" t="s">
        <v>1720</v>
      </c>
      <c r="N1738" t="s">
        <v>23</v>
      </c>
      <c r="O1738" t="s">
        <v>307</v>
      </c>
      <c r="P1738" t="s">
        <v>26</v>
      </c>
      <c r="Q1738" t="s">
        <v>27</v>
      </c>
      <c r="R1738" t="s">
        <v>24</v>
      </c>
      <c r="S1738" t="s">
        <v>23</v>
      </c>
      <c r="T1738" t="s">
        <v>1720</v>
      </c>
    </row>
    <row r="1739" spans="1:20" x14ac:dyDescent="0.25">
      <c r="A1739" t="s">
        <v>42</v>
      </c>
      <c r="B1739" t="s">
        <v>43</v>
      </c>
      <c r="C1739">
        <v>66.666666666666671</v>
      </c>
      <c r="D1739">
        <v>9</v>
      </c>
      <c r="E1739" t="s">
        <v>1721</v>
      </c>
      <c r="F1739">
        <v>923</v>
      </c>
      <c r="G1739">
        <v>75</v>
      </c>
      <c r="H1739" t="s">
        <v>47</v>
      </c>
      <c r="I1739" t="s">
        <v>1722</v>
      </c>
      <c r="J1739" t="s">
        <v>1723</v>
      </c>
      <c r="K1739" t="s">
        <v>1724</v>
      </c>
      <c r="L1739" t="s">
        <v>1259</v>
      </c>
      <c r="M1739" t="s">
        <v>1725</v>
      </c>
      <c r="N1739" t="s">
        <v>23</v>
      </c>
      <c r="O1739" t="s">
        <v>63</v>
      </c>
      <c r="P1739" t="s">
        <v>54</v>
      </c>
      <c r="Q1739" t="s">
        <v>55</v>
      </c>
      <c r="R1739" t="s">
        <v>24</v>
      </c>
      <c r="S1739" t="s">
        <v>23</v>
      </c>
      <c r="T1739" t="s">
        <v>1725</v>
      </c>
    </row>
    <row r="1740" spans="1:20" x14ac:dyDescent="0.25">
      <c r="A1740" t="s">
        <v>46</v>
      </c>
      <c r="B1740" t="s">
        <v>56</v>
      </c>
      <c r="C1740">
        <v>66.333333333333329</v>
      </c>
      <c r="D1740">
        <v>6</v>
      </c>
      <c r="E1740" t="s">
        <v>1721</v>
      </c>
      <c r="F1740">
        <v>923</v>
      </c>
      <c r="G1740">
        <v>75</v>
      </c>
      <c r="H1740" t="s">
        <v>47</v>
      </c>
      <c r="I1740" t="s">
        <v>1722</v>
      </c>
      <c r="J1740" t="s">
        <v>1723</v>
      </c>
      <c r="K1740" t="s">
        <v>1724</v>
      </c>
      <c r="L1740" t="s">
        <v>1259</v>
      </c>
      <c r="M1740" t="s">
        <v>1725</v>
      </c>
      <c r="N1740" t="s">
        <v>23</v>
      </c>
      <c r="O1740" t="s">
        <v>63</v>
      </c>
      <c r="P1740" t="s">
        <v>54</v>
      </c>
      <c r="Q1740" t="s">
        <v>55</v>
      </c>
      <c r="R1740" t="s">
        <v>24</v>
      </c>
      <c r="S1740" t="s">
        <v>23</v>
      </c>
      <c r="T1740" t="s">
        <v>1725</v>
      </c>
    </row>
    <row r="1741" spans="1:20" x14ac:dyDescent="0.25">
      <c r="A1741" t="s">
        <v>115</v>
      </c>
      <c r="B1741" t="s">
        <v>340</v>
      </c>
      <c r="C1741">
        <v>22.7</v>
      </c>
      <c r="D1741">
        <v>2</v>
      </c>
      <c r="E1741" t="s">
        <v>1726</v>
      </c>
      <c r="F1741">
        <v>69.400000000000006</v>
      </c>
      <c r="G1741">
        <v>24</v>
      </c>
      <c r="H1741" t="s">
        <v>1238</v>
      </c>
      <c r="I1741" t="s">
        <v>1727</v>
      </c>
      <c r="J1741" t="s">
        <v>1728</v>
      </c>
      <c r="K1741" t="s">
        <v>1729</v>
      </c>
      <c r="L1741" t="s">
        <v>1730</v>
      </c>
      <c r="M1741" t="s">
        <v>1731</v>
      </c>
      <c r="N1741" t="s">
        <v>23</v>
      </c>
      <c r="O1741" t="s">
        <v>48</v>
      </c>
      <c r="P1741" t="s">
        <v>49</v>
      </c>
      <c r="Q1741" t="s">
        <v>50</v>
      </c>
      <c r="R1741" t="s">
        <v>24</v>
      </c>
      <c r="S1741" t="s">
        <v>23</v>
      </c>
      <c r="T1741" t="s">
        <v>1731</v>
      </c>
    </row>
    <row r="1742" spans="1:20" x14ac:dyDescent="0.25">
      <c r="A1742" t="s">
        <v>42</v>
      </c>
      <c r="B1742" t="s">
        <v>43</v>
      </c>
      <c r="C1742">
        <v>66.666666666666671</v>
      </c>
      <c r="D1742">
        <v>6</v>
      </c>
      <c r="E1742" t="s">
        <v>1732</v>
      </c>
      <c r="F1742">
        <v>206</v>
      </c>
      <c r="G1742">
        <v>6</v>
      </c>
      <c r="H1742" t="s">
        <v>1162</v>
      </c>
      <c r="I1742" t="s">
        <v>1733</v>
      </c>
      <c r="J1742" t="s">
        <v>1198</v>
      </c>
      <c r="K1742" t="s">
        <v>23</v>
      </c>
      <c r="L1742" t="s">
        <v>24</v>
      </c>
      <c r="M1742" t="s">
        <v>1734</v>
      </c>
      <c r="N1742" t="s">
        <v>23</v>
      </c>
      <c r="O1742" t="s">
        <v>32</v>
      </c>
      <c r="P1742" t="s">
        <v>26</v>
      </c>
      <c r="Q1742" t="s">
        <v>33</v>
      </c>
      <c r="R1742" t="s">
        <v>24</v>
      </c>
      <c r="S1742" t="s">
        <v>23</v>
      </c>
      <c r="T1742" t="s">
        <v>1734</v>
      </c>
    </row>
    <row r="1743" spans="1:20" x14ac:dyDescent="0.25">
      <c r="A1743" t="s">
        <v>115</v>
      </c>
      <c r="B1743" t="s">
        <v>116</v>
      </c>
      <c r="C1743">
        <v>33.333333333333336</v>
      </c>
      <c r="D1743">
        <v>6</v>
      </c>
      <c r="E1743" t="s">
        <v>1735</v>
      </c>
      <c r="F1743">
        <v>200</v>
      </c>
      <c r="G1743">
        <v>0</v>
      </c>
      <c r="H1743" t="s">
        <v>47</v>
      </c>
      <c r="I1743" t="s">
        <v>1736</v>
      </c>
      <c r="J1743" t="s">
        <v>1246</v>
      </c>
      <c r="K1743" t="s">
        <v>23</v>
      </c>
      <c r="L1743" t="s">
        <v>24</v>
      </c>
      <c r="M1743" t="s">
        <v>1737</v>
      </c>
      <c r="N1743" t="s">
        <v>23</v>
      </c>
      <c r="O1743" t="s">
        <v>58</v>
      </c>
      <c r="P1743" t="s">
        <v>26</v>
      </c>
      <c r="Q1743" t="s">
        <v>33</v>
      </c>
      <c r="R1743" t="s">
        <v>24</v>
      </c>
      <c r="S1743" t="s">
        <v>23</v>
      </c>
      <c r="T1743" t="s">
        <v>1737</v>
      </c>
    </row>
    <row r="1744" spans="1:20" x14ac:dyDescent="0.25">
      <c r="A1744" t="s">
        <v>115</v>
      </c>
      <c r="B1744" t="s">
        <v>116</v>
      </c>
      <c r="C1744">
        <v>27.5</v>
      </c>
      <c r="D1744">
        <v>4</v>
      </c>
      <c r="E1744" t="s">
        <v>1738</v>
      </c>
      <c r="F1744">
        <v>125</v>
      </c>
      <c r="G1744">
        <v>25</v>
      </c>
      <c r="H1744" t="s">
        <v>47</v>
      </c>
      <c r="I1744" t="s">
        <v>1739</v>
      </c>
      <c r="J1744" t="s">
        <v>319</v>
      </c>
      <c r="K1744" t="s">
        <v>23</v>
      </c>
      <c r="L1744" t="s">
        <v>24</v>
      </c>
      <c r="M1744" t="s">
        <v>1740</v>
      </c>
      <c r="N1744" t="s">
        <v>23</v>
      </c>
      <c r="O1744" t="s">
        <v>25</v>
      </c>
      <c r="P1744" t="s">
        <v>26</v>
      </c>
      <c r="Q1744" t="s">
        <v>27</v>
      </c>
      <c r="R1744" t="s">
        <v>24</v>
      </c>
      <c r="S1744" t="s">
        <v>23</v>
      </c>
      <c r="T1744" t="s">
        <v>1737</v>
      </c>
    </row>
    <row r="1745" spans="1:20" x14ac:dyDescent="0.25">
      <c r="A1745" t="s">
        <v>139</v>
      </c>
      <c r="B1745" t="s">
        <v>112</v>
      </c>
      <c r="C1745">
        <v>120</v>
      </c>
      <c r="D1745">
        <v>10</v>
      </c>
      <c r="E1745" t="s">
        <v>1741</v>
      </c>
      <c r="F1745">
        <v>800</v>
      </c>
      <c r="G1745">
        <v>0</v>
      </c>
      <c r="H1745" t="s">
        <v>1162</v>
      </c>
      <c r="I1745" t="s">
        <v>1742</v>
      </c>
      <c r="J1745" t="s">
        <v>306</v>
      </c>
      <c r="K1745" t="s">
        <v>23</v>
      </c>
      <c r="L1745" t="s">
        <v>24</v>
      </c>
      <c r="M1745" t="s">
        <v>1743</v>
      </c>
      <c r="N1745" t="s">
        <v>23</v>
      </c>
      <c r="O1745" t="s">
        <v>307</v>
      </c>
      <c r="P1745" t="s">
        <v>26</v>
      </c>
      <c r="Q1745" t="s">
        <v>27</v>
      </c>
      <c r="R1745" t="s">
        <v>24</v>
      </c>
      <c r="S1745" t="s">
        <v>23</v>
      </c>
      <c r="T1745" t="s">
        <v>1743</v>
      </c>
    </row>
    <row r="1746" spans="1:20" x14ac:dyDescent="0.25">
      <c r="A1746" t="s">
        <v>280</v>
      </c>
      <c r="B1746" t="s">
        <v>286</v>
      </c>
      <c r="C1746">
        <v>139</v>
      </c>
      <c r="D1746">
        <v>1</v>
      </c>
      <c r="E1746" t="s">
        <v>1744</v>
      </c>
      <c r="F1746">
        <v>105</v>
      </c>
      <c r="G1746">
        <v>6</v>
      </c>
      <c r="H1746" t="s">
        <v>1162</v>
      </c>
      <c r="I1746" t="s">
        <v>1745</v>
      </c>
      <c r="J1746" t="s">
        <v>302</v>
      </c>
      <c r="K1746" t="s">
        <v>23</v>
      </c>
      <c r="L1746" t="s">
        <v>24</v>
      </c>
      <c r="M1746" t="s">
        <v>1743</v>
      </c>
      <c r="N1746" t="s">
        <v>23</v>
      </c>
      <c r="O1746" t="s">
        <v>307</v>
      </c>
      <c r="P1746" t="s">
        <v>26</v>
      </c>
      <c r="Q1746" t="s">
        <v>27</v>
      </c>
      <c r="R1746" t="s">
        <v>24</v>
      </c>
      <c r="S1746" t="s">
        <v>23</v>
      </c>
      <c r="T1746" t="s">
        <v>1743</v>
      </c>
    </row>
    <row r="1747" spans="1:20" x14ac:dyDescent="0.25">
      <c r="A1747" t="s">
        <v>20</v>
      </c>
      <c r="B1747" t="s">
        <v>21</v>
      </c>
      <c r="C1747">
        <v>50</v>
      </c>
      <c r="D1747">
        <v>1</v>
      </c>
      <c r="E1747" t="s">
        <v>1746</v>
      </c>
      <c r="F1747">
        <v>199</v>
      </c>
      <c r="G1747">
        <v>0</v>
      </c>
      <c r="H1747" t="s">
        <v>1162</v>
      </c>
      <c r="I1747" t="s">
        <v>1747</v>
      </c>
      <c r="J1747" t="s">
        <v>335</v>
      </c>
      <c r="K1747" t="s">
        <v>23</v>
      </c>
      <c r="L1747" t="s">
        <v>24</v>
      </c>
      <c r="M1747" t="s">
        <v>1748</v>
      </c>
      <c r="N1747" t="s">
        <v>23</v>
      </c>
      <c r="O1747" t="s">
        <v>307</v>
      </c>
      <c r="P1747" t="s">
        <v>26</v>
      </c>
      <c r="Q1747" t="s">
        <v>27</v>
      </c>
      <c r="R1747" t="s">
        <v>24</v>
      </c>
      <c r="S1747" t="s">
        <v>23</v>
      </c>
      <c r="T1747" t="s">
        <v>1743</v>
      </c>
    </row>
    <row r="1748" spans="1:20" x14ac:dyDescent="0.25">
      <c r="A1748" t="s">
        <v>28</v>
      </c>
      <c r="B1748" t="s">
        <v>29</v>
      </c>
      <c r="C1748">
        <v>50</v>
      </c>
      <c r="D1748">
        <v>1</v>
      </c>
      <c r="E1748" t="s">
        <v>1746</v>
      </c>
      <c r="F1748">
        <v>199</v>
      </c>
      <c r="G1748">
        <v>0</v>
      </c>
      <c r="H1748" t="s">
        <v>1162</v>
      </c>
      <c r="I1748" t="s">
        <v>1747</v>
      </c>
      <c r="J1748" t="s">
        <v>335</v>
      </c>
      <c r="K1748" t="s">
        <v>23</v>
      </c>
      <c r="L1748" t="s">
        <v>24</v>
      </c>
      <c r="M1748" t="s">
        <v>1748</v>
      </c>
      <c r="N1748" t="s">
        <v>23</v>
      </c>
      <c r="O1748" t="s">
        <v>307</v>
      </c>
      <c r="P1748" t="s">
        <v>26</v>
      </c>
      <c r="Q1748" t="s">
        <v>27</v>
      </c>
      <c r="R1748" t="s">
        <v>24</v>
      </c>
      <c r="S1748" t="s">
        <v>23</v>
      </c>
      <c r="T1748" t="s">
        <v>1743</v>
      </c>
    </row>
    <row r="1749" spans="1:20" x14ac:dyDescent="0.25">
      <c r="A1749" t="s">
        <v>30</v>
      </c>
      <c r="B1749" t="s">
        <v>31</v>
      </c>
      <c r="C1749">
        <v>50</v>
      </c>
      <c r="D1749">
        <v>1</v>
      </c>
      <c r="E1749" t="s">
        <v>1746</v>
      </c>
      <c r="F1749">
        <v>199</v>
      </c>
      <c r="G1749">
        <v>0</v>
      </c>
      <c r="H1749" t="s">
        <v>1162</v>
      </c>
      <c r="I1749" t="s">
        <v>1747</v>
      </c>
      <c r="J1749" t="s">
        <v>335</v>
      </c>
      <c r="K1749" t="s">
        <v>23</v>
      </c>
      <c r="L1749" t="s">
        <v>24</v>
      </c>
      <c r="M1749" t="s">
        <v>1748</v>
      </c>
      <c r="N1749" t="s">
        <v>23</v>
      </c>
      <c r="O1749" t="s">
        <v>307</v>
      </c>
      <c r="P1749" t="s">
        <v>26</v>
      </c>
      <c r="Q1749" t="s">
        <v>27</v>
      </c>
      <c r="R1749" t="s">
        <v>24</v>
      </c>
      <c r="S1749" t="s">
        <v>23</v>
      </c>
      <c r="T1749" t="s">
        <v>1743</v>
      </c>
    </row>
    <row r="1750" spans="1:20" x14ac:dyDescent="0.25">
      <c r="A1750" t="s">
        <v>278</v>
      </c>
      <c r="B1750" t="s">
        <v>284</v>
      </c>
      <c r="C1750">
        <v>139</v>
      </c>
      <c r="D1750">
        <v>1</v>
      </c>
      <c r="E1750" t="s">
        <v>1746</v>
      </c>
      <c r="F1750">
        <v>199</v>
      </c>
      <c r="G1750">
        <v>0</v>
      </c>
      <c r="H1750" t="s">
        <v>1162</v>
      </c>
      <c r="I1750" t="s">
        <v>1747</v>
      </c>
      <c r="J1750" t="s">
        <v>335</v>
      </c>
      <c r="K1750" t="s">
        <v>23</v>
      </c>
      <c r="L1750" t="s">
        <v>24</v>
      </c>
      <c r="M1750" t="s">
        <v>1748</v>
      </c>
      <c r="N1750" t="s">
        <v>23</v>
      </c>
      <c r="O1750" t="s">
        <v>307</v>
      </c>
      <c r="P1750" t="s">
        <v>26</v>
      </c>
      <c r="Q1750" t="s">
        <v>27</v>
      </c>
      <c r="R1750" t="s">
        <v>24</v>
      </c>
      <c r="S1750" t="s">
        <v>23</v>
      </c>
      <c r="T1750" t="s">
        <v>1743</v>
      </c>
    </row>
    <row r="1751" spans="1:20" x14ac:dyDescent="0.25">
      <c r="A1751" t="s">
        <v>44</v>
      </c>
      <c r="B1751" t="s">
        <v>45</v>
      </c>
      <c r="C1751">
        <v>66.666666666666671</v>
      </c>
      <c r="D1751">
        <v>6</v>
      </c>
      <c r="E1751" t="s">
        <v>1749</v>
      </c>
      <c r="F1751">
        <v>364</v>
      </c>
      <c r="G1751">
        <v>64</v>
      </c>
      <c r="H1751" t="s">
        <v>47</v>
      </c>
      <c r="I1751" t="s">
        <v>1750</v>
      </c>
      <c r="J1751" t="s">
        <v>329</v>
      </c>
      <c r="K1751" t="s">
        <v>23</v>
      </c>
      <c r="L1751" t="s">
        <v>24</v>
      </c>
      <c r="M1751" t="s">
        <v>1748</v>
      </c>
      <c r="N1751" t="s">
        <v>23</v>
      </c>
      <c r="O1751" t="s">
        <v>58</v>
      </c>
      <c r="P1751" t="s">
        <v>26</v>
      </c>
      <c r="Q1751" t="s">
        <v>33</v>
      </c>
      <c r="R1751" t="s">
        <v>24</v>
      </c>
      <c r="S1751" t="s">
        <v>23</v>
      </c>
      <c r="T1751" t="s">
        <v>1751</v>
      </c>
    </row>
    <row r="1752" spans="1:20" x14ac:dyDescent="0.25">
      <c r="A1752" t="s">
        <v>42</v>
      </c>
      <c r="B1752" t="s">
        <v>43</v>
      </c>
      <c r="C1752">
        <v>66.666666666666671</v>
      </c>
      <c r="D1752">
        <v>3</v>
      </c>
      <c r="E1752" t="s">
        <v>1749</v>
      </c>
      <c r="F1752">
        <v>364</v>
      </c>
      <c r="G1752">
        <v>64</v>
      </c>
      <c r="H1752" t="s">
        <v>47</v>
      </c>
      <c r="I1752" t="s">
        <v>1750</v>
      </c>
      <c r="J1752" t="s">
        <v>329</v>
      </c>
      <c r="K1752" t="s">
        <v>23</v>
      </c>
      <c r="L1752" t="s">
        <v>24</v>
      </c>
      <c r="M1752" t="s">
        <v>1748</v>
      </c>
      <c r="N1752" t="s">
        <v>23</v>
      </c>
      <c r="O1752" t="s">
        <v>58</v>
      </c>
      <c r="P1752" t="s">
        <v>26</v>
      </c>
      <c r="Q1752" t="s">
        <v>33</v>
      </c>
      <c r="R1752" t="s">
        <v>24</v>
      </c>
      <c r="S1752" t="s">
        <v>23</v>
      </c>
      <c r="T1752" t="s">
        <v>1751</v>
      </c>
    </row>
    <row r="1753" spans="1:20" x14ac:dyDescent="0.25">
      <c r="A1753" t="s">
        <v>278</v>
      </c>
      <c r="B1753" t="s">
        <v>284</v>
      </c>
      <c r="C1753">
        <v>139</v>
      </c>
      <c r="D1753">
        <v>1</v>
      </c>
      <c r="E1753" t="s">
        <v>1752</v>
      </c>
      <c r="F1753">
        <v>297</v>
      </c>
      <c r="G1753">
        <v>0</v>
      </c>
      <c r="H1753" t="s">
        <v>1162</v>
      </c>
      <c r="I1753" t="s">
        <v>1753</v>
      </c>
      <c r="J1753" t="s">
        <v>319</v>
      </c>
      <c r="K1753" t="s">
        <v>23</v>
      </c>
      <c r="L1753" t="s">
        <v>24</v>
      </c>
      <c r="M1753" t="s">
        <v>1754</v>
      </c>
      <c r="N1753" t="s">
        <v>23</v>
      </c>
      <c r="O1753" t="s">
        <v>307</v>
      </c>
      <c r="P1753" t="s">
        <v>26</v>
      </c>
      <c r="Q1753" t="s">
        <v>27</v>
      </c>
      <c r="R1753" t="s">
        <v>24</v>
      </c>
      <c r="S1753" t="s">
        <v>23</v>
      </c>
      <c r="T1753" t="s">
        <v>1754</v>
      </c>
    </row>
    <row r="1754" spans="1:20" x14ac:dyDescent="0.25">
      <c r="A1754" t="s">
        <v>279</v>
      </c>
      <c r="B1754" t="s">
        <v>285</v>
      </c>
      <c r="C1754">
        <v>139</v>
      </c>
      <c r="D1754">
        <v>1</v>
      </c>
      <c r="E1754" t="s">
        <v>1752</v>
      </c>
      <c r="F1754">
        <v>297</v>
      </c>
      <c r="G1754">
        <v>0</v>
      </c>
      <c r="H1754" t="s">
        <v>1162</v>
      </c>
      <c r="I1754" t="s">
        <v>1753</v>
      </c>
      <c r="J1754" t="s">
        <v>319</v>
      </c>
      <c r="K1754" t="s">
        <v>23</v>
      </c>
      <c r="L1754" t="s">
        <v>24</v>
      </c>
      <c r="M1754" t="s">
        <v>1754</v>
      </c>
      <c r="N1754" t="s">
        <v>23</v>
      </c>
      <c r="O1754" t="s">
        <v>307</v>
      </c>
      <c r="P1754" t="s">
        <v>26</v>
      </c>
      <c r="Q1754" t="s">
        <v>27</v>
      </c>
      <c r="R1754" t="s">
        <v>24</v>
      </c>
      <c r="S1754" t="s">
        <v>23</v>
      </c>
      <c r="T1754" t="s">
        <v>1754</v>
      </c>
    </row>
    <row r="1755" spans="1:20" x14ac:dyDescent="0.25">
      <c r="A1755" t="s">
        <v>280</v>
      </c>
      <c r="B1755" t="s">
        <v>286</v>
      </c>
      <c r="C1755">
        <v>139</v>
      </c>
      <c r="D1755">
        <v>1</v>
      </c>
      <c r="E1755" t="s">
        <v>1752</v>
      </c>
      <c r="F1755">
        <v>297</v>
      </c>
      <c r="G1755">
        <v>0</v>
      </c>
      <c r="H1755" t="s">
        <v>1162</v>
      </c>
      <c r="I1755" t="s">
        <v>1753</v>
      </c>
      <c r="J1755" t="s">
        <v>319</v>
      </c>
      <c r="K1755" t="s">
        <v>23</v>
      </c>
      <c r="L1755" t="s">
        <v>24</v>
      </c>
      <c r="M1755" t="s">
        <v>1754</v>
      </c>
      <c r="N1755" t="s">
        <v>23</v>
      </c>
      <c r="O1755" t="s">
        <v>307</v>
      </c>
      <c r="P1755" t="s">
        <v>26</v>
      </c>
      <c r="Q1755" t="s">
        <v>27</v>
      </c>
      <c r="R1755" t="s">
        <v>24</v>
      </c>
      <c r="S1755" t="s">
        <v>23</v>
      </c>
      <c r="T1755" t="s">
        <v>1754</v>
      </c>
    </row>
    <row r="1756" spans="1:20" x14ac:dyDescent="0.25">
      <c r="A1756" t="s">
        <v>44</v>
      </c>
      <c r="B1756" t="s">
        <v>45</v>
      </c>
      <c r="C1756">
        <v>33</v>
      </c>
      <c r="D1756">
        <v>10</v>
      </c>
      <c r="E1756" t="s">
        <v>1755</v>
      </c>
      <c r="F1756">
        <v>450</v>
      </c>
      <c r="G1756">
        <v>0</v>
      </c>
      <c r="H1756" t="s">
        <v>1162</v>
      </c>
      <c r="I1756" t="s">
        <v>1756</v>
      </c>
      <c r="J1756" t="s">
        <v>309</v>
      </c>
      <c r="K1756" t="s">
        <v>23</v>
      </c>
      <c r="L1756" t="s">
        <v>24</v>
      </c>
      <c r="M1756" t="s">
        <v>1757</v>
      </c>
      <c r="N1756" t="s">
        <v>23</v>
      </c>
      <c r="O1756" t="s">
        <v>307</v>
      </c>
      <c r="P1756" t="s">
        <v>26</v>
      </c>
      <c r="Q1756" t="s">
        <v>27</v>
      </c>
      <c r="R1756" t="s">
        <v>24</v>
      </c>
      <c r="S1756" t="s">
        <v>23</v>
      </c>
      <c r="T1756" t="s">
        <v>1757</v>
      </c>
    </row>
    <row r="1757" spans="1:20" x14ac:dyDescent="0.25">
      <c r="A1757" t="s">
        <v>46</v>
      </c>
      <c r="B1757" t="s">
        <v>56</v>
      </c>
      <c r="C1757">
        <v>118</v>
      </c>
      <c r="D1757">
        <v>1</v>
      </c>
      <c r="E1757" t="s">
        <v>1755</v>
      </c>
      <c r="F1757">
        <v>450</v>
      </c>
      <c r="G1757">
        <v>0</v>
      </c>
      <c r="H1757" t="s">
        <v>1162</v>
      </c>
      <c r="I1757" t="s">
        <v>1756</v>
      </c>
      <c r="J1757" t="s">
        <v>309</v>
      </c>
      <c r="K1757" t="s">
        <v>23</v>
      </c>
      <c r="L1757" t="s">
        <v>24</v>
      </c>
      <c r="M1757" t="s">
        <v>1757</v>
      </c>
      <c r="N1757" t="s">
        <v>23</v>
      </c>
      <c r="O1757" t="s">
        <v>307</v>
      </c>
      <c r="P1757" t="s">
        <v>26</v>
      </c>
      <c r="Q1757" t="s">
        <v>27</v>
      </c>
      <c r="R1757" t="s">
        <v>24</v>
      </c>
      <c r="S1757" t="s">
        <v>23</v>
      </c>
      <c r="T1757" t="s">
        <v>1757</v>
      </c>
    </row>
    <row r="1758" spans="1:20" x14ac:dyDescent="0.25">
      <c r="A1758" t="s">
        <v>44</v>
      </c>
      <c r="B1758" t="s">
        <v>45</v>
      </c>
      <c r="C1758">
        <v>71</v>
      </c>
      <c r="D1758">
        <v>1</v>
      </c>
      <c r="E1758" t="s">
        <v>1755</v>
      </c>
      <c r="F1758">
        <v>450</v>
      </c>
      <c r="G1758">
        <v>0</v>
      </c>
      <c r="H1758" t="s">
        <v>1162</v>
      </c>
      <c r="I1758" t="s">
        <v>1756</v>
      </c>
      <c r="J1758" t="s">
        <v>309</v>
      </c>
      <c r="K1758" t="s">
        <v>23</v>
      </c>
      <c r="L1758" t="s">
        <v>24</v>
      </c>
      <c r="M1758" t="s">
        <v>1757</v>
      </c>
      <c r="N1758" t="s">
        <v>23</v>
      </c>
      <c r="O1758" t="s">
        <v>307</v>
      </c>
      <c r="P1758" t="s">
        <v>26</v>
      </c>
      <c r="Q1758" t="s">
        <v>27</v>
      </c>
      <c r="R1758" t="s">
        <v>24</v>
      </c>
      <c r="S1758" t="s">
        <v>23</v>
      </c>
      <c r="T1758" t="s">
        <v>1757</v>
      </c>
    </row>
    <row r="1759" spans="1:20" x14ac:dyDescent="0.25">
      <c r="A1759" t="s">
        <v>186</v>
      </c>
      <c r="B1759" t="s">
        <v>187</v>
      </c>
      <c r="C1759">
        <v>40</v>
      </c>
      <c r="D1759">
        <v>10</v>
      </c>
      <c r="E1759" t="s">
        <v>1758</v>
      </c>
      <c r="F1759">
        <v>350</v>
      </c>
      <c r="G1759">
        <v>0</v>
      </c>
      <c r="H1759" t="s">
        <v>1162</v>
      </c>
      <c r="I1759" t="s">
        <v>1759</v>
      </c>
      <c r="J1759" t="s">
        <v>87</v>
      </c>
      <c r="K1759" t="s">
        <v>23</v>
      </c>
      <c r="L1759" t="s">
        <v>24</v>
      </c>
      <c r="M1759" t="s">
        <v>1760</v>
      </c>
      <c r="N1759" t="s">
        <v>23</v>
      </c>
      <c r="O1759" t="s">
        <v>307</v>
      </c>
      <c r="P1759" t="s">
        <v>26</v>
      </c>
      <c r="Q1759" t="s">
        <v>27</v>
      </c>
      <c r="R1759" t="s">
        <v>24</v>
      </c>
      <c r="S1759" t="s">
        <v>23</v>
      </c>
      <c r="T1759" t="s">
        <v>1760</v>
      </c>
    </row>
    <row r="1760" spans="1:20" x14ac:dyDescent="0.25">
      <c r="A1760" t="s">
        <v>42</v>
      </c>
      <c r="B1760" t="s">
        <v>43</v>
      </c>
      <c r="C1760">
        <v>30</v>
      </c>
      <c r="D1760">
        <v>3</v>
      </c>
      <c r="E1760" t="s">
        <v>1761</v>
      </c>
      <c r="F1760">
        <v>200</v>
      </c>
      <c r="G1760">
        <v>0</v>
      </c>
      <c r="H1760" t="s">
        <v>47</v>
      </c>
      <c r="I1760" t="s">
        <v>1364</v>
      </c>
      <c r="J1760" t="s">
        <v>1179</v>
      </c>
      <c r="K1760" t="s">
        <v>23</v>
      </c>
      <c r="L1760" t="s">
        <v>24</v>
      </c>
      <c r="M1760" t="s">
        <v>1762</v>
      </c>
      <c r="N1760" t="s">
        <v>23</v>
      </c>
      <c r="O1760" t="s">
        <v>25</v>
      </c>
      <c r="P1760" t="s">
        <v>26</v>
      </c>
      <c r="Q1760" t="s">
        <v>27</v>
      </c>
      <c r="R1760" t="s">
        <v>24</v>
      </c>
      <c r="S1760" t="s">
        <v>23</v>
      </c>
      <c r="T1760" t="s">
        <v>1760</v>
      </c>
    </row>
    <row r="1761" spans="1:20" x14ac:dyDescent="0.25">
      <c r="A1761" t="s">
        <v>44</v>
      </c>
      <c r="B1761" t="s">
        <v>45</v>
      </c>
      <c r="C1761">
        <v>36.666666666666664</v>
      </c>
      <c r="D1761">
        <v>3</v>
      </c>
      <c r="E1761" t="s">
        <v>1761</v>
      </c>
      <c r="F1761">
        <v>200</v>
      </c>
      <c r="G1761">
        <v>0</v>
      </c>
      <c r="H1761" t="s">
        <v>47</v>
      </c>
      <c r="I1761" t="s">
        <v>1364</v>
      </c>
      <c r="J1761" t="s">
        <v>1179</v>
      </c>
      <c r="K1761" t="s">
        <v>23</v>
      </c>
      <c r="L1761" t="s">
        <v>24</v>
      </c>
      <c r="M1761" t="s">
        <v>1762</v>
      </c>
      <c r="N1761" t="s">
        <v>23</v>
      </c>
      <c r="O1761" t="s">
        <v>25</v>
      </c>
      <c r="P1761" t="s">
        <v>26</v>
      </c>
      <c r="Q1761" t="s">
        <v>27</v>
      </c>
      <c r="R1761" t="s">
        <v>24</v>
      </c>
      <c r="S1761" t="s">
        <v>23</v>
      </c>
      <c r="T1761" t="s">
        <v>1760</v>
      </c>
    </row>
    <row r="1762" spans="1:20" x14ac:dyDescent="0.25">
      <c r="A1762" t="s">
        <v>148</v>
      </c>
      <c r="B1762" t="s">
        <v>149</v>
      </c>
      <c r="C1762">
        <v>50</v>
      </c>
      <c r="D1762">
        <v>1</v>
      </c>
      <c r="E1762" t="s">
        <v>1763</v>
      </c>
      <c r="F1762">
        <v>200</v>
      </c>
      <c r="G1762">
        <v>0</v>
      </c>
      <c r="H1762" t="s">
        <v>47</v>
      </c>
      <c r="I1762" t="s">
        <v>1764</v>
      </c>
      <c r="J1762" t="s">
        <v>1168</v>
      </c>
      <c r="K1762" t="s">
        <v>23</v>
      </c>
      <c r="L1762" t="s">
        <v>24</v>
      </c>
      <c r="M1762" t="s">
        <v>1760</v>
      </c>
      <c r="N1762" t="s">
        <v>23</v>
      </c>
      <c r="O1762" t="s">
        <v>58</v>
      </c>
      <c r="P1762" t="s">
        <v>26</v>
      </c>
      <c r="Q1762" t="s">
        <v>33</v>
      </c>
      <c r="R1762" t="s">
        <v>24</v>
      </c>
      <c r="S1762" t="s">
        <v>23</v>
      </c>
      <c r="T1762" t="s">
        <v>1765</v>
      </c>
    </row>
    <row r="1763" spans="1:20" x14ac:dyDescent="0.25">
      <c r="A1763" t="s">
        <v>152</v>
      </c>
      <c r="B1763" t="s">
        <v>153</v>
      </c>
      <c r="C1763">
        <v>50</v>
      </c>
      <c r="D1763">
        <v>1</v>
      </c>
      <c r="E1763" t="s">
        <v>1763</v>
      </c>
      <c r="F1763">
        <v>200</v>
      </c>
      <c r="G1763">
        <v>0</v>
      </c>
      <c r="H1763" t="s">
        <v>47</v>
      </c>
      <c r="I1763" t="s">
        <v>1764</v>
      </c>
      <c r="J1763" t="s">
        <v>1168</v>
      </c>
      <c r="K1763" t="s">
        <v>23</v>
      </c>
      <c r="L1763" t="s">
        <v>24</v>
      </c>
      <c r="M1763" t="s">
        <v>1760</v>
      </c>
      <c r="N1763" t="s">
        <v>23</v>
      </c>
      <c r="O1763" t="s">
        <v>58</v>
      </c>
      <c r="P1763" t="s">
        <v>26</v>
      </c>
      <c r="Q1763" t="s">
        <v>33</v>
      </c>
      <c r="R1763" t="s">
        <v>24</v>
      </c>
      <c r="S1763" t="s">
        <v>23</v>
      </c>
      <c r="T1763" t="s">
        <v>1765</v>
      </c>
    </row>
    <row r="1764" spans="1:20" x14ac:dyDescent="0.25">
      <c r="A1764" t="s">
        <v>34</v>
      </c>
      <c r="B1764" t="s">
        <v>35</v>
      </c>
      <c r="C1764">
        <v>50</v>
      </c>
      <c r="D1764">
        <v>1</v>
      </c>
      <c r="E1764" t="s">
        <v>1763</v>
      </c>
      <c r="F1764">
        <v>200</v>
      </c>
      <c r="G1764">
        <v>0</v>
      </c>
      <c r="H1764" t="s">
        <v>47</v>
      </c>
      <c r="I1764" t="s">
        <v>1764</v>
      </c>
      <c r="J1764" t="s">
        <v>1168</v>
      </c>
      <c r="K1764" t="s">
        <v>23</v>
      </c>
      <c r="L1764" t="s">
        <v>24</v>
      </c>
      <c r="M1764" t="s">
        <v>1760</v>
      </c>
      <c r="N1764" t="s">
        <v>23</v>
      </c>
      <c r="O1764" t="s">
        <v>58</v>
      </c>
      <c r="P1764" t="s">
        <v>26</v>
      </c>
      <c r="Q1764" t="s">
        <v>33</v>
      </c>
      <c r="R1764" t="s">
        <v>24</v>
      </c>
      <c r="S1764" t="s">
        <v>23</v>
      </c>
      <c r="T1764" t="s">
        <v>1765</v>
      </c>
    </row>
    <row r="1765" spans="1:20" x14ac:dyDescent="0.25">
      <c r="A1765" t="s">
        <v>38</v>
      </c>
      <c r="B1765" t="s">
        <v>39</v>
      </c>
      <c r="C1765">
        <v>50</v>
      </c>
      <c r="D1765">
        <v>1</v>
      </c>
      <c r="E1765" t="s">
        <v>1763</v>
      </c>
      <c r="F1765">
        <v>200</v>
      </c>
      <c r="G1765">
        <v>0</v>
      </c>
      <c r="H1765" t="s">
        <v>47</v>
      </c>
      <c r="I1765" t="s">
        <v>1764</v>
      </c>
      <c r="J1765" t="s">
        <v>1168</v>
      </c>
      <c r="K1765" t="s">
        <v>23</v>
      </c>
      <c r="L1765" t="s">
        <v>24</v>
      </c>
      <c r="M1765" t="s">
        <v>1760</v>
      </c>
      <c r="N1765" t="s">
        <v>23</v>
      </c>
      <c r="O1765" t="s">
        <v>58</v>
      </c>
      <c r="P1765" t="s">
        <v>26</v>
      </c>
      <c r="Q1765" t="s">
        <v>33</v>
      </c>
      <c r="R1765" t="s">
        <v>24</v>
      </c>
      <c r="S1765" t="s">
        <v>23</v>
      </c>
      <c r="T1765" t="s">
        <v>1765</v>
      </c>
    </row>
    <row r="1766" spans="1:20" x14ac:dyDescent="0.25">
      <c r="A1766" t="s">
        <v>59</v>
      </c>
      <c r="B1766" t="s">
        <v>60</v>
      </c>
      <c r="C1766">
        <v>50</v>
      </c>
      <c r="D1766">
        <v>1</v>
      </c>
      <c r="E1766" t="s">
        <v>1763</v>
      </c>
      <c r="F1766">
        <v>200</v>
      </c>
      <c r="G1766">
        <v>0</v>
      </c>
      <c r="H1766" t="s">
        <v>47</v>
      </c>
      <c r="I1766" t="s">
        <v>1764</v>
      </c>
      <c r="J1766" t="s">
        <v>1168</v>
      </c>
      <c r="K1766" t="s">
        <v>23</v>
      </c>
      <c r="L1766" t="s">
        <v>24</v>
      </c>
      <c r="M1766" t="s">
        <v>1760</v>
      </c>
      <c r="N1766" t="s">
        <v>23</v>
      </c>
      <c r="O1766" t="s">
        <v>58</v>
      </c>
      <c r="P1766" t="s">
        <v>26</v>
      </c>
      <c r="Q1766" t="s">
        <v>33</v>
      </c>
      <c r="R1766" t="s">
        <v>24</v>
      </c>
      <c r="S1766" t="s">
        <v>23</v>
      </c>
      <c r="T1766" t="s">
        <v>1765</v>
      </c>
    </row>
    <row r="1767" spans="1:20" x14ac:dyDescent="0.25">
      <c r="A1767" t="s">
        <v>36</v>
      </c>
      <c r="B1767" t="s">
        <v>37</v>
      </c>
      <c r="C1767">
        <v>50</v>
      </c>
      <c r="D1767">
        <v>1</v>
      </c>
      <c r="E1767" t="s">
        <v>1763</v>
      </c>
      <c r="F1767">
        <v>200</v>
      </c>
      <c r="G1767">
        <v>0</v>
      </c>
      <c r="H1767" t="s">
        <v>47</v>
      </c>
      <c r="I1767" t="s">
        <v>1764</v>
      </c>
      <c r="J1767" t="s">
        <v>1168</v>
      </c>
      <c r="K1767" t="s">
        <v>23</v>
      </c>
      <c r="L1767" t="s">
        <v>24</v>
      </c>
      <c r="M1767" t="s">
        <v>1760</v>
      </c>
      <c r="N1767" t="s">
        <v>23</v>
      </c>
      <c r="O1767" t="s">
        <v>58</v>
      </c>
      <c r="P1767" t="s">
        <v>26</v>
      </c>
      <c r="Q1767" t="s">
        <v>33</v>
      </c>
      <c r="R1767" t="s">
        <v>24</v>
      </c>
      <c r="S1767" t="s">
        <v>23</v>
      </c>
      <c r="T1767" t="s">
        <v>1765</v>
      </c>
    </row>
    <row r="1768" spans="1:20" x14ac:dyDescent="0.25">
      <c r="A1768" t="s">
        <v>278</v>
      </c>
      <c r="B1768" t="s">
        <v>284</v>
      </c>
      <c r="C1768">
        <v>139</v>
      </c>
      <c r="D1768">
        <v>1</v>
      </c>
      <c r="E1768" t="s">
        <v>1766</v>
      </c>
      <c r="F1768">
        <v>99</v>
      </c>
      <c r="G1768">
        <v>0</v>
      </c>
      <c r="H1768" t="s">
        <v>1162</v>
      </c>
      <c r="I1768" t="s">
        <v>1767</v>
      </c>
      <c r="J1768" t="s">
        <v>326</v>
      </c>
      <c r="K1768" t="s">
        <v>23</v>
      </c>
      <c r="L1768" t="s">
        <v>24</v>
      </c>
      <c r="M1768" t="s">
        <v>1765</v>
      </c>
      <c r="N1768" t="s">
        <v>23</v>
      </c>
      <c r="O1768" t="s">
        <v>32</v>
      </c>
      <c r="P1768" t="s">
        <v>26</v>
      </c>
      <c r="Q1768" t="s">
        <v>33</v>
      </c>
      <c r="R1768" t="s">
        <v>24</v>
      </c>
      <c r="S1768" t="s">
        <v>23</v>
      </c>
      <c r="T1768" t="s">
        <v>1765</v>
      </c>
    </row>
    <row r="1769" spans="1:20" x14ac:dyDescent="0.25">
      <c r="A1769" t="s">
        <v>186</v>
      </c>
      <c r="B1769" t="s">
        <v>187</v>
      </c>
      <c r="C1769">
        <v>40</v>
      </c>
      <c r="D1769">
        <v>10</v>
      </c>
      <c r="E1769" t="s">
        <v>1768</v>
      </c>
      <c r="F1769">
        <v>350</v>
      </c>
      <c r="G1769">
        <v>0</v>
      </c>
      <c r="H1769" t="s">
        <v>1162</v>
      </c>
      <c r="I1769" t="s">
        <v>1769</v>
      </c>
      <c r="J1769" t="s">
        <v>306</v>
      </c>
      <c r="K1769" t="s">
        <v>23</v>
      </c>
      <c r="L1769" t="s">
        <v>24</v>
      </c>
      <c r="M1769" t="s">
        <v>1770</v>
      </c>
      <c r="N1769" t="s">
        <v>23</v>
      </c>
      <c r="O1769" t="s">
        <v>307</v>
      </c>
      <c r="P1769" t="s">
        <v>26</v>
      </c>
      <c r="Q1769" t="s">
        <v>27</v>
      </c>
      <c r="R1769" t="s">
        <v>24</v>
      </c>
      <c r="S1769" t="s">
        <v>23</v>
      </c>
      <c r="T1769" t="s">
        <v>1770</v>
      </c>
    </row>
    <row r="1770" spans="1:20" x14ac:dyDescent="0.25">
      <c r="A1770" t="s">
        <v>278</v>
      </c>
      <c r="B1770" t="s">
        <v>284</v>
      </c>
      <c r="C1770">
        <v>139</v>
      </c>
      <c r="D1770">
        <v>1</v>
      </c>
      <c r="E1770" t="s">
        <v>1771</v>
      </c>
      <c r="F1770">
        <v>105</v>
      </c>
      <c r="G1770">
        <v>6</v>
      </c>
      <c r="H1770" t="s">
        <v>1162</v>
      </c>
      <c r="I1770" t="s">
        <v>1772</v>
      </c>
      <c r="J1770" t="s">
        <v>306</v>
      </c>
      <c r="K1770" t="s">
        <v>23</v>
      </c>
      <c r="L1770" t="s">
        <v>24</v>
      </c>
      <c r="M1770" t="s">
        <v>1773</v>
      </c>
      <c r="N1770" t="s">
        <v>23</v>
      </c>
      <c r="O1770" t="s">
        <v>307</v>
      </c>
      <c r="P1770" t="s">
        <v>26</v>
      </c>
      <c r="Q1770" t="s">
        <v>27</v>
      </c>
      <c r="R1770" t="s">
        <v>24</v>
      </c>
      <c r="S1770" t="s">
        <v>23</v>
      </c>
      <c r="T1770" t="s">
        <v>1773</v>
      </c>
    </row>
    <row r="1771" spans="1:20" x14ac:dyDescent="0.25">
      <c r="A1771" t="s">
        <v>42</v>
      </c>
      <c r="B1771" t="s">
        <v>43</v>
      </c>
      <c r="C1771">
        <v>66.666666666666671</v>
      </c>
      <c r="D1771">
        <v>3</v>
      </c>
      <c r="E1771" t="s">
        <v>1774</v>
      </c>
      <c r="F1771">
        <v>100</v>
      </c>
      <c r="G1771">
        <v>0</v>
      </c>
      <c r="H1771" t="s">
        <v>47</v>
      </c>
      <c r="I1771" t="s">
        <v>1775</v>
      </c>
      <c r="J1771" t="s">
        <v>331</v>
      </c>
      <c r="K1771" t="s">
        <v>23</v>
      </c>
      <c r="L1771" t="s">
        <v>24</v>
      </c>
      <c r="M1771" t="s">
        <v>1776</v>
      </c>
      <c r="N1771" t="s">
        <v>23</v>
      </c>
      <c r="O1771" t="s">
        <v>25</v>
      </c>
      <c r="P1771" t="s">
        <v>26</v>
      </c>
      <c r="Q1771" t="s">
        <v>27</v>
      </c>
      <c r="R1771" t="s">
        <v>24</v>
      </c>
      <c r="S1771" t="s">
        <v>23</v>
      </c>
      <c r="T1771" t="s">
        <v>1776</v>
      </c>
    </row>
    <row r="1772" spans="1:20" x14ac:dyDescent="0.25">
      <c r="A1772" t="s">
        <v>148</v>
      </c>
      <c r="B1772" t="s">
        <v>149</v>
      </c>
      <c r="C1772">
        <v>50</v>
      </c>
      <c r="D1772">
        <v>1</v>
      </c>
      <c r="E1772" t="s">
        <v>1777</v>
      </c>
      <c r="F1772">
        <v>200</v>
      </c>
      <c r="G1772">
        <v>0</v>
      </c>
      <c r="H1772" t="s">
        <v>22</v>
      </c>
      <c r="I1772" t="s">
        <v>1778</v>
      </c>
      <c r="J1772" t="s">
        <v>1326</v>
      </c>
      <c r="K1772" t="s">
        <v>23</v>
      </c>
      <c r="L1772" t="s">
        <v>24</v>
      </c>
      <c r="M1772" t="s">
        <v>1779</v>
      </c>
      <c r="N1772" t="s">
        <v>23</v>
      </c>
      <c r="O1772" t="s">
        <v>25</v>
      </c>
      <c r="P1772" t="s">
        <v>26</v>
      </c>
      <c r="Q1772" t="s">
        <v>27</v>
      </c>
      <c r="R1772" t="s">
        <v>24</v>
      </c>
      <c r="S1772" t="s">
        <v>23</v>
      </c>
      <c r="T1772" t="s">
        <v>1776</v>
      </c>
    </row>
    <row r="1773" spans="1:20" x14ac:dyDescent="0.25">
      <c r="A1773" t="s">
        <v>152</v>
      </c>
      <c r="B1773" t="s">
        <v>153</v>
      </c>
      <c r="C1773">
        <v>50</v>
      </c>
      <c r="D1773">
        <v>1</v>
      </c>
      <c r="E1773" t="s">
        <v>1777</v>
      </c>
      <c r="F1773">
        <v>200</v>
      </c>
      <c r="G1773">
        <v>0</v>
      </c>
      <c r="H1773" t="s">
        <v>22</v>
      </c>
      <c r="I1773" t="s">
        <v>1778</v>
      </c>
      <c r="J1773" t="s">
        <v>1326</v>
      </c>
      <c r="K1773" t="s">
        <v>23</v>
      </c>
      <c r="L1773" t="s">
        <v>24</v>
      </c>
      <c r="M1773" t="s">
        <v>1779</v>
      </c>
      <c r="N1773" t="s">
        <v>23</v>
      </c>
      <c r="O1773" t="s">
        <v>25</v>
      </c>
      <c r="P1773" t="s">
        <v>26</v>
      </c>
      <c r="Q1773" t="s">
        <v>27</v>
      </c>
      <c r="R1773" t="s">
        <v>24</v>
      </c>
      <c r="S1773" t="s">
        <v>23</v>
      </c>
      <c r="T1773" t="s">
        <v>1776</v>
      </c>
    </row>
    <row r="1774" spans="1:20" x14ac:dyDescent="0.25">
      <c r="A1774" t="s">
        <v>34</v>
      </c>
      <c r="B1774" t="s">
        <v>35</v>
      </c>
      <c r="C1774">
        <v>50</v>
      </c>
      <c r="D1774">
        <v>1</v>
      </c>
      <c r="E1774" t="s">
        <v>1777</v>
      </c>
      <c r="F1774">
        <v>200</v>
      </c>
      <c r="G1774">
        <v>0</v>
      </c>
      <c r="H1774" t="s">
        <v>22</v>
      </c>
      <c r="I1774" t="s">
        <v>1778</v>
      </c>
      <c r="J1774" t="s">
        <v>1326</v>
      </c>
      <c r="K1774" t="s">
        <v>23</v>
      </c>
      <c r="L1774" t="s">
        <v>24</v>
      </c>
      <c r="M1774" t="s">
        <v>1779</v>
      </c>
      <c r="N1774" t="s">
        <v>23</v>
      </c>
      <c r="O1774" t="s">
        <v>25</v>
      </c>
      <c r="P1774" t="s">
        <v>26</v>
      </c>
      <c r="Q1774" t="s">
        <v>27</v>
      </c>
      <c r="R1774" t="s">
        <v>24</v>
      </c>
      <c r="S1774" t="s">
        <v>23</v>
      </c>
      <c r="T1774" t="s">
        <v>1776</v>
      </c>
    </row>
    <row r="1775" spans="1:20" x14ac:dyDescent="0.25">
      <c r="A1775" t="s">
        <v>38</v>
      </c>
      <c r="B1775" t="s">
        <v>39</v>
      </c>
      <c r="C1775">
        <v>50</v>
      </c>
      <c r="D1775">
        <v>1</v>
      </c>
      <c r="E1775" t="s">
        <v>1777</v>
      </c>
      <c r="F1775">
        <v>200</v>
      </c>
      <c r="G1775">
        <v>0</v>
      </c>
      <c r="H1775" t="s">
        <v>22</v>
      </c>
      <c r="I1775" t="s">
        <v>1778</v>
      </c>
      <c r="J1775" t="s">
        <v>1326</v>
      </c>
      <c r="K1775" t="s">
        <v>23</v>
      </c>
      <c r="L1775" t="s">
        <v>24</v>
      </c>
      <c r="M1775" t="s">
        <v>1779</v>
      </c>
      <c r="N1775" t="s">
        <v>23</v>
      </c>
      <c r="O1775" t="s">
        <v>25</v>
      </c>
      <c r="P1775" t="s">
        <v>26</v>
      </c>
      <c r="Q1775" t="s">
        <v>27</v>
      </c>
      <c r="R1775" t="s">
        <v>24</v>
      </c>
      <c r="S1775" t="s">
        <v>23</v>
      </c>
      <c r="T1775" t="s">
        <v>1776</v>
      </c>
    </row>
    <row r="1776" spans="1:20" x14ac:dyDescent="0.25">
      <c r="A1776" t="s">
        <v>59</v>
      </c>
      <c r="B1776" t="s">
        <v>60</v>
      </c>
      <c r="C1776">
        <v>50</v>
      </c>
      <c r="D1776">
        <v>1</v>
      </c>
      <c r="E1776" t="s">
        <v>1777</v>
      </c>
      <c r="F1776">
        <v>200</v>
      </c>
      <c r="G1776">
        <v>0</v>
      </c>
      <c r="H1776" t="s">
        <v>22</v>
      </c>
      <c r="I1776" t="s">
        <v>1778</v>
      </c>
      <c r="J1776" t="s">
        <v>1326</v>
      </c>
      <c r="K1776" t="s">
        <v>23</v>
      </c>
      <c r="L1776" t="s">
        <v>24</v>
      </c>
      <c r="M1776" t="s">
        <v>1779</v>
      </c>
      <c r="N1776" t="s">
        <v>23</v>
      </c>
      <c r="O1776" t="s">
        <v>25</v>
      </c>
      <c r="P1776" t="s">
        <v>26</v>
      </c>
      <c r="Q1776" t="s">
        <v>27</v>
      </c>
      <c r="R1776" t="s">
        <v>24</v>
      </c>
      <c r="S1776" t="s">
        <v>23</v>
      </c>
      <c r="T1776" t="s">
        <v>1776</v>
      </c>
    </row>
    <row r="1777" spans="1:20" x14ac:dyDescent="0.25">
      <c r="A1777" t="s">
        <v>36</v>
      </c>
      <c r="B1777" t="s">
        <v>37</v>
      </c>
      <c r="C1777">
        <v>50</v>
      </c>
      <c r="D1777">
        <v>1</v>
      </c>
      <c r="E1777" t="s">
        <v>1777</v>
      </c>
      <c r="F1777">
        <v>200</v>
      </c>
      <c r="G1777">
        <v>0</v>
      </c>
      <c r="H1777" t="s">
        <v>22</v>
      </c>
      <c r="I1777" t="s">
        <v>1778</v>
      </c>
      <c r="J1777" t="s">
        <v>1326</v>
      </c>
      <c r="K1777" t="s">
        <v>23</v>
      </c>
      <c r="L1777" t="s">
        <v>24</v>
      </c>
      <c r="M1777" t="s">
        <v>1779</v>
      </c>
      <c r="N1777" t="s">
        <v>23</v>
      </c>
      <c r="O1777" t="s">
        <v>25</v>
      </c>
      <c r="P1777" t="s">
        <v>26</v>
      </c>
      <c r="Q1777" t="s">
        <v>27</v>
      </c>
      <c r="R1777" t="s">
        <v>24</v>
      </c>
      <c r="S1777" t="s">
        <v>23</v>
      </c>
      <c r="T1777" t="s">
        <v>1776</v>
      </c>
    </row>
    <row r="1778" spans="1:20" x14ac:dyDescent="0.25">
      <c r="A1778" t="s">
        <v>280</v>
      </c>
      <c r="B1778" t="s">
        <v>286</v>
      </c>
      <c r="C1778">
        <v>139</v>
      </c>
      <c r="D1778">
        <v>1</v>
      </c>
      <c r="E1778" t="s">
        <v>1780</v>
      </c>
      <c r="F1778">
        <v>283</v>
      </c>
      <c r="G1778">
        <v>0</v>
      </c>
      <c r="H1778" t="s">
        <v>1162</v>
      </c>
      <c r="I1778" t="s">
        <v>1320</v>
      </c>
      <c r="J1778" t="s">
        <v>306</v>
      </c>
      <c r="K1778" t="s">
        <v>23</v>
      </c>
      <c r="L1778" t="s">
        <v>24</v>
      </c>
      <c r="M1778" t="s">
        <v>1781</v>
      </c>
      <c r="N1778" t="s">
        <v>23</v>
      </c>
      <c r="O1778" t="s">
        <v>307</v>
      </c>
      <c r="P1778" t="s">
        <v>26</v>
      </c>
      <c r="Q1778" t="s">
        <v>27</v>
      </c>
      <c r="R1778" t="s">
        <v>24</v>
      </c>
      <c r="S1778" t="s">
        <v>23</v>
      </c>
      <c r="T1778" t="s">
        <v>1781</v>
      </c>
    </row>
    <row r="1779" spans="1:20" x14ac:dyDescent="0.25">
      <c r="A1779" t="s">
        <v>278</v>
      </c>
      <c r="B1779" t="s">
        <v>284</v>
      </c>
      <c r="C1779">
        <v>139</v>
      </c>
      <c r="D1779">
        <v>1</v>
      </c>
      <c r="E1779" t="s">
        <v>1780</v>
      </c>
      <c r="F1779">
        <v>283</v>
      </c>
      <c r="G1779">
        <v>0</v>
      </c>
      <c r="H1779" t="s">
        <v>1162</v>
      </c>
      <c r="I1779" t="s">
        <v>1320</v>
      </c>
      <c r="J1779" t="s">
        <v>306</v>
      </c>
      <c r="K1779" t="s">
        <v>23</v>
      </c>
      <c r="L1779" t="s">
        <v>24</v>
      </c>
      <c r="M1779" t="s">
        <v>1781</v>
      </c>
      <c r="N1779" t="s">
        <v>23</v>
      </c>
      <c r="O1779" t="s">
        <v>307</v>
      </c>
      <c r="P1779" t="s">
        <v>26</v>
      </c>
      <c r="Q1779" t="s">
        <v>27</v>
      </c>
      <c r="R1779" t="s">
        <v>24</v>
      </c>
      <c r="S1779" t="s">
        <v>23</v>
      </c>
      <c r="T1779" t="s">
        <v>1781</v>
      </c>
    </row>
    <row r="1780" spans="1:20" x14ac:dyDescent="0.25">
      <c r="A1780" t="s">
        <v>110</v>
      </c>
      <c r="B1780" t="s">
        <v>1287</v>
      </c>
      <c r="C1780">
        <v>120</v>
      </c>
      <c r="D1780">
        <v>1</v>
      </c>
      <c r="E1780" t="s">
        <v>1780</v>
      </c>
      <c r="F1780">
        <v>283</v>
      </c>
      <c r="G1780">
        <v>0</v>
      </c>
      <c r="H1780" t="s">
        <v>1162</v>
      </c>
      <c r="I1780" t="s">
        <v>1320</v>
      </c>
      <c r="J1780" t="s">
        <v>306</v>
      </c>
      <c r="K1780" t="s">
        <v>23</v>
      </c>
      <c r="L1780" t="s">
        <v>24</v>
      </c>
      <c r="M1780" t="s">
        <v>1781</v>
      </c>
      <c r="N1780" t="s">
        <v>23</v>
      </c>
      <c r="O1780" t="s">
        <v>307</v>
      </c>
      <c r="P1780" t="s">
        <v>26</v>
      </c>
      <c r="Q1780" t="s">
        <v>27</v>
      </c>
      <c r="R1780" t="s">
        <v>24</v>
      </c>
      <c r="S1780" t="s">
        <v>23</v>
      </c>
      <c r="T1780" t="s">
        <v>1781</v>
      </c>
    </row>
    <row r="1781" spans="1:20" x14ac:dyDescent="0.25">
      <c r="A1781" t="s">
        <v>20</v>
      </c>
      <c r="B1781" t="s">
        <v>21</v>
      </c>
      <c r="C1781">
        <v>50</v>
      </c>
      <c r="D1781">
        <v>1</v>
      </c>
      <c r="E1781" t="s">
        <v>1782</v>
      </c>
      <c r="F1781">
        <v>100</v>
      </c>
      <c r="G1781">
        <v>0</v>
      </c>
      <c r="H1781" t="s">
        <v>22</v>
      </c>
      <c r="I1781" t="s">
        <v>1783</v>
      </c>
      <c r="J1781" t="s">
        <v>1169</v>
      </c>
      <c r="K1781" t="s">
        <v>23</v>
      </c>
      <c r="L1781" t="s">
        <v>24</v>
      </c>
      <c r="M1781" t="s">
        <v>1781</v>
      </c>
      <c r="N1781" t="s">
        <v>23</v>
      </c>
      <c r="O1781" t="s">
        <v>58</v>
      </c>
      <c r="P1781" t="s">
        <v>26</v>
      </c>
      <c r="Q1781" t="s">
        <v>33</v>
      </c>
      <c r="R1781" t="s">
        <v>24</v>
      </c>
      <c r="S1781" t="s">
        <v>23</v>
      </c>
      <c r="T1781" t="s">
        <v>1781</v>
      </c>
    </row>
    <row r="1782" spans="1:20" x14ac:dyDescent="0.25">
      <c r="A1782" t="s">
        <v>28</v>
      </c>
      <c r="B1782" t="s">
        <v>29</v>
      </c>
      <c r="C1782">
        <v>50</v>
      </c>
      <c r="D1782">
        <v>1</v>
      </c>
      <c r="E1782" t="s">
        <v>1782</v>
      </c>
      <c r="F1782">
        <v>100</v>
      </c>
      <c r="G1782">
        <v>0</v>
      </c>
      <c r="H1782" t="s">
        <v>22</v>
      </c>
      <c r="I1782" t="s">
        <v>1783</v>
      </c>
      <c r="J1782" t="s">
        <v>1169</v>
      </c>
      <c r="K1782" t="s">
        <v>23</v>
      </c>
      <c r="L1782" t="s">
        <v>24</v>
      </c>
      <c r="M1782" t="s">
        <v>1781</v>
      </c>
      <c r="N1782" t="s">
        <v>23</v>
      </c>
      <c r="O1782" t="s">
        <v>58</v>
      </c>
      <c r="P1782" t="s">
        <v>26</v>
      </c>
      <c r="Q1782" t="s">
        <v>33</v>
      </c>
      <c r="R1782" t="s">
        <v>24</v>
      </c>
      <c r="S1782" t="s">
        <v>23</v>
      </c>
      <c r="T1782" t="s">
        <v>1781</v>
      </c>
    </row>
    <row r="1783" spans="1:20" x14ac:dyDescent="0.25">
      <c r="A1783" t="s">
        <v>30</v>
      </c>
      <c r="B1783" t="s">
        <v>31</v>
      </c>
      <c r="C1783">
        <v>50</v>
      </c>
      <c r="D1783">
        <v>1</v>
      </c>
      <c r="E1783" t="s">
        <v>1782</v>
      </c>
      <c r="F1783">
        <v>100</v>
      </c>
      <c r="G1783">
        <v>0</v>
      </c>
      <c r="H1783" t="s">
        <v>22</v>
      </c>
      <c r="I1783" t="s">
        <v>1783</v>
      </c>
      <c r="J1783" t="s">
        <v>1169</v>
      </c>
      <c r="K1783" t="s">
        <v>23</v>
      </c>
      <c r="L1783" t="s">
        <v>24</v>
      </c>
      <c r="M1783" t="s">
        <v>1781</v>
      </c>
      <c r="N1783" t="s">
        <v>23</v>
      </c>
      <c r="O1783" t="s">
        <v>58</v>
      </c>
      <c r="P1783" t="s">
        <v>26</v>
      </c>
      <c r="Q1783" t="s">
        <v>33</v>
      </c>
      <c r="R1783" t="s">
        <v>24</v>
      </c>
      <c r="S1783" t="s">
        <v>23</v>
      </c>
      <c r="T1783" t="s">
        <v>1781</v>
      </c>
    </row>
    <row r="1784" spans="1:20" x14ac:dyDescent="0.25">
      <c r="A1784" t="s">
        <v>154</v>
      </c>
      <c r="B1784" t="s">
        <v>155</v>
      </c>
      <c r="C1784">
        <v>12</v>
      </c>
      <c r="D1784">
        <v>10</v>
      </c>
      <c r="E1784" t="s">
        <v>1784</v>
      </c>
      <c r="F1784">
        <v>144.5</v>
      </c>
      <c r="G1784">
        <v>5</v>
      </c>
      <c r="H1784" t="s">
        <v>47</v>
      </c>
      <c r="I1784" t="s">
        <v>1785</v>
      </c>
      <c r="J1784" t="s">
        <v>1786</v>
      </c>
      <c r="K1784" t="s">
        <v>1215</v>
      </c>
      <c r="L1784" t="s">
        <v>1787</v>
      </c>
      <c r="M1784" t="s">
        <v>1788</v>
      </c>
      <c r="N1784" t="s">
        <v>23</v>
      </c>
      <c r="O1784" t="s">
        <v>48</v>
      </c>
      <c r="P1784" t="s">
        <v>49</v>
      </c>
      <c r="Q1784" t="s">
        <v>50</v>
      </c>
      <c r="R1784" t="s">
        <v>24</v>
      </c>
      <c r="S1784" t="s">
        <v>23</v>
      </c>
      <c r="T1784" t="s">
        <v>1788</v>
      </c>
    </row>
    <row r="1785" spans="1:20" x14ac:dyDescent="0.25">
      <c r="A1785" t="s">
        <v>115</v>
      </c>
      <c r="B1785" t="s">
        <v>116</v>
      </c>
      <c r="C1785">
        <v>33.166666666666664</v>
      </c>
      <c r="D1785">
        <v>6</v>
      </c>
      <c r="E1785" t="s">
        <v>1789</v>
      </c>
      <c r="F1785">
        <v>157.15</v>
      </c>
      <c r="G1785">
        <v>5</v>
      </c>
      <c r="H1785" t="s">
        <v>1238</v>
      </c>
      <c r="I1785" t="s">
        <v>1790</v>
      </c>
      <c r="J1785" t="s">
        <v>1791</v>
      </c>
      <c r="K1785" t="s">
        <v>1792</v>
      </c>
      <c r="L1785" t="s">
        <v>1793</v>
      </c>
      <c r="M1785" t="s">
        <v>1794</v>
      </c>
      <c r="N1785" t="s">
        <v>23</v>
      </c>
      <c r="O1785" t="s">
        <v>48</v>
      </c>
      <c r="P1785" t="s">
        <v>49</v>
      </c>
      <c r="Q1785" t="s">
        <v>50</v>
      </c>
      <c r="R1785" t="s">
        <v>24</v>
      </c>
      <c r="S1785" t="s">
        <v>23</v>
      </c>
      <c r="T1785" t="s">
        <v>1794</v>
      </c>
    </row>
    <row r="1786" spans="1:20" x14ac:dyDescent="0.25">
      <c r="A1786" t="s">
        <v>280</v>
      </c>
      <c r="B1786" t="s">
        <v>286</v>
      </c>
      <c r="C1786">
        <v>139</v>
      </c>
      <c r="D1786">
        <v>1</v>
      </c>
      <c r="E1786" t="s">
        <v>1795</v>
      </c>
      <c r="F1786">
        <v>99</v>
      </c>
      <c r="G1786">
        <v>0</v>
      </c>
      <c r="H1786" t="s">
        <v>1162</v>
      </c>
      <c r="I1786" t="s">
        <v>1796</v>
      </c>
      <c r="J1786" t="s">
        <v>1241</v>
      </c>
      <c r="K1786" t="s">
        <v>23</v>
      </c>
      <c r="L1786" t="s">
        <v>24</v>
      </c>
      <c r="M1786" t="s">
        <v>1797</v>
      </c>
      <c r="N1786" t="s">
        <v>23</v>
      </c>
      <c r="O1786" t="s">
        <v>307</v>
      </c>
      <c r="P1786" t="s">
        <v>26</v>
      </c>
      <c r="Q1786" t="s">
        <v>27</v>
      </c>
      <c r="R1786" t="s">
        <v>24</v>
      </c>
      <c r="S1786" t="s">
        <v>23</v>
      </c>
      <c r="T1786" t="s">
        <v>1797</v>
      </c>
    </row>
    <row r="1787" spans="1:20" x14ac:dyDescent="0.25">
      <c r="A1787" t="s">
        <v>279</v>
      </c>
      <c r="B1787" t="s">
        <v>285</v>
      </c>
      <c r="C1787">
        <v>139</v>
      </c>
      <c r="D1787">
        <v>3</v>
      </c>
      <c r="E1787" t="s">
        <v>1798</v>
      </c>
      <c r="F1787">
        <v>693</v>
      </c>
      <c r="G1787">
        <v>0</v>
      </c>
      <c r="H1787" t="s">
        <v>1162</v>
      </c>
      <c r="I1787" t="s">
        <v>1799</v>
      </c>
      <c r="J1787" t="s">
        <v>313</v>
      </c>
      <c r="K1787" t="s">
        <v>23</v>
      </c>
      <c r="L1787" t="s">
        <v>24</v>
      </c>
      <c r="M1787" t="s">
        <v>1800</v>
      </c>
      <c r="N1787" t="s">
        <v>23</v>
      </c>
      <c r="O1787" t="s">
        <v>307</v>
      </c>
      <c r="P1787" t="s">
        <v>26</v>
      </c>
      <c r="Q1787" t="s">
        <v>27</v>
      </c>
      <c r="R1787" t="s">
        <v>24</v>
      </c>
      <c r="S1787" t="s">
        <v>23</v>
      </c>
      <c r="T1787" t="s">
        <v>1797</v>
      </c>
    </row>
    <row r="1788" spans="1:20" x14ac:dyDescent="0.25">
      <c r="A1788" t="s">
        <v>280</v>
      </c>
      <c r="B1788" t="s">
        <v>286</v>
      </c>
      <c r="C1788">
        <v>139</v>
      </c>
      <c r="D1788">
        <v>2</v>
      </c>
      <c r="E1788" t="s">
        <v>1798</v>
      </c>
      <c r="F1788">
        <v>693</v>
      </c>
      <c r="G1788">
        <v>0</v>
      </c>
      <c r="H1788" t="s">
        <v>1162</v>
      </c>
      <c r="I1788" t="s">
        <v>1799</v>
      </c>
      <c r="J1788" t="s">
        <v>313</v>
      </c>
      <c r="K1788" t="s">
        <v>23</v>
      </c>
      <c r="L1788" t="s">
        <v>24</v>
      </c>
      <c r="M1788" t="s">
        <v>1800</v>
      </c>
      <c r="N1788" t="s">
        <v>23</v>
      </c>
      <c r="O1788" t="s">
        <v>307</v>
      </c>
      <c r="P1788" t="s">
        <v>26</v>
      </c>
      <c r="Q1788" t="s">
        <v>27</v>
      </c>
      <c r="R1788" t="s">
        <v>24</v>
      </c>
      <c r="S1788" t="s">
        <v>23</v>
      </c>
      <c r="T1788" t="s">
        <v>1797</v>
      </c>
    </row>
    <row r="1789" spans="1:20" x14ac:dyDescent="0.25">
      <c r="A1789" t="s">
        <v>278</v>
      </c>
      <c r="B1789" t="s">
        <v>284</v>
      </c>
      <c r="C1789">
        <v>139</v>
      </c>
      <c r="D1789">
        <v>2</v>
      </c>
      <c r="E1789" t="s">
        <v>1798</v>
      </c>
      <c r="F1789">
        <v>693</v>
      </c>
      <c r="G1789">
        <v>0</v>
      </c>
      <c r="H1789" t="s">
        <v>1162</v>
      </c>
      <c r="I1789" t="s">
        <v>1799</v>
      </c>
      <c r="J1789" t="s">
        <v>313</v>
      </c>
      <c r="K1789" t="s">
        <v>23</v>
      </c>
      <c r="L1789" t="s">
        <v>24</v>
      </c>
      <c r="M1789" t="s">
        <v>1800</v>
      </c>
      <c r="N1789" t="s">
        <v>23</v>
      </c>
      <c r="O1789" t="s">
        <v>307</v>
      </c>
      <c r="P1789" t="s">
        <v>26</v>
      </c>
      <c r="Q1789" t="s">
        <v>27</v>
      </c>
      <c r="R1789" t="s">
        <v>24</v>
      </c>
      <c r="S1789" t="s">
        <v>23</v>
      </c>
      <c r="T1789" t="s">
        <v>1797</v>
      </c>
    </row>
    <row r="1790" spans="1:20" x14ac:dyDescent="0.25">
      <c r="A1790" t="s">
        <v>44</v>
      </c>
      <c r="B1790" t="s">
        <v>45</v>
      </c>
      <c r="C1790">
        <v>33</v>
      </c>
      <c r="D1790">
        <v>10</v>
      </c>
      <c r="E1790" t="s">
        <v>1801</v>
      </c>
      <c r="F1790">
        <v>330</v>
      </c>
      <c r="G1790">
        <v>0</v>
      </c>
      <c r="H1790" t="s">
        <v>1162</v>
      </c>
      <c r="I1790" t="s">
        <v>1742</v>
      </c>
      <c r="J1790" t="s">
        <v>306</v>
      </c>
      <c r="K1790" t="s">
        <v>23</v>
      </c>
      <c r="L1790" t="s">
        <v>24</v>
      </c>
      <c r="M1790" t="s">
        <v>1800</v>
      </c>
      <c r="N1790" t="s">
        <v>23</v>
      </c>
      <c r="O1790" t="s">
        <v>307</v>
      </c>
      <c r="P1790" t="s">
        <v>26</v>
      </c>
      <c r="Q1790" t="s">
        <v>27</v>
      </c>
      <c r="R1790" t="s">
        <v>24</v>
      </c>
      <c r="S1790" t="s">
        <v>23</v>
      </c>
      <c r="T1790" t="s">
        <v>1797</v>
      </c>
    </row>
    <row r="1791" spans="1:20" x14ac:dyDescent="0.25">
      <c r="A1791" t="s">
        <v>44</v>
      </c>
      <c r="B1791" t="s">
        <v>45</v>
      </c>
      <c r="C1791">
        <v>33</v>
      </c>
      <c r="D1791">
        <v>20</v>
      </c>
      <c r="E1791" t="s">
        <v>1802</v>
      </c>
      <c r="F1791">
        <v>660</v>
      </c>
      <c r="G1791">
        <v>0</v>
      </c>
      <c r="H1791" t="s">
        <v>1162</v>
      </c>
      <c r="I1791" t="s">
        <v>1803</v>
      </c>
      <c r="J1791" t="s">
        <v>322</v>
      </c>
      <c r="K1791" t="s">
        <v>23</v>
      </c>
      <c r="L1791" t="s">
        <v>24</v>
      </c>
      <c r="M1791" t="s">
        <v>1804</v>
      </c>
      <c r="N1791" t="s">
        <v>23</v>
      </c>
      <c r="O1791" t="s">
        <v>307</v>
      </c>
      <c r="P1791" t="s">
        <v>26</v>
      </c>
      <c r="Q1791" t="s">
        <v>27</v>
      </c>
      <c r="R1791" t="s">
        <v>24</v>
      </c>
      <c r="S1791" t="s">
        <v>23</v>
      </c>
      <c r="T1791" t="s">
        <v>1797</v>
      </c>
    </row>
    <row r="1792" spans="1:20" x14ac:dyDescent="0.25">
      <c r="A1792" t="s">
        <v>278</v>
      </c>
      <c r="B1792" t="s">
        <v>284</v>
      </c>
      <c r="C1792">
        <v>139</v>
      </c>
      <c r="D1792">
        <v>1</v>
      </c>
      <c r="E1792" t="s">
        <v>1805</v>
      </c>
      <c r="F1792">
        <v>198</v>
      </c>
      <c r="G1792">
        <v>0</v>
      </c>
      <c r="H1792" t="s">
        <v>1162</v>
      </c>
      <c r="I1792" t="s">
        <v>1806</v>
      </c>
      <c r="J1792" t="s">
        <v>338</v>
      </c>
      <c r="K1792" t="s">
        <v>23</v>
      </c>
      <c r="L1792" t="s">
        <v>24</v>
      </c>
      <c r="M1792" t="s">
        <v>1807</v>
      </c>
      <c r="N1792" t="s">
        <v>23</v>
      </c>
      <c r="O1792" t="s">
        <v>307</v>
      </c>
      <c r="P1792" t="s">
        <v>26</v>
      </c>
      <c r="Q1792" t="s">
        <v>27</v>
      </c>
      <c r="R1792" t="s">
        <v>24</v>
      </c>
      <c r="S1792" t="s">
        <v>23</v>
      </c>
      <c r="T1792" t="s">
        <v>1808</v>
      </c>
    </row>
    <row r="1793" spans="1:20" x14ac:dyDescent="0.25">
      <c r="A1793" t="s">
        <v>279</v>
      </c>
      <c r="B1793" t="s">
        <v>285</v>
      </c>
      <c r="C1793">
        <v>139</v>
      </c>
      <c r="D1793">
        <v>1</v>
      </c>
      <c r="E1793" t="s">
        <v>1805</v>
      </c>
      <c r="F1793">
        <v>198</v>
      </c>
      <c r="G1793">
        <v>0</v>
      </c>
      <c r="H1793" t="s">
        <v>1162</v>
      </c>
      <c r="I1793" t="s">
        <v>1806</v>
      </c>
      <c r="J1793" t="s">
        <v>338</v>
      </c>
      <c r="K1793" t="s">
        <v>23</v>
      </c>
      <c r="L1793" t="s">
        <v>24</v>
      </c>
      <c r="M1793" t="s">
        <v>1807</v>
      </c>
      <c r="N1793" t="s">
        <v>23</v>
      </c>
      <c r="O1793" t="s">
        <v>307</v>
      </c>
      <c r="P1793" t="s">
        <v>26</v>
      </c>
      <c r="Q1793" t="s">
        <v>27</v>
      </c>
      <c r="R1793" t="s">
        <v>24</v>
      </c>
      <c r="S1793" t="s">
        <v>23</v>
      </c>
      <c r="T1793" t="s">
        <v>1808</v>
      </c>
    </row>
    <row r="1794" spans="1:20" x14ac:dyDescent="0.25">
      <c r="A1794" t="s">
        <v>278</v>
      </c>
      <c r="B1794" t="s">
        <v>284</v>
      </c>
      <c r="C1794">
        <v>139</v>
      </c>
      <c r="D1794">
        <v>2</v>
      </c>
      <c r="E1794" t="s">
        <v>1809</v>
      </c>
      <c r="F1794">
        <v>594</v>
      </c>
      <c r="G1794">
        <v>0</v>
      </c>
      <c r="H1794" t="s">
        <v>1162</v>
      </c>
      <c r="I1794" t="s">
        <v>1810</v>
      </c>
      <c r="J1794" t="s">
        <v>309</v>
      </c>
      <c r="K1794" t="s">
        <v>23</v>
      </c>
      <c r="L1794" t="s">
        <v>24</v>
      </c>
      <c r="M1794" t="s">
        <v>1811</v>
      </c>
      <c r="N1794" t="s">
        <v>23</v>
      </c>
      <c r="O1794" t="s">
        <v>307</v>
      </c>
      <c r="P1794" t="s">
        <v>26</v>
      </c>
      <c r="Q1794" t="s">
        <v>27</v>
      </c>
      <c r="R1794" t="s">
        <v>24</v>
      </c>
      <c r="S1794" t="s">
        <v>23</v>
      </c>
      <c r="T1794" t="s">
        <v>1808</v>
      </c>
    </row>
    <row r="1795" spans="1:20" x14ac:dyDescent="0.25">
      <c r="A1795" t="s">
        <v>279</v>
      </c>
      <c r="B1795" t="s">
        <v>285</v>
      </c>
      <c r="C1795">
        <v>139</v>
      </c>
      <c r="D1795">
        <v>2</v>
      </c>
      <c r="E1795" t="s">
        <v>1809</v>
      </c>
      <c r="F1795">
        <v>594</v>
      </c>
      <c r="G1795">
        <v>0</v>
      </c>
      <c r="H1795" t="s">
        <v>1162</v>
      </c>
      <c r="I1795" t="s">
        <v>1810</v>
      </c>
      <c r="J1795" t="s">
        <v>309</v>
      </c>
      <c r="K1795" t="s">
        <v>23</v>
      </c>
      <c r="L1795" t="s">
        <v>24</v>
      </c>
      <c r="M1795" t="s">
        <v>1811</v>
      </c>
      <c r="N1795" t="s">
        <v>23</v>
      </c>
      <c r="O1795" t="s">
        <v>307</v>
      </c>
      <c r="P1795" t="s">
        <v>26</v>
      </c>
      <c r="Q1795" t="s">
        <v>27</v>
      </c>
      <c r="R1795" t="s">
        <v>24</v>
      </c>
      <c r="S1795" t="s">
        <v>23</v>
      </c>
      <c r="T1795" t="s">
        <v>1808</v>
      </c>
    </row>
    <row r="1796" spans="1:20" x14ac:dyDescent="0.25">
      <c r="A1796" t="s">
        <v>280</v>
      </c>
      <c r="B1796" t="s">
        <v>286</v>
      </c>
      <c r="C1796">
        <v>139</v>
      </c>
      <c r="D1796">
        <v>2</v>
      </c>
      <c r="E1796" t="s">
        <v>1809</v>
      </c>
      <c r="F1796">
        <v>594</v>
      </c>
      <c r="G1796">
        <v>0</v>
      </c>
      <c r="H1796" t="s">
        <v>1162</v>
      </c>
      <c r="I1796" t="s">
        <v>1810</v>
      </c>
      <c r="J1796" t="s">
        <v>309</v>
      </c>
      <c r="K1796" t="s">
        <v>23</v>
      </c>
      <c r="L1796" t="s">
        <v>24</v>
      </c>
      <c r="M1796" t="s">
        <v>1811</v>
      </c>
      <c r="N1796" t="s">
        <v>23</v>
      </c>
      <c r="O1796" t="s">
        <v>307</v>
      </c>
      <c r="P1796" t="s">
        <v>26</v>
      </c>
      <c r="Q1796" t="s">
        <v>27</v>
      </c>
      <c r="R1796" t="s">
        <v>24</v>
      </c>
      <c r="S1796" t="s">
        <v>23</v>
      </c>
      <c r="T1796" t="s">
        <v>1808</v>
      </c>
    </row>
    <row r="1797" spans="1:20" x14ac:dyDescent="0.25">
      <c r="A1797" t="s">
        <v>186</v>
      </c>
      <c r="B1797" t="s">
        <v>187</v>
      </c>
      <c r="C1797">
        <v>40</v>
      </c>
      <c r="D1797">
        <v>10</v>
      </c>
      <c r="E1797" t="s">
        <v>1812</v>
      </c>
      <c r="F1797">
        <v>350</v>
      </c>
      <c r="G1797">
        <v>0</v>
      </c>
      <c r="H1797" t="s">
        <v>1162</v>
      </c>
      <c r="I1797" t="s">
        <v>1256</v>
      </c>
      <c r="J1797" t="s">
        <v>318</v>
      </c>
      <c r="K1797" t="s">
        <v>23</v>
      </c>
      <c r="L1797" t="s">
        <v>24</v>
      </c>
      <c r="M1797" t="s">
        <v>1808</v>
      </c>
      <c r="N1797" t="s">
        <v>23</v>
      </c>
      <c r="O1797" t="s">
        <v>307</v>
      </c>
      <c r="P1797" t="s">
        <v>26</v>
      </c>
      <c r="Q1797" t="s">
        <v>27</v>
      </c>
      <c r="R1797" t="s">
        <v>24</v>
      </c>
      <c r="S1797" t="s">
        <v>23</v>
      </c>
      <c r="T1797" t="s">
        <v>1808</v>
      </c>
    </row>
    <row r="1798" spans="1:20" x14ac:dyDescent="0.25">
      <c r="A1798" t="s">
        <v>280</v>
      </c>
      <c r="B1798" t="s">
        <v>286</v>
      </c>
      <c r="C1798">
        <v>139</v>
      </c>
      <c r="D1798">
        <v>1</v>
      </c>
      <c r="E1798" t="s">
        <v>1813</v>
      </c>
      <c r="F1798">
        <v>198</v>
      </c>
      <c r="G1798">
        <v>0</v>
      </c>
      <c r="H1798" t="s">
        <v>1162</v>
      </c>
      <c r="I1798" t="s">
        <v>1814</v>
      </c>
      <c r="J1798" t="s">
        <v>65</v>
      </c>
      <c r="K1798" t="s">
        <v>23</v>
      </c>
      <c r="L1798" t="s">
        <v>24</v>
      </c>
      <c r="M1798" t="s">
        <v>1815</v>
      </c>
      <c r="N1798" t="s">
        <v>23</v>
      </c>
      <c r="O1798" t="s">
        <v>32</v>
      </c>
      <c r="P1798" t="s">
        <v>26</v>
      </c>
      <c r="Q1798" t="s">
        <v>33</v>
      </c>
      <c r="R1798" t="s">
        <v>24</v>
      </c>
      <c r="S1798" t="s">
        <v>1816</v>
      </c>
      <c r="T1798" t="s">
        <v>1815</v>
      </c>
    </row>
    <row r="1799" spans="1:20" x14ac:dyDescent="0.25">
      <c r="A1799" t="s">
        <v>279</v>
      </c>
      <c r="B1799" t="s">
        <v>285</v>
      </c>
      <c r="C1799">
        <v>139</v>
      </c>
      <c r="D1799">
        <v>1</v>
      </c>
      <c r="E1799" t="s">
        <v>1813</v>
      </c>
      <c r="F1799">
        <v>198</v>
      </c>
      <c r="G1799">
        <v>0</v>
      </c>
      <c r="H1799" t="s">
        <v>1162</v>
      </c>
      <c r="I1799" t="s">
        <v>1814</v>
      </c>
      <c r="J1799" t="s">
        <v>65</v>
      </c>
      <c r="K1799" t="s">
        <v>23</v>
      </c>
      <c r="L1799" t="s">
        <v>24</v>
      </c>
      <c r="M1799" t="s">
        <v>1815</v>
      </c>
      <c r="N1799" t="s">
        <v>23</v>
      </c>
      <c r="O1799" t="s">
        <v>32</v>
      </c>
      <c r="P1799" t="s">
        <v>26</v>
      </c>
      <c r="Q1799" t="s">
        <v>33</v>
      </c>
      <c r="R1799" t="s">
        <v>24</v>
      </c>
      <c r="S1799" t="s">
        <v>1816</v>
      </c>
      <c r="T1799" t="s">
        <v>1815</v>
      </c>
    </row>
    <row r="1800" spans="1:20" x14ac:dyDescent="0.25">
      <c r="A1800" t="s">
        <v>46</v>
      </c>
      <c r="B1800" t="s">
        <v>56</v>
      </c>
      <c r="C1800">
        <v>66.333333333333329</v>
      </c>
      <c r="D1800">
        <v>6</v>
      </c>
      <c r="E1800" t="s">
        <v>1817</v>
      </c>
      <c r="F1800">
        <v>447</v>
      </c>
      <c r="G1800">
        <v>58</v>
      </c>
      <c r="H1800" t="s">
        <v>22</v>
      </c>
      <c r="I1800" t="s">
        <v>1818</v>
      </c>
      <c r="J1800" t="s">
        <v>1819</v>
      </c>
      <c r="K1800" t="s">
        <v>1820</v>
      </c>
      <c r="L1800" t="s">
        <v>1193</v>
      </c>
      <c r="M1800" t="s">
        <v>1821</v>
      </c>
      <c r="N1800" t="s">
        <v>23</v>
      </c>
      <c r="O1800" t="s">
        <v>53</v>
      </c>
      <c r="P1800" t="s">
        <v>54</v>
      </c>
      <c r="Q1800" t="s">
        <v>55</v>
      </c>
      <c r="R1800" t="s">
        <v>24</v>
      </c>
      <c r="S1800" t="s">
        <v>1822</v>
      </c>
      <c r="T1800" t="s">
        <v>1821</v>
      </c>
    </row>
    <row r="1801" spans="1:20" x14ac:dyDescent="0.25">
      <c r="A1801" t="s">
        <v>36</v>
      </c>
      <c r="B1801" t="s">
        <v>37</v>
      </c>
      <c r="C1801">
        <v>33</v>
      </c>
      <c r="D1801">
        <v>1</v>
      </c>
      <c r="E1801" t="s">
        <v>1823</v>
      </c>
      <c r="F1801">
        <v>106</v>
      </c>
      <c r="G1801">
        <v>6</v>
      </c>
      <c r="H1801" t="s">
        <v>47</v>
      </c>
      <c r="I1801" t="s">
        <v>1824</v>
      </c>
      <c r="J1801" t="s">
        <v>1231</v>
      </c>
      <c r="K1801" t="s">
        <v>23</v>
      </c>
      <c r="L1801" t="s">
        <v>24</v>
      </c>
      <c r="M1801" t="s">
        <v>1825</v>
      </c>
      <c r="N1801" t="s">
        <v>23</v>
      </c>
      <c r="O1801" t="s">
        <v>58</v>
      </c>
      <c r="P1801" t="s">
        <v>26</v>
      </c>
      <c r="Q1801" t="s">
        <v>33</v>
      </c>
      <c r="R1801" t="s">
        <v>24</v>
      </c>
      <c r="S1801" t="s">
        <v>1826</v>
      </c>
      <c r="T1801" t="s">
        <v>1825</v>
      </c>
    </row>
    <row r="1802" spans="1:20" x14ac:dyDescent="0.25">
      <c r="A1802" t="s">
        <v>34</v>
      </c>
      <c r="B1802" t="s">
        <v>35</v>
      </c>
      <c r="C1802">
        <v>33</v>
      </c>
      <c r="D1802">
        <v>1</v>
      </c>
      <c r="E1802" t="s">
        <v>1823</v>
      </c>
      <c r="F1802">
        <v>106</v>
      </c>
      <c r="G1802">
        <v>6</v>
      </c>
      <c r="H1802" t="s">
        <v>47</v>
      </c>
      <c r="I1802" t="s">
        <v>1824</v>
      </c>
      <c r="J1802" t="s">
        <v>1231</v>
      </c>
      <c r="K1802" t="s">
        <v>23</v>
      </c>
      <c r="L1802" t="s">
        <v>24</v>
      </c>
      <c r="M1802" t="s">
        <v>1825</v>
      </c>
      <c r="N1802" t="s">
        <v>23</v>
      </c>
      <c r="O1802" t="s">
        <v>58</v>
      </c>
      <c r="P1802" t="s">
        <v>26</v>
      </c>
      <c r="Q1802" t="s">
        <v>33</v>
      </c>
      <c r="R1802" t="s">
        <v>24</v>
      </c>
      <c r="S1802" t="s">
        <v>1826</v>
      </c>
      <c r="T1802" t="s">
        <v>1825</v>
      </c>
    </row>
    <row r="1803" spans="1:20" x14ac:dyDescent="0.25">
      <c r="A1803" t="s">
        <v>38</v>
      </c>
      <c r="B1803" t="s">
        <v>39</v>
      </c>
      <c r="C1803">
        <v>34</v>
      </c>
      <c r="D1803">
        <v>1</v>
      </c>
      <c r="E1803" t="s">
        <v>1823</v>
      </c>
      <c r="F1803">
        <v>106</v>
      </c>
      <c r="G1803">
        <v>6</v>
      </c>
      <c r="H1803" t="s">
        <v>47</v>
      </c>
      <c r="I1803" t="s">
        <v>1824</v>
      </c>
      <c r="J1803" t="s">
        <v>1231</v>
      </c>
      <c r="K1803" t="s">
        <v>23</v>
      </c>
      <c r="L1803" t="s">
        <v>24</v>
      </c>
      <c r="M1803" t="s">
        <v>1825</v>
      </c>
      <c r="N1803" t="s">
        <v>23</v>
      </c>
      <c r="O1803" t="s">
        <v>58</v>
      </c>
      <c r="P1803" t="s">
        <v>26</v>
      </c>
      <c r="Q1803" t="s">
        <v>33</v>
      </c>
      <c r="R1803" t="s">
        <v>24</v>
      </c>
      <c r="S1803" t="s">
        <v>1826</v>
      </c>
      <c r="T1803" t="s">
        <v>1825</v>
      </c>
    </row>
    <row r="1804" spans="1:20" x14ac:dyDescent="0.25">
      <c r="A1804" t="s">
        <v>42</v>
      </c>
      <c r="B1804" t="s">
        <v>43</v>
      </c>
      <c r="C1804">
        <v>30</v>
      </c>
      <c r="D1804">
        <v>3</v>
      </c>
      <c r="E1804" t="s">
        <v>1827</v>
      </c>
      <c r="F1804">
        <v>200</v>
      </c>
      <c r="G1804">
        <v>0</v>
      </c>
      <c r="H1804" t="s">
        <v>47</v>
      </c>
      <c r="I1804" t="s">
        <v>1828</v>
      </c>
      <c r="J1804" t="s">
        <v>335</v>
      </c>
      <c r="K1804" t="s">
        <v>23</v>
      </c>
      <c r="L1804" t="s">
        <v>24</v>
      </c>
      <c r="M1804" t="s">
        <v>1829</v>
      </c>
      <c r="N1804" t="s">
        <v>23</v>
      </c>
      <c r="O1804" t="s">
        <v>25</v>
      </c>
      <c r="P1804" t="s">
        <v>26</v>
      </c>
      <c r="Q1804" t="s">
        <v>27</v>
      </c>
      <c r="R1804" t="s">
        <v>24</v>
      </c>
      <c r="S1804" t="s">
        <v>1830</v>
      </c>
      <c r="T1804" t="s">
        <v>1829</v>
      </c>
    </row>
    <row r="1805" spans="1:20" x14ac:dyDescent="0.25">
      <c r="A1805" t="s">
        <v>44</v>
      </c>
      <c r="B1805" t="s">
        <v>45</v>
      </c>
      <c r="C1805">
        <v>36.666666666666664</v>
      </c>
      <c r="D1805">
        <v>3</v>
      </c>
      <c r="E1805" t="s">
        <v>1827</v>
      </c>
      <c r="F1805">
        <v>200</v>
      </c>
      <c r="G1805">
        <v>0</v>
      </c>
      <c r="H1805" t="s">
        <v>47</v>
      </c>
      <c r="I1805" t="s">
        <v>1828</v>
      </c>
      <c r="J1805" t="s">
        <v>335</v>
      </c>
      <c r="K1805" t="s">
        <v>23</v>
      </c>
      <c r="L1805" t="s">
        <v>24</v>
      </c>
      <c r="M1805" t="s">
        <v>1829</v>
      </c>
      <c r="N1805" t="s">
        <v>23</v>
      </c>
      <c r="O1805" t="s">
        <v>25</v>
      </c>
      <c r="P1805" t="s">
        <v>26</v>
      </c>
      <c r="Q1805" t="s">
        <v>27</v>
      </c>
      <c r="R1805" t="s">
        <v>24</v>
      </c>
      <c r="S1805" t="s">
        <v>1830</v>
      </c>
      <c r="T1805" t="s">
        <v>1829</v>
      </c>
    </row>
    <row r="1806" spans="1:20" x14ac:dyDescent="0.25">
      <c r="A1806" t="s">
        <v>147</v>
      </c>
      <c r="B1806" t="s">
        <v>1831</v>
      </c>
      <c r="C1806">
        <v>76</v>
      </c>
      <c r="D1806">
        <v>2</v>
      </c>
      <c r="E1806" t="s">
        <v>1832</v>
      </c>
      <c r="F1806">
        <v>176</v>
      </c>
      <c r="G1806">
        <v>24</v>
      </c>
      <c r="H1806" t="s">
        <v>1166</v>
      </c>
      <c r="I1806" t="s">
        <v>1833</v>
      </c>
      <c r="J1806" t="s">
        <v>1834</v>
      </c>
      <c r="K1806" t="s">
        <v>1835</v>
      </c>
      <c r="L1806" t="s">
        <v>1836</v>
      </c>
      <c r="M1806" t="s">
        <v>1837</v>
      </c>
      <c r="N1806" t="s">
        <v>23</v>
      </c>
      <c r="O1806" t="s">
        <v>48</v>
      </c>
      <c r="P1806" t="s">
        <v>49</v>
      </c>
      <c r="Q1806" t="s">
        <v>50</v>
      </c>
      <c r="R1806" t="s">
        <v>24</v>
      </c>
      <c r="S1806" t="s">
        <v>1838</v>
      </c>
      <c r="T1806" t="s">
        <v>1837</v>
      </c>
    </row>
    <row r="1807" spans="1:20" x14ac:dyDescent="0.25">
      <c r="A1807" t="s">
        <v>154</v>
      </c>
      <c r="B1807" t="s">
        <v>155</v>
      </c>
      <c r="C1807">
        <v>12</v>
      </c>
      <c r="D1807">
        <v>50</v>
      </c>
      <c r="E1807" t="s">
        <v>1839</v>
      </c>
      <c r="F1807">
        <v>741</v>
      </c>
      <c r="G1807">
        <v>41</v>
      </c>
      <c r="H1807" t="s">
        <v>47</v>
      </c>
      <c r="I1807" t="s">
        <v>1840</v>
      </c>
      <c r="J1807" t="s">
        <v>1841</v>
      </c>
      <c r="K1807" t="s">
        <v>1842</v>
      </c>
      <c r="L1807" t="s">
        <v>675</v>
      </c>
      <c r="M1807" t="s">
        <v>1843</v>
      </c>
      <c r="N1807" t="s">
        <v>23</v>
      </c>
      <c r="O1807" t="s">
        <v>63</v>
      </c>
      <c r="P1807" t="s">
        <v>54</v>
      </c>
      <c r="Q1807" t="s">
        <v>55</v>
      </c>
      <c r="R1807" t="s">
        <v>24</v>
      </c>
      <c r="S1807" t="s">
        <v>1844</v>
      </c>
      <c r="T1807" t="s">
        <v>1845</v>
      </c>
    </row>
    <row r="1808" spans="1:20" x14ac:dyDescent="0.25">
      <c r="A1808" t="s">
        <v>42</v>
      </c>
      <c r="B1808" t="s">
        <v>43</v>
      </c>
      <c r="C1808">
        <v>30</v>
      </c>
      <c r="D1808">
        <v>3</v>
      </c>
      <c r="E1808" t="s">
        <v>1846</v>
      </c>
      <c r="F1808">
        <v>200</v>
      </c>
      <c r="G1808">
        <v>0</v>
      </c>
      <c r="H1808" t="s">
        <v>47</v>
      </c>
      <c r="I1808" t="s">
        <v>1847</v>
      </c>
      <c r="J1808" t="s">
        <v>308</v>
      </c>
      <c r="K1808" t="s">
        <v>23</v>
      </c>
      <c r="L1808" t="s">
        <v>24</v>
      </c>
      <c r="M1808" t="s">
        <v>1845</v>
      </c>
      <c r="N1808" t="s">
        <v>23</v>
      </c>
      <c r="O1808" t="s">
        <v>58</v>
      </c>
      <c r="P1808" t="s">
        <v>26</v>
      </c>
      <c r="Q1808" t="s">
        <v>33</v>
      </c>
      <c r="R1808" t="s">
        <v>24</v>
      </c>
      <c r="S1808" t="s">
        <v>1848</v>
      </c>
      <c r="T1808" t="s">
        <v>1845</v>
      </c>
    </row>
    <row r="1809" spans="1:20" x14ac:dyDescent="0.25">
      <c r="A1809" t="s">
        <v>44</v>
      </c>
      <c r="B1809" t="s">
        <v>45</v>
      </c>
      <c r="C1809">
        <v>36.666666666666664</v>
      </c>
      <c r="D1809">
        <v>3</v>
      </c>
      <c r="E1809" t="s">
        <v>1846</v>
      </c>
      <c r="F1809">
        <v>200</v>
      </c>
      <c r="G1809">
        <v>0</v>
      </c>
      <c r="H1809" t="s">
        <v>47</v>
      </c>
      <c r="I1809" t="s">
        <v>1847</v>
      </c>
      <c r="J1809" t="s">
        <v>308</v>
      </c>
      <c r="K1809" t="s">
        <v>23</v>
      </c>
      <c r="L1809" t="s">
        <v>24</v>
      </c>
      <c r="M1809" t="s">
        <v>1845</v>
      </c>
      <c r="N1809" t="s">
        <v>23</v>
      </c>
      <c r="O1809" t="s">
        <v>58</v>
      </c>
      <c r="P1809" t="s">
        <v>26</v>
      </c>
      <c r="Q1809" t="s">
        <v>33</v>
      </c>
      <c r="R1809" t="s">
        <v>24</v>
      </c>
      <c r="S1809" t="s">
        <v>1848</v>
      </c>
      <c r="T1809" t="s">
        <v>1845</v>
      </c>
    </row>
    <row r="1810" spans="1:20" x14ac:dyDescent="0.25">
      <c r="A1810" t="s">
        <v>186</v>
      </c>
      <c r="B1810" t="s">
        <v>187</v>
      </c>
      <c r="C1810">
        <v>40</v>
      </c>
      <c r="D1810">
        <v>10</v>
      </c>
      <c r="E1810" t="s">
        <v>1849</v>
      </c>
      <c r="F1810">
        <v>350</v>
      </c>
      <c r="G1810">
        <v>0</v>
      </c>
      <c r="H1810" t="s">
        <v>1162</v>
      </c>
      <c r="I1810" t="s">
        <v>1850</v>
      </c>
      <c r="J1810" t="s">
        <v>358</v>
      </c>
      <c r="K1810" t="s">
        <v>23</v>
      </c>
      <c r="L1810" t="s">
        <v>24</v>
      </c>
      <c r="M1810" t="s">
        <v>1851</v>
      </c>
      <c r="N1810" t="s">
        <v>23</v>
      </c>
      <c r="O1810" t="s">
        <v>307</v>
      </c>
      <c r="P1810" t="s">
        <v>26</v>
      </c>
      <c r="Q1810" t="s">
        <v>27</v>
      </c>
      <c r="R1810" t="s">
        <v>24</v>
      </c>
      <c r="S1810" t="s">
        <v>1852</v>
      </c>
      <c r="T1810" t="s">
        <v>1851</v>
      </c>
    </row>
    <row r="1811" spans="1:20" x14ac:dyDescent="0.25">
      <c r="A1811" t="s">
        <v>42</v>
      </c>
      <c r="B1811" t="s">
        <v>43</v>
      </c>
      <c r="C1811">
        <v>30</v>
      </c>
      <c r="D1811">
        <v>3</v>
      </c>
      <c r="E1811" t="s">
        <v>1853</v>
      </c>
      <c r="F1811">
        <v>200</v>
      </c>
      <c r="G1811">
        <v>0</v>
      </c>
      <c r="H1811" t="s">
        <v>47</v>
      </c>
      <c r="I1811" t="s">
        <v>1854</v>
      </c>
      <c r="J1811" t="s">
        <v>306</v>
      </c>
      <c r="K1811" t="s">
        <v>23</v>
      </c>
      <c r="L1811" t="s">
        <v>24</v>
      </c>
      <c r="M1811" t="s">
        <v>1855</v>
      </c>
      <c r="N1811" t="s">
        <v>23</v>
      </c>
      <c r="O1811" t="s">
        <v>25</v>
      </c>
      <c r="P1811" t="s">
        <v>26</v>
      </c>
      <c r="Q1811" t="s">
        <v>27</v>
      </c>
      <c r="R1811" t="s">
        <v>24</v>
      </c>
      <c r="S1811" t="s">
        <v>1856</v>
      </c>
      <c r="T1811" t="s">
        <v>1855</v>
      </c>
    </row>
    <row r="1812" spans="1:20" x14ac:dyDescent="0.25">
      <c r="A1812" t="s">
        <v>44</v>
      </c>
      <c r="B1812" t="s">
        <v>45</v>
      </c>
      <c r="C1812">
        <v>36.666666666666664</v>
      </c>
      <c r="D1812">
        <v>3</v>
      </c>
      <c r="E1812" t="s">
        <v>1853</v>
      </c>
      <c r="F1812">
        <v>200</v>
      </c>
      <c r="G1812">
        <v>0</v>
      </c>
      <c r="H1812" t="s">
        <v>47</v>
      </c>
      <c r="I1812" t="s">
        <v>1854</v>
      </c>
      <c r="J1812" t="s">
        <v>306</v>
      </c>
      <c r="K1812" t="s">
        <v>23</v>
      </c>
      <c r="L1812" t="s">
        <v>24</v>
      </c>
      <c r="M1812" t="s">
        <v>1855</v>
      </c>
      <c r="N1812" t="s">
        <v>23</v>
      </c>
      <c r="O1812" t="s">
        <v>25</v>
      </c>
      <c r="P1812" t="s">
        <v>26</v>
      </c>
      <c r="Q1812" t="s">
        <v>27</v>
      </c>
      <c r="R1812" t="s">
        <v>24</v>
      </c>
      <c r="S1812" t="s">
        <v>1856</v>
      </c>
      <c r="T1812" t="s">
        <v>1855</v>
      </c>
    </row>
    <row r="1813" spans="1:20" x14ac:dyDescent="0.25">
      <c r="A1813" t="s">
        <v>148</v>
      </c>
      <c r="B1813" t="s">
        <v>149</v>
      </c>
      <c r="C1813">
        <v>50</v>
      </c>
      <c r="D1813">
        <v>1</v>
      </c>
      <c r="E1813" t="s">
        <v>1857</v>
      </c>
      <c r="F1813">
        <v>200</v>
      </c>
      <c r="G1813">
        <v>0</v>
      </c>
      <c r="H1813" t="s">
        <v>47</v>
      </c>
      <c r="I1813" t="s">
        <v>1858</v>
      </c>
      <c r="J1813" t="s">
        <v>311</v>
      </c>
      <c r="K1813" t="s">
        <v>23</v>
      </c>
      <c r="L1813" t="s">
        <v>24</v>
      </c>
      <c r="M1813" t="s">
        <v>1859</v>
      </c>
      <c r="N1813" t="s">
        <v>23</v>
      </c>
      <c r="O1813" t="s">
        <v>25</v>
      </c>
      <c r="P1813" t="s">
        <v>26</v>
      </c>
      <c r="Q1813" t="s">
        <v>27</v>
      </c>
      <c r="R1813" t="s">
        <v>24</v>
      </c>
      <c r="S1813" t="s">
        <v>1860</v>
      </c>
      <c r="T1813" t="s">
        <v>1859</v>
      </c>
    </row>
    <row r="1814" spans="1:20" x14ac:dyDescent="0.25">
      <c r="A1814" t="s">
        <v>152</v>
      </c>
      <c r="B1814" t="s">
        <v>153</v>
      </c>
      <c r="C1814">
        <v>50</v>
      </c>
      <c r="D1814">
        <v>1</v>
      </c>
      <c r="E1814" t="s">
        <v>1857</v>
      </c>
      <c r="F1814">
        <v>200</v>
      </c>
      <c r="G1814">
        <v>0</v>
      </c>
      <c r="H1814" t="s">
        <v>47</v>
      </c>
      <c r="I1814" t="s">
        <v>1858</v>
      </c>
      <c r="J1814" t="s">
        <v>311</v>
      </c>
      <c r="K1814" t="s">
        <v>23</v>
      </c>
      <c r="L1814" t="s">
        <v>24</v>
      </c>
      <c r="M1814" t="s">
        <v>1859</v>
      </c>
      <c r="N1814" t="s">
        <v>23</v>
      </c>
      <c r="O1814" t="s">
        <v>25</v>
      </c>
      <c r="P1814" t="s">
        <v>26</v>
      </c>
      <c r="Q1814" t="s">
        <v>27</v>
      </c>
      <c r="R1814" t="s">
        <v>24</v>
      </c>
      <c r="S1814" t="s">
        <v>1860</v>
      </c>
      <c r="T1814" t="s">
        <v>1859</v>
      </c>
    </row>
    <row r="1815" spans="1:20" x14ac:dyDescent="0.25">
      <c r="A1815" t="s">
        <v>34</v>
      </c>
      <c r="B1815" t="s">
        <v>35</v>
      </c>
      <c r="C1815">
        <v>50</v>
      </c>
      <c r="D1815">
        <v>1</v>
      </c>
      <c r="E1815" t="s">
        <v>1857</v>
      </c>
      <c r="F1815">
        <v>200</v>
      </c>
      <c r="G1815">
        <v>0</v>
      </c>
      <c r="H1815" t="s">
        <v>47</v>
      </c>
      <c r="I1815" t="s">
        <v>1858</v>
      </c>
      <c r="J1815" t="s">
        <v>311</v>
      </c>
      <c r="K1815" t="s">
        <v>23</v>
      </c>
      <c r="L1815" t="s">
        <v>24</v>
      </c>
      <c r="M1815" t="s">
        <v>1859</v>
      </c>
      <c r="N1815" t="s">
        <v>23</v>
      </c>
      <c r="O1815" t="s">
        <v>25</v>
      </c>
      <c r="P1815" t="s">
        <v>26</v>
      </c>
      <c r="Q1815" t="s">
        <v>27</v>
      </c>
      <c r="R1815" t="s">
        <v>24</v>
      </c>
      <c r="S1815" t="s">
        <v>1860</v>
      </c>
      <c r="T1815" t="s">
        <v>1859</v>
      </c>
    </row>
    <row r="1816" spans="1:20" x14ac:dyDescent="0.25">
      <c r="A1816" t="s">
        <v>38</v>
      </c>
      <c r="B1816" t="s">
        <v>39</v>
      </c>
      <c r="C1816">
        <v>50</v>
      </c>
      <c r="D1816">
        <v>1</v>
      </c>
      <c r="E1816" t="s">
        <v>1857</v>
      </c>
      <c r="F1816">
        <v>200</v>
      </c>
      <c r="G1816">
        <v>0</v>
      </c>
      <c r="H1816" t="s">
        <v>47</v>
      </c>
      <c r="I1816" t="s">
        <v>1858</v>
      </c>
      <c r="J1816" t="s">
        <v>311</v>
      </c>
      <c r="K1816" t="s">
        <v>23</v>
      </c>
      <c r="L1816" t="s">
        <v>24</v>
      </c>
      <c r="M1816" t="s">
        <v>1859</v>
      </c>
      <c r="N1816" t="s">
        <v>23</v>
      </c>
      <c r="O1816" t="s">
        <v>25</v>
      </c>
      <c r="P1816" t="s">
        <v>26</v>
      </c>
      <c r="Q1816" t="s">
        <v>27</v>
      </c>
      <c r="R1816" t="s">
        <v>24</v>
      </c>
      <c r="S1816" t="s">
        <v>1860</v>
      </c>
      <c r="T1816" t="s">
        <v>1859</v>
      </c>
    </row>
    <row r="1817" spans="1:20" x14ac:dyDescent="0.25">
      <c r="A1817" t="s">
        <v>59</v>
      </c>
      <c r="B1817" t="s">
        <v>60</v>
      </c>
      <c r="C1817">
        <v>50</v>
      </c>
      <c r="D1817">
        <v>1</v>
      </c>
      <c r="E1817" t="s">
        <v>1857</v>
      </c>
      <c r="F1817">
        <v>200</v>
      </c>
      <c r="G1817">
        <v>0</v>
      </c>
      <c r="H1817" t="s">
        <v>47</v>
      </c>
      <c r="I1817" t="s">
        <v>1858</v>
      </c>
      <c r="J1817" t="s">
        <v>311</v>
      </c>
      <c r="K1817" t="s">
        <v>23</v>
      </c>
      <c r="L1817" t="s">
        <v>24</v>
      </c>
      <c r="M1817" t="s">
        <v>1859</v>
      </c>
      <c r="N1817" t="s">
        <v>23</v>
      </c>
      <c r="O1817" t="s">
        <v>25</v>
      </c>
      <c r="P1817" t="s">
        <v>26</v>
      </c>
      <c r="Q1817" t="s">
        <v>27</v>
      </c>
      <c r="R1817" t="s">
        <v>24</v>
      </c>
      <c r="S1817" t="s">
        <v>1860</v>
      </c>
      <c r="T1817" t="s">
        <v>1859</v>
      </c>
    </row>
    <row r="1818" spans="1:20" x14ac:dyDescent="0.25">
      <c r="A1818" t="s">
        <v>36</v>
      </c>
      <c r="B1818" t="s">
        <v>37</v>
      </c>
      <c r="C1818">
        <v>50</v>
      </c>
      <c r="D1818">
        <v>1</v>
      </c>
      <c r="E1818" t="s">
        <v>1857</v>
      </c>
      <c r="F1818">
        <v>200</v>
      </c>
      <c r="G1818">
        <v>0</v>
      </c>
      <c r="H1818" t="s">
        <v>47</v>
      </c>
      <c r="I1818" t="s">
        <v>1858</v>
      </c>
      <c r="J1818" t="s">
        <v>311</v>
      </c>
      <c r="K1818" t="s">
        <v>23</v>
      </c>
      <c r="L1818" t="s">
        <v>24</v>
      </c>
      <c r="M1818" t="s">
        <v>1859</v>
      </c>
      <c r="N1818" t="s">
        <v>23</v>
      </c>
      <c r="O1818" t="s">
        <v>25</v>
      </c>
      <c r="P1818" t="s">
        <v>26</v>
      </c>
      <c r="Q1818" t="s">
        <v>27</v>
      </c>
      <c r="R1818" t="s">
        <v>24</v>
      </c>
      <c r="S1818" t="s">
        <v>1860</v>
      </c>
      <c r="T1818" t="s">
        <v>1859</v>
      </c>
    </row>
    <row r="1819" spans="1:20" x14ac:dyDescent="0.25">
      <c r="A1819" t="s">
        <v>154</v>
      </c>
      <c r="B1819" t="s">
        <v>155</v>
      </c>
      <c r="C1819">
        <v>12</v>
      </c>
      <c r="D1819">
        <v>10</v>
      </c>
      <c r="E1819" t="s">
        <v>1861</v>
      </c>
      <c r="F1819">
        <v>239.08</v>
      </c>
      <c r="G1819">
        <v>5</v>
      </c>
      <c r="H1819" t="s">
        <v>47</v>
      </c>
      <c r="I1819" t="s">
        <v>1862</v>
      </c>
      <c r="J1819" t="s">
        <v>1863</v>
      </c>
      <c r="K1819" t="s">
        <v>1194</v>
      </c>
      <c r="L1819" t="s">
        <v>1864</v>
      </c>
      <c r="M1819" t="s">
        <v>1865</v>
      </c>
      <c r="N1819" t="s">
        <v>23</v>
      </c>
      <c r="O1819" t="s">
        <v>48</v>
      </c>
      <c r="P1819" t="s">
        <v>49</v>
      </c>
      <c r="Q1819" t="s">
        <v>50</v>
      </c>
      <c r="R1819" t="s">
        <v>24</v>
      </c>
      <c r="S1819" t="s">
        <v>1866</v>
      </c>
      <c r="T1819" t="s">
        <v>1865</v>
      </c>
    </row>
    <row r="1820" spans="1:20" x14ac:dyDescent="0.25">
      <c r="A1820" t="s">
        <v>154</v>
      </c>
      <c r="B1820" t="s">
        <v>155</v>
      </c>
      <c r="C1820">
        <v>12</v>
      </c>
      <c r="D1820">
        <v>10</v>
      </c>
      <c r="E1820" t="s">
        <v>1861</v>
      </c>
      <c r="F1820">
        <v>239.08</v>
      </c>
      <c r="G1820">
        <v>5</v>
      </c>
      <c r="H1820" t="s">
        <v>47</v>
      </c>
      <c r="I1820" t="s">
        <v>1862</v>
      </c>
      <c r="J1820" t="s">
        <v>1863</v>
      </c>
      <c r="K1820" t="s">
        <v>1194</v>
      </c>
      <c r="L1820" t="s">
        <v>1864</v>
      </c>
      <c r="M1820" t="s">
        <v>1865</v>
      </c>
      <c r="N1820" t="s">
        <v>23</v>
      </c>
      <c r="O1820" t="s">
        <v>48</v>
      </c>
      <c r="P1820" t="s">
        <v>49</v>
      </c>
      <c r="Q1820" t="s">
        <v>50</v>
      </c>
      <c r="R1820" t="s">
        <v>24</v>
      </c>
      <c r="S1820" t="s">
        <v>1866</v>
      </c>
      <c r="T1820" t="s">
        <v>1865</v>
      </c>
    </row>
    <row r="1821" spans="1:20" x14ac:dyDescent="0.25">
      <c r="A1821" t="s">
        <v>36</v>
      </c>
      <c r="B1821" t="s">
        <v>37</v>
      </c>
      <c r="C1821">
        <v>54.5</v>
      </c>
      <c r="D1821">
        <v>2</v>
      </c>
      <c r="E1821" t="s">
        <v>1867</v>
      </c>
      <c r="F1821">
        <v>98.4</v>
      </c>
      <c r="G1821">
        <v>24</v>
      </c>
      <c r="H1821" t="s">
        <v>47</v>
      </c>
      <c r="I1821" t="s">
        <v>1868</v>
      </c>
      <c r="J1821" t="s">
        <v>1869</v>
      </c>
      <c r="K1821" t="s">
        <v>1328</v>
      </c>
      <c r="L1821" t="s">
        <v>1870</v>
      </c>
      <c r="M1821" t="s">
        <v>1871</v>
      </c>
      <c r="N1821" t="s">
        <v>23</v>
      </c>
      <c r="O1821" t="s">
        <v>48</v>
      </c>
      <c r="P1821" t="s">
        <v>49</v>
      </c>
      <c r="Q1821" t="s">
        <v>50</v>
      </c>
      <c r="R1821" t="s">
        <v>24</v>
      </c>
      <c r="S1821" t="s">
        <v>1872</v>
      </c>
      <c r="T1821" t="s">
        <v>1873</v>
      </c>
    </row>
    <row r="1822" spans="1:20" x14ac:dyDescent="0.25">
      <c r="A1822" t="s">
        <v>36</v>
      </c>
      <c r="B1822" t="s">
        <v>37</v>
      </c>
      <c r="C1822">
        <v>33</v>
      </c>
      <c r="D1822">
        <v>1</v>
      </c>
      <c r="E1822" t="s">
        <v>1874</v>
      </c>
      <c r="F1822">
        <v>110</v>
      </c>
      <c r="G1822">
        <v>5</v>
      </c>
      <c r="H1822" t="s">
        <v>1166</v>
      </c>
      <c r="I1822" t="s">
        <v>1868</v>
      </c>
      <c r="J1822" t="s">
        <v>1869</v>
      </c>
      <c r="K1822" t="s">
        <v>1328</v>
      </c>
      <c r="L1822" t="s">
        <v>1870</v>
      </c>
      <c r="M1822" t="s">
        <v>1875</v>
      </c>
      <c r="N1822" t="s">
        <v>23</v>
      </c>
      <c r="O1822" t="s">
        <v>48</v>
      </c>
      <c r="P1822" t="s">
        <v>49</v>
      </c>
      <c r="Q1822" t="s">
        <v>50</v>
      </c>
      <c r="R1822" t="s">
        <v>24</v>
      </c>
      <c r="S1822" t="s">
        <v>1876</v>
      </c>
      <c r="T1822" t="s">
        <v>1877</v>
      </c>
    </row>
    <row r="1823" spans="1:20" x14ac:dyDescent="0.25">
      <c r="A1823" t="s">
        <v>34</v>
      </c>
      <c r="B1823" t="s">
        <v>35</v>
      </c>
      <c r="C1823">
        <v>33</v>
      </c>
      <c r="D1823">
        <v>1</v>
      </c>
      <c r="E1823" t="s">
        <v>1874</v>
      </c>
      <c r="F1823">
        <v>110</v>
      </c>
      <c r="G1823">
        <v>5</v>
      </c>
      <c r="H1823" t="s">
        <v>1166</v>
      </c>
      <c r="I1823" t="s">
        <v>1868</v>
      </c>
      <c r="J1823" t="s">
        <v>1869</v>
      </c>
      <c r="K1823" t="s">
        <v>1328</v>
      </c>
      <c r="L1823" t="s">
        <v>1870</v>
      </c>
      <c r="M1823" t="s">
        <v>1875</v>
      </c>
      <c r="N1823" t="s">
        <v>23</v>
      </c>
      <c r="O1823" t="s">
        <v>48</v>
      </c>
      <c r="P1823" t="s">
        <v>49</v>
      </c>
      <c r="Q1823" t="s">
        <v>50</v>
      </c>
      <c r="R1823" t="s">
        <v>24</v>
      </c>
      <c r="S1823" t="s">
        <v>1876</v>
      </c>
      <c r="T1823" t="s">
        <v>1877</v>
      </c>
    </row>
    <row r="1824" spans="1:20" x14ac:dyDescent="0.25">
      <c r="A1824" t="s">
        <v>38</v>
      </c>
      <c r="B1824" t="s">
        <v>39</v>
      </c>
      <c r="C1824">
        <v>34</v>
      </c>
      <c r="D1824">
        <v>1</v>
      </c>
      <c r="E1824" t="s">
        <v>1874</v>
      </c>
      <c r="F1824">
        <v>110</v>
      </c>
      <c r="G1824">
        <v>5</v>
      </c>
      <c r="H1824" t="s">
        <v>1166</v>
      </c>
      <c r="I1824" t="s">
        <v>1868</v>
      </c>
      <c r="J1824" t="s">
        <v>1869</v>
      </c>
      <c r="K1824" t="s">
        <v>1328</v>
      </c>
      <c r="L1824" t="s">
        <v>1870</v>
      </c>
      <c r="M1824" t="s">
        <v>1875</v>
      </c>
      <c r="N1824" t="s">
        <v>23</v>
      </c>
      <c r="O1824" t="s">
        <v>48</v>
      </c>
      <c r="P1824" t="s">
        <v>49</v>
      </c>
      <c r="Q1824" t="s">
        <v>50</v>
      </c>
      <c r="R1824" t="s">
        <v>24</v>
      </c>
      <c r="S1824" t="s">
        <v>1876</v>
      </c>
      <c r="T1824" t="s">
        <v>1877</v>
      </c>
    </row>
    <row r="1825" spans="1:20" x14ac:dyDescent="0.25">
      <c r="A1825" t="s">
        <v>44</v>
      </c>
      <c r="B1825" t="s">
        <v>45</v>
      </c>
      <c r="C1825">
        <v>66.666666666666671</v>
      </c>
      <c r="D1825">
        <v>6</v>
      </c>
      <c r="E1825" t="s">
        <v>1878</v>
      </c>
      <c r="F1825">
        <v>200</v>
      </c>
      <c r="G1825">
        <v>0</v>
      </c>
      <c r="H1825" t="s">
        <v>47</v>
      </c>
      <c r="I1825" t="s">
        <v>1879</v>
      </c>
      <c r="J1825" t="s">
        <v>61</v>
      </c>
      <c r="K1825" t="s">
        <v>23</v>
      </c>
      <c r="L1825" t="s">
        <v>24</v>
      </c>
      <c r="M1825" t="s">
        <v>1880</v>
      </c>
      <c r="N1825" t="s">
        <v>23</v>
      </c>
      <c r="O1825" t="s">
        <v>25</v>
      </c>
      <c r="P1825" t="s">
        <v>26</v>
      </c>
      <c r="Q1825" t="s">
        <v>27</v>
      </c>
      <c r="R1825" t="s">
        <v>24</v>
      </c>
      <c r="S1825" t="s">
        <v>1881</v>
      </c>
      <c r="T1825" t="s">
        <v>1880</v>
      </c>
    </row>
    <row r="1826" spans="1:20" x14ac:dyDescent="0.25">
      <c r="A1826" t="s">
        <v>46</v>
      </c>
      <c r="B1826" t="s">
        <v>56</v>
      </c>
      <c r="C1826">
        <v>66.333333333333329</v>
      </c>
      <c r="D1826">
        <v>6</v>
      </c>
      <c r="E1826" t="s">
        <v>1882</v>
      </c>
      <c r="F1826">
        <v>398</v>
      </c>
      <c r="G1826">
        <v>0</v>
      </c>
      <c r="H1826" t="s">
        <v>47</v>
      </c>
      <c r="I1826" t="s">
        <v>1625</v>
      </c>
      <c r="J1826" t="s">
        <v>1883</v>
      </c>
      <c r="K1826" t="s">
        <v>1884</v>
      </c>
      <c r="L1826" t="s">
        <v>675</v>
      </c>
      <c r="M1826" t="s">
        <v>1885</v>
      </c>
      <c r="N1826" t="s">
        <v>23</v>
      </c>
      <c r="O1826" t="s">
        <v>53</v>
      </c>
      <c r="P1826" t="s">
        <v>54</v>
      </c>
      <c r="Q1826" t="s">
        <v>55</v>
      </c>
      <c r="R1826" t="s">
        <v>24</v>
      </c>
      <c r="S1826" t="s">
        <v>1886</v>
      </c>
      <c r="T1826" t="s">
        <v>1885</v>
      </c>
    </row>
    <row r="1827" spans="1:20" x14ac:dyDescent="0.25">
      <c r="A1827" t="s">
        <v>46</v>
      </c>
      <c r="B1827" t="s">
        <v>56</v>
      </c>
      <c r="C1827">
        <v>69.900000000000006</v>
      </c>
      <c r="D1827">
        <v>10</v>
      </c>
      <c r="E1827" t="s">
        <v>1887</v>
      </c>
      <c r="F1827">
        <v>589</v>
      </c>
      <c r="G1827">
        <v>79</v>
      </c>
      <c r="H1827" t="s">
        <v>47</v>
      </c>
      <c r="I1827" t="s">
        <v>1888</v>
      </c>
      <c r="J1827" t="s">
        <v>1889</v>
      </c>
      <c r="K1827" t="s">
        <v>1264</v>
      </c>
      <c r="L1827" t="s">
        <v>1890</v>
      </c>
      <c r="M1827" t="s">
        <v>1891</v>
      </c>
      <c r="N1827" t="s">
        <v>23</v>
      </c>
      <c r="O1827" t="s">
        <v>48</v>
      </c>
      <c r="P1827" t="s">
        <v>49</v>
      </c>
      <c r="Q1827" t="s">
        <v>50</v>
      </c>
      <c r="R1827" t="s">
        <v>24</v>
      </c>
      <c r="S1827" t="s">
        <v>1892</v>
      </c>
      <c r="T1827" t="s">
        <v>1891</v>
      </c>
    </row>
    <row r="1828" spans="1:20" x14ac:dyDescent="0.25">
      <c r="A1828" t="s">
        <v>46</v>
      </c>
      <c r="B1828" t="s">
        <v>56</v>
      </c>
      <c r="C1828">
        <v>66.333333333333329</v>
      </c>
      <c r="D1828">
        <v>9</v>
      </c>
      <c r="E1828" t="s">
        <v>1893</v>
      </c>
      <c r="F1828">
        <v>672</v>
      </c>
      <c r="G1828">
        <v>75</v>
      </c>
      <c r="H1828" t="s">
        <v>47</v>
      </c>
      <c r="I1828" t="s">
        <v>1894</v>
      </c>
      <c r="J1828" t="s">
        <v>1895</v>
      </c>
      <c r="K1828" t="s">
        <v>1896</v>
      </c>
      <c r="L1828" t="s">
        <v>1897</v>
      </c>
      <c r="M1828" t="s">
        <v>1898</v>
      </c>
      <c r="N1828" t="s">
        <v>23</v>
      </c>
      <c r="O1828" t="s">
        <v>63</v>
      </c>
      <c r="P1828" t="s">
        <v>54</v>
      </c>
      <c r="Q1828" t="s">
        <v>55</v>
      </c>
      <c r="R1828" t="s">
        <v>24</v>
      </c>
      <c r="S1828" t="s">
        <v>1899</v>
      </c>
      <c r="T1828" t="s">
        <v>1898</v>
      </c>
    </row>
    <row r="1829" spans="1:20" x14ac:dyDescent="0.25">
      <c r="A1829" t="s">
        <v>46</v>
      </c>
      <c r="B1829" t="s">
        <v>56</v>
      </c>
      <c r="C1829">
        <v>66.333333333333329</v>
      </c>
      <c r="D1829">
        <v>6</v>
      </c>
      <c r="E1829" t="s">
        <v>1900</v>
      </c>
      <c r="F1829">
        <v>433</v>
      </c>
      <c r="G1829">
        <v>35</v>
      </c>
      <c r="H1829" t="s">
        <v>47</v>
      </c>
      <c r="I1829" t="s">
        <v>1294</v>
      </c>
      <c r="J1829" t="s">
        <v>1295</v>
      </c>
      <c r="K1829" t="s">
        <v>1296</v>
      </c>
      <c r="L1829" t="s">
        <v>1297</v>
      </c>
      <c r="M1829" t="s">
        <v>1885</v>
      </c>
      <c r="N1829" t="s">
        <v>23</v>
      </c>
      <c r="O1829" t="s">
        <v>63</v>
      </c>
      <c r="P1829" t="s">
        <v>54</v>
      </c>
      <c r="Q1829" t="s">
        <v>55</v>
      </c>
      <c r="R1829" t="s">
        <v>24</v>
      </c>
      <c r="S1829" t="s">
        <v>1901</v>
      </c>
      <c r="T1829" t="s">
        <v>1902</v>
      </c>
    </row>
    <row r="1830" spans="1:20" x14ac:dyDescent="0.25">
      <c r="A1830" t="s">
        <v>148</v>
      </c>
      <c r="B1830" t="s">
        <v>149</v>
      </c>
      <c r="C1830">
        <v>50</v>
      </c>
      <c r="D1830">
        <v>1</v>
      </c>
      <c r="E1830" t="s">
        <v>1903</v>
      </c>
      <c r="F1830">
        <v>200</v>
      </c>
      <c r="G1830">
        <v>0</v>
      </c>
      <c r="H1830" t="s">
        <v>47</v>
      </c>
      <c r="I1830" t="s">
        <v>1904</v>
      </c>
      <c r="J1830" t="s">
        <v>309</v>
      </c>
      <c r="K1830" t="s">
        <v>23</v>
      </c>
      <c r="L1830" t="s">
        <v>24</v>
      </c>
      <c r="M1830" t="s">
        <v>1905</v>
      </c>
      <c r="N1830" t="s">
        <v>23</v>
      </c>
      <c r="O1830" t="s">
        <v>25</v>
      </c>
      <c r="P1830" t="s">
        <v>26</v>
      </c>
      <c r="Q1830" t="s">
        <v>27</v>
      </c>
      <c r="R1830" t="s">
        <v>24</v>
      </c>
      <c r="S1830" t="s">
        <v>1906</v>
      </c>
      <c r="T1830" t="s">
        <v>1905</v>
      </c>
    </row>
    <row r="1831" spans="1:20" x14ac:dyDescent="0.25">
      <c r="A1831" t="s">
        <v>152</v>
      </c>
      <c r="B1831" t="s">
        <v>153</v>
      </c>
      <c r="C1831">
        <v>50</v>
      </c>
      <c r="D1831">
        <v>1</v>
      </c>
      <c r="E1831" t="s">
        <v>1903</v>
      </c>
      <c r="F1831">
        <v>200</v>
      </c>
      <c r="G1831">
        <v>0</v>
      </c>
      <c r="H1831" t="s">
        <v>47</v>
      </c>
      <c r="I1831" t="s">
        <v>1904</v>
      </c>
      <c r="J1831" t="s">
        <v>309</v>
      </c>
      <c r="K1831" t="s">
        <v>23</v>
      </c>
      <c r="L1831" t="s">
        <v>24</v>
      </c>
      <c r="M1831" t="s">
        <v>1905</v>
      </c>
      <c r="N1831" t="s">
        <v>23</v>
      </c>
      <c r="O1831" t="s">
        <v>25</v>
      </c>
      <c r="P1831" t="s">
        <v>26</v>
      </c>
      <c r="Q1831" t="s">
        <v>27</v>
      </c>
      <c r="R1831" t="s">
        <v>24</v>
      </c>
      <c r="S1831" t="s">
        <v>1906</v>
      </c>
      <c r="T1831" t="s">
        <v>1905</v>
      </c>
    </row>
    <row r="1832" spans="1:20" x14ac:dyDescent="0.25">
      <c r="A1832" t="s">
        <v>34</v>
      </c>
      <c r="B1832" t="s">
        <v>35</v>
      </c>
      <c r="C1832">
        <v>50</v>
      </c>
      <c r="D1832">
        <v>1</v>
      </c>
      <c r="E1832" t="s">
        <v>1903</v>
      </c>
      <c r="F1832">
        <v>200</v>
      </c>
      <c r="G1832">
        <v>0</v>
      </c>
      <c r="H1832" t="s">
        <v>47</v>
      </c>
      <c r="I1832" t="s">
        <v>1904</v>
      </c>
      <c r="J1832" t="s">
        <v>309</v>
      </c>
      <c r="K1832" t="s">
        <v>23</v>
      </c>
      <c r="L1832" t="s">
        <v>24</v>
      </c>
      <c r="M1832" t="s">
        <v>1905</v>
      </c>
      <c r="N1832" t="s">
        <v>23</v>
      </c>
      <c r="O1832" t="s">
        <v>25</v>
      </c>
      <c r="P1832" t="s">
        <v>26</v>
      </c>
      <c r="Q1832" t="s">
        <v>27</v>
      </c>
      <c r="R1832" t="s">
        <v>24</v>
      </c>
      <c r="S1832" t="s">
        <v>1906</v>
      </c>
      <c r="T1832" t="s">
        <v>1905</v>
      </c>
    </row>
    <row r="1833" spans="1:20" x14ac:dyDescent="0.25">
      <c r="A1833" t="s">
        <v>38</v>
      </c>
      <c r="B1833" t="s">
        <v>39</v>
      </c>
      <c r="C1833">
        <v>50</v>
      </c>
      <c r="D1833">
        <v>1</v>
      </c>
      <c r="E1833" t="s">
        <v>1903</v>
      </c>
      <c r="F1833">
        <v>200</v>
      </c>
      <c r="G1833">
        <v>0</v>
      </c>
      <c r="H1833" t="s">
        <v>47</v>
      </c>
      <c r="I1833" t="s">
        <v>1904</v>
      </c>
      <c r="J1833" t="s">
        <v>309</v>
      </c>
      <c r="K1833" t="s">
        <v>23</v>
      </c>
      <c r="L1833" t="s">
        <v>24</v>
      </c>
      <c r="M1833" t="s">
        <v>1905</v>
      </c>
      <c r="N1833" t="s">
        <v>23</v>
      </c>
      <c r="O1833" t="s">
        <v>25</v>
      </c>
      <c r="P1833" t="s">
        <v>26</v>
      </c>
      <c r="Q1833" t="s">
        <v>27</v>
      </c>
      <c r="R1833" t="s">
        <v>24</v>
      </c>
      <c r="S1833" t="s">
        <v>1906</v>
      </c>
      <c r="T1833" t="s">
        <v>1905</v>
      </c>
    </row>
    <row r="1834" spans="1:20" x14ac:dyDescent="0.25">
      <c r="A1834" t="s">
        <v>59</v>
      </c>
      <c r="B1834" t="s">
        <v>60</v>
      </c>
      <c r="C1834">
        <v>50</v>
      </c>
      <c r="D1834">
        <v>1</v>
      </c>
      <c r="E1834" t="s">
        <v>1903</v>
      </c>
      <c r="F1834">
        <v>200</v>
      </c>
      <c r="G1834">
        <v>0</v>
      </c>
      <c r="H1834" t="s">
        <v>47</v>
      </c>
      <c r="I1834" t="s">
        <v>1904</v>
      </c>
      <c r="J1834" t="s">
        <v>309</v>
      </c>
      <c r="K1834" t="s">
        <v>23</v>
      </c>
      <c r="L1834" t="s">
        <v>24</v>
      </c>
      <c r="M1834" t="s">
        <v>1905</v>
      </c>
      <c r="N1834" t="s">
        <v>23</v>
      </c>
      <c r="O1834" t="s">
        <v>25</v>
      </c>
      <c r="P1834" t="s">
        <v>26</v>
      </c>
      <c r="Q1834" t="s">
        <v>27</v>
      </c>
      <c r="R1834" t="s">
        <v>24</v>
      </c>
      <c r="S1834" t="s">
        <v>1906</v>
      </c>
      <c r="T1834" t="s">
        <v>1905</v>
      </c>
    </row>
    <row r="1835" spans="1:20" x14ac:dyDescent="0.25">
      <c r="A1835" t="s">
        <v>36</v>
      </c>
      <c r="B1835" t="s">
        <v>37</v>
      </c>
      <c r="C1835">
        <v>50</v>
      </c>
      <c r="D1835">
        <v>1</v>
      </c>
      <c r="E1835" t="s">
        <v>1903</v>
      </c>
      <c r="F1835">
        <v>200</v>
      </c>
      <c r="G1835">
        <v>0</v>
      </c>
      <c r="H1835" t="s">
        <v>47</v>
      </c>
      <c r="I1835" t="s">
        <v>1904</v>
      </c>
      <c r="J1835" t="s">
        <v>309</v>
      </c>
      <c r="K1835" t="s">
        <v>23</v>
      </c>
      <c r="L1835" t="s">
        <v>24</v>
      </c>
      <c r="M1835" t="s">
        <v>1905</v>
      </c>
      <c r="N1835" t="s">
        <v>23</v>
      </c>
      <c r="O1835" t="s">
        <v>25</v>
      </c>
      <c r="P1835" t="s">
        <v>26</v>
      </c>
      <c r="Q1835" t="s">
        <v>27</v>
      </c>
      <c r="R1835" t="s">
        <v>24</v>
      </c>
      <c r="S1835" t="s">
        <v>1906</v>
      </c>
      <c r="T1835" t="s">
        <v>1905</v>
      </c>
    </row>
    <row r="1836" spans="1:20" x14ac:dyDescent="0.25">
      <c r="A1836" t="s">
        <v>46</v>
      </c>
      <c r="B1836" t="s">
        <v>56</v>
      </c>
      <c r="C1836">
        <v>66.333333333333329</v>
      </c>
      <c r="D1836">
        <v>3</v>
      </c>
      <c r="E1836" t="s">
        <v>1907</v>
      </c>
      <c r="F1836">
        <v>228</v>
      </c>
      <c r="G1836">
        <v>29</v>
      </c>
      <c r="H1836" t="s">
        <v>47</v>
      </c>
      <c r="I1836" t="s">
        <v>1294</v>
      </c>
      <c r="J1836" t="s">
        <v>1295</v>
      </c>
      <c r="K1836" t="s">
        <v>1296</v>
      </c>
      <c r="L1836" t="s">
        <v>1297</v>
      </c>
      <c r="M1836" t="s">
        <v>1908</v>
      </c>
      <c r="N1836" t="s">
        <v>23</v>
      </c>
      <c r="O1836" t="s">
        <v>63</v>
      </c>
      <c r="P1836" t="s">
        <v>54</v>
      </c>
      <c r="Q1836" t="s">
        <v>55</v>
      </c>
      <c r="R1836" t="s">
        <v>24</v>
      </c>
      <c r="S1836" t="s">
        <v>1909</v>
      </c>
      <c r="T1836" t="s">
        <v>1910</v>
      </c>
    </row>
    <row r="1837" spans="1:20" x14ac:dyDescent="0.25">
      <c r="A1837" t="s">
        <v>46</v>
      </c>
      <c r="B1837" t="s">
        <v>56</v>
      </c>
      <c r="C1837">
        <v>66.333333333333329</v>
      </c>
      <c r="D1837">
        <v>3</v>
      </c>
      <c r="E1837" t="s">
        <v>1911</v>
      </c>
      <c r="F1837">
        <v>228</v>
      </c>
      <c r="G1837">
        <v>29</v>
      </c>
      <c r="H1837" t="s">
        <v>47</v>
      </c>
      <c r="I1837" t="s">
        <v>1294</v>
      </c>
      <c r="J1837" t="s">
        <v>1295</v>
      </c>
      <c r="K1837" t="s">
        <v>1296</v>
      </c>
      <c r="L1837" t="s">
        <v>1297</v>
      </c>
      <c r="M1837" t="s">
        <v>1912</v>
      </c>
      <c r="N1837" t="s">
        <v>23</v>
      </c>
      <c r="O1837" t="s">
        <v>63</v>
      </c>
      <c r="P1837" t="s">
        <v>54</v>
      </c>
      <c r="Q1837" t="s">
        <v>55</v>
      </c>
      <c r="R1837" t="s">
        <v>24</v>
      </c>
      <c r="S1837" t="s">
        <v>1913</v>
      </c>
      <c r="T1837" t="s">
        <v>1914</v>
      </c>
    </row>
    <row r="1838" spans="1:20" x14ac:dyDescent="0.25">
      <c r="A1838" t="s">
        <v>42</v>
      </c>
      <c r="B1838" t="s">
        <v>43</v>
      </c>
      <c r="C1838">
        <v>66.666666666666671</v>
      </c>
      <c r="D1838">
        <v>6</v>
      </c>
      <c r="E1838" t="s">
        <v>1915</v>
      </c>
      <c r="F1838">
        <v>200</v>
      </c>
      <c r="G1838">
        <v>0</v>
      </c>
      <c r="H1838" t="s">
        <v>47</v>
      </c>
      <c r="I1838" t="s">
        <v>1916</v>
      </c>
      <c r="J1838" t="s">
        <v>342</v>
      </c>
      <c r="K1838" t="s">
        <v>23</v>
      </c>
      <c r="L1838" t="s">
        <v>24</v>
      </c>
      <c r="M1838" t="s">
        <v>1917</v>
      </c>
      <c r="N1838" t="s">
        <v>23</v>
      </c>
      <c r="O1838" t="s">
        <v>58</v>
      </c>
      <c r="P1838" t="s">
        <v>26</v>
      </c>
      <c r="Q1838" t="s">
        <v>33</v>
      </c>
      <c r="R1838" t="s">
        <v>24</v>
      </c>
      <c r="S1838" t="s">
        <v>1918</v>
      </c>
      <c r="T1838" t="s">
        <v>1917</v>
      </c>
    </row>
    <row r="1839" spans="1:20" x14ac:dyDescent="0.25">
      <c r="A1839" t="s">
        <v>30</v>
      </c>
      <c r="B1839" t="s">
        <v>1164</v>
      </c>
      <c r="C1839">
        <v>46</v>
      </c>
      <c r="D1839">
        <v>1</v>
      </c>
      <c r="E1839" t="s">
        <v>1919</v>
      </c>
      <c r="F1839">
        <v>333.5</v>
      </c>
      <c r="G1839">
        <v>5</v>
      </c>
      <c r="H1839" t="s">
        <v>47</v>
      </c>
      <c r="I1839" t="s">
        <v>1920</v>
      </c>
      <c r="J1839" t="s">
        <v>1921</v>
      </c>
      <c r="K1839" t="s">
        <v>1922</v>
      </c>
      <c r="L1839" t="s">
        <v>1923</v>
      </c>
      <c r="M1839" t="s">
        <v>1924</v>
      </c>
      <c r="N1839" t="s">
        <v>23</v>
      </c>
      <c r="O1839" t="s">
        <v>48</v>
      </c>
      <c r="P1839" t="s">
        <v>49</v>
      </c>
      <c r="Q1839" t="s">
        <v>50</v>
      </c>
      <c r="R1839" t="s">
        <v>24</v>
      </c>
      <c r="S1839" t="s">
        <v>1925</v>
      </c>
      <c r="T1839" t="s">
        <v>1924</v>
      </c>
    </row>
    <row r="1840" spans="1:20" x14ac:dyDescent="0.25">
      <c r="A1840" t="s">
        <v>44</v>
      </c>
      <c r="B1840" t="s">
        <v>45</v>
      </c>
      <c r="C1840">
        <v>66.666666666666671</v>
      </c>
      <c r="D1840">
        <v>3</v>
      </c>
      <c r="E1840" t="s">
        <v>1919</v>
      </c>
      <c r="F1840">
        <v>333.5</v>
      </c>
      <c r="G1840">
        <v>5</v>
      </c>
      <c r="H1840" t="s">
        <v>47</v>
      </c>
      <c r="I1840" t="s">
        <v>1920</v>
      </c>
      <c r="J1840" t="s">
        <v>1921</v>
      </c>
      <c r="K1840" t="s">
        <v>1922</v>
      </c>
      <c r="L1840" t="s">
        <v>1923</v>
      </c>
      <c r="M1840" t="s">
        <v>1924</v>
      </c>
      <c r="N1840" t="s">
        <v>23</v>
      </c>
      <c r="O1840" t="s">
        <v>48</v>
      </c>
      <c r="P1840" t="s">
        <v>49</v>
      </c>
      <c r="Q1840" t="s">
        <v>50</v>
      </c>
      <c r="R1840" t="s">
        <v>24</v>
      </c>
      <c r="S1840" t="s">
        <v>1925</v>
      </c>
      <c r="T1840" t="s">
        <v>1924</v>
      </c>
    </row>
    <row r="1841" spans="1:20" x14ac:dyDescent="0.25">
      <c r="A1841" t="s">
        <v>36</v>
      </c>
      <c r="B1841" t="s">
        <v>37</v>
      </c>
      <c r="C1841">
        <v>33</v>
      </c>
      <c r="D1841">
        <v>1</v>
      </c>
      <c r="E1841" t="s">
        <v>1919</v>
      </c>
      <c r="F1841">
        <v>333.5</v>
      </c>
      <c r="G1841">
        <v>5</v>
      </c>
      <c r="H1841" t="s">
        <v>47</v>
      </c>
      <c r="I1841" t="s">
        <v>1920</v>
      </c>
      <c r="J1841" t="s">
        <v>1921</v>
      </c>
      <c r="K1841" t="s">
        <v>1922</v>
      </c>
      <c r="L1841" t="s">
        <v>1923</v>
      </c>
      <c r="M1841" t="s">
        <v>1924</v>
      </c>
      <c r="N1841" t="s">
        <v>23</v>
      </c>
      <c r="O1841" t="s">
        <v>48</v>
      </c>
      <c r="P1841" t="s">
        <v>49</v>
      </c>
      <c r="Q1841" t="s">
        <v>50</v>
      </c>
      <c r="R1841" t="s">
        <v>24</v>
      </c>
      <c r="S1841" t="s">
        <v>1925</v>
      </c>
      <c r="T1841" t="s">
        <v>1924</v>
      </c>
    </row>
    <row r="1842" spans="1:20" x14ac:dyDescent="0.25">
      <c r="A1842" t="s">
        <v>34</v>
      </c>
      <c r="B1842" t="s">
        <v>35</v>
      </c>
      <c r="C1842">
        <v>33</v>
      </c>
      <c r="D1842">
        <v>1</v>
      </c>
      <c r="E1842" t="s">
        <v>1919</v>
      </c>
      <c r="F1842">
        <v>333.5</v>
      </c>
      <c r="G1842">
        <v>5</v>
      </c>
      <c r="H1842" t="s">
        <v>47</v>
      </c>
      <c r="I1842" t="s">
        <v>1920</v>
      </c>
      <c r="J1842" t="s">
        <v>1921</v>
      </c>
      <c r="K1842" t="s">
        <v>1922</v>
      </c>
      <c r="L1842" t="s">
        <v>1923</v>
      </c>
      <c r="M1842" t="s">
        <v>1924</v>
      </c>
      <c r="N1842" t="s">
        <v>23</v>
      </c>
      <c r="O1842" t="s">
        <v>48</v>
      </c>
      <c r="P1842" t="s">
        <v>49</v>
      </c>
      <c r="Q1842" t="s">
        <v>50</v>
      </c>
      <c r="R1842" t="s">
        <v>24</v>
      </c>
      <c r="S1842" t="s">
        <v>1925</v>
      </c>
      <c r="T1842" t="s">
        <v>1924</v>
      </c>
    </row>
    <row r="1843" spans="1:20" x14ac:dyDescent="0.25">
      <c r="A1843" t="s">
        <v>38</v>
      </c>
      <c r="B1843" t="s">
        <v>39</v>
      </c>
      <c r="C1843">
        <v>34</v>
      </c>
      <c r="D1843">
        <v>1</v>
      </c>
      <c r="E1843" t="s">
        <v>1919</v>
      </c>
      <c r="F1843">
        <v>333.5</v>
      </c>
      <c r="G1843">
        <v>5</v>
      </c>
      <c r="H1843" t="s">
        <v>47</v>
      </c>
      <c r="I1843" t="s">
        <v>1920</v>
      </c>
      <c r="J1843" t="s">
        <v>1921</v>
      </c>
      <c r="K1843" t="s">
        <v>1922</v>
      </c>
      <c r="L1843" t="s">
        <v>1923</v>
      </c>
      <c r="M1843" t="s">
        <v>1924</v>
      </c>
      <c r="N1843" t="s">
        <v>23</v>
      </c>
      <c r="O1843" t="s">
        <v>48</v>
      </c>
      <c r="P1843" t="s">
        <v>49</v>
      </c>
      <c r="Q1843" t="s">
        <v>50</v>
      </c>
      <c r="R1843" t="s">
        <v>24</v>
      </c>
      <c r="S1843" t="s">
        <v>1925</v>
      </c>
      <c r="T1843" t="s">
        <v>1924</v>
      </c>
    </row>
    <row r="1844" spans="1:20" x14ac:dyDescent="0.25">
      <c r="A1844" t="s">
        <v>38</v>
      </c>
      <c r="B1844" t="s">
        <v>39</v>
      </c>
      <c r="C1844">
        <v>54.5</v>
      </c>
      <c r="D1844">
        <v>2</v>
      </c>
      <c r="E1844" t="s">
        <v>1926</v>
      </c>
      <c r="F1844">
        <v>2095</v>
      </c>
      <c r="G1844">
        <v>94</v>
      </c>
      <c r="H1844" t="s">
        <v>47</v>
      </c>
      <c r="I1844" t="s">
        <v>1927</v>
      </c>
      <c r="J1844" t="s">
        <v>1928</v>
      </c>
      <c r="K1844" t="s">
        <v>1929</v>
      </c>
      <c r="L1844" t="s">
        <v>1930</v>
      </c>
      <c r="M1844" t="s">
        <v>1931</v>
      </c>
      <c r="N1844" t="s">
        <v>23</v>
      </c>
      <c r="O1844" t="s">
        <v>48</v>
      </c>
      <c r="P1844" t="s">
        <v>49</v>
      </c>
      <c r="Q1844" t="s">
        <v>50</v>
      </c>
      <c r="R1844" t="s">
        <v>24</v>
      </c>
      <c r="S1844" t="s">
        <v>1932</v>
      </c>
      <c r="T1844" t="s">
        <v>1931</v>
      </c>
    </row>
    <row r="1845" spans="1:20" x14ac:dyDescent="0.25">
      <c r="A1845" t="s">
        <v>46</v>
      </c>
      <c r="B1845" t="s">
        <v>56</v>
      </c>
      <c r="C1845">
        <v>69.900000000000006</v>
      </c>
      <c r="D1845">
        <v>10</v>
      </c>
      <c r="E1845" t="s">
        <v>1926</v>
      </c>
      <c r="F1845">
        <v>2095</v>
      </c>
      <c r="G1845">
        <v>94</v>
      </c>
      <c r="H1845" t="s">
        <v>47</v>
      </c>
      <c r="I1845" t="s">
        <v>1927</v>
      </c>
      <c r="J1845" t="s">
        <v>1928</v>
      </c>
      <c r="K1845" t="s">
        <v>1929</v>
      </c>
      <c r="L1845" t="s">
        <v>1930</v>
      </c>
      <c r="M1845" t="s">
        <v>1931</v>
      </c>
      <c r="N1845" t="s">
        <v>23</v>
      </c>
      <c r="O1845" t="s">
        <v>48</v>
      </c>
      <c r="P1845" t="s">
        <v>49</v>
      </c>
      <c r="Q1845" t="s">
        <v>50</v>
      </c>
      <c r="R1845" t="s">
        <v>24</v>
      </c>
      <c r="S1845" t="s">
        <v>1932</v>
      </c>
      <c r="T1845" t="s">
        <v>1931</v>
      </c>
    </row>
    <row r="1846" spans="1:20" x14ac:dyDescent="0.25">
      <c r="A1846" t="s">
        <v>44</v>
      </c>
      <c r="B1846" t="s">
        <v>45</v>
      </c>
      <c r="C1846">
        <v>37</v>
      </c>
      <c r="D1846">
        <v>10</v>
      </c>
      <c r="E1846" t="s">
        <v>1926</v>
      </c>
      <c r="F1846">
        <v>2095</v>
      </c>
      <c r="G1846">
        <v>94</v>
      </c>
      <c r="H1846" t="s">
        <v>47</v>
      </c>
      <c r="I1846" t="s">
        <v>1927</v>
      </c>
      <c r="J1846" t="s">
        <v>1928</v>
      </c>
      <c r="K1846" t="s">
        <v>1929</v>
      </c>
      <c r="L1846" t="s">
        <v>1930</v>
      </c>
      <c r="M1846" t="s">
        <v>1931</v>
      </c>
      <c r="N1846" t="s">
        <v>23</v>
      </c>
      <c r="O1846" t="s">
        <v>48</v>
      </c>
      <c r="P1846" t="s">
        <v>49</v>
      </c>
      <c r="Q1846" t="s">
        <v>50</v>
      </c>
      <c r="R1846" t="s">
        <v>24</v>
      </c>
      <c r="S1846" t="s">
        <v>1932</v>
      </c>
      <c r="T1846" t="s">
        <v>1931</v>
      </c>
    </row>
    <row r="1847" spans="1:20" x14ac:dyDescent="0.25">
      <c r="A1847" t="s">
        <v>44</v>
      </c>
      <c r="B1847" t="s">
        <v>45</v>
      </c>
      <c r="C1847">
        <v>37</v>
      </c>
      <c r="D1847">
        <v>10</v>
      </c>
      <c r="E1847" t="s">
        <v>1926</v>
      </c>
      <c r="F1847">
        <v>2095</v>
      </c>
      <c r="G1847">
        <v>94</v>
      </c>
      <c r="H1847" t="s">
        <v>47</v>
      </c>
      <c r="I1847" t="s">
        <v>1927</v>
      </c>
      <c r="J1847" t="s">
        <v>1928</v>
      </c>
      <c r="K1847" t="s">
        <v>1929</v>
      </c>
      <c r="L1847" t="s">
        <v>1930</v>
      </c>
      <c r="M1847" t="s">
        <v>1931</v>
      </c>
      <c r="N1847" t="s">
        <v>23</v>
      </c>
      <c r="O1847" t="s">
        <v>48</v>
      </c>
      <c r="P1847" t="s">
        <v>49</v>
      </c>
      <c r="Q1847" t="s">
        <v>50</v>
      </c>
      <c r="R1847" t="s">
        <v>24</v>
      </c>
      <c r="S1847" t="s">
        <v>1932</v>
      </c>
      <c r="T1847" t="s">
        <v>1931</v>
      </c>
    </row>
    <row r="1848" spans="1:20" x14ac:dyDescent="0.25">
      <c r="A1848" t="s">
        <v>148</v>
      </c>
      <c r="B1848" t="s">
        <v>149</v>
      </c>
      <c r="C1848">
        <v>50</v>
      </c>
      <c r="D1848">
        <v>1</v>
      </c>
      <c r="E1848" t="s">
        <v>1926</v>
      </c>
      <c r="F1848">
        <v>2095</v>
      </c>
      <c r="G1848">
        <v>94</v>
      </c>
      <c r="H1848" t="s">
        <v>47</v>
      </c>
      <c r="I1848" t="s">
        <v>1927</v>
      </c>
      <c r="J1848" t="s">
        <v>1928</v>
      </c>
      <c r="K1848" t="s">
        <v>1929</v>
      </c>
      <c r="L1848" t="s">
        <v>1930</v>
      </c>
      <c r="M1848" t="s">
        <v>1931</v>
      </c>
      <c r="N1848" t="s">
        <v>23</v>
      </c>
      <c r="O1848" t="s">
        <v>48</v>
      </c>
      <c r="P1848" t="s">
        <v>49</v>
      </c>
      <c r="Q1848" t="s">
        <v>50</v>
      </c>
      <c r="R1848" t="s">
        <v>24</v>
      </c>
      <c r="S1848" t="s">
        <v>1932</v>
      </c>
      <c r="T1848" t="s">
        <v>1931</v>
      </c>
    </row>
    <row r="1849" spans="1:20" x14ac:dyDescent="0.25">
      <c r="A1849" t="s">
        <v>152</v>
      </c>
      <c r="B1849" t="s">
        <v>153</v>
      </c>
      <c r="C1849">
        <v>50</v>
      </c>
      <c r="D1849">
        <v>1</v>
      </c>
      <c r="E1849" t="s">
        <v>1926</v>
      </c>
      <c r="F1849">
        <v>2095</v>
      </c>
      <c r="G1849">
        <v>94</v>
      </c>
      <c r="H1849" t="s">
        <v>47</v>
      </c>
      <c r="I1849" t="s">
        <v>1927</v>
      </c>
      <c r="J1849" t="s">
        <v>1928</v>
      </c>
      <c r="K1849" t="s">
        <v>1929</v>
      </c>
      <c r="L1849" t="s">
        <v>1930</v>
      </c>
      <c r="M1849" t="s">
        <v>1931</v>
      </c>
      <c r="N1849" t="s">
        <v>23</v>
      </c>
      <c r="O1849" t="s">
        <v>48</v>
      </c>
      <c r="P1849" t="s">
        <v>49</v>
      </c>
      <c r="Q1849" t="s">
        <v>50</v>
      </c>
      <c r="R1849" t="s">
        <v>24</v>
      </c>
      <c r="S1849" t="s">
        <v>1932</v>
      </c>
      <c r="T1849" t="s">
        <v>1931</v>
      </c>
    </row>
    <row r="1850" spans="1:20" x14ac:dyDescent="0.25">
      <c r="A1850" t="s">
        <v>34</v>
      </c>
      <c r="B1850" t="s">
        <v>35</v>
      </c>
      <c r="C1850">
        <v>50</v>
      </c>
      <c r="D1850">
        <v>1</v>
      </c>
      <c r="E1850" t="s">
        <v>1926</v>
      </c>
      <c r="F1850">
        <v>2095</v>
      </c>
      <c r="G1850">
        <v>94</v>
      </c>
      <c r="H1850" t="s">
        <v>47</v>
      </c>
      <c r="I1850" t="s">
        <v>1927</v>
      </c>
      <c r="J1850" t="s">
        <v>1928</v>
      </c>
      <c r="K1850" t="s">
        <v>1929</v>
      </c>
      <c r="L1850" t="s">
        <v>1930</v>
      </c>
      <c r="M1850" t="s">
        <v>1931</v>
      </c>
      <c r="N1850" t="s">
        <v>23</v>
      </c>
      <c r="O1850" t="s">
        <v>48</v>
      </c>
      <c r="P1850" t="s">
        <v>49</v>
      </c>
      <c r="Q1850" t="s">
        <v>50</v>
      </c>
      <c r="R1850" t="s">
        <v>24</v>
      </c>
      <c r="S1850" t="s">
        <v>1932</v>
      </c>
      <c r="T1850" t="s">
        <v>1931</v>
      </c>
    </row>
    <row r="1851" spans="1:20" x14ac:dyDescent="0.25">
      <c r="A1851" t="s">
        <v>38</v>
      </c>
      <c r="B1851" t="s">
        <v>39</v>
      </c>
      <c r="C1851">
        <v>50</v>
      </c>
      <c r="D1851">
        <v>1</v>
      </c>
      <c r="E1851" t="s">
        <v>1926</v>
      </c>
      <c r="F1851">
        <v>2095</v>
      </c>
      <c r="G1851">
        <v>94</v>
      </c>
      <c r="H1851" t="s">
        <v>47</v>
      </c>
      <c r="I1851" t="s">
        <v>1927</v>
      </c>
      <c r="J1851" t="s">
        <v>1928</v>
      </c>
      <c r="K1851" t="s">
        <v>1929</v>
      </c>
      <c r="L1851" t="s">
        <v>1930</v>
      </c>
      <c r="M1851" t="s">
        <v>1931</v>
      </c>
      <c r="N1851" t="s">
        <v>23</v>
      </c>
      <c r="O1851" t="s">
        <v>48</v>
      </c>
      <c r="P1851" t="s">
        <v>49</v>
      </c>
      <c r="Q1851" t="s">
        <v>50</v>
      </c>
      <c r="R1851" t="s">
        <v>24</v>
      </c>
      <c r="S1851" t="s">
        <v>1932</v>
      </c>
      <c r="T1851" t="s">
        <v>1931</v>
      </c>
    </row>
    <row r="1852" spans="1:20" x14ac:dyDescent="0.25">
      <c r="A1852" t="s">
        <v>59</v>
      </c>
      <c r="B1852" t="s">
        <v>60</v>
      </c>
      <c r="C1852">
        <v>50</v>
      </c>
      <c r="D1852">
        <v>1</v>
      </c>
      <c r="E1852" t="s">
        <v>1926</v>
      </c>
      <c r="F1852">
        <v>2095</v>
      </c>
      <c r="G1852">
        <v>94</v>
      </c>
      <c r="H1852" t="s">
        <v>47</v>
      </c>
      <c r="I1852" t="s">
        <v>1927</v>
      </c>
      <c r="J1852" t="s">
        <v>1928</v>
      </c>
      <c r="K1852" t="s">
        <v>1929</v>
      </c>
      <c r="L1852" t="s">
        <v>1930</v>
      </c>
      <c r="M1852" t="s">
        <v>1931</v>
      </c>
      <c r="N1852" t="s">
        <v>23</v>
      </c>
      <c r="O1852" t="s">
        <v>48</v>
      </c>
      <c r="P1852" t="s">
        <v>49</v>
      </c>
      <c r="Q1852" t="s">
        <v>50</v>
      </c>
      <c r="R1852" t="s">
        <v>24</v>
      </c>
      <c r="S1852" t="s">
        <v>1932</v>
      </c>
      <c r="T1852" t="s">
        <v>1931</v>
      </c>
    </row>
    <row r="1853" spans="1:20" x14ac:dyDescent="0.25">
      <c r="A1853" t="s">
        <v>36</v>
      </c>
      <c r="B1853" t="s">
        <v>37</v>
      </c>
      <c r="C1853">
        <v>50</v>
      </c>
      <c r="D1853">
        <v>1</v>
      </c>
      <c r="E1853" t="s">
        <v>1926</v>
      </c>
      <c r="F1853">
        <v>2095</v>
      </c>
      <c r="G1853">
        <v>94</v>
      </c>
      <c r="H1853" t="s">
        <v>47</v>
      </c>
      <c r="I1853" t="s">
        <v>1927</v>
      </c>
      <c r="J1853" t="s">
        <v>1928</v>
      </c>
      <c r="K1853" t="s">
        <v>1929</v>
      </c>
      <c r="L1853" t="s">
        <v>1930</v>
      </c>
      <c r="M1853" t="s">
        <v>1931</v>
      </c>
      <c r="N1853" t="s">
        <v>23</v>
      </c>
      <c r="O1853" t="s">
        <v>48</v>
      </c>
      <c r="P1853" t="s">
        <v>49</v>
      </c>
      <c r="Q1853" t="s">
        <v>50</v>
      </c>
      <c r="R1853" t="s">
        <v>24</v>
      </c>
      <c r="S1853" t="s">
        <v>1932</v>
      </c>
      <c r="T1853" t="s">
        <v>1931</v>
      </c>
    </row>
    <row r="1854" spans="1:20" x14ac:dyDescent="0.25">
      <c r="A1854" t="s">
        <v>148</v>
      </c>
      <c r="B1854" t="s">
        <v>149</v>
      </c>
      <c r="C1854">
        <v>50</v>
      </c>
      <c r="D1854">
        <v>1</v>
      </c>
      <c r="E1854" t="s">
        <v>1926</v>
      </c>
      <c r="F1854">
        <v>2095</v>
      </c>
      <c r="G1854">
        <v>94</v>
      </c>
      <c r="H1854" t="s">
        <v>47</v>
      </c>
      <c r="I1854" t="s">
        <v>1927</v>
      </c>
      <c r="J1854" t="s">
        <v>1928</v>
      </c>
      <c r="K1854" t="s">
        <v>1929</v>
      </c>
      <c r="L1854" t="s">
        <v>1930</v>
      </c>
      <c r="M1854" t="s">
        <v>1931</v>
      </c>
      <c r="N1854" t="s">
        <v>23</v>
      </c>
      <c r="O1854" t="s">
        <v>48</v>
      </c>
      <c r="P1854" t="s">
        <v>49</v>
      </c>
      <c r="Q1854" t="s">
        <v>50</v>
      </c>
      <c r="R1854" t="s">
        <v>24</v>
      </c>
      <c r="S1854" t="s">
        <v>1932</v>
      </c>
      <c r="T1854" t="s">
        <v>1931</v>
      </c>
    </row>
    <row r="1855" spans="1:20" x14ac:dyDescent="0.25">
      <c r="A1855" t="s">
        <v>152</v>
      </c>
      <c r="B1855" t="s">
        <v>153</v>
      </c>
      <c r="C1855">
        <v>50</v>
      </c>
      <c r="D1855">
        <v>1</v>
      </c>
      <c r="E1855" t="s">
        <v>1926</v>
      </c>
      <c r="F1855">
        <v>2095</v>
      </c>
      <c r="G1855">
        <v>94</v>
      </c>
      <c r="H1855" t="s">
        <v>47</v>
      </c>
      <c r="I1855" t="s">
        <v>1927</v>
      </c>
      <c r="J1855" t="s">
        <v>1928</v>
      </c>
      <c r="K1855" t="s">
        <v>1929</v>
      </c>
      <c r="L1855" t="s">
        <v>1930</v>
      </c>
      <c r="M1855" t="s">
        <v>1931</v>
      </c>
      <c r="N1855" t="s">
        <v>23</v>
      </c>
      <c r="O1855" t="s">
        <v>48</v>
      </c>
      <c r="P1855" t="s">
        <v>49</v>
      </c>
      <c r="Q1855" t="s">
        <v>50</v>
      </c>
      <c r="R1855" t="s">
        <v>24</v>
      </c>
      <c r="S1855" t="s">
        <v>1932</v>
      </c>
      <c r="T1855" t="s">
        <v>1931</v>
      </c>
    </row>
    <row r="1856" spans="1:20" x14ac:dyDescent="0.25">
      <c r="A1856" t="s">
        <v>34</v>
      </c>
      <c r="B1856" t="s">
        <v>35</v>
      </c>
      <c r="C1856">
        <v>50</v>
      </c>
      <c r="D1856">
        <v>1</v>
      </c>
      <c r="E1856" t="s">
        <v>1926</v>
      </c>
      <c r="F1856">
        <v>2095</v>
      </c>
      <c r="G1856">
        <v>94</v>
      </c>
      <c r="H1856" t="s">
        <v>47</v>
      </c>
      <c r="I1856" t="s">
        <v>1927</v>
      </c>
      <c r="J1856" t="s">
        <v>1928</v>
      </c>
      <c r="K1856" t="s">
        <v>1929</v>
      </c>
      <c r="L1856" t="s">
        <v>1930</v>
      </c>
      <c r="M1856" t="s">
        <v>1931</v>
      </c>
      <c r="N1856" t="s">
        <v>23</v>
      </c>
      <c r="O1856" t="s">
        <v>48</v>
      </c>
      <c r="P1856" t="s">
        <v>49</v>
      </c>
      <c r="Q1856" t="s">
        <v>50</v>
      </c>
      <c r="R1856" t="s">
        <v>24</v>
      </c>
      <c r="S1856" t="s">
        <v>1932</v>
      </c>
      <c r="T1856" t="s">
        <v>1931</v>
      </c>
    </row>
    <row r="1857" spans="1:20" x14ac:dyDescent="0.25">
      <c r="A1857" t="s">
        <v>38</v>
      </c>
      <c r="B1857" t="s">
        <v>39</v>
      </c>
      <c r="C1857">
        <v>50</v>
      </c>
      <c r="D1857">
        <v>1</v>
      </c>
      <c r="E1857" t="s">
        <v>1926</v>
      </c>
      <c r="F1857">
        <v>2095</v>
      </c>
      <c r="G1857">
        <v>94</v>
      </c>
      <c r="H1857" t="s">
        <v>47</v>
      </c>
      <c r="I1857" t="s">
        <v>1927</v>
      </c>
      <c r="J1857" t="s">
        <v>1928</v>
      </c>
      <c r="K1857" t="s">
        <v>1929</v>
      </c>
      <c r="L1857" t="s">
        <v>1930</v>
      </c>
      <c r="M1857" t="s">
        <v>1931</v>
      </c>
      <c r="N1857" t="s">
        <v>23</v>
      </c>
      <c r="O1857" t="s">
        <v>48</v>
      </c>
      <c r="P1857" t="s">
        <v>49</v>
      </c>
      <c r="Q1857" t="s">
        <v>50</v>
      </c>
      <c r="R1857" t="s">
        <v>24</v>
      </c>
      <c r="S1857" t="s">
        <v>1932</v>
      </c>
      <c r="T1857" t="s">
        <v>1931</v>
      </c>
    </row>
    <row r="1858" spans="1:20" x14ac:dyDescent="0.25">
      <c r="A1858" t="s">
        <v>59</v>
      </c>
      <c r="B1858" t="s">
        <v>60</v>
      </c>
      <c r="C1858">
        <v>50</v>
      </c>
      <c r="D1858">
        <v>1</v>
      </c>
      <c r="E1858" t="s">
        <v>1926</v>
      </c>
      <c r="F1858">
        <v>2095</v>
      </c>
      <c r="G1858">
        <v>94</v>
      </c>
      <c r="H1858" t="s">
        <v>47</v>
      </c>
      <c r="I1858" t="s">
        <v>1927</v>
      </c>
      <c r="J1858" t="s">
        <v>1928</v>
      </c>
      <c r="K1858" t="s">
        <v>1929</v>
      </c>
      <c r="L1858" t="s">
        <v>1930</v>
      </c>
      <c r="M1858" t="s">
        <v>1931</v>
      </c>
      <c r="N1858" t="s">
        <v>23</v>
      </c>
      <c r="O1858" t="s">
        <v>48</v>
      </c>
      <c r="P1858" t="s">
        <v>49</v>
      </c>
      <c r="Q1858" t="s">
        <v>50</v>
      </c>
      <c r="R1858" t="s">
        <v>24</v>
      </c>
      <c r="S1858" t="s">
        <v>1932</v>
      </c>
      <c r="T1858" t="s">
        <v>1931</v>
      </c>
    </row>
    <row r="1859" spans="1:20" x14ac:dyDescent="0.25">
      <c r="A1859" t="s">
        <v>36</v>
      </c>
      <c r="B1859" t="s">
        <v>37</v>
      </c>
      <c r="C1859">
        <v>50</v>
      </c>
      <c r="D1859">
        <v>1</v>
      </c>
      <c r="E1859" t="s">
        <v>1926</v>
      </c>
      <c r="F1859">
        <v>2095</v>
      </c>
      <c r="G1859">
        <v>94</v>
      </c>
      <c r="H1859" t="s">
        <v>47</v>
      </c>
      <c r="I1859" t="s">
        <v>1927</v>
      </c>
      <c r="J1859" t="s">
        <v>1928</v>
      </c>
      <c r="K1859" t="s">
        <v>1929</v>
      </c>
      <c r="L1859" t="s">
        <v>1930</v>
      </c>
      <c r="M1859" t="s">
        <v>1931</v>
      </c>
      <c r="N1859" t="s">
        <v>23</v>
      </c>
      <c r="O1859" t="s">
        <v>48</v>
      </c>
      <c r="P1859" t="s">
        <v>49</v>
      </c>
      <c r="Q1859" t="s">
        <v>50</v>
      </c>
      <c r="R1859" t="s">
        <v>24</v>
      </c>
      <c r="S1859" t="s">
        <v>1932</v>
      </c>
      <c r="T1859" t="s">
        <v>1931</v>
      </c>
    </row>
    <row r="1860" spans="1:20" x14ac:dyDescent="0.25">
      <c r="A1860" t="s">
        <v>110</v>
      </c>
      <c r="B1860" t="s">
        <v>1205</v>
      </c>
      <c r="C1860">
        <v>66</v>
      </c>
      <c r="D1860">
        <v>1</v>
      </c>
      <c r="E1860" t="s">
        <v>1933</v>
      </c>
      <c r="F1860">
        <v>178.25</v>
      </c>
      <c r="G1860">
        <v>5</v>
      </c>
      <c r="H1860" t="s">
        <v>684</v>
      </c>
      <c r="I1860" t="s">
        <v>1934</v>
      </c>
      <c r="J1860" t="s">
        <v>1935</v>
      </c>
      <c r="K1860" t="s">
        <v>562</v>
      </c>
      <c r="L1860" t="s">
        <v>1936</v>
      </c>
      <c r="M1860" t="s">
        <v>1937</v>
      </c>
      <c r="N1860" t="s">
        <v>23</v>
      </c>
      <c r="O1860" t="s">
        <v>48</v>
      </c>
      <c r="P1860" t="s">
        <v>49</v>
      </c>
      <c r="Q1860" t="s">
        <v>50</v>
      </c>
      <c r="R1860" t="s">
        <v>24</v>
      </c>
      <c r="S1860" t="s">
        <v>1938</v>
      </c>
      <c r="T1860" t="s">
        <v>1937</v>
      </c>
    </row>
    <row r="1861" spans="1:20" x14ac:dyDescent="0.25">
      <c r="A1861" t="s">
        <v>111</v>
      </c>
      <c r="B1861" t="s">
        <v>112</v>
      </c>
      <c r="C1861">
        <v>66</v>
      </c>
      <c r="D1861">
        <v>1</v>
      </c>
      <c r="E1861" t="s">
        <v>1933</v>
      </c>
      <c r="F1861">
        <v>178.25</v>
      </c>
      <c r="G1861">
        <v>5</v>
      </c>
      <c r="H1861" t="s">
        <v>684</v>
      </c>
      <c r="I1861" t="s">
        <v>1934</v>
      </c>
      <c r="J1861" t="s">
        <v>1935</v>
      </c>
      <c r="K1861" t="s">
        <v>562</v>
      </c>
      <c r="L1861" t="s">
        <v>1936</v>
      </c>
      <c r="M1861" t="s">
        <v>1937</v>
      </c>
      <c r="N1861" t="s">
        <v>23</v>
      </c>
      <c r="O1861" t="s">
        <v>48</v>
      </c>
      <c r="P1861" t="s">
        <v>49</v>
      </c>
      <c r="Q1861" t="s">
        <v>50</v>
      </c>
      <c r="R1861" t="s">
        <v>24</v>
      </c>
      <c r="S1861" t="s">
        <v>1938</v>
      </c>
      <c r="T1861" t="s">
        <v>1937</v>
      </c>
    </row>
    <row r="1862" spans="1:20" x14ac:dyDescent="0.25">
      <c r="A1862" t="s">
        <v>46</v>
      </c>
      <c r="B1862" t="s">
        <v>56</v>
      </c>
      <c r="C1862">
        <v>67</v>
      </c>
      <c r="D1862">
        <v>1</v>
      </c>
      <c r="E1862" t="s">
        <v>1933</v>
      </c>
      <c r="F1862">
        <v>178.25</v>
      </c>
      <c r="G1862">
        <v>5</v>
      </c>
      <c r="H1862" t="s">
        <v>684</v>
      </c>
      <c r="I1862" t="s">
        <v>1934</v>
      </c>
      <c r="J1862" t="s">
        <v>1935</v>
      </c>
      <c r="K1862" t="s">
        <v>562</v>
      </c>
      <c r="L1862" t="s">
        <v>1936</v>
      </c>
      <c r="M1862" t="s">
        <v>1937</v>
      </c>
      <c r="N1862" t="s">
        <v>23</v>
      </c>
      <c r="O1862" t="s">
        <v>48</v>
      </c>
      <c r="P1862" t="s">
        <v>49</v>
      </c>
      <c r="Q1862" t="s">
        <v>50</v>
      </c>
      <c r="R1862" t="s">
        <v>24</v>
      </c>
      <c r="S1862" t="s">
        <v>1938</v>
      </c>
      <c r="T1862" t="s">
        <v>1937</v>
      </c>
    </row>
    <row r="1863" spans="1:20" x14ac:dyDescent="0.25">
      <c r="A1863" t="s">
        <v>148</v>
      </c>
      <c r="B1863" t="s">
        <v>149</v>
      </c>
      <c r="C1863">
        <v>50</v>
      </c>
      <c r="D1863">
        <v>1</v>
      </c>
      <c r="E1863" t="s">
        <v>1939</v>
      </c>
      <c r="F1863">
        <v>200</v>
      </c>
      <c r="G1863">
        <v>0</v>
      </c>
      <c r="H1863" t="s">
        <v>47</v>
      </c>
      <c r="I1863" t="s">
        <v>1940</v>
      </c>
      <c r="J1863" t="s">
        <v>61</v>
      </c>
      <c r="K1863" t="s">
        <v>23</v>
      </c>
      <c r="L1863" t="s">
        <v>24</v>
      </c>
      <c r="M1863" t="s">
        <v>1941</v>
      </c>
      <c r="N1863" t="s">
        <v>23</v>
      </c>
      <c r="O1863" t="s">
        <v>25</v>
      </c>
      <c r="P1863" t="s">
        <v>26</v>
      </c>
      <c r="Q1863" t="s">
        <v>27</v>
      </c>
      <c r="R1863" t="s">
        <v>24</v>
      </c>
      <c r="S1863" t="s">
        <v>1942</v>
      </c>
      <c r="T1863" t="s">
        <v>1943</v>
      </c>
    </row>
    <row r="1864" spans="1:20" x14ac:dyDescent="0.25">
      <c r="A1864" t="s">
        <v>152</v>
      </c>
      <c r="B1864" t="s">
        <v>153</v>
      </c>
      <c r="C1864">
        <v>50</v>
      </c>
      <c r="D1864">
        <v>1</v>
      </c>
      <c r="E1864" t="s">
        <v>1939</v>
      </c>
      <c r="F1864">
        <v>200</v>
      </c>
      <c r="G1864">
        <v>0</v>
      </c>
      <c r="H1864" t="s">
        <v>47</v>
      </c>
      <c r="I1864" t="s">
        <v>1940</v>
      </c>
      <c r="J1864" t="s">
        <v>61</v>
      </c>
      <c r="K1864" t="s">
        <v>23</v>
      </c>
      <c r="L1864" t="s">
        <v>24</v>
      </c>
      <c r="M1864" t="s">
        <v>1941</v>
      </c>
      <c r="N1864" t="s">
        <v>23</v>
      </c>
      <c r="O1864" t="s">
        <v>25</v>
      </c>
      <c r="P1864" t="s">
        <v>26</v>
      </c>
      <c r="Q1864" t="s">
        <v>27</v>
      </c>
      <c r="R1864" t="s">
        <v>24</v>
      </c>
      <c r="S1864" t="s">
        <v>1942</v>
      </c>
      <c r="T1864" t="s">
        <v>1943</v>
      </c>
    </row>
    <row r="1865" spans="1:20" x14ac:dyDescent="0.25">
      <c r="A1865" t="s">
        <v>34</v>
      </c>
      <c r="B1865" t="s">
        <v>35</v>
      </c>
      <c r="C1865">
        <v>50</v>
      </c>
      <c r="D1865">
        <v>1</v>
      </c>
      <c r="E1865" t="s">
        <v>1939</v>
      </c>
      <c r="F1865">
        <v>200</v>
      </c>
      <c r="G1865">
        <v>0</v>
      </c>
      <c r="H1865" t="s">
        <v>47</v>
      </c>
      <c r="I1865" t="s">
        <v>1940</v>
      </c>
      <c r="J1865" t="s">
        <v>61</v>
      </c>
      <c r="K1865" t="s">
        <v>23</v>
      </c>
      <c r="L1865" t="s">
        <v>24</v>
      </c>
      <c r="M1865" t="s">
        <v>1941</v>
      </c>
      <c r="N1865" t="s">
        <v>23</v>
      </c>
      <c r="O1865" t="s">
        <v>25</v>
      </c>
      <c r="P1865" t="s">
        <v>26</v>
      </c>
      <c r="Q1865" t="s">
        <v>27</v>
      </c>
      <c r="R1865" t="s">
        <v>24</v>
      </c>
      <c r="S1865" t="s">
        <v>1942</v>
      </c>
      <c r="T1865" t="s">
        <v>1943</v>
      </c>
    </row>
    <row r="1866" spans="1:20" x14ac:dyDescent="0.25">
      <c r="A1866" t="s">
        <v>38</v>
      </c>
      <c r="B1866" t="s">
        <v>39</v>
      </c>
      <c r="C1866">
        <v>50</v>
      </c>
      <c r="D1866">
        <v>1</v>
      </c>
      <c r="E1866" t="s">
        <v>1939</v>
      </c>
      <c r="F1866">
        <v>200</v>
      </c>
      <c r="G1866">
        <v>0</v>
      </c>
      <c r="H1866" t="s">
        <v>47</v>
      </c>
      <c r="I1866" t="s">
        <v>1940</v>
      </c>
      <c r="J1866" t="s">
        <v>61</v>
      </c>
      <c r="K1866" t="s">
        <v>23</v>
      </c>
      <c r="L1866" t="s">
        <v>24</v>
      </c>
      <c r="M1866" t="s">
        <v>1941</v>
      </c>
      <c r="N1866" t="s">
        <v>23</v>
      </c>
      <c r="O1866" t="s">
        <v>25</v>
      </c>
      <c r="P1866" t="s">
        <v>26</v>
      </c>
      <c r="Q1866" t="s">
        <v>27</v>
      </c>
      <c r="R1866" t="s">
        <v>24</v>
      </c>
      <c r="S1866" t="s">
        <v>1942</v>
      </c>
      <c r="T1866" t="s">
        <v>1943</v>
      </c>
    </row>
    <row r="1867" spans="1:20" x14ac:dyDescent="0.25">
      <c r="A1867" t="s">
        <v>59</v>
      </c>
      <c r="B1867" t="s">
        <v>60</v>
      </c>
      <c r="C1867">
        <v>50</v>
      </c>
      <c r="D1867">
        <v>1</v>
      </c>
      <c r="E1867" t="s">
        <v>1939</v>
      </c>
      <c r="F1867">
        <v>200</v>
      </c>
      <c r="G1867">
        <v>0</v>
      </c>
      <c r="H1867" t="s">
        <v>47</v>
      </c>
      <c r="I1867" t="s">
        <v>1940</v>
      </c>
      <c r="J1867" t="s">
        <v>61</v>
      </c>
      <c r="K1867" t="s">
        <v>23</v>
      </c>
      <c r="L1867" t="s">
        <v>24</v>
      </c>
      <c r="M1867" t="s">
        <v>1941</v>
      </c>
      <c r="N1867" t="s">
        <v>23</v>
      </c>
      <c r="O1867" t="s">
        <v>25</v>
      </c>
      <c r="P1867" t="s">
        <v>26</v>
      </c>
      <c r="Q1867" t="s">
        <v>27</v>
      </c>
      <c r="R1867" t="s">
        <v>24</v>
      </c>
      <c r="S1867" t="s">
        <v>1942</v>
      </c>
      <c r="T1867" t="s">
        <v>1943</v>
      </c>
    </row>
    <row r="1868" spans="1:20" x14ac:dyDescent="0.25">
      <c r="A1868" t="s">
        <v>36</v>
      </c>
      <c r="B1868" t="s">
        <v>37</v>
      </c>
      <c r="C1868">
        <v>50</v>
      </c>
      <c r="D1868">
        <v>1</v>
      </c>
      <c r="E1868" t="s">
        <v>1939</v>
      </c>
      <c r="F1868">
        <v>200</v>
      </c>
      <c r="G1868">
        <v>0</v>
      </c>
      <c r="H1868" t="s">
        <v>47</v>
      </c>
      <c r="I1868" t="s">
        <v>1940</v>
      </c>
      <c r="J1868" t="s">
        <v>61</v>
      </c>
      <c r="K1868" t="s">
        <v>23</v>
      </c>
      <c r="L1868" t="s">
        <v>24</v>
      </c>
      <c r="M1868" t="s">
        <v>1941</v>
      </c>
      <c r="N1868" t="s">
        <v>23</v>
      </c>
      <c r="O1868" t="s">
        <v>25</v>
      </c>
      <c r="P1868" t="s">
        <v>26</v>
      </c>
      <c r="Q1868" t="s">
        <v>27</v>
      </c>
      <c r="R1868" t="s">
        <v>24</v>
      </c>
      <c r="S1868" t="s">
        <v>1942</v>
      </c>
      <c r="T1868" t="s">
        <v>1943</v>
      </c>
    </row>
    <row r="1869" spans="1:20" x14ac:dyDescent="0.25">
      <c r="A1869" t="s">
        <v>42</v>
      </c>
      <c r="B1869" t="s">
        <v>43</v>
      </c>
      <c r="C1869">
        <v>66.666666666666671</v>
      </c>
      <c r="D1869">
        <v>6</v>
      </c>
      <c r="E1869" t="s">
        <v>1944</v>
      </c>
      <c r="F1869">
        <v>229</v>
      </c>
      <c r="G1869">
        <v>29</v>
      </c>
      <c r="H1869" t="s">
        <v>47</v>
      </c>
      <c r="I1869" t="s">
        <v>1945</v>
      </c>
      <c r="J1869" t="s">
        <v>319</v>
      </c>
      <c r="K1869" t="s">
        <v>23</v>
      </c>
      <c r="L1869" t="s">
        <v>24</v>
      </c>
      <c r="M1869" t="s">
        <v>1946</v>
      </c>
      <c r="N1869" t="s">
        <v>23</v>
      </c>
      <c r="O1869" t="s">
        <v>58</v>
      </c>
      <c r="P1869" t="s">
        <v>26</v>
      </c>
      <c r="Q1869" t="s">
        <v>33</v>
      </c>
      <c r="R1869" t="s">
        <v>24</v>
      </c>
      <c r="S1869" t="s">
        <v>1947</v>
      </c>
      <c r="T1869" t="s">
        <v>1943</v>
      </c>
    </row>
    <row r="1870" spans="1:20" x14ac:dyDescent="0.25">
      <c r="A1870" t="s">
        <v>42</v>
      </c>
      <c r="B1870" t="s">
        <v>43</v>
      </c>
      <c r="C1870">
        <v>30</v>
      </c>
      <c r="D1870">
        <v>3</v>
      </c>
      <c r="E1870" t="s">
        <v>1948</v>
      </c>
      <c r="F1870">
        <v>200</v>
      </c>
      <c r="G1870">
        <v>0</v>
      </c>
      <c r="H1870" t="s">
        <v>47</v>
      </c>
      <c r="I1870" t="s">
        <v>1949</v>
      </c>
      <c r="J1870" t="s">
        <v>1208</v>
      </c>
      <c r="K1870" t="s">
        <v>23</v>
      </c>
      <c r="L1870" t="s">
        <v>24</v>
      </c>
      <c r="M1870" t="s">
        <v>1950</v>
      </c>
      <c r="N1870" t="s">
        <v>23</v>
      </c>
      <c r="O1870" t="s">
        <v>58</v>
      </c>
      <c r="P1870" t="s">
        <v>26</v>
      </c>
      <c r="Q1870" t="s">
        <v>33</v>
      </c>
      <c r="R1870" t="s">
        <v>24</v>
      </c>
      <c r="S1870" t="s">
        <v>1951</v>
      </c>
      <c r="T1870" t="s">
        <v>1952</v>
      </c>
    </row>
    <row r="1871" spans="1:20" x14ac:dyDescent="0.25">
      <c r="A1871" t="s">
        <v>44</v>
      </c>
      <c r="B1871" t="s">
        <v>45</v>
      </c>
      <c r="C1871">
        <v>36.666666666666664</v>
      </c>
      <c r="D1871">
        <v>3</v>
      </c>
      <c r="E1871" t="s">
        <v>1948</v>
      </c>
      <c r="F1871">
        <v>200</v>
      </c>
      <c r="G1871">
        <v>0</v>
      </c>
      <c r="H1871" t="s">
        <v>47</v>
      </c>
      <c r="I1871" t="s">
        <v>1949</v>
      </c>
      <c r="J1871" t="s">
        <v>1208</v>
      </c>
      <c r="K1871" t="s">
        <v>23</v>
      </c>
      <c r="L1871" t="s">
        <v>24</v>
      </c>
      <c r="M1871" t="s">
        <v>1950</v>
      </c>
      <c r="N1871" t="s">
        <v>23</v>
      </c>
      <c r="O1871" t="s">
        <v>58</v>
      </c>
      <c r="P1871" t="s">
        <v>26</v>
      </c>
      <c r="Q1871" t="s">
        <v>33</v>
      </c>
      <c r="R1871" t="s">
        <v>24</v>
      </c>
      <c r="S1871" t="s">
        <v>1951</v>
      </c>
      <c r="T1871" t="s">
        <v>1952</v>
      </c>
    </row>
    <row r="1872" spans="1:20" x14ac:dyDescent="0.25">
      <c r="A1872" t="s">
        <v>42</v>
      </c>
      <c r="B1872" t="s">
        <v>43</v>
      </c>
      <c r="C1872">
        <v>30</v>
      </c>
      <c r="D1872">
        <v>3</v>
      </c>
      <c r="E1872" t="s">
        <v>1953</v>
      </c>
      <c r="F1872">
        <v>200</v>
      </c>
      <c r="G1872">
        <v>0</v>
      </c>
      <c r="H1872" t="s">
        <v>47</v>
      </c>
      <c r="I1872" t="s">
        <v>1954</v>
      </c>
      <c r="J1872" t="s">
        <v>363</v>
      </c>
      <c r="K1872" t="s">
        <v>23</v>
      </c>
      <c r="L1872" t="s">
        <v>24</v>
      </c>
      <c r="M1872" t="s">
        <v>1955</v>
      </c>
      <c r="N1872" t="s">
        <v>23</v>
      </c>
      <c r="O1872" t="s">
        <v>58</v>
      </c>
      <c r="P1872" t="s">
        <v>26</v>
      </c>
      <c r="Q1872" t="s">
        <v>33</v>
      </c>
      <c r="R1872" t="s">
        <v>1956</v>
      </c>
      <c r="S1872" t="s">
        <v>1957</v>
      </c>
      <c r="T1872" t="s">
        <v>1952</v>
      </c>
    </row>
    <row r="1873" spans="1:20" x14ac:dyDescent="0.25">
      <c r="A1873" t="s">
        <v>44</v>
      </c>
      <c r="B1873" t="s">
        <v>45</v>
      </c>
      <c r="C1873">
        <v>36.666666666666664</v>
      </c>
      <c r="D1873">
        <v>3</v>
      </c>
      <c r="E1873" t="s">
        <v>1953</v>
      </c>
      <c r="F1873">
        <v>200</v>
      </c>
      <c r="G1873">
        <v>0</v>
      </c>
      <c r="H1873" t="s">
        <v>47</v>
      </c>
      <c r="I1873" t="s">
        <v>1954</v>
      </c>
      <c r="J1873" t="s">
        <v>363</v>
      </c>
      <c r="K1873" t="s">
        <v>23</v>
      </c>
      <c r="L1873" t="s">
        <v>24</v>
      </c>
      <c r="M1873" t="s">
        <v>1955</v>
      </c>
      <c r="N1873" t="s">
        <v>23</v>
      </c>
      <c r="O1873" t="s">
        <v>58</v>
      </c>
      <c r="P1873" t="s">
        <v>26</v>
      </c>
      <c r="Q1873" t="s">
        <v>33</v>
      </c>
      <c r="R1873" t="s">
        <v>1956</v>
      </c>
      <c r="S1873" t="s">
        <v>1957</v>
      </c>
      <c r="T1873" t="s">
        <v>1952</v>
      </c>
    </row>
    <row r="1874" spans="1:20" x14ac:dyDescent="0.25">
      <c r="A1874" t="s">
        <v>148</v>
      </c>
      <c r="B1874" t="s">
        <v>149</v>
      </c>
      <c r="C1874">
        <v>50</v>
      </c>
      <c r="D1874">
        <v>1</v>
      </c>
      <c r="E1874" t="s">
        <v>1958</v>
      </c>
      <c r="F1874">
        <v>200</v>
      </c>
      <c r="G1874">
        <v>0</v>
      </c>
      <c r="H1874" t="s">
        <v>47</v>
      </c>
      <c r="I1874" t="s">
        <v>1959</v>
      </c>
      <c r="J1874" t="s">
        <v>1960</v>
      </c>
      <c r="K1874" t="s">
        <v>23</v>
      </c>
      <c r="L1874" t="s">
        <v>24</v>
      </c>
      <c r="M1874" t="s">
        <v>1961</v>
      </c>
      <c r="N1874" t="s">
        <v>23</v>
      </c>
      <c r="O1874" t="s">
        <v>307</v>
      </c>
      <c r="P1874" t="s">
        <v>26</v>
      </c>
      <c r="Q1874" t="s">
        <v>27</v>
      </c>
      <c r="R1874" t="s">
        <v>24</v>
      </c>
      <c r="S1874" t="s">
        <v>1962</v>
      </c>
      <c r="T1874" t="s">
        <v>1952</v>
      </c>
    </row>
    <row r="1875" spans="1:20" x14ac:dyDescent="0.25">
      <c r="A1875" t="s">
        <v>152</v>
      </c>
      <c r="B1875" t="s">
        <v>153</v>
      </c>
      <c r="C1875">
        <v>50</v>
      </c>
      <c r="D1875">
        <v>1</v>
      </c>
      <c r="E1875" t="s">
        <v>1958</v>
      </c>
      <c r="F1875">
        <v>200</v>
      </c>
      <c r="G1875">
        <v>0</v>
      </c>
      <c r="H1875" t="s">
        <v>47</v>
      </c>
      <c r="I1875" t="s">
        <v>1959</v>
      </c>
      <c r="J1875" t="s">
        <v>1960</v>
      </c>
      <c r="K1875" t="s">
        <v>23</v>
      </c>
      <c r="L1875" t="s">
        <v>24</v>
      </c>
      <c r="M1875" t="s">
        <v>1961</v>
      </c>
      <c r="N1875" t="s">
        <v>23</v>
      </c>
      <c r="O1875" t="s">
        <v>307</v>
      </c>
      <c r="P1875" t="s">
        <v>26</v>
      </c>
      <c r="Q1875" t="s">
        <v>27</v>
      </c>
      <c r="R1875" t="s">
        <v>24</v>
      </c>
      <c r="S1875" t="s">
        <v>1962</v>
      </c>
      <c r="T1875" t="s">
        <v>1952</v>
      </c>
    </row>
    <row r="1876" spans="1:20" x14ac:dyDescent="0.25">
      <c r="A1876" t="s">
        <v>34</v>
      </c>
      <c r="B1876" t="s">
        <v>35</v>
      </c>
      <c r="C1876">
        <v>50</v>
      </c>
      <c r="D1876">
        <v>1</v>
      </c>
      <c r="E1876" t="s">
        <v>1958</v>
      </c>
      <c r="F1876">
        <v>200</v>
      </c>
      <c r="G1876">
        <v>0</v>
      </c>
      <c r="H1876" t="s">
        <v>47</v>
      </c>
      <c r="I1876" t="s">
        <v>1959</v>
      </c>
      <c r="J1876" t="s">
        <v>1960</v>
      </c>
      <c r="K1876" t="s">
        <v>23</v>
      </c>
      <c r="L1876" t="s">
        <v>24</v>
      </c>
      <c r="M1876" t="s">
        <v>1961</v>
      </c>
      <c r="N1876" t="s">
        <v>23</v>
      </c>
      <c r="O1876" t="s">
        <v>307</v>
      </c>
      <c r="P1876" t="s">
        <v>26</v>
      </c>
      <c r="Q1876" t="s">
        <v>27</v>
      </c>
      <c r="R1876" t="s">
        <v>24</v>
      </c>
      <c r="S1876" t="s">
        <v>1962</v>
      </c>
      <c r="T1876" t="s">
        <v>1952</v>
      </c>
    </row>
    <row r="1877" spans="1:20" x14ac:dyDescent="0.25">
      <c r="A1877" t="s">
        <v>38</v>
      </c>
      <c r="B1877" t="s">
        <v>39</v>
      </c>
      <c r="C1877">
        <v>50</v>
      </c>
      <c r="D1877">
        <v>1</v>
      </c>
      <c r="E1877" t="s">
        <v>1958</v>
      </c>
      <c r="F1877">
        <v>200</v>
      </c>
      <c r="G1877">
        <v>0</v>
      </c>
      <c r="H1877" t="s">
        <v>47</v>
      </c>
      <c r="I1877" t="s">
        <v>1959</v>
      </c>
      <c r="J1877" t="s">
        <v>1960</v>
      </c>
      <c r="K1877" t="s">
        <v>23</v>
      </c>
      <c r="L1877" t="s">
        <v>24</v>
      </c>
      <c r="M1877" t="s">
        <v>1961</v>
      </c>
      <c r="N1877" t="s">
        <v>23</v>
      </c>
      <c r="O1877" t="s">
        <v>307</v>
      </c>
      <c r="P1877" t="s">
        <v>26</v>
      </c>
      <c r="Q1877" t="s">
        <v>27</v>
      </c>
      <c r="R1877" t="s">
        <v>24</v>
      </c>
      <c r="S1877" t="s">
        <v>1962</v>
      </c>
      <c r="T1877" t="s">
        <v>1952</v>
      </c>
    </row>
    <row r="1878" spans="1:20" x14ac:dyDescent="0.25">
      <c r="A1878" t="s">
        <v>59</v>
      </c>
      <c r="B1878" t="s">
        <v>60</v>
      </c>
      <c r="C1878">
        <v>50</v>
      </c>
      <c r="D1878">
        <v>1</v>
      </c>
      <c r="E1878" t="s">
        <v>1958</v>
      </c>
      <c r="F1878">
        <v>200</v>
      </c>
      <c r="G1878">
        <v>0</v>
      </c>
      <c r="H1878" t="s">
        <v>47</v>
      </c>
      <c r="I1878" t="s">
        <v>1959</v>
      </c>
      <c r="J1878" t="s">
        <v>1960</v>
      </c>
      <c r="K1878" t="s">
        <v>23</v>
      </c>
      <c r="L1878" t="s">
        <v>24</v>
      </c>
      <c r="M1878" t="s">
        <v>1961</v>
      </c>
      <c r="N1878" t="s">
        <v>23</v>
      </c>
      <c r="O1878" t="s">
        <v>307</v>
      </c>
      <c r="P1878" t="s">
        <v>26</v>
      </c>
      <c r="Q1878" t="s">
        <v>27</v>
      </c>
      <c r="R1878" t="s">
        <v>24</v>
      </c>
      <c r="S1878" t="s">
        <v>1962</v>
      </c>
      <c r="T1878" t="s">
        <v>1952</v>
      </c>
    </row>
    <row r="1879" spans="1:20" x14ac:dyDescent="0.25">
      <c r="A1879" t="s">
        <v>36</v>
      </c>
      <c r="B1879" t="s">
        <v>37</v>
      </c>
      <c r="C1879">
        <v>50</v>
      </c>
      <c r="D1879">
        <v>1</v>
      </c>
      <c r="E1879" t="s">
        <v>1958</v>
      </c>
      <c r="F1879">
        <v>200</v>
      </c>
      <c r="G1879">
        <v>0</v>
      </c>
      <c r="H1879" t="s">
        <v>47</v>
      </c>
      <c r="I1879" t="s">
        <v>1959</v>
      </c>
      <c r="J1879" t="s">
        <v>1960</v>
      </c>
      <c r="K1879" t="s">
        <v>23</v>
      </c>
      <c r="L1879" t="s">
        <v>24</v>
      </c>
      <c r="M1879" t="s">
        <v>1961</v>
      </c>
      <c r="N1879" t="s">
        <v>23</v>
      </c>
      <c r="O1879" t="s">
        <v>307</v>
      </c>
      <c r="P1879" t="s">
        <v>26</v>
      </c>
      <c r="Q1879" t="s">
        <v>27</v>
      </c>
      <c r="R1879" t="s">
        <v>24</v>
      </c>
      <c r="S1879" t="s">
        <v>1962</v>
      </c>
      <c r="T1879" t="s">
        <v>1952</v>
      </c>
    </row>
    <row r="1880" spans="1:20" x14ac:dyDescent="0.25">
      <c r="A1880" t="s">
        <v>110</v>
      </c>
      <c r="B1880" t="s">
        <v>1205</v>
      </c>
      <c r="C1880">
        <v>66.333333333333329</v>
      </c>
      <c r="D1880">
        <v>6</v>
      </c>
      <c r="E1880" t="s">
        <v>1963</v>
      </c>
      <c r="F1880">
        <v>1070</v>
      </c>
      <c r="G1880">
        <v>75</v>
      </c>
      <c r="H1880" t="s">
        <v>47</v>
      </c>
      <c r="I1880" t="s">
        <v>1964</v>
      </c>
      <c r="J1880" t="s">
        <v>1965</v>
      </c>
      <c r="K1880" t="s">
        <v>1274</v>
      </c>
      <c r="L1880" t="s">
        <v>68</v>
      </c>
      <c r="M1880" t="s">
        <v>1966</v>
      </c>
      <c r="N1880" t="s">
        <v>23</v>
      </c>
      <c r="O1880" t="s">
        <v>63</v>
      </c>
      <c r="P1880" t="s">
        <v>54</v>
      </c>
      <c r="Q1880" t="s">
        <v>55</v>
      </c>
      <c r="R1880" t="s">
        <v>24</v>
      </c>
      <c r="S1880" t="s">
        <v>1967</v>
      </c>
      <c r="T1880" t="s">
        <v>1968</v>
      </c>
    </row>
    <row r="1881" spans="1:20" x14ac:dyDescent="0.25">
      <c r="A1881" t="s">
        <v>46</v>
      </c>
      <c r="B1881" t="s">
        <v>56</v>
      </c>
      <c r="C1881">
        <v>66.333333333333329</v>
      </c>
      <c r="D1881">
        <v>9</v>
      </c>
      <c r="E1881" t="s">
        <v>1963</v>
      </c>
      <c r="F1881">
        <v>1070</v>
      </c>
      <c r="G1881">
        <v>75</v>
      </c>
      <c r="H1881" t="s">
        <v>47</v>
      </c>
      <c r="I1881" t="s">
        <v>1964</v>
      </c>
      <c r="J1881" t="s">
        <v>1965</v>
      </c>
      <c r="K1881" t="s">
        <v>1274</v>
      </c>
      <c r="L1881" t="s">
        <v>68</v>
      </c>
      <c r="M1881" t="s">
        <v>1966</v>
      </c>
      <c r="N1881" t="s">
        <v>23</v>
      </c>
      <c r="O1881" t="s">
        <v>63</v>
      </c>
      <c r="P1881" t="s">
        <v>54</v>
      </c>
      <c r="Q1881" t="s">
        <v>55</v>
      </c>
      <c r="R1881" t="s">
        <v>24</v>
      </c>
      <c r="S1881" t="s">
        <v>1967</v>
      </c>
      <c r="T1881" t="s">
        <v>1968</v>
      </c>
    </row>
    <row r="1882" spans="1:20" x14ac:dyDescent="0.25">
      <c r="A1882" t="s">
        <v>110</v>
      </c>
      <c r="B1882" t="s">
        <v>1205</v>
      </c>
      <c r="C1882">
        <v>66</v>
      </c>
      <c r="D1882">
        <v>1</v>
      </c>
      <c r="E1882" t="s">
        <v>1969</v>
      </c>
      <c r="F1882">
        <v>1724</v>
      </c>
      <c r="G1882">
        <v>94</v>
      </c>
      <c r="H1882" t="s">
        <v>47</v>
      </c>
      <c r="I1882" t="s">
        <v>1970</v>
      </c>
      <c r="J1882" t="s">
        <v>1971</v>
      </c>
      <c r="K1882" t="s">
        <v>1972</v>
      </c>
      <c r="L1882" t="s">
        <v>1973</v>
      </c>
      <c r="M1882" t="s">
        <v>1974</v>
      </c>
      <c r="N1882" t="s">
        <v>23</v>
      </c>
      <c r="O1882" t="s">
        <v>48</v>
      </c>
      <c r="P1882" t="s">
        <v>49</v>
      </c>
      <c r="Q1882" t="s">
        <v>50</v>
      </c>
      <c r="R1882" t="s">
        <v>24</v>
      </c>
      <c r="S1882" t="s">
        <v>1975</v>
      </c>
      <c r="T1882" t="s">
        <v>1974</v>
      </c>
    </row>
    <row r="1883" spans="1:20" x14ac:dyDescent="0.25">
      <c r="A1883" t="s">
        <v>111</v>
      </c>
      <c r="B1883" t="s">
        <v>112</v>
      </c>
      <c r="C1883">
        <v>66</v>
      </c>
      <c r="D1883">
        <v>1</v>
      </c>
      <c r="E1883" t="s">
        <v>1969</v>
      </c>
      <c r="F1883">
        <v>1724</v>
      </c>
      <c r="G1883">
        <v>94</v>
      </c>
      <c r="H1883" t="s">
        <v>47</v>
      </c>
      <c r="I1883" t="s">
        <v>1970</v>
      </c>
      <c r="J1883" t="s">
        <v>1971</v>
      </c>
      <c r="K1883" t="s">
        <v>1972</v>
      </c>
      <c r="L1883" t="s">
        <v>1973</v>
      </c>
      <c r="M1883" t="s">
        <v>1974</v>
      </c>
      <c r="N1883" t="s">
        <v>23</v>
      </c>
      <c r="O1883" t="s">
        <v>48</v>
      </c>
      <c r="P1883" t="s">
        <v>49</v>
      </c>
      <c r="Q1883" t="s">
        <v>50</v>
      </c>
      <c r="R1883" t="s">
        <v>24</v>
      </c>
      <c r="S1883" t="s">
        <v>1975</v>
      </c>
      <c r="T1883" t="s">
        <v>1974</v>
      </c>
    </row>
    <row r="1884" spans="1:20" x14ac:dyDescent="0.25">
      <c r="A1884" t="s">
        <v>46</v>
      </c>
      <c r="B1884" t="s">
        <v>56</v>
      </c>
      <c r="C1884">
        <v>67</v>
      </c>
      <c r="D1884">
        <v>1</v>
      </c>
      <c r="E1884" t="s">
        <v>1969</v>
      </c>
      <c r="F1884">
        <v>1724</v>
      </c>
      <c r="G1884">
        <v>94</v>
      </c>
      <c r="H1884" t="s">
        <v>47</v>
      </c>
      <c r="I1884" t="s">
        <v>1970</v>
      </c>
      <c r="J1884" t="s">
        <v>1971</v>
      </c>
      <c r="K1884" t="s">
        <v>1972</v>
      </c>
      <c r="L1884" t="s">
        <v>1973</v>
      </c>
      <c r="M1884" t="s">
        <v>1974</v>
      </c>
      <c r="N1884" t="s">
        <v>23</v>
      </c>
      <c r="O1884" t="s">
        <v>48</v>
      </c>
      <c r="P1884" t="s">
        <v>49</v>
      </c>
      <c r="Q1884" t="s">
        <v>50</v>
      </c>
      <c r="R1884" t="s">
        <v>24</v>
      </c>
      <c r="S1884" t="s">
        <v>1975</v>
      </c>
      <c r="T1884" t="s">
        <v>1974</v>
      </c>
    </row>
    <row r="1885" spans="1:20" x14ac:dyDescent="0.25">
      <c r="A1885" t="s">
        <v>110</v>
      </c>
      <c r="B1885" t="s">
        <v>1205</v>
      </c>
      <c r="C1885">
        <v>66</v>
      </c>
      <c r="D1885">
        <v>1</v>
      </c>
      <c r="E1885" t="s">
        <v>1969</v>
      </c>
      <c r="F1885">
        <v>1724</v>
      </c>
      <c r="G1885">
        <v>94</v>
      </c>
      <c r="H1885" t="s">
        <v>47</v>
      </c>
      <c r="I1885" t="s">
        <v>1970</v>
      </c>
      <c r="J1885" t="s">
        <v>1971</v>
      </c>
      <c r="K1885" t="s">
        <v>1972</v>
      </c>
      <c r="L1885" t="s">
        <v>1973</v>
      </c>
      <c r="M1885" t="s">
        <v>1974</v>
      </c>
      <c r="N1885" t="s">
        <v>23</v>
      </c>
      <c r="O1885" t="s">
        <v>48</v>
      </c>
      <c r="P1885" t="s">
        <v>49</v>
      </c>
      <c r="Q1885" t="s">
        <v>50</v>
      </c>
      <c r="R1885" t="s">
        <v>24</v>
      </c>
      <c r="S1885" t="s">
        <v>1975</v>
      </c>
      <c r="T1885" t="s">
        <v>1974</v>
      </c>
    </row>
    <row r="1886" spans="1:20" x14ac:dyDescent="0.25">
      <c r="A1886" t="s">
        <v>111</v>
      </c>
      <c r="B1886" t="s">
        <v>112</v>
      </c>
      <c r="C1886">
        <v>66</v>
      </c>
      <c r="D1886">
        <v>1</v>
      </c>
      <c r="E1886" t="s">
        <v>1969</v>
      </c>
      <c r="F1886">
        <v>1724</v>
      </c>
      <c r="G1886">
        <v>94</v>
      </c>
      <c r="H1886" t="s">
        <v>47</v>
      </c>
      <c r="I1886" t="s">
        <v>1970</v>
      </c>
      <c r="J1886" t="s">
        <v>1971</v>
      </c>
      <c r="K1886" t="s">
        <v>1972</v>
      </c>
      <c r="L1886" t="s">
        <v>1973</v>
      </c>
      <c r="M1886" t="s">
        <v>1974</v>
      </c>
      <c r="N1886" t="s">
        <v>23</v>
      </c>
      <c r="O1886" t="s">
        <v>48</v>
      </c>
      <c r="P1886" t="s">
        <v>49</v>
      </c>
      <c r="Q1886" t="s">
        <v>50</v>
      </c>
      <c r="R1886" t="s">
        <v>24</v>
      </c>
      <c r="S1886" t="s">
        <v>1975</v>
      </c>
      <c r="T1886" t="s">
        <v>1974</v>
      </c>
    </row>
    <row r="1887" spans="1:20" x14ac:dyDescent="0.25">
      <c r="A1887" t="s">
        <v>46</v>
      </c>
      <c r="B1887" t="s">
        <v>56</v>
      </c>
      <c r="C1887">
        <v>67</v>
      </c>
      <c r="D1887">
        <v>1</v>
      </c>
      <c r="E1887" t="s">
        <v>1969</v>
      </c>
      <c r="F1887">
        <v>1724</v>
      </c>
      <c r="G1887">
        <v>94</v>
      </c>
      <c r="H1887" t="s">
        <v>47</v>
      </c>
      <c r="I1887" t="s">
        <v>1970</v>
      </c>
      <c r="J1887" t="s">
        <v>1971</v>
      </c>
      <c r="K1887" t="s">
        <v>1972</v>
      </c>
      <c r="L1887" t="s">
        <v>1973</v>
      </c>
      <c r="M1887" t="s">
        <v>1974</v>
      </c>
      <c r="N1887" t="s">
        <v>23</v>
      </c>
      <c r="O1887" t="s">
        <v>48</v>
      </c>
      <c r="P1887" t="s">
        <v>49</v>
      </c>
      <c r="Q1887" t="s">
        <v>50</v>
      </c>
      <c r="R1887" t="s">
        <v>24</v>
      </c>
      <c r="S1887" t="s">
        <v>1975</v>
      </c>
      <c r="T1887" t="s">
        <v>1974</v>
      </c>
    </row>
    <row r="1888" spans="1:20" x14ac:dyDescent="0.25">
      <c r="A1888" t="s">
        <v>110</v>
      </c>
      <c r="B1888" t="s">
        <v>1205</v>
      </c>
      <c r="C1888">
        <v>66</v>
      </c>
      <c r="D1888">
        <v>1</v>
      </c>
      <c r="E1888" t="s">
        <v>1969</v>
      </c>
      <c r="F1888">
        <v>1724</v>
      </c>
      <c r="G1888">
        <v>94</v>
      </c>
      <c r="H1888" t="s">
        <v>47</v>
      </c>
      <c r="I1888" t="s">
        <v>1970</v>
      </c>
      <c r="J1888" t="s">
        <v>1971</v>
      </c>
      <c r="K1888" t="s">
        <v>1972</v>
      </c>
      <c r="L1888" t="s">
        <v>1973</v>
      </c>
      <c r="M1888" t="s">
        <v>1974</v>
      </c>
      <c r="N1888" t="s">
        <v>23</v>
      </c>
      <c r="O1888" t="s">
        <v>48</v>
      </c>
      <c r="P1888" t="s">
        <v>49</v>
      </c>
      <c r="Q1888" t="s">
        <v>50</v>
      </c>
      <c r="R1888" t="s">
        <v>24</v>
      </c>
      <c r="S1888" t="s">
        <v>1975</v>
      </c>
      <c r="T1888" t="s">
        <v>1974</v>
      </c>
    </row>
    <row r="1889" spans="1:20" x14ac:dyDescent="0.25">
      <c r="A1889" t="s">
        <v>111</v>
      </c>
      <c r="B1889" t="s">
        <v>112</v>
      </c>
      <c r="C1889">
        <v>66</v>
      </c>
      <c r="D1889">
        <v>1</v>
      </c>
      <c r="E1889" t="s">
        <v>1969</v>
      </c>
      <c r="F1889">
        <v>1724</v>
      </c>
      <c r="G1889">
        <v>94</v>
      </c>
      <c r="H1889" t="s">
        <v>47</v>
      </c>
      <c r="I1889" t="s">
        <v>1970</v>
      </c>
      <c r="J1889" t="s">
        <v>1971</v>
      </c>
      <c r="K1889" t="s">
        <v>1972</v>
      </c>
      <c r="L1889" t="s">
        <v>1973</v>
      </c>
      <c r="M1889" t="s">
        <v>1974</v>
      </c>
      <c r="N1889" t="s">
        <v>23</v>
      </c>
      <c r="O1889" t="s">
        <v>48</v>
      </c>
      <c r="P1889" t="s">
        <v>49</v>
      </c>
      <c r="Q1889" t="s">
        <v>50</v>
      </c>
      <c r="R1889" t="s">
        <v>24</v>
      </c>
      <c r="S1889" t="s">
        <v>1975</v>
      </c>
      <c r="T1889" t="s">
        <v>1974</v>
      </c>
    </row>
    <row r="1890" spans="1:20" x14ac:dyDescent="0.25">
      <c r="A1890" t="s">
        <v>46</v>
      </c>
      <c r="B1890" t="s">
        <v>56</v>
      </c>
      <c r="C1890">
        <v>67</v>
      </c>
      <c r="D1890">
        <v>1</v>
      </c>
      <c r="E1890" t="s">
        <v>1969</v>
      </c>
      <c r="F1890">
        <v>1724</v>
      </c>
      <c r="G1890">
        <v>94</v>
      </c>
      <c r="H1890" t="s">
        <v>47</v>
      </c>
      <c r="I1890" t="s">
        <v>1970</v>
      </c>
      <c r="J1890" t="s">
        <v>1971</v>
      </c>
      <c r="K1890" t="s">
        <v>1972</v>
      </c>
      <c r="L1890" t="s">
        <v>1973</v>
      </c>
      <c r="M1890" t="s">
        <v>1974</v>
      </c>
      <c r="N1890" t="s">
        <v>23</v>
      </c>
      <c r="O1890" t="s">
        <v>48</v>
      </c>
      <c r="P1890" t="s">
        <v>49</v>
      </c>
      <c r="Q1890" t="s">
        <v>50</v>
      </c>
      <c r="R1890" t="s">
        <v>24</v>
      </c>
      <c r="S1890" t="s">
        <v>1975</v>
      </c>
      <c r="T1890" t="s">
        <v>1974</v>
      </c>
    </row>
    <row r="1891" spans="1:20" x14ac:dyDescent="0.25">
      <c r="A1891" t="s">
        <v>110</v>
      </c>
      <c r="B1891" t="s">
        <v>1205</v>
      </c>
      <c r="C1891">
        <v>66</v>
      </c>
      <c r="D1891">
        <v>1</v>
      </c>
      <c r="E1891" t="s">
        <v>1969</v>
      </c>
      <c r="F1891">
        <v>1724</v>
      </c>
      <c r="G1891">
        <v>94</v>
      </c>
      <c r="H1891" t="s">
        <v>47</v>
      </c>
      <c r="I1891" t="s">
        <v>1970</v>
      </c>
      <c r="J1891" t="s">
        <v>1971</v>
      </c>
      <c r="K1891" t="s">
        <v>1972</v>
      </c>
      <c r="L1891" t="s">
        <v>1973</v>
      </c>
      <c r="M1891" t="s">
        <v>1974</v>
      </c>
      <c r="N1891" t="s">
        <v>23</v>
      </c>
      <c r="O1891" t="s">
        <v>48</v>
      </c>
      <c r="P1891" t="s">
        <v>49</v>
      </c>
      <c r="Q1891" t="s">
        <v>50</v>
      </c>
      <c r="R1891" t="s">
        <v>24</v>
      </c>
      <c r="S1891" t="s">
        <v>1975</v>
      </c>
      <c r="T1891" t="s">
        <v>1974</v>
      </c>
    </row>
    <row r="1892" spans="1:20" x14ac:dyDescent="0.25">
      <c r="A1892" t="s">
        <v>111</v>
      </c>
      <c r="B1892" t="s">
        <v>112</v>
      </c>
      <c r="C1892">
        <v>66</v>
      </c>
      <c r="D1892">
        <v>1</v>
      </c>
      <c r="E1892" t="s">
        <v>1969</v>
      </c>
      <c r="F1892">
        <v>1724</v>
      </c>
      <c r="G1892">
        <v>94</v>
      </c>
      <c r="H1892" t="s">
        <v>47</v>
      </c>
      <c r="I1892" t="s">
        <v>1970</v>
      </c>
      <c r="J1892" t="s">
        <v>1971</v>
      </c>
      <c r="K1892" t="s">
        <v>1972</v>
      </c>
      <c r="L1892" t="s">
        <v>1973</v>
      </c>
      <c r="M1892" t="s">
        <v>1974</v>
      </c>
      <c r="N1892" t="s">
        <v>23</v>
      </c>
      <c r="O1892" t="s">
        <v>48</v>
      </c>
      <c r="P1892" t="s">
        <v>49</v>
      </c>
      <c r="Q1892" t="s">
        <v>50</v>
      </c>
      <c r="R1892" t="s">
        <v>24</v>
      </c>
      <c r="S1892" t="s">
        <v>1975</v>
      </c>
      <c r="T1892" t="s">
        <v>1974</v>
      </c>
    </row>
    <row r="1893" spans="1:20" x14ac:dyDescent="0.25">
      <c r="A1893" t="s">
        <v>46</v>
      </c>
      <c r="B1893" t="s">
        <v>56</v>
      </c>
      <c r="C1893">
        <v>67</v>
      </c>
      <c r="D1893">
        <v>1</v>
      </c>
      <c r="E1893" t="s">
        <v>1969</v>
      </c>
      <c r="F1893">
        <v>1724</v>
      </c>
      <c r="G1893">
        <v>94</v>
      </c>
      <c r="H1893" t="s">
        <v>47</v>
      </c>
      <c r="I1893" t="s">
        <v>1970</v>
      </c>
      <c r="J1893" t="s">
        <v>1971</v>
      </c>
      <c r="K1893" t="s">
        <v>1972</v>
      </c>
      <c r="L1893" t="s">
        <v>1973</v>
      </c>
      <c r="M1893" t="s">
        <v>1974</v>
      </c>
      <c r="N1893" t="s">
        <v>23</v>
      </c>
      <c r="O1893" t="s">
        <v>48</v>
      </c>
      <c r="P1893" t="s">
        <v>49</v>
      </c>
      <c r="Q1893" t="s">
        <v>50</v>
      </c>
      <c r="R1893" t="s">
        <v>24</v>
      </c>
      <c r="S1893" t="s">
        <v>1975</v>
      </c>
      <c r="T1893" t="s">
        <v>1974</v>
      </c>
    </row>
    <row r="1894" spans="1:20" x14ac:dyDescent="0.25">
      <c r="A1894" t="s">
        <v>110</v>
      </c>
      <c r="B1894" t="s">
        <v>1205</v>
      </c>
      <c r="C1894">
        <v>66</v>
      </c>
      <c r="D1894">
        <v>1</v>
      </c>
      <c r="E1894" t="s">
        <v>1969</v>
      </c>
      <c r="F1894">
        <v>1724</v>
      </c>
      <c r="G1894">
        <v>94</v>
      </c>
      <c r="H1894" t="s">
        <v>47</v>
      </c>
      <c r="I1894" t="s">
        <v>1970</v>
      </c>
      <c r="J1894" t="s">
        <v>1971</v>
      </c>
      <c r="K1894" t="s">
        <v>1972</v>
      </c>
      <c r="L1894" t="s">
        <v>1973</v>
      </c>
      <c r="M1894" t="s">
        <v>1974</v>
      </c>
      <c r="N1894" t="s">
        <v>23</v>
      </c>
      <c r="O1894" t="s">
        <v>48</v>
      </c>
      <c r="P1894" t="s">
        <v>49</v>
      </c>
      <c r="Q1894" t="s">
        <v>50</v>
      </c>
      <c r="R1894" t="s">
        <v>24</v>
      </c>
      <c r="S1894" t="s">
        <v>1975</v>
      </c>
      <c r="T1894" t="s">
        <v>1974</v>
      </c>
    </row>
    <row r="1895" spans="1:20" x14ac:dyDescent="0.25">
      <c r="A1895" t="s">
        <v>111</v>
      </c>
      <c r="B1895" t="s">
        <v>112</v>
      </c>
      <c r="C1895">
        <v>66</v>
      </c>
      <c r="D1895">
        <v>1</v>
      </c>
      <c r="E1895" t="s">
        <v>1969</v>
      </c>
      <c r="F1895">
        <v>1724</v>
      </c>
      <c r="G1895">
        <v>94</v>
      </c>
      <c r="H1895" t="s">
        <v>47</v>
      </c>
      <c r="I1895" t="s">
        <v>1970</v>
      </c>
      <c r="J1895" t="s">
        <v>1971</v>
      </c>
      <c r="K1895" t="s">
        <v>1972</v>
      </c>
      <c r="L1895" t="s">
        <v>1973</v>
      </c>
      <c r="M1895" t="s">
        <v>1974</v>
      </c>
      <c r="N1895" t="s">
        <v>23</v>
      </c>
      <c r="O1895" t="s">
        <v>48</v>
      </c>
      <c r="P1895" t="s">
        <v>49</v>
      </c>
      <c r="Q1895" t="s">
        <v>50</v>
      </c>
      <c r="R1895" t="s">
        <v>24</v>
      </c>
      <c r="S1895" t="s">
        <v>1975</v>
      </c>
      <c r="T1895" t="s">
        <v>1974</v>
      </c>
    </row>
    <row r="1896" spans="1:20" x14ac:dyDescent="0.25">
      <c r="A1896" t="s">
        <v>46</v>
      </c>
      <c r="B1896" t="s">
        <v>56</v>
      </c>
      <c r="C1896">
        <v>67</v>
      </c>
      <c r="D1896">
        <v>1</v>
      </c>
      <c r="E1896" t="s">
        <v>1969</v>
      </c>
      <c r="F1896">
        <v>1724</v>
      </c>
      <c r="G1896">
        <v>94</v>
      </c>
      <c r="H1896" t="s">
        <v>47</v>
      </c>
      <c r="I1896" t="s">
        <v>1970</v>
      </c>
      <c r="J1896" t="s">
        <v>1971</v>
      </c>
      <c r="K1896" t="s">
        <v>1972</v>
      </c>
      <c r="L1896" t="s">
        <v>1973</v>
      </c>
      <c r="M1896" t="s">
        <v>1974</v>
      </c>
      <c r="N1896" t="s">
        <v>23</v>
      </c>
      <c r="O1896" t="s">
        <v>48</v>
      </c>
      <c r="P1896" t="s">
        <v>49</v>
      </c>
      <c r="Q1896" t="s">
        <v>50</v>
      </c>
      <c r="R1896" t="s">
        <v>24</v>
      </c>
      <c r="S1896" t="s">
        <v>1975</v>
      </c>
      <c r="T1896" t="s">
        <v>1974</v>
      </c>
    </row>
    <row r="1897" spans="1:20" x14ac:dyDescent="0.25">
      <c r="A1897" t="s">
        <v>110</v>
      </c>
      <c r="B1897" t="s">
        <v>1205</v>
      </c>
      <c r="C1897">
        <v>66</v>
      </c>
      <c r="D1897">
        <v>1</v>
      </c>
      <c r="E1897" t="s">
        <v>1969</v>
      </c>
      <c r="F1897">
        <v>1724</v>
      </c>
      <c r="G1897">
        <v>94</v>
      </c>
      <c r="H1897" t="s">
        <v>47</v>
      </c>
      <c r="I1897" t="s">
        <v>1970</v>
      </c>
      <c r="J1897" t="s">
        <v>1971</v>
      </c>
      <c r="K1897" t="s">
        <v>1972</v>
      </c>
      <c r="L1897" t="s">
        <v>1973</v>
      </c>
      <c r="M1897" t="s">
        <v>1974</v>
      </c>
      <c r="N1897" t="s">
        <v>23</v>
      </c>
      <c r="O1897" t="s">
        <v>48</v>
      </c>
      <c r="P1897" t="s">
        <v>49</v>
      </c>
      <c r="Q1897" t="s">
        <v>50</v>
      </c>
      <c r="R1897" t="s">
        <v>24</v>
      </c>
      <c r="S1897" t="s">
        <v>1975</v>
      </c>
      <c r="T1897" t="s">
        <v>1974</v>
      </c>
    </row>
    <row r="1898" spans="1:20" x14ac:dyDescent="0.25">
      <c r="A1898" t="s">
        <v>111</v>
      </c>
      <c r="B1898" t="s">
        <v>112</v>
      </c>
      <c r="C1898">
        <v>66</v>
      </c>
      <c r="D1898">
        <v>1</v>
      </c>
      <c r="E1898" t="s">
        <v>1969</v>
      </c>
      <c r="F1898">
        <v>1724</v>
      </c>
      <c r="G1898">
        <v>94</v>
      </c>
      <c r="H1898" t="s">
        <v>47</v>
      </c>
      <c r="I1898" t="s">
        <v>1970</v>
      </c>
      <c r="J1898" t="s">
        <v>1971</v>
      </c>
      <c r="K1898" t="s">
        <v>1972</v>
      </c>
      <c r="L1898" t="s">
        <v>1973</v>
      </c>
      <c r="M1898" t="s">
        <v>1974</v>
      </c>
      <c r="N1898" t="s">
        <v>23</v>
      </c>
      <c r="O1898" t="s">
        <v>48</v>
      </c>
      <c r="P1898" t="s">
        <v>49</v>
      </c>
      <c r="Q1898" t="s">
        <v>50</v>
      </c>
      <c r="R1898" t="s">
        <v>24</v>
      </c>
      <c r="S1898" t="s">
        <v>1975</v>
      </c>
      <c r="T1898" t="s">
        <v>1974</v>
      </c>
    </row>
    <row r="1899" spans="1:20" x14ac:dyDescent="0.25">
      <c r="A1899" t="s">
        <v>46</v>
      </c>
      <c r="B1899" t="s">
        <v>56</v>
      </c>
      <c r="C1899">
        <v>67</v>
      </c>
      <c r="D1899">
        <v>1</v>
      </c>
      <c r="E1899" t="s">
        <v>1969</v>
      </c>
      <c r="F1899">
        <v>1724</v>
      </c>
      <c r="G1899">
        <v>94</v>
      </c>
      <c r="H1899" t="s">
        <v>47</v>
      </c>
      <c r="I1899" t="s">
        <v>1970</v>
      </c>
      <c r="J1899" t="s">
        <v>1971</v>
      </c>
      <c r="K1899" t="s">
        <v>1972</v>
      </c>
      <c r="L1899" t="s">
        <v>1973</v>
      </c>
      <c r="M1899" t="s">
        <v>1974</v>
      </c>
      <c r="N1899" t="s">
        <v>23</v>
      </c>
      <c r="O1899" t="s">
        <v>48</v>
      </c>
      <c r="P1899" t="s">
        <v>49</v>
      </c>
      <c r="Q1899" t="s">
        <v>50</v>
      </c>
      <c r="R1899" t="s">
        <v>24</v>
      </c>
      <c r="S1899" t="s">
        <v>1975</v>
      </c>
      <c r="T1899" t="s">
        <v>1974</v>
      </c>
    </row>
    <row r="1900" spans="1:20" x14ac:dyDescent="0.25">
      <c r="A1900" t="s">
        <v>110</v>
      </c>
      <c r="B1900" t="s">
        <v>1205</v>
      </c>
      <c r="C1900">
        <v>66</v>
      </c>
      <c r="D1900">
        <v>1</v>
      </c>
      <c r="E1900" t="s">
        <v>1969</v>
      </c>
      <c r="F1900">
        <v>1724</v>
      </c>
      <c r="G1900">
        <v>94</v>
      </c>
      <c r="H1900" t="s">
        <v>47</v>
      </c>
      <c r="I1900" t="s">
        <v>1970</v>
      </c>
      <c r="J1900" t="s">
        <v>1971</v>
      </c>
      <c r="K1900" t="s">
        <v>1972</v>
      </c>
      <c r="L1900" t="s">
        <v>1973</v>
      </c>
      <c r="M1900" t="s">
        <v>1974</v>
      </c>
      <c r="N1900" t="s">
        <v>23</v>
      </c>
      <c r="O1900" t="s">
        <v>48</v>
      </c>
      <c r="P1900" t="s">
        <v>49</v>
      </c>
      <c r="Q1900" t="s">
        <v>50</v>
      </c>
      <c r="R1900" t="s">
        <v>24</v>
      </c>
      <c r="S1900" t="s">
        <v>1975</v>
      </c>
      <c r="T1900" t="s">
        <v>1974</v>
      </c>
    </row>
    <row r="1901" spans="1:20" x14ac:dyDescent="0.25">
      <c r="A1901" t="s">
        <v>111</v>
      </c>
      <c r="B1901" t="s">
        <v>112</v>
      </c>
      <c r="C1901">
        <v>66</v>
      </c>
      <c r="D1901">
        <v>1</v>
      </c>
      <c r="E1901" t="s">
        <v>1969</v>
      </c>
      <c r="F1901">
        <v>1724</v>
      </c>
      <c r="G1901">
        <v>94</v>
      </c>
      <c r="H1901" t="s">
        <v>47</v>
      </c>
      <c r="I1901" t="s">
        <v>1970</v>
      </c>
      <c r="J1901" t="s">
        <v>1971</v>
      </c>
      <c r="K1901" t="s">
        <v>1972</v>
      </c>
      <c r="L1901" t="s">
        <v>1973</v>
      </c>
      <c r="M1901" t="s">
        <v>1974</v>
      </c>
      <c r="N1901" t="s">
        <v>23</v>
      </c>
      <c r="O1901" t="s">
        <v>48</v>
      </c>
      <c r="P1901" t="s">
        <v>49</v>
      </c>
      <c r="Q1901" t="s">
        <v>50</v>
      </c>
      <c r="R1901" t="s">
        <v>24</v>
      </c>
      <c r="S1901" t="s">
        <v>1975</v>
      </c>
      <c r="T1901" t="s">
        <v>1974</v>
      </c>
    </row>
    <row r="1902" spans="1:20" x14ac:dyDescent="0.25">
      <c r="A1902" t="s">
        <v>46</v>
      </c>
      <c r="B1902" t="s">
        <v>56</v>
      </c>
      <c r="C1902">
        <v>67</v>
      </c>
      <c r="D1902">
        <v>1</v>
      </c>
      <c r="E1902" t="s">
        <v>1969</v>
      </c>
      <c r="F1902">
        <v>1724</v>
      </c>
      <c r="G1902">
        <v>94</v>
      </c>
      <c r="H1902" t="s">
        <v>47</v>
      </c>
      <c r="I1902" t="s">
        <v>1970</v>
      </c>
      <c r="J1902" t="s">
        <v>1971</v>
      </c>
      <c r="K1902" t="s">
        <v>1972</v>
      </c>
      <c r="L1902" t="s">
        <v>1973</v>
      </c>
      <c r="M1902" t="s">
        <v>1974</v>
      </c>
      <c r="N1902" t="s">
        <v>23</v>
      </c>
      <c r="O1902" t="s">
        <v>48</v>
      </c>
      <c r="P1902" t="s">
        <v>49</v>
      </c>
      <c r="Q1902" t="s">
        <v>50</v>
      </c>
      <c r="R1902" t="s">
        <v>24</v>
      </c>
      <c r="S1902" t="s">
        <v>1975</v>
      </c>
      <c r="T1902" t="s">
        <v>1974</v>
      </c>
    </row>
    <row r="1903" spans="1:20" x14ac:dyDescent="0.25">
      <c r="A1903" t="s">
        <v>30</v>
      </c>
      <c r="B1903" t="s">
        <v>1164</v>
      </c>
      <c r="C1903">
        <v>38.18</v>
      </c>
      <c r="D1903">
        <v>1</v>
      </c>
      <c r="E1903" t="s">
        <v>1976</v>
      </c>
      <c r="F1903">
        <v>38.18</v>
      </c>
      <c r="G1903">
        <v>0</v>
      </c>
      <c r="H1903" t="s">
        <v>47</v>
      </c>
      <c r="I1903" t="s">
        <v>1977</v>
      </c>
      <c r="J1903" t="s">
        <v>1978</v>
      </c>
      <c r="K1903" t="s">
        <v>1217</v>
      </c>
      <c r="L1903" t="s">
        <v>1979</v>
      </c>
      <c r="M1903" t="s">
        <v>1980</v>
      </c>
      <c r="N1903" t="s">
        <v>23</v>
      </c>
      <c r="O1903" t="s">
        <v>48</v>
      </c>
      <c r="P1903" t="s">
        <v>49</v>
      </c>
      <c r="Q1903" t="s">
        <v>50</v>
      </c>
      <c r="R1903" t="s">
        <v>24</v>
      </c>
      <c r="S1903" t="s">
        <v>1981</v>
      </c>
      <c r="T1903" t="s">
        <v>1980</v>
      </c>
    </row>
    <row r="1904" spans="1:20" x14ac:dyDescent="0.25">
      <c r="A1904" t="s">
        <v>148</v>
      </c>
      <c r="B1904" t="s">
        <v>149</v>
      </c>
      <c r="C1904">
        <v>50</v>
      </c>
      <c r="D1904">
        <v>1</v>
      </c>
      <c r="E1904" t="s">
        <v>1982</v>
      </c>
      <c r="F1904">
        <v>200</v>
      </c>
      <c r="G1904">
        <v>0</v>
      </c>
      <c r="H1904" t="s">
        <v>47</v>
      </c>
      <c r="I1904" t="s">
        <v>1983</v>
      </c>
      <c r="J1904" t="s">
        <v>1326</v>
      </c>
      <c r="K1904" t="s">
        <v>23</v>
      </c>
      <c r="L1904" t="s">
        <v>24</v>
      </c>
      <c r="M1904" t="s">
        <v>1984</v>
      </c>
      <c r="N1904" t="s">
        <v>23</v>
      </c>
      <c r="O1904" t="s">
        <v>58</v>
      </c>
      <c r="P1904" t="s">
        <v>26</v>
      </c>
      <c r="Q1904" t="s">
        <v>33</v>
      </c>
      <c r="R1904" t="s">
        <v>24</v>
      </c>
      <c r="S1904" t="s">
        <v>1985</v>
      </c>
      <c r="T1904" t="s">
        <v>1984</v>
      </c>
    </row>
    <row r="1905" spans="1:20" x14ac:dyDescent="0.25">
      <c r="A1905" t="s">
        <v>152</v>
      </c>
      <c r="B1905" t="s">
        <v>153</v>
      </c>
      <c r="C1905">
        <v>50</v>
      </c>
      <c r="D1905">
        <v>1</v>
      </c>
      <c r="E1905" t="s">
        <v>1982</v>
      </c>
      <c r="F1905">
        <v>200</v>
      </c>
      <c r="G1905">
        <v>0</v>
      </c>
      <c r="H1905" t="s">
        <v>47</v>
      </c>
      <c r="I1905" t="s">
        <v>1983</v>
      </c>
      <c r="J1905" t="s">
        <v>1326</v>
      </c>
      <c r="K1905" t="s">
        <v>23</v>
      </c>
      <c r="L1905" t="s">
        <v>24</v>
      </c>
      <c r="M1905" t="s">
        <v>1984</v>
      </c>
      <c r="N1905" t="s">
        <v>23</v>
      </c>
      <c r="O1905" t="s">
        <v>58</v>
      </c>
      <c r="P1905" t="s">
        <v>26</v>
      </c>
      <c r="Q1905" t="s">
        <v>33</v>
      </c>
      <c r="R1905" t="s">
        <v>24</v>
      </c>
      <c r="S1905" t="s">
        <v>1985</v>
      </c>
      <c r="T1905" t="s">
        <v>1984</v>
      </c>
    </row>
    <row r="1906" spans="1:20" x14ac:dyDescent="0.25">
      <c r="A1906" t="s">
        <v>34</v>
      </c>
      <c r="B1906" t="s">
        <v>35</v>
      </c>
      <c r="C1906">
        <v>50</v>
      </c>
      <c r="D1906">
        <v>1</v>
      </c>
      <c r="E1906" t="s">
        <v>1982</v>
      </c>
      <c r="F1906">
        <v>200</v>
      </c>
      <c r="G1906">
        <v>0</v>
      </c>
      <c r="H1906" t="s">
        <v>47</v>
      </c>
      <c r="I1906" t="s">
        <v>1983</v>
      </c>
      <c r="J1906" t="s">
        <v>1326</v>
      </c>
      <c r="K1906" t="s">
        <v>23</v>
      </c>
      <c r="L1906" t="s">
        <v>24</v>
      </c>
      <c r="M1906" t="s">
        <v>1984</v>
      </c>
      <c r="N1906" t="s">
        <v>23</v>
      </c>
      <c r="O1906" t="s">
        <v>58</v>
      </c>
      <c r="P1906" t="s">
        <v>26</v>
      </c>
      <c r="Q1906" t="s">
        <v>33</v>
      </c>
      <c r="R1906" t="s">
        <v>24</v>
      </c>
      <c r="S1906" t="s">
        <v>1985</v>
      </c>
      <c r="T1906" t="s">
        <v>1984</v>
      </c>
    </row>
    <row r="1907" spans="1:20" x14ac:dyDescent="0.25">
      <c r="A1907" t="s">
        <v>38</v>
      </c>
      <c r="B1907" t="s">
        <v>39</v>
      </c>
      <c r="C1907">
        <v>50</v>
      </c>
      <c r="D1907">
        <v>1</v>
      </c>
      <c r="E1907" t="s">
        <v>1982</v>
      </c>
      <c r="F1907">
        <v>200</v>
      </c>
      <c r="G1907">
        <v>0</v>
      </c>
      <c r="H1907" t="s">
        <v>47</v>
      </c>
      <c r="I1907" t="s">
        <v>1983</v>
      </c>
      <c r="J1907" t="s">
        <v>1326</v>
      </c>
      <c r="K1907" t="s">
        <v>23</v>
      </c>
      <c r="L1907" t="s">
        <v>24</v>
      </c>
      <c r="M1907" t="s">
        <v>1984</v>
      </c>
      <c r="N1907" t="s">
        <v>23</v>
      </c>
      <c r="O1907" t="s">
        <v>58</v>
      </c>
      <c r="P1907" t="s">
        <v>26</v>
      </c>
      <c r="Q1907" t="s">
        <v>33</v>
      </c>
      <c r="R1907" t="s">
        <v>24</v>
      </c>
      <c r="S1907" t="s">
        <v>1985</v>
      </c>
      <c r="T1907" t="s">
        <v>1984</v>
      </c>
    </row>
    <row r="1908" spans="1:20" x14ac:dyDescent="0.25">
      <c r="A1908" t="s">
        <v>59</v>
      </c>
      <c r="B1908" t="s">
        <v>60</v>
      </c>
      <c r="C1908">
        <v>50</v>
      </c>
      <c r="D1908">
        <v>1</v>
      </c>
      <c r="E1908" t="s">
        <v>1982</v>
      </c>
      <c r="F1908">
        <v>200</v>
      </c>
      <c r="G1908">
        <v>0</v>
      </c>
      <c r="H1908" t="s">
        <v>47</v>
      </c>
      <c r="I1908" t="s">
        <v>1983</v>
      </c>
      <c r="J1908" t="s">
        <v>1326</v>
      </c>
      <c r="K1908" t="s">
        <v>23</v>
      </c>
      <c r="L1908" t="s">
        <v>24</v>
      </c>
      <c r="M1908" t="s">
        <v>1984</v>
      </c>
      <c r="N1908" t="s">
        <v>23</v>
      </c>
      <c r="O1908" t="s">
        <v>58</v>
      </c>
      <c r="P1908" t="s">
        <v>26</v>
      </c>
      <c r="Q1908" t="s">
        <v>33</v>
      </c>
      <c r="R1908" t="s">
        <v>24</v>
      </c>
      <c r="S1908" t="s">
        <v>1985</v>
      </c>
      <c r="T1908" t="s">
        <v>1984</v>
      </c>
    </row>
    <row r="1909" spans="1:20" x14ac:dyDescent="0.25">
      <c r="A1909" t="s">
        <v>36</v>
      </c>
      <c r="B1909" t="s">
        <v>37</v>
      </c>
      <c r="C1909">
        <v>50</v>
      </c>
      <c r="D1909">
        <v>1</v>
      </c>
      <c r="E1909" t="s">
        <v>1982</v>
      </c>
      <c r="F1909">
        <v>200</v>
      </c>
      <c r="G1909">
        <v>0</v>
      </c>
      <c r="H1909" t="s">
        <v>47</v>
      </c>
      <c r="I1909" t="s">
        <v>1983</v>
      </c>
      <c r="J1909" t="s">
        <v>1326</v>
      </c>
      <c r="K1909" t="s">
        <v>23</v>
      </c>
      <c r="L1909" t="s">
        <v>24</v>
      </c>
      <c r="M1909" t="s">
        <v>1984</v>
      </c>
      <c r="N1909" t="s">
        <v>23</v>
      </c>
      <c r="O1909" t="s">
        <v>58</v>
      </c>
      <c r="P1909" t="s">
        <v>26</v>
      </c>
      <c r="Q1909" t="s">
        <v>33</v>
      </c>
      <c r="R1909" t="s">
        <v>24</v>
      </c>
      <c r="S1909" t="s">
        <v>1985</v>
      </c>
      <c r="T1909" t="s">
        <v>1984</v>
      </c>
    </row>
    <row r="1910" spans="1:20" x14ac:dyDescent="0.25">
      <c r="A1910" t="s">
        <v>142</v>
      </c>
      <c r="B1910" t="s">
        <v>143</v>
      </c>
      <c r="C1910">
        <v>15</v>
      </c>
      <c r="D1910">
        <v>1</v>
      </c>
      <c r="E1910" t="s">
        <v>1986</v>
      </c>
      <c r="F1910">
        <v>15</v>
      </c>
      <c r="G1910">
        <v>0</v>
      </c>
      <c r="H1910" t="s">
        <v>47</v>
      </c>
      <c r="I1910" t="s">
        <v>1305</v>
      </c>
      <c r="J1910" t="s">
        <v>1306</v>
      </c>
      <c r="K1910" t="s">
        <v>1215</v>
      </c>
      <c r="L1910" t="s">
        <v>1261</v>
      </c>
      <c r="M1910" t="s">
        <v>1987</v>
      </c>
      <c r="N1910" t="s">
        <v>23</v>
      </c>
      <c r="O1910" t="s">
        <v>63</v>
      </c>
      <c r="P1910" t="s">
        <v>54</v>
      </c>
      <c r="Q1910" t="s">
        <v>55</v>
      </c>
      <c r="R1910" t="s">
        <v>24</v>
      </c>
      <c r="S1910" t="s">
        <v>1988</v>
      </c>
      <c r="T1910" t="s">
        <v>1987</v>
      </c>
    </row>
    <row r="1911" spans="1:20" x14ac:dyDescent="0.25">
      <c r="A1911" t="s">
        <v>115</v>
      </c>
      <c r="B1911" t="s">
        <v>116</v>
      </c>
      <c r="C1911">
        <v>33.333333333333336</v>
      </c>
      <c r="D1911">
        <v>3</v>
      </c>
      <c r="E1911" t="s">
        <v>1989</v>
      </c>
      <c r="F1911">
        <v>125</v>
      </c>
      <c r="G1911">
        <v>25</v>
      </c>
      <c r="H1911" t="s">
        <v>47</v>
      </c>
      <c r="I1911" t="s">
        <v>1990</v>
      </c>
      <c r="J1911" t="s">
        <v>1169</v>
      </c>
      <c r="K1911" t="s">
        <v>23</v>
      </c>
      <c r="L1911" t="s">
        <v>24</v>
      </c>
      <c r="M1911" t="s">
        <v>1991</v>
      </c>
      <c r="N1911" t="s">
        <v>23</v>
      </c>
      <c r="O1911" t="s">
        <v>58</v>
      </c>
      <c r="P1911" t="s">
        <v>26</v>
      </c>
      <c r="Q1911" t="s">
        <v>33</v>
      </c>
      <c r="R1911" t="s">
        <v>24</v>
      </c>
      <c r="S1911" t="s">
        <v>1992</v>
      </c>
      <c r="T1911" t="s">
        <v>1993</v>
      </c>
    </row>
    <row r="1912" spans="1:20" x14ac:dyDescent="0.25">
      <c r="A1912" t="s">
        <v>42</v>
      </c>
      <c r="B1912" t="s">
        <v>43</v>
      </c>
      <c r="C1912">
        <v>30</v>
      </c>
      <c r="D1912">
        <v>6</v>
      </c>
      <c r="E1912" t="s">
        <v>1994</v>
      </c>
      <c r="F1912">
        <v>400</v>
      </c>
      <c r="G1912">
        <v>0</v>
      </c>
      <c r="H1912" t="s">
        <v>1162</v>
      </c>
      <c r="I1912" t="s">
        <v>1995</v>
      </c>
      <c r="J1912" t="s">
        <v>342</v>
      </c>
      <c r="K1912" t="s">
        <v>23</v>
      </c>
      <c r="L1912" t="s">
        <v>24</v>
      </c>
      <c r="M1912" t="s">
        <v>1996</v>
      </c>
      <c r="N1912" t="s">
        <v>23</v>
      </c>
      <c r="O1912" t="s">
        <v>32</v>
      </c>
      <c r="P1912" t="s">
        <v>26</v>
      </c>
      <c r="Q1912" t="s">
        <v>33</v>
      </c>
      <c r="R1912" t="s">
        <v>24</v>
      </c>
      <c r="S1912" t="s">
        <v>1997</v>
      </c>
      <c r="T1912" t="s">
        <v>1998</v>
      </c>
    </row>
    <row r="1913" spans="1:20" x14ac:dyDescent="0.25">
      <c r="A1913" t="s">
        <v>44</v>
      </c>
      <c r="B1913" t="s">
        <v>45</v>
      </c>
      <c r="C1913">
        <v>36.666666666666664</v>
      </c>
      <c r="D1913">
        <v>6</v>
      </c>
      <c r="E1913" t="s">
        <v>1994</v>
      </c>
      <c r="F1913">
        <v>400</v>
      </c>
      <c r="G1913">
        <v>0</v>
      </c>
      <c r="H1913" t="s">
        <v>1162</v>
      </c>
      <c r="I1913" t="s">
        <v>1995</v>
      </c>
      <c r="J1913" t="s">
        <v>342</v>
      </c>
      <c r="K1913" t="s">
        <v>23</v>
      </c>
      <c r="L1913" t="s">
        <v>24</v>
      </c>
      <c r="M1913" t="s">
        <v>1996</v>
      </c>
      <c r="N1913" t="s">
        <v>23</v>
      </c>
      <c r="O1913" t="s">
        <v>32</v>
      </c>
      <c r="P1913" t="s">
        <v>26</v>
      </c>
      <c r="Q1913" t="s">
        <v>33</v>
      </c>
      <c r="R1913" t="s">
        <v>24</v>
      </c>
      <c r="S1913" t="s">
        <v>1997</v>
      </c>
      <c r="T1913" t="s">
        <v>1998</v>
      </c>
    </row>
    <row r="1914" spans="1:20" x14ac:dyDescent="0.25">
      <c r="A1914" t="s">
        <v>36</v>
      </c>
      <c r="B1914" t="s">
        <v>37</v>
      </c>
      <c r="C1914">
        <v>33</v>
      </c>
      <c r="D1914">
        <v>1</v>
      </c>
      <c r="E1914" t="s">
        <v>1999</v>
      </c>
      <c r="F1914">
        <v>325</v>
      </c>
      <c r="G1914">
        <v>35</v>
      </c>
      <c r="H1914" t="s">
        <v>47</v>
      </c>
      <c r="I1914" t="s">
        <v>2000</v>
      </c>
      <c r="J1914" t="s">
        <v>2001</v>
      </c>
      <c r="K1914" t="s">
        <v>1180</v>
      </c>
      <c r="L1914" t="s">
        <v>357</v>
      </c>
      <c r="M1914" t="s">
        <v>1991</v>
      </c>
      <c r="N1914" t="s">
        <v>23</v>
      </c>
      <c r="O1914" t="s">
        <v>63</v>
      </c>
      <c r="P1914" t="s">
        <v>54</v>
      </c>
      <c r="Q1914" t="s">
        <v>55</v>
      </c>
      <c r="R1914" t="s">
        <v>24</v>
      </c>
      <c r="S1914" t="s">
        <v>2002</v>
      </c>
      <c r="T1914" t="s">
        <v>1998</v>
      </c>
    </row>
    <row r="1915" spans="1:20" x14ac:dyDescent="0.25">
      <c r="A1915" t="s">
        <v>34</v>
      </c>
      <c r="B1915" t="s">
        <v>35</v>
      </c>
      <c r="C1915">
        <v>33</v>
      </c>
      <c r="D1915">
        <v>1</v>
      </c>
      <c r="E1915" t="s">
        <v>1999</v>
      </c>
      <c r="F1915">
        <v>325</v>
      </c>
      <c r="G1915">
        <v>35</v>
      </c>
      <c r="H1915" t="s">
        <v>47</v>
      </c>
      <c r="I1915" t="s">
        <v>2000</v>
      </c>
      <c r="J1915" t="s">
        <v>2001</v>
      </c>
      <c r="K1915" t="s">
        <v>1180</v>
      </c>
      <c r="L1915" t="s">
        <v>357</v>
      </c>
      <c r="M1915" t="s">
        <v>1991</v>
      </c>
      <c r="N1915" t="s">
        <v>23</v>
      </c>
      <c r="O1915" t="s">
        <v>63</v>
      </c>
      <c r="P1915" t="s">
        <v>54</v>
      </c>
      <c r="Q1915" t="s">
        <v>55</v>
      </c>
      <c r="R1915" t="s">
        <v>24</v>
      </c>
      <c r="S1915" t="s">
        <v>2002</v>
      </c>
      <c r="T1915" t="s">
        <v>1998</v>
      </c>
    </row>
    <row r="1916" spans="1:20" x14ac:dyDescent="0.25">
      <c r="A1916" t="s">
        <v>38</v>
      </c>
      <c r="B1916" t="s">
        <v>39</v>
      </c>
      <c r="C1916">
        <v>34</v>
      </c>
      <c r="D1916">
        <v>1</v>
      </c>
      <c r="E1916" t="s">
        <v>1999</v>
      </c>
      <c r="F1916">
        <v>325</v>
      </c>
      <c r="G1916">
        <v>35</v>
      </c>
      <c r="H1916" t="s">
        <v>47</v>
      </c>
      <c r="I1916" t="s">
        <v>2000</v>
      </c>
      <c r="J1916" t="s">
        <v>2001</v>
      </c>
      <c r="K1916" t="s">
        <v>1180</v>
      </c>
      <c r="L1916" t="s">
        <v>357</v>
      </c>
      <c r="M1916" t="s">
        <v>1991</v>
      </c>
      <c r="N1916" t="s">
        <v>23</v>
      </c>
      <c r="O1916" t="s">
        <v>63</v>
      </c>
      <c r="P1916" t="s">
        <v>54</v>
      </c>
      <c r="Q1916" t="s">
        <v>55</v>
      </c>
      <c r="R1916" t="s">
        <v>24</v>
      </c>
      <c r="S1916" t="s">
        <v>2002</v>
      </c>
      <c r="T1916" t="s">
        <v>1998</v>
      </c>
    </row>
    <row r="1917" spans="1:20" x14ac:dyDescent="0.25">
      <c r="A1917" t="s">
        <v>154</v>
      </c>
      <c r="B1917" t="s">
        <v>155</v>
      </c>
      <c r="C1917">
        <v>12</v>
      </c>
      <c r="D1917">
        <v>10</v>
      </c>
      <c r="E1917" t="s">
        <v>1999</v>
      </c>
      <c r="F1917">
        <v>325</v>
      </c>
      <c r="G1917">
        <v>35</v>
      </c>
      <c r="H1917" t="s">
        <v>47</v>
      </c>
      <c r="I1917" t="s">
        <v>2000</v>
      </c>
      <c r="J1917" t="s">
        <v>2001</v>
      </c>
      <c r="K1917" t="s">
        <v>1180</v>
      </c>
      <c r="L1917" t="s">
        <v>357</v>
      </c>
      <c r="M1917" t="s">
        <v>1991</v>
      </c>
      <c r="N1917" t="s">
        <v>23</v>
      </c>
      <c r="O1917" t="s">
        <v>63</v>
      </c>
      <c r="P1917" t="s">
        <v>54</v>
      </c>
      <c r="Q1917" t="s">
        <v>55</v>
      </c>
      <c r="R1917" t="s">
        <v>24</v>
      </c>
      <c r="S1917" t="s">
        <v>2002</v>
      </c>
      <c r="T1917" t="s">
        <v>1991</v>
      </c>
    </row>
    <row r="1918" spans="1:20" x14ac:dyDescent="0.25">
      <c r="A1918" t="s">
        <v>28</v>
      </c>
      <c r="B1918" t="s">
        <v>2003</v>
      </c>
      <c r="C1918">
        <v>50</v>
      </c>
      <c r="D1918">
        <v>1</v>
      </c>
      <c r="E1918" t="s">
        <v>2004</v>
      </c>
      <c r="F1918">
        <v>50</v>
      </c>
      <c r="G1918">
        <v>0</v>
      </c>
      <c r="H1918" t="s">
        <v>22</v>
      </c>
      <c r="I1918" t="s">
        <v>2005</v>
      </c>
      <c r="J1918" t="s">
        <v>2006</v>
      </c>
      <c r="K1918" t="s">
        <v>2007</v>
      </c>
      <c r="L1918" t="s">
        <v>2008</v>
      </c>
      <c r="M1918" t="s">
        <v>1993</v>
      </c>
      <c r="N1918" t="s">
        <v>23</v>
      </c>
      <c r="O1918" t="s">
        <v>63</v>
      </c>
      <c r="P1918" t="s">
        <v>54</v>
      </c>
      <c r="Q1918" t="s">
        <v>55</v>
      </c>
      <c r="R1918" t="s">
        <v>24</v>
      </c>
      <c r="S1918" t="s">
        <v>2009</v>
      </c>
      <c r="T1918" t="s">
        <v>1996</v>
      </c>
    </row>
    <row r="1919" spans="1:20" x14ac:dyDescent="0.25">
      <c r="A1919" t="s">
        <v>44</v>
      </c>
      <c r="B1919" t="s">
        <v>45</v>
      </c>
      <c r="C1919">
        <v>66.666666666666671</v>
      </c>
      <c r="D1919">
        <v>12</v>
      </c>
      <c r="E1919" t="s">
        <v>2010</v>
      </c>
      <c r="F1919">
        <v>400</v>
      </c>
      <c r="G1919">
        <v>0</v>
      </c>
      <c r="H1919" t="s">
        <v>22</v>
      </c>
      <c r="I1919" t="s">
        <v>2011</v>
      </c>
      <c r="J1919" t="s">
        <v>321</v>
      </c>
      <c r="K1919" t="s">
        <v>23</v>
      </c>
      <c r="L1919" t="s">
        <v>24</v>
      </c>
      <c r="M1919" t="s">
        <v>2012</v>
      </c>
      <c r="N1919" t="s">
        <v>23</v>
      </c>
      <c r="O1919" t="s">
        <v>25</v>
      </c>
      <c r="P1919" t="s">
        <v>26</v>
      </c>
      <c r="Q1919" t="s">
        <v>27</v>
      </c>
      <c r="R1919" t="s">
        <v>24</v>
      </c>
      <c r="S1919" t="s">
        <v>2013</v>
      </c>
      <c r="T1919" t="s">
        <v>2014</v>
      </c>
    </row>
    <row r="1920" spans="1:20" x14ac:dyDescent="0.25">
      <c r="A1920" t="s">
        <v>186</v>
      </c>
      <c r="B1920" t="s">
        <v>187</v>
      </c>
      <c r="C1920">
        <v>40</v>
      </c>
      <c r="D1920">
        <v>10</v>
      </c>
      <c r="E1920" t="s">
        <v>2015</v>
      </c>
      <c r="F1920">
        <v>330</v>
      </c>
      <c r="G1920">
        <v>0</v>
      </c>
      <c r="H1920" t="s">
        <v>22</v>
      </c>
      <c r="I1920" t="s">
        <v>2016</v>
      </c>
      <c r="J1920" t="s">
        <v>353</v>
      </c>
      <c r="K1920" t="s">
        <v>23</v>
      </c>
      <c r="L1920" t="s">
        <v>24</v>
      </c>
      <c r="M1920" t="s">
        <v>2017</v>
      </c>
      <c r="N1920" t="s">
        <v>23</v>
      </c>
      <c r="O1920" t="s">
        <v>25</v>
      </c>
      <c r="P1920" t="s">
        <v>26</v>
      </c>
      <c r="Q1920" t="s">
        <v>27</v>
      </c>
      <c r="R1920" t="s">
        <v>24</v>
      </c>
      <c r="S1920" t="s">
        <v>2018</v>
      </c>
      <c r="T1920" t="s">
        <v>2014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1870"/>
  <sheetViews>
    <sheetView zoomScale="70" zoomScaleNormal="70" workbookViewId="0">
      <pane xSplit="2" ySplit="1" topLeftCell="T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31" sqref="U3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2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20</v>
      </c>
      <c r="B2" t="s">
        <v>21</v>
      </c>
      <c r="C2">
        <v>65</v>
      </c>
      <c r="D2">
        <v>1</v>
      </c>
      <c r="E2" t="s">
        <v>3657</v>
      </c>
      <c r="F2">
        <v>150</v>
      </c>
      <c r="G2">
        <v>0</v>
      </c>
      <c r="H2" t="s">
        <v>1162</v>
      </c>
      <c r="I2" t="s">
        <v>3658</v>
      </c>
      <c r="J2" t="s">
        <v>302</v>
      </c>
      <c r="K2" t="s">
        <v>23</v>
      </c>
      <c r="L2" t="s">
        <v>24</v>
      </c>
      <c r="M2" t="s">
        <v>3659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3660</v>
      </c>
      <c r="T2" t="s">
        <v>3659</v>
      </c>
      <c r="U2" s="52" t="s">
        <v>3691</v>
      </c>
      <c r="V2">
        <v>19</v>
      </c>
    </row>
    <row r="3" spans="1:22" x14ac:dyDescent="0.25">
      <c r="A3" t="s">
        <v>28</v>
      </c>
      <c r="B3" t="s">
        <v>29</v>
      </c>
      <c r="C3">
        <v>65</v>
      </c>
      <c r="D3">
        <v>2</v>
      </c>
      <c r="E3" t="s">
        <v>3657</v>
      </c>
      <c r="F3">
        <v>150</v>
      </c>
      <c r="G3">
        <v>0</v>
      </c>
      <c r="H3" t="s">
        <v>1162</v>
      </c>
      <c r="I3" t="s">
        <v>3658</v>
      </c>
      <c r="J3" t="s">
        <v>302</v>
      </c>
      <c r="K3" t="s">
        <v>23</v>
      </c>
      <c r="L3" t="s">
        <v>24</v>
      </c>
      <c r="M3" t="s">
        <v>3659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3660</v>
      </c>
      <c r="T3" t="s">
        <v>3659</v>
      </c>
      <c r="U3" s="53" t="s">
        <v>3692</v>
      </c>
      <c r="V3">
        <v>18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3661</v>
      </c>
      <c r="F4">
        <v>443</v>
      </c>
      <c r="G4">
        <v>58</v>
      </c>
      <c r="H4" t="s">
        <v>47</v>
      </c>
      <c r="I4" t="s">
        <v>3123</v>
      </c>
      <c r="J4" t="s">
        <v>3662</v>
      </c>
      <c r="K4" t="s">
        <v>2978</v>
      </c>
      <c r="L4" t="s">
        <v>2027</v>
      </c>
      <c r="M4" t="s">
        <v>3663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3664</v>
      </c>
      <c r="T4" t="s">
        <v>3665</v>
      </c>
      <c r="U4" s="53" t="s">
        <v>3798</v>
      </c>
      <c r="V4">
        <v>1</v>
      </c>
    </row>
    <row r="5" spans="1:22" x14ac:dyDescent="0.25">
      <c r="A5" t="s">
        <v>46</v>
      </c>
      <c r="B5" t="s">
        <v>56</v>
      </c>
      <c r="C5">
        <v>77.5</v>
      </c>
      <c r="D5">
        <v>2</v>
      </c>
      <c r="E5" t="s">
        <v>3661</v>
      </c>
      <c r="F5">
        <v>443</v>
      </c>
      <c r="G5">
        <v>58</v>
      </c>
      <c r="H5" t="s">
        <v>47</v>
      </c>
      <c r="I5" t="s">
        <v>3123</v>
      </c>
      <c r="J5" t="s">
        <v>3662</v>
      </c>
      <c r="K5" t="s">
        <v>2978</v>
      </c>
      <c r="L5" t="s">
        <v>2027</v>
      </c>
      <c r="M5" t="s">
        <v>3663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3664</v>
      </c>
      <c r="T5" t="s">
        <v>3665</v>
      </c>
      <c r="U5" s="52" t="s">
        <v>46</v>
      </c>
      <c r="V5">
        <v>89</v>
      </c>
    </row>
    <row r="6" spans="1:22" x14ac:dyDescent="0.25">
      <c r="A6" t="s">
        <v>110</v>
      </c>
      <c r="B6" t="s">
        <v>146</v>
      </c>
      <c r="C6">
        <v>100</v>
      </c>
      <c r="D6">
        <v>1</v>
      </c>
      <c r="E6" t="s">
        <v>3666</v>
      </c>
      <c r="F6">
        <v>259</v>
      </c>
      <c r="G6">
        <v>20</v>
      </c>
      <c r="H6" t="s">
        <v>1247</v>
      </c>
      <c r="I6" t="s">
        <v>3667</v>
      </c>
      <c r="J6" t="s">
        <v>3668</v>
      </c>
      <c r="K6" t="s">
        <v>1299</v>
      </c>
      <c r="L6" t="s">
        <v>3669</v>
      </c>
      <c r="M6" t="s">
        <v>3670</v>
      </c>
      <c r="N6" t="s">
        <v>1338</v>
      </c>
      <c r="O6" t="s">
        <v>1222</v>
      </c>
      <c r="P6" t="s">
        <v>1190</v>
      </c>
      <c r="Q6" t="s">
        <v>1191</v>
      </c>
      <c r="R6" t="s">
        <v>24</v>
      </c>
      <c r="S6" t="s">
        <v>3671</v>
      </c>
      <c r="T6" t="s">
        <v>3672</v>
      </c>
      <c r="U6" s="53" t="s">
        <v>56</v>
      </c>
      <c r="V6">
        <v>89</v>
      </c>
    </row>
    <row r="7" spans="1:22" x14ac:dyDescent="0.25">
      <c r="A7" t="s">
        <v>46</v>
      </c>
      <c r="B7" t="s">
        <v>56</v>
      </c>
      <c r="C7">
        <v>100</v>
      </c>
      <c r="D7">
        <v>1</v>
      </c>
      <c r="E7" t="s">
        <v>3666</v>
      </c>
      <c r="F7">
        <v>259</v>
      </c>
      <c r="G7">
        <v>20</v>
      </c>
      <c r="H7" t="s">
        <v>1247</v>
      </c>
      <c r="I7" t="s">
        <v>3667</v>
      </c>
      <c r="J7" t="s">
        <v>3668</v>
      </c>
      <c r="K7" t="s">
        <v>1299</v>
      </c>
      <c r="L7" t="s">
        <v>3669</v>
      </c>
      <c r="M7" t="s">
        <v>3670</v>
      </c>
      <c r="N7" t="s">
        <v>1338</v>
      </c>
      <c r="O7" t="s">
        <v>1222</v>
      </c>
      <c r="P7" t="s">
        <v>1190</v>
      </c>
      <c r="Q7" t="s">
        <v>1191</v>
      </c>
      <c r="R7" t="s">
        <v>24</v>
      </c>
      <c r="S7" t="s">
        <v>3671</v>
      </c>
      <c r="T7" t="s">
        <v>3672</v>
      </c>
      <c r="U7" s="52" t="s">
        <v>139</v>
      </c>
      <c r="V7">
        <v>25</v>
      </c>
    </row>
    <row r="8" spans="1:22" x14ac:dyDescent="0.25">
      <c r="A8" t="s">
        <v>139</v>
      </c>
      <c r="B8" t="s">
        <v>112</v>
      </c>
      <c r="C8">
        <v>100</v>
      </c>
      <c r="D8">
        <v>1</v>
      </c>
      <c r="E8" t="s">
        <v>3666</v>
      </c>
      <c r="F8">
        <v>259</v>
      </c>
      <c r="G8">
        <v>20</v>
      </c>
      <c r="H8" t="s">
        <v>1247</v>
      </c>
      <c r="I8" t="s">
        <v>3667</v>
      </c>
      <c r="J8" t="s">
        <v>3668</v>
      </c>
      <c r="K8" t="s">
        <v>1299</v>
      </c>
      <c r="L8" t="s">
        <v>3669</v>
      </c>
      <c r="M8" t="s">
        <v>3670</v>
      </c>
      <c r="N8" t="s">
        <v>1338</v>
      </c>
      <c r="O8" t="s">
        <v>1222</v>
      </c>
      <c r="P8" t="s">
        <v>1190</v>
      </c>
      <c r="Q8" t="s">
        <v>1191</v>
      </c>
      <c r="R8" t="s">
        <v>24</v>
      </c>
      <c r="S8" t="s">
        <v>3671</v>
      </c>
      <c r="T8" t="s">
        <v>3672</v>
      </c>
      <c r="U8" s="53" t="s">
        <v>112</v>
      </c>
      <c r="V8">
        <v>25</v>
      </c>
    </row>
    <row r="9" spans="1:22" x14ac:dyDescent="0.25">
      <c r="A9" t="s">
        <v>115</v>
      </c>
      <c r="B9" t="s">
        <v>116</v>
      </c>
      <c r="C9">
        <v>33.166666666666664</v>
      </c>
      <c r="D9">
        <v>6</v>
      </c>
      <c r="E9" t="s">
        <v>3673</v>
      </c>
      <c r="F9">
        <v>167.61</v>
      </c>
      <c r="G9">
        <v>7</v>
      </c>
      <c r="H9" t="s">
        <v>1238</v>
      </c>
      <c r="I9" t="s">
        <v>3022</v>
      </c>
      <c r="J9" t="s">
        <v>3023</v>
      </c>
      <c r="K9" t="s">
        <v>2975</v>
      </c>
      <c r="L9" t="s">
        <v>3024</v>
      </c>
      <c r="M9" t="s">
        <v>3674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3675</v>
      </c>
      <c r="T9" t="s">
        <v>3674</v>
      </c>
      <c r="U9" s="52" t="s">
        <v>110</v>
      </c>
      <c r="V9">
        <v>23</v>
      </c>
    </row>
    <row r="10" spans="1:22" x14ac:dyDescent="0.25">
      <c r="A10" t="s">
        <v>850</v>
      </c>
      <c r="B10" t="s">
        <v>851</v>
      </c>
      <c r="C10">
        <v>100</v>
      </c>
      <c r="D10">
        <v>1</v>
      </c>
      <c r="E10" t="s">
        <v>3676</v>
      </c>
      <c r="F10">
        <v>242</v>
      </c>
      <c r="G10">
        <v>20</v>
      </c>
      <c r="H10" t="s">
        <v>47</v>
      </c>
      <c r="I10" t="s">
        <v>2989</v>
      </c>
      <c r="J10" t="s">
        <v>2990</v>
      </c>
      <c r="K10" t="s">
        <v>2991</v>
      </c>
      <c r="L10" t="s">
        <v>2992</v>
      </c>
      <c r="M10" t="s">
        <v>3677</v>
      </c>
      <c r="N10" t="s">
        <v>1338</v>
      </c>
      <c r="O10" t="s">
        <v>1222</v>
      </c>
      <c r="P10" t="s">
        <v>1190</v>
      </c>
      <c r="Q10" t="s">
        <v>1191</v>
      </c>
      <c r="R10" t="s">
        <v>24</v>
      </c>
      <c r="S10" t="s">
        <v>3678</v>
      </c>
      <c r="T10" t="s">
        <v>3679</v>
      </c>
      <c r="U10" s="53" t="s">
        <v>146</v>
      </c>
      <c r="V10">
        <v>8</v>
      </c>
    </row>
    <row r="11" spans="1:22" x14ac:dyDescent="0.25">
      <c r="A11" t="s">
        <v>254</v>
      </c>
      <c r="B11" t="s">
        <v>255</v>
      </c>
      <c r="C11">
        <v>100</v>
      </c>
      <c r="D11">
        <v>1</v>
      </c>
      <c r="E11" t="s">
        <v>3676</v>
      </c>
      <c r="F11">
        <v>242</v>
      </c>
      <c r="G11">
        <v>20</v>
      </c>
      <c r="H11" t="s">
        <v>47</v>
      </c>
      <c r="I11" t="s">
        <v>2989</v>
      </c>
      <c r="J11" t="s">
        <v>2990</v>
      </c>
      <c r="K11" t="s">
        <v>2991</v>
      </c>
      <c r="L11" t="s">
        <v>2992</v>
      </c>
      <c r="M11" t="s">
        <v>3677</v>
      </c>
      <c r="N11" t="s">
        <v>1338</v>
      </c>
      <c r="O11" t="s">
        <v>1222</v>
      </c>
      <c r="P11" t="s">
        <v>1190</v>
      </c>
      <c r="Q11" t="s">
        <v>1191</v>
      </c>
      <c r="R11" t="s">
        <v>24</v>
      </c>
      <c r="S11" t="s">
        <v>3678</v>
      </c>
      <c r="T11" t="s">
        <v>3679</v>
      </c>
      <c r="U11" s="53" t="s">
        <v>1205</v>
      </c>
      <c r="V11">
        <v>14</v>
      </c>
    </row>
    <row r="12" spans="1:22" x14ac:dyDescent="0.25">
      <c r="A12" t="s">
        <v>854</v>
      </c>
      <c r="B12" t="s">
        <v>855</v>
      </c>
      <c r="C12">
        <v>100</v>
      </c>
      <c r="D12">
        <v>1</v>
      </c>
      <c r="E12" t="s">
        <v>3676</v>
      </c>
      <c r="F12">
        <v>242</v>
      </c>
      <c r="G12">
        <v>20</v>
      </c>
      <c r="H12" t="s">
        <v>47</v>
      </c>
      <c r="I12" t="s">
        <v>2989</v>
      </c>
      <c r="J12" t="s">
        <v>2990</v>
      </c>
      <c r="K12" t="s">
        <v>2991</v>
      </c>
      <c r="L12" t="s">
        <v>2992</v>
      </c>
      <c r="M12" t="s">
        <v>3677</v>
      </c>
      <c r="N12" t="s">
        <v>1338</v>
      </c>
      <c r="O12" t="s">
        <v>1222</v>
      </c>
      <c r="P12" t="s">
        <v>1190</v>
      </c>
      <c r="Q12" t="s">
        <v>1191</v>
      </c>
      <c r="R12" t="s">
        <v>24</v>
      </c>
      <c r="S12" t="s">
        <v>3678</v>
      </c>
      <c r="T12" t="s">
        <v>3679</v>
      </c>
      <c r="U12" s="53" t="s">
        <v>3831</v>
      </c>
      <c r="V12">
        <v>1</v>
      </c>
    </row>
    <row r="13" spans="1:22" x14ac:dyDescent="0.25">
      <c r="A13" t="s">
        <v>46</v>
      </c>
      <c r="B13" t="s">
        <v>56</v>
      </c>
      <c r="C13">
        <v>69.900000000000006</v>
      </c>
      <c r="D13">
        <v>10</v>
      </c>
      <c r="E13" t="s">
        <v>3680</v>
      </c>
      <c r="F13">
        <v>773.3</v>
      </c>
      <c r="G13">
        <v>54</v>
      </c>
      <c r="H13" t="s">
        <v>47</v>
      </c>
      <c r="I13" t="s">
        <v>2985</v>
      </c>
      <c r="J13" t="s">
        <v>2986</v>
      </c>
      <c r="K13" t="s">
        <v>2682</v>
      </c>
      <c r="L13" t="s">
        <v>2987</v>
      </c>
      <c r="M13" t="s">
        <v>3681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3682</v>
      </c>
      <c r="T13" t="s">
        <v>3683</v>
      </c>
      <c r="U13" s="52" t="s">
        <v>3728</v>
      </c>
      <c r="V13">
        <v>4</v>
      </c>
    </row>
    <row r="14" spans="1:22" x14ac:dyDescent="0.25">
      <c r="A14" t="s">
        <v>850</v>
      </c>
      <c r="B14" t="s">
        <v>851</v>
      </c>
      <c r="C14">
        <v>100</v>
      </c>
      <c r="D14">
        <v>1</v>
      </c>
      <c r="E14" t="s">
        <v>3684</v>
      </c>
      <c r="F14">
        <v>242</v>
      </c>
      <c r="G14">
        <v>20</v>
      </c>
      <c r="H14" t="s">
        <v>47</v>
      </c>
      <c r="I14" t="s">
        <v>3685</v>
      </c>
      <c r="J14" t="s">
        <v>3686</v>
      </c>
      <c r="K14" t="s">
        <v>3115</v>
      </c>
      <c r="L14" t="s">
        <v>3687</v>
      </c>
      <c r="M14" t="s">
        <v>3688</v>
      </c>
      <c r="N14" t="s">
        <v>1338</v>
      </c>
      <c r="O14" t="s">
        <v>1222</v>
      </c>
      <c r="P14" t="s">
        <v>1190</v>
      </c>
      <c r="Q14" t="s">
        <v>1191</v>
      </c>
      <c r="R14" t="s">
        <v>24</v>
      </c>
      <c r="S14" t="s">
        <v>3689</v>
      </c>
      <c r="T14" t="s">
        <v>3690</v>
      </c>
      <c r="U14" s="53" t="s">
        <v>3729</v>
      </c>
      <c r="V14">
        <v>4</v>
      </c>
    </row>
    <row r="15" spans="1:22" x14ac:dyDescent="0.25">
      <c r="A15" t="s">
        <v>254</v>
      </c>
      <c r="B15" t="s">
        <v>255</v>
      </c>
      <c r="C15">
        <v>100</v>
      </c>
      <c r="D15">
        <v>1</v>
      </c>
      <c r="E15" t="s">
        <v>3684</v>
      </c>
      <c r="F15">
        <v>242</v>
      </c>
      <c r="G15">
        <v>20</v>
      </c>
      <c r="H15" t="s">
        <v>47</v>
      </c>
      <c r="I15" t="s">
        <v>3685</v>
      </c>
      <c r="J15" t="s">
        <v>3686</v>
      </c>
      <c r="K15" t="s">
        <v>3115</v>
      </c>
      <c r="L15" t="s">
        <v>3687</v>
      </c>
      <c r="M15" t="s">
        <v>3688</v>
      </c>
      <c r="N15" t="s">
        <v>1338</v>
      </c>
      <c r="O15" t="s">
        <v>1222</v>
      </c>
      <c r="P15" t="s">
        <v>1190</v>
      </c>
      <c r="Q15" t="s">
        <v>1191</v>
      </c>
      <c r="R15" t="s">
        <v>24</v>
      </c>
      <c r="S15" t="s">
        <v>3689</v>
      </c>
      <c r="T15" t="s">
        <v>3690</v>
      </c>
      <c r="U15" s="52" t="s">
        <v>3771</v>
      </c>
      <c r="V15">
        <v>2</v>
      </c>
    </row>
    <row r="16" spans="1:22" x14ac:dyDescent="0.25">
      <c r="A16" t="s">
        <v>854</v>
      </c>
      <c r="B16" t="s">
        <v>855</v>
      </c>
      <c r="C16">
        <v>100</v>
      </c>
      <c r="D16">
        <v>1</v>
      </c>
      <c r="E16" t="s">
        <v>3684</v>
      </c>
      <c r="F16">
        <v>242</v>
      </c>
      <c r="G16">
        <v>20</v>
      </c>
      <c r="H16" t="s">
        <v>47</v>
      </c>
      <c r="I16" t="s">
        <v>3685</v>
      </c>
      <c r="J16" t="s">
        <v>3686</v>
      </c>
      <c r="K16" t="s">
        <v>3115</v>
      </c>
      <c r="L16" t="s">
        <v>3687</v>
      </c>
      <c r="M16" t="s">
        <v>3688</v>
      </c>
      <c r="N16" t="s">
        <v>1338</v>
      </c>
      <c r="O16" t="s">
        <v>1222</v>
      </c>
      <c r="P16" t="s">
        <v>1190</v>
      </c>
      <c r="Q16" t="s">
        <v>1191</v>
      </c>
      <c r="R16" t="s">
        <v>24</v>
      </c>
      <c r="S16" t="s">
        <v>3689</v>
      </c>
      <c r="T16" t="s">
        <v>3690</v>
      </c>
      <c r="U16" s="53" t="s">
        <v>3772</v>
      </c>
      <c r="V16">
        <v>2</v>
      </c>
    </row>
    <row r="17" spans="1:22" x14ac:dyDescent="0.25">
      <c r="A17" t="s">
        <v>3691</v>
      </c>
      <c r="B17" t="s">
        <v>3692</v>
      </c>
      <c r="C17">
        <v>100</v>
      </c>
      <c r="D17">
        <v>3</v>
      </c>
      <c r="E17" t="s">
        <v>3693</v>
      </c>
      <c r="F17">
        <v>222</v>
      </c>
      <c r="G17">
        <v>0</v>
      </c>
      <c r="H17" t="s">
        <v>1162</v>
      </c>
      <c r="I17" t="s">
        <v>3694</v>
      </c>
      <c r="J17" t="s">
        <v>309</v>
      </c>
      <c r="K17" t="s">
        <v>23</v>
      </c>
      <c r="L17" t="s">
        <v>24</v>
      </c>
      <c r="M17" t="s">
        <v>3695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3696</v>
      </c>
      <c r="T17" t="s">
        <v>3695</v>
      </c>
      <c r="U17" s="52" t="s">
        <v>854</v>
      </c>
      <c r="V17">
        <v>6</v>
      </c>
    </row>
    <row r="18" spans="1:22" x14ac:dyDescent="0.25">
      <c r="A18" t="s">
        <v>115</v>
      </c>
      <c r="B18" t="s">
        <v>116</v>
      </c>
      <c r="C18">
        <v>27.5</v>
      </c>
      <c r="D18">
        <v>4</v>
      </c>
      <c r="E18" t="s">
        <v>3697</v>
      </c>
      <c r="F18">
        <v>194</v>
      </c>
      <c r="G18">
        <v>29</v>
      </c>
      <c r="H18" t="s">
        <v>47</v>
      </c>
      <c r="I18" t="s">
        <v>2995</v>
      </c>
      <c r="J18" t="s">
        <v>2996</v>
      </c>
      <c r="K18" t="s">
        <v>2973</v>
      </c>
      <c r="L18" t="s">
        <v>1297</v>
      </c>
      <c r="M18" t="s">
        <v>3698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3699</v>
      </c>
      <c r="T18" t="s">
        <v>3700</v>
      </c>
      <c r="U18" s="53" t="s">
        <v>855</v>
      </c>
      <c r="V18">
        <v>6</v>
      </c>
    </row>
    <row r="19" spans="1:22" x14ac:dyDescent="0.25">
      <c r="A19" t="s">
        <v>110</v>
      </c>
      <c r="B19" t="s">
        <v>146</v>
      </c>
      <c r="C19">
        <v>100</v>
      </c>
      <c r="D19">
        <v>3</v>
      </c>
      <c r="E19" t="s">
        <v>3701</v>
      </c>
      <c r="F19">
        <v>464</v>
      </c>
      <c r="G19">
        <v>20</v>
      </c>
      <c r="H19" t="s">
        <v>47</v>
      </c>
      <c r="I19" t="s">
        <v>3702</v>
      </c>
      <c r="J19" t="s">
        <v>3703</v>
      </c>
      <c r="K19" t="s">
        <v>1339</v>
      </c>
      <c r="L19" t="s">
        <v>3704</v>
      </c>
      <c r="M19" t="s">
        <v>3705</v>
      </c>
      <c r="N19" t="s">
        <v>1338</v>
      </c>
      <c r="O19" t="s">
        <v>1222</v>
      </c>
      <c r="P19" t="s">
        <v>1190</v>
      </c>
      <c r="Q19" t="s">
        <v>1191</v>
      </c>
      <c r="R19" t="s">
        <v>24</v>
      </c>
      <c r="S19" t="s">
        <v>3706</v>
      </c>
      <c r="T19" t="s">
        <v>3707</v>
      </c>
      <c r="U19" s="52" t="s">
        <v>254</v>
      </c>
      <c r="V19">
        <v>7</v>
      </c>
    </row>
    <row r="20" spans="1:22" x14ac:dyDescent="0.25">
      <c r="A20" t="s">
        <v>46</v>
      </c>
      <c r="B20" t="s">
        <v>56</v>
      </c>
      <c r="C20">
        <v>100</v>
      </c>
      <c r="D20">
        <v>3</v>
      </c>
      <c r="E20" t="s">
        <v>3701</v>
      </c>
      <c r="F20">
        <v>464</v>
      </c>
      <c r="G20">
        <v>20</v>
      </c>
      <c r="H20" t="s">
        <v>47</v>
      </c>
      <c r="I20" t="s">
        <v>3702</v>
      </c>
      <c r="J20" t="s">
        <v>3703</v>
      </c>
      <c r="K20" t="s">
        <v>1339</v>
      </c>
      <c r="L20" t="s">
        <v>3704</v>
      </c>
      <c r="M20" t="s">
        <v>3705</v>
      </c>
      <c r="N20" t="s">
        <v>1338</v>
      </c>
      <c r="O20" t="s">
        <v>1222</v>
      </c>
      <c r="P20" t="s">
        <v>1190</v>
      </c>
      <c r="Q20" t="s">
        <v>1191</v>
      </c>
      <c r="R20" t="s">
        <v>24</v>
      </c>
      <c r="S20" t="s">
        <v>3706</v>
      </c>
      <c r="T20" t="s">
        <v>3707</v>
      </c>
      <c r="U20" s="53" t="s">
        <v>255</v>
      </c>
      <c r="V20">
        <v>7</v>
      </c>
    </row>
    <row r="21" spans="1:22" x14ac:dyDescent="0.25">
      <c r="A21" t="s">
        <v>30</v>
      </c>
      <c r="B21" t="s">
        <v>31</v>
      </c>
      <c r="C21">
        <v>65</v>
      </c>
      <c r="D21">
        <v>2</v>
      </c>
      <c r="E21" t="s">
        <v>3708</v>
      </c>
      <c r="F21">
        <v>150</v>
      </c>
      <c r="G21">
        <v>0</v>
      </c>
      <c r="H21" t="s">
        <v>1162</v>
      </c>
      <c r="I21" t="s">
        <v>3709</v>
      </c>
      <c r="J21" t="s">
        <v>1315</v>
      </c>
      <c r="K21" t="s">
        <v>23</v>
      </c>
      <c r="L21" t="s">
        <v>24</v>
      </c>
      <c r="M21" t="s">
        <v>3710</v>
      </c>
      <c r="N21" t="s">
        <v>23</v>
      </c>
      <c r="O21" t="s">
        <v>307</v>
      </c>
      <c r="P21" t="s">
        <v>26</v>
      </c>
      <c r="Q21" t="s">
        <v>27</v>
      </c>
      <c r="R21" t="s">
        <v>24</v>
      </c>
      <c r="S21" t="s">
        <v>3711</v>
      </c>
      <c r="T21" t="s">
        <v>3710</v>
      </c>
      <c r="U21" s="52" t="s">
        <v>850</v>
      </c>
      <c r="V21">
        <v>6</v>
      </c>
    </row>
    <row r="22" spans="1:22" x14ac:dyDescent="0.25">
      <c r="A22" t="s">
        <v>28</v>
      </c>
      <c r="B22" t="s">
        <v>29</v>
      </c>
      <c r="C22">
        <v>65</v>
      </c>
      <c r="D22">
        <v>1</v>
      </c>
      <c r="E22" t="s">
        <v>3708</v>
      </c>
      <c r="F22">
        <v>150</v>
      </c>
      <c r="G22">
        <v>0</v>
      </c>
      <c r="H22" t="s">
        <v>1162</v>
      </c>
      <c r="I22" t="s">
        <v>3709</v>
      </c>
      <c r="J22" t="s">
        <v>1315</v>
      </c>
      <c r="K22" t="s">
        <v>23</v>
      </c>
      <c r="L22" t="s">
        <v>24</v>
      </c>
      <c r="M22" t="s">
        <v>3710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3711</v>
      </c>
      <c r="T22" t="s">
        <v>3710</v>
      </c>
      <c r="U22" s="53" t="s">
        <v>851</v>
      </c>
      <c r="V22">
        <v>6</v>
      </c>
    </row>
    <row r="23" spans="1:22" x14ac:dyDescent="0.25">
      <c r="A23" t="s">
        <v>139</v>
      </c>
      <c r="B23" t="s">
        <v>112</v>
      </c>
      <c r="C23">
        <v>0</v>
      </c>
      <c r="D23">
        <v>3</v>
      </c>
      <c r="E23" t="s">
        <v>3712</v>
      </c>
      <c r="F23">
        <v>0</v>
      </c>
      <c r="G23">
        <v>0</v>
      </c>
      <c r="H23" t="s">
        <v>47</v>
      </c>
      <c r="I23" t="s">
        <v>3713</v>
      </c>
      <c r="J23" t="s">
        <v>3714</v>
      </c>
      <c r="K23" t="s">
        <v>1209</v>
      </c>
      <c r="L23" t="s">
        <v>3715</v>
      </c>
      <c r="M23" t="s">
        <v>3716</v>
      </c>
      <c r="N23" t="s">
        <v>1188</v>
      </c>
      <c r="O23" t="s">
        <v>1222</v>
      </c>
      <c r="P23" t="s">
        <v>1190</v>
      </c>
      <c r="Q23" t="s">
        <v>1191</v>
      </c>
      <c r="R23" t="s">
        <v>3717</v>
      </c>
      <c r="S23" t="s">
        <v>3718</v>
      </c>
      <c r="T23" t="s">
        <v>3716</v>
      </c>
      <c r="U23" s="52" t="s">
        <v>30</v>
      </c>
      <c r="V23">
        <v>5</v>
      </c>
    </row>
    <row r="24" spans="1:22" x14ac:dyDescent="0.25">
      <c r="A24" t="s">
        <v>20</v>
      </c>
      <c r="B24" t="s">
        <v>21</v>
      </c>
      <c r="C24">
        <v>0</v>
      </c>
      <c r="D24">
        <v>1</v>
      </c>
      <c r="E24" t="s">
        <v>3712</v>
      </c>
      <c r="F24">
        <v>0</v>
      </c>
      <c r="G24">
        <v>0</v>
      </c>
      <c r="H24" t="s">
        <v>47</v>
      </c>
      <c r="I24" t="s">
        <v>3713</v>
      </c>
      <c r="J24" t="s">
        <v>3714</v>
      </c>
      <c r="K24" t="s">
        <v>1209</v>
      </c>
      <c r="L24" t="s">
        <v>3715</v>
      </c>
      <c r="M24" t="s">
        <v>3716</v>
      </c>
      <c r="N24" t="s">
        <v>1188</v>
      </c>
      <c r="O24" t="s">
        <v>1222</v>
      </c>
      <c r="P24" t="s">
        <v>1190</v>
      </c>
      <c r="Q24" t="s">
        <v>1191</v>
      </c>
      <c r="R24" t="s">
        <v>3717</v>
      </c>
      <c r="S24" t="s">
        <v>3718</v>
      </c>
      <c r="T24" t="s">
        <v>3716</v>
      </c>
      <c r="U24" s="53" t="s">
        <v>31</v>
      </c>
      <c r="V24">
        <v>5</v>
      </c>
    </row>
    <row r="25" spans="1:22" x14ac:dyDescent="0.25">
      <c r="A25" t="s">
        <v>854</v>
      </c>
      <c r="B25" t="s">
        <v>855</v>
      </c>
      <c r="C25">
        <v>100</v>
      </c>
      <c r="D25">
        <v>1</v>
      </c>
      <c r="E25" t="s">
        <v>3719</v>
      </c>
      <c r="F25">
        <v>141</v>
      </c>
      <c r="G25">
        <v>41</v>
      </c>
      <c r="H25" t="s">
        <v>47</v>
      </c>
      <c r="I25" t="s">
        <v>3000</v>
      </c>
      <c r="J25" t="s">
        <v>3720</v>
      </c>
      <c r="K25" t="s">
        <v>1185</v>
      </c>
      <c r="L25" t="s">
        <v>2674</v>
      </c>
      <c r="M25" t="s">
        <v>3721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3722</v>
      </c>
      <c r="T25" t="s">
        <v>3723</v>
      </c>
      <c r="U25" s="52" t="s">
        <v>28</v>
      </c>
      <c r="V25">
        <v>7</v>
      </c>
    </row>
    <row r="26" spans="1:22" x14ac:dyDescent="0.25">
      <c r="A26" t="s">
        <v>30</v>
      </c>
      <c r="B26" t="s">
        <v>31</v>
      </c>
      <c r="C26">
        <v>65</v>
      </c>
      <c r="D26">
        <v>1</v>
      </c>
      <c r="E26" t="s">
        <v>3724</v>
      </c>
      <c r="F26">
        <v>150</v>
      </c>
      <c r="G26">
        <v>0</v>
      </c>
      <c r="H26" t="s">
        <v>1162</v>
      </c>
      <c r="I26" t="s">
        <v>3725</v>
      </c>
      <c r="J26" t="s">
        <v>303</v>
      </c>
      <c r="K26" t="s">
        <v>23</v>
      </c>
      <c r="L26" t="s">
        <v>24</v>
      </c>
      <c r="M26" t="s">
        <v>3726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3727</v>
      </c>
      <c r="T26" t="s">
        <v>3726</v>
      </c>
      <c r="U26" s="53" t="s">
        <v>29</v>
      </c>
      <c r="V26">
        <v>7</v>
      </c>
    </row>
    <row r="27" spans="1:22" x14ac:dyDescent="0.25">
      <c r="A27" t="s">
        <v>20</v>
      </c>
      <c r="B27" t="s">
        <v>21</v>
      </c>
      <c r="C27">
        <v>65</v>
      </c>
      <c r="D27">
        <v>1</v>
      </c>
      <c r="E27" t="s">
        <v>3724</v>
      </c>
      <c r="F27">
        <v>150</v>
      </c>
      <c r="G27">
        <v>0</v>
      </c>
      <c r="H27" t="s">
        <v>1162</v>
      </c>
      <c r="I27" t="s">
        <v>3725</v>
      </c>
      <c r="J27" t="s">
        <v>303</v>
      </c>
      <c r="K27" t="s">
        <v>23</v>
      </c>
      <c r="L27" t="s">
        <v>24</v>
      </c>
      <c r="M27" t="s">
        <v>3726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3727</v>
      </c>
      <c r="T27" t="s">
        <v>3726</v>
      </c>
      <c r="U27" s="52" t="s">
        <v>20</v>
      </c>
      <c r="V27">
        <v>5</v>
      </c>
    </row>
    <row r="28" spans="1:22" x14ac:dyDescent="0.25">
      <c r="A28" t="s">
        <v>28</v>
      </c>
      <c r="B28" t="s">
        <v>29</v>
      </c>
      <c r="C28">
        <v>65</v>
      </c>
      <c r="D28">
        <v>1</v>
      </c>
      <c r="E28" t="s">
        <v>3724</v>
      </c>
      <c r="F28">
        <v>150</v>
      </c>
      <c r="G28">
        <v>0</v>
      </c>
      <c r="H28" t="s">
        <v>1162</v>
      </c>
      <c r="I28" t="s">
        <v>3725</v>
      </c>
      <c r="J28" t="s">
        <v>303</v>
      </c>
      <c r="K28" t="s">
        <v>23</v>
      </c>
      <c r="L28" t="s">
        <v>24</v>
      </c>
      <c r="M28" t="s">
        <v>3726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3727</v>
      </c>
      <c r="T28" t="s">
        <v>3726</v>
      </c>
      <c r="U28" s="53" t="s">
        <v>21</v>
      </c>
      <c r="V28">
        <v>5</v>
      </c>
    </row>
    <row r="29" spans="1:22" x14ac:dyDescent="0.25">
      <c r="A29" t="s">
        <v>3728</v>
      </c>
      <c r="B29" t="s">
        <v>3729</v>
      </c>
      <c r="C29">
        <v>100</v>
      </c>
      <c r="D29">
        <v>1</v>
      </c>
      <c r="E29" t="s">
        <v>3730</v>
      </c>
      <c r="F29">
        <v>242</v>
      </c>
      <c r="G29">
        <v>20</v>
      </c>
      <c r="H29" t="s">
        <v>47</v>
      </c>
      <c r="I29" t="s">
        <v>2704</v>
      </c>
      <c r="J29" t="s">
        <v>2705</v>
      </c>
      <c r="K29" t="s">
        <v>2023</v>
      </c>
      <c r="L29" t="s">
        <v>2706</v>
      </c>
      <c r="M29" t="s">
        <v>3731</v>
      </c>
      <c r="N29" t="s">
        <v>1338</v>
      </c>
      <c r="O29" t="s">
        <v>1222</v>
      </c>
      <c r="P29" t="s">
        <v>1190</v>
      </c>
      <c r="Q29" t="s">
        <v>1191</v>
      </c>
      <c r="R29" t="s">
        <v>24</v>
      </c>
      <c r="S29" t="s">
        <v>3732</v>
      </c>
      <c r="T29" t="s">
        <v>3733</v>
      </c>
      <c r="U29" s="52" t="s">
        <v>115</v>
      </c>
      <c r="V29">
        <v>26</v>
      </c>
    </row>
    <row r="30" spans="1:22" x14ac:dyDescent="0.25">
      <c r="A30" t="s">
        <v>854</v>
      </c>
      <c r="B30" t="s">
        <v>855</v>
      </c>
      <c r="C30">
        <v>100</v>
      </c>
      <c r="D30">
        <v>1</v>
      </c>
      <c r="E30" t="s">
        <v>3730</v>
      </c>
      <c r="F30">
        <v>242</v>
      </c>
      <c r="G30">
        <v>20</v>
      </c>
      <c r="H30" t="s">
        <v>47</v>
      </c>
      <c r="I30" t="s">
        <v>2704</v>
      </c>
      <c r="J30" t="s">
        <v>2705</v>
      </c>
      <c r="K30" t="s">
        <v>2023</v>
      </c>
      <c r="L30" t="s">
        <v>2706</v>
      </c>
      <c r="M30" t="s">
        <v>3731</v>
      </c>
      <c r="N30" t="s">
        <v>1338</v>
      </c>
      <c r="O30" t="s">
        <v>1222</v>
      </c>
      <c r="P30" t="s">
        <v>1190</v>
      </c>
      <c r="Q30" t="s">
        <v>1191</v>
      </c>
      <c r="R30" t="s">
        <v>24</v>
      </c>
      <c r="S30" t="s">
        <v>3732</v>
      </c>
      <c r="T30" t="s">
        <v>3733</v>
      </c>
      <c r="U30" s="53" t="s">
        <v>116</v>
      </c>
      <c r="V30">
        <v>26</v>
      </c>
    </row>
    <row r="31" spans="1:22" x14ac:dyDescent="0.25">
      <c r="A31" t="s">
        <v>850</v>
      </c>
      <c r="B31" t="s">
        <v>851</v>
      </c>
      <c r="C31">
        <v>100</v>
      </c>
      <c r="D31">
        <v>1</v>
      </c>
      <c r="E31" t="s">
        <v>3730</v>
      </c>
      <c r="F31">
        <v>242</v>
      </c>
      <c r="G31">
        <v>20</v>
      </c>
      <c r="H31" t="s">
        <v>47</v>
      </c>
      <c r="I31" t="s">
        <v>2704</v>
      </c>
      <c r="J31" t="s">
        <v>2705</v>
      </c>
      <c r="K31" t="s">
        <v>2023</v>
      </c>
      <c r="L31" t="s">
        <v>2706</v>
      </c>
      <c r="M31" t="s">
        <v>3731</v>
      </c>
      <c r="N31" t="s">
        <v>1338</v>
      </c>
      <c r="O31" t="s">
        <v>1222</v>
      </c>
      <c r="P31" t="s">
        <v>1190</v>
      </c>
      <c r="Q31" t="s">
        <v>1191</v>
      </c>
      <c r="R31" t="s">
        <v>24</v>
      </c>
      <c r="S31" t="s">
        <v>3732</v>
      </c>
      <c r="T31" t="s">
        <v>3733</v>
      </c>
      <c r="U31" s="52" t="s">
        <v>3809</v>
      </c>
      <c r="V31">
        <v>40</v>
      </c>
    </row>
    <row r="32" spans="1:22" x14ac:dyDescent="0.25">
      <c r="A32" t="s">
        <v>254</v>
      </c>
      <c r="B32" t="s">
        <v>255</v>
      </c>
      <c r="C32">
        <v>100</v>
      </c>
      <c r="D32">
        <v>3</v>
      </c>
      <c r="E32" t="s">
        <v>3734</v>
      </c>
      <c r="F32">
        <v>252</v>
      </c>
      <c r="G32">
        <v>30</v>
      </c>
      <c r="H32" t="s">
        <v>47</v>
      </c>
      <c r="I32" t="s">
        <v>3735</v>
      </c>
      <c r="J32" t="s">
        <v>3736</v>
      </c>
      <c r="K32" t="s">
        <v>2953</v>
      </c>
      <c r="L32" t="s">
        <v>3737</v>
      </c>
      <c r="M32" t="s">
        <v>3738</v>
      </c>
      <c r="N32" t="s">
        <v>1338</v>
      </c>
      <c r="O32" t="s">
        <v>1189</v>
      </c>
      <c r="P32" t="s">
        <v>1190</v>
      </c>
      <c r="Q32" t="s">
        <v>27</v>
      </c>
      <c r="R32" t="s">
        <v>24</v>
      </c>
      <c r="S32" t="s">
        <v>3739</v>
      </c>
      <c r="T32" t="s">
        <v>3738</v>
      </c>
      <c r="U32" s="53" t="s">
        <v>3810</v>
      </c>
      <c r="V32">
        <v>40</v>
      </c>
    </row>
    <row r="33" spans="1:22" x14ac:dyDescent="0.25">
      <c r="A33" t="s">
        <v>850</v>
      </c>
      <c r="B33" t="s">
        <v>851</v>
      </c>
      <c r="C33">
        <v>100</v>
      </c>
      <c r="D33">
        <v>1</v>
      </c>
      <c r="E33" t="s">
        <v>3740</v>
      </c>
      <c r="F33">
        <v>259</v>
      </c>
      <c r="G33">
        <v>20</v>
      </c>
      <c r="H33" t="s">
        <v>47</v>
      </c>
      <c r="I33" t="s">
        <v>3741</v>
      </c>
      <c r="J33" t="s">
        <v>3742</v>
      </c>
      <c r="K33" t="s">
        <v>1286</v>
      </c>
      <c r="L33" t="s">
        <v>3743</v>
      </c>
      <c r="M33" t="s">
        <v>3744</v>
      </c>
      <c r="N33" t="s">
        <v>1338</v>
      </c>
      <c r="O33" t="s">
        <v>1222</v>
      </c>
      <c r="P33" t="s">
        <v>1190</v>
      </c>
      <c r="Q33" t="s">
        <v>1191</v>
      </c>
      <c r="R33" t="s">
        <v>24</v>
      </c>
      <c r="S33" t="s">
        <v>3745</v>
      </c>
      <c r="T33" t="s">
        <v>3746</v>
      </c>
      <c r="U33" s="52" t="s">
        <v>1309</v>
      </c>
      <c r="V33">
        <v>264</v>
      </c>
    </row>
    <row r="34" spans="1:22" x14ac:dyDescent="0.25">
      <c r="A34" t="s">
        <v>3728</v>
      </c>
      <c r="B34" t="s">
        <v>3729</v>
      </c>
      <c r="C34">
        <v>100</v>
      </c>
      <c r="D34">
        <v>2</v>
      </c>
      <c r="E34" t="s">
        <v>3740</v>
      </c>
      <c r="F34">
        <v>259</v>
      </c>
      <c r="G34">
        <v>20</v>
      </c>
      <c r="H34" t="s">
        <v>47</v>
      </c>
      <c r="I34" t="s">
        <v>3741</v>
      </c>
      <c r="J34" t="s">
        <v>3742</v>
      </c>
      <c r="K34" t="s">
        <v>1286</v>
      </c>
      <c r="L34" t="s">
        <v>3743</v>
      </c>
      <c r="M34" t="s">
        <v>3744</v>
      </c>
      <c r="N34" t="s">
        <v>1338</v>
      </c>
      <c r="O34" t="s">
        <v>1222</v>
      </c>
      <c r="P34" t="s">
        <v>1190</v>
      </c>
      <c r="Q34" t="s">
        <v>1191</v>
      </c>
      <c r="R34" t="s">
        <v>24</v>
      </c>
      <c r="S34" t="s">
        <v>3745</v>
      </c>
      <c r="T34" t="s">
        <v>3746</v>
      </c>
    </row>
    <row r="35" spans="1:22" x14ac:dyDescent="0.25">
      <c r="A35" t="s">
        <v>115</v>
      </c>
      <c r="B35" t="s">
        <v>116</v>
      </c>
      <c r="C35">
        <v>45</v>
      </c>
      <c r="D35">
        <v>3</v>
      </c>
      <c r="E35" t="s">
        <v>3747</v>
      </c>
      <c r="F35">
        <v>155</v>
      </c>
      <c r="G35">
        <v>20</v>
      </c>
      <c r="H35" t="s">
        <v>47</v>
      </c>
      <c r="I35" t="s">
        <v>1211</v>
      </c>
      <c r="J35" t="s">
        <v>1212</v>
      </c>
      <c r="K35" t="s">
        <v>1213</v>
      </c>
      <c r="L35" t="s">
        <v>1172</v>
      </c>
      <c r="M35" t="s">
        <v>3748</v>
      </c>
      <c r="N35" t="s">
        <v>23</v>
      </c>
      <c r="O35" t="s">
        <v>53</v>
      </c>
      <c r="P35" t="s">
        <v>54</v>
      </c>
      <c r="Q35" t="s">
        <v>55</v>
      </c>
      <c r="R35" t="s">
        <v>24</v>
      </c>
      <c r="S35" t="s">
        <v>3749</v>
      </c>
      <c r="T35" t="s">
        <v>3748</v>
      </c>
    </row>
    <row r="36" spans="1:22" x14ac:dyDescent="0.25">
      <c r="A36" t="s">
        <v>46</v>
      </c>
      <c r="B36" t="s">
        <v>56</v>
      </c>
      <c r="C36">
        <v>66.333333333333329</v>
      </c>
      <c r="D36">
        <v>3</v>
      </c>
      <c r="E36" t="s">
        <v>3750</v>
      </c>
      <c r="F36">
        <v>222</v>
      </c>
      <c r="G36">
        <v>0</v>
      </c>
      <c r="H36" t="s">
        <v>1162</v>
      </c>
      <c r="I36" t="s">
        <v>2976</v>
      </c>
      <c r="J36" t="s">
        <v>2977</v>
      </c>
      <c r="K36" t="s">
        <v>23</v>
      </c>
      <c r="L36" t="s">
        <v>24</v>
      </c>
      <c r="M36" t="s">
        <v>3751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3752</v>
      </c>
      <c r="T36" t="s">
        <v>3751</v>
      </c>
    </row>
    <row r="37" spans="1:22" x14ac:dyDescent="0.25">
      <c r="A37" t="s">
        <v>110</v>
      </c>
      <c r="B37" t="s">
        <v>146</v>
      </c>
      <c r="C37">
        <v>100</v>
      </c>
      <c r="D37">
        <v>1</v>
      </c>
      <c r="E37" t="s">
        <v>3753</v>
      </c>
      <c r="F37">
        <v>242</v>
      </c>
      <c r="G37">
        <v>20</v>
      </c>
      <c r="H37" t="s">
        <v>47</v>
      </c>
      <c r="I37" t="s">
        <v>1219</v>
      </c>
      <c r="J37" t="s">
        <v>1220</v>
      </c>
      <c r="K37" t="s">
        <v>613</v>
      </c>
      <c r="L37" t="s">
        <v>1221</v>
      </c>
      <c r="M37" t="s">
        <v>3754</v>
      </c>
      <c r="N37" t="s">
        <v>1338</v>
      </c>
      <c r="O37" t="s">
        <v>1222</v>
      </c>
      <c r="P37" t="s">
        <v>1190</v>
      </c>
      <c r="Q37" t="s">
        <v>1191</v>
      </c>
      <c r="R37" t="s">
        <v>24</v>
      </c>
      <c r="S37" t="s">
        <v>3755</v>
      </c>
      <c r="T37" t="s">
        <v>3756</v>
      </c>
    </row>
    <row r="38" spans="1:22" x14ac:dyDescent="0.25">
      <c r="A38" t="s">
        <v>46</v>
      </c>
      <c r="B38" t="s">
        <v>56</v>
      </c>
      <c r="C38">
        <v>100</v>
      </c>
      <c r="D38">
        <v>1</v>
      </c>
      <c r="E38" t="s">
        <v>3753</v>
      </c>
      <c r="F38">
        <v>242</v>
      </c>
      <c r="G38">
        <v>20</v>
      </c>
      <c r="H38" t="s">
        <v>47</v>
      </c>
      <c r="I38" t="s">
        <v>1219</v>
      </c>
      <c r="J38" t="s">
        <v>1220</v>
      </c>
      <c r="K38" t="s">
        <v>613</v>
      </c>
      <c r="L38" t="s">
        <v>1221</v>
      </c>
      <c r="M38" t="s">
        <v>3754</v>
      </c>
      <c r="N38" t="s">
        <v>1338</v>
      </c>
      <c r="O38" t="s">
        <v>1222</v>
      </c>
      <c r="P38" t="s">
        <v>1190</v>
      </c>
      <c r="Q38" t="s">
        <v>1191</v>
      </c>
      <c r="R38" t="s">
        <v>24</v>
      </c>
      <c r="S38" t="s">
        <v>3755</v>
      </c>
      <c r="T38" t="s">
        <v>3756</v>
      </c>
    </row>
    <row r="39" spans="1:22" x14ac:dyDescent="0.25">
      <c r="A39" t="s">
        <v>139</v>
      </c>
      <c r="B39" t="s">
        <v>112</v>
      </c>
      <c r="C39">
        <v>100</v>
      </c>
      <c r="D39">
        <v>1</v>
      </c>
      <c r="E39" t="s">
        <v>3753</v>
      </c>
      <c r="F39">
        <v>242</v>
      </c>
      <c r="G39">
        <v>20</v>
      </c>
      <c r="H39" t="s">
        <v>47</v>
      </c>
      <c r="I39" t="s">
        <v>1219</v>
      </c>
      <c r="J39" t="s">
        <v>1220</v>
      </c>
      <c r="K39" t="s">
        <v>613</v>
      </c>
      <c r="L39" t="s">
        <v>1221</v>
      </c>
      <c r="M39" t="s">
        <v>3754</v>
      </c>
      <c r="N39" t="s">
        <v>1338</v>
      </c>
      <c r="O39" t="s">
        <v>1222</v>
      </c>
      <c r="P39" t="s">
        <v>1190</v>
      </c>
      <c r="Q39" t="s">
        <v>1191</v>
      </c>
      <c r="R39" t="s">
        <v>24</v>
      </c>
      <c r="S39" t="s">
        <v>3755</v>
      </c>
      <c r="T39" t="s">
        <v>3756</v>
      </c>
    </row>
    <row r="40" spans="1:22" x14ac:dyDescent="0.25">
      <c r="A40" t="s">
        <v>46</v>
      </c>
      <c r="B40" t="s">
        <v>56</v>
      </c>
      <c r="C40">
        <v>100</v>
      </c>
      <c r="D40">
        <v>1</v>
      </c>
      <c r="E40" t="s">
        <v>3757</v>
      </c>
      <c r="F40">
        <v>269</v>
      </c>
      <c r="G40">
        <v>30</v>
      </c>
      <c r="H40" t="s">
        <v>47</v>
      </c>
      <c r="I40" t="s">
        <v>3758</v>
      </c>
      <c r="J40" t="s">
        <v>3759</v>
      </c>
      <c r="K40" t="s">
        <v>2687</v>
      </c>
      <c r="L40" t="s">
        <v>3760</v>
      </c>
      <c r="M40" t="s">
        <v>3761</v>
      </c>
      <c r="N40" t="s">
        <v>1338</v>
      </c>
      <c r="O40" t="s">
        <v>1189</v>
      </c>
      <c r="P40" t="s">
        <v>1190</v>
      </c>
      <c r="Q40" t="s">
        <v>27</v>
      </c>
      <c r="R40" t="s">
        <v>24</v>
      </c>
      <c r="S40" t="s">
        <v>3762</v>
      </c>
      <c r="T40" t="s">
        <v>3761</v>
      </c>
    </row>
    <row r="41" spans="1:22" x14ac:dyDescent="0.25">
      <c r="A41" t="s">
        <v>110</v>
      </c>
      <c r="B41" t="s">
        <v>146</v>
      </c>
      <c r="C41">
        <v>100</v>
      </c>
      <c r="D41">
        <v>1</v>
      </c>
      <c r="E41" t="s">
        <v>3757</v>
      </c>
      <c r="F41">
        <v>269</v>
      </c>
      <c r="G41">
        <v>30</v>
      </c>
      <c r="H41" t="s">
        <v>47</v>
      </c>
      <c r="I41" t="s">
        <v>3758</v>
      </c>
      <c r="J41" t="s">
        <v>3759</v>
      </c>
      <c r="K41" t="s">
        <v>2687</v>
      </c>
      <c r="L41" t="s">
        <v>3760</v>
      </c>
      <c r="M41" t="s">
        <v>3761</v>
      </c>
      <c r="N41" t="s">
        <v>1338</v>
      </c>
      <c r="O41" t="s">
        <v>1189</v>
      </c>
      <c r="P41" t="s">
        <v>1190</v>
      </c>
      <c r="Q41" t="s">
        <v>27</v>
      </c>
      <c r="R41" t="s">
        <v>24</v>
      </c>
      <c r="S41" t="s">
        <v>3762</v>
      </c>
      <c r="T41" t="s">
        <v>3761</v>
      </c>
    </row>
    <row r="42" spans="1:22" x14ac:dyDescent="0.25">
      <c r="A42" t="s">
        <v>139</v>
      </c>
      <c r="B42" t="s">
        <v>112</v>
      </c>
      <c r="C42">
        <v>100</v>
      </c>
      <c r="D42">
        <v>1</v>
      </c>
      <c r="E42" t="s">
        <v>3757</v>
      </c>
      <c r="F42">
        <v>269</v>
      </c>
      <c r="G42">
        <v>30</v>
      </c>
      <c r="H42" t="s">
        <v>47</v>
      </c>
      <c r="I42" t="s">
        <v>3758</v>
      </c>
      <c r="J42" t="s">
        <v>3759</v>
      </c>
      <c r="K42" t="s">
        <v>2687</v>
      </c>
      <c r="L42" t="s">
        <v>3760</v>
      </c>
      <c r="M42" t="s">
        <v>3761</v>
      </c>
      <c r="N42" t="s">
        <v>1338</v>
      </c>
      <c r="O42" t="s">
        <v>1189</v>
      </c>
      <c r="P42" t="s">
        <v>1190</v>
      </c>
      <c r="Q42" t="s">
        <v>27</v>
      </c>
      <c r="R42" t="s">
        <v>24</v>
      </c>
      <c r="S42" t="s">
        <v>3762</v>
      </c>
      <c r="T42" t="s">
        <v>3761</v>
      </c>
    </row>
    <row r="43" spans="1:22" x14ac:dyDescent="0.25">
      <c r="A43" t="s">
        <v>850</v>
      </c>
      <c r="B43" t="s">
        <v>851</v>
      </c>
      <c r="C43">
        <v>100</v>
      </c>
      <c r="D43">
        <v>1</v>
      </c>
      <c r="E43" t="s">
        <v>3763</v>
      </c>
      <c r="F43">
        <v>259</v>
      </c>
      <c r="G43">
        <v>20</v>
      </c>
      <c r="H43" t="s">
        <v>47</v>
      </c>
      <c r="I43" t="s">
        <v>3764</v>
      </c>
      <c r="J43" t="s">
        <v>3765</v>
      </c>
      <c r="K43" t="s">
        <v>3766</v>
      </c>
      <c r="L43" t="s">
        <v>3767</v>
      </c>
      <c r="M43" t="s">
        <v>3768</v>
      </c>
      <c r="N43" t="s">
        <v>1338</v>
      </c>
      <c r="O43" t="s">
        <v>1222</v>
      </c>
      <c r="P43" t="s">
        <v>1190</v>
      </c>
      <c r="Q43" t="s">
        <v>1191</v>
      </c>
      <c r="R43" t="s">
        <v>24</v>
      </c>
      <c r="S43" t="s">
        <v>3769</v>
      </c>
      <c r="T43" t="s">
        <v>3770</v>
      </c>
    </row>
    <row r="44" spans="1:22" x14ac:dyDescent="0.25">
      <c r="A44" t="s">
        <v>3771</v>
      </c>
      <c r="B44" t="s">
        <v>3772</v>
      </c>
      <c r="C44">
        <v>100</v>
      </c>
      <c r="D44">
        <v>1</v>
      </c>
      <c r="E44" t="s">
        <v>3763</v>
      </c>
      <c r="F44">
        <v>259</v>
      </c>
      <c r="G44">
        <v>20</v>
      </c>
      <c r="H44" t="s">
        <v>47</v>
      </c>
      <c r="I44" t="s">
        <v>3764</v>
      </c>
      <c r="J44" t="s">
        <v>3765</v>
      </c>
      <c r="K44" t="s">
        <v>3766</v>
      </c>
      <c r="L44" t="s">
        <v>3767</v>
      </c>
      <c r="M44" t="s">
        <v>3768</v>
      </c>
      <c r="N44" t="s">
        <v>1338</v>
      </c>
      <c r="O44" t="s">
        <v>1222</v>
      </c>
      <c r="P44" t="s">
        <v>1190</v>
      </c>
      <c r="Q44" t="s">
        <v>1191</v>
      </c>
      <c r="R44" t="s">
        <v>24</v>
      </c>
      <c r="S44" t="s">
        <v>3769</v>
      </c>
      <c r="T44" t="s">
        <v>3770</v>
      </c>
    </row>
    <row r="45" spans="1:22" x14ac:dyDescent="0.25">
      <c r="A45" t="s">
        <v>3728</v>
      </c>
      <c r="B45" t="s">
        <v>3729</v>
      </c>
      <c r="C45">
        <v>100</v>
      </c>
      <c r="D45">
        <v>1</v>
      </c>
      <c r="E45" t="s">
        <v>3763</v>
      </c>
      <c r="F45">
        <v>259</v>
      </c>
      <c r="G45">
        <v>20</v>
      </c>
      <c r="H45" t="s">
        <v>47</v>
      </c>
      <c r="I45" t="s">
        <v>3764</v>
      </c>
      <c r="J45" t="s">
        <v>3765</v>
      </c>
      <c r="K45" t="s">
        <v>3766</v>
      </c>
      <c r="L45" t="s">
        <v>3767</v>
      </c>
      <c r="M45" t="s">
        <v>3768</v>
      </c>
      <c r="N45" t="s">
        <v>1338</v>
      </c>
      <c r="O45" t="s">
        <v>1222</v>
      </c>
      <c r="P45" t="s">
        <v>1190</v>
      </c>
      <c r="Q45" t="s">
        <v>1191</v>
      </c>
      <c r="R45" t="s">
        <v>24</v>
      </c>
      <c r="S45" t="s">
        <v>3769</v>
      </c>
      <c r="T45" t="s">
        <v>3770</v>
      </c>
    </row>
    <row r="46" spans="1:22" x14ac:dyDescent="0.25">
      <c r="A46" t="s">
        <v>254</v>
      </c>
      <c r="B46" t="s">
        <v>255</v>
      </c>
      <c r="C46">
        <v>100</v>
      </c>
      <c r="D46">
        <v>1</v>
      </c>
      <c r="E46" t="s">
        <v>3773</v>
      </c>
      <c r="F46">
        <v>242</v>
      </c>
      <c r="G46">
        <v>20</v>
      </c>
      <c r="H46" t="s">
        <v>47</v>
      </c>
      <c r="I46" t="s">
        <v>3774</v>
      </c>
      <c r="J46" t="s">
        <v>3775</v>
      </c>
      <c r="K46" t="s">
        <v>1331</v>
      </c>
      <c r="L46" t="s">
        <v>3776</v>
      </c>
      <c r="M46" t="s">
        <v>3777</v>
      </c>
      <c r="N46" t="s">
        <v>1338</v>
      </c>
      <c r="O46" t="s">
        <v>1222</v>
      </c>
      <c r="P46" t="s">
        <v>1190</v>
      </c>
      <c r="Q46" t="s">
        <v>1191</v>
      </c>
      <c r="R46" t="s">
        <v>24</v>
      </c>
      <c r="S46" t="s">
        <v>3778</v>
      </c>
      <c r="T46" t="s">
        <v>3779</v>
      </c>
    </row>
    <row r="47" spans="1:22" x14ac:dyDescent="0.25">
      <c r="A47" t="s">
        <v>854</v>
      </c>
      <c r="B47" t="s">
        <v>855</v>
      </c>
      <c r="C47">
        <v>100</v>
      </c>
      <c r="D47">
        <v>1</v>
      </c>
      <c r="E47" t="s">
        <v>3773</v>
      </c>
      <c r="F47">
        <v>242</v>
      </c>
      <c r="G47">
        <v>20</v>
      </c>
      <c r="H47" t="s">
        <v>47</v>
      </c>
      <c r="I47" t="s">
        <v>3774</v>
      </c>
      <c r="J47" t="s">
        <v>3775</v>
      </c>
      <c r="K47" t="s">
        <v>1331</v>
      </c>
      <c r="L47" t="s">
        <v>3776</v>
      </c>
      <c r="M47" t="s">
        <v>3777</v>
      </c>
      <c r="N47" t="s">
        <v>1338</v>
      </c>
      <c r="O47" t="s">
        <v>1222</v>
      </c>
      <c r="P47" t="s">
        <v>1190</v>
      </c>
      <c r="Q47" t="s">
        <v>1191</v>
      </c>
      <c r="R47" t="s">
        <v>24</v>
      </c>
      <c r="S47" t="s">
        <v>3778</v>
      </c>
      <c r="T47" t="s">
        <v>3779</v>
      </c>
    </row>
    <row r="48" spans="1:22" x14ac:dyDescent="0.25">
      <c r="A48" t="s">
        <v>3771</v>
      </c>
      <c r="B48" t="s">
        <v>3772</v>
      </c>
      <c r="C48">
        <v>100</v>
      </c>
      <c r="D48">
        <v>1</v>
      </c>
      <c r="E48" t="s">
        <v>3773</v>
      </c>
      <c r="F48">
        <v>242</v>
      </c>
      <c r="G48">
        <v>20</v>
      </c>
      <c r="H48" t="s">
        <v>47</v>
      </c>
      <c r="I48" t="s">
        <v>3774</v>
      </c>
      <c r="J48" t="s">
        <v>3775</v>
      </c>
      <c r="K48" t="s">
        <v>1331</v>
      </c>
      <c r="L48" t="s">
        <v>3776</v>
      </c>
      <c r="M48" t="s">
        <v>3777</v>
      </c>
      <c r="N48" t="s">
        <v>1338</v>
      </c>
      <c r="O48" t="s">
        <v>1222</v>
      </c>
      <c r="P48" t="s">
        <v>1190</v>
      </c>
      <c r="Q48" t="s">
        <v>1191</v>
      </c>
      <c r="R48" t="s">
        <v>24</v>
      </c>
      <c r="S48" t="s">
        <v>3778</v>
      </c>
      <c r="T48" t="s">
        <v>3780</v>
      </c>
    </row>
    <row r="49" spans="1:20" x14ac:dyDescent="0.25">
      <c r="A49" t="s">
        <v>110</v>
      </c>
      <c r="B49" t="s">
        <v>146</v>
      </c>
      <c r="C49">
        <v>100</v>
      </c>
      <c r="D49">
        <v>1</v>
      </c>
      <c r="E49" t="s">
        <v>3781</v>
      </c>
      <c r="F49">
        <v>252</v>
      </c>
      <c r="G49">
        <v>30</v>
      </c>
      <c r="H49" t="s">
        <v>47</v>
      </c>
      <c r="I49" t="s">
        <v>3782</v>
      </c>
      <c r="J49" t="s">
        <v>3783</v>
      </c>
      <c r="K49" t="s">
        <v>3012</v>
      </c>
      <c r="L49" t="s">
        <v>3784</v>
      </c>
      <c r="M49" t="s">
        <v>3780</v>
      </c>
      <c r="N49" t="s">
        <v>1338</v>
      </c>
      <c r="O49" t="s">
        <v>1189</v>
      </c>
      <c r="P49" t="s">
        <v>1190</v>
      </c>
      <c r="Q49" t="s">
        <v>27</v>
      </c>
      <c r="R49" t="s">
        <v>24</v>
      </c>
      <c r="S49" t="s">
        <v>3785</v>
      </c>
      <c r="T49" t="s">
        <v>3780</v>
      </c>
    </row>
    <row r="50" spans="1:20" x14ac:dyDescent="0.25">
      <c r="A50" t="s">
        <v>46</v>
      </c>
      <c r="B50" t="s">
        <v>56</v>
      </c>
      <c r="C50">
        <v>100</v>
      </c>
      <c r="D50">
        <v>1</v>
      </c>
      <c r="E50" t="s">
        <v>3781</v>
      </c>
      <c r="F50">
        <v>252</v>
      </c>
      <c r="G50">
        <v>30</v>
      </c>
      <c r="H50" t="s">
        <v>47</v>
      </c>
      <c r="I50" t="s">
        <v>3782</v>
      </c>
      <c r="J50" t="s">
        <v>3783</v>
      </c>
      <c r="K50" t="s">
        <v>3012</v>
      </c>
      <c r="L50" t="s">
        <v>3784</v>
      </c>
      <c r="M50" t="s">
        <v>3780</v>
      </c>
      <c r="N50" t="s">
        <v>1338</v>
      </c>
      <c r="O50" t="s">
        <v>1189</v>
      </c>
      <c r="P50" t="s">
        <v>1190</v>
      </c>
      <c r="Q50" t="s">
        <v>27</v>
      </c>
      <c r="R50" t="s">
        <v>24</v>
      </c>
      <c r="S50" t="s">
        <v>3785</v>
      </c>
      <c r="T50" t="s">
        <v>3780</v>
      </c>
    </row>
    <row r="51" spans="1:20" x14ac:dyDescent="0.25">
      <c r="A51" t="s">
        <v>139</v>
      </c>
      <c r="B51" t="s">
        <v>112</v>
      </c>
      <c r="C51">
        <v>100</v>
      </c>
      <c r="D51">
        <v>1</v>
      </c>
      <c r="E51" t="s">
        <v>3781</v>
      </c>
      <c r="F51">
        <v>252</v>
      </c>
      <c r="G51">
        <v>30</v>
      </c>
      <c r="H51" t="s">
        <v>47</v>
      </c>
      <c r="I51" t="s">
        <v>3782</v>
      </c>
      <c r="J51" t="s">
        <v>3783</v>
      </c>
      <c r="K51" t="s">
        <v>3012</v>
      </c>
      <c r="L51" t="s">
        <v>3784</v>
      </c>
      <c r="M51" t="s">
        <v>3780</v>
      </c>
      <c r="N51" t="s">
        <v>1338</v>
      </c>
      <c r="O51" t="s">
        <v>1189</v>
      </c>
      <c r="P51" t="s">
        <v>1190</v>
      </c>
      <c r="Q51" t="s">
        <v>27</v>
      </c>
      <c r="R51" t="s">
        <v>24</v>
      </c>
      <c r="S51" t="s">
        <v>3785</v>
      </c>
      <c r="T51" t="s">
        <v>3780</v>
      </c>
    </row>
    <row r="52" spans="1:20" x14ac:dyDescent="0.25">
      <c r="A52" t="s">
        <v>110</v>
      </c>
      <c r="B52" t="s">
        <v>146</v>
      </c>
      <c r="C52">
        <v>100</v>
      </c>
      <c r="D52">
        <v>1</v>
      </c>
      <c r="E52" t="s">
        <v>3786</v>
      </c>
      <c r="F52">
        <v>508</v>
      </c>
      <c r="G52">
        <v>30</v>
      </c>
      <c r="H52" t="s">
        <v>47</v>
      </c>
      <c r="I52" t="s">
        <v>2688</v>
      </c>
      <c r="J52" t="s">
        <v>3787</v>
      </c>
      <c r="K52" t="s">
        <v>2689</v>
      </c>
      <c r="L52" t="s">
        <v>2690</v>
      </c>
      <c r="M52" t="s">
        <v>3788</v>
      </c>
      <c r="N52" t="s">
        <v>1338</v>
      </c>
      <c r="O52" t="s">
        <v>1189</v>
      </c>
      <c r="P52" t="s">
        <v>1190</v>
      </c>
      <c r="Q52" t="s">
        <v>27</v>
      </c>
      <c r="R52" t="s">
        <v>24</v>
      </c>
      <c r="S52" t="s">
        <v>3789</v>
      </c>
      <c r="T52" t="s">
        <v>3788</v>
      </c>
    </row>
    <row r="53" spans="1:20" x14ac:dyDescent="0.25">
      <c r="A53" t="s">
        <v>139</v>
      </c>
      <c r="B53" t="s">
        <v>112</v>
      </c>
      <c r="C53">
        <v>100</v>
      </c>
      <c r="D53">
        <v>1</v>
      </c>
      <c r="E53" t="s">
        <v>3786</v>
      </c>
      <c r="F53">
        <v>508</v>
      </c>
      <c r="G53">
        <v>30</v>
      </c>
      <c r="H53" t="s">
        <v>47</v>
      </c>
      <c r="I53" t="s">
        <v>2688</v>
      </c>
      <c r="J53" t="s">
        <v>3787</v>
      </c>
      <c r="K53" t="s">
        <v>2689</v>
      </c>
      <c r="L53" t="s">
        <v>2690</v>
      </c>
      <c r="M53" t="s">
        <v>3788</v>
      </c>
      <c r="N53" t="s">
        <v>1338</v>
      </c>
      <c r="O53" t="s">
        <v>1189</v>
      </c>
      <c r="P53" t="s">
        <v>1190</v>
      </c>
      <c r="Q53" t="s">
        <v>27</v>
      </c>
      <c r="R53" t="s">
        <v>24</v>
      </c>
      <c r="S53" t="s">
        <v>3789</v>
      </c>
      <c r="T53" t="s">
        <v>3788</v>
      </c>
    </row>
    <row r="54" spans="1:20" x14ac:dyDescent="0.25">
      <c r="A54" t="s">
        <v>46</v>
      </c>
      <c r="B54" t="s">
        <v>56</v>
      </c>
      <c r="C54">
        <v>100</v>
      </c>
      <c r="D54">
        <v>1</v>
      </c>
      <c r="E54" t="s">
        <v>3786</v>
      </c>
      <c r="F54">
        <v>508</v>
      </c>
      <c r="G54">
        <v>30</v>
      </c>
      <c r="H54" t="s">
        <v>47</v>
      </c>
      <c r="I54" t="s">
        <v>2688</v>
      </c>
      <c r="J54" t="s">
        <v>3787</v>
      </c>
      <c r="K54" t="s">
        <v>2689</v>
      </c>
      <c r="L54" t="s">
        <v>2690</v>
      </c>
      <c r="M54" t="s">
        <v>3788</v>
      </c>
      <c r="N54" t="s">
        <v>1338</v>
      </c>
      <c r="O54" t="s">
        <v>1189</v>
      </c>
      <c r="P54" t="s">
        <v>1190</v>
      </c>
      <c r="Q54" t="s">
        <v>27</v>
      </c>
      <c r="R54" t="s">
        <v>24</v>
      </c>
      <c r="S54" t="s">
        <v>3789</v>
      </c>
      <c r="T54" t="s">
        <v>3788</v>
      </c>
    </row>
    <row r="55" spans="1:20" x14ac:dyDescent="0.25">
      <c r="A55" t="s">
        <v>850</v>
      </c>
      <c r="B55" t="s">
        <v>851</v>
      </c>
      <c r="C55">
        <v>100</v>
      </c>
      <c r="D55">
        <v>1</v>
      </c>
      <c r="E55" t="s">
        <v>3786</v>
      </c>
      <c r="F55">
        <v>508</v>
      </c>
      <c r="G55">
        <v>30</v>
      </c>
      <c r="H55" t="s">
        <v>47</v>
      </c>
      <c r="I55" t="s">
        <v>2688</v>
      </c>
      <c r="J55" t="s">
        <v>3787</v>
      </c>
      <c r="K55" t="s">
        <v>2689</v>
      </c>
      <c r="L55" t="s">
        <v>2690</v>
      </c>
      <c r="M55" t="s">
        <v>3788</v>
      </c>
      <c r="N55" t="s">
        <v>1338</v>
      </c>
      <c r="O55" t="s">
        <v>1189</v>
      </c>
      <c r="P55" t="s">
        <v>1190</v>
      </c>
      <c r="Q55" t="s">
        <v>27</v>
      </c>
      <c r="R55" t="s">
        <v>24</v>
      </c>
      <c r="S55" t="s">
        <v>3789</v>
      </c>
      <c r="T55" t="s">
        <v>3788</v>
      </c>
    </row>
    <row r="56" spans="1:20" x14ac:dyDescent="0.25">
      <c r="A56" t="s">
        <v>254</v>
      </c>
      <c r="B56" t="s">
        <v>255</v>
      </c>
      <c r="C56">
        <v>100</v>
      </c>
      <c r="D56">
        <v>1</v>
      </c>
      <c r="E56" t="s">
        <v>3786</v>
      </c>
      <c r="F56">
        <v>508</v>
      </c>
      <c r="G56">
        <v>30</v>
      </c>
      <c r="H56" t="s">
        <v>47</v>
      </c>
      <c r="I56" t="s">
        <v>2688</v>
      </c>
      <c r="J56" t="s">
        <v>3787</v>
      </c>
      <c r="K56" t="s">
        <v>2689</v>
      </c>
      <c r="L56" t="s">
        <v>2690</v>
      </c>
      <c r="M56" t="s">
        <v>3788</v>
      </c>
      <c r="N56" t="s">
        <v>1338</v>
      </c>
      <c r="O56" t="s">
        <v>1189</v>
      </c>
      <c r="P56" t="s">
        <v>1190</v>
      </c>
      <c r="Q56" t="s">
        <v>27</v>
      </c>
      <c r="R56" t="s">
        <v>24</v>
      </c>
      <c r="S56" t="s">
        <v>3789</v>
      </c>
      <c r="T56" t="s">
        <v>3788</v>
      </c>
    </row>
    <row r="57" spans="1:20" x14ac:dyDescent="0.25">
      <c r="A57" t="s">
        <v>854</v>
      </c>
      <c r="B57" t="s">
        <v>855</v>
      </c>
      <c r="C57">
        <v>100</v>
      </c>
      <c r="D57">
        <v>1</v>
      </c>
      <c r="E57" t="s">
        <v>3786</v>
      </c>
      <c r="F57">
        <v>508</v>
      </c>
      <c r="G57">
        <v>30</v>
      </c>
      <c r="H57" t="s">
        <v>47</v>
      </c>
      <c r="I57" t="s">
        <v>2688</v>
      </c>
      <c r="J57" t="s">
        <v>3787</v>
      </c>
      <c r="K57" t="s">
        <v>2689</v>
      </c>
      <c r="L57" t="s">
        <v>2690</v>
      </c>
      <c r="M57" t="s">
        <v>3788</v>
      </c>
      <c r="N57" t="s">
        <v>1338</v>
      </c>
      <c r="O57" t="s">
        <v>1189</v>
      </c>
      <c r="P57" t="s">
        <v>1190</v>
      </c>
      <c r="Q57" t="s">
        <v>27</v>
      </c>
      <c r="R57" t="s">
        <v>24</v>
      </c>
      <c r="S57" t="s">
        <v>3789</v>
      </c>
      <c r="T57" t="s">
        <v>3788</v>
      </c>
    </row>
    <row r="58" spans="1:20" x14ac:dyDescent="0.25">
      <c r="A58" t="s">
        <v>139</v>
      </c>
      <c r="B58" t="s">
        <v>112</v>
      </c>
      <c r="C58">
        <v>83.333333333333329</v>
      </c>
      <c r="D58">
        <v>3</v>
      </c>
      <c r="E58" t="s">
        <v>3790</v>
      </c>
      <c r="F58">
        <v>222</v>
      </c>
      <c r="G58">
        <v>0</v>
      </c>
      <c r="H58" t="s">
        <v>1162</v>
      </c>
      <c r="I58" t="s">
        <v>3791</v>
      </c>
      <c r="J58" t="s">
        <v>305</v>
      </c>
      <c r="K58" t="s">
        <v>23</v>
      </c>
      <c r="L58" t="s">
        <v>24</v>
      </c>
      <c r="M58" t="s">
        <v>3792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3793</v>
      </c>
      <c r="T58" t="s">
        <v>3792</v>
      </c>
    </row>
    <row r="59" spans="1:20" x14ac:dyDescent="0.25">
      <c r="A59" t="s">
        <v>46</v>
      </c>
      <c r="B59" t="s">
        <v>56</v>
      </c>
      <c r="C59">
        <v>66.333333333333329</v>
      </c>
      <c r="D59">
        <v>6</v>
      </c>
      <c r="E59" t="s">
        <v>3794</v>
      </c>
      <c r="F59">
        <v>518</v>
      </c>
      <c r="G59">
        <v>48</v>
      </c>
      <c r="H59" t="s">
        <v>47</v>
      </c>
      <c r="I59" t="s">
        <v>1302</v>
      </c>
      <c r="J59" t="s">
        <v>2968</v>
      </c>
      <c r="K59" t="s">
        <v>1230</v>
      </c>
      <c r="L59" t="s">
        <v>2033</v>
      </c>
      <c r="M59" t="s">
        <v>3795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3796</v>
      </c>
      <c r="T59" t="s">
        <v>3797</v>
      </c>
    </row>
    <row r="60" spans="1:20" x14ac:dyDescent="0.25">
      <c r="A60" t="s">
        <v>3691</v>
      </c>
      <c r="B60" t="s">
        <v>3798</v>
      </c>
      <c r="C60">
        <v>95</v>
      </c>
      <c r="D60">
        <v>1</v>
      </c>
      <c r="E60" t="s">
        <v>3799</v>
      </c>
      <c r="F60">
        <v>140</v>
      </c>
      <c r="G60">
        <v>45</v>
      </c>
      <c r="H60" t="s">
        <v>47</v>
      </c>
      <c r="I60" t="s">
        <v>1343</v>
      </c>
      <c r="J60" t="s">
        <v>1344</v>
      </c>
      <c r="K60" t="s">
        <v>1345</v>
      </c>
      <c r="L60" t="s">
        <v>1346</v>
      </c>
      <c r="M60" t="s">
        <v>3800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3801</v>
      </c>
      <c r="T60" t="s">
        <v>3800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3802</v>
      </c>
      <c r="F61">
        <v>124.94</v>
      </c>
      <c r="G61">
        <v>7</v>
      </c>
      <c r="H61" t="s">
        <v>47</v>
      </c>
      <c r="I61" t="s">
        <v>3025</v>
      </c>
      <c r="J61" t="s">
        <v>3803</v>
      </c>
      <c r="K61" t="s">
        <v>350</v>
      </c>
      <c r="L61" t="s">
        <v>3026</v>
      </c>
      <c r="M61" t="s">
        <v>3804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3805</v>
      </c>
      <c r="T61" t="s">
        <v>3804</v>
      </c>
    </row>
    <row r="62" spans="1:20" x14ac:dyDescent="0.25">
      <c r="A62" t="s">
        <v>28</v>
      </c>
      <c r="B62" t="s">
        <v>29</v>
      </c>
      <c r="C62">
        <v>50</v>
      </c>
      <c r="D62">
        <v>1</v>
      </c>
      <c r="E62" t="s">
        <v>3802</v>
      </c>
      <c r="F62">
        <v>124.94</v>
      </c>
      <c r="G62">
        <v>7</v>
      </c>
      <c r="H62" t="s">
        <v>47</v>
      </c>
      <c r="I62" t="s">
        <v>3025</v>
      </c>
      <c r="J62" t="s">
        <v>3803</v>
      </c>
      <c r="K62" t="s">
        <v>350</v>
      </c>
      <c r="L62" t="s">
        <v>3026</v>
      </c>
      <c r="M62" t="s">
        <v>3804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3805</v>
      </c>
      <c r="T62" t="s">
        <v>3804</v>
      </c>
    </row>
    <row r="63" spans="1:20" x14ac:dyDescent="0.25">
      <c r="A63" t="s">
        <v>30</v>
      </c>
      <c r="B63" t="s">
        <v>31</v>
      </c>
      <c r="C63">
        <v>50</v>
      </c>
      <c r="D63">
        <v>1</v>
      </c>
      <c r="E63" t="s">
        <v>3802</v>
      </c>
      <c r="F63">
        <v>124.94</v>
      </c>
      <c r="G63">
        <v>7</v>
      </c>
      <c r="H63" t="s">
        <v>47</v>
      </c>
      <c r="I63" t="s">
        <v>3025</v>
      </c>
      <c r="J63" t="s">
        <v>3803</v>
      </c>
      <c r="K63" t="s">
        <v>350</v>
      </c>
      <c r="L63" t="s">
        <v>3026</v>
      </c>
      <c r="M63" t="s">
        <v>3804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3805</v>
      </c>
      <c r="T63" t="s">
        <v>3804</v>
      </c>
    </row>
    <row r="64" spans="1:20" x14ac:dyDescent="0.25">
      <c r="A64" t="s">
        <v>46</v>
      </c>
      <c r="B64" t="s">
        <v>56</v>
      </c>
      <c r="C64">
        <v>66.333333333333329</v>
      </c>
      <c r="D64">
        <v>6</v>
      </c>
      <c r="E64" t="s">
        <v>3806</v>
      </c>
      <c r="F64">
        <v>586</v>
      </c>
      <c r="G64">
        <v>0</v>
      </c>
      <c r="H64" t="s">
        <v>1162</v>
      </c>
      <c r="I64" t="s">
        <v>2982</v>
      </c>
      <c r="J64" t="s">
        <v>339</v>
      </c>
      <c r="K64" t="s">
        <v>23</v>
      </c>
      <c r="L64" t="s">
        <v>24</v>
      </c>
      <c r="M64" t="s">
        <v>3807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3808</v>
      </c>
      <c r="T64" t="s">
        <v>3807</v>
      </c>
    </row>
    <row r="65" spans="1:20" x14ac:dyDescent="0.25">
      <c r="A65" t="s">
        <v>3809</v>
      </c>
      <c r="B65" t="s">
        <v>3810</v>
      </c>
      <c r="C65">
        <v>25</v>
      </c>
      <c r="D65">
        <v>4</v>
      </c>
      <c r="E65" t="s">
        <v>3806</v>
      </c>
      <c r="F65">
        <v>586</v>
      </c>
      <c r="G65">
        <v>0</v>
      </c>
      <c r="H65" t="s">
        <v>1162</v>
      </c>
      <c r="I65" t="s">
        <v>2982</v>
      </c>
      <c r="J65" t="s">
        <v>339</v>
      </c>
      <c r="K65" t="s">
        <v>23</v>
      </c>
      <c r="L65" t="s">
        <v>24</v>
      </c>
      <c r="M65" t="s">
        <v>3807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3808</v>
      </c>
      <c r="T65" t="s">
        <v>3807</v>
      </c>
    </row>
    <row r="66" spans="1:20" x14ac:dyDescent="0.25">
      <c r="A66" t="s">
        <v>115</v>
      </c>
      <c r="B66" t="s">
        <v>116</v>
      </c>
      <c r="C66">
        <v>45</v>
      </c>
      <c r="D66">
        <v>1</v>
      </c>
      <c r="E66" t="s">
        <v>3806</v>
      </c>
      <c r="F66">
        <v>586</v>
      </c>
      <c r="G66">
        <v>0</v>
      </c>
      <c r="H66" t="s">
        <v>1162</v>
      </c>
      <c r="I66" t="s">
        <v>2982</v>
      </c>
      <c r="J66" t="s">
        <v>339</v>
      </c>
      <c r="K66" t="s">
        <v>23</v>
      </c>
      <c r="L66" t="s">
        <v>24</v>
      </c>
      <c r="M66" t="s">
        <v>3807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3808</v>
      </c>
      <c r="T66" t="s">
        <v>3807</v>
      </c>
    </row>
    <row r="67" spans="1:20" x14ac:dyDescent="0.25">
      <c r="A67" t="s">
        <v>46</v>
      </c>
      <c r="B67" t="s">
        <v>56</v>
      </c>
      <c r="C67">
        <v>66.333333333333329</v>
      </c>
      <c r="D67">
        <v>6</v>
      </c>
      <c r="E67" t="s">
        <v>3811</v>
      </c>
      <c r="F67">
        <v>444</v>
      </c>
      <c r="G67">
        <v>0</v>
      </c>
      <c r="H67" t="s">
        <v>1162</v>
      </c>
      <c r="I67" t="s">
        <v>2982</v>
      </c>
      <c r="J67" t="s">
        <v>339</v>
      </c>
      <c r="K67" t="s">
        <v>23</v>
      </c>
      <c r="L67" t="s">
        <v>24</v>
      </c>
      <c r="M67" t="s">
        <v>3812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3813</v>
      </c>
      <c r="T67" t="s">
        <v>3812</v>
      </c>
    </row>
    <row r="68" spans="1:20" x14ac:dyDescent="0.25">
      <c r="A68" t="s">
        <v>46</v>
      </c>
      <c r="B68" t="s">
        <v>56</v>
      </c>
      <c r="C68">
        <v>69.900000000000006</v>
      </c>
      <c r="D68">
        <v>10</v>
      </c>
      <c r="E68" t="s">
        <v>3814</v>
      </c>
      <c r="F68">
        <v>804</v>
      </c>
      <c r="G68">
        <v>66</v>
      </c>
      <c r="H68" t="s">
        <v>47</v>
      </c>
      <c r="I68" t="s">
        <v>2965</v>
      </c>
      <c r="J68" t="s">
        <v>2966</v>
      </c>
      <c r="K68" t="s">
        <v>2961</v>
      </c>
      <c r="L68" t="s">
        <v>2967</v>
      </c>
      <c r="M68" t="s">
        <v>3815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3816</v>
      </c>
      <c r="T68" t="s">
        <v>3815</v>
      </c>
    </row>
    <row r="69" spans="1:20" x14ac:dyDescent="0.25">
      <c r="A69" t="s">
        <v>46</v>
      </c>
      <c r="B69" t="s">
        <v>56</v>
      </c>
      <c r="C69">
        <v>80</v>
      </c>
      <c r="D69">
        <v>5</v>
      </c>
      <c r="E69" t="s">
        <v>3817</v>
      </c>
      <c r="F69">
        <v>425</v>
      </c>
      <c r="G69">
        <v>35</v>
      </c>
      <c r="H69" t="s">
        <v>47</v>
      </c>
      <c r="I69" t="s">
        <v>3648</v>
      </c>
      <c r="J69" t="s">
        <v>3818</v>
      </c>
      <c r="K69" t="s">
        <v>1348</v>
      </c>
      <c r="L69" t="s">
        <v>357</v>
      </c>
      <c r="M69" t="s">
        <v>3797</v>
      </c>
      <c r="N69" t="s">
        <v>23</v>
      </c>
      <c r="O69" t="s">
        <v>53</v>
      </c>
      <c r="P69" t="s">
        <v>54</v>
      </c>
      <c r="Q69" t="s">
        <v>55</v>
      </c>
      <c r="R69" t="s">
        <v>24</v>
      </c>
      <c r="S69" t="s">
        <v>3819</v>
      </c>
      <c r="T69" t="s">
        <v>3820</v>
      </c>
    </row>
    <row r="70" spans="1:20" x14ac:dyDescent="0.25">
      <c r="A70" t="s">
        <v>3809</v>
      </c>
      <c r="B70" t="s">
        <v>3810</v>
      </c>
      <c r="C70">
        <v>25</v>
      </c>
      <c r="D70">
        <v>20</v>
      </c>
      <c r="E70" t="s">
        <v>3821</v>
      </c>
      <c r="F70">
        <v>500</v>
      </c>
      <c r="G70">
        <v>0</v>
      </c>
      <c r="H70" t="s">
        <v>1162</v>
      </c>
      <c r="I70" t="s">
        <v>2700</v>
      </c>
      <c r="J70" t="s">
        <v>1163</v>
      </c>
      <c r="K70" t="s">
        <v>23</v>
      </c>
      <c r="L70" t="s">
        <v>24</v>
      </c>
      <c r="M70" t="s">
        <v>3822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3823</v>
      </c>
      <c r="T70" t="s">
        <v>3822</v>
      </c>
    </row>
    <row r="71" spans="1:20" x14ac:dyDescent="0.25">
      <c r="A71" t="s">
        <v>110</v>
      </c>
      <c r="B71" t="s">
        <v>1205</v>
      </c>
      <c r="C71">
        <v>66.333333333333329</v>
      </c>
      <c r="D71">
        <v>3</v>
      </c>
      <c r="E71" t="s">
        <v>3824</v>
      </c>
      <c r="F71">
        <v>222</v>
      </c>
      <c r="G71">
        <v>0</v>
      </c>
      <c r="H71" t="s">
        <v>1162</v>
      </c>
      <c r="I71" t="s">
        <v>3825</v>
      </c>
      <c r="J71" t="s">
        <v>319</v>
      </c>
      <c r="K71" t="s">
        <v>23</v>
      </c>
      <c r="L71" t="s">
        <v>24</v>
      </c>
      <c r="M71" t="s">
        <v>3826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3827</v>
      </c>
      <c r="T71" t="s">
        <v>3826</v>
      </c>
    </row>
    <row r="72" spans="1:20" x14ac:dyDescent="0.25">
      <c r="A72" t="s">
        <v>3809</v>
      </c>
      <c r="B72" t="s">
        <v>3810</v>
      </c>
      <c r="C72">
        <v>25</v>
      </c>
      <c r="D72">
        <v>16</v>
      </c>
      <c r="E72" t="s">
        <v>3828</v>
      </c>
      <c r="F72">
        <v>400</v>
      </c>
      <c r="G72">
        <v>0</v>
      </c>
      <c r="H72" t="s">
        <v>1162</v>
      </c>
      <c r="I72" t="s">
        <v>3829</v>
      </c>
      <c r="J72" t="s">
        <v>306</v>
      </c>
      <c r="K72" t="s">
        <v>23</v>
      </c>
      <c r="L72" t="s">
        <v>24</v>
      </c>
      <c r="M72" t="s">
        <v>3830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3830</v>
      </c>
    </row>
    <row r="73" spans="1:20" x14ac:dyDescent="0.25">
      <c r="A73" t="s">
        <v>110</v>
      </c>
      <c r="B73" t="s">
        <v>3831</v>
      </c>
      <c r="C73">
        <v>80</v>
      </c>
      <c r="D73">
        <v>1</v>
      </c>
      <c r="E73" t="s">
        <v>3832</v>
      </c>
      <c r="F73">
        <v>87</v>
      </c>
      <c r="G73">
        <v>7</v>
      </c>
      <c r="H73" t="s">
        <v>47</v>
      </c>
      <c r="I73" t="s">
        <v>2028</v>
      </c>
      <c r="J73" t="s">
        <v>3652</v>
      </c>
      <c r="K73" t="s">
        <v>1180</v>
      </c>
      <c r="L73" t="s">
        <v>1261</v>
      </c>
      <c r="M73" t="s">
        <v>3833</v>
      </c>
      <c r="N73" t="s">
        <v>23</v>
      </c>
      <c r="O73" t="s">
        <v>53</v>
      </c>
      <c r="P73" t="s">
        <v>54</v>
      </c>
      <c r="Q73" t="s">
        <v>55</v>
      </c>
      <c r="R73" t="s">
        <v>24</v>
      </c>
      <c r="S73" t="s">
        <v>3834</v>
      </c>
      <c r="T73" t="s">
        <v>3835</v>
      </c>
    </row>
    <row r="74" spans="1:20" x14ac:dyDescent="0.25">
      <c r="A74" t="s">
        <v>28</v>
      </c>
      <c r="B74" t="s">
        <v>29</v>
      </c>
      <c r="C74">
        <v>0</v>
      </c>
      <c r="D74">
        <v>1</v>
      </c>
      <c r="E74" t="s">
        <v>3836</v>
      </c>
      <c r="F74">
        <v>0</v>
      </c>
      <c r="G74">
        <v>0</v>
      </c>
      <c r="H74" t="s">
        <v>47</v>
      </c>
      <c r="I74" t="s">
        <v>3013</v>
      </c>
      <c r="J74" t="s">
        <v>3837</v>
      </c>
      <c r="K74" t="s">
        <v>2708</v>
      </c>
      <c r="L74" t="s">
        <v>2954</v>
      </c>
      <c r="M74" t="s">
        <v>3838</v>
      </c>
      <c r="N74" t="s">
        <v>1188</v>
      </c>
      <c r="O74" t="s">
        <v>1222</v>
      </c>
      <c r="P74" t="s">
        <v>1190</v>
      </c>
      <c r="Q74" t="s">
        <v>1191</v>
      </c>
      <c r="R74" t="s">
        <v>3839</v>
      </c>
      <c r="S74" t="s">
        <v>3840</v>
      </c>
      <c r="T74" t="s">
        <v>3838</v>
      </c>
    </row>
    <row r="75" spans="1:20" x14ac:dyDescent="0.25">
      <c r="A75" t="s">
        <v>20</v>
      </c>
      <c r="B75" t="s">
        <v>21</v>
      </c>
      <c r="C75">
        <v>0</v>
      </c>
      <c r="D75">
        <v>1</v>
      </c>
      <c r="E75" t="s">
        <v>3836</v>
      </c>
      <c r="F75">
        <v>0</v>
      </c>
      <c r="G75">
        <v>0</v>
      </c>
      <c r="H75" t="s">
        <v>47</v>
      </c>
      <c r="I75" t="s">
        <v>3013</v>
      </c>
      <c r="J75" t="s">
        <v>3837</v>
      </c>
      <c r="K75" t="s">
        <v>2708</v>
      </c>
      <c r="L75" t="s">
        <v>2954</v>
      </c>
      <c r="M75" t="s">
        <v>3838</v>
      </c>
      <c r="N75" t="s">
        <v>1188</v>
      </c>
      <c r="O75" t="s">
        <v>1222</v>
      </c>
      <c r="P75" t="s">
        <v>1190</v>
      </c>
      <c r="Q75" t="s">
        <v>1191</v>
      </c>
      <c r="R75" t="s">
        <v>3839</v>
      </c>
      <c r="S75" t="s">
        <v>3840</v>
      </c>
      <c r="T75" t="s">
        <v>3838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3841</v>
      </c>
      <c r="F76">
        <v>272</v>
      </c>
      <c r="G76">
        <v>41</v>
      </c>
      <c r="H76" t="s">
        <v>47</v>
      </c>
      <c r="I76" t="s">
        <v>1240</v>
      </c>
      <c r="J76" t="s">
        <v>3842</v>
      </c>
      <c r="K76" t="s">
        <v>3015</v>
      </c>
      <c r="L76" t="s">
        <v>2676</v>
      </c>
      <c r="M76" t="s">
        <v>3843</v>
      </c>
      <c r="N76" t="s">
        <v>23</v>
      </c>
      <c r="O76" t="s">
        <v>53</v>
      </c>
      <c r="P76" t="s">
        <v>54</v>
      </c>
      <c r="Q76" t="s">
        <v>55</v>
      </c>
      <c r="R76" t="s">
        <v>24</v>
      </c>
      <c r="S76" t="s">
        <v>3844</v>
      </c>
      <c r="T76" t="s">
        <v>3845</v>
      </c>
    </row>
    <row r="77" spans="1:20" x14ac:dyDescent="0.25">
      <c r="A77" t="s">
        <v>46</v>
      </c>
      <c r="B77" t="s">
        <v>56</v>
      </c>
      <c r="C77">
        <v>66.333333333333329</v>
      </c>
      <c r="D77">
        <v>9</v>
      </c>
      <c r="E77" t="s">
        <v>3846</v>
      </c>
      <c r="F77">
        <v>666</v>
      </c>
      <c r="G77">
        <v>0</v>
      </c>
      <c r="H77" t="s">
        <v>1162</v>
      </c>
      <c r="I77" t="s">
        <v>1742</v>
      </c>
      <c r="J77" t="s">
        <v>306</v>
      </c>
      <c r="K77" t="s">
        <v>23</v>
      </c>
      <c r="L77" t="s">
        <v>24</v>
      </c>
      <c r="M77" t="s">
        <v>3847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3848</v>
      </c>
      <c r="T77" t="s">
        <v>3847</v>
      </c>
    </row>
    <row r="78" spans="1:20" x14ac:dyDescent="0.25">
      <c r="A78" t="s">
        <v>115</v>
      </c>
      <c r="B78" t="s">
        <v>116</v>
      </c>
      <c r="C78">
        <v>27.5</v>
      </c>
      <c r="D78">
        <v>4</v>
      </c>
      <c r="E78" t="s">
        <v>3849</v>
      </c>
      <c r="F78">
        <v>194</v>
      </c>
      <c r="G78">
        <v>29</v>
      </c>
      <c r="H78" t="s">
        <v>47</v>
      </c>
      <c r="I78" t="s">
        <v>3850</v>
      </c>
      <c r="J78" t="s">
        <v>3851</v>
      </c>
      <c r="K78" t="s">
        <v>3852</v>
      </c>
      <c r="L78" t="s">
        <v>2699</v>
      </c>
      <c r="M78" t="s">
        <v>3853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3854</v>
      </c>
      <c r="T78" t="s">
        <v>3855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3856</v>
      </c>
      <c r="F79">
        <v>222</v>
      </c>
      <c r="G79">
        <v>0</v>
      </c>
      <c r="H79" t="s">
        <v>1162</v>
      </c>
      <c r="I79" t="s">
        <v>2692</v>
      </c>
      <c r="J79" t="s">
        <v>334</v>
      </c>
      <c r="K79" t="s">
        <v>23</v>
      </c>
      <c r="L79" t="s">
        <v>24</v>
      </c>
      <c r="M79" t="s">
        <v>3857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3858</v>
      </c>
      <c r="T79" t="s">
        <v>3859</v>
      </c>
    </row>
    <row r="80" spans="1:20" x14ac:dyDescent="0.25">
      <c r="A80" t="s">
        <v>139</v>
      </c>
      <c r="B80" t="s">
        <v>112</v>
      </c>
      <c r="C80">
        <v>83.333333333333329</v>
      </c>
      <c r="D80">
        <v>3</v>
      </c>
      <c r="E80" t="s">
        <v>3860</v>
      </c>
      <c r="F80">
        <v>672.37</v>
      </c>
      <c r="G80">
        <v>66</v>
      </c>
      <c r="H80" t="s">
        <v>47</v>
      </c>
      <c r="I80" t="s">
        <v>3861</v>
      </c>
      <c r="J80" t="s">
        <v>3862</v>
      </c>
      <c r="K80" t="s">
        <v>2956</v>
      </c>
      <c r="L80" t="s">
        <v>3863</v>
      </c>
      <c r="M80" t="s">
        <v>3864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3865</v>
      </c>
      <c r="T80" t="s">
        <v>3864</v>
      </c>
    </row>
    <row r="81" spans="1:20" x14ac:dyDescent="0.25">
      <c r="A81" t="s">
        <v>139</v>
      </c>
      <c r="B81" t="s">
        <v>112</v>
      </c>
      <c r="C81">
        <v>83.333333333333329</v>
      </c>
      <c r="D81">
        <v>3</v>
      </c>
      <c r="E81" t="s">
        <v>3860</v>
      </c>
      <c r="F81">
        <v>672.37</v>
      </c>
      <c r="G81">
        <v>66</v>
      </c>
      <c r="H81" t="s">
        <v>47</v>
      </c>
      <c r="I81" t="s">
        <v>3861</v>
      </c>
      <c r="J81" t="s">
        <v>3862</v>
      </c>
      <c r="K81" t="s">
        <v>2956</v>
      </c>
      <c r="L81" t="s">
        <v>3863</v>
      </c>
      <c r="M81" t="s">
        <v>3864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3865</v>
      </c>
      <c r="T81" t="s">
        <v>3864</v>
      </c>
    </row>
    <row r="82" spans="1:20" x14ac:dyDescent="0.25">
      <c r="A82" t="s">
        <v>139</v>
      </c>
      <c r="B82" t="s">
        <v>112</v>
      </c>
      <c r="C82">
        <v>83.333333333333329</v>
      </c>
      <c r="D82">
        <v>3</v>
      </c>
      <c r="E82" t="s">
        <v>3860</v>
      </c>
      <c r="F82">
        <v>672.37</v>
      </c>
      <c r="G82">
        <v>66</v>
      </c>
      <c r="H82" t="s">
        <v>47</v>
      </c>
      <c r="I82" t="s">
        <v>3861</v>
      </c>
      <c r="J82" t="s">
        <v>3862</v>
      </c>
      <c r="K82" t="s">
        <v>2956</v>
      </c>
      <c r="L82" t="s">
        <v>3863</v>
      </c>
      <c r="M82" t="s">
        <v>3864</v>
      </c>
      <c r="N82" t="s">
        <v>23</v>
      </c>
      <c r="O82" t="s">
        <v>48</v>
      </c>
      <c r="P82" t="s">
        <v>49</v>
      </c>
      <c r="Q82" t="s">
        <v>50</v>
      </c>
      <c r="R82" t="s">
        <v>24</v>
      </c>
      <c r="S82" t="s">
        <v>3865</v>
      </c>
      <c r="T82" t="s">
        <v>3864</v>
      </c>
    </row>
    <row r="83" spans="1:20" x14ac:dyDescent="0.25">
      <c r="A83" t="s">
        <v>3691</v>
      </c>
      <c r="B83" t="s">
        <v>3692</v>
      </c>
      <c r="C83">
        <v>100</v>
      </c>
      <c r="D83">
        <v>3</v>
      </c>
      <c r="E83" t="s">
        <v>3866</v>
      </c>
      <c r="F83">
        <v>222</v>
      </c>
      <c r="G83">
        <v>0</v>
      </c>
      <c r="H83" t="s">
        <v>1162</v>
      </c>
      <c r="I83" t="s">
        <v>3791</v>
      </c>
      <c r="J83" t="s">
        <v>305</v>
      </c>
      <c r="K83" t="s">
        <v>23</v>
      </c>
      <c r="L83" t="s">
        <v>24</v>
      </c>
      <c r="M83" t="s">
        <v>3867</v>
      </c>
      <c r="N83" t="s">
        <v>23</v>
      </c>
      <c r="O83" t="s">
        <v>307</v>
      </c>
      <c r="P83" t="s">
        <v>26</v>
      </c>
      <c r="Q83" t="s">
        <v>27</v>
      </c>
      <c r="R83" t="s">
        <v>3868</v>
      </c>
      <c r="S83" t="s">
        <v>3869</v>
      </c>
      <c r="T83" t="s">
        <v>3867</v>
      </c>
    </row>
    <row r="84" spans="1:20" x14ac:dyDescent="0.25">
      <c r="A84" t="s">
        <v>3691</v>
      </c>
      <c r="B84" t="s">
        <v>3692</v>
      </c>
      <c r="C84">
        <v>100</v>
      </c>
      <c r="D84">
        <v>3</v>
      </c>
      <c r="E84" t="s">
        <v>3870</v>
      </c>
      <c r="F84">
        <v>222</v>
      </c>
      <c r="G84">
        <v>0</v>
      </c>
      <c r="H84" t="s">
        <v>1162</v>
      </c>
      <c r="I84" t="s">
        <v>3791</v>
      </c>
      <c r="J84" t="s">
        <v>305</v>
      </c>
      <c r="K84" t="s">
        <v>23</v>
      </c>
      <c r="L84" t="s">
        <v>24</v>
      </c>
      <c r="M84" t="s">
        <v>3871</v>
      </c>
      <c r="N84" t="s">
        <v>23</v>
      </c>
      <c r="O84" t="s">
        <v>307</v>
      </c>
      <c r="P84" t="s">
        <v>26</v>
      </c>
      <c r="Q84" t="s">
        <v>27</v>
      </c>
      <c r="R84" t="s">
        <v>3872</v>
      </c>
      <c r="S84" t="s">
        <v>3873</v>
      </c>
      <c r="T84" t="s">
        <v>3871</v>
      </c>
    </row>
    <row r="85" spans="1:20" x14ac:dyDescent="0.25">
      <c r="A85" t="s">
        <v>3691</v>
      </c>
      <c r="B85" t="s">
        <v>3692</v>
      </c>
      <c r="C85">
        <v>100</v>
      </c>
      <c r="D85">
        <v>3</v>
      </c>
      <c r="E85" t="s">
        <v>3874</v>
      </c>
      <c r="F85">
        <v>267</v>
      </c>
      <c r="G85">
        <v>45</v>
      </c>
      <c r="H85" t="s">
        <v>1162</v>
      </c>
      <c r="I85" t="s">
        <v>3119</v>
      </c>
      <c r="J85" t="s">
        <v>306</v>
      </c>
      <c r="K85" t="s">
        <v>23</v>
      </c>
      <c r="L85" t="s">
        <v>24</v>
      </c>
      <c r="M85" t="s">
        <v>3875</v>
      </c>
      <c r="N85" t="s">
        <v>23</v>
      </c>
      <c r="O85" t="s">
        <v>307</v>
      </c>
      <c r="P85" t="s">
        <v>26</v>
      </c>
      <c r="Q85" t="s">
        <v>27</v>
      </c>
      <c r="R85" t="s">
        <v>3876</v>
      </c>
      <c r="S85" t="s">
        <v>3877</v>
      </c>
      <c r="T85" t="s">
        <v>3875</v>
      </c>
    </row>
    <row r="86" spans="1:20" x14ac:dyDescent="0.25">
      <c r="A86" t="s">
        <v>139</v>
      </c>
      <c r="B86" t="s">
        <v>112</v>
      </c>
      <c r="C86">
        <v>83.333333333333329</v>
      </c>
      <c r="D86">
        <v>3</v>
      </c>
      <c r="E86" t="s">
        <v>3878</v>
      </c>
      <c r="F86">
        <v>222</v>
      </c>
      <c r="G86">
        <v>0</v>
      </c>
      <c r="H86" t="s">
        <v>1162</v>
      </c>
      <c r="I86" t="s">
        <v>3879</v>
      </c>
      <c r="J86" t="s">
        <v>1208</v>
      </c>
      <c r="K86" t="s">
        <v>23</v>
      </c>
      <c r="L86" t="s">
        <v>24</v>
      </c>
      <c r="M86" t="s">
        <v>3880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3881</v>
      </c>
      <c r="T86" t="s">
        <v>3882</v>
      </c>
    </row>
    <row r="87" spans="1:20" x14ac:dyDescent="0.25">
      <c r="A87" t="s">
        <v>3691</v>
      </c>
      <c r="B87" t="s">
        <v>3692</v>
      </c>
      <c r="C87">
        <v>100</v>
      </c>
      <c r="D87">
        <v>3</v>
      </c>
      <c r="E87" t="s">
        <v>3883</v>
      </c>
      <c r="F87">
        <v>222</v>
      </c>
      <c r="G87">
        <v>0</v>
      </c>
      <c r="H87" t="s">
        <v>1162</v>
      </c>
      <c r="I87" t="s">
        <v>3029</v>
      </c>
      <c r="J87" t="s">
        <v>305</v>
      </c>
      <c r="K87" t="s">
        <v>23</v>
      </c>
      <c r="L87" t="s">
        <v>24</v>
      </c>
      <c r="M87" t="s">
        <v>3884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3885</v>
      </c>
      <c r="T87" t="s">
        <v>3884</v>
      </c>
    </row>
    <row r="88" spans="1:20" x14ac:dyDescent="0.25">
      <c r="A88" t="s">
        <v>139</v>
      </c>
      <c r="B88" t="s">
        <v>112</v>
      </c>
      <c r="C88">
        <v>66</v>
      </c>
      <c r="D88">
        <v>1</v>
      </c>
      <c r="E88" t="s">
        <v>3886</v>
      </c>
      <c r="F88">
        <v>324</v>
      </c>
      <c r="G88">
        <v>29</v>
      </c>
      <c r="H88" t="s">
        <v>22</v>
      </c>
      <c r="I88" t="s">
        <v>3887</v>
      </c>
      <c r="J88" t="s">
        <v>3888</v>
      </c>
      <c r="K88" t="s">
        <v>1258</v>
      </c>
      <c r="L88" t="s">
        <v>2675</v>
      </c>
      <c r="M88" t="s">
        <v>3889</v>
      </c>
      <c r="N88" t="s">
        <v>23</v>
      </c>
      <c r="O88" t="s">
        <v>53</v>
      </c>
      <c r="P88" t="s">
        <v>54</v>
      </c>
      <c r="Q88" t="s">
        <v>55</v>
      </c>
      <c r="R88" t="s">
        <v>24</v>
      </c>
      <c r="S88" t="s">
        <v>3890</v>
      </c>
      <c r="T88" t="s">
        <v>3889</v>
      </c>
    </row>
    <row r="89" spans="1:20" x14ac:dyDescent="0.25">
      <c r="A89" t="s">
        <v>110</v>
      </c>
      <c r="B89" t="s">
        <v>1205</v>
      </c>
      <c r="C89">
        <v>66</v>
      </c>
      <c r="D89">
        <v>1</v>
      </c>
      <c r="E89" t="s">
        <v>3886</v>
      </c>
      <c r="F89">
        <v>324</v>
      </c>
      <c r="G89">
        <v>29</v>
      </c>
      <c r="H89" t="s">
        <v>22</v>
      </c>
      <c r="I89" t="s">
        <v>3887</v>
      </c>
      <c r="J89" t="s">
        <v>3888</v>
      </c>
      <c r="K89" t="s">
        <v>1258</v>
      </c>
      <c r="L89" t="s">
        <v>2675</v>
      </c>
      <c r="M89" t="s">
        <v>3889</v>
      </c>
      <c r="N89" t="s">
        <v>23</v>
      </c>
      <c r="O89" t="s">
        <v>53</v>
      </c>
      <c r="P89" t="s">
        <v>54</v>
      </c>
      <c r="Q89" t="s">
        <v>55</v>
      </c>
      <c r="R89" t="s">
        <v>24</v>
      </c>
      <c r="S89" t="s">
        <v>3890</v>
      </c>
      <c r="T89" t="s">
        <v>3889</v>
      </c>
    </row>
    <row r="90" spans="1:20" x14ac:dyDescent="0.25">
      <c r="A90" t="s">
        <v>46</v>
      </c>
      <c r="B90" t="s">
        <v>56</v>
      </c>
      <c r="C90">
        <v>67</v>
      </c>
      <c r="D90">
        <v>1</v>
      </c>
      <c r="E90" t="s">
        <v>3886</v>
      </c>
      <c r="F90">
        <v>324</v>
      </c>
      <c r="G90">
        <v>29</v>
      </c>
      <c r="H90" t="s">
        <v>22</v>
      </c>
      <c r="I90" t="s">
        <v>3887</v>
      </c>
      <c r="J90" t="s">
        <v>3888</v>
      </c>
      <c r="K90" t="s">
        <v>1258</v>
      </c>
      <c r="L90" t="s">
        <v>2675</v>
      </c>
      <c r="M90" t="s">
        <v>3889</v>
      </c>
      <c r="N90" t="s">
        <v>23</v>
      </c>
      <c r="O90" t="s">
        <v>53</v>
      </c>
      <c r="P90" t="s">
        <v>54</v>
      </c>
      <c r="Q90" t="s">
        <v>55</v>
      </c>
      <c r="R90" t="s">
        <v>24</v>
      </c>
      <c r="S90" t="s">
        <v>3890</v>
      </c>
      <c r="T90" t="s">
        <v>3889</v>
      </c>
    </row>
    <row r="91" spans="1:20" x14ac:dyDescent="0.25">
      <c r="A91" t="s">
        <v>139</v>
      </c>
      <c r="B91" t="s">
        <v>112</v>
      </c>
      <c r="C91">
        <v>66</v>
      </c>
      <c r="D91">
        <v>1</v>
      </c>
      <c r="E91" t="s">
        <v>3891</v>
      </c>
      <c r="F91">
        <v>444</v>
      </c>
      <c r="G91">
        <v>0</v>
      </c>
      <c r="H91" t="s">
        <v>1162</v>
      </c>
      <c r="I91" t="s">
        <v>3892</v>
      </c>
      <c r="J91" t="s">
        <v>319</v>
      </c>
      <c r="K91" t="s">
        <v>23</v>
      </c>
      <c r="L91" t="s">
        <v>24</v>
      </c>
      <c r="M91" t="s">
        <v>3893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3894</v>
      </c>
      <c r="T91" t="s">
        <v>3893</v>
      </c>
    </row>
    <row r="92" spans="1:20" x14ac:dyDescent="0.25">
      <c r="A92" t="s">
        <v>110</v>
      </c>
      <c r="B92" t="s">
        <v>1205</v>
      </c>
      <c r="C92">
        <v>66</v>
      </c>
      <c r="D92">
        <v>1</v>
      </c>
      <c r="E92" t="s">
        <v>3891</v>
      </c>
      <c r="F92">
        <v>444</v>
      </c>
      <c r="G92">
        <v>0</v>
      </c>
      <c r="H92" t="s">
        <v>1162</v>
      </c>
      <c r="I92" t="s">
        <v>3892</v>
      </c>
      <c r="J92" t="s">
        <v>319</v>
      </c>
      <c r="K92" t="s">
        <v>23</v>
      </c>
      <c r="L92" t="s">
        <v>24</v>
      </c>
      <c r="M92" t="s">
        <v>3893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3894</v>
      </c>
      <c r="T92" t="s">
        <v>3893</v>
      </c>
    </row>
    <row r="93" spans="1:20" x14ac:dyDescent="0.25">
      <c r="A93" t="s">
        <v>46</v>
      </c>
      <c r="B93" t="s">
        <v>56</v>
      </c>
      <c r="C93">
        <v>67</v>
      </c>
      <c r="D93">
        <v>1</v>
      </c>
      <c r="E93" t="s">
        <v>3891</v>
      </c>
      <c r="F93">
        <v>444</v>
      </c>
      <c r="G93">
        <v>0</v>
      </c>
      <c r="H93" t="s">
        <v>1162</v>
      </c>
      <c r="I93" t="s">
        <v>3892</v>
      </c>
      <c r="J93" t="s">
        <v>319</v>
      </c>
      <c r="K93" t="s">
        <v>23</v>
      </c>
      <c r="L93" t="s">
        <v>24</v>
      </c>
      <c r="M93" t="s">
        <v>3893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3894</v>
      </c>
      <c r="T93" t="s">
        <v>3895</v>
      </c>
    </row>
    <row r="94" spans="1:20" x14ac:dyDescent="0.25">
      <c r="A94" t="s">
        <v>3691</v>
      </c>
      <c r="B94" t="s">
        <v>3692</v>
      </c>
      <c r="C94">
        <v>100</v>
      </c>
      <c r="D94">
        <v>3</v>
      </c>
      <c r="E94" t="s">
        <v>3891</v>
      </c>
      <c r="F94">
        <v>444</v>
      </c>
      <c r="G94">
        <v>0</v>
      </c>
      <c r="H94" t="s">
        <v>1162</v>
      </c>
      <c r="I94" t="s">
        <v>3892</v>
      </c>
      <c r="J94" t="s">
        <v>319</v>
      </c>
      <c r="K94" t="s">
        <v>23</v>
      </c>
      <c r="L94" t="s">
        <v>24</v>
      </c>
      <c r="M94" t="s">
        <v>3893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3894</v>
      </c>
      <c r="T94" t="s">
        <v>3895</v>
      </c>
    </row>
    <row r="95" spans="1:20" x14ac:dyDescent="0.25">
      <c r="A95" t="s">
        <v>115</v>
      </c>
      <c r="B95" t="s">
        <v>116</v>
      </c>
      <c r="C95">
        <v>35</v>
      </c>
      <c r="D95">
        <v>8</v>
      </c>
      <c r="E95" t="s">
        <v>3896</v>
      </c>
      <c r="F95">
        <v>347</v>
      </c>
      <c r="G95">
        <v>29</v>
      </c>
      <c r="H95" t="s">
        <v>47</v>
      </c>
      <c r="I95" t="s">
        <v>3128</v>
      </c>
      <c r="J95" t="s">
        <v>3897</v>
      </c>
      <c r="K95" t="s">
        <v>365</v>
      </c>
      <c r="L95" t="s">
        <v>1243</v>
      </c>
      <c r="M95" t="s">
        <v>23</v>
      </c>
      <c r="N95" t="s">
        <v>23</v>
      </c>
      <c r="O95" t="s">
        <v>24</v>
      </c>
      <c r="P95" t="s">
        <v>54</v>
      </c>
      <c r="Q95" t="s">
        <v>23</v>
      </c>
      <c r="R95" t="s">
        <v>24</v>
      </c>
      <c r="S95" t="s">
        <v>23</v>
      </c>
      <c r="T95" t="s">
        <v>3898</v>
      </c>
    </row>
    <row r="96" spans="1:20" x14ac:dyDescent="0.25">
      <c r="A96" t="s">
        <v>30</v>
      </c>
      <c r="B96" t="s">
        <v>31</v>
      </c>
      <c r="C96">
        <v>43</v>
      </c>
      <c r="D96">
        <v>1</v>
      </c>
      <c r="E96" t="s">
        <v>3899</v>
      </c>
      <c r="F96">
        <v>95</v>
      </c>
      <c r="G96">
        <v>7</v>
      </c>
      <c r="H96" t="s">
        <v>47</v>
      </c>
      <c r="I96" t="s">
        <v>3900</v>
      </c>
      <c r="J96" t="s">
        <v>3901</v>
      </c>
      <c r="K96" t="s">
        <v>2952</v>
      </c>
      <c r="L96" t="s">
        <v>2999</v>
      </c>
      <c r="M96" t="s">
        <v>3902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3903</v>
      </c>
      <c r="T96" t="s">
        <v>3902</v>
      </c>
    </row>
    <row r="97" spans="1:20" x14ac:dyDescent="0.25">
      <c r="A97" t="s">
        <v>28</v>
      </c>
      <c r="B97" t="s">
        <v>29</v>
      </c>
      <c r="C97">
        <v>45</v>
      </c>
      <c r="D97">
        <v>1</v>
      </c>
      <c r="E97" t="s">
        <v>3899</v>
      </c>
      <c r="F97">
        <v>95</v>
      </c>
      <c r="G97">
        <v>7</v>
      </c>
      <c r="H97" t="s">
        <v>47</v>
      </c>
      <c r="I97" t="s">
        <v>3900</v>
      </c>
      <c r="J97" t="s">
        <v>3901</v>
      </c>
      <c r="K97" t="s">
        <v>2952</v>
      </c>
      <c r="L97" t="s">
        <v>2999</v>
      </c>
      <c r="M97" t="s">
        <v>3902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3903</v>
      </c>
      <c r="T97" t="s">
        <v>3902</v>
      </c>
    </row>
    <row r="98" spans="1:20" x14ac:dyDescent="0.25">
      <c r="A98" t="s">
        <v>110</v>
      </c>
      <c r="B98" t="s">
        <v>1205</v>
      </c>
      <c r="C98">
        <v>66.333333333333329</v>
      </c>
      <c r="D98">
        <v>3</v>
      </c>
      <c r="E98" t="s">
        <v>3904</v>
      </c>
      <c r="F98">
        <v>250</v>
      </c>
      <c r="G98">
        <v>0</v>
      </c>
      <c r="H98" t="s">
        <v>1162</v>
      </c>
      <c r="I98" t="s">
        <v>3905</v>
      </c>
      <c r="J98" t="s">
        <v>354</v>
      </c>
      <c r="K98" t="s">
        <v>23</v>
      </c>
      <c r="L98" t="s">
        <v>24</v>
      </c>
      <c r="M98" t="s">
        <v>3906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3907</v>
      </c>
      <c r="T98" t="s">
        <v>3906</v>
      </c>
    </row>
    <row r="99" spans="1:20" x14ac:dyDescent="0.25">
      <c r="A99" t="s">
        <v>110</v>
      </c>
      <c r="B99" t="s">
        <v>1205</v>
      </c>
      <c r="C99">
        <v>66.333333333333329</v>
      </c>
      <c r="D99">
        <v>3</v>
      </c>
      <c r="E99" t="s">
        <v>3908</v>
      </c>
      <c r="F99">
        <v>240</v>
      </c>
      <c r="G99">
        <v>0</v>
      </c>
      <c r="H99" t="s">
        <v>1162</v>
      </c>
      <c r="I99" t="s">
        <v>3905</v>
      </c>
      <c r="J99" t="s">
        <v>354</v>
      </c>
      <c r="K99" t="s">
        <v>23</v>
      </c>
      <c r="L99" t="s">
        <v>24</v>
      </c>
      <c r="M99" t="s">
        <v>3909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3910</v>
      </c>
      <c r="T99" t="s">
        <v>3909</v>
      </c>
    </row>
    <row r="100" spans="1:20" x14ac:dyDescent="0.25">
      <c r="A100" t="s">
        <v>46</v>
      </c>
      <c r="B100" t="s">
        <v>56</v>
      </c>
      <c r="C100">
        <v>80</v>
      </c>
      <c r="D100">
        <v>1</v>
      </c>
      <c r="E100" t="s">
        <v>3911</v>
      </c>
      <c r="F100">
        <v>80</v>
      </c>
      <c r="G100">
        <v>0</v>
      </c>
      <c r="H100" t="s">
        <v>47</v>
      </c>
      <c r="I100" t="s">
        <v>2045</v>
      </c>
      <c r="J100" t="s">
        <v>3912</v>
      </c>
      <c r="K100" t="s">
        <v>1301</v>
      </c>
      <c r="L100" t="s">
        <v>1237</v>
      </c>
      <c r="M100" t="s">
        <v>3913</v>
      </c>
      <c r="N100" t="s">
        <v>23</v>
      </c>
      <c r="O100" t="s">
        <v>53</v>
      </c>
      <c r="P100" t="s">
        <v>54</v>
      </c>
      <c r="Q100" t="s">
        <v>55</v>
      </c>
      <c r="R100" t="s">
        <v>24</v>
      </c>
      <c r="S100" t="s">
        <v>3914</v>
      </c>
      <c r="T100" t="s">
        <v>3913</v>
      </c>
    </row>
    <row r="101" spans="1:20" x14ac:dyDescent="0.25">
      <c r="A101" t="s">
        <v>46</v>
      </c>
      <c r="B101" t="s">
        <v>56</v>
      </c>
      <c r="C101">
        <v>76.666666666666671</v>
      </c>
      <c r="D101">
        <v>3</v>
      </c>
      <c r="E101" t="s">
        <v>3915</v>
      </c>
      <c r="F101">
        <v>259</v>
      </c>
      <c r="G101">
        <v>29</v>
      </c>
      <c r="H101" t="s">
        <v>47</v>
      </c>
      <c r="I101" t="s">
        <v>1294</v>
      </c>
      <c r="J101" t="s">
        <v>1295</v>
      </c>
      <c r="K101" t="s">
        <v>1296</v>
      </c>
      <c r="L101" t="s">
        <v>1297</v>
      </c>
      <c r="M101" t="s">
        <v>3916</v>
      </c>
      <c r="N101" t="s">
        <v>23</v>
      </c>
      <c r="O101" t="s">
        <v>63</v>
      </c>
      <c r="P101" t="s">
        <v>54</v>
      </c>
      <c r="Q101" t="s">
        <v>55</v>
      </c>
      <c r="R101" t="s">
        <v>24</v>
      </c>
      <c r="S101" t="s">
        <v>3917</v>
      </c>
      <c r="T101" t="s">
        <v>3918</v>
      </c>
    </row>
    <row r="102" spans="1:20" x14ac:dyDescent="0.25">
      <c r="A102" t="s">
        <v>46</v>
      </c>
      <c r="B102" t="s">
        <v>56</v>
      </c>
      <c r="C102">
        <v>76.666666666666671</v>
      </c>
      <c r="D102">
        <v>3</v>
      </c>
      <c r="E102" t="s">
        <v>3919</v>
      </c>
      <c r="F102">
        <v>250</v>
      </c>
      <c r="G102">
        <v>29</v>
      </c>
      <c r="H102" t="s">
        <v>47</v>
      </c>
      <c r="I102" t="s">
        <v>1294</v>
      </c>
      <c r="J102" t="s">
        <v>1295</v>
      </c>
      <c r="K102" t="s">
        <v>1296</v>
      </c>
      <c r="L102" t="s">
        <v>1297</v>
      </c>
      <c r="M102" t="s">
        <v>3920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3921</v>
      </c>
      <c r="T102" t="s">
        <v>3918</v>
      </c>
    </row>
    <row r="103" spans="1:20" x14ac:dyDescent="0.25">
      <c r="A103" t="s">
        <v>46</v>
      </c>
      <c r="B103" t="s">
        <v>56</v>
      </c>
      <c r="C103">
        <v>76.666666666666671</v>
      </c>
      <c r="D103">
        <v>3</v>
      </c>
      <c r="E103" t="s">
        <v>3922</v>
      </c>
      <c r="F103">
        <v>250</v>
      </c>
      <c r="G103">
        <v>29</v>
      </c>
      <c r="H103" t="s">
        <v>47</v>
      </c>
      <c r="I103" t="s">
        <v>1294</v>
      </c>
      <c r="J103" t="s">
        <v>2979</v>
      </c>
      <c r="K103" t="s">
        <v>1296</v>
      </c>
      <c r="L103" t="s">
        <v>352</v>
      </c>
      <c r="M103" t="s">
        <v>3923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3924</v>
      </c>
      <c r="T103" t="s">
        <v>3918</v>
      </c>
    </row>
    <row r="104" spans="1:20" x14ac:dyDescent="0.25">
      <c r="A104" t="s">
        <v>46</v>
      </c>
      <c r="B104" t="s">
        <v>56</v>
      </c>
      <c r="C104">
        <v>76.666666666666671</v>
      </c>
      <c r="D104">
        <v>3</v>
      </c>
      <c r="E104" t="s">
        <v>3925</v>
      </c>
      <c r="F104">
        <v>250</v>
      </c>
      <c r="G104">
        <v>29</v>
      </c>
      <c r="H104" t="s">
        <v>47</v>
      </c>
      <c r="I104" t="s">
        <v>2036</v>
      </c>
      <c r="J104" t="s">
        <v>2037</v>
      </c>
      <c r="K104" t="s">
        <v>1296</v>
      </c>
      <c r="L104" t="s">
        <v>349</v>
      </c>
      <c r="M104" t="s">
        <v>3926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3927</v>
      </c>
      <c r="T104" t="s">
        <v>3918</v>
      </c>
    </row>
    <row r="105" spans="1:20" x14ac:dyDescent="0.25">
      <c r="A105" t="s">
        <v>110</v>
      </c>
      <c r="B105" t="s">
        <v>1205</v>
      </c>
      <c r="C105">
        <v>66.333333333333329</v>
      </c>
      <c r="D105">
        <v>3</v>
      </c>
      <c r="E105" t="s">
        <v>3928</v>
      </c>
      <c r="F105">
        <v>288</v>
      </c>
      <c r="G105">
        <v>48</v>
      </c>
      <c r="H105" t="s">
        <v>47</v>
      </c>
      <c r="I105" t="s">
        <v>2030</v>
      </c>
      <c r="J105" t="s">
        <v>2031</v>
      </c>
      <c r="K105" t="s">
        <v>1180</v>
      </c>
      <c r="L105" t="s">
        <v>1293</v>
      </c>
      <c r="M105" t="s">
        <v>3929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3930</v>
      </c>
      <c r="T105" t="s">
        <v>3929</v>
      </c>
    </row>
    <row r="1458" spans="1:20" x14ac:dyDescent="0.25">
      <c r="A1458" t="s">
        <v>30</v>
      </c>
      <c r="B1458" t="s">
        <v>31</v>
      </c>
      <c r="C1458">
        <v>50</v>
      </c>
      <c r="D1458">
        <v>1</v>
      </c>
      <c r="E1458" t="s">
        <v>2040</v>
      </c>
      <c r="F1458">
        <v>399</v>
      </c>
      <c r="G1458">
        <v>0</v>
      </c>
      <c r="H1458" t="s">
        <v>1162</v>
      </c>
      <c r="I1458" t="s">
        <v>2041</v>
      </c>
      <c r="J1458" t="s">
        <v>314</v>
      </c>
      <c r="K1458" t="s">
        <v>23</v>
      </c>
      <c r="L1458" t="s">
        <v>24</v>
      </c>
      <c r="M1458" t="s">
        <v>2042</v>
      </c>
      <c r="N1458" t="s">
        <v>23</v>
      </c>
      <c r="O1458" t="s">
        <v>307</v>
      </c>
      <c r="P1458" t="s">
        <v>26</v>
      </c>
      <c r="Q1458" t="s">
        <v>27</v>
      </c>
      <c r="R1458" t="s">
        <v>24</v>
      </c>
      <c r="S1458" t="s">
        <v>2043</v>
      </c>
      <c r="T1458" t="s">
        <v>2042</v>
      </c>
    </row>
    <row r="1459" spans="1:20" x14ac:dyDescent="0.25">
      <c r="A1459" t="s">
        <v>42</v>
      </c>
      <c r="B1459" t="s">
        <v>43</v>
      </c>
      <c r="C1459">
        <v>66.666666666666671</v>
      </c>
      <c r="D1459">
        <v>3</v>
      </c>
      <c r="E1459" t="s">
        <v>2040</v>
      </c>
      <c r="F1459">
        <v>399</v>
      </c>
      <c r="G1459">
        <v>0</v>
      </c>
      <c r="H1459" t="s">
        <v>1162</v>
      </c>
      <c r="I1459" t="s">
        <v>2041</v>
      </c>
      <c r="J1459" t="s">
        <v>314</v>
      </c>
      <c r="K1459" t="s">
        <v>23</v>
      </c>
      <c r="L1459" t="s">
        <v>24</v>
      </c>
      <c r="M1459" t="s">
        <v>2042</v>
      </c>
      <c r="N1459" t="s">
        <v>23</v>
      </c>
      <c r="O1459" t="s">
        <v>307</v>
      </c>
      <c r="P1459" t="s">
        <v>26</v>
      </c>
      <c r="Q1459" t="s">
        <v>27</v>
      </c>
      <c r="R1459" t="s">
        <v>24</v>
      </c>
      <c r="S1459" t="s">
        <v>2043</v>
      </c>
      <c r="T1459" t="s">
        <v>2042</v>
      </c>
    </row>
    <row r="1460" spans="1:20" x14ac:dyDescent="0.25">
      <c r="A1460" t="s">
        <v>36</v>
      </c>
      <c r="B1460" t="s">
        <v>37</v>
      </c>
      <c r="C1460">
        <v>33</v>
      </c>
      <c r="D1460">
        <v>1</v>
      </c>
      <c r="E1460" t="s">
        <v>2040</v>
      </c>
      <c r="F1460">
        <v>399</v>
      </c>
      <c r="G1460">
        <v>0</v>
      </c>
      <c r="H1460" t="s">
        <v>1162</v>
      </c>
      <c r="I1460" t="s">
        <v>2041</v>
      </c>
      <c r="J1460" t="s">
        <v>314</v>
      </c>
      <c r="K1460" t="s">
        <v>23</v>
      </c>
      <c r="L1460" t="s">
        <v>24</v>
      </c>
      <c r="M1460" t="s">
        <v>2042</v>
      </c>
      <c r="N1460" t="s">
        <v>23</v>
      </c>
      <c r="O1460" t="s">
        <v>307</v>
      </c>
      <c r="P1460" t="s">
        <v>26</v>
      </c>
      <c r="Q1460" t="s">
        <v>27</v>
      </c>
      <c r="R1460" t="s">
        <v>24</v>
      </c>
      <c r="S1460" t="s">
        <v>2043</v>
      </c>
      <c r="T1460" t="s">
        <v>2042</v>
      </c>
    </row>
    <row r="1461" spans="1:20" x14ac:dyDescent="0.25">
      <c r="A1461" t="s">
        <v>34</v>
      </c>
      <c r="B1461" t="s">
        <v>35</v>
      </c>
      <c r="C1461">
        <v>33</v>
      </c>
      <c r="D1461">
        <v>1</v>
      </c>
      <c r="E1461" t="s">
        <v>2040</v>
      </c>
      <c r="F1461">
        <v>399</v>
      </c>
      <c r="G1461">
        <v>0</v>
      </c>
      <c r="H1461" t="s">
        <v>1162</v>
      </c>
      <c r="I1461" t="s">
        <v>2041</v>
      </c>
      <c r="J1461" t="s">
        <v>314</v>
      </c>
      <c r="K1461" t="s">
        <v>23</v>
      </c>
      <c r="L1461" t="s">
        <v>24</v>
      </c>
      <c r="M1461" t="s">
        <v>2042</v>
      </c>
      <c r="N1461" t="s">
        <v>23</v>
      </c>
      <c r="O1461" t="s">
        <v>307</v>
      </c>
      <c r="P1461" t="s">
        <v>26</v>
      </c>
      <c r="Q1461" t="s">
        <v>27</v>
      </c>
      <c r="R1461" t="s">
        <v>24</v>
      </c>
      <c r="S1461" t="s">
        <v>2043</v>
      </c>
      <c r="T1461" t="s">
        <v>2042</v>
      </c>
    </row>
    <row r="1462" spans="1:20" x14ac:dyDescent="0.25">
      <c r="A1462" t="s">
        <v>38</v>
      </c>
      <c r="B1462" t="s">
        <v>39</v>
      </c>
      <c r="C1462">
        <v>34</v>
      </c>
      <c r="D1462">
        <v>1</v>
      </c>
      <c r="E1462" t="s">
        <v>2040</v>
      </c>
      <c r="F1462">
        <v>399</v>
      </c>
      <c r="G1462">
        <v>0</v>
      </c>
      <c r="H1462" t="s">
        <v>1162</v>
      </c>
      <c r="I1462" t="s">
        <v>2041</v>
      </c>
      <c r="J1462" t="s">
        <v>314</v>
      </c>
      <c r="K1462" t="s">
        <v>23</v>
      </c>
      <c r="L1462" t="s">
        <v>24</v>
      </c>
      <c r="M1462" t="s">
        <v>2042</v>
      </c>
      <c r="N1462" t="s">
        <v>23</v>
      </c>
      <c r="O1462" t="s">
        <v>307</v>
      </c>
      <c r="P1462" t="s">
        <v>26</v>
      </c>
      <c r="Q1462" t="s">
        <v>27</v>
      </c>
      <c r="R1462" t="s">
        <v>24</v>
      </c>
      <c r="S1462" t="s">
        <v>2043</v>
      </c>
      <c r="T1462" t="s">
        <v>2042</v>
      </c>
    </row>
    <row r="1463" spans="1:20" x14ac:dyDescent="0.25">
      <c r="A1463" t="s">
        <v>113</v>
      </c>
      <c r="B1463" t="s">
        <v>114</v>
      </c>
      <c r="C1463">
        <v>65</v>
      </c>
      <c r="D1463">
        <v>6</v>
      </c>
      <c r="E1463" t="s">
        <v>2046</v>
      </c>
      <c r="F1463">
        <v>270</v>
      </c>
      <c r="G1463">
        <v>0</v>
      </c>
      <c r="H1463" t="s">
        <v>22</v>
      </c>
      <c r="I1463" t="s">
        <v>2047</v>
      </c>
      <c r="J1463" t="s">
        <v>335</v>
      </c>
      <c r="K1463" t="s">
        <v>23</v>
      </c>
      <c r="L1463" t="s">
        <v>24</v>
      </c>
      <c r="M1463" t="s">
        <v>2048</v>
      </c>
      <c r="N1463" t="s">
        <v>23</v>
      </c>
      <c r="O1463" t="s">
        <v>58</v>
      </c>
      <c r="P1463" t="s">
        <v>26</v>
      </c>
      <c r="Q1463" t="s">
        <v>33</v>
      </c>
      <c r="R1463" t="s">
        <v>24</v>
      </c>
      <c r="S1463" t="s">
        <v>2049</v>
      </c>
      <c r="T1463" t="s">
        <v>2048</v>
      </c>
    </row>
    <row r="1464" spans="1:20" x14ac:dyDescent="0.25">
      <c r="A1464" t="s">
        <v>44</v>
      </c>
      <c r="B1464" t="s">
        <v>45</v>
      </c>
      <c r="C1464">
        <v>66.666666666666671</v>
      </c>
      <c r="D1464">
        <v>3</v>
      </c>
      <c r="E1464" t="s">
        <v>2050</v>
      </c>
      <c r="F1464">
        <v>106</v>
      </c>
      <c r="G1464">
        <v>6</v>
      </c>
      <c r="H1464" t="s">
        <v>47</v>
      </c>
      <c r="I1464" t="s">
        <v>2051</v>
      </c>
      <c r="J1464" t="s">
        <v>1257</v>
      </c>
      <c r="K1464" t="s">
        <v>23</v>
      </c>
      <c r="L1464" t="s">
        <v>24</v>
      </c>
      <c r="M1464" t="s">
        <v>2048</v>
      </c>
      <c r="N1464" t="s">
        <v>23</v>
      </c>
      <c r="O1464" t="s">
        <v>25</v>
      </c>
      <c r="P1464" t="s">
        <v>26</v>
      </c>
      <c r="Q1464" t="s">
        <v>27</v>
      </c>
      <c r="R1464" t="s">
        <v>24</v>
      </c>
      <c r="S1464" t="s">
        <v>2052</v>
      </c>
      <c r="T1464" t="s">
        <v>2048</v>
      </c>
    </row>
    <row r="1465" spans="1:20" x14ac:dyDescent="0.25">
      <c r="A1465" t="s">
        <v>110</v>
      </c>
      <c r="B1465" t="s">
        <v>1205</v>
      </c>
      <c r="C1465">
        <v>66</v>
      </c>
      <c r="D1465">
        <v>1</v>
      </c>
      <c r="E1465" t="s">
        <v>2053</v>
      </c>
      <c r="F1465">
        <v>178.25</v>
      </c>
      <c r="G1465">
        <v>5</v>
      </c>
      <c r="H1465" t="s">
        <v>684</v>
      </c>
      <c r="I1465" t="s">
        <v>2054</v>
      </c>
      <c r="J1465" t="s">
        <v>2055</v>
      </c>
      <c r="K1465" t="s">
        <v>2056</v>
      </c>
      <c r="L1465" t="s">
        <v>2057</v>
      </c>
      <c r="M1465" t="s">
        <v>2048</v>
      </c>
      <c r="N1465" t="s">
        <v>23</v>
      </c>
      <c r="O1465" t="s">
        <v>48</v>
      </c>
      <c r="P1465" t="s">
        <v>49</v>
      </c>
      <c r="Q1465" t="s">
        <v>50</v>
      </c>
      <c r="R1465" t="s">
        <v>24</v>
      </c>
      <c r="S1465" t="s">
        <v>2058</v>
      </c>
      <c r="T1465" t="s">
        <v>2048</v>
      </c>
    </row>
    <row r="1466" spans="1:20" x14ac:dyDescent="0.25">
      <c r="A1466" t="s">
        <v>111</v>
      </c>
      <c r="B1466" t="s">
        <v>112</v>
      </c>
      <c r="C1466">
        <v>66</v>
      </c>
      <c r="D1466">
        <v>1</v>
      </c>
      <c r="E1466" t="s">
        <v>2053</v>
      </c>
      <c r="F1466">
        <v>178.25</v>
      </c>
      <c r="G1466">
        <v>5</v>
      </c>
      <c r="H1466" t="s">
        <v>684</v>
      </c>
      <c r="I1466" t="s">
        <v>2054</v>
      </c>
      <c r="J1466" t="s">
        <v>2055</v>
      </c>
      <c r="K1466" t="s">
        <v>2056</v>
      </c>
      <c r="L1466" t="s">
        <v>2057</v>
      </c>
      <c r="M1466" t="s">
        <v>2048</v>
      </c>
      <c r="N1466" t="s">
        <v>23</v>
      </c>
      <c r="O1466" t="s">
        <v>48</v>
      </c>
      <c r="P1466" t="s">
        <v>49</v>
      </c>
      <c r="Q1466" t="s">
        <v>50</v>
      </c>
      <c r="R1466" t="s">
        <v>24</v>
      </c>
      <c r="S1466" t="s">
        <v>2058</v>
      </c>
      <c r="T1466" t="s">
        <v>2048</v>
      </c>
    </row>
    <row r="1467" spans="1:20" x14ac:dyDescent="0.25">
      <c r="A1467" t="s">
        <v>46</v>
      </c>
      <c r="B1467" t="s">
        <v>56</v>
      </c>
      <c r="C1467">
        <v>67</v>
      </c>
      <c r="D1467">
        <v>1</v>
      </c>
      <c r="E1467" t="s">
        <v>2053</v>
      </c>
      <c r="F1467">
        <v>178.25</v>
      </c>
      <c r="G1467">
        <v>5</v>
      </c>
      <c r="H1467" t="s">
        <v>684</v>
      </c>
      <c r="I1467" t="s">
        <v>2054</v>
      </c>
      <c r="J1467" t="s">
        <v>2055</v>
      </c>
      <c r="K1467" t="s">
        <v>2056</v>
      </c>
      <c r="L1467" t="s">
        <v>2057</v>
      </c>
      <c r="M1467" t="s">
        <v>2048</v>
      </c>
      <c r="N1467" t="s">
        <v>23</v>
      </c>
      <c r="O1467" t="s">
        <v>48</v>
      </c>
      <c r="P1467" t="s">
        <v>49</v>
      </c>
      <c r="Q1467" t="s">
        <v>50</v>
      </c>
      <c r="R1467" t="s">
        <v>24</v>
      </c>
      <c r="S1467" t="s">
        <v>2058</v>
      </c>
      <c r="T1467" t="s">
        <v>2048</v>
      </c>
    </row>
    <row r="1468" spans="1:20" x14ac:dyDescent="0.25">
      <c r="A1468" t="s">
        <v>46</v>
      </c>
      <c r="B1468" t="s">
        <v>56</v>
      </c>
      <c r="C1468">
        <v>66.333333333333329</v>
      </c>
      <c r="D1468">
        <v>3</v>
      </c>
      <c r="E1468" t="s">
        <v>2059</v>
      </c>
      <c r="F1468">
        <v>173.25</v>
      </c>
      <c r="G1468">
        <v>0</v>
      </c>
      <c r="H1468" t="s">
        <v>684</v>
      </c>
      <c r="I1468" t="s">
        <v>2060</v>
      </c>
      <c r="J1468" t="s">
        <v>2061</v>
      </c>
      <c r="K1468" t="s">
        <v>638</v>
      </c>
      <c r="L1468" t="s">
        <v>2062</v>
      </c>
      <c r="M1468" t="s">
        <v>2048</v>
      </c>
      <c r="N1468" t="s">
        <v>23</v>
      </c>
      <c r="O1468" t="s">
        <v>48</v>
      </c>
      <c r="P1468" t="s">
        <v>49</v>
      </c>
      <c r="Q1468" t="s">
        <v>50</v>
      </c>
      <c r="R1468" t="s">
        <v>24</v>
      </c>
      <c r="S1468" t="s">
        <v>2063</v>
      </c>
      <c r="T1468" t="s">
        <v>2064</v>
      </c>
    </row>
    <row r="1469" spans="1:20" x14ac:dyDescent="0.25">
      <c r="A1469" t="s">
        <v>113</v>
      </c>
      <c r="B1469" t="s">
        <v>1333</v>
      </c>
      <c r="C1469">
        <v>65</v>
      </c>
      <c r="D1469">
        <v>3</v>
      </c>
      <c r="E1469" t="s">
        <v>2065</v>
      </c>
      <c r="F1469">
        <v>195</v>
      </c>
      <c r="G1469">
        <v>0</v>
      </c>
      <c r="H1469" t="s">
        <v>47</v>
      </c>
      <c r="I1469" t="s">
        <v>2066</v>
      </c>
      <c r="J1469" t="s">
        <v>2067</v>
      </c>
      <c r="K1469" t="s">
        <v>2007</v>
      </c>
      <c r="L1469" t="s">
        <v>1172</v>
      </c>
      <c r="M1469" t="s">
        <v>2048</v>
      </c>
      <c r="N1469" t="s">
        <v>23</v>
      </c>
      <c r="O1469" t="s">
        <v>63</v>
      </c>
      <c r="P1469" t="s">
        <v>54</v>
      </c>
      <c r="Q1469" t="s">
        <v>55</v>
      </c>
      <c r="R1469" t="s">
        <v>24</v>
      </c>
      <c r="S1469" t="s">
        <v>2068</v>
      </c>
      <c r="T1469" t="s">
        <v>2064</v>
      </c>
    </row>
    <row r="1470" spans="1:20" x14ac:dyDescent="0.25">
      <c r="A1470" t="s">
        <v>113</v>
      </c>
      <c r="B1470" t="s">
        <v>1333</v>
      </c>
      <c r="C1470">
        <v>65</v>
      </c>
      <c r="D1470">
        <v>3</v>
      </c>
      <c r="E1470" t="s">
        <v>2069</v>
      </c>
      <c r="F1470">
        <v>224</v>
      </c>
      <c r="G1470">
        <v>29</v>
      </c>
      <c r="H1470" t="s">
        <v>47</v>
      </c>
      <c r="I1470" t="s">
        <v>2066</v>
      </c>
      <c r="J1470" t="s">
        <v>2067</v>
      </c>
      <c r="K1470" t="s">
        <v>2007</v>
      </c>
      <c r="L1470" t="s">
        <v>1172</v>
      </c>
      <c r="M1470" t="s">
        <v>2070</v>
      </c>
      <c r="N1470" t="s">
        <v>23</v>
      </c>
      <c r="O1470" t="s">
        <v>63</v>
      </c>
      <c r="P1470" t="s">
        <v>54</v>
      </c>
      <c r="Q1470" t="s">
        <v>55</v>
      </c>
      <c r="R1470" t="s">
        <v>24</v>
      </c>
      <c r="S1470" t="s">
        <v>2071</v>
      </c>
      <c r="T1470" t="s">
        <v>2070</v>
      </c>
    </row>
    <row r="1471" spans="1:20" x14ac:dyDescent="0.25">
      <c r="A1471" t="s">
        <v>42</v>
      </c>
      <c r="B1471" t="s">
        <v>43</v>
      </c>
      <c r="C1471">
        <v>33</v>
      </c>
      <c r="D1471">
        <v>10</v>
      </c>
      <c r="E1471" t="s">
        <v>2072</v>
      </c>
      <c r="F1471">
        <v>330</v>
      </c>
      <c r="G1471">
        <v>0</v>
      </c>
      <c r="H1471" t="s">
        <v>47</v>
      </c>
      <c r="I1471" t="s">
        <v>2073</v>
      </c>
      <c r="J1471" t="s">
        <v>313</v>
      </c>
      <c r="K1471" t="s">
        <v>23</v>
      </c>
      <c r="L1471" t="s">
        <v>24</v>
      </c>
      <c r="M1471" t="s">
        <v>2074</v>
      </c>
      <c r="N1471" t="s">
        <v>23</v>
      </c>
      <c r="O1471" t="s">
        <v>25</v>
      </c>
      <c r="P1471" t="s">
        <v>26</v>
      </c>
      <c r="Q1471" t="s">
        <v>27</v>
      </c>
      <c r="R1471" t="s">
        <v>24</v>
      </c>
      <c r="S1471" t="s">
        <v>2075</v>
      </c>
      <c r="T1471" t="s">
        <v>2074</v>
      </c>
    </row>
    <row r="1472" spans="1:20" x14ac:dyDescent="0.25">
      <c r="A1472" t="s">
        <v>44</v>
      </c>
      <c r="B1472" t="s">
        <v>45</v>
      </c>
      <c r="C1472">
        <v>66.666666666666671</v>
      </c>
      <c r="D1472">
        <v>6</v>
      </c>
      <c r="E1472" t="s">
        <v>2076</v>
      </c>
      <c r="F1472">
        <v>200</v>
      </c>
      <c r="G1472">
        <v>0</v>
      </c>
      <c r="H1472" t="s">
        <v>47</v>
      </c>
      <c r="I1472" t="s">
        <v>1300</v>
      </c>
      <c r="J1472" t="s">
        <v>333</v>
      </c>
      <c r="K1472" t="s">
        <v>23</v>
      </c>
      <c r="L1472" t="s">
        <v>24</v>
      </c>
      <c r="M1472" t="s">
        <v>2077</v>
      </c>
      <c r="N1472" t="s">
        <v>23</v>
      </c>
      <c r="O1472" t="s">
        <v>25</v>
      </c>
      <c r="P1472" t="s">
        <v>26</v>
      </c>
      <c r="Q1472" t="s">
        <v>27</v>
      </c>
      <c r="R1472" t="s">
        <v>24</v>
      </c>
      <c r="S1472" t="s">
        <v>2078</v>
      </c>
      <c r="T1472" t="s">
        <v>2074</v>
      </c>
    </row>
    <row r="1473" spans="1:20" x14ac:dyDescent="0.25">
      <c r="A1473" t="s">
        <v>42</v>
      </c>
      <c r="B1473" t="s">
        <v>43</v>
      </c>
      <c r="C1473">
        <v>33</v>
      </c>
      <c r="D1473">
        <v>10</v>
      </c>
      <c r="E1473" t="s">
        <v>2079</v>
      </c>
      <c r="F1473">
        <v>330</v>
      </c>
      <c r="G1473">
        <v>0</v>
      </c>
      <c r="H1473" t="s">
        <v>1162</v>
      </c>
      <c r="I1473" t="s">
        <v>2080</v>
      </c>
      <c r="J1473" t="s">
        <v>335</v>
      </c>
      <c r="K1473" t="s">
        <v>23</v>
      </c>
      <c r="L1473" t="s">
        <v>24</v>
      </c>
      <c r="M1473" t="s">
        <v>2077</v>
      </c>
      <c r="N1473" t="s">
        <v>23</v>
      </c>
      <c r="O1473" t="s">
        <v>307</v>
      </c>
      <c r="P1473" t="s">
        <v>26</v>
      </c>
      <c r="Q1473" t="s">
        <v>27</v>
      </c>
      <c r="R1473" t="s">
        <v>24</v>
      </c>
      <c r="S1473" t="s">
        <v>2081</v>
      </c>
      <c r="T1473" t="s">
        <v>2077</v>
      </c>
    </row>
    <row r="1474" spans="1:20" x14ac:dyDescent="0.25">
      <c r="A1474" t="s">
        <v>36</v>
      </c>
      <c r="B1474" t="s">
        <v>37</v>
      </c>
      <c r="C1474">
        <v>33</v>
      </c>
      <c r="D1474">
        <v>3</v>
      </c>
      <c r="E1474" t="s">
        <v>2082</v>
      </c>
      <c r="F1474">
        <v>300</v>
      </c>
      <c r="G1474">
        <v>0</v>
      </c>
      <c r="H1474" t="s">
        <v>1162</v>
      </c>
      <c r="I1474" t="s">
        <v>2083</v>
      </c>
      <c r="J1474" t="s">
        <v>1168</v>
      </c>
      <c r="K1474" t="s">
        <v>23</v>
      </c>
      <c r="L1474" t="s">
        <v>24</v>
      </c>
      <c r="M1474" t="s">
        <v>2044</v>
      </c>
      <c r="N1474" t="s">
        <v>23</v>
      </c>
      <c r="O1474" t="s">
        <v>32</v>
      </c>
      <c r="P1474" t="s">
        <v>26</v>
      </c>
      <c r="Q1474" t="s">
        <v>33</v>
      </c>
      <c r="R1474" t="s">
        <v>24</v>
      </c>
      <c r="S1474" t="s">
        <v>2084</v>
      </c>
      <c r="T1474" t="s">
        <v>2044</v>
      </c>
    </row>
    <row r="1475" spans="1:20" x14ac:dyDescent="0.25">
      <c r="A1475" t="s">
        <v>34</v>
      </c>
      <c r="B1475" t="s">
        <v>35</v>
      </c>
      <c r="C1475">
        <v>33</v>
      </c>
      <c r="D1475">
        <v>3</v>
      </c>
      <c r="E1475" t="s">
        <v>2082</v>
      </c>
      <c r="F1475">
        <v>300</v>
      </c>
      <c r="G1475">
        <v>0</v>
      </c>
      <c r="H1475" t="s">
        <v>1162</v>
      </c>
      <c r="I1475" t="s">
        <v>2083</v>
      </c>
      <c r="J1475" t="s">
        <v>1168</v>
      </c>
      <c r="K1475" t="s">
        <v>23</v>
      </c>
      <c r="L1475" t="s">
        <v>24</v>
      </c>
      <c r="M1475" t="s">
        <v>2044</v>
      </c>
      <c r="N1475" t="s">
        <v>23</v>
      </c>
      <c r="O1475" t="s">
        <v>32</v>
      </c>
      <c r="P1475" t="s">
        <v>26</v>
      </c>
      <c r="Q1475" t="s">
        <v>33</v>
      </c>
      <c r="R1475" t="s">
        <v>24</v>
      </c>
      <c r="S1475" t="s">
        <v>2084</v>
      </c>
      <c r="T1475" t="s">
        <v>2044</v>
      </c>
    </row>
    <row r="1476" spans="1:20" x14ac:dyDescent="0.25">
      <c r="A1476" t="s">
        <v>38</v>
      </c>
      <c r="B1476" t="s">
        <v>39</v>
      </c>
      <c r="C1476">
        <v>34</v>
      </c>
      <c r="D1476">
        <v>3</v>
      </c>
      <c r="E1476" t="s">
        <v>2082</v>
      </c>
      <c r="F1476">
        <v>300</v>
      </c>
      <c r="G1476">
        <v>0</v>
      </c>
      <c r="H1476" t="s">
        <v>1162</v>
      </c>
      <c r="I1476" t="s">
        <v>2083</v>
      </c>
      <c r="J1476" t="s">
        <v>1168</v>
      </c>
      <c r="K1476" t="s">
        <v>23</v>
      </c>
      <c r="L1476" t="s">
        <v>24</v>
      </c>
      <c r="M1476" t="s">
        <v>2044</v>
      </c>
      <c r="N1476" t="s">
        <v>23</v>
      </c>
      <c r="O1476" t="s">
        <v>32</v>
      </c>
      <c r="P1476" t="s">
        <v>26</v>
      </c>
      <c r="Q1476" t="s">
        <v>33</v>
      </c>
      <c r="R1476" t="s">
        <v>24</v>
      </c>
      <c r="S1476" t="s">
        <v>2084</v>
      </c>
      <c r="T1476" t="s">
        <v>2044</v>
      </c>
    </row>
    <row r="1477" spans="1:20" x14ac:dyDescent="0.25">
      <c r="A1477" t="s">
        <v>36</v>
      </c>
      <c r="B1477" t="s">
        <v>37</v>
      </c>
      <c r="C1477">
        <v>33</v>
      </c>
      <c r="D1477">
        <v>1</v>
      </c>
      <c r="E1477" t="s">
        <v>2085</v>
      </c>
      <c r="F1477">
        <v>106</v>
      </c>
      <c r="G1477">
        <v>6</v>
      </c>
      <c r="H1477" t="s">
        <v>47</v>
      </c>
      <c r="I1477" t="s">
        <v>2086</v>
      </c>
      <c r="J1477" t="s">
        <v>65</v>
      </c>
      <c r="K1477" t="s">
        <v>23</v>
      </c>
      <c r="L1477" t="s">
        <v>24</v>
      </c>
      <c r="M1477" t="s">
        <v>2087</v>
      </c>
      <c r="N1477" t="s">
        <v>23</v>
      </c>
      <c r="O1477" t="s">
        <v>58</v>
      </c>
      <c r="P1477" t="s">
        <v>26</v>
      </c>
      <c r="Q1477" t="s">
        <v>33</v>
      </c>
      <c r="R1477" t="s">
        <v>24</v>
      </c>
      <c r="S1477" t="s">
        <v>2088</v>
      </c>
      <c r="T1477" t="s">
        <v>2087</v>
      </c>
    </row>
    <row r="1478" spans="1:20" x14ac:dyDescent="0.25">
      <c r="A1478" t="s">
        <v>34</v>
      </c>
      <c r="B1478" t="s">
        <v>35</v>
      </c>
      <c r="C1478">
        <v>33</v>
      </c>
      <c r="D1478">
        <v>1</v>
      </c>
      <c r="E1478" t="s">
        <v>2085</v>
      </c>
      <c r="F1478">
        <v>106</v>
      </c>
      <c r="G1478">
        <v>6</v>
      </c>
      <c r="H1478" t="s">
        <v>47</v>
      </c>
      <c r="I1478" t="s">
        <v>2086</v>
      </c>
      <c r="J1478" t="s">
        <v>65</v>
      </c>
      <c r="K1478" t="s">
        <v>23</v>
      </c>
      <c r="L1478" t="s">
        <v>24</v>
      </c>
      <c r="M1478" t="s">
        <v>2087</v>
      </c>
      <c r="N1478" t="s">
        <v>23</v>
      </c>
      <c r="O1478" t="s">
        <v>58</v>
      </c>
      <c r="P1478" t="s">
        <v>26</v>
      </c>
      <c r="Q1478" t="s">
        <v>33</v>
      </c>
      <c r="R1478" t="s">
        <v>24</v>
      </c>
      <c r="S1478" t="s">
        <v>2088</v>
      </c>
      <c r="T1478" t="s">
        <v>2087</v>
      </c>
    </row>
    <row r="1479" spans="1:20" x14ac:dyDescent="0.25">
      <c r="A1479" t="s">
        <v>38</v>
      </c>
      <c r="B1479" t="s">
        <v>39</v>
      </c>
      <c r="C1479">
        <v>34</v>
      </c>
      <c r="D1479">
        <v>1</v>
      </c>
      <c r="E1479" t="s">
        <v>2085</v>
      </c>
      <c r="F1479">
        <v>106</v>
      </c>
      <c r="G1479">
        <v>6</v>
      </c>
      <c r="H1479" t="s">
        <v>47</v>
      </c>
      <c r="I1479" t="s">
        <v>2086</v>
      </c>
      <c r="J1479" t="s">
        <v>65</v>
      </c>
      <c r="K1479" t="s">
        <v>23</v>
      </c>
      <c r="L1479" t="s">
        <v>24</v>
      </c>
      <c r="M1479" t="s">
        <v>2087</v>
      </c>
      <c r="N1479" t="s">
        <v>23</v>
      </c>
      <c r="O1479" t="s">
        <v>58</v>
      </c>
      <c r="P1479" t="s">
        <v>26</v>
      </c>
      <c r="Q1479" t="s">
        <v>33</v>
      </c>
      <c r="R1479" t="s">
        <v>24</v>
      </c>
      <c r="S1479" t="s">
        <v>2088</v>
      </c>
      <c r="T1479" t="s">
        <v>2087</v>
      </c>
    </row>
    <row r="1480" spans="1:20" x14ac:dyDescent="0.25">
      <c r="A1480" t="s">
        <v>186</v>
      </c>
      <c r="B1480" t="s">
        <v>187</v>
      </c>
      <c r="C1480">
        <v>40</v>
      </c>
      <c r="D1480">
        <v>10</v>
      </c>
      <c r="E1480" t="s">
        <v>2089</v>
      </c>
      <c r="F1480">
        <v>350</v>
      </c>
      <c r="G1480">
        <v>0</v>
      </c>
      <c r="H1480" t="s">
        <v>1162</v>
      </c>
      <c r="I1480" t="s">
        <v>2090</v>
      </c>
      <c r="J1480" t="s">
        <v>1311</v>
      </c>
      <c r="K1480" t="s">
        <v>23</v>
      </c>
      <c r="L1480" t="s">
        <v>24</v>
      </c>
      <c r="M1480" t="s">
        <v>2091</v>
      </c>
      <c r="N1480" t="s">
        <v>23</v>
      </c>
      <c r="O1480" t="s">
        <v>32</v>
      </c>
      <c r="P1480" t="s">
        <v>26</v>
      </c>
      <c r="Q1480" t="s">
        <v>33</v>
      </c>
      <c r="R1480" t="s">
        <v>24</v>
      </c>
      <c r="S1480" t="s">
        <v>2092</v>
      </c>
      <c r="T1480" t="s">
        <v>2091</v>
      </c>
    </row>
    <row r="1481" spans="1:20" x14ac:dyDescent="0.25">
      <c r="A1481" t="s">
        <v>20</v>
      </c>
      <c r="B1481" t="s">
        <v>21</v>
      </c>
      <c r="C1481">
        <v>50</v>
      </c>
      <c r="D1481">
        <v>2</v>
      </c>
      <c r="E1481" t="s">
        <v>2093</v>
      </c>
      <c r="F1481">
        <v>200</v>
      </c>
      <c r="G1481">
        <v>0</v>
      </c>
      <c r="H1481" t="s">
        <v>47</v>
      </c>
      <c r="I1481" t="s">
        <v>2094</v>
      </c>
      <c r="J1481" t="s">
        <v>355</v>
      </c>
      <c r="K1481" t="s">
        <v>23</v>
      </c>
      <c r="L1481" t="s">
        <v>24</v>
      </c>
      <c r="M1481" t="s">
        <v>2095</v>
      </c>
      <c r="N1481" t="s">
        <v>23</v>
      </c>
      <c r="O1481" t="s">
        <v>25</v>
      </c>
      <c r="P1481" t="s">
        <v>26</v>
      </c>
      <c r="Q1481" t="s">
        <v>27</v>
      </c>
      <c r="R1481" t="s">
        <v>24</v>
      </c>
      <c r="S1481" t="s">
        <v>2096</v>
      </c>
      <c r="T1481" t="s">
        <v>2095</v>
      </c>
    </row>
    <row r="1482" spans="1:20" x14ac:dyDescent="0.25">
      <c r="A1482" t="s">
        <v>28</v>
      </c>
      <c r="B1482" t="s">
        <v>29</v>
      </c>
      <c r="C1482">
        <v>50</v>
      </c>
      <c r="D1482">
        <v>2</v>
      </c>
      <c r="E1482" t="s">
        <v>2093</v>
      </c>
      <c r="F1482">
        <v>200</v>
      </c>
      <c r="G1482">
        <v>0</v>
      </c>
      <c r="H1482" t="s">
        <v>47</v>
      </c>
      <c r="I1482" t="s">
        <v>2094</v>
      </c>
      <c r="J1482" t="s">
        <v>355</v>
      </c>
      <c r="K1482" t="s">
        <v>23</v>
      </c>
      <c r="L1482" t="s">
        <v>24</v>
      </c>
      <c r="M1482" t="s">
        <v>2095</v>
      </c>
      <c r="N1482" t="s">
        <v>23</v>
      </c>
      <c r="O1482" t="s">
        <v>25</v>
      </c>
      <c r="P1482" t="s">
        <v>26</v>
      </c>
      <c r="Q1482" t="s">
        <v>27</v>
      </c>
      <c r="R1482" t="s">
        <v>24</v>
      </c>
      <c r="S1482" t="s">
        <v>2096</v>
      </c>
      <c r="T1482" t="s">
        <v>2095</v>
      </c>
    </row>
    <row r="1483" spans="1:20" x14ac:dyDescent="0.25">
      <c r="A1483" t="s">
        <v>30</v>
      </c>
      <c r="B1483" t="s">
        <v>31</v>
      </c>
      <c r="C1483">
        <v>50</v>
      </c>
      <c r="D1483">
        <v>2</v>
      </c>
      <c r="E1483" t="s">
        <v>2093</v>
      </c>
      <c r="F1483">
        <v>200</v>
      </c>
      <c r="G1483">
        <v>0</v>
      </c>
      <c r="H1483" t="s">
        <v>47</v>
      </c>
      <c r="I1483" t="s">
        <v>2094</v>
      </c>
      <c r="J1483" t="s">
        <v>355</v>
      </c>
      <c r="K1483" t="s">
        <v>23</v>
      </c>
      <c r="L1483" t="s">
        <v>24</v>
      </c>
      <c r="M1483" t="s">
        <v>2095</v>
      </c>
      <c r="N1483" t="s">
        <v>23</v>
      </c>
      <c r="O1483" t="s">
        <v>25</v>
      </c>
      <c r="P1483" t="s">
        <v>26</v>
      </c>
      <c r="Q1483" t="s">
        <v>27</v>
      </c>
      <c r="R1483" t="s">
        <v>24</v>
      </c>
      <c r="S1483" t="s">
        <v>2096</v>
      </c>
      <c r="T1483" t="s">
        <v>2095</v>
      </c>
    </row>
    <row r="1484" spans="1:20" x14ac:dyDescent="0.25">
      <c r="A1484" t="s">
        <v>42</v>
      </c>
      <c r="B1484" t="s">
        <v>43</v>
      </c>
      <c r="C1484">
        <v>66.666666666666671</v>
      </c>
      <c r="D1484">
        <v>6</v>
      </c>
      <c r="E1484" t="s">
        <v>2097</v>
      </c>
      <c r="F1484">
        <v>200</v>
      </c>
      <c r="G1484">
        <v>0</v>
      </c>
      <c r="H1484" t="s">
        <v>1162</v>
      </c>
      <c r="I1484" t="s">
        <v>2098</v>
      </c>
      <c r="J1484" t="s">
        <v>65</v>
      </c>
      <c r="K1484" t="s">
        <v>23</v>
      </c>
      <c r="L1484" t="s">
        <v>24</v>
      </c>
      <c r="M1484" t="s">
        <v>2099</v>
      </c>
      <c r="N1484" t="s">
        <v>23</v>
      </c>
      <c r="O1484" t="s">
        <v>32</v>
      </c>
      <c r="P1484" t="s">
        <v>26</v>
      </c>
      <c r="Q1484" t="s">
        <v>33</v>
      </c>
      <c r="R1484" t="s">
        <v>24</v>
      </c>
      <c r="S1484" t="s">
        <v>2100</v>
      </c>
      <c r="T1484" t="s">
        <v>2099</v>
      </c>
    </row>
    <row r="1485" spans="1:20" x14ac:dyDescent="0.25">
      <c r="A1485" t="s">
        <v>44</v>
      </c>
      <c r="B1485" t="s">
        <v>45</v>
      </c>
      <c r="C1485">
        <v>66.666666666666671</v>
      </c>
      <c r="D1485">
        <v>3</v>
      </c>
      <c r="E1485" t="s">
        <v>2101</v>
      </c>
      <c r="F1485">
        <v>200</v>
      </c>
      <c r="G1485">
        <v>0</v>
      </c>
      <c r="H1485" t="s">
        <v>1162</v>
      </c>
      <c r="I1485" t="s">
        <v>2102</v>
      </c>
      <c r="J1485" t="s">
        <v>305</v>
      </c>
      <c r="K1485" t="s">
        <v>23</v>
      </c>
      <c r="L1485" t="s">
        <v>24</v>
      </c>
      <c r="M1485" t="s">
        <v>2103</v>
      </c>
      <c r="N1485" t="s">
        <v>23</v>
      </c>
      <c r="O1485" t="s">
        <v>307</v>
      </c>
      <c r="P1485" t="s">
        <v>26</v>
      </c>
      <c r="Q1485" t="s">
        <v>27</v>
      </c>
      <c r="R1485" t="s">
        <v>24</v>
      </c>
      <c r="S1485" t="s">
        <v>2104</v>
      </c>
      <c r="T1485" t="s">
        <v>2099</v>
      </c>
    </row>
    <row r="1486" spans="1:20" x14ac:dyDescent="0.25">
      <c r="A1486" t="s">
        <v>20</v>
      </c>
      <c r="B1486" t="s">
        <v>21</v>
      </c>
      <c r="C1486">
        <v>50</v>
      </c>
      <c r="D1486">
        <v>1</v>
      </c>
      <c r="E1486" t="s">
        <v>2101</v>
      </c>
      <c r="F1486">
        <v>200</v>
      </c>
      <c r="G1486">
        <v>0</v>
      </c>
      <c r="H1486" t="s">
        <v>1162</v>
      </c>
      <c r="I1486" t="s">
        <v>2102</v>
      </c>
      <c r="J1486" t="s">
        <v>305</v>
      </c>
      <c r="K1486" t="s">
        <v>23</v>
      </c>
      <c r="L1486" t="s">
        <v>24</v>
      </c>
      <c r="M1486" t="s">
        <v>2103</v>
      </c>
      <c r="N1486" t="s">
        <v>23</v>
      </c>
      <c r="O1486" t="s">
        <v>307</v>
      </c>
      <c r="P1486" t="s">
        <v>26</v>
      </c>
      <c r="Q1486" t="s">
        <v>27</v>
      </c>
      <c r="R1486" t="s">
        <v>24</v>
      </c>
      <c r="S1486" t="s">
        <v>2104</v>
      </c>
      <c r="T1486" t="s">
        <v>2099</v>
      </c>
    </row>
    <row r="1487" spans="1:20" x14ac:dyDescent="0.25">
      <c r="A1487" t="s">
        <v>28</v>
      </c>
      <c r="B1487" t="s">
        <v>29</v>
      </c>
      <c r="C1487">
        <v>50</v>
      </c>
      <c r="D1487">
        <v>1</v>
      </c>
      <c r="E1487" t="s">
        <v>2101</v>
      </c>
      <c r="F1487">
        <v>200</v>
      </c>
      <c r="G1487">
        <v>0</v>
      </c>
      <c r="H1487" t="s">
        <v>1162</v>
      </c>
      <c r="I1487" t="s">
        <v>2102</v>
      </c>
      <c r="J1487" t="s">
        <v>305</v>
      </c>
      <c r="K1487" t="s">
        <v>23</v>
      </c>
      <c r="L1487" t="s">
        <v>24</v>
      </c>
      <c r="M1487" t="s">
        <v>2103</v>
      </c>
      <c r="N1487" t="s">
        <v>23</v>
      </c>
      <c r="O1487" t="s">
        <v>307</v>
      </c>
      <c r="P1487" t="s">
        <v>26</v>
      </c>
      <c r="Q1487" t="s">
        <v>27</v>
      </c>
      <c r="R1487" t="s">
        <v>24</v>
      </c>
      <c r="S1487" t="s">
        <v>2104</v>
      </c>
      <c r="T1487" t="s">
        <v>2099</v>
      </c>
    </row>
    <row r="1488" spans="1:20" x14ac:dyDescent="0.25">
      <c r="A1488" t="s">
        <v>30</v>
      </c>
      <c r="B1488" t="s">
        <v>31</v>
      </c>
      <c r="C1488">
        <v>50</v>
      </c>
      <c r="D1488">
        <v>1</v>
      </c>
      <c r="E1488" t="s">
        <v>2101</v>
      </c>
      <c r="F1488">
        <v>200</v>
      </c>
      <c r="G1488">
        <v>0</v>
      </c>
      <c r="H1488" t="s">
        <v>1162</v>
      </c>
      <c r="I1488" t="s">
        <v>2102</v>
      </c>
      <c r="J1488" t="s">
        <v>305</v>
      </c>
      <c r="K1488" t="s">
        <v>23</v>
      </c>
      <c r="L1488" t="s">
        <v>24</v>
      </c>
      <c r="M1488" t="s">
        <v>2103</v>
      </c>
      <c r="N1488" t="s">
        <v>23</v>
      </c>
      <c r="O1488" t="s">
        <v>307</v>
      </c>
      <c r="P1488" t="s">
        <v>26</v>
      </c>
      <c r="Q1488" t="s">
        <v>27</v>
      </c>
      <c r="R1488" t="s">
        <v>24</v>
      </c>
      <c r="S1488" t="s">
        <v>2104</v>
      </c>
      <c r="T1488" t="s">
        <v>2099</v>
      </c>
    </row>
    <row r="1489" spans="1:20" x14ac:dyDescent="0.25">
      <c r="A1489" t="s">
        <v>148</v>
      </c>
      <c r="B1489" t="s">
        <v>149</v>
      </c>
      <c r="C1489">
        <v>50</v>
      </c>
      <c r="D1489">
        <v>1</v>
      </c>
      <c r="E1489" t="s">
        <v>2105</v>
      </c>
      <c r="F1489">
        <v>200</v>
      </c>
      <c r="G1489">
        <v>0</v>
      </c>
      <c r="H1489" t="s">
        <v>47</v>
      </c>
      <c r="I1489" t="s">
        <v>2106</v>
      </c>
      <c r="J1489" t="s">
        <v>311</v>
      </c>
      <c r="K1489" t="s">
        <v>23</v>
      </c>
      <c r="L1489" t="s">
        <v>24</v>
      </c>
      <c r="M1489" t="s">
        <v>2107</v>
      </c>
      <c r="N1489" t="s">
        <v>23</v>
      </c>
      <c r="O1489" t="s">
        <v>58</v>
      </c>
      <c r="P1489" t="s">
        <v>26</v>
      </c>
      <c r="Q1489" t="s">
        <v>33</v>
      </c>
      <c r="R1489" t="s">
        <v>24</v>
      </c>
      <c r="S1489" t="s">
        <v>2108</v>
      </c>
      <c r="T1489" t="s">
        <v>2107</v>
      </c>
    </row>
    <row r="1490" spans="1:20" x14ac:dyDescent="0.25">
      <c r="A1490" t="s">
        <v>152</v>
      </c>
      <c r="B1490" t="s">
        <v>153</v>
      </c>
      <c r="C1490">
        <v>50</v>
      </c>
      <c r="D1490">
        <v>1</v>
      </c>
      <c r="E1490" t="s">
        <v>2105</v>
      </c>
      <c r="F1490">
        <v>200</v>
      </c>
      <c r="G1490">
        <v>0</v>
      </c>
      <c r="H1490" t="s">
        <v>47</v>
      </c>
      <c r="I1490" t="s">
        <v>2106</v>
      </c>
      <c r="J1490" t="s">
        <v>311</v>
      </c>
      <c r="K1490" t="s">
        <v>23</v>
      </c>
      <c r="L1490" t="s">
        <v>24</v>
      </c>
      <c r="M1490" t="s">
        <v>2107</v>
      </c>
      <c r="N1490" t="s">
        <v>23</v>
      </c>
      <c r="O1490" t="s">
        <v>58</v>
      </c>
      <c r="P1490" t="s">
        <v>26</v>
      </c>
      <c r="Q1490" t="s">
        <v>33</v>
      </c>
      <c r="R1490" t="s">
        <v>24</v>
      </c>
      <c r="S1490" t="s">
        <v>2108</v>
      </c>
      <c r="T1490" t="s">
        <v>2107</v>
      </c>
    </row>
    <row r="1491" spans="1:20" x14ac:dyDescent="0.25">
      <c r="A1491" t="s">
        <v>34</v>
      </c>
      <c r="B1491" t="s">
        <v>35</v>
      </c>
      <c r="C1491">
        <v>50</v>
      </c>
      <c r="D1491">
        <v>1</v>
      </c>
      <c r="E1491" t="s">
        <v>2105</v>
      </c>
      <c r="F1491">
        <v>200</v>
      </c>
      <c r="G1491">
        <v>0</v>
      </c>
      <c r="H1491" t="s">
        <v>47</v>
      </c>
      <c r="I1491" t="s">
        <v>2106</v>
      </c>
      <c r="J1491" t="s">
        <v>311</v>
      </c>
      <c r="K1491" t="s">
        <v>23</v>
      </c>
      <c r="L1491" t="s">
        <v>24</v>
      </c>
      <c r="M1491" t="s">
        <v>2107</v>
      </c>
      <c r="N1491" t="s">
        <v>23</v>
      </c>
      <c r="O1491" t="s">
        <v>58</v>
      </c>
      <c r="P1491" t="s">
        <v>26</v>
      </c>
      <c r="Q1491" t="s">
        <v>33</v>
      </c>
      <c r="R1491" t="s">
        <v>24</v>
      </c>
      <c r="S1491" t="s">
        <v>2108</v>
      </c>
      <c r="T1491" t="s">
        <v>2107</v>
      </c>
    </row>
    <row r="1492" spans="1:20" x14ac:dyDescent="0.25">
      <c r="A1492" t="s">
        <v>38</v>
      </c>
      <c r="B1492" t="s">
        <v>39</v>
      </c>
      <c r="C1492">
        <v>50</v>
      </c>
      <c r="D1492">
        <v>1</v>
      </c>
      <c r="E1492" t="s">
        <v>2105</v>
      </c>
      <c r="F1492">
        <v>200</v>
      </c>
      <c r="G1492">
        <v>0</v>
      </c>
      <c r="H1492" t="s">
        <v>47</v>
      </c>
      <c r="I1492" t="s">
        <v>2106</v>
      </c>
      <c r="J1492" t="s">
        <v>311</v>
      </c>
      <c r="K1492" t="s">
        <v>23</v>
      </c>
      <c r="L1492" t="s">
        <v>24</v>
      </c>
      <c r="M1492" t="s">
        <v>2107</v>
      </c>
      <c r="N1492" t="s">
        <v>23</v>
      </c>
      <c r="O1492" t="s">
        <v>58</v>
      </c>
      <c r="P1492" t="s">
        <v>26</v>
      </c>
      <c r="Q1492" t="s">
        <v>33</v>
      </c>
      <c r="R1492" t="s">
        <v>24</v>
      </c>
      <c r="S1492" t="s">
        <v>2108</v>
      </c>
      <c r="T1492" t="s">
        <v>2107</v>
      </c>
    </row>
    <row r="1493" spans="1:20" x14ac:dyDescent="0.25">
      <c r="A1493" t="s">
        <v>59</v>
      </c>
      <c r="B1493" t="s">
        <v>60</v>
      </c>
      <c r="C1493">
        <v>50</v>
      </c>
      <c r="D1493">
        <v>1</v>
      </c>
      <c r="E1493" t="s">
        <v>2105</v>
      </c>
      <c r="F1493">
        <v>200</v>
      </c>
      <c r="G1493">
        <v>0</v>
      </c>
      <c r="H1493" t="s">
        <v>47</v>
      </c>
      <c r="I1493" t="s">
        <v>2106</v>
      </c>
      <c r="J1493" t="s">
        <v>311</v>
      </c>
      <c r="K1493" t="s">
        <v>23</v>
      </c>
      <c r="L1493" t="s">
        <v>24</v>
      </c>
      <c r="M1493" t="s">
        <v>2107</v>
      </c>
      <c r="N1493" t="s">
        <v>23</v>
      </c>
      <c r="O1493" t="s">
        <v>58</v>
      </c>
      <c r="P1493" t="s">
        <v>26</v>
      </c>
      <c r="Q1493" t="s">
        <v>33</v>
      </c>
      <c r="R1493" t="s">
        <v>24</v>
      </c>
      <c r="S1493" t="s">
        <v>2108</v>
      </c>
      <c r="T1493" t="s">
        <v>2107</v>
      </c>
    </row>
    <row r="1494" spans="1:20" x14ac:dyDescent="0.25">
      <c r="A1494" t="s">
        <v>36</v>
      </c>
      <c r="B1494" t="s">
        <v>37</v>
      </c>
      <c r="C1494">
        <v>50</v>
      </c>
      <c r="D1494">
        <v>1</v>
      </c>
      <c r="E1494" t="s">
        <v>2105</v>
      </c>
      <c r="F1494">
        <v>200</v>
      </c>
      <c r="G1494">
        <v>0</v>
      </c>
      <c r="H1494" t="s">
        <v>47</v>
      </c>
      <c r="I1494" t="s">
        <v>2106</v>
      </c>
      <c r="J1494" t="s">
        <v>311</v>
      </c>
      <c r="K1494" t="s">
        <v>23</v>
      </c>
      <c r="L1494" t="s">
        <v>24</v>
      </c>
      <c r="M1494" t="s">
        <v>2107</v>
      </c>
      <c r="N1494" t="s">
        <v>23</v>
      </c>
      <c r="O1494" t="s">
        <v>58</v>
      </c>
      <c r="P1494" t="s">
        <v>26</v>
      </c>
      <c r="Q1494" t="s">
        <v>33</v>
      </c>
      <c r="R1494" t="s">
        <v>24</v>
      </c>
      <c r="S1494" t="s">
        <v>2108</v>
      </c>
      <c r="T1494" t="s">
        <v>2107</v>
      </c>
    </row>
    <row r="1495" spans="1:20" x14ac:dyDescent="0.25">
      <c r="A1495" t="s">
        <v>20</v>
      </c>
      <c r="B1495" t="s">
        <v>21</v>
      </c>
      <c r="C1495">
        <v>50</v>
      </c>
      <c r="D1495">
        <v>1</v>
      </c>
      <c r="E1495" t="s">
        <v>2109</v>
      </c>
      <c r="F1495">
        <v>100</v>
      </c>
      <c r="G1495">
        <v>0</v>
      </c>
      <c r="H1495" t="s">
        <v>47</v>
      </c>
      <c r="I1495" t="s">
        <v>2110</v>
      </c>
      <c r="J1495" t="s">
        <v>342</v>
      </c>
      <c r="K1495" t="s">
        <v>23</v>
      </c>
      <c r="L1495" t="s">
        <v>24</v>
      </c>
      <c r="M1495" t="s">
        <v>2111</v>
      </c>
      <c r="N1495" t="s">
        <v>23</v>
      </c>
      <c r="O1495" t="s">
        <v>25</v>
      </c>
      <c r="P1495" t="s">
        <v>26</v>
      </c>
      <c r="Q1495" t="s">
        <v>27</v>
      </c>
      <c r="R1495" t="s">
        <v>24</v>
      </c>
      <c r="S1495" t="s">
        <v>2112</v>
      </c>
      <c r="T1495" t="s">
        <v>2107</v>
      </c>
    </row>
    <row r="1496" spans="1:20" x14ac:dyDescent="0.25">
      <c r="A1496" t="s">
        <v>28</v>
      </c>
      <c r="B1496" t="s">
        <v>29</v>
      </c>
      <c r="C1496">
        <v>50</v>
      </c>
      <c r="D1496">
        <v>1</v>
      </c>
      <c r="E1496" t="s">
        <v>2109</v>
      </c>
      <c r="F1496">
        <v>100</v>
      </c>
      <c r="G1496">
        <v>0</v>
      </c>
      <c r="H1496" t="s">
        <v>47</v>
      </c>
      <c r="I1496" t="s">
        <v>2110</v>
      </c>
      <c r="J1496" t="s">
        <v>342</v>
      </c>
      <c r="K1496" t="s">
        <v>23</v>
      </c>
      <c r="L1496" t="s">
        <v>24</v>
      </c>
      <c r="M1496" t="s">
        <v>2111</v>
      </c>
      <c r="N1496" t="s">
        <v>23</v>
      </c>
      <c r="O1496" t="s">
        <v>25</v>
      </c>
      <c r="P1496" t="s">
        <v>26</v>
      </c>
      <c r="Q1496" t="s">
        <v>27</v>
      </c>
      <c r="R1496" t="s">
        <v>24</v>
      </c>
      <c r="S1496" t="s">
        <v>2112</v>
      </c>
      <c r="T1496" t="s">
        <v>2107</v>
      </c>
    </row>
    <row r="1497" spans="1:20" x14ac:dyDescent="0.25">
      <c r="A1497" t="s">
        <v>30</v>
      </c>
      <c r="B1497" t="s">
        <v>31</v>
      </c>
      <c r="C1497">
        <v>50</v>
      </c>
      <c r="D1497">
        <v>1</v>
      </c>
      <c r="E1497" t="s">
        <v>2109</v>
      </c>
      <c r="F1497">
        <v>100</v>
      </c>
      <c r="G1497">
        <v>0</v>
      </c>
      <c r="H1497" t="s">
        <v>47</v>
      </c>
      <c r="I1497" t="s">
        <v>2110</v>
      </c>
      <c r="J1497" t="s">
        <v>342</v>
      </c>
      <c r="K1497" t="s">
        <v>23</v>
      </c>
      <c r="L1497" t="s">
        <v>24</v>
      </c>
      <c r="M1497" t="s">
        <v>2111</v>
      </c>
      <c r="N1497" t="s">
        <v>23</v>
      </c>
      <c r="O1497" t="s">
        <v>25</v>
      </c>
      <c r="P1497" t="s">
        <v>26</v>
      </c>
      <c r="Q1497" t="s">
        <v>27</v>
      </c>
      <c r="R1497" t="s">
        <v>24</v>
      </c>
      <c r="S1497" t="s">
        <v>2112</v>
      </c>
      <c r="T1497" t="s">
        <v>2107</v>
      </c>
    </row>
    <row r="1498" spans="1:20" x14ac:dyDescent="0.25">
      <c r="A1498" t="s">
        <v>148</v>
      </c>
      <c r="B1498" t="s">
        <v>149</v>
      </c>
      <c r="C1498">
        <v>50</v>
      </c>
      <c r="D1498">
        <v>1</v>
      </c>
      <c r="E1498" t="s">
        <v>2113</v>
      </c>
      <c r="F1498">
        <v>200</v>
      </c>
      <c r="G1498">
        <v>0</v>
      </c>
      <c r="H1498" t="s">
        <v>47</v>
      </c>
      <c r="I1498" t="s">
        <v>2114</v>
      </c>
      <c r="J1498" t="s">
        <v>317</v>
      </c>
      <c r="K1498" t="s">
        <v>23</v>
      </c>
      <c r="L1498" t="s">
        <v>24</v>
      </c>
      <c r="M1498" t="s">
        <v>2115</v>
      </c>
      <c r="N1498" t="s">
        <v>23</v>
      </c>
      <c r="O1498" t="s">
        <v>58</v>
      </c>
      <c r="P1498" t="s">
        <v>26</v>
      </c>
      <c r="Q1498" t="s">
        <v>33</v>
      </c>
      <c r="R1498" t="s">
        <v>24</v>
      </c>
      <c r="S1498" t="s">
        <v>2116</v>
      </c>
      <c r="T1498" t="s">
        <v>2115</v>
      </c>
    </row>
    <row r="1499" spans="1:20" x14ac:dyDescent="0.25">
      <c r="A1499" t="s">
        <v>152</v>
      </c>
      <c r="B1499" t="s">
        <v>153</v>
      </c>
      <c r="C1499">
        <v>50</v>
      </c>
      <c r="D1499">
        <v>1</v>
      </c>
      <c r="E1499" t="s">
        <v>2113</v>
      </c>
      <c r="F1499">
        <v>200</v>
      </c>
      <c r="G1499">
        <v>0</v>
      </c>
      <c r="H1499" t="s">
        <v>47</v>
      </c>
      <c r="I1499" t="s">
        <v>2114</v>
      </c>
      <c r="J1499" t="s">
        <v>317</v>
      </c>
      <c r="K1499" t="s">
        <v>23</v>
      </c>
      <c r="L1499" t="s">
        <v>24</v>
      </c>
      <c r="M1499" t="s">
        <v>2115</v>
      </c>
      <c r="N1499" t="s">
        <v>23</v>
      </c>
      <c r="O1499" t="s">
        <v>58</v>
      </c>
      <c r="P1499" t="s">
        <v>26</v>
      </c>
      <c r="Q1499" t="s">
        <v>33</v>
      </c>
      <c r="R1499" t="s">
        <v>24</v>
      </c>
      <c r="S1499" t="s">
        <v>2116</v>
      </c>
      <c r="T1499" t="s">
        <v>2115</v>
      </c>
    </row>
    <row r="1500" spans="1:20" x14ac:dyDescent="0.25">
      <c r="A1500" t="s">
        <v>34</v>
      </c>
      <c r="B1500" t="s">
        <v>35</v>
      </c>
      <c r="C1500">
        <v>50</v>
      </c>
      <c r="D1500">
        <v>1</v>
      </c>
      <c r="E1500" t="s">
        <v>2113</v>
      </c>
      <c r="F1500">
        <v>200</v>
      </c>
      <c r="G1500">
        <v>0</v>
      </c>
      <c r="H1500" t="s">
        <v>47</v>
      </c>
      <c r="I1500" t="s">
        <v>2114</v>
      </c>
      <c r="J1500" t="s">
        <v>317</v>
      </c>
      <c r="K1500" t="s">
        <v>23</v>
      </c>
      <c r="L1500" t="s">
        <v>24</v>
      </c>
      <c r="M1500" t="s">
        <v>2115</v>
      </c>
      <c r="N1500" t="s">
        <v>23</v>
      </c>
      <c r="O1500" t="s">
        <v>58</v>
      </c>
      <c r="P1500" t="s">
        <v>26</v>
      </c>
      <c r="Q1500" t="s">
        <v>33</v>
      </c>
      <c r="R1500" t="s">
        <v>24</v>
      </c>
      <c r="S1500" t="s">
        <v>2116</v>
      </c>
      <c r="T1500" t="s">
        <v>2115</v>
      </c>
    </row>
    <row r="1501" spans="1:20" x14ac:dyDescent="0.25">
      <c r="A1501" t="s">
        <v>38</v>
      </c>
      <c r="B1501" t="s">
        <v>39</v>
      </c>
      <c r="C1501">
        <v>50</v>
      </c>
      <c r="D1501">
        <v>1</v>
      </c>
      <c r="E1501" t="s">
        <v>2113</v>
      </c>
      <c r="F1501">
        <v>200</v>
      </c>
      <c r="G1501">
        <v>0</v>
      </c>
      <c r="H1501" t="s">
        <v>47</v>
      </c>
      <c r="I1501" t="s">
        <v>2114</v>
      </c>
      <c r="J1501" t="s">
        <v>317</v>
      </c>
      <c r="K1501" t="s">
        <v>23</v>
      </c>
      <c r="L1501" t="s">
        <v>24</v>
      </c>
      <c r="M1501" t="s">
        <v>2115</v>
      </c>
      <c r="N1501" t="s">
        <v>23</v>
      </c>
      <c r="O1501" t="s">
        <v>58</v>
      </c>
      <c r="P1501" t="s">
        <v>26</v>
      </c>
      <c r="Q1501" t="s">
        <v>33</v>
      </c>
      <c r="R1501" t="s">
        <v>24</v>
      </c>
      <c r="S1501" t="s">
        <v>2116</v>
      </c>
      <c r="T1501" t="s">
        <v>2115</v>
      </c>
    </row>
    <row r="1502" spans="1:20" x14ac:dyDescent="0.25">
      <c r="A1502" t="s">
        <v>59</v>
      </c>
      <c r="B1502" t="s">
        <v>60</v>
      </c>
      <c r="C1502">
        <v>50</v>
      </c>
      <c r="D1502">
        <v>1</v>
      </c>
      <c r="E1502" t="s">
        <v>2113</v>
      </c>
      <c r="F1502">
        <v>200</v>
      </c>
      <c r="G1502">
        <v>0</v>
      </c>
      <c r="H1502" t="s">
        <v>47</v>
      </c>
      <c r="I1502" t="s">
        <v>2114</v>
      </c>
      <c r="J1502" t="s">
        <v>317</v>
      </c>
      <c r="K1502" t="s">
        <v>23</v>
      </c>
      <c r="L1502" t="s">
        <v>24</v>
      </c>
      <c r="M1502" t="s">
        <v>2115</v>
      </c>
      <c r="N1502" t="s">
        <v>23</v>
      </c>
      <c r="O1502" t="s">
        <v>58</v>
      </c>
      <c r="P1502" t="s">
        <v>26</v>
      </c>
      <c r="Q1502" t="s">
        <v>33</v>
      </c>
      <c r="R1502" t="s">
        <v>24</v>
      </c>
      <c r="S1502" t="s">
        <v>2116</v>
      </c>
      <c r="T1502" t="s">
        <v>2115</v>
      </c>
    </row>
    <row r="1503" spans="1:20" x14ac:dyDescent="0.25">
      <c r="A1503" t="s">
        <v>36</v>
      </c>
      <c r="B1503" t="s">
        <v>37</v>
      </c>
      <c r="C1503">
        <v>50</v>
      </c>
      <c r="D1503">
        <v>1</v>
      </c>
      <c r="E1503" t="s">
        <v>2113</v>
      </c>
      <c r="F1503">
        <v>200</v>
      </c>
      <c r="G1503">
        <v>0</v>
      </c>
      <c r="H1503" t="s">
        <v>47</v>
      </c>
      <c r="I1503" t="s">
        <v>2114</v>
      </c>
      <c r="J1503" t="s">
        <v>317</v>
      </c>
      <c r="K1503" t="s">
        <v>23</v>
      </c>
      <c r="L1503" t="s">
        <v>24</v>
      </c>
      <c r="M1503" t="s">
        <v>2115</v>
      </c>
      <c r="N1503" t="s">
        <v>23</v>
      </c>
      <c r="O1503" t="s">
        <v>58</v>
      </c>
      <c r="P1503" t="s">
        <v>26</v>
      </c>
      <c r="Q1503" t="s">
        <v>33</v>
      </c>
      <c r="R1503" t="s">
        <v>24</v>
      </c>
      <c r="S1503" t="s">
        <v>2116</v>
      </c>
      <c r="T1503" t="s">
        <v>2115</v>
      </c>
    </row>
    <row r="1504" spans="1:20" x14ac:dyDescent="0.25">
      <c r="A1504" t="s">
        <v>148</v>
      </c>
      <c r="B1504" t="s">
        <v>149</v>
      </c>
      <c r="C1504">
        <v>50</v>
      </c>
      <c r="D1504">
        <v>1</v>
      </c>
      <c r="E1504" t="s">
        <v>2117</v>
      </c>
      <c r="F1504">
        <v>200</v>
      </c>
      <c r="G1504">
        <v>0</v>
      </c>
      <c r="H1504" t="s">
        <v>22</v>
      </c>
      <c r="I1504" t="s">
        <v>2118</v>
      </c>
      <c r="J1504" t="s">
        <v>1175</v>
      </c>
      <c r="K1504" t="s">
        <v>23</v>
      </c>
      <c r="L1504" t="s">
        <v>24</v>
      </c>
      <c r="M1504" t="s">
        <v>2119</v>
      </c>
      <c r="N1504" t="s">
        <v>23</v>
      </c>
      <c r="O1504" t="s">
        <v>25</v>
      </c>
      <c r="P1504" t="s">
        <v>26</v>
      </c>
      <c r="Q1504" t="s">
        <v>27</v>
      </c>
      <c r="R1504" t="s">
        <v>24</v>
      </c>
      <c r="S1504" t="s">
        <v>2120</v>
      </c>
      <c r="T1504" t="s">
        <v>2121</v>
      </c>
    </row>
    <row r="1505" spans="1:20" x14ac:dyDescent="0.25">
      <c r="A1505" t="s">
        <v>152</v>
      </c>
      <c r="B1505" t="s">
        <v>153</v>
      </c>
      <c r="C1505">
        <v>50</v>
      </c>
      <c r="D1505">
        <v>1</v>
      </c>
      <c r="E1505" t="s">
        <v>2117</v>
      </c>
      <c r="F1505">
        <v>200</v>
      </c>
      <c r="G1505">
        <v>0</v>
      </c>
      <c r="H1505" t="s">
        <v>22</v>
      </c>
      <c r="I1505" t="s">
        <v>2118</v>
      </c>
      <c r="J1505" t="s">
        <v>1175</v>
      </c>
      <c r="K1505" t="s">
        <v>23</v>
      </c>
      <c r="L1505" t="s">
        <v>24</v>
      </c>
      <c r="M1505" t="s">
        <v>2119</v>
      </c>
      <c r="N1505" t="s">
        <v>23</v>
      </c>
      <c r="O1505" t="s">
        <v>25</v>
      </c>
      <c r="P1505" t="s">
        <v>26</v>
      </c>
      <c r="Q1505" t="s">
        <v>27</v>
      </c>
      <c r="R1505" t="s">
        <v>24</v>
      </c>
      <c r="S1505" t="s">
        <v>2120</v>
      </c>
      <c r="T1505" t="s">
        <v>2121</v>
      </c>
    </row>
    <row r="1506" spans="1:20" x14ac:dyDescent="0.25">
      <c r="A1506" t="s">
        <v>34</v>
      </c>
      <c r="B1506" t="s">
        <v>35</v>
      </c>
      <c r="C1506">
        <v>50</v>
      </c>
      <c r="D1506">
        <v>1</v>
      </c>
      <c r="E1506" t="s">
        <v>2117</v>
      </c>
      <c r="F1506">
        <v>200</v>
      </c>
      <c r="G1506">
        <v>0</v>
      </c>
      <c r="H1506" t="s">
        <v>22</v>
      </c>
      <c r="I1506" t="s">
        <v>2118</v>
      </c>
      <c r="J1506" t="s">
        <v>1175</v>
      </c>
      <c r="K1506" t="s">
        <v>23</v>
      </c>
      <c r="L1506" t="s">
        <v>24</v>
      </c>
      <c r="M1506" t="s">
        <v>2119</v>
      </c>
      <c r="N1506" t="s">
        <v>23</v>
      </c>
      <c r="O1506" t="s">
        <v>25</v>
      </c>
      <c r="P1506" t="s">
        <v>26</v>
      </c>
      <c r="Q1506" t="s">
        <v>27</v>
      </c>
      <c r="R1506" t="s">
        <v>24</v>
      </c>
      <c r="S1506" t="s">
        <v>2120</v>
      </c>
      <c r="T1506" t="s">
        <v>2121</v>
      </c>
    </row>
    <row r="1507" spans="1:20" x14ac:dyDescent="0.25">
      <c r="A1507" t="s">
        <v>38</v>
      </c>
      <c r="B1507" t="s">
        <v>39</v>
      </c>
      <c r="C1507">
        <v>50</v>
      </c>
      <c r="D1507">
        <v>1</v>
      </c>
      <c r="E1507" t="s">
        <v>2117</v>
      </c>
      <c r="F1507">
        <v>200</v>
      </c>
      <c r="G1507">
        <v>0</v>
      </c>
      <c r="H1507" t="s">
        <v>22</v>
      </c>
      <c r="I1507" t="s">
        <v>2118</v>
      </c>
      <c r="J1507" t="s">
        <v>1175</v>
      </c>
      <c r="K1507" t="s">
        <v>23</v>
      </c>
      <c r="L1507" t="s">
        <v>24</v>
      </c>
      <c r="M1507" t="s">
        <v>2119</v>
      </c>
      <c r="N1507" t="s">
        <v>23</v>
      </c>
      <c r="O1507" t="s">
        <v>25</v>
      </c>
      <c r="P1507" t="s">
        <v>26</v>
      </c>
      <c r="Q1507" t="s">
        <v>27</v>
      </c>
      <c r="R1507" t="s">
        <v>24</v>
      </c>
      <c r="S1507" t="s">
        <v>2120</v>
      </c>
      <c r="T1507" t="s">
        <v>2121</v>
      </c>
    </row>
    <row r="1508" spans="1:20" x14ac:dyDescent="0.25">
      <c r="A1508" t="s">
        <v>59</v>
      </c>
      <c r="B1508" t="s">
        <v>60</v>
      </c>
      <c r="C1508">
        <v>50</v>
      </c>
      <c r="D1508">
        <v>1</v>
      </c>
      <c r="E1508" t="s">
        <v>2117</v>
      </c>
      <c r="F1508">
        <v>200</v>
      </c>
      <c r="G1508">
        <v>0</v>
      </c>
      <c r="H1508" t="s">
        <v>22</v>
      </c>
      <c r="I1508" t="s">
        <v>2118</v>
      </c>
      <c r="J1508" t="s">
        <v>1175</v>
      </c>
      <c r="K1508" t="s">
        <v>23</v>
      </c>
      <c r="L1508" t="s">
        <v>24</v>
      </c>
      <c r="M1508" t="s">
        <v>2119</v>
      </c>
      <c r="N1508" t="s">
        <v>23</v>
      </c>
      <c r="O1508" t="s">
        <v>25</v>
      </c>
      <c r="P1508" t="s">
        <v>26</v>
      </c>
      <c r="Q1508" t="s">
        <v>27</v>
      </c>
      <c r="R1508" t="s">
        <v>24</v>
      </c>
      <c r="S1508" t="s">
        <v>2120</v>
      </c>
      <c r="T1508" t="s">
        <v>2121</v>
      </c>
    </row>
    <row r="1509" spans="1:20" x14ac:dyDescent="0.25">
      <c r="A1509" t="s">
        <v>36</v>
      </c>
      <c r="B1509" t="s">
        <v>37</v>
      </c>
      <c r="C1509">
        <v>50</v>
      </c>
      <c r="D1509">
        <v>1</v>
      </c>
      <c r="E1509" t="s">
        <v>2117</v>
      </c>
      <c r="F1509">
        <v>200</v>
      </c>
      <c r="G1509">
        <v>0</v>
      </c>
      <c r="H1509" t="s">
        <v>22</v>
      </c>
      <c r="I1509" t="s">
        <v>2118</v>
      </c>
      <c r="J1509" t="s">
        <v>1175</v>
      </c>
      <c r="K1509" t="s">
        <v>23</v>
      </c>
      <c r="L1509" t="s">
        <v>24</v>
      </c>
      <c r="M1509" t="s">
        <v>2119</v>
      </c>
      <c r="N1509" t="s">
        <v>23</v>
      </c>
      <c r="O1509" t="s">
        <v>25</v>
      </c>
      <c r="P1509" t="s">
        <v>26</v>
      </c>
      <c r="Q1509" t="s">
        <v>27</v>
      </c>
      <c r="R1509" t="s">
        <v>24</v>
      </c>
      <c r="S1509" t="s">
        <v>2120</v>
      </c>
      <c r="T1509" t="s">
        <v>2121</v>
      </c>
    </row>
    <row r="1510" spans="1:20" x14ac:dyDescent="0.25">
      <c r="A1510" t="s">
        <v>42</v>
      </c>
      <c r="B1510" t="s">
        <v>43</v>
      </c>
      <c r="C1510">
        <v>33</v>
      </c>
      <c r="D1510">
        <v>30</v>
      </c>
      <c r="E1510" t="s">
        <v>2122</v>
      </c>
      <c r="F1510">
        <v>1124</v>
      </c>
      <c r="G1510">
        <v>134</v>
      </c>
      <c r="H1510" t="s">
        <v>47</v>
      </c>
      <c r="I1510" t="s">
        <v>1303</v>
      </c>
      <c r="J1510" t="s">
        <v>1207</v>
      </c>
      <c r="K1510" t="s">
        <v>23</v>
      </c>
      <c r="L1510" t="s">
        <v>24</v>
      </c>
      <c r="M1510" t="s">
        <v>2123</v>
      </c>
      <c r="N1510" t="s">
        <v>23</v>
      </c>
      <c r="O1510" t="s">
        <v>25</v>
      </c>
      <c r="P1510" t="s">
        <v>26</v>
      </c>
      <c r="Q1510" t="s">
        <v>27</v>
      </c>
      <c r="R1510" t="s">
        <v>24</v>
      </c>
      <c r="S1510" t="s">
        <v>2124</v>
      </c>
      <c r="T1510" t="s">
        <v>2119</v>
      </c>
    </row>
    <row r="1511" spans="1:20" x14ac:dyDescent="0.25">
      <c r="A1511" t="s">
        <v>44</v>
      </c>
      <c r="B1511" t="s">
        <v>45</v>
      </c>
      <c r="C1511">
        <v>37</v>
      </c>
      <c r="D1511">
        <v>10</v>
      </c>
      <c r="E1511" t="s">
        <v>2125</v>
      </c>
      <c r="F1511">
        <v>462</v>
      </c>
      <c r="G1511">
        <v>42</v>
      </c>
      <c r="H1511" t="s">
        <v>47</v>
      </c>
      <c r="I1511" t="s">
        <v>2126</v>
      </c>
      <c r="J1511" t="s">
        <v>2127</v>
      </c>
      <c r="K1511" t="s">
        <v>1331</v>
      </c>
      <c r="L1511" t="s">
        <v>2029</v>
      </c>
      <c r="M1511" t="s">
        <v>2119</v>
      </c>
      <c r="N1511" t="s">
        <v>23</v>
      </c>
      <c r="O1511" t="s">
        <v>53</v>
      </c>
      <c r="P1511" t="s">
        <v>54</v>
      </c>
      <c r="Q1511" t="s">
        <v>55</v>
      </c>
      <c r="R1511" t="s">
        <v>24</v>
      </c>
      <c r="S1511" t="s">
        <v>2128</v>
      </c>
      <c r="T1511" t="s">
        <v>2119</v>
      </c>
    </row>
    <row r="1512" spans="1:20" x14ac:dyDescent="0.25">
      <c r="A1512" t="s">
        <v>36</v>
      </c>
      <c r="B1512" t="s">
        <v>37</v>
      </c>
      <c r="C1512">
        <v>33</v>
      </c>
      <c r="D1512">
        <v>8</v>
      </c>
      <c r="E1512" t="s">
        <v>2129</v>
      </c>
      <c r="F1512">
        <v>879</v>
      </c>
      <c r="G1512">
        <v>79</v>
      </c>
      <c r="H1512" t="s">
        <v>22</v>
      </c>
      <c r="I1512" t="s">
        <v>2019</v>
      </c>
      <c r="J1512" t="s">
        <v>2130</v>
      </c>
      <c r="K1512" t="s">
        <v>365</v>
      </c>
      <c r="L1512" t="s">
        <v>68</v>
      </c>
      <c r="M1512" t="s">
        <v>2123</v>
      </c>
      <c r="N1512" t="s">
        <v>23</v>
      </c>
      <c r="O1512" t="s">
        <v>63</v>
      </c>
      <c r="P1512" t="s">
        <v>54</v>
      </c>
      <c r="Q1512" t="s">
        <v>55</v>
      </c>
      <c r="R1512" t="s">
        <v>24</v>
      </c>
      <c r="S1512" t="s">
        <v>2131</v>
      </c>
      <c r="T1512" t="s">
        <v>2123</v>
      </c>
    </row>
    <row r="1513" spans="1:20" x14ac:dyDescent="0.25">
      <c r="A1513" t="s">
        <v>34</v>
      </c>
      <c r="B1513" t="s">
        <v>35</v>
      </c>
      <c r="C1513">
        <v>33</v>
      </c>
      <c r="D1513">
        <v>8</v>
      </c>
      <c r="E1513" t="s">
        <v>2129</v>
      </c>
      <c r="F1513">
        <v>879</v>
      </c>
      <c r="G1513">
        <v>79</v>
      </c>
      <c r="H1513" t="s">
        <v>22</v>
      </c>
      <c r="I1513" t="s">
        <v>2019</v>
      </c>
      <c r="J1513" t="s">
        <v>2130</v>
      </c>
      <c r="K1513" t="s">
        <v>365</v>
      </c>
      <c r="L1513" t="s">
        <v>68</v>
      </c>
      <c r="M1513" t="s">
        <v>2123</v>
      </c>
      <c r="N1513" t="s">
        <v>23</v>
      </c>
      <c r="O1513" t="s">
        <v>63</v>
      </c>
      <c r="P1513" t="s">
        <v>54</v>
      </c>
      <c r="Q1513" t="s">
        <v>55</v>
      </c>
      <c r="R1513" t="s">
        <v>24</v>
      </c>
      <c r="S1513" t="s">
        <v>2131</v>
      </c>
      <c r="T1513" t="s">
        <v>2123</v>
      </c>
    </row>
    <row r="1514" spans="1:20" x14ac:dyDescent="0.25">
      <c r="A1514" t="s">
        <v>38</v>
      </c>
      <c r="B1514" t="s">
        <v>39</v>
      </c>
      <c r="C1514">
        <v>34</v>
      </c>
      <c r="D1514">
        <v>8</v>
      </c>
      <c r="E1514" t="s">
        <v>2129</v>
      </c>
      <c r="F1514">
        <v>879</v>
      </c>
      <c r="G1514">
        <v>79</v>
      </c>
      <c r="H1514" t="s">
        <v>22</v>
      </c>
      <c r="I1514" t="s">
        <v>2019</v>
      </c>
      <c r="J1514" t="s">
        <v>2130</v>
      </c>
      <c r="K1514" t="s">
        <v>365</v>
      </c>
      <c r="L1514" t="s">
        <v>68</v>
      </c>
      <c r="M1514" t="s">
        <v>2123</v>
      </c>
      <c r="N1514" t="s">
        <v>23</v>
      </c>
      <c r="O1514" t="s">
        <v>63</v>
      </c>
      <c r="P1514" t="s">
        <v>54</v>
      </c>
      <c r="Q1514" t="s">
        <v>55</v>
      </c>
      <c r="R1514" t="s">
        <v>24</v>
      </c>
      <c r="S1514" t="s">
        <v>2131</v>
      </c>
      <c r="T1514" t="s">
        <v>2123</v>
      </c>
    </row>
    <row r="1515" spans="1:20" x14ac:dyDescent="0.25">
      <c r="A1515" t="s">
        <v>44</v>
      </c>
      <c r="B1515" t="s">
        <v>45</v>
      </c>
      <c r="C1515">
        <v>66.666666666666671</v>
      </c>
      <c r="D1515">
        <v>3</v>
      </c>
      <c r="E1515" t="s">
        <v>2132</v>
      </c>
      <c r="F1515">
        <v>100</v>
      </c>
      <c r="G1515">
        <v>0</v>
      </c>
      <c r="H1515" t="s">
        <v>1162</v>
      </c>
      <c r="I1515" t="s">
        <v>2133</v>
      </c>
      <c r="J1515" t="s">
        <v>313</v>
      </c>
      <c r="K1515" t="s">
        <v>23</v>
      </c>
      <c r="L1515" t="s">
        <v>24</v>
      </c>
      <c r="M1515" t="s">
        <v>2134</v>
      </c>
      <c r="N1515" t="s">
        <v>23</v>
      </c>
      <c r="O1515" t="s">
        <v>307</v>
      </c>
      <c r="P1515" t="s">
        <v>26</v>
      </c>
      <c r="Q1515" t="s">
        <v>27</v>
      </c>
      <c r="R1515" t="s">
        <v>24</v>
      </c>
      <c r="S1515" t="s">
        <v>2135</v>
      </c>
      <c r="T1515" t="s">
        <v>2136</v>
      </c>
    </row>
    <row r="1516" spans="1:20" x14ac:dyDescent="0.25">
      <c r="A1516" t="s">
        <v>20</v>
      </c>
      <c r="B1516" t="s">
        <v>21</v>
      </c>
      <c r="C1516">
        <v>50</v>
      </c>
      <c r="D1516">
        <v>1</v>
      </c>
      <c r="E1516" t="s">
        <v>2137</v>
      </c>
      <c r="F1516">
        <v>106</v>
      </c>
      <c r="G1516">
        <v>6</v>
      </c>
      <c r="H1516" t="s">
        <v>47</v>
      </c>
      <c r="I1516" t="s">
        <v>2138</v>
      </c>
      <c r="J1516" t="s">
        <v>303</v>
      </c>
      <c r="K1516" t="s">
        <v>23</v>
      </c>
      <c r="L1516" t="s">
        <v>24</v>
      </c>
      <c r="M1516" t="s">
        <v>2134</v>
      </c>
      <c r="N1516" t="s">
        <v>23</v>
      </c>
      <c r="O1516" t="s">
        <v>25</v>
      </c>
      <c r="P1516" t="s">
        <v>26</v>
      </c>
      <c r="Q1516" t="s">
        <v>27</v>
      </c>
      <c r="R1516" t="s">
        <v>24</v>
      </c>
      <c r="S1516" t="s">
        <v>2139</v>
      </c>
      <c r="T1516" t="s">
        <v>2134</v>
      </c>
    </row>
    <row r="1517" spans="1:20" x14ac:dyDescent="0.25">
      <c r="A1517" t="s">
        <v>28</v>
      </c>
      <c r="B1517" t="s">
        <v>29</v>
      </c>
      <c r="C1517">
        <v>50</v>
      </c>
      <c r="D1517">
        <v>1</v>
      </c>
      <c r="E1517" t="s">
        <v>2137</v>
      </c>
      <c r="F1517">
        <v>106</v>
      </c>
      <c r="G1517">
        <v>6</v>
      </c>
      <c r="H1517" t="s">
        <v>47</v>
      </c>
      <c r="I1517" t="s">
        <v>2138</v>
      </c>
      <c r="J1517" t="s">
        <v>303</v>
      </c>
      <c r="K1517" t="s">
        <v>23</v>
      </c>
      <c r="L1517" t="s">
        <v>24</v>
      </c>
      <c r="M1517" t="s">
        <v>2134</v>
      </c>
      <c r="N1517" t="s">
        <v>23</v>
      </c>
      <c r="O1517" t="s">
        <v>25</v>
      </c>
      <c r="P1517" t="s">
        <v>26</v>
      </c>
      <c r="Q1517" t="s">
        <v>27</v>
      </c>
      <c r="R1517" t="s">
        <v>24</v>
      </c>
      <c r="S1517" t="s">
        <v>2139</v>
      </c>
      <c r="T1517" t="s">
        <v>2134</v>
      </c>
    </row>
    <row r="1518" spans="1:20" x14ac:dyDescent="0.25">
      <c r="A1518" t="s">
        <v>30</v>
      </c>
      <c r="B1518" t="s">
        <v>31</v>
      </c>
      <c r="C1518">
        <v>50</v>
      </c>
      <c r="D1518">
        <v>1</v>
      </c>
      <c r="E1518" t="s">
        <v>2137</v>
      </c>
      <c r="F1518">
        <v>106</v>
      </c>
      <c r="G1518">
        <v>6</v>
      </c>
      <c r="H1518" t="s">
        <v>47</v>
      </c>
      <c r="I1518" t="s">
        <v>2138</v>
      </c>
      <c r="J1518" t="s">
        <v>303</v>
      </c>
      <c r="K1518" t="s">
        <v>23</v>
      </c>
      <c r="L1518" t="s">
        <v>24</v>
      </c>
      <c r="M1518" t="s">
        <v>2134</v>
      </c>
      <c r="N1518" t="s">
        <v>23</v>
      </c>
      <c r="O1518" t="s">
        <v>25</v>
      </c>
      <c r="P1518" t="s">
        <v>26</v>
      </c>
      <c r="Q1518" t="s">
        <v>27</v>
      </c>
      <c r="R1518" t="s">
        <v>24</v>
      </c>
      <c r="S1518" t="s">
        <v>2139</v>
      </c>
      <c r="T1518" t="s">
        <v>2134</v>
      </c>
    </row>
    <row r="1519" spans="1:20" x14ac:dyDescent="0.25">
      <c r="A1519" t="s">
        <v>20</v>
      </c>
      <c r="B1519" t="s">
        <v>21</v>
      </c>
      <c r="C1519">
        <v>50</v>
      </c>
      <c r="D1519">
        <v>1</v>
      </c>
      <c r="E1519" t="s">
        <v>2140</v>
      </c>
      <c r="F1519">
        <v>106</v>
      </c>
      <c r="G1519">
        <v>6</v>
      </c>
      <c r="H1519" t="s">
        <v>47</v>
      </c>
      <c r="I1519" t="s">
        <v>1174</v>
      </c>
      <c r="J1519" t="s">
        <v>351</v>
      </c>
      <c r="K1519" t="s">
        <v>23</v>
      </c>
      <c r="L1519" t="s">
        <v>24</v>
      </c>
      <c r="M1519" t="s">
        <v>2141</v>
      </c>
      <c r="N1519" t="s">
        <v>23</v>
      </c>
      <c r="O1519" t="s">
        <v>25</v>
      </c>
      <c r="P1519" t="s">
        <v>26</v>
      </c>
      <c r="Q1519" t="s">
        <v>27</v>
      </c>
      <c r="R1519" t="s">
        <v>24</v>
      </c>
      <c r="S1519" t="s">
        <v>2142</v>
      </c>
      <c r="T1519" t="s">
        <v>2141</v>
      </c>
    </row>
    <row r="1520" spans="1:20" x14ac:dyDescent="0.25">
      <c r="A1520" t="s">
        <v>28</v>
      </c>
      <c r="B1520" t="s">
        <v>29</v>
      </c>
      <c r="C1520">
        <v>50</v>
      </c>
      <c r="D1520">
        <v>1</v>
      </c>
      <c r="E1520" t="s">
        <v>2140</v>
      </c>
      <c r="F1520">
        <v>106</v>
      </c>
      <c r="G1520">
        <v>6</v>
      </c>
      <c r="H1520" t="s">
        <v>47</v>
      </c>
      <c r="I1520" t="s">
        <v>1174</v>
      </c>
      <c r="J1520" t="s">
        <v>351</v>
      </c>
      <c r="K1520" t="s">
        <v>23</v>
      </c>
      <c r="L1520" t="s">
        <v>24</v>
      </c>
      <c r="M1520" t="s">
        <v>2141</v>
      </c>
      <c r="N1520" t="s">
        <v>23</v>
      </c>
      <c r="O1520" t="s">
        <v>25</v>
      </c>
      <c r="P1520" t="s">
        <v>26</v>
      </c>
      <c r="Q1520" t="s">
        <v>27</v>
      </c>
      <c r="R1520" t="s">
        <v>24</v>
      </c>
      <c r="S1520" t="s">
        <v>2142</v>
      </c>
      <c r="T1520" t="s">
        <v>2141</v>
      </c>
    </row>
    <row r="1521" spans="1:20" x14ac:dyDescent="0.25">
      <c r="A1521" t="s">
        <v>30</v>
      </c>
      <c r="B1521" t="s">
        <v>31</v>
      </c>
      <c r="C1521">
        <v>50</v>
      </c>
      <c r="D1521">
        <v>1</v>
      </c>
      <c r="E1521" t="s">
        <v>2140</v>
      </c>
      <c r="F1521">
        <v>106</v>
      </c>
      <c r="G1521">
        <v>6</v>
      </c>
      <c r="H1521" t="s">
        <v>47</v>
      </c>
      <c r="I1521" t="s">
        <v>1174</v>
      </c>
      <c r="J1521" t="s">
        <v>351</v>
      </c>
      <c r="K1521" t="s">
        <v>23</v>
      </c>
      <c r="L1521" t="s">
        <v>24</v>
      </c>
      <c r="M1521" t="s">
        <v>2141</v>
      </c>
      <c r="N1521" t="s">
        <v>23</v>
      </c>
      <c r="O1521" t="s">
        <v>25</v>
      </c>
      <c r="P1521" t="s">
        <v>26</v>
      </c>
      <c r="Q1521" t="s">
        <v>27</v>
      </c>
      <c r="R1521" t="s">
        <v>24</v>
      </c>
      <c r="S1521" t="s">
        <v>2142</v>
      </c>
      <c r="T1521" t="s">
        <v>2141</v>
      </c>
    </row>
    <row r="1522" spans="1:20" x14ac:dyDescent="0.25">
      <c r="A1522" t="s">
        <v>42</v>
      </c>
      <c r="B1522" t="s">
        <v>43</v>
      </c>
      <c r="C1522">
        <v>60</v>
      </c>
      <c r="D1522">
        <v>1</v>
      </c>
      <c r="E1522" t="s">
        <v>2143</v>
      </c>
      <c r="F1522">
        <v>143</v>
      </c>
      <c r="G1522">
        <v>3</v>
      </c>
      <c r="H1522" t="s">
        <v>47</v>
      </c>
      <c r="I1522" t="s">
        <v>2144</v>
      </c>
      <c r="J1522" t="s">
        <v>2145</v>
      </c>
      <c r="K1522" t="s">
        <v>2146</v>
      </c>
      <c r="L1522" t="s">
        <v>1210</v>
      </c>
      <c r="M1522" t="s">
        <v>2077</v>
      </c>
      <c r="N1522" t="s">
        <v>23</v>
      </c>
      <c r="O1522" t="s">
        <v>63</v>
      </c>
      <c r="P1522" t="s">
        <v>54</v>
      </c>
      <c r="Q1522" t="s">
        <v>55</v>
      </c>
      <c r="R1522" t="s">
        <v>24</v>
      </c>
      <c r="S1522" t="s">
        <v>2147</v>
      </c>
      <c r="T1522" t="s">
        <v>2148</v>
      </c>
    </row>
    <row r="1523" spans="1:20" x14ac:dyDescent="0.25">
      <c r="A1523" t="s">
        <v>46</v>
      </c>
      <c r="B1523" t="s">
        <v>56</v>
      </c>
      <c r="C1523">
        <v>80</v>
      </c>
      <c r="D1523">
        <v>1</v>
      </c>
      <c r="E1523" t="s">
        <v>2143</v>
      </c>
      <c r="F1523">
        <v>143</v>
      </c>
      <c r="G1523">
        <v>3</v>
      </c>
      <c r="H1523" t="s">
        <v>47</v>
      </c>
      <c r="I1523" t="s">
        <v>2144</v>
      </c>
      <c r="J1523" t="s">
        <v>2145</v>
      </c>
      <c r="K1523" t="s">
        <v>2146</v>
      </c>
      <c r="L1523" t="s">
        <v>1210</v>
      </c>
      <c r="M1523" t="s">
        <v>2077</v>
      </c>
      <c r="N1523" t="s">
        <v>23</v>
      </c>
      <c r="O1523" t="s">
        <v>63</v>
      </c>
      <c r="P1523" t="s">
        <v>54</v>
      </c>
      <c r="Q1523" t="s">
        <v>55</v>
      </c>
      <c r="R1523" t="s">
        <v>24</v>
      </c>
      <c r="S1523" t="s">
        <v>2147</v>
      </c>
      <c r="T1523" t="s">
        <v>2148</v>
      </c>
    </row>
    <row r="1524" spans="1:20" x14ac:dyDescent="0.25">
      <c r="A1524" t="s">
        <v>46</v>
      </c>
      <c r="B1524" t="s">
        <v>56</v>
      </c>
      <c r="C1524">
        <v>66.333333333333329</v>
      </c>
      <c r="D1524">
        <v>3</v>
      </c>
      <c r="E1524" t="s">
        <v>2149</v>
      </c>
      <c r="F1524">
        <v>199</v>
      </c>
      <c r="G1524">
        <v>0</v>
      </c>
      <c r="H1524" t="s">
        <v>47</v>
      </c>
      <c r="I1524" t="s">
        <v>2150</v>
      </c>
      <c r="J1524" t="s">
        <v>2151</v>
      </c>
      <c r="K1524" t="s">
        <v>1173</v>
      </c>
      <c r="L1524" t="s">
        <v>1262</v>
      </c>
      <c r="M1524" t="s">
        <v>2152</v>
      </c>
      <c r="N1524" t="s">
        <v>23</v>
      </c>
      <c r="O1524" t="s">
        <v>63</v>
      </c>
      <c r="P1524" t="s">
        <v>54</v>
      </c>
      <c r="Q1524" t="s">
        <v>55</v>
      </c>
      <c r="R1524" t="s">
        <v>24</v>
      </c>
      <c r="S1524" t="s">
        <v>2153</v>
      </c>
      <c r="T1524" t="s">
        <v>2152</v>
      </c>
    </row>
    <row r="1525" spans="1:20" x14ac:dyDescent="0.25">
      <c r="A1525" t="s">
        <v>148</v>
      </c>
      <c r="B1525" t="s">
        <v>149</v>
      </c>
      <c r="C1525">
        <v>50</v>
      </c>
      <c r="D1525">
        <v>1</v>
      </c>
      <c r="E1525" t="s">
        <v>2154</v>
      </c>
      <c r="F1525">
        <v>200</v>
      </c>
      <c r="G1525">
        <v>0</v>
      </c>
      <c r="H1525" t="s">
        <v>22</v>
      </c>
      <c r="I1525" t="s">
        <v>2155</v>
      </c>
      <c r="J1525" t="s">
        <v>329</v>
      </c>
      <c r="K1525" t="s">
        <v>23</v>
      </c>
      <c r="L1525" t="s">
        <v>24</v>
      </c>
      <c r="M1525" t="s">
        <v>2156</v>
      </c>
      <c r="N1525" t="s">
        <v>23</v>
      </c>
      <c r="O1525" t="s">
        <v>307</v>
      </c>
      <c r="P1525" t="s">
        <v>26</v>
      </c>
      <c r="Q1525" t="s">
        <v>27</v>
      </c>
      <c r="R1525" t="s">
        <v>24</v>
      </c>
      <c r="S1525" t="s">
        <v>2157</v>
      </c>
      <c r="T1525" t="s">
        <v>2156</v>
      </c>
    </row>
    <row r="1526" spans="1:20" x14ac:dyDescent="0.25">
      <c r="A1526" t="s">
        <v>152</v>
      </c>
      <c r="B1526" t="s">
        <v>153</v>
      </c>
      <c r="C1526">
        <v>50</v>
      </c>
      <c r="D1526">
        <v>1</v>
      </c>
      <c r="E1526" t="s">
        <v>2154</v>
      </c>
      <c r="F1526">
        <v>200</v>
      </c>
      <c r="G1526">
        <v>0</v>
      </c>
      <c r="H1526" t="s">
        <v>22</v>
      </c>
      <c r="I1526" t="s">
        <v>2155</v>
      </c>
      <c r="J1526" t="s">
        <v>329</v>
      </c>
      <c r="K1526" t="s">
        <v>23</v>
      </c>
      <c r="L1526" t="s">
        <v>24</v>
      </c>
      <c r="M1526" t="s">
        <v>2156</v>
      </c>
      <c r="N1526" t="s">
        <v>23</v>
      </c>
      <c r="O1526" t="s">
        <v>307</v>
      </c>
      <c r="P1526" t="s">
        <v>26</v>
      </c>
      <c r="Q1526" t="s">
        <v>27</v>
      </c>
      <c r="R1526" t="s">
        <v>24</v>
      </c>
      <c r="S1526" t="s">
        <v>2157</v>
      </c>
      <c r="T1526" t="s">
        <v>2156</v>
      </c>
    </row>
    <row r="1527" spans="1:20" x14ac:dyDescent="0.25">
      <c r="A1527" t="s">
        <v>34</v>
      </c>
      <c r="B1527" t="s">
        <v>35</v>
      </c>
      <c r="C1527">
        <v>50</v>
      </c>
      <c r="D1527">
        <v>1</v>
      </c>
      <c r="E1527" t="s">
        <v>2154</v>
      </c>
      <c r="F1527">
        <v>200</v>
      </c>
      <c r="G1527">
        <v>0</v>
      </c>
      <c r="H1527" t="s">
        <v>22</v>
      </c>
      <c r="I1527" t="s">
        <v>2155</v>
      </c>
      <c r="J1527" t="s">
        <v>329</v>
      </c>
      <c r="K1527" t="s">
        <v>23</v>
      </c>
      <c r="L1527" t="s">
        <v>24</v>
      </c>
      <c r="M1527" t="s">
        <v>2156</v>
      </c>
      <c r="N1527" t="s">
        <v>23</v>
      </c>
      <c r="O1527" t="s">
        <v>307</v>
      </c>
      <c r="P1527" t="s">
        <v>26</v>
      </c>
      <c r="Q1527" t="s">
        <v>27</v>
      </c>
      <c r="R1527" t="s">
        <v>24</v>
      </c>
      <c r="S1527" t="s">
        <v>2157</v>
      </c>
      <c r="T1527" t="s">
        <v>2156</v>
      </c>
    </row>
    <row r="1528" spans="1:20" x14ac:dyDescent="0.25">
      <c r="A1528" t="s">
        <v>38</v>
      </c>
      <c r="B1528" t="s">
        <v>39</v>
      </c>
      <c r="C1528">
        <v>50</v>
      </c>
      <c r="D1528">
        <v>1</v>
      </c>
      <c r="E1528" t="s">
        <v>2154</v>
      </c>
      <c r="F1528">
        <v>200</v>
      </c>
      <c r="G1528">
        <v>0</v>
      </c>
      <c r="H1528" t="s">
        <v>22</v>
      </c>
      <c r="I1528" t="s">
        <v>2155</v>
      </c>
      <c r="J1528" t="s">
        <v>329</v>
      </c>
      <c r="K1528" t="s">
        <v>23</v>
      </c>
      <c r="L1528" t="s">
        <v>24</v>
      </c>
      <c r="M1528" t="s">
        <v>2156</v>
      </c>
      <c r="N1528" t="s">
        <v>23</v>
      </c>
      <c r="O1528" t="s">
        <v>307</v>
      </c>
      <c r="P1528" t="s">
        <v>26</v>
      </c>
      <c r="Q1528" t="s">
        <v>27</v>
      </c>
      <c r="R1528" t="s">
        <v>24</v>
      </c>
      <c r="S1528" t="s">
        <v>2157</v>
      </c>
      <c r="T1528" t="s">
        <v>2156</v>
      </c>
    </row>
    <row r="1529" spans="1:20" x14ac:dyDescent="0.25">
      <c r="A1529" t="s">
        <v>59</v>
      </c>
      <c r="B1529" t="s">
        <v>60</v>
      </c>
      <c r="C1529">
        <v>50</v>
      </c>
      <c r="D1529">
        <v>1</v>
      </c>
      <c r="E1529" t="s">
        <v>2154</v>
      </c>
      <c r="F1529">
        <v>200</v>
      </c>
      <c r="G1529">
        <v>0</v>
      </c>
      <c r="H1529" t="s">
        <v>22</v>
      </c>
      <c r="I1529" t="s">
        <v>2155</v>
      </c>
      <c r="J1529" t="s">
        <v>329</v>
      </c>
      <c r="K1529" t="s">
        <v>23</v>
      </c>
      <c r="L1529" t="s">
        <v>24</v>
      </c>
      <c r="M1529" t="s">
        <v>2156</v>
      </c>
      <c r="N1529" t="s">
        <v>23</v>
      </c>
      <c r="O1529" t="s">
        <v>307</v>
      </c>
      <c r="P1529" t="s">
        <v>26</v>
      </c>
      <c r="Q1529" t="s">
        <v>27</v>
      </c>
      <c r="R1529" t="s">
        <v>24</v>
      </c>
      <c r="S1529" t="s">
        <v>2157</v>
      </c>
      <c r="T1529" t="s">
        <v>2156</v>
      </c>
    </row>
    <row r="1530" spans="1:20" x14ac:dyDescent="0.25">
      <c r="A1530" t="s">
        <v>36</v>
      </c>
      <c r="B1530" t="s">
        <v>37</v>
      </c>
      <c r="C1530">
        <v>50</v>
      </c>
      <c r="D1530">
        <v>1</v>
      </c>
      <c r="E1530" t="s">
        <v>2154</v>
      </c>
      <c r="F1530">
        <v>200</v>
      </c>
      <c r="G1530">
        <v>0</v>
      </c>
      <c r="H1530" t="s">
        <v>22</v>
      </c>
      <c r="I1530" t="s">
        <v>2155</v>
      </c>
      <c r="J1530" t="s">
        <v>329</v>
      </c>
      <c r="K1530" t="s">
        <v>23</v>
      </c>
      <c r="L1530" t="s">
        <v>24</v>
      </c>
      <c r="M1530" t="s">
        <v>2156</v>
      </c>
      <c r="N1530" t="s">
        <v>23</v>
      </c>
      <c r="O1530" t="s">
        <v>307</v>
      </c>
      <c r="P1530" t="s">
        <v>26</v>
      </c>
      <c r="Q1530" t="s">
        <v>27</v>
      </c>
      <c r="R1530" t="s">
        <v>24</v>
      </c>
      <c r="S1530" t="s">
        <v>2157</v>
      </c>
      <c r="T1530" t="s">
        <v>2156</v>
      </c>
    </row>
    <row r="1531" spans="1:20" x14ac:dyDescent="0.25">
      <c r="A1531" t="s">
        <v>20</v>
      </c>
      <c r="B1531" t="s">
        <v>21</v>
      </c>
      <c r="C1531">
        <v>50</v>
      </c>
      <c r="D1531">
        <v>1</v>
      </c>
      <c r="E1531" t="s">
        <v>2158</v>
      </c>
      <c r="F1531">
        <v>100</v>
      </c>
      <c r="G1531">
        <v>0</v>
      </c>
      <c r="H1531" t="s">
        <v>47</v>
      </c>
      <c r="I1531" t="s">
        <v>2159</v>
      </c>
      <c r="J1531" t="s">
        <v>342</v>
      </c>
      <c r="K1531" t="s">
        <v>23</v>
      </c>
      <c r="L1531" t="s">
        <v>24</v>
      </c>
      <c r="M1531" t="s">
        <v>2160</v>
      </c>
      <c r="N1531" t="s">
        <v>23</v>
      </c>
      <c r="O1531" t="s">
        <v>25</v>
      </c>
      <c r="P1531" t="s">
        <v>26</v>
      </c>
      <c r="Q1531" t="s">
        <v>27</v>
      </c>
      <c r="R1531" t="s">
        <v>24</v>
      </c>
      <c r="S1531" t="s">
        <v>2161</v>
      </c>
      <c r="T1531" t="s">
        <v>2160</v>
      </c>
    </row>
    <row r="1532" spans="1:20" x14ac:dyDescent="0.25">
      <c r="A1532" t="s">
        <v>28</v>
      </c>
      <c r="B1532" t="s">
        <v>29</v>
      </c>
      <c r="C1532">
        <v>50</v>
      </c>
      <c r="D1532">
        <v>1</v>
      </c>
      <c r="E1532" t="s">
        <v>2158</v>
      </c>
      <c r="F1532">
        <v>100</v>
      </c>
      <c r="G1532">
        <v>0</v>
      </c>
      <c r="H1532" t="s">
        <v>47</v>
      </c>
      <c r="I1532" t="s">
        <v>2159</v>
      </c>
      <c r="J1532" t="s">
        <v>342</v>
      </c>
      <c r="K1532" t="s">
        <v>23</v>
      </c>
      <c r="L1532" t="s">
        <v>24</v>
      </c>
      <c r="M1532" t="s">
        <v>2160</v>
      </c>
      <c r="N1532" t="s">
        <v>23</v>
      </c>
      <c r="O1532" t="s">
        <v>25</v>
      </c>
      <c r="P1532" t="s">
        <v>26</v>
      </c>
      <c r="Q1532" t="s">
        <v>27</v>
      </c>
      <c r="R1532" t="s">
        <v>24</v>
      </c>
      <c r="S1532" t="s">
        <v>2161</v>
      </c>
      <c r="T1532" t="s">
        <v>2160</v>
      </c>
    </row>
    <row r="1533" spans="1:20" x14ac:dyDescent="0.25">
      <c r="A1533" t="s">
        <v>30</v>
      </c>
      <c r="B1533" t="s">
        <v>31</v>
      </c>
      <c r="C1533">
        <v>50</v>
      </c>
      <c r="D1533">
        <v>1</v>
      </c>
      <c r="E1533" t="s">
        <v>2158</v>
      </c>
      <c r="F1533">
        <v>100</v>
      </c>
      <c r="G1533">
        <v>0</v>
      </c>
      <c r="H1533" t="s">
        <v>47</v>
      </c>
      <c r="I1533" t="s">
        <v>2159</v>
      </c>
      <c r="J1533" t="s">
        <v>342</v>
      </c>
      <c r="K1533" t="s">
        <v>23</v>
      </c>
      <c r="L1533" t="s">
        <v>24</v>
      </c>
      <c r="M1533" t="s">
        <v>2160</v>
      </c>
      <c r="N1533" t="s">
        <v>23</v>
      </c>
      <c r="O1533" t="s">
        <v>25</v>
      </c>
      <c r="P1533" t="s">
        <v>26</v>
      </c>
      <c r="Q1533" t="s">
        <v>27</v>
      </c>
      <c r="R1533" t="s">
        <v>24</v>
      </c>
      <c r="S1533" t="s">
        <v>2161</v>
      </c>
      <c r="T1533" t="s">
        <v>2160</v>
      </c>
    </row>
    <row r="1534" spans="1:20" x14ac:dyDescent="0.25">
      <c r="A1534" t="s">
        <v>20</v>
      </c>
      <c r="B1534" t="s">
        <v>21</v>
      </c>
      <c r="C1534">
        <v>60</v>
      </c>
      <c r="D1534">
        <v>1</v>
      </c>
      <c r="E1534" t="s">
        <v>2162</v>
      </c>
      <c r="F1534">
        <v>101.35</v>
      </c>
      <c r="G1534">
        <v>5</v>
      </c>
      <c r="H1534" t="s">
        <v>47</v>
      </c>
      <c r="I1534" t="s">
        <v>2163</v>
      </c>
      <c r="J1534" t="s">
        <v>2164</v>
      </c>
      <c r="K1534" t="s">
        <v>1330</v>
      </c>
      <c r="L1534" t="s">
        <v>2165</v>
      </c>
      <c r="M1534" t="s">
        <v>2166</v>
      </c>
      <c r="N1534" t="s">
        <v>23</v>
      </c>
      <c r="O1534" t="s">
        <v>48</v>
      </c>
      <c r="P1534" t="s">
        <v>49</v>
      </c>
      <c r="Q1534" t="s">
        <v>50</v>
      </c>
      <c r="R1534" t="s">
        <v>24</v>
      </c>
      <c r="S1534" t="s">
        <v>2167</v>
      </c>
      <c r="T1534" t="s">
        <v>2166</v>
      </c>
    </row>
    <row r="1535" spans="1:20" x14ac:dyDescent="0.25">
      <c r="A1535" t="s">
        <v>28</v>
      </c>
      <c r="B1535" t="s">
        <v>29</v>
      </c>
      <c r="C1535">
        <v>60</v>
      </c>
      <c r="D1535">
        <v>1</v>
      </c>
      <c r="E1535" t="s">
        <v>2162</v>
      </c>
      <c r="F1535">
        <v>101.35</v>
      </c>
      <c r="G1535">
        <v>5</v>
      </c>
      <c r="H1535" t="s">
        <v>47</v>
      </c>
      <c r="I1535" t="s">
        <v>2163</v>
      </c>
      <c r="J1535" t="s">
        <v>2164</v>
      </c>
      <c r="K1535" t="s">
        <v>1330</v>
      </c>
      <c r="L1535" t="s">
        <v>2165</v>
      </c>
      <c r="M1535" t="s">
        <v>2166</v>
      </c>
      <c r="N1535" t="s">
        <v>23</v>
      </c>
      <c r="O1535" t="s">
        <v>48</v>
      </c>
      <c r="P1535" t="s">
        <v>49</v>
      </c>
      <c r="Q1535" t="s">
        <v>50</v>
      </c>
      <c r="R1535" t="s">
        <v>24</v>
      </c>
      <c r="S1535" t="s">
        <v>2167</v>
      </c>
      <c r="T1535" t="s">
        <v>2166</v>
      </c>
    </row>
    <row r="1536" spans="1:20" x14ac:dyDescent="0.25">
      <c r="A1536" t="s">
        <v>30</v>
      </c>
      <c r="B1536" t="s">
        <v>31</v>
      </c>
      <c r="C1536">
        <v>60</v>
      </c>
      <c r="D1536">
        <v>1</v>
      </c>
      <c r="E1536" t="s">
        <v>2162</v>
      </c>
      <c r="F1536">
        <v>101.35</v>
      </c>
      <c r="G1536">
        <v>5</v>
      </c>
      <c r="H1536" t="s">
        <v>47</v>
      </c>
      <c r="I1536" t="s">
        <v>2163</v>
      </c>
      <c r="J1536" t="s">
        <v>2164</v>
      </c>
      <c r="K1536" t="s">
        <v>1330</v>
      </c>
      <c r="L1536" t="s">
        <v>2165</v>
      </c>
      <c r="M1536" t="s">
        <v>2166</v>
      </c>
      <c r="N1536" t="s">
        <v>23</v>
      </c>
      <c r="O1536" t="s">
        <v>48</v>
      </c>
      <c r="P1536" t="s">
        <v>49</v>
      </c>
      <c r="Q1536" t="s">
        <v>50</v>
      </c>
      <c r="R1536" t="s">
        <v>24</v>
      </c>
      <c r="S1536" t="s">
        <v>2167</v>
      </c>
      <c r="T1536" t="s">
        <v>2166</v>
      </c>
    </row>
    <row r="1537" spans="1:20" x14ac:dyDescent="0.25">
      <c r="A1537" t="s">
        <v>142</v>
      </c>
      <c r="B1537" t="s">
        <v>143</v>
      </c>
      <c r="C1537">
        <v>15</v>
      </c>
      <c r="D1537">
        <v>2</v>
      </c>
      <c r="E1537" t="s">
        <v>2168</v>
      </c>
      <c r="F1537">
        <v>50</v>
      </c>
      <c r="G1537">
        <v>20</v>
      </c>
      <c r="H1537" t="s">
        <v>47</v>
      </c>
      <c r="I1537" t="s">
        <v>2169</v>
      </c>
      <c r="J1537" t="s">
        <v>2170</v>
      </c>
      <c r="K1537" t="s">
        <v>1255</v>
      </c>
      <c r="L1537" t="s">
        <v>1289</v>
      </c>
      <c r="M1537" t="s">
        <v>2107</v>
      </c>
      <c r="N1537" t="s">
        <v>23</v>
      </c>
      <c r="O1537" t="s">
        <v>63</v>
      </c>
      <c r="P1537" t="s">
        <v>54</v>
      </c>
      <c r="Q1537" t="s">
        <v>55</v>
      </c>
      <c r="R1537" t="s">
        <v>24</v>
      </c>
      <c r="S1537" t="s">
        <v>2171</v>
      </c>
      <c r="T1537" t="s">
        <v>2172</v>
      </c>
    </row>
    <row r="1538" spans="1:20" x14ac:dyDescent="0.25">
      <c r="A1538" t="s">
        <v>139</v>
      </c>
      <c r="B1538" t="s">
        <v>112</v>
      </c>
      <c r="C1538">
        <v>83.333333333333329</v>
      </c>
      <c r="D1538">
        <v>3</v>
      </c>
      <c r="E1538" t="s">
        <v>2173</v>
      </c>
      <c r="F1538">
        <v>250</v>
      </c>
      <c r="G1538">
        <v>0</v>
      </c>
      <c r="H1538" t="s">
        <v>1162</v>
      </c>
      <c r="I1538" t="s">
        <v>2174</v>
      </c>
      <c r="J1538" t="s">
        <v>62</v>
      </c>
      <c r="K1538" t="s">
        <v>23</v>
      </c>
      <c r="L1538" t="s">
        <v>24</v>
      </c>
      <c r="M1538" t="s">
        <v>2175</v>
      </c>
      <c r="N1538" t="s">
        <v>23</v>
      </c>
      <c r="O1538" t="s">
        <v>307</v>
      </c>
      <c r="P1538" t="s">
        <v>26</v>
      </c>
      <c r="Q1538" t="s">
        <v>27</v>
      </c>
      <c r="R1538" t="s">
        <v>24</v>
      </c>
      <c r="S1538" t="s">
        <v>2176</v>
      </c>
      <c r="T1538" t="s">
        <v>2175</v>
      </c>
    </row>
    <row r="1539" spans="1:20" x14ac:dyDescent="0.25">
      <c r="A1539" t="s">
        <v>36</v>
      </c>
      <c r="B1539" t="s">
        <v>37</v>
      </c>
      <c r="C1539">
        <v>33</v>
      </c>
      <c r="D1539">
        <v>1</v>
      </c>
      <c r="E1539" t="s">
        <v>2177</v>
      </c>
      <c r="F1539">
        <v>338</v>
      </c>
      <c r="G1539">
        <v>41</v>
      </c>
      <c r="H1539" t="s">
        <v>22</v>
      </c>
      <c r="I1539" t="s">
        <v>2178</v>
      </c>
      <c r="J1539" t="s">
        <v>2179</v>
      </c>
      <c r="K1539" t="s">
        <v>2180</v>
      </c>
      <c r="L1539" t="s">
        <v>2181</v>
      </c>
      <c r="M1539" t="s">
        <v>2115</v>
      </c>
      <c r="N1539" t="s">
        <v>23</v>
      </c>
      <c r="O1539" t="s">
        <v>63</v>
      </c>
      <c r="P1539" t="s">
        <v>54</v>
      </c>
      <c r="Q1539" t="s">
        <v>55</v>
      </c>
      <c r="R1539" t="s">
        <v>24</v>
      </c>
      <c r="S1539" t="s">
        <v>2182</v>
      </c>
      <c r="T1539" t="s">
        <v>2175</v>
      </c>
    </row>
    <row r="1540" spans="1:20" x14ac:dyDescent="0.25">
      <c r="A1540" t="s">
        <v>34</v>
      </c>
      <c r="B1540" t="s">
        <v>35</v>
      </c>
      <c r="C1540">
        <v>33</v>
      </c>
      <c r="D1540">
        <v>1</v>
      </c>
      <c r="E1540" t="s">
        <v>2177</v>
      </c>
      <c r="F1540">
        <v>338</v>
      </c>
      <c r="G1540">
        <v>41</v>
      </c>
      <c r="H1540" t="s">
        <v>22</v>
      </c>
      <c r="I1540" t="s">
        <v>2178</v>
      </c>
      <c r="J1540" t="s">
        <v>2179</v>
      </c>
      <c r="K1540" t="s">
        <v>2180</v>
      </c>
      <c r="L1540" t="s">
        <v>2181</v>
      </c>
      <c r="M1540" t="s">
        <v>2115</v>
      </c>
      <c r="N1540" t="s">
        <v>23</v>
      </c>
      <c r="O1540" t="s">
        <v>63</v>
      </c>
      <c r="P1540" t="s">
        <v>54</v>
      </c>
      <c r="Q1540" t="s">
        <v>55</v>
      </c>
      <c r="R1540" t="s">
        <v>24</v>
      </c>
      <c r="S1540" t="s">
        <v>2182</v>
      </c>
      <c r="T1540" t="s">
        <v>2175</v>
      </c>
    </row>
    <row r="1541" spans="1:20" x14ac:dyDescent="0.25">
      <c r="A1541" t="s">
        <v>38</v>
      </c>
      <c r="B1541" t="s">
        <v>39</v>
      </c>
      <c r="C1541">
        <v>34</v>
      </c>
      <c r="D1541">
        <v>1</v>
      </c>
      <c r="E1541" t="s">
        <v>2177</v>
      </c>
      <c r="F1541">
        <v>338</v>
      </c>
      <c r="G1541">
        <v>41</v>
      </c>
      <c r="H1541" t="s">
        <v>22</v>
      </c>
      <c r="I1541" t="s">
        <v>2178</v>
      </c>
      <c r="J1541" t="s">
        <v>2179</v>
      </c>
      <c r="K1541" t="s">
        <v>2180</v>
      </c>
      <c r="L1541" t="s">
        <v>2181</v>
      </c>
      <c r="M1541" t="s">
        <v>2115</v>
      </c>
      <c r="N1541" t="s">
        <v>23</v>
      </c>
      <c r="O1541" t="s">
        <v>63</v>
      </c>
      <c r="P1541" t="s">
        <v>54</v>
      </c>
      <c r="Q1541" t="s">
        <v>55</v>
      </c>
      <c r="R1541" t="s">
        <v>24</v>
      </c>
      <c r="S1541" t="s">
        <v>2182</v>
      </c>
      <c r="T1541" t="s">
        <v>2175</v>
      </c>
    </row>
    <row r="1542" spans="1:20" x14ac:dyDescent="0.25">
      <c r="A1542" t="s">
        <v>46</v>
      </c>
      <c r="B1542" t="s">
        <v>56</v>
      </c>
      <c r="C1542">
        <v>66.333333333333329</v>
      </c>
      <c r="D1542">
        <v>3</v>
      </c>
      <c r="E1542" t="s">
        <v>2177</v>
      </c>
      <c r="F1542">
        <v>338</v>
      </c>
      <c r="G1542">
        <v>41</v>
      </c>
      <c r="H1542" t="s">
        <v>22</v>
      </c>
      <c r="I1542" t="s">
        <v>2178</v>
      </c>
      <c r="J1542" t="s">
        <v>2179</v>
      </c>
      <c r="K1542" t="s">
        <v>2180</v>
      </c>
      <c r="L1542" t="s">
        <v>2181</v>
      </c>
      <c r="M1542" t="s">
        <v>2115</v>
      </c>
      <c r="N1542" t="s">
        <v>23</v>
      </c>
      <c r="O1542" t="s">
        <v>63</v>
      </c>
      <c r="P1542" t="s">
        <v>54</v>
      </c>
      <c r="Q1542" t="s">
        <v>55</v>
      </c>
      <c r="R1542" t="s">
        <v>24</v>
      </c>
      <c r="S1542" t="s">
        <v>2182</v>
      </c>
      <c r="T1542" t="s">
        <v>2175</v>
      </c>
    </row>
    <row r="1543" spans="1:20" x14ac:dyDescent="0.25">
      <c r="A1543" t="s">
        <v>20</v>
      </c>
      <c r="B1543" t="s">
        <v>21</v>
      </c>
      <c r="C1543">
        <v>50</v>
      </c>
      <c r="D1543">
        <v>1</v>
      </c>
      <c r="E1543" t="s">
        <v>2183</v>
      </c>
      <c r="F1543">
        <v>106</v>
      </c>
      <c r="G1543">
        <v>6</v>
      </c>
      <c r="H1543" t="s">
        <v>47</v>
      </c>
      <c r="I1543" t="s">
        <v>2184</v>
      </c>
      <c r="J1543" t="s">
        <v>2185</v>
      </c>
      <c r="K1543" t="s">
        <v>23</v>
      </c>
      <c r="L1543" t="s">
        <v>24</v>
      </c>
      <c r="M1543" t="s">
        <v>2175</v>
      </c>
      <c r="N1543" t="s">
        <v>23</v>
      </c>
      <c r="O1543" t="s">
        <v>58</v>
      </c>
      <c r="P1543" t="s">
        <v>26</v>
      </c>
      <c r="Q1543" t="s">
        <v>33</v>
      </c>
      <c r="R1543" t="s">
        <v>24</v>
      </c>
      <c r="S1543" t="s">
        <v>2186</v>
      </c>
      <c r="T1543" t="s">
        <v>2187</v>
      </c>
    </row>
    <row r="1544" spans="1:20" x14ac:dyDescent="0.25">
      <c r="A1544" t="s">
        <v>28</v>
      </c>
      <c r="B1544" t="s">
        <v>29</v>
      </c>
      <c r="C1544">
        <v>50</v>
      </c>
      <c r="D1544">
        <v>1</v>
      </c>
      <c r="E1544" t="s">
        <v>2183</v>
      </c>
      <c r="F1544">
        <v>106</v>
      </c>
      <c r="G1544">
        <v>6</v>
      </c>
      <c r="H1544" t="s">
        <v>47</v>
      </c>
      <c r="I1544" t="s">
        <v>2184</v>
      </c>
      <c r="J1544" t="s">
        <v>2185</v>
      </c>
      <c r="K1544" t="s">
        <v>23</v>
      </c>
      <c r="L1544" t="s">
        <v>24</v>
      </c>
      <c r="M1544" t="s">
        <v>2175</v>
      </c>
      <c r="N1544" t="s">
        <v>23</v>
      </c>
      <c r="O1544" t="s">
        <v>58</v>
      </c>
      <c r="P1544" t="s">
        <v>26</v>
      </c>
      <c r="Q1544" t="s">
        <v>33</v>
      </c>
      <c r="R1544" t="s">
        <v>24</v>
      </c>
      <c r="S1544" t="s">
        <v>2186</v>
      </c>
      <c r="T1544" t="s">
        <v>2187</v>
      </c>
    </row>
    <row r="1545" spans="1:20" x14ac:dyDescent="0.25">
      <c r="A1545" t="s">
        <v>30</v>
      </c>
      <c r="B1545" t="s">
        <v>31</v>
      </c>
      <c r="C1545">
        <v>50</v>
      </c>
      <c r="D1545">
        <v>1</v>
      </c>
      <c r="E1545" t="s">
        <v>2183</v>
      </c>
      <c r="F1545">
        <v>106</v>
      </c>
      <c r="G1545">
        <v>6</v>
      </c>
      <c r="H1545" t="s">
        <v>47</v>
      </c>
      <c r="I1545" t="s">
        <v>2184</v>
      </c>
      <c r="J1545" t="s">
        <v>2185</v>
      </c>
      <c r="K1545" t="s">
        <v>23</v>
      </c>
      <c r="L1545" t="s">
        <v>24</v>
      </c>
      <c r="M1545" t="s">
        <v>2175</v>
      </c>
      <c r="N1545" t="s">
        <v>23</v>
      </c>
      <c r="O1545" t="s">
        <v>58</v>
      </c>
      <c r="P1545" t="s">
        <v>26</v>
      </c>
      <c r="Q1545" t="s">
        <v>33</v>
      </c>
      <c r="R1545" t="s">
        <v>24</v>
      </c>
      <c r="S1545" t="s">
        <v>2186</v>
      </c>
      <c r="T1545" t="s">
        <v>2187</v>
      </c>
    </row>
    <row r="1546" spans="1:20" x14ac:dyDescent="0.25">
      <c r="A1546" t="s">
        <v>204</v>
      </c>
      <c r="B1546" t="s">
        <v>91</v>
      </c>
      <c r="C1546">
        <v>10</v>
      </c>
      <c r="D1546">
        <v>2</v>
      </c>
      <c r="E1546" t="s">
        <v>2188</v>
      </c>
      <c r="F1546">
        <v>229.7</v>
      </c>
      <c r="G1546">
        <v>5</v>
      </c>
      <c r="H1546" t="s">
        <v>47</v>
      </c>
      <c r="I1546" t="s">
        <v>2189</v>
      </c>
      <c r="J1546" t="s">
        <v>2190</v>
      </c>
      <c r="K1546" t="s">
        <v>2191</v>
      </c>
      <c r="L1546" t="s">
        <v>2192</v>
      </c>
      <c r="M1546" t="s">
        <v>2193</v>
      </c>
      <c r="N1546" t="s">
        <v>23</v>
      </c>
      <c r="O1546" t="s">
        <v>48</v>
      </c>
      <c r="P1546" t="s">
        <v>49</v>
      </c>
      <c r="Q1546" t="s">
        <v>50</v>
      </c>
      <c r="R1546" t="s">
        <v>24</v>
      </c>
      <c r="S1546" t="s">
        <v>2194</v>
      </c>
      <c r="T1546" t="s">
        <v>2193</v>
      </c>
    </row>
    <row r="1547" spans="1:20" x14ac:dyDescent="0.25">
      <c r="A1547" t="s">
        <v>205</v>
      </c>
      <c r="B1547" t="s">
        <v>93</v>
      </c>
      <c r="C1547">
        <v>10</v>
      </c>
      <c r="D1547">
        <v>2</v>
      </c>
      <c r="E1547" t="s">
        <v>2188</v>
      </c>
      <c r="F1547">
        <v>229.7</v>
      </c>
      <c r="G1547">
        <v>5</v>
      </c>
      <c r="H1547" t="s">
        <v>47</v>
      </c>
      <c r="I1547" t="s">
        <v>2189</v>
      </c>
      <c r="J1547" t="s">
        <v>2190</v>
      </c>
      <c r="K1547" t="s">
        <v>2191</v>
      </c>
      <c r="L1547" t="s">
        <v>2192</v>
      </c>
      <c r="M1547" t="s">
        <v>2193</v>
      </c>
      <c r="N1547" t="s">
        <v>23</v>
      </c>
      <c r="O1547" t="s">
        <v>48</v>
      </c>
      <c r="P1547" t="s">
        <v>49</v>
      </c>
      <c r="Q1547" t="s">
        <v>50</v>
      </c>
      <c r="R1547" t="s">
        <v>24</v>
      </c>
      <c r="S1547" t="s">
        <v>2194</v>
      </c>
      <c r="T1547" t="s">
        <v>2193</v>
      </c>
    </row>
    <row r="1548" spans="1:20" x14ac:dyDescent="0.25">
      <c r="A1548" t="s">
        <v>206</v>
      </c>
      <c r="B1548" t="s">
        <v>95</v>
      </c>
      <c r="C1548">
        <v>10</v>
      </c>
      <c r="D1548">
        <v>2</v>
      </c>
      <c r="E1548" t="s">
        <v>2188</v>
      </c>
      <c r="F1548">
        <v>229.7</v>
      </c>
      <c r="G1548">
        <v>5</v>
      </c>
      <c r="H1548" t="s">
        <v>47</v>
      </c>
      <c r="I1548" t="s">
        <v>2189</v>
      </c>
      <c r="J1548" t="s">
        <v>2190</v>
      </c>
      <c r="K1548" t="s">
        <v>2191</v>
      </c>
      <c r="L1548" t="s">
        <v>2192</v>
      </c>
      <c r="M1548" t="s">
        <v>2193</v>
      </c>
      <c r="N1548" t="s">
        <v>23</v>
      </c>
      <c r="O1548" t="s">
        <v>48</v>
      </c>
      <c r="P1548" t="s">
        <v>49</v>
      </c>
      <c r="Q1548" t="s">
        <v>50</v>
      </c>
      <c r="R1548" t="s">
        <v>24</v>
      </c>
      <c r="S1548" t="s">
        <v>2194</v>
      </c>
      <c r="T1548" t="s">
        <v>2193</v>
      </c>
    </row>
    <row r="1549" spans="1:20" x14ac:dyDescent="0.25">
      <c r="A1549" t="s">
        <v>207</v>
      </c>
      <c r="B1549" t="s">
        <v>97</v>
      </c>
      <c r="C1549">
        <v>10</v>
      </c>
      <c r="D1549">
        <v>2</v>
      </c>
      <c r="E1549" t="s">
        <v>2188</v>
      </c>
      <c r="F1549">
        <v>229.7</v>
      </c>
      <c r="G1549">
        <v>5</v>
      </c>
      <c r="H1549" t="s">
        <v>47</v>
      </c>
      <c r="I1549" t="s">
        <v>2189</v>
      </c>
      <c r="J1549" t="s">
        <v>2190</v>
      </c>
      <c r="K1549" t="s">
        <v>2191</v>
      </c>
      <c r="L1549" t="s">
        <v>2192</v>
      </c>
      <c r="M1549" t="s">
        <v>2193</v>
      </c>
      <c r="N1549" t="s">
        <v>23</v>
      </c>
      <c r="O1549" t="s">
        <v>48</v>
      </c>
      <c r="P1549" t="s">
        <v>49</v>
      </c>
      <c r="Q1549" t="s">
        <v>50</v>
      </c>
      <c r="R1549" t="s">
        <v>24</v>
      </c>
      <c r="S1549" t="s">
        <v>2194</v>
      </c>
      <c r="T1549" t="s">
        <v>2193</v>
      </c>
    </row>
    <row r="1550" spans="1:20" x14ac:dyDescent="0.25">
      <c r="A1550" t="s">
        <v>208</v>
      </c>
      <c r="B1550" t="s">
        <v>99</v>
      </c>
      <c r="C1550">
        <v>10</v>
      </c>
      <c r="D1550">
        <v>2</v>
      </c>
      <c r="E1550" t="s">
        <v>2188</v>
      </c>
      <c r="F1550">
        <v>229.7</v>
      </c>
      <c r="G1550">
        <v>5</v>
      </c>
      <c r="H1550" t="s">
        <v>47</v>
      </c>
      <c r="I1550" t="s">
        <v>2189</v>
      </c>
      <c r="J1550" t="s">
        <v>2190</v>
      </c>
      <c r="K1550" t="s">
        <v>2191</v>
      </c>
      <c r="L1550" t="s">
        <v>2192</v>
      </c>
      <c r="M1550" t="s">
        <v>2193</v>
      </c>
      <c r="N1550" t="s">
        <v>23</v>
      </c>
      <c r="O1550" t="s">
        <v>48</v>
      </c>
      <c r="P1550" t="s">
        <v>49</v>
      </c>
      <c r="Q1550" t="s">
        <v>50</v>
      </c>
      <c r="R1550" t="s">
        <v>24</v>
      </c>
      <c r="S1550" t="s">
        <v>2194</v>
      </c>
      <c r="T1550" t="s">
        <v>2193</v>
      </c>
    </row>
    <row r="1551" spans="1:20" x14ac:dyDescent="0.25">
      <c r="A1551" t="s">
        <v>209</v>
      </c>
      <c r="B1551" t="s">
        <v>103</v>
      </c>
      <c r="C1551">
        <v>10</v>
      </c>
      <c r="D1551">
        <v>2</v>
      </c>
      <c r="E1551" t="s">
        <v>2188</v>
      </c>
      <c r="F1551">
        <v>229.7</v>
      </c>
      <c r="G1551">
        <v>5</v>
      </c>
      <c r="H1551" t="s">
        <v>47</v>
      </c>
      <c r="I1551" t="s">
        <v>2189</v>
      </c>
      <c r="J1551" t="s">
        <v>2190</v>
      </c>
      <c r="K1551" t="s">
        <v>2191</v>
      </c>
      <c r="L1551" t="s">
        <v>2192</v>
      </c>
      <c r="M1551" t="s">
        <v>2193</v>
      </c>
      <c r="N1551" t="s">
        <v>23</v>
      </c>
      <c r="O1551" t="s">
        <v>48</v>
      </c>
      <c r="P1551" t="s">
        <v>49</v>
      </c>
      <c r="Q1551" t="s">
        <v>50</v>
      </c>
      <c r="R1551" t="s">
        <v>24</v>
      </c>
      <c r="S1551" t="s">
        <v>2194</v>
      </c>
      <c r="T1551" t="s">
        <v>2193</v>
      </c>
    </row>
    <row r="1552" spans="1:20" x14ac:dyDescent="0.25">
      <c r="A1552" t="s">
        <v>210</v>
      </c>
      <c r="B1552" t="s">
        <v>101</v>
      </c>
      <c r="C1552">
        <v>10</v>
      </c>
      <c r="D1552">
        <v>2</v>
      </c>
      <c r="E1552" t="s">
        <v>2188</v>
      </c>
      <c r="F1552">
        <v>229.7</v>
      </c>
      <c r="G1552">
        <v>5</v>
      </c>
      <c r="H1552" t="s">
        <v>47</v>
      </c>
      <c r="I1552" t="s">
        <v>2189</v>
      </c>
      <c r="J1552" t="s">
        <v>2190</v>
      </c>
      <c r="K1552" t="s">
        <v>2191</v>
      </c>
      <c r="L1552" t="s">
        <v>2192</v>
      </c>
      <c r="M1552" t="s">
        <v>2193</v>
      </c>
      <c r="N1552" t="s">
        <v>23</v>
      </c>
      <c r="O1552" t="s">
        <v>48</v>
      </c>
      <c r="P1552" t="s">
        <v>49</v>
      </c>
      <c r="Q1552" t="s">
        <v>50</v>
      </c>
      <c r="R1552" t="s">
        <v>24</v>
      </c>
      <c r="S1552" t="s">
        <v>2194</v>
      </c>
      <c r="T1552" t="s">
        <v>2193</v>
      </c>
    </row>
    <row r="1553" spans="1:20" x14ac:dyDescent="0.25">
      <c r="A1553" t="s">
        <v>211</v>
      </c>
      <c r="B1553" t="s">
        <v>105</v>
      </c>
      <c r="C1553">
        <v>10</v>
      </c>
      <c r="D1553">
        <v>2</v>
      </c>
      <c r="E1553" t="s">
        <v>2188</v>
      </c>
      <c r="F1553">
        <v>229.7</v>
      </c>
      <c r="G1553">
        <v>5</v>
      </c>
      <c r="H1553" t="s">
        <v>47</v>
      </c>
      <c r="I1553" t="s">
        <v>2189</v>
      </c>
      <c r="J1553" t="s">
        <v>2190</v>
      </c>
      <c r="K1553" t="s">
        <v>2191</v>
      </c>
      <c r="L1553" t="s">
        <v>2192</v>
      </c>
      <c r="M1553" t="s">
        <v>2193</v>
      </c>
      <c r="N1553" t="s">
        <v>23</v>
      </c>
      <c r="O1553" t="s">
        <v>48</v>
      </c>
      <c r="P1553" t="s">
        <v>49</v>
      </c>
      <c r="Q1553" t="s">
        <v>50</v>
      </c>
      <c r="R1553" t="s">
        <v>24</v>
      </c>
      <c r="S1553" t="s">
        <v>2194</v>
      </c>
      <c r="T1553" t="s">
        <v>2193</v>
      </c>
    </row>
    <row r="1554" spans="1:20" x14ac:dyDescent="0.25">
      <c r="A1554" t="s">
        <v>212</v>
      </c>
      <c r="B1554" t="s">
        <v>107</v>
      </c>
      <c r="C1554">
        <v>10</v>
      </c>
      <c r="D1554">
        <v>2</v>
      </c>
      <c r="E1554" t="s">
        <v>2188</v>
      </c>
      <c r="F1554">
        <v>229.7</v>
      </c>
      <c r="G1554">
        <v>5</v>
      </c>
      <c r="H1554" t="s">
        <v>47</v>
      </c>
      <c r="I1554" t="s">
        <v>2189</v>
      </c>
      <c r="J1554" t="s">
        <v>2190</v>
      </c>
      <c r="K1554" t="s">
        <v>2191</v>
      </c>
      <c r="L1554" t="s">
        <v>2192</v>
      </c>
      <c r="M1554" t="s">
        <v>2193</v>
      </c>
      <c r="N1554" t="s">
        <v>23</v>
      </c>
      <c r="O1554" t="s">
        <v>48</v>
      </c>
      <c r="P1554" t="s">
        <v>49</v>
      </c>
      <c r="Q1554" t="s">
        <v>50</v>
      </c>
      <c r="R1554" t="s">
        <v>24</v>
      </c>
      <c r="S1554" t="s">
        <v>2194</v>
      </c>
      <c r="T1554" t="s">
        <v>2193</v>
      </c>
    </row>
    <row r="1555" spans="1:20" x14ac:dyDescent="0.25">
      <c r="A1555" t="s">
        <v>213</v>
      </c>
      <c r="B1555" t="s">
        <v>109</v>
      </c>
      <c r="C1555">
        <v>10</v>
      </c>
      <c r="D1555">
        <v>2</v>
      </c>
      <c r="E1555" t="s">
        <v>2188</v>
      </c>
      <c r="F1555">
        <v>229.7</v>
      </c>
      <c r="G1555">
        <v>5</v>
      </c>
      <c r="H1555" t="s">
        <v>47</v>
      </c>
      <c r="I1555" t="s">
        <v>2189</v>
      </c>
      <c r="J1555" t="s">
        <v>2190</v>
      </c>
      <c r="K1555" t="s">
        <v>2191</v>
      </c>
      <c r="L1555" t="s">
        <v>2192</v>
      </c>
      <c r="M1555" t="s">
        <v>2193</v>
      </c>
      <c r="N1555" t="s">
        <v>23</v>
      </c>
      <c r="O1555" t="s">
        <v>48</v>
      </c>
      <c r="P1555" t="s">
        <v>49</v>
      </c>
      <c r="Q1555" t="s">
        <v>50</v>
      </c>
      <c r="R1555" t="s">
        <v>24</v>
      </c>
      <c r="S1555" t="s">
        <v>2194</v>
      </c>
      <c r="T1555" t="s">
        <v>2193</v>
      </c>
    </row>
    <row r="1556" spans="1:20" x14ac:dyDescent="0.25">
      <c r="A1556" t="s">
        <v>148</v>
      </c>
      <c r="B1556" t="s">
        <v>149</v>
      </c>
      <c r="C1556">
        <v>50</v>
      </c>
      <c r="D1556">
        <v>1</v>
      </c>
      <c r="E1556" t="s">
        <v>2195</v>
      </c>
      <c r="F1556">
        <v>206</v>
      </c>
      <c r="G1556">
        <v>6</v>
      </c>
      <c r="H1556" t="s">
        <v>22</v>
      </c>
      <c r="I1556" t="s">
        <v>2196</v>
      </c>
      <c r="J1556" t="s">
        <v>329</v>
      </c>
      <c r="K1556" t="s">
        <v>23</v>
      </c>
      <c r="L1556" t="s">
        <v>24</v>
      </c>
      <c r="M1556" t="s">
        <v>2197</v>
      </c>
      <c r="N1556" t="s">
        <v>23</v>
      </c>
      <c r="O1556" t="s">
        <v>58</v>
      </c>
      <c r="P1556" t="s">
        <v>26</v>
      </c>
      <c r="Q1556" t="s">
        <v>33</v>
      </c>
      <c r="R1556" t="s">
        <v>24</v>
      </c>
      <c r="S1556" t="s">
        <v>2198</v>
      </c>
      <c r="T1556" t="s">
        <v>2199</v>
      </c>
    </row>
    <row r="1557" spans="1:20" x14ac:dyDescent="0.25">
      <c r="A1557" t="s">
        <v>152</v>
      </c>
      <c r="B1557" t="s">
        <v>153</v>
      </c>
      <c r="C1557">
        <v>50</v>
      </c>
      <c r="D1557">
        <v>1</v>
      </c>
      <c r="E1557" t="s">
        <v>2195</v>
      </c>
      <c r="F1557">
        <v>206</v>
      </c>
      <c r="G1557">
        <v>6</v>
      </c>
      <c r="H1557" t="s">
        <v>22</v>
      </c>
      <c r="I1557" t="s">
        <v>2196</v>
      </c>
      <c r="J1557" t="s">
        <v>329</v>
      </c>
      <c r="K1557" t="s">
        <v>23</v>
      </c>
      <c r="L1557" t="s">
        <v>24</v>
      </c>
      <c r="M1557" t="s">
        <v>2197</v>
      </c>
      <c r="N1557" t="s">
        <v>23</v>
      </c>
      <c r="O1557" t="s">
        <v>58</v>
      </c>
      <c r="P1557" t="s">
        <v>26</v>
      </c>
      <c r="Q1557" t="s">
        <v>33</v>
      </c>
      <c r="R1557" t="s">
        <v>24</v>
      </c>
      <c r="S1557" t="s">
        <v>2198</v>
      </c>
      <c r="T1557" t="s">
        <v>2199</v>
      </c>
    </row>
    <row r="1558" spans="1:20" x14ac:dyDescent="0.25">
      <c r="A1558" t="s">
        <v>34</v>
      </c>
      <c r="B1558" t="s">
        <v>35</v>
      </c>
      <c r="C1558">
        <v>50</v>
      </c>
      <c r="D1558">
        <v>1</v>
      </c>
      <c r="E1558" t="s">
        <v>2195</v>
      </c>
      <c r="F1558">
        <v>206</v>
      </c>
      <c r="G1558">
        <v>6</v>
      </c>
      <c r="H1558" t="s">
        <v>22</v>
      </c>
      <c r="I1558" t="s">
        <v>2196</v>
      </c>
      <c r="J1558" t="s">
        <v>329</v>
      </c>
      <c r="K1558" t="s">
        <v>23</v>
      </c>
      <c r="L1558" t="s">
        <v>24</v>
      </c>
      <c r="M1558" t="s">
        <v>2197</v>
      </c>
      <c r="N1558" t="s">
        <v>23</v>
      </c>
      <c r="O1558" t="s">
        <v>58</v>
      </c>
      <c r="P1558" t="s">
        <v>26</v>
      </c>
      <c r="Q1558" t="s">
        <v>33</v>
      </c>
      <c r="R1558" t="s">
        <v>24</v>
      </c>
      <c r="S1558" t="s">
        <v>2198</v>
      </c>
      <c r="T1558" t="s">
        <v>2199</v>
      </c>
    </row>
    <row r="1559" spans="1:20" x14ac:dyDescent="0.25">
      <c r="A1559" t="s">
        <v>38</v>
      </c>
      <c r="B1559" t="s">
        <v>39</v>
      </c>
      <c r="C1559">
        <v>50</v>
      </c>
      <c r="D1559">
        <v>1</v>
      </c>
      <c r="E1559" t="s">
        <v>2195</v>
      </c>
      <c r="F1559">
        <v>206</v>
      </c>
      <c r="G1559">
        <v>6</v>
      </c>
      <c r="H1559" t="s">
        <v>22</v>
      </c>
      <c r="I1559" t="s">
        <v>2196</v>
      </c>
      <c r="J1559" t="s">
        <v>329</v>
      </c>
      <c r="K1559" t="s">
        <v>23</v>
      </c>
      <c r="L1559" t="s">
        <v>24</v>
      </c>
      <c r="M1559" t="s">
        <v>2197</v>
      </c>
      <c r="N1559" t="s">
        <v>23</v>
      </c>
      <c r="O1559" t="s">
        <v>58</v>
      </c>
      <c r="P1559" t="s">
        <v>26</v>
      </c>
      <c r="Q1559" t="s">
        <v>33</v>
      </c>
      <c r="R1559" t="s">
        <v>24</v>
      </c>
      <c r="S1559" t="s">
        <v>2198</v>
      </c>
      <c r="T1559" t="s">
        <v>2199</v>
      </c>
    </row>
    <row r="1560" spans="1:20" x14ac:dyDescent="0.25">
      <c r="A1560" t="s">
        <v>59</v>
      </c>
      <c r="B1560" t="s">
        <v>60</v>
      </c>
      <c r="C1560">
        <v>50</v>
      </c>
      <c r="D1560">
        <v>1</v>
      </c>
      <c r="E1560" t="s">
        <v>2195</v>
      </c>
      <c r="F1560">
        <v>206</v>
      </c>
      <c r="G1560">
        <v>6</v>
      </c>
      <c r="H1560" t="s">
        <v>22</v>
      </c>
      <c r="I1560" t="s">
        <v>2196</v>
      </c>
      <c r="J1560" t="s">
        <v>329</v>
      </c>
      <c r="K1560" t="s">
        <v>23</v>
      </c>
      <c r="L1560" t="s">
        <v>24</v>
      </c>
      <c r="M1560" t="s">
        <v>2197</v>
      </c>
      <c r="N1560" t="s">
        <v>23</v>
      </c>
      <c r="O1560" t="s">
        <v>58</v>
      </c>
      <c r="P1560" t="s">
        <v>26</v>
      </c>
      <c r="Q1560" t="s">
        <v>33</v>
      </c>
      <c r="R1560" t="s">
        <v>24</v>
      </c>
      <c r="S1560" t="s">
        <v>2198</v>
      </c>
      <c r="T1560" t="s">
        <v>2199</v>
      </c>
    </row>
    <row r="1561" spans="1:20" x14ac:dyDescent="0.25">
      <c r="A1561" t="s">
        <v>36</v>
      </c>
      <c r="B1561" t="s">
        <v>37</v>
      </c>
      <c r="C1561">
        <v>50</v>
      </c>
      <c r="D1561">
        <v>1</v>
      </c>
      <c r="E1561" t="s">
        <v>2195</v>
      </c>
      <c r="F1561">
        <v>206</v>
      </c>
      <c r="G1561">
        <v>6</v>
      </c>
      <c r="H1561" t="s">
        <v>22</v>
      </c>
      <c r="I1561" t="s">
        <v>2196</v>
      </c>
      <c r="J1561" t="s">
        <v>329</v>
      </c>
      <c r="K1561" t="s">
        <v>23</v>
      </c>
      <c r="L1561" t="s">
        <v>24</v>
      </c>
      <c r="M1561" t="s">
        <v>2197</v>
      </c>
      <c r="N1561" t="s">
        <v>23</v>
      </c>
      <c r="O1561" t="s">
        <v>58</v>
      </c>
      <c r="P1561" t="s">
        <v>26</v>
      </c>
      <c r="Q1561" t="s">
        <v>33</v>
      </c>
      <c r="R1561" t="s">
        <v>24</v>
      </c>
      <c r="S1561" t="s">
        <v>2198</v>
      </c>
      <c r="T1561" t="s">
        <v>2199</v>
      </c>
    </row>
    <row r="1562" spans="1:20" x14ac:dyDescent="0.25">
      <c r="A1562" t="s">
        <v>148</v>
      </c>
      <c r="B1562" t="s">
        <v>149</v>
      </c>
      <c r="C1562">
        <v>50</v>
      </c>
      <c r="D1562">
        <v>1</v>
      </c>
      <c r="E1562" t="s">
        <v>2200</v>
      </c>
      <c r="F1562">
        <v>200</v>
      </c>
      <c r="G1562">
        <v>0</v>
      </c>
      <c r="H1562" t="s">
        <v>47</v>
      </c>
      <c r="I1562" t="s">
        <v>2201</v>
      </c>
      <c r="J1562" t="s">
        <v>339</v>
      </c>
      <c r="K1562" t="s">
        <v>23</v>
      </c>
      <c r="L1562" t="s">
        <v>24</v>
      </c>
      <c r="M1562" t="s">
        <v>2202</v>
      </c>
      <c r="N1562" t="s">
        <v>23</v>
      </c>
      <c r="O1562" t="s">
        <v>58</v>
      </c>
      <c r="P1562" t="s">
        <v>26</v>
      </c>
      <c r="Q1562" t="s">
        <v>33</v>
      </c>
      <c r="R1562" t="s">
        <v>24</v>
      </c>
      <c r="S1562" t="s">
        <v>2203</v>
      </c>
      <c r="T1562" t="s">
        <v>2202</v>
      </c>
    </row>
    <row r="1563" spans="1:20" x14ac:dyDescent="0.25">
      <c r="A1563" t="s">
        <v>152</v>
      </c>
      <c r="B1563" t="s">
        <v>153</v>
      </c>
      <c r="C1563">
        <v>50</v>
      </c>
      <c r="D1563">
        <v>1</v>
      </c>
      <c r="E1563" t="s">
        <v>2200</v>
      </c>
      <c r="F1563">
        <v>200</v>
      </c>
      <c r="G1563">
        <v>0</v>
      </c>
      <c r="H1563" t="s">
        <v>47</v>
      </c>
      <c r="I1563" t="s">
        <v>2201</v>
      </c>
      <c r="J1563" t="s">
        <v>339</v>
      </c>
      <c r="K1563" t="s">
        <v>23</v>
      </c>
      <c r="L1563" t="s">
        <v>24</v>
      </c>
      <c r="M1563" t="s">
        <v>2202</v>
      </c>
      <c r="N1563" t="s">
        <v>23</v>
      </c>
      <c r="O1563" t="s">
        <v>58</v>
      </c>
      <c r="P1563" t="s">
        <v>26</v>
      </c>
      <c r="Q1563" t="s">
        <v>33</v>
      </c>
      <c r="R1563" t="s">
        <v>24</v>
      </c>
      <c r="S1563" t="s">
        <v>2203</v>
      </c>
      <c r="T1563" t="s">
        <v>2202</v>
      </c>
    </row>
    <row r="1564" spans="1:20" x14ac:dyDescent="0.25">
      <c r="A1564" t="s">
        <v>34</v>
      </c>
      <c r="B1564" t="s">
        <v>35</v>
      </c>
      <c r="C1564">
        <v>50</v>
      </c>
      <c r="D1564">
        <v>1</v>
      </c>
      <c r="E1564" t="s">
        <v>2200</v>
      </c>
      <c r="F1564">
        <v>200</v>
      </c>
      <c r="G1564">
        <v>0</v>
      </c>
      <c r="H1564" t="s">
        <v>47</v>
      </c>
      <c r="I1564" t="s">
        <v>2201</v>
      </c>
      <c r="J1564" t="s">
        <v>339</v>
      </c>
      <c r="K1564" t="s">
        <v>23</v>
      </c>
      <c r="L1564" t="s">
        <v>24</v>
      </c>
      <c r="M1564" t="s">
        <v>2202</v>
      </c>
      <c r="N1564" t="s">
        <v>23</v>
      </c>
      <c r="O1564" t="s">
        <v>58</v>
      </c>
      <c r="P1564" t="s">
        <v>26</v>
      </c>
      <c r="Q1564" t="s">
        <v>33</v>
      </c>
      <c r="R1564" t="s">
        <v>24</v>
      </c>
      <c r="S1564" t="s">
        <v>2203</v>
      </c>
      <c r="T1564" t="s">
        <v>2202</v>
      </c>
    </row>
    <row r="1565" spans="1:20" x14ac:dyDescent="0.25">
      <c r="A1565" t="s">
        <v>38</v>
      </c>
      <c r="B1565" t="s">
        <v>39</v>
      </c>
      <c r="C1565">
        <v>50</v>
      </c>
      <c r="D1565">
        <v>1</v>
      </c>
      <c r="E1565" t="s">
        <v>2200</v>
      </c>
      <c r="F1565">
        <v>200</v>
      </c>
      <c r="G1565">
        <v>0</v>
      </c>
      <c r="H1565" t="s">
        <v>47</v>
      </c>
      <c r="I1565" t="s">
        <v>2201</v>
      </c>
      <c r="J1565" t="s">
        <v>339</v>
      </c>
      <c r="K1565" t="s">
        <v>23</v>
      </c>
      <c r="L1565" t="s">
        <v>24</v>
      </c>
      <c r="M1565" t="s">
        <v>2202</v>
      </c>
      <c r="N1565" t="s">
        <v>23</v>
      </c>
      <c r="O1565" t="s">
        <v>58</v>
      </c>
      <c r="P1565" t="s">
        <v>26</v>
      </c>
      <c r="Q1565" t="s">
        <v>33</v>
      </c>
      <c r="R1565" t="s">
        <v>24</v>
      </c>
      <c r="S1565" t="s">
        <v>2203</v>
      </c>
      <c r="T1565" t="s">
        <v>2202</v>
      </c>
    </row>
    <row r="1566" spans="1:20" x14ac:dyDescent="0.25">
      <c r="A1566" t="s">
        <v>59</v>
      </c>
      <c r="B1566" t="s">
        <v>60</v>
      </c>
      <c r="C1566">
        <v>50</v>
      </c>
      <c r="D1566">
        <v>1</v>
      </c>
      <c r="E1566" t="s">
        <v>2200</v>
      </c>
      <c r="F1566">
        <v>200</v>
      </c>
      <c r="G1566">
        <v>0</v>
      </c>
      <c r="H1566" t="s">
        <v>47</v>
      </c>
      <c r="I1566" t="s">
        <v>2201</v>
      </c>
      <c r="J1566" t="s">
        <v>339</v>
      </c>
      <c r="K1566" t="s">
        <v>23</v>
      </c>
      <c r="L1566" t="s">
        <v>24</v>
      </c>
      <c r="M1566" t="s">
        <v>2202</v>
      </c>
      <c r="N1566" t="s">
        <v>23</v>
      </c>
      <c r="O1566" t="s">
        <v>58</v>
      </c>
      <c r="P1566" t="s">
        <v>26</v>
      </c>
      <c r="Q1566" t="s">
        <v>33</v>
      </c>
      <c r="R1566" t="s">
        <v>24</v>
      </c>
      <c r="S1566" t="s">
        <v>2203</v>
      </c>
      <c r="T1566" t="s">
        <v>2202</v>
      </c>
    </row>
    <row r="1567" spans="1:20" x14ac:dyDescent="0.25">
      <c r="A1567" t="s">
        <v>36</v>
      </c>
      <c r="B1567" t="s">
        <v>37</v>
      </c>
      <c r="C1567">
        <v>50</v>
      </c>
      <c r="D1567">
        <v>1</v>
      </c>
      <c r="E1567" t="s">
        <v>2200</v>
      </c>
      <c r="F1567">
        <v>200</v>
      </c>
      <c r="G1567">
        <v>0</v>
      </c>
      <c r="H1567" t="s">
        <v>47</v>
      </c>
      <c r="I1567" t="s">
        <v>2201</v>
      </c>
      <c r="J1567" t="s">
        <v>339</v>
      </c>
      <c r="K1567" t="s">
        <v>23</v>
      </c>
      <c r="L1567" t="s">
        <v>24</v>
      </c>
      <c r="M1567" t="s">
        <v>2202</v>
      </c>
      <c r="N1567" t="s">
        <v>23</v>
      </c>
      <c r="O1567" t="s">
        <v>58</v>
      </c>
      <c r="P1567" t="s">
        <v>26</v>
      </c>
      <c r="Q1567" t="s">
        <v>33</v>
      </c>
      <c r="R1567" t="s">
        <v>24</v>
      </c>
      <c r="S1567" t="s">
        <v>2203</v>
      </c>
      <c r="T1567" t="s">
        <v>2202</v>
      </c>
    </row>
    <row r="1568" spans="1:20" x14ac:dyDescent="0.25">
      <c r="A1568" t="s">
        <v>20</v>
      </c>
      <c r="B1568" t="s">
        <v>21</v>
      </c>
      <c r="C1568">
        <v>60</v>
      </c>
      <c r="D1568">
        <v>1</v>
      </c>
      <c r="E1568" t="s">
        <v>2204</v>
      </c>
      <c r="F1568">
        <v>200</v>
      </c>
      <c r="G1568">
        <v>0</v>
      </c>
      <c r="H1568" t="s">
        <v>1162</v>
      </c>
      <c r="I1568" t="s">
        <v>2205</v>
      </c>
      <c r="J1568" t="s">
        <v>1169</v>
      </c>
      <c r="K1568" t="s">
        <v>23</v>
      </c>
      <c r="L1568" t="s">
        <v>24</v>
      </c>
      <c r="M1568" t="s">
        <v>2206</v>
      </c>
      <c r="N1568" t="s">
        <v>23</v>
      </c>
      <c r="O1568" t="s">
        <v>307</v>
      </c>
      <c r="P1568" t="s">
        <v>26</v>
      </c>
      <c r="Q1568" t="s">
        <v>27</v>
      </c>
      <c r="R1568" t="s">
        <v>24</v>
      </c>
      <c r="S1568" t="s">
        <v>2207</v>
      </c>
      <c r="T1568" t="s">
        <v>2206</v>
      </c>
    </row>
    <row r="1569" spans="1:20" x14ac:dyDescent="0.25">
      <c r="A1569" t="s">
        <v>28</v>
      </c>
      <c r="B1569" t="s">
        <v>29</v>
      </c>
      <c r="C1569">
        <v>60</v>
      </c>
      <c r="D1569">
        <v>1</v>
      </c>
      <c r="E1569" t="s">
        <v>2204</v>
      </c>
      <c r="F1569">
        <v>200</v>
      </c>
      <c r="G1569">
        <v>0</v>
      </c>
      <c r="H1569" t="s">
        <v>1162</v>
      </c>
      <c r="I1569" t="s">
        <v>2205</v>
      </c>
      <c r="J1569" t="s">
        <v>1169</v>
      </c>
      <c r="K1569" t="s">
        <v>23</v>
      </c>
      <c r="L1569" t="s">
        <v>24</v>
      </c>
      <c r="M1569" t="s">
        <v>2206</v>
      </c>
      <c r="N1569" t="s">
        <v>23</v>
      </c>
      <c r="O1569" t="s">
        <v>307</v>
      </c>
      <c r="P1569" t="s">
        <v>26</v>
      </c>
      <c r="Q1569" t="s">
        <v>27</v>
      </c>
      <c r="R1569" t="s">
        <v>24</v>
      </c>
      <c r="S1569" t="s">
        <v>2207</v>
      </c>
      <c r="T1569" t="s">
        <v>2206</v>
      </c>
    </row>
    <row r="1570" spans="1:20" x14ac:dyDescent="0.25">
      <c r="A1570" t="s">
        <v>30</v>
      </c>
      <c r="B1570" t="s">
        <v>31</v>
      </c>
      <c r="C1570">
        <v>60</v>
      </c>
      <c r="D1570">
        <v>1</v>
      </c>
      <c r="E1570" t="s">
        <v>2204</v>
      </c>
      <c r="F1570">
        <v>200</v>
      </c>
      <c r="G1570">
        <v>0</v>
      </c>
      <c r="H1570" t="s">
        <v>1162</v>
      </c>
      <c r="I1570" t="s">
        <v>2205</v>
      </c>
      <c r="J1570" t="s">
        <v>1169</v>
      </c>
      <c r="K1570" t="s">
        <v>23</v>
      </c>
      <c r="L1570" t="s">
        <v>24</v>
      </c>
      <c r="M1570" t="s">
        <v>2206</v>
      </c>
      <c r="N1570" t="s">
        <v>23</v>
      </c>
      <c r="O1570" t="s">
        <v>307</v>
      </c>
      <c r="P1570" t="s">
        <v>26</v>
      </c>
      <c r="Q1570" t="s">
        <v>27</v>
      </c>
      <c r="R1570" t="s">
        <v>24</v>
      </c>
      <c r="S1570" t="s">
        <v>2207</v>
      </c>
      <c r="T1570" t="s">
        <v>2206</v>
      </c>
    </row>
    <row r="1571" spans="1:20" x14ac:dyDescent="0.25">
      <c r="A1571" t="s">
        <v>42</v>
      </c>
      <c r="B1571" t="s">
        <v>43</v>
      </c>
      <c r="C1571">
        <v>66.666666666666671</v>
      </c>
      <c r="D1571">
        <v>3</v>
      </c>
      <c r="E1571" t="s">
        <v>2204</v>
      </c>
      <c r="F1571">
        <v>200</v>
      </c>
      <c r="G1571">
        <v>0</v>
      </c>
      <c r="H1571" t="s">
        <v>1162</v>
      </c>
      <c r="I1571" t="s">
        <v>2205</v>
      </c>
      <c r="J1571" t="s">
        <v>1169</v>
      </c>
      <c r="K1571" t="s">
        <v>23</v>
      </c>
      <c r="L1571" t="s">
        <v>24</v>
      </c>
      <c r="M1571" t="s">
        <v>2206</v>
      </c>
      <c r="N1571" t="s">
        <v>23</v>
      </c>
      <c r="O1571" t="s">
        <v>307</v>
      </c>
      <c r="P1571" t="s">
        <v>26</v>
      </c>
      <c r="Q1571" t="s">
        <v>27</v>
      </c>
      <c r="R1571" t="s">
        <v>24</v>
      </c>
      <c r="S1571" t="s">
        <v>2207</v>
      </c>
      <c r="T1571" t="s">
        <v>2206</v>
      </c>
    </row>
    <row r="1572" spans="1:20" x14ac:dyDescent="0.25">
      <c r="A1572" t="s">
        <v>20</v>
      </c>
      <c r="B1572" t="s">
        <v>21</v>
      </c>
      <c r="C1572">
        <v>60</v>
      </c>
      <c r="D1572">
        <v>1</v>
      </c>
      <c r="E1572" t="s">
        <v>2208</v>
      </c>
      <c r="F1572">
        <v>106</v>
      </c>
      <c r="G1572">
        <v>6</v>
      </c>
      <c r="H1572" t="s">
        <v>1162</v>
      </c>
      <c r="I1572" t="s">
        <v>2209</v>
      </c>
      <c r="J1572" t="s">
        <v>353</v>
      </c>
      <c r="K1572" t="s">
        <v>23</v>
      </c>
      <c r="L1572" t="s">
        <v>24</v>
      </c>
      <c r="M1572" t="s">
        <v>2210</v>
      </c>
      <c r="N1572" t="s">
        <v>23</v>
      </c>
      <c r="O1572" t="s">
        <v>32</v>
      </c>
      <c r="P1572" t="s">
        <v>26</v>
      </c>
      <c r="Q1572" t="s">
        <v>33</v>
      </c>
      <c r="R1572" t="s">
        <v>24</v>
      </c>
      <c r="S1572" t="s">
        <v>2211</v>
      </c>
      <c r="T1572" t="s">
        <v>2210</v>
      </c>
    </row>
    <row r="1573" spans="1:20" x14ac:dyDescent="0.25">
      <c r="A1573" t="s">
        <v>28</v>
      </c>
      <c r="B1573" t="s">
        <v>29</v>
      </c>
      <c r="C1573">
        <v>60</v>
      </c>
      <c r="D1573">
        <v>1</v>
      </c>
      <c r="E1573" t="s">
        <v>2208</v>
      </c>
      <c r="F1573">
        <v>106</v>
      </c>
      <c r="G1573">
        <v>6</v>
      </c>
      <c r="H1573" t="s">
        <v>1162</v>
      </c>
      <c r="I1573" t="s">
        <v>2209</v>
      </c>
      <c r="J1573" t="s">
        <v>353</v>
      </c>
      <c r="K1573" t="s">
        <v>23</v>
      </c>
      <c r="L1573" t="s">
        <v>24</v>
      </c>
      <c r="M1573" t="s">
        <v>2210</v>
      </c>
      <c r="N1573" t="s">
        <v>23</v>
      </c>
      <c r="O1573" t="s">
        <v>32</v>
      </c>
      <c r="P1573" t="s">
        <v>26</v>
      </c>
      <c r="Q1573" t="s">
        <v>33</v>
      </c>
      <c r="R1573" t="s">
        <v>24</v>
      </c>
      <c r="S1573" t="s">
        <v>2211</v>
      </c>
      <c r="T1573" t="s">
        <v>2210</v>
      </c>
    </row>
    <row r="1574" spans="1:20" x14ac:dyDescent="0.25">
      <c r="A1574" t="s">
        <v>30</v>
      </c>
      <c r="B1574" t="s">
        <v>31</v>
      </c>
      <c r="C1574">
        <v>60</v>
      </c>
      <c r="D1574">
        <v>1</v>
      </c>
      <c r="E1574" t="s">
        <v>2208</v>
      </c>
      <c r="F1574">
        <v>106</v>
      </c>
      <c r="G1574">
        <v>6</v>
      </c>
      <c r="H1574" t="s">
        <v>1162</v>
      </c>
      <c r="I1574" t="s">
        <v>2209</v>
      </c>
      <c r="J1574" t="s">
        <v>353</v>
      </c>
      <c r="K1574" t="s">
        <v>23</v>
      </c>
      <c r="L1574" t="s">
        <v>24</v>
      </c>
      <c r="M1574" t="s">
        <v>2210</v>
      </c>
      <c r="N1574" t="s">
        <v>23</v>
      </c>
      <c r="O1574" t="s">
        <v>32</v>
      </c>
      <c r="P1574" t="s">
        <v>26</v>
      </c>
      <c r="Q1574" t="s">
        <v>33</v>
      </c>
      <c r="R1574" t="s">
        <v>24</v>
      </c>
      <c r="S1574" t="s">
        <v>2211</v>
      </c>
      <c r="T1574" t="s">
        <v>2210</v>
      </c>
    </row>
    <row r="1575" spans="1:20" x14ac:dyDescent="0.25">
      <c r="A1575" t="s">
        <v>20</v>
      </c>
      <c r="B1575" t="s">
        <v>21</v>
      </c>
      <c r="C1575">
        <v>50</v>
      </c>
      <c r="D1575">
        <v>2</v>
      </c>
      <c r="E1575" t="s">
        <v>2212</v>
      </c>
      <c r="F1575">
        <v>200</v>
      </c>
      <c r="G1575">
        <v>0</v>
      </c>
      <c r="H1575" t="s">
        <v>47</v>
      </c>
      <c r="I1575" t="s">
        <v>2213</v>
      </c>
      <c r="J1575" t="s">
        <v>1253</v>
      </c>
      <c r="K1575" t="s">
        <v>23</v>
      </c>
      <c r="L1575" t="s">
        <v>24</v>
      </c>
      <c r="M1575" t="s">
        <v>2214</v>
      </c>
      <c r="N1575" t="s">
        <v>23</v>
      </c>
      <c r="O1575" t="s">
        <v>25</v>
      </c>
      <c r="P1575" t="s">
        <v>26</v>
      </c>
      <c r="Q1575" t="s">
        <v>27</v>
      </c>
      <c r="R1575" t="s">
        <v>24</v>
      </c>
      <c r="S1575" t="s">
        <v>2215</v>
      </c>
      <c r="T1575" t="s">
        <v>2214</v>
      </c>
    </row>
    <row r="1576" spans="1:20" x14ac:dyDescent="0.25">
      <c r="A1576" t="s">
        <v>28</v>
      </c>
      <c r="B1576" t="s">
        <v>29</v>
      </c>
      <c r="C1576">
        <v>50</v>
      </c>
      <c r="D1576">
        <v>2</v>
      </c>
      <c r="E1576" t="s">
        <v>2212</v>
      </c>
      <c r="F1576">
        <v>200</v>
      </c>
      <c r="G1576">
        <v>0</v>
      </c>
      <c r="H1576" t="s">
        <v>47</v>
      </c>
      <c r="I1576" t="s">
        <v>2213</v>
      </c>
      <c r="J1576" t="s">
        <v>1253</v>
      </c>
      <c r="K1576" t="s">
        <v>23</v>
      </c>
      <c r="L1576" t="s">
        <v>24</v>
      </c>
      <c r="M1576" t="s">
        <v>2214</v>
      </c>
      <c r="N1576" t="s">
        <v>23</v>
      </c>
      <c r="O1576" t="s">
        <v>25</v>
      </c>
      <c r="P1576" t="s">
        <v>26</v>
      </c>
      <c r="Q1576" t="s">
        <v>27</v>
      </c>
      <c r="R1576" t="s">
        <v>24</v>
      </c>
      <c r="S1576" t="s">
        <v>2215</v>
      </c>
      <c r="T1576" t="s">
        <v>2214</v>
      </c>
    </row>
    <row r="1577" spans="1:20" x14ac:dyDescent="0.25">
      <c r="A1577" t="s">
        <v>30</v>
      </c>
      <c r="B1577" t="s">
        <v>31</v>
      </c>
      <c r="C1577">
        <v>50</v>
      </c>
      <c r="D1577">
        <v>2</v>
      </c>
      <c r="E1577" t="s">
        <v>2212</v>
      </c>
      <c r="F1577">
        <v>200</v>
      </c>
      <c r="G1577">
        <v>0</v>
      </c>
      <c r="H1577" t="s">
        <v>47</v>
      </c>
      <c r="I1577" t="s">
        <v>2213</v>
      </c>
      <c r="J1577" t="s">
        <v>1253</v>
      </c>
      <c r="K1577" t="s">
        <v>23</v>
      </c>
      <c r="L1577" t="s">
        <v>24</v>
      </c>
      <c r="M1577" t="s">
        <v>2214</v>
      </c>
      <c r="N1577" t="s">
        <v>23</v>
      </c>
      <c r="O1577" t="s">
        <v>25</v>
      </c>
      <c r="P1577" t="s">
        <v>26</v>
      </c>
      <c r="Q1577" t="s">
        <v>27</v>
      </c>
      <c r="R1577" t="s">
        <v>24</v>
      </c>
      <c r="S1577" t="s">
        <v>2215</v>
      </c>
      <c r="T1577" t="s">
        <v>2214</v>
      </c>
    </row>
    <row r="1578" spans="1:20" x14ac:dyDescent="0.25">
      <c r="A1578" t="s">
        <v>44</v>
      </c>
      <c r="B1578" t="s">
        <v>45</v>
      </c>
      <c r="C1578">
        <v>33</v>
      </c>
      <c r="D1578">
        <v>10</v>
      </c>
      <c r="E1578" t="s">
        <v>2216</v>
      </c>
      <c r="F1578">
        <v>330</v>
      </c>
      <c r="G1578">
        <v>0</v>
      </c>
      <c r="H1578" t="s">
        <v>1162</v>
      </c>
      <c r="I1578" t="s">
        <v>2217</v>
      </c>
      <c r="J1578" t="s">
        <v>1176</v>
      </c>
      <c r="K1578" t="s">
        <v>23</v>
      </c>
      <c r="L1578" t="s">
        <v>24</v>
      </c>
      <c r="M1578" t="s">
        <v>2218</v>
      </c>
      <c r="N1578" t="s">
        <v>23</v>
      </c>
      <c r="O1578" t="s">
        <v>307</v>
      </c>
      <c r="P1578" t="s">
        <v>26</v>
      </c>
      <c r="Q1578" t="s">
        <v>27</v>
      </c>
      <c r="R1578" t="s">
        <v>24</v>
      </c>
      <c r="S1578" t="s">
        <v>2219</v>
      </c>
      <c r="T1578" t="s">
        <v>2220</v>
      </c>
    </row>
    <row r="1579" spans="1:20" x14ac:dyDescent="0.25">
      <c r="A1579" t="s">
        <v>20</v>
      </c>
      <c r="B1579" t="s">
        <v>21</v>
      </c>
      <c r="C1579">
        <v>50</v>
      </c>
      <c r="D1579">
        <v>3</v>
      </c>
      <c r="E1579" t="s">
        <v>2221</v>
      </c>
      <c r="F1579">
        <v>300</v>
      </c>
      <c r="G1579">
        <v>0</v>
      </c>
      <c r="H1579" t="s">
        <v>47</v>
      </c>
      <c r="I1579" t="s">
        <v>2222</v>
      </c>
      <c r="J1579" t="s">
        <v>316</v>
      </c>
      <c r="K1579" t="s">
        <v>23</v>
      </c>
      <c r="L1579" t="s">
        <v>24</v>
      </c>
      <c r="M1579" t="s">
        <v>2218</v>
      </c>
      <c r="N1579" t="s">
        <v>23</v>
      </c>
      <c r="O1579" t="s">
        <v>25</v>
      </c>
      <c r="P1579" t="s">
        <v>26</v>
      </c>
      <c r="Q1579" t="s">
        <v>27</v>
      </c>
      <c r="R1579" t="s">
        <v>24</v>
      </c>
      <c r="S1579" t="s">
        <v>2223</v>
      </c>
      <c r="T1579" t="s">
        <v>2220</v>
      </c>
    </row>
    <row r="1580" spans="1:20" x14ac:dyDescent="0.25">
      <c r="A1580" t="s">
        <v>28</v>
      </c>
      <c r="B1580" t="s">
        <v>29</v>
      </c>
      <c r="C1580">
        <v>50</v>
      </c>
      <c r="D1580">
        <v>3</v>
      </c>
      <c r="E1580" t="s">
        <v>2221</v>
      </c>
      <c r="F1580">
        <v>300</v>
      </c>
      <c r="G1580">
        <v>0</v>
      </c>
      <c r="H1580" t="s">
        <v>47</v>
      </c>
      <c r="I1580" t="s">
        <v>2222</v>
      </c>
      <c r="J1580" t="s">
        <v>316</v>
      </c>
      <c r="K1580" t="s">
        <v>23</v>
      </c>
      <c r="L1580" t="s">
        <v>24</v>
      </c>
      <c r="M1580" t="s">
        <v>2218</v>
      </c>
      <c r="N1580" t="s">
        <v>23</v>
      </c>
      <c r="O1580" t="s">
        <v>25</v>
      </c>
      <c r="P1580" t="s">
        <v>26</v>
      </c>
      <c r="Q1580" t="s">
        <v>27</v>
      </c>
      <c r="R1580" t="s">
        <v>24</v>
      </c>
      <c r="S1580" t="s">
        <v>2223</v>
      </c>
      <c r="T1580" t="s">
        <v>2220</v>
      </c>
    </row>
    <row r="1581" spans="1:20" x14ac:dyDescent="0.25">
      <c r="A1581" t="s">
        <v>30</v>
      </c>
      <c r="B1581" t="s">
        <v>31</v>
      </c>
      <c r="C1581">
        <v>50</v>
      </c>
      <c r="D1581">
        <v>3</v>
      </c>
      <c r="E1581" t="s">
        <v>2221</v>
      </c>
      <c r="F1581">
        <v>300</v>
      </c>
      <c r="G1581">
        <v>0</v>
      </c>
      <c r="H1581" t="s">
        <v>47</v>
      </c>
      <c r="I1581" t="s">
        <v>2222</v>
      </c>
      <c r="J1581" t="s">
        <v>316</v>
      </c>
      <c r="K1581" t="s">
        <v>23</v>
      </c>
      <c r="L1581" t="s">
        <v>24</v>
      </c>
      <c r="M1581" t="s">
        <v>2218</v>
      </c>
      <c r="N1581" t="s">
        <v>23</v>
      </c>
      <c r="O1581" t="s">
        <v>25</v>
      </c>
      <c r="P1581" t="s">
        <v>26</v>
      </c>
      <c r="Q1581" t="s">
        <v>27</v>
      </c>
      <c r="R1581" t="s">
        <v>24</v>
      </c>
      <c r="S1581" t="s">
        <v>2223</v>
      </c>
      <c r="T1581" t="s">
        <v>2220</v>
      </c>
    </row>
    <row r="1582" spans="1:20" x14ac:dyDescent="0.25">
      <c r="A1582" t="s">
        <v>20</v>
      </c>
      <c r="B1582" t="s">
        <v>21</v>
      </c>
      <c r="C1582">
        <v>50</v>
      </c>
      <c r="D1582">
        <v>1</v>
      </c>
      <c r="E1582" t="s">
        <v>2224</v>
      </c>
      <c r="F1582">
        <v>106</v>
      </c>
      <c r="G1582">
        <v>6</v>
      </c>
      <c r="H1582" t="s">
        <v>47</v>
      </c>
      <c r="I1582" t="s">
        <v>1183</v>
      </c>
      <c r="J1582" t="s">
        <v>1253</v>
      </c>
      <c r="K1582" t="s">
        <v>23</v>
      </c>
      <c r="L1582" t="s">
        <v>24</v>
      </c>
      <c r="M1582" t="s">
        <v>2218</v>
      </c>
      <c r="N1582" t="s">
        <v>23</v>
      </c>
      <c r="O1582" t="s">
        <v>25</v>
      </c>
      <c r="P1582" t="s">
        <v>26</v>
      </c>
      <c r="Q1582" t="s">
        <v>27</v>
      </c>
      <c r="R1582" t="s">
        <v>24</v>
      </c>
      <c r="S1582" t="s">
        <v>2225</v>
      </c>
      <c r="T1582" t="s">
        <v>2218</v>
      </c>
    </row>
    <row r="1583" spans="1:20" x14ac:dyDescent="0.25">
      <c r="A1583" t="s">
        <v>28</v>
      </c>
      <c r="B1583" t="s">
        <v>29</v>
      </c>
      <c r="C1583">
        <v>50</v>
      </c>
      <c r="D1583">
        <v>1</v>
      </c>
      <c r="E1583" t="s">
        <v>2224</v>
      </c>
      <c r="F1583">
        <v>106</v>
      </c>
      <c r="G1583">
        <v>6</v>
      </c>
      <c r="H1583" t="s">
        <v>47</v>
      </c>
      <c r="I1583" t="s">
        <v>1183</v>
      </c>
      <c r="J1583" t="s">
        <v>1253</v>
      </c>
      <c r="K1583" t="s">
        <v>23</v>
      </c>
      <c r="L1583" t="s">
        <v>24</v>
      </c>
      <c r="M1583" t="s">
        <v>2218</v>
      </c>
      <c r="N1583" t="s">
        <v>23</v>
      </c>
      <c r="O1583" t="s">
        <v>25</v>
      </c>
      <c r="P1583" t="s">
        <v>26</v>
      </c>
      <c r="Q1583" t="s">
        <v>27</v>
      </c>
      <c r="R1583" t="s">
        <v>24</v>
      </c>
      <c r="S1583" t="s">
        <v>2225</v>
      </c>
      <c r="T1583" t="s">
        <v>2218</v>
      </c>
    </row>
    <row r="1584" spans="1:20" x14ac:dyDescent="0.25">
      <c r="A1584" t="s">
        <v>30</v>
      </c>
      <c r="B1584" t="s">
        <v>31</v>
      </c>
      <c r="C1584">
        <v>50</v>
      </c>
      <c r="D1584">
        <v>1</v>
      </c>
      <c r="E1584" t="s">
        <v>2224</v>
      </c>
      <c r="F1584">
        <v>106</v>
      </c>
      <c r="G1584">
        <v>6</v>
      </c>
      <c r="H1584" t="s">
        <v>47</v>
      </c>
      <c r="I1584" t="s">
        <v>1183</v>
      </c>
      <c r="J1584" t="s">
        <v>1253</v>
      </c>
      <c r="K1584" t="s">
        <v>23</v>
      </c>
      <c r="L1584" t="s">
        <v>24</v>
      </c>
      <c r="M1584" t="s">
        <v>2218</v>
      </c>
      <c r="N1584" t="s">
        <v>23</v>
      </c>
      <c r="O1584" t="s">
        <v>25</v>
      </c>
      <c r="P1584" t="s">
        <v>26</v>
      </c>
      <c r="Q1584" t="s">
        <v>27</v>
      </c>
      <c r="R1584" t="s">
        <v>24</v>
      </c>
      <c r="S1584" t="s">
        <v>2225</v>
      </c>
      <c r="T1584" t="s">
        <v>2218</v>
      </c>
    </row>
    <row r="1585" spans="1:20" x14ac:dyDescent="0.25">
      <c r="A1585" t="s">
        <v>44</v>
      </c>
      <c r="B1585" t="s">
        <v>45</v>
      </c>
      <c r="C1585">
        <v>66.666666666666671</v>
      </c>
      <c r="D1585">
        <v>3</v>
      </c>
      <c r="E1585" t="s">
        <v>2226</v>
      </c>
      <c r="F1585">
        <v>106</v>
      </c>
      <c r="G1585">
        <v>6</v>
      </c>
      <c r="H1585" t="s">
        <v>1162</v>
      </c>
      <c r="I1585" t="s">
        <v>2227</v>
      </c>
      <c r="J1585" t="s">
        <v>348</v>
      </c>
      <c r="K1585" t="s">
        <v>23</v>
      </c>
      <c r="L1585" t="s">
        <v>24</v>
      </c>
      <c r="M1585" t="s">
        <v>2218</v>
      </c>
      <c r="N1585" t="s">
        <v>23</v>
      </c>
      <c r="O1585" t="s">
        <v>307</v>
      </c>
      <c r="P1585" t="s">
        <v>26</v>
      </c>
      <c r="Q1585" t="s">
        <v>27</v>
      </c>
      <c r="R1585" t="s">
        <v>24</v>
      </c>
      <c r="S1585" t="s">
        <v>2228</v>
      </c>
      <c r="T1585" t="s">
        <v>2218</v>
      </c>
    </row>
    <row r="1586" spans="1:20" x14ac:dyDescent="0.25">
      <c r="A1586" t="s">
        <v>44</v>
      </c>
      <c r="B1586" t="s">
        <v>45</v>
      </c>
      <c r="C1586">
        <v>66.666666666666671</v>
      </c>
      <c r="D1586">
        <v>3</v>
      </c>
      <c r="E1586" t="s">
        <v>2229</v>
      </c>
      <c r="F1586">
        <v>106</v>
      </c>
      <c r="G1586">
        <v>6</v>
      </c>
      <c r="H1586" t="s">
        <v>47</v>
      </c>
      <c r="I1586" t="s">
        <v>2230</v>
      </c>
      <c r="J1586" t="s">
        <v>1200</v>
      </c>
      <c r="K1586" t="s">
        <v>23</v>
      </c>
      <c r="L1586" t="s">
        <v>24</v>
      </c>
      <c r="M1586" t="s">
        <v>2231</v>
      </c>
      <c r="N1586" t="s">
        <v>23</v>
      </c>
      <c r="O1586" t="s">
        <v>25</v>
      </c>
      <c r="P1586" t="s">
        <v>26</v>
      </c>
      <c r="Q1586" t="s">
        <v>27</v>
      </c>
      <c r="R1586" t="s">
        <v>24</v>
      </c>
      <c r="S1586" t="s">
        <v>2232</v>
      </c>
      <c r="T1586" t="s">
        <v>2231</v>
      </c>
    </row>
    <row r="1587" spans="1:20" x14ac:dyDescent="0.25">
      <c r="A1587" t="s">
        <v>110</v>
      </c>
      <c r="B1587" t="s">
        <v>1205</v>
      </c>
      <c r="C1587">
        <v>66</v>
      </c>
      <c r="D1587">
        <v>1</v>
      </c>
      <c r="E1587" t="s">
        <v>2233</v>
      </c>
      <c r="F1587">
        <v>173.25</v>
      </c>
      <c r="G1587">
        <v>0</v>
      </c>
      <c r="H1587" t="s">
        <v>684</v>
      </c>
      <c r="I1587" t="s">
        <v>2060</v>
      </c>
      <c r="J1587" t="s">
        <v>2061</v>
      </c>
      <c r="K1587" t="s">
        <v>638</v>
      </c>
      <c r="L1587" t="s">
        <v>2062</v>
      </c>
      <c r="M1587" t="s">
        <v>2234</v>
      </c>
      <c r="N1587" t="s">
        <v>23</v>
      </c>
      <c r="O1587" t="s">
        <v>48</v>
      </c>
      <c r="P1587" t="s">
        <v>49</v>
      </c>
      <c r="Q1587" t="s">
        <v>50</v>
      </c>
      <c r="R1587" t="s">
        <v>24</v>
      </c>
      <c r="S1587" t="s">
        <v>2235</v>
      </c>
      <c r="T1587" t="s">
        <v>2236</v>
      </c>
    </row>
    <row r="1588" spans="1:20" x14ac:dyDescent="0.25">
      <c r="A1588" t="s">
        <v>111</v>
      </c>
      <c r="B1588" t="s">
        <v>112</v>
      </c>
      <c r="C1588">
        <v>66</v>
      </c>
      <c r="D1588">
        <v>1</v>
      </c>
      <c r="E1588" t="s">
        <v>2233</v>
      </c>
      <c r="F1588">
        <v>173.25</v>
      </c>
      <c r="G1588">
        <v>0</v>
      </c>
      <c r="H1588" t="s">
        <v>684</v>
      </c>
      <c r="I1588" t="s">
        <v>2060</v>
      </c>
      <c r="J1588" t="s">
        <v>2061</v>
      </c>
      <c r="K1588" t="s">
        <v>638</v>
      </c>
      <c r="L1588" t="s">
        <v>2062</v>
      </c>
      <c r="M1588" t="s">
        <v>2234</v>
      </c>
      <c r="N1588" t="s">
        <v>23</v>
      </c>
      <c r="O1588" t="s">
        <v>48</v>
      </c>
      <c r="P1588" t="s">
        <v>49</v>
      </c>
      <c r="Q1588" t="s">
        <v>50</v>
      </c>
      <c r="R1588" t="s">
        <v>24</v>
      </c>
      <c r="S1588" t="s">
        <v>2235</v>
      </c>
      <c r="T1588" t="s">
        <v>2236</v>
      </c>
    </row>
    <row r="1589" spans="1:20" x14ac:dyDescent="0.25">
      <c r="A1589" t="s">
        <v>46</v>
      </c>
      <c r="B1589" t="s">
        <v>56</v>
      </c>
      <c r="C1589">
        <v>67</v>
      </c>
      <c r="D1589">
        <v>1</v>
      </c>
      <c r="E1589" t="s">
        <v>2233</v>
      </c>
      <c r="F1589">
        <v>173.25</v>
      </c>
      <c r="G1589">
        <v>0</v>
      </c>
      <c r="H1589" t="s">
        <v>684</v>
      </c>
      <c r="I1589" t="s">
        <v>2060</v>
      </c>
      <c r="J1589" t="s">
        <v>2061</v>
      </c>
      <c r="K1589" t="s">
        <v>638</v>
      </c>
      <c r="L1589" t="s">
        <v>2062</v>
      </c>
      <c r="M1589" t="s">
        <v>2234</v>
      </c>
      <c r="N1589" t="s">
        <v>23</v>
      </c>
      <c r="O1589" t="s">
        <v>48</v>
      </c>
      <c r="P1589" t="s">
        <v>49</v>
      </c>
      <c r="Q1589" t="s">
        <v>50</v>
      </c>
      <c r="R1589" t="s">
        <v>24</v>
      </c>
      <c r="S1589" t="s">
        <v>2235</v>
      </c>
      <c r="T1589" t="s">
        <v>2236</v>
      </c>
    </row>
    <row r="1590" spans="1:20" x14ac:dyDescent="0.25">
      <c r="A1590" t="s">
        <v>20</v>
      </c>
      <c r="B1590" t="s">
        <v>21</v>
      </c>
      <c r="C1590">
        <v>50</v>
      </c>
      <c r="D1590">
        <v>1</v>
      </c>
      <c r="E1590" t="s">
        <v>2237</v>
      </c>
      <c r="F1590">
        <v>100</v>
      </c>
      <c r="G1590">
        <v>0</v>
      </c>
      <c r="H1590" t="s">
        <v>22</v>
      </c>
      <c r="I1590" t="s">
        <v>2238</v>
      </c>
      <c r="J1590" t="s">
        <v>323</v>
      </c>
      <c r="K1590" t="s">
        <v>23</v>
      </c>
      <c r="L1590" t="s">
        <v>24</v>
      </c>
      <c r="M1590" t="s">
        <v>2239</v>
      </c>
      <c r="N1590" t="s">
        <v>23</v>
      </c>
      <c r="O1590" t="s">
        <v>25</v>
      </c>
      <c r="P1590" t="s">
        <v>26</v>
      </c>
      <c r="Q1590" t="s">
        <v>27</v>
      </c>
      <c r="R1590" t="s">
        <v>24</v>
      </c>
      <c r="S1590" t="s">
        <v>2240</v>
      </c>
      <c r="T1590" t="s">
        <v>2239</v>
      </c>
    </row>
    <row r="1591" spans="1:20" x14ac:dyDescent="0.25">
      <c r="A1591" t="s">
        <v>28</v>
      </c>
      <c r="B1591" t="s">
        <v>29</v>
      </c>
      <c r="C1591">
        <v>50</v>
      </c>
      <c r="D1591">
        <v>1</v>
      </c>
      <c r="E1591" t="s">
        <v>2237</v>
      </c>
      <c r="F1591">
        <v>100</v>
      </c>
      <c r="G1591">
        <v>0</v>
      </c>
      <c r="H1591" t="s">
        <v>22</v>
      </c>
      <c r="I1591" t="s">
        <v>2238</v>
      </c>
      <c r="J1591" t="s">
        <v>323</v>
      </c>
      <c r="K1591" t="s">
        <v>23</v>
      </c>
      <c r="L1591" t="s">
        <v>24</v>
      </c>
      <c r="M1591" t="s">
        <v>2239</v>
      </c>
      <c r="N1591" t="s">
        <v>23</v>
      </c>
      <c r="O1591" t="s">
        <v>25</v>
      </c>
      <c r="P1591" t="s">
        <v>26</v>
      </c>
      <c r="Q1591" t="s">
        <v>27</v>
      </c>
      <c r="R1591" t="s">
        <v>24</v>
      </c>
      <c r="S1591" t="s">
        <v>2240</v>
      </c>
      <c r="T1591" t="s">
        <v>2239</v>
      </c>
    </row>
    <row r="1592" spans="1:20" x14ac:dyDescent="0.25">
      <c r="A1592" t="s">
        <v>30</v>
      </c>
      <c r="B1592" t="s">
        <v>31</v>
      </c>
      <c r="C1592">
        <v>50</v>
      </c>
      <c r="D1592">
        <v>1</v>
      </c>
      <c r="E1592" t="s">
        <v>2237</v>
      </c>
      <c r="F1592">
        <v>100</v>
      </c>
      <c r="G1592">
        <v>0</v>
      </c>
      <c r="H1592" t="s">
        <v>22</v>
      </c>
      <c r="I1592" t="s">
        <v>2238</v>
      </c>
      <c r="J1592" t="s">
        <v>323</v>
      </c>
      <c r="K1592" t="s">
        <v>23</v>
      </c>
      <c r="L1592" t="s">
        <v>24</v>
      </c>
      <c r="M1592" t="s">
        <v>2239</v>
      </c>
      <c r="N1592" t="s">
        <v>23</v>
      </c>
      <c r="O1592" t="s">
        <v>25</v>
      </c>
      <c r="P1592" t="s">
        <v>26</v>
      </c>
      <c r="Q1592" t="s">
        <v>27</v>
      </c>
      <c r="R1592" t="s">
        <v>24</v>
      </c>
      <c r="S1592" t="s">
        <v>2240</v>
      </c>
      <c r="T1592" t="s">
        <v>2239</v>
      </c>
    </row>
    <row r="1593" spans="1:20" x14ac:dyDescent="0.25">
      <c r="A1593" t="s">
        <v>20</v>
      </c>
      <c r="B1593" t="s">
        <v>21</v>
      </c>
      <c r="C1593">
        <v>50</v>
      </c>
      <c r="D1593">
        <v>1</v>
      </c>
      <c r="E1593" t="s">
        <v>2241</v>
      </c>
      <c r="F1593">
        <v>100</v>
      </c>
      <c r="G1593">
        <v>0</v>
      </c>
      <c r="H1593" t="s">
        <v>47</v>
      </c>
      <c r="I1593" t="s">
        <v>2242</v>
      </c>
      <c r="J1593" t="s">
        <v>324</v>
      </c>
      <c r="K1593" t="s">
        <v>23</v>
      </c>
      <c r="L1593" t="s">
        <v>24</v>
      </c>
      <c r="M1593" t="s">
        <v>2239</v>
      </c>
      <c r="N1593" t="s">
        <v>23</v>
      </c>
      <c r="O1593" t="s">
        <v>25</v>
      </c>
      <c r="P1593" t="s">
        <v>26</v>
      </c>
      <c r="Q1593" t="s">
        <v>27</v>
      </c>
      <c r="R1593" t="s">
        <v>24</v>
      </c>
      <c r="S1593" t="s">
        <v>2243</v>
      </c>
      <c r="T1593" t="s">
        <v>2239</v>
      </c>
    </row>
    <row r="1594" spans="1:20" x14ac:dyDescent="0.25">
      <c r="A1594" t="s">
        <v>28</v>
      </c>
      <c r="B1594" t="s">
        <v>29</v>
      </c>
      <c r="C1594">
        <v>50</v>
      </c>
      <c r="D1594">
        <v>1</v>
      </c>
      <c r="E1594" t="s">
        <v>2241</v>
      </c>
      <c r="F1594">
        <v>100</v>
      </c>
      <c r="G1594">
        <v>0</v>
      </c>
      <c r="H1594" t="s">
        <v>47</v>
      </c>
      <c r="I1594" t="s">
        <v>2242</v>
      </c>
      <c r="J1594" t="s">
        <v>324</v>
      </c>
      <c r="K1594" t="s">
        <v>23</v>
      </c>
      <c r="L1594" t="s">
        <v>24</v>
      </c>
      <c r="M1594" t="s">
        <v>2239</v>
      </c>
      <c r="N1594" t="s">
        <v>23</v>
      </c>
      <c r="O1594" t="s">
        <v>25</v>
      </c>
      <c r="P1594" t="s">
        <v>26</v>
      </c>
      <c r="Q1594" t="s">
        <v>27</v>
      </c>
      <c r="R1594" t="s">
        <v>24</v>
      </c>
      <c r="S1594" t="s">
        <v>2243</v>
      </c>
      <c r="T1594" t="s">
        <v>2239</v>
      </c>
    </row>
    <row r="1595" spans="1:20" x14ac:dyDescent="0.25">
      <c r="A1595" t="s">
        <v>30</v>
      </c>
      <c r="B1595" t="s">
        <v>31</v>
      </c>
      <c r="C1595">
        <v>50</v>
      </c>
      <c r="D1595">
        <v>1</v>
      </c>
      <c r="E1595" t="s">
        <v>2241</v>
      </c>
      <c r="F1595">
        <v>100</v>
      </c>
      <c r="G1595">
        <v>0</v>
      </c>
      <c r="H1595" t="s">
        <v>47</v>
      </c>
      <c r="I1595" t="s">
        <v>2242</v>
      </c>
      <c r="J1595" t="s">
        <v>324</v>
      </c>
      <c r="K1595" t="s">
        <v>23</v>
      </c>
      <c r="L1595" t="s">
        <v>24</v>
      </c>
      <c r="M1595" t="s">
        <v>2239</v>
      </c>
      <c r="N1595" t="s">
        <v>23</v>
      </c>
      <c r="O1595" t="s">
        <v>25</v>
      </c>
      <c r="P1595" t="s">
        <v>26</v>
      </c>
      <c r="Q1595" t="s">
        <v>27</v>
      </c>
      <c r="R1595" t="s">
        <v>24</v>
      </c>
      <c r="S1595" t="s">
        <v>2243</v>
      </c>
      <c r="T1595" t="s">
        <v>2239</v>
      </c>
    </row>
    <row r="1596" spans="1:20" x14ac:dyDescent="0.25">
      <c r="A1596" t="s">
        <v>20</v>
      </c>
      <c r="B1596" t="s">
        <v>21</v>
      </c>
      <c r="C1596">
        <v>50</v>
      </c>
      <c r="D1596">
        <v>1</v>
      </c>
      <c r="E1596" t="s">
        <v>2244</v>
      </c>
      <c r="F1596">
        <v>106</v>
      </c>
      <c r="G1596">
        <v>6</v>
      </c>
      <c r="H1596" t="s">
        <v>47</v>
      </c>
      <c r="I1596" t="s">
        <v>2245</v>
      </c>
      <c r="J1596" t="s">
        <v>302</v>
      </c>
      <c r="K1596" t="s">
        <v>23</v>
      </c>
      <c r="L1596" t="s">
        <v>24</v>
      </c>
      <c r="M1596" t="s">
        <v>2246</v>
      </c>
      <c r="N1596" t="s">
        <v>23</v>
      </c>
      <c r="O1596" t="s">
        <v>25</v>
      </c>
      <c r="P1596" t="s">
        <v>26</v>
      </c>
      <c r="Q1596" t="s">
        <v>27</v>
      </c>
      <c r="R1596" t="s">
        <v>24</v>
      </c>
      <c r="S1596" t="s">
        <v>2247</v>
      </c>
      <c r="T1596" t="s">
        <v>2246</v>
      </c>
    </row>
    <row r="1597" spans="1:20" x14ac:dyDescent="0.25">
      <c r="A1597" t="s">
        <v>28</v>
      </c>
      <c r="B1597" t="s">
        <v>29</v>
      </c>
      <c r="C1597">
        <v>50</v>
      </c>
      <c r="D1597">
        <v>1</v>
      </c>
      <c r="E1597" t="s">
        <v>2244</v>
      </c>
      <c r="F1597">
        <v>106</v>
      </c>
      <c r="G1597">
        <v>6</v>
      </c>
      <c r="H1597" t="s">
        <v>47</v>
      </c>
      <c r="I1597" t="s">
        <v>2245</v>
      </c>
      <c r="J1597" t="s">
        <v>302</v>
      </c>
      <c r="K1597" t="s">
        <v>23</v>
      </c>
      <c r="L1597" t="s">
        <v>24</v>
      </c>
      <c r="M1597" t="s">
        <v>2246</v>
      </c>
      <c r="N1597" t="s">
        <v>23</v>
      </c>
      <c r="O1597" t="s">
        <v>25</v>
      </c>
      <c r="P1597" t="s">
        <v>26</v>
      </c>
      <c r="Q1597" t="s">
        <v>27</v>
      </c>
      <c r="R1597" t="s">
        <v>24</v>
      </c>
      <c r="S1597" t="s">
        <v>2247</v>
      </c>
      <c r="T1597" t="s">
        <v>2246</v>
      </c>
    </row>
    <row r="1598" spans="1:20" x14ac:dyDescent="0.25">
      <c r="A1598" t="s">
        <v>30</v>
      </c>
      <c r="B1598" t="s">
        <v>31</v>
      </c>
      <c r="C1598">
        <v>50</v>
      </c>
      <c r="D1598">
        <v>1</v>
      </c>
      <c r="E1598" t="s">
        <v>2244</v>
      </c>
      <c r="F1598">
        <v>106</v>
      </c>
      <c r="G1598">
        <v>6</v>
      </c>
      <c r="H1598" t="s">
        <v>47</v>
      </c>
      <c r="I1598" t="s">
        <v>2245</v>
      </c>
      <c r="J1598" t="s">
        <v>302</v>
      </c>
      <c r="K1598" t="s">
        <v>23</v>
      </c>
      <c r="L1598" t="s">
        <v>24</v>
      </c>
      <c r="M1598" t="s">
        <v>2246</v>
      </c>
      <c r="N1598" t="s">
        <v>23</v>
      </c>
      <c r="O1598" t="s">
        <v>25</v>
      </c>
      <c r="P1598" t="s">
        <v>26</v>
      </c>
      <c r="Q1598" t="s">
        <v>27</v>
      </c>
      <c r="R1598" t="s">
        <v>24</v>
      </c>
      <c r="S1598" t="s">
        <v>2247</v>
      </c>
      <c r="T1598" t="s">
        <v>2246</v>
      </c>
    </row>
    <row r="1599" spans="1:20" x14ac:dyDescent="0.25">
      <c r="A1599" t="s">
        <v>154</v>
      </c>
      <c r="B1599" t="s">
        <v>155</v>
      </c>
      <c r="C1599">
        <v>12</v>
      </c>
      <c r="D1599">
        <v>10</v>
      </c>
      <c r="E1599" t="s">
        <v>2248</v>
      </c>
      <c r="F1599">
        <v>184.5</v>
      </c>
      <c r="G1599">
        <v>45</v>
      </c>
      <c r="H1599" t="s">
        <v>47</v>
      </c>
      <c r="I1599" t="s">
        <v>2249</v>
      </c>
      <c r="J1599" t="s">
        <v>2250</v>
      </c>
      <c r="K1599" t="s">
        <v>1234</v>
      </c>
      <c r="L1599" t="s">
        <v>2251</v>
      </c>
      <c r="M1599" t="s">
        <v>2246</v>
      </c>
      <c r="N1599" t="s">
        <v>23</v>
      </c>
      <c r="O1599" t="s">
        <v>48</v>
      </c>
      <c r="P1599" t="s">
        <v>49</v>
      </c>
      <c r="Q1599" t="s">
        <v>50</v>
      </c>
      <c r="R1599" t="s">
        <v>24</v>
      </c>
      <c r="S1599" t="s">
        <v>2252</v>
      </c>
      <c r="T1599" t="s">
        <v>2246</v>
      </c>
    </row>
    <row r="1600" spans="1:20" x14ac:dyDescent="0.25">
      <c r="A1600" t="s">
        <v>148</v>
      </c>
      <c r="B1600" t="s">
        <v>149</v>
      </c>
      <c r="C1600">
        <v>50</v>
      </c>
      <c r="D1600">
        <v>1</v>
      </c>
      <c r="E1600" t="s">
        <v>2253</v>
      </c>
      <c r="F1600">
        <v>200</v>
      </c>
      <c r="G1600">
        <v>0</v>
      </c>
      <c r="H1600" t="s">
        <v>47</v>
      </c>
      <c r="I1600" t="s">
        <v>2254</v>
      </c>
      <c r="J1600" t="s">
        <v>1163</v>
      </c>
      <c r="K1600" t="s">
        <v>23</v>
      </c>
      <c r="L1600" t="s">
        <v>24</v>
      </c>
      <c r="M1600" t="s">
        <v>2255</v>
      </c>
      <c r="N1600" t="s">
        <v>23</v>
      </c>
      <c r="O1600" t="s">
        <v>58</v>
      </c>
      <c r="P1600" t="s">
        <v>26</v>
      </c>
      <c r="Q1600" t="s">
        <v>33</v>
      </c>
      <c r="R1600" t="s">
        <v>24</v>
      </c>
      <c r="S1600" t="s">
        <v>2256</v>
      </c>
      <c r="T1600" t="s">
        <v>2257</v>
      </c>
    </row>
    <row r="1601" spans="1:20" x14ac:dyDescent="0.25">
      <c r="A1601" t="s">
        <v>152</v>
      </c>
      <c r="B1601" t="s">
        <v>153</v>
      </c>
      <c r="C1601">
        <v>50</v>
      </c>
      <c r="D1601">
        <v>1</v>
      </c>
      <c r="E1601" t="s">
        <v>2253</v>
      </c>
      <c r="F1601">
        <v>200</v>
      </c>
      <c r="G1601">
        <v>0</v>
      </c>
      <c r="H1601" t="s">
        <v>47</v>
      </c>
      <c r="I1601" t="s">
        <v>2254</v>
      </c>
      <c r="J1601" t="s">
        <v>1163</v>
      </c>
      <c r="K1601" t="s">
        <v>23</v>
      </c>
      <c r="L1601" t="s">
        <v>24</v>
      </c>
      <c r="M1601" t="s">
        <v>2255</v>
      </c>
      <c r="N1601" t="s">
        <v>23</v>
      </c>
      <c r="O1601" t="s">
        <v>58</v>
      </c>
      <c r="P1601" t="s">
        <v>26</v>
      </c>
      <c r="Q1601" t="s">
        <v>33</v>
      </c>
      <c r="R1601" t="s">
        <v>24</v>
      </c>
      <c r="S1601" t="s">
        <v>2256</v>
      </c>
      <c r="T1601" t="s">
        <v>2257</v>
      </c>
    </row>
    <row r="1602" spans="1:20" x14ac:dyDescent="0.25">
      <c r="A1602" t="s">
        <v>34</v>
      </c>
      <c r="B1602" t="s">
        <v>35</v>
      </c>
      <c r="C1602">
        <v>50</v>
      </c>
      <c r="D1602">
        <v>1</v>
      </c>
      <c r="E1602" t="s">
        <v>2253</v>
      </c>
      <c r="F1602">
        <v>200</v>
      </c>
      <c r="G1602">
        <v>0</v>
      </c>
      <c r="H1602" t="s">
        <v>47</v>
      </c>
      <c r="I1602" t="s">
        <v>2254</v>
      </c>
      <c r="J1602" t="s">
        <v>1163</v>
      </c>
      <c r="K1602" t="s">
        <v>23</v>
      </c>
      <c r="L1602" t="s">
        <v>24</v>
      </c>
      <c r="M1602" t="s">
        <v>2255</v>
      </c>
      <c r="N1602" t="s">
        <v>23</v>
      </c>
      <c r="O1602" t="s">
        <v>58</v>
      </c>
      <c r="P1602" t="s">
        <v>26</v>
      </c>
      <c r="Q1602" t="s">
        <v>33</v>
      </c>
      <c r="R1602" t="s">
        <v>24</v>
      </c>
      <c r="S1602" t="s">
        <v>2256</v>
      </c>
      <c r="T1602" t="s">
        <v>2257</v>
      </c>
    </row>
    <row r="1603" spans="1:20" x14ac:dyDescent="0.25">
      <c r="A1603" t="s">
        <v>38</v>
      </c>
      <c r="B1603" t="s">
        <v>39</v>
      </c>
      <c r="C1603">
        <v>50</v>
      </c>
      <c r="D1603">
        <v>1</v>
      </c>
      <c r="E1603" t="s">
        <v>2253</v>
      </c>
      <c r="F1603">
        <v>200</v>
      </c>
      <c r="G1603">
        <v>0</v>
      </c>
      <c r="H1603" t="s">
        <v>47</v>
      </c>
      <c r="I1603" t="s">
        <v>2254</v>
      </c>
      <c r="J1603" t="s">
        <v>1163</v>
      </c>
      <c r="K1603" t="s">
        <v>23</v>
      </c>
      <c r="L1603" t="s">
        <v>24</v>
      </c>
      <c r="M1603" t="s">
        <v>2255</v>
      </c>
      <c r="N1603" t="s">
        <v>23</v>
      </c>
      <c r="O1603" t="s">
        <v>58</v>
      </c>
      <c r="P1603" t="s">
        <v>26</v>
      </c>
      <c r="Q1603" t="s">
        <v>33</v>
      </c>
      <c r="R1603" t="s">
        <v>24</v>
      </c>
      <c r="S1603" t="s">
        <v>2256</v>
      </c>
      <c r="T1603" t="s">
        <v>2257</v>
      </c>
    </row>
    <row r="1604" spans="1:20" x14ac:dyDescent="0.25">
      <c r="A1604" t="s">
        <v>59</v>
      </c>
      <c r="B1604" t="s">
        <v>60</v>
      </c>
      <c r="C1604">
        <v>50</v>
      </c>
      <c r="D1604">
        <v>1</v>
      </c>
      <c r="E1604" t="s">
        <v>2253</v>
      </c>
      <c r="F1604">
        <v>200</v>
      </c>
      <c r="G1604">
        <v>0</v>
      </c>
      <c r="H1604" t="s">
        <v>47</v>
      </c>
      <c r="I1604" t="s">
        <v>2254</v>
      </c>
      <c r="J1604" t="s">
        <v>1163</v>
      </c>
      <c r="K1604" t="s">
        <v>23</v>
      </c>
      <c r="L1604" t="s">
        <v>24</v>
      </c>
      <c r="M1604" t="s">
        <v>2255</v>
      </c>
      <c r="N1604" t="s">
        <v>23</v>
      </c>
      <c r="O1604" t="s">
        <v>58</v>
      </c>
      <c r="P1604" t="s">
        <v>26</v>
      </c>
      <c r="Q1604" t="s">
        <v>33</v>
      </c>
      <c r="R1604" t="s">
        <v>24</v>
      </c>
      <c r="S1604" t="s">
        <v>2256</v>
      </c>
      <c r="T1604" t="s">
        <v>2255</v>
      </c>
    </row>
    <row r="1605" spans="1:20" x14ac:dyDescent="0.25">
      <c r="A1605" t="s">
        <v>36</v>
      </c>
      <c r="B1605" t="s">
        <v>37</v>
      </c>
      <c r="C1605">
        <v>50</v>
      </c>
      <c r="D1605">
        <v>1</v>
      </c>
      <c r="E1605" t="s">
        <v>2253</v>
      </c>
      <c r="F1605">
        <v>200</v>
      </c>
      <c r="G1605">
        <v>0</v>
      </c>
      <c r="H1605" t="s">
        <v>47</v>
      </c>
      <c r="I1605" t="s">
        <v>2254</v>
      </c>
      <c r="J1605" t="s">
        <v>1163</v>
      </c>
      <c r="K1605" t="s">
        <v>23</v>
      </c>
      <c r="L1605" t="s">
        <v>24</v>
      </c>
      <c r="M1605" t="s">
        <v>2255</v>
      </c>
      <c r="N1605" t="s">
        <v>23</v>
      </c>
      <c r="O1605" t="s">
        <v>58</v>
      </c>
      <c r="P1605" t="s">
        <v>26</v>
      </c>
      <c r="Q1605" t="s">
        <v>33</v>
      </c>
      <c r="R1605" t="s">
        <v>24</v>
      </c>
      <c r="S1605" t="s">
        <v>2256</v>
      </c>
      <c r="T1605" t="s">
        <v>2255</v>
      </c>
    </row>
    <row r="1606" spans="1:20" x14ac:dyDescent="0.25">
      <c r="A1606" t="s">
        <v>36</v>
      </c>
      <c r="B1606" t="s">
        <v>37</v>
      </c>
      <c r="C1606">
        <v>33</v>
      </c>
      <c r="D1606">
        <v>1</v>
      </c>
      <c r="E1606" t="s">
        <v>2258</v>
      </c>
      <c r="F1606">
        <v>84</v>
      </c>
      <c r="G1606">
        <v>0</v>
      </c>
      <c r="H1606" t="s">
        <v>1166</v>
      </c>
      <c r="I1606" t="s">
        <v>636</v>
      </c>
      <c r="J1606" t="s">
        <v>637</v>
      </c>
      <c r="K1606" t="s">
        <v>638</v>
      </c>
      <c r="L1606" t="s">
        <v>639</v>
      </c>
      <c r="M1606" t="s">
        <v>2255</v>
      </c>
      <c r="N1606" t="s">
        <v>23</v>
      </c>
      <c r="O1606" t="s">
        <v>48</v>
      </c>
      <c r="P1606" t="s">
        <v>49</v>
      </c>
      <c r="Q1606" t="s">
        <v>50</v>
      </c>
      <c r="R1606" t="s">
        <v>24</v>
      </c>
      <c r="S1606" t="s">
        <v>2259</v>
      </c>
      <c r="T1606" t="s">
        <v>2255</v>
      </c>
    </row>
    <row r="1607" spans="1:20" x14ac:dyDescent="0.25">
      <c r="A1607" t="s">
        <v>34</v>
      </c>
      <c r="B1607" t="s">
        <v>35</v>
      </c>
      <c r="C1607">
        <v>33</v>
      </c>
      <c r="D1607">
        <v>1</v>
      </c>
      <c r="E1607" t="s">
        <v>2258</v>
      </c>
      <c r="F1607">
        <v>84</v>
      </c>
      <c r="G1607">
        <v>0</v>
      </c>
      <c r="H1607" t="s">
        <v>1166</v>
      </c>
      <c r="I1607" t="s">
        <v>636</v>
      </c>
      <c r="J1607" t="s">
        <v>637</v>
      </c>
      <c r="K1607" t="s">
        <v>638</v>
      </c>
      <c r="L1607" t="s">
        <v>639</v>
      </c>
      <c r="M1607" t="s">
        <v>2255</v>
      </c>
      <c r="N1607" t="s">
        <v>23</v>
      </c>
      <c r="O1607" t="s">
        <v>48</v>
      </c>
      <c r="P1607" t="s">
        <v>49</v>
      </c>
      <c r="Q1607" t="s">
        <v>50</v>
      </c>
      <c r="R1607" t="s">
        <v>24</v>
      </c>
      <c r="S1607" t="s">
        <v>2259</v>
      </c>
      <c r="T1607" t="s">
        <v>2255</v>
      </c>
    </row>
    <row r="1608" spans="1:20" x14ac:dyDescent="0.25">
      <c r="A1608" t="s">
        <v>38</v>
      </c>
      <c r="B1608" t="s">
        <v>39</v>
      </c>
      <c r="C1608">
        <v>34</v>
      </c>
      <c r="D1608">
        <v>1</v>
      </c>
      <c r="E1608" t="s">
        <v>2258</v>
      </c>
      <c r="F1608">
        <v>84</v>
      </c>
      <c r="G1608">
        <v>0</v>
      </c>
      <c r="H1608" t="s">
        <v>1166</v>
      </c>
      <c r="I1608" t="s">
        <v>636</v>
      </c>
      <c r="J1608" t="s">
        <v>637</v>
      </c>
      <c r="K1608" t="s">
        <v>638</v>
      </c>
      <c r="L1608" t="s">
        <v>639</v>
      </c>
      <c r="M1608" t="s">
        <v>2255</v>
      </c>
      <c r="N1608" t="s">
        <v>23</v>
      </c>
      <c r="O1608" t="s">
        <v>48</v>
      </c>
      <c r="P1608" t="s">
        <v>49</v>
      </c>
      <c r="Q1608" t="s">
        <v>50</v>
      </c>
      <c r="R1608" t="s">
        <v>24</v>
      </c>
      <c r="S1608" t="s">
        <v>2259</v>
      </c>
      <c r="T1608" t="s">
        <v>2255</v>
      </c>
    </row>
    <row r="1609" spans="1:20" x14ac:dyDescent="0.25">
      <c r="A1609" t="s">
        <v>46</v>
      </c>
      <c r="B1609" t="s">
        <v>56</v>
      </c>
      <c r="C1609">
        <v>120</v>
      </c>
      <c r="D1609">
        <v>3</v>
      </c>
      <c r="E1609" t="s">
        <v>2260</v>
      </c>
      <c r="F1609">
        <v>255</v>
      </c>
      <c r="G1609">
        <v>0</v>
      </c>
      <c r="H1609" t="s">
        <v>1162</v>
      </c>
      <c r="I1609" t="s">
        <v>2261</v>
      </c>
      <c r="J1609" t="s">
        <v>335</v>
      </c>
      <c r="K1609" t="s">
        <v>23</v>
      </c>
      <c r="L1609" t="s">
        <v>24</v>
      </c>
      <c r="M1609" t="s">
        <v>2262</v>
      </c>
      <c r="N1609" t="s">
        <v>23</v>
      </c>
      <c r="O1609" t="s">
        <v>32</v>
      </c>
      <c r="P1609" t="s">
        <v>26</v>
      </c>
      <c r="Q1609" t="s">
        <v>33</v>
      </c>
      <c r="R1609" t="s">
        <v>24</v>
      </c>
      <c r="S1609" t="s">
        <v>2263</v>
      </c>
      <c r="T1609" t="s">
        <v>2264</v>
      </c>
    </row>
    <row r="1610" spans="1:20" x14ac:dyDescent="0.25">
      <c r="A1610" t="s">
        <v>139</v>
      </c>
      <c r="B1610" t="s">
        <v>112</v>
      </c>
      <c r="C1610">
        <v>120</v>
      </c>
      <c r="D1610">
        <v>10</v>
      </c>
      <c r="E1610" t="s">
        <v>2265</v>
      </c>
      <c r="F1610">
        <v>800</v>
      </c>
      <c r="G1610">
        <v>0</v>
      </c>
      <c r="H1610" t="s">
        <v>1162</v>
      </c>
      <c r="I1610" t="s">
        <v>2266</v>
      </c>
      <c r="J1610" t="s">
        <v>309</v>
      </c>
      <c r="K1610" t="s">
        <v>23</v>
      </c>
      <c r="L1610" t="s">
        <v>24</v>
      </c>
      <c r="M1610" t="s">
        <v>2267</v>
      </c>
      <c r="N1610" t="s">
        <v>23</v>
      </c>
      <c r="O1610" t="s">
        <v>307</v>
      </c>
      <c r="P1610" t="s">
        <v>26</v>
      </c>
      <c r="Q1610" t="s">
        <v>27</v>
      </c>
      <c r="R1610" t="s">
        <v>24</v>
      </c>
      <c r="S1610" t="s">
        <v>2268</v>
      </c>
      <c r="T1610" t="s">
        <v>2267</v>
      </c>
    </row>
    <row r="1611" spans="1:20" x14ac:dyDescent="0.25">
      <c r="A1611" t="s">
        <v>278</v>
      </c>
      <c r="B1611" t="s">
        <v>284</v>
      </c>
      <c r="C1611">
        <v>139</v>
      </c>
      <c r="D1611">
        <v>1</v>
      </c>
      <c r="E1611" t="s">
        <v>2269</v>
      </c>
      <c r="F1611">
        <v>144</v>
      </c>
      <c r="G1611">
        <v>45</v>
      </c>
      <c r="H1611" t="s">
        <v>1162</v>
      </c>
      <c r="I1611" t="s">
        <v>2270</v>
      </c>
      <c r="J1611" t="s">
        <v>65</v>
      </c>
      <c r="K1611" t="s">
        <v>23</v>
      </c>
      <c r="L1611" t="s">
        <v>24</v>
      </c>
      <c r="M1611" t="s">
        <v>2271</v>
      </c>
      <c r="N1611" t="s">
        <v>23</v>
      </c>
      <c r="O1611" t="s">
        <v>307</v>
      </c>
      <c r="P1611" t="s">
        <v>26</v>
      </c>
      <c r="Q1611" t="s">
        <v>27</v>
      </c>
      <c r="R1611" t="s">
        <v>24</v>
      </c>
      <c r="S1611" t="s">
        <v>2272</v>
      </c>
      <c r="T1611" t="s">
        <v>2271</v>
      </c>
    </row>
    <row r="1612" spans="1:20" x14ac:dyDescent="0.25">
      <c r="A1612" t="s">
        <v>36</v>
      </c>
      <c r="B1612" t="s">
        <v>37</v>
      </c>
      <c r="C1612">
        <v>33</v>
      </c>
      <c r="D1612">
        <v>2</v>
      </c>
      <c r="E1612" t="s">
        <v>2273</v>
      </c>
      <c r="F1612">
        <v>200</v>
      </c>
      <c r="G1612">
        <v>0</v>
      </c>
      <c r="H1612" t="s">
        <v>47</v>
      </c>
      <c r="I1612" t="s">
        <v>2274</v>
      </c>
      <c r="J1612" t="s">
        <v>1168</v>
      </c>
      <c r="K1612" t="s">
        <v>23</v>
      </c>
      <c r="L1612" t="s">
        <v>24</v>
      </c>
      <c r="M1612" t="s">
        <v>2275</v>
      </c>
      <c r="N1612" t="s">
        <v>23</v>
      </c>
      <c r="O1612" t="s">
        <v>25</v>
      </c>
      <c r="P1612" t="s">
        <v>26</v>
      </c>
      <c r="Q1612" t="s">
        <v>27</v>
      </c>
      <c r="R1612" t="s">
        <v>24</v>
      </c>
      <c r="S1612" t="s">
        <v>2276</v>
      </c>
      <c r="T1612" t="s">
        <v>2275</v>
      </c>
    </row>
    <row r="1613" spans="1:20" x14ac:dyDescent="0.25">
      <c r="A1613" t="s">
        <v>34</v>
      </c>
      <c r="B1613" t="s">
        <v>35</v>
      </c>
      <c r="C1613">
        <v>33</v>
      </c>
      <c r="D1613">
        <v>2</v>
      </c>
      <c r="E1613" t="s">
        <v>2273</v>
      </c>
      <c r="F1613">
        <v>200</v>
      </c>
      <c r="G1613">
        <v>0</v>
      </c>
      <c r="H1613" t="s">
        <v>47</v>
      </c>
      <c r="I1613" t="s">
        <v>2274</v>
      </c>
      <c r="J1613" t="s">
        <v>1168</v>
      </c>
      <c r="K1613" t="s">
        <v>23</v>
      </c>
      <c r="L1613" t="s">
        <v>24</v>
      </c>
      <c r="M1613" t="s">
        <v>2275</v>
      </c>
      <c r="N1613" t="s">
        <v>23</v>
      </c>
      <c r="O1613" t="s">
        <v>25</v>
      </c>
      <c r="P1613" t="s">
        <v>26</v>
      </c>
      <c r="Q1613" t="s">
        <v>27</v>
      </c>
      <c r="R1613" t="s">
        <v>24</v>
      </c>
      <c r="S1613" t="s">
        <v>2276</v>
      </c>
      <c r="T1613" t="s">
        <v>2275</v>
      </c>
    </row>
    <row r="1614" spans="1:20" x14ac:dyDescent="0.25">
      <c r="A1614" t="s">
        <v>38</v>
      </c>
      <c r="B1614" t="s">
        <v>39</v>
      </c>
      <c r="C1614">
        <v>34</v>
      </c>
      <c r="D1614">
        <v>2</v>
      </c>
      <c r="E1614" t="s">
        <v>2273</v>
      </c>
      <c r="F1614">
        <v>200</v>
      </c>
      <c r="G1614">
        <v>0</v>
      </c>
      <c r="H1614" t="s">
        <v>47</v>
      </c>
      <c r="I1614" t="s">
        <v>2274</v>
      </c>
      <c r="J1614" t="s">
        <v>1168</v>
      </c>
      <c r="K1614" t="s">
        <v>23</v>
      </c>
      <c r="L1614" t="s">
        <v>24</v>
      </c>
      <c r="M1614" t="s">
        <v>2275</v>
      </c>
      <c r="N1614" t="s">
        <v>23</v>
      </c>
      <c r="O1614" t="s">
        <v>25</v>
      </c>
      <c r="P1614" t="s">
        <v>26</v>
      </c>
      <c r="Q1614" t="s">
        <v>27</v>
      </c>
      <c r="R1614" t="s">
        <v>24</v>
      </c>
      <c r="S1614" t="s">
        <v>2276</v>
      </c>
      <c r="T1614" t="s">
        <v>2275</v>
      </c>
    </row>
    <row r="1615" spans="1:20" x14ac:dyDescent="0.25">
      <c r="A1615" t="s">
        <v>20</v>
      </c>
      <c r="B1615" t="s">
        <v>21</v>
      </c>
      <c r="C1615">
        <v>50</v>
      </c>
      <c r="D1615">
        <v>1</v>
      </c>
      <c r="E1615" t="s">
        <v>2277</v>
      </c>
      <c r="F1615">
        <v>100</v>
      </c>
      <c r="G1615">
        <v>0</v>
      </c>
      <c r="H1615" t="s">
        <v>22</v>
      </c>
      <c r="I1615" t="s">
        <v>2278</v>
      </c>
      <c r="J1615" t="s">
        <v>326</v>
      </c>
      <c r="K1615" t="s">
        <v>23</v>
      </c>
      <c r="L1615" t="s">
        <v>24</v>
      </c>
      <c r="M1615" t="s">
        <v>2279</v>
      </c>
      <c r="N1615" t="s">
        <v>23</v>
      </c>
      <c r="O1615" t="s">
        <v>25</v>
      </c>
      <c r="P1615" t="s">
        <v>26</v>
      </c>
      <c r="Q1615" t="s">
        <v>27</v>
      </c>
      <c r="R1615" t="s">
        <v>24</v>
      </c>
      <c r="S1615" t="s">
        <v>2280</v>
      </c>
      <c r="T1615" t="s">
        <v>2279</v>
      </c>
    </row>
    <row r="1616" spans="1:20" x14ac:dyDescent="0.25">
      <c r="A1616" t="s">
        <v>28</v>
      </c>
      <c r="B1616" t="s">
        <v>29</v>
      </c>
      <c r="C1616">
        <v>50</v>
      </c>
      <c r="D1616">
        <v>1</v>
      </c>
      <c r="E1616" t="s">
        <v>2277</v>
      </c>
      <c r="F1616">
        <v>100</v>
      </c>
      <c r="G1616">
        <v>0</v>
      </c>
      <c r="H1616" t="s">
        <v>22</v>
      </c>
      <c r="I1616" t="s">
        <v>2278</v>
      </c>
      <c r="J1616" t="s">
        <v>326</v>
      </c>
      <c r="K1616" t="s">
        <v>23</v>
      </c>
      <c r="L1616" t="s">
        <v>24</v>
      </c>
      <c r="M1616" t="s">
        <v>2279</v>
      </c>
      <c r="N1616" t="s">
        <v>23</v>
      </c>
      <c r="O1616" t="s">
        <v>25</v>
      </c>
      <c r="P1616" t="s">
        <v>26</v>
      </c>
      <c r="Q1616" t="s">
        <v>27</v>
      </c>
      <c r="R1616" t="s">
        <v>24</v>
      </c>
      <c r="S1616" t="s">
        <v>2280</v>
      </c>
      <c r="T1616" t="s">
        <v>2279</v>
      </c>
    </row>
    <row r="1617" spans="1:20" x14ac:dyDescent="0.25">
      <c r="A1617" t="s">
        <v>30</v>
      </c>
      <c r="B1617" t="s">
        <v>31</v>
      </c>
      <c r="C1617">
        <v>50</v>
      </c>
      <c r="D1617">
        <v>1</v>
      </c>
      <c r="E1617" t="s">
        <v>2277</v>
      </c>
      <c r="F1617">
        <v>100</v>
      </c>
      <c r="G1617">
        <v>0</v>
      </c>
      <c r="H1617" t="s">
        <v>22</v>
      </c>
      <c r="I1617" t="s">
        <v>2278</v>
      </c>
      <c r="J1617" t="s">
        <v>326</v>
      </c>
      <c r="K1617" t="s">
        <v>23</v>
      </c>
      <c r="L1617" t="s">
        <v>24</v>
      </c>
      <c r="M1617" t="s">
        <v>2279</v>
      </c>
      <c r="N1617" t="s">
        <v>23</v>
      </c>
      <c r="O1617" t="s">
        <v>25</v>
      </c>
      <c r="P1617" t="s">
        <v>26</v>
      </c>
      <c r="Q1617" t="s">
        <v>27</v>
      </c>
      <c r="R1617" t="s">
        <v>24</v>
      </c>
      <c r="S1617" t="s">
        <v>2280</v>
      </c>
      <c r="T1617" t="s">
        <v>2279</v>
      </c>
    </row>
    <row r="1618" spans="1:20" x14ac:dyDescent="0.25">
      <c r="A1618" t="s">
        <v>44</v>
      </c>
      <c r="B1618" t="s">
        <v>45</v>
      </c>
      <c r="C1618">
        <v>66.666666666666671</v>
      </c>
      <c r="D1618">
        <v>3</v>
      </c>
      <c r="E1618" t="s">
        <v>2281</v>
      </c>
      <c r="F1618">
        <v>200</v>
      </c>
      <c r="G1618">
        <v>0</v>
      </c>
      <c r="H1618" t="s">
        <v>1162</v>
      </c>
      <c r="I1618" t="s">
        <v>2282</v>
      </c>
      <c r="J1618" t="s">
        <v>306</v>
      </c>
      <c r="K1618" t="s">
        <v>23</v>
      </c>
      <c r="L1618" t="s">
        <v>24</v>
      </c>
      <c r="M1618" t="s">
        <v>2283</v>
      </c>
      <c r="N1618" t="s">
        <v>23</v>
      </c>
      <c r="O1618" t="s">
        <v>32</v>
      </c>
      <c r="P1618" t="s">
        <v>26</v>
      </c>
      <c r="Q1618" t="s">
        <v>33</v>
      </c>
      <c r="R1618" t="s">
        <v>24</v>
      </c>
      <c r="S1618" t="s">
        <v>2284</v>
      </c>
      <c r="T1618" t="s">
        <v>2285</v>
      </c>
    </row>
    <row r="1619" spans="1:20" x14ac:dyDescent="0.25">
      <c r="A1619" t="s">
        <v>36</v>
      </c>
      <c r="B1619" t="s">
        <v>37</v>
      </c>
      <c r="C1619">
        <v>33</v>
      </c>
      <c r="D1619">
        <v>1</v>
      </c>
      <c r="E1619" t="s">
        <v>2281</v>
      </c>
      <c r="F1619">
        <v>200</v>
      </c>
      <c r="G1619">
        <v>0</v>
      </c>
      <c r="H1619" t="s">
        <v>1162</v>
      </c>
      <c r="I1619" t="s">
        <v>2282</v>
      </c>
      <c r="J1619" t="s">
        <v>306</v>
      </c>
      <c r="K1619" t="s">
        <v>23</v>
      </c>
      <c r="L1619" t="s">
        <v>24</v>
      </c>
      <c r="M1619" t="s">
        <v>2283</v>
      </c>
      <c r="N1619" t="s">
        <v>23</v>
      </c>
      <c r="O1619" t="s">
        <v>32</v>
      </c>
      <c r="P1619" t="s">
        <v>26</v>
      </c>
      <c r="Q1619" t="s">
        <v>33</v>
      </c>
      <c r="R1619" t="s">
        <v>24</v>
      </c>
      <c r="S1619" t="s">
        <v>2284</v>
      </c>
      <c r="T1619" t="s">
        <v>2285</v>
      </c>
    </row>
    <row r="1620" spans="1:20" x14ac:dyDescent="0.25">
      <c r="A1620" t="s">
        <v>34</v>
      </c>
      <c r="B1620" t="s">
        <v>35</v>
      </c>
      <c r="C1620">
        <v>33</v>
      </c>
      <c r="D1620">
        <v>1</v>
      </c>
      <c r="E1620" t="s">
        <v>2281</v>
      </c>
      <c r="F1620">
        <v>200</v>
      </c>
      <c r="G1620">
        <v>0</v>
      </c>
      <c r="H1620" t="s">
        <v>1162</v>
      </c>
      <c r="I1620" t="s">
        <v>2282</v>
      </c>
      <c r="J1620" t="s">
        <v>306</v>
      </c>
      <c r="K1620" t="s">
        <v>23</v>
      </c>
      <c r="L1620" t="s">
        <v>24</v>
      </c>
      <c r="M1620" t="s">
        <v>2283</v>
      </c>
      <c r="N1620" t="s">
        <v>23</v>
      </c>
      <c r="O1620" t="s">
        <v>32</v>
      </c>
      <c r="P1620" t="s">
        <v>26</v>
      </c>
      <c r="Q1620" t="s">
        <v>33</v>
      </c>
      <c r="R1620" t="s">
        <v>24</v>
      </c>
      <c r="S1620" t="s">
        <v>2284</v>
      </c>
      <c r="T1620" t="s">
        <v>2285</v>
      </c>
    </row>
    <row r="1621" spans="1:20" x14ac:dyDescent="0.25">
      <c r="A1621" t="s">
        <v>38</v>
      </c>
      <c r="B1621" t="s">
        <v>39</v>
      </c>
      <c r="C1621">
        <v>34</v>
      </c>
      <c r="D1621">
        <v>1</v>
      </c>
      <c r="E1621" t="s">
        <v>2281</v>
      </c>
      <c r="F1621">
        <v>200</v>
      </c>
      <c r="G1621">
        <v>0</v>
      </c>
      <c r="H1621" t="s">
        <v>1162</v>
      </c>
      <c r="I1621" t="s">
        <v>2282</v>
      </c>
      <c r="J1621" t="s">
        <v>306</v>
      </c>
      <c r="K1621" t="s">
        <v>23</v>
      </c>
      <c r="L1621" t="s">
        <v>24</v>
      </c>
      <c r="M1621" t="s">
        <v>2283</v>
      </c>
      <c r="N1621" t="s">
        <v>23</v>
      </c>
      <c r="O1621" t="s">
        <v>32</v>
      </c>
      <c r="P1621" t="s">
        <v>26</v>
      </c>
      <c r="Q1621" t="s">
        <v>33</v>
      </c>
      <c r="R1621" t="s">
        <v>24</v>
      </c>
      <c r="S1621" t="s">
        <v>2284</v>
      </c>
      <c r="T1621" t="s">
        <v>2285</v>
      </c>
    </row>
    <row r="1622" spans="1:20" x14ac:dyDescent="0.25">
      <c r="A1622" t="s">
        <v>20</v>
      </c>
      <c r="B1622" t="s">
        <v>21</v>
      </c>
      <c r="C1622">
        <v>50</v>
      </c>
      <c r="D1622">
        <v>1</v>
      </c>
      <c r="E1622" t="s">
        <v>2286</v>
      </c>
      <c r="F1622">
        <v>106</v>
      </c>
      <c r="G1622">
        <v>6</v>
      </c>
      <c r="H1622" t="s">
        <v>1162</v>
      </c>
      <c r="I1622" t="s">
        <v>2287</v>
      </c>
      <c r="J1622" t="s">
        <v>310</v>
      </c>
      <c r="K1622" t="s">
        <v>23</v>
      </c>
      <c r="L1622" t="s">
        <v>24</v>
      </c>
      <c r="M1622" t="s">
        <v>2288</v>
      </c>
      <c r="N1622" t="s">
        <v>23</v>
      </c>
      <c r="O1622" t="s">
        <v>32</v>
      </c>
      <c r="P1622" t="s">
        <v>26</v>
      </c>
      <c r="Q1622" t="s">
        <v>33</v>
      </c>
      <c r="R1622" t="s">
        <v>24</v>
      </c>
      <c r="S1622" t="s">
        <v>2289</v>
      </c>
      <c r="T1622" t="s">
        <v>2285</v>
      </c>
    </row>
    <row r="1623" spans="1:20" x14ac:dyDescent="0.25">
      <c r="A1623" t="s">
        <v>28</v>
      </c>
      <c r="B1623" t="s">
        <v>29</v>
      </c>
      <c r="C1623">
        <v>50</v>
      </c>
      <c r="D1623">
        <v>1</v>
      </c>
      <c r="E1623" t="s">
        <v>2286</v>
      </c>
      <c r="F1623">
        <v>106</v>
      </c>
      <c r="G1623">
        <v>6</v>
      </c>
      <c r="H1623" t="s">
        <v>1162</v>
      </c>
      <c r="I1623" t="s">
        <v>2287</v>
      </c>
      <c r="J1623" t="s">
        <v>310</v>
      </c>
      <c r="K1623" t="s">
        <v>23</v>
      </c>
      <c r="L1623" t="s">
        <v>24</v>
      </c>
      <c r="M1623" t="s">
        <v>2288</v>
      </c>
      <c r="N1623" t="s">
        <v>23</v>
      </c>
      <c r="O1623" t="s">
        <v>32</v>
      </c>
      <c r="P1623" t="s">
        <v>26</v>
      </c>
      <c r="Q1623" t="s">
        <v>33</v>
      </c>
      <c r="R1623" t="s">
        <v>24</v>
      </c>
      <c r="S1623" t="s">
        <v>2289</v>
      </c>
      <c r="T1623" t="s">
        <v>2285</v>
      </c>
    </row>
    <row r="1624" spans="1:20" x14ac:dyDescent="0.25">
      <c r="A1624" t="s">
        <v>30</v>
      </c>
      <c r="B1624" t="s">
        <v>31</v>
      </c>
      <c r="C1624">
        <v>50</v>
      </c>
      <c r="D1624">
        <v>1</v>
      </c>
      <c r="E1624" t="s">
        <v>2286</v>
      </c>
      <c r="F1624">
        <v>106</v>
      </c>
      <c r="G1624">
        <v>6</v>
      </c>
      <c r="H1624" t="s">
        <v>1162</v>
      </c>
      <c r="I1624" t="s">
        <v>2287</v>
      </c>
      <c r="J1624" t="s">
        <v>310</v>
      </c>
      <c r="K1624" t="s">
        <v>23</v>
      </c>
      <c r="L1624" t="s">
        <v>24</v>
      </c>
      <c r="M1624" t="s">
        <v>2288</v>
      </c>
      <c r="N1624" t="s">
        <v>23</v>
      </c>
      <c r="O1624" t="s">
        <v>32</v>
      </c>
      <c r="P1624" t="s">
        <v>26</v>
      </c>
      <c r="Q1624" t="s">
        <v>33</v>
      </c>
      <c r="R1624" t="s">
        <v>24</v>
      </c>
      <c r="S1624" t="s">
        <v>2289</v>
      </c>
      <c r="T1624" t="s">
        <v>2285</v>
      </c>
    </row>
    <row r="1625" spans="1:20" x14ac:dyDescent="0.25">
      <c r="A1625" t="s">
        <v>44</v>
      </c>
      <c r="B1625" t="s">
        <v>45</v>
      </c>
      <c r="C1625">
        <v>66.666666666666671</v>
      </c>
      <c r="D1625">
        <v>3</v>
      </c>
      <c r="E1625" t="s">
        <v>2290</v>
      </c>
      <c r="F1625">
        <v>106</v>
      </c>
      <c r="G1625">
        <v>6</v>
      </c>
      <c r="H1625" t="s">
        <v>1162</v>
      </c>
      <c r="I1625" t="s">
        <v>2291</v>
      </c>
      <c r="J1625" t="s">
        <v>303</v>
      </c>
      <c r="K1625" t="s">
        <v>23</v>
      </c>
      <c r="L1625" t="s">
        <v>24</v>
      </c>
      <c r="M1625" t="s">
        <v>2292</v>
      </c>
      <c r="N1625" t="s">
        <v>23</v>
      </c>
      <c r="O1625" t="s">
        <v>32</v>
      </c>
      <c r="P1625" t="s">
        <v>26</v>
      </c>
      <c r="Q1625" t="s">
        <v>33</v>
      </c>
      <c r="R1625" t="s">
        <v>24</v>
      </c>
      <c r="S1625" t="s">
        <v>2293</v>
      </c>
      <c r="T1625" t="s">
        <v>2292</v>
      </c>
    </row>
    <row r="1626" spans="1:20" x14ac:dyDescent="0.25">
      <c r="A1626" t="s">
        <v>36</v>
      </c>
      <c r="B1626" t="s">
        <v>37</v>
      </c>
      <c r="C1626">
        <v>33</v>
      </c>
      <c r="D1626">
        <v>1</v>
      </c>
      <c r="E1626" t="s">
        <v>2294</v>
      </c>
      <c r="F1626">
        <v>106</v>
      </c>
      <c r="G1626">
        <v>6</v>
      </c>
      <c r="H1626" t="s">
        <v>1162</v>
      </c>
      <c r="I1626" t="s">
        <v>2295</v>
      </c>
      <c r="J1626" t="s">
        <v>315</v>
      </c>
      <c r="K1626" t="s">
        <v>23</v>
      </c>
      <c r="L1626" t="s">
        <v>24</v>
      </c>
      <c r="M1626" t="s">
        <v>2296</v>
      </c>
      <c r="N1626" t="s">
        <v>23</v>
      </c>
      <c r="O1626" t="s">
        <v>307</v>
      </c>
      <c r="P1626" t="s">
        <v>26</v>
      </c>
      <c r="Q1626" t="s">
        <v>27</v>
      </c>
      <c r="R1626" t="s">
        <v>24</v>
      </c>
      <c r="S1626" t="s">
        <v>2297</v>
      </c>
      <c r="T1626" t="s">
        <v>2296</v>
      </c>
    </row>
    <row r="1627" spans="1:20" x14ac:dyDescent="0.25">
      <c r="A1627" t="s">
        <v>34</v>
      </c>
      <c r="B1627" t="s">
        <v>35</v>
      </c>
      <c r="C1627">
        <v>33</v>
      </c>
      <c r="D1627">
        <v>1</v>
      </c>
      <c r="E1627" t="s">
        <v>2294</v>
      </c>
      <c r="F1627">
        <v>106</v>
      </c>
      <c r="G1627">
        <v>6</v>
      </c>
      <c r="H1627" t="s">
        <v>1162</v>
      </c>
      <c r="I1627" t="s">
        <v>2295</v>
      </c>
      <c r="J1627" t="s">
        <v>315</v>
      </c>
      <c r="K1627" t="s">
        <v>23</v>
      </c>
      <c r="L1627" t="s">
        <v>24</v>
      </c>
      <c r="M1627" t="s">
        <v>2296</v>
      </c>
      <c r="N1627" t="s">
        <v>23</v>
      </c>
      <c r="O1627" t="s">
        <v>307</v>
      </c>
      <c r="P1627" t="s">
        <v>26</v>
      </c>
      <c r="Q1627" t="s">
        <v>27</v>
      </c>
      <c r="R1627" t="s">
        <v>24</v>
      </c>
      <c r="S1627" t="s">
        <v>2297</v>
      </c>
      <c r="T1627" t="s">
        <v>2296</v>
      </c>
    </row>
    <row r="1628" spans="1:20" x14ac:dyDescent="0.25">
      <c r="A1628" t="s">
        <v>38</v>
      </c>
      <c r="B1628" t="s">
        <v>39</v>
      </c>
      <c r="C1628">
        <v>34</v>
      </c>
      <c r="D1628">
        <v>1</v>
      </c>
      <c r="E1628" t="s">
        <v>2294</v>
      </c>
      <c r="F1628">
        <v>106</v>
      </c>
      <c r="G1628">
        <v>6</v>
      </c>
      <c r="H1628" t="s">
        <v>1162</v>
      </c>
      <c r="I1628" t="s">
        <v>2295</v>
      </c>
      <c r="J1628" t="s">
        <v>315</v>
      </c>
      <c r="K1628" t="s">
        <v>23</v>
      </c>
      <c r="L1628" t="s">
        <v>24</v>
      </c>
      <c r="M1628" t="s">
        <v>2296</v>
      </c>
      <c r="N1628" t="s">
        <v>23</v>
      </c>
      <c r="O1628" t="s">
        <v>307</v>
      </c>
      <c r="P1628" t="s">
        <v>26</v>
      </c>
      <c r="Q1628" t="s">
        <v>27</v>
      </c>
      <c r="R1628" t="s">
        <v>24</v>
      </c>
      <c r="S1628" t="s">
        <v>2297</v>
      </c>
      <c r="T1628" t="s">
        <v>2296</v>
      </c>
    </row>
    <row r="1629" spans="1:20" x14ac:dyDescent="0.25">
      <c r="A1629" t="s">
        <v>186</v>
      </c>
      <c r="B1629" t="s">
        <v>187</v>
      </c>
      <c r="C1629">
        <v>40</v>
      </c>
      <c r="D1629">
        <v>20</v>
      </c>
      <c r="E1629" t="s">
        <v>2298</v>
      </c>
      <c r="F1629">
        <v>660</v>
      </c>
      <c r="G1629">
        <v>0</v>
      </c>
      <c r="H1629" t="s">
        <v>22</v>
      </c>
      <c r="I1629" t="s">
        <v>2299</v>
      </c>
      <c r="J1629" t="s">
        <v>302</v>
      </c>
      <c r="K1629" t="s">
        <v>23</v>
      </c>
      <c r="L1629" t="s">
        <v>24</v>
      </c>
      <c r="M1629" t="s">
        <v>2300</v>
      </c>
      <c r="N1629" t="s">
        <v>23</v>
      </c>
      <c r="O1629" t="s">
        <v>25</v>
      </c>
      <c r="P1629" t="s">
        <v>26</v>
      </c>
      <c r="Q1629" t="s">
        <v>27</v>
      </c>
      <c r="R1629" t="s">
        <v>24</v>
      </c>
      <c r="S1629" t="s">
        <v>2301</v>
      </c>
      <c r="T1629" t="s">
        <v>2300</v>
      </c>
    </row>
    <row r="1630" spans="1:20" x14ac:dyDescent="0.25">
      <c r="A1630" t="s">
        <v>148</v>
      </c>
      <c r="B1630" t="s">
        <v>149</v>
      </c>
      <c r="C1630">
        <v>50</v>
      </c>
      <c r="D1630">
        <v>1</v>
      </c>
      <c r="E1630" t="s">
        <v>2302</v>
      </c>
      <c r="F1630">
        <v>200</v>
      </c>
      <c r="G1630">
        <v>0</v>
      </c>
      <c r="H1630" t="s">
        <v>47</v>
      </c>
      <c r="I1630" t="s">
        <v>2303</v>
      </c>
      <c r="J1630" t="s">
        <v>342</v>
      </c>
      <c r="K1630" t="s">
        <v>23</v>
      </c>
      <c r="L1630" t="s">
        <v>24</v>
      </c>
      <c r="M1630" t="s">
        <v>2304</v>
      </c>
      <c r="N1630" t="s">
        <v>23</v>
      </c>
      <c r="O1630" t="s">
        <v>58</v>
      </c>
      <c r="P1630" t="s">
        <v>26</v>
      </c>
      <c r="Q1630" t="s">
        <v>33</v>
      </c>
      <c r="R1630" t="s">
        <v>24</v>
      </c>
      <c r="S1630" t="s">
        <v>2305</v>
      </c>
      <c r="T1630" t="s">
        <v>2304</v>
      </c>
    </row>
    <row r="1631" spans="1:20" x14ac:dyDescent="0.25">
      <c r="A1631" t="s">
        <v>152</v>
      </c>
      <c r="B1631" t="s">
        <v>153</v>
      </c>
      <c r="C1631">
        <v>50</v>
      </c>
      <c r="D1631">
        <v>1</v>
      </c>
      <c r="E1631" t="s">
        <v>2302</v>
      </c>
      <c r="F1631">
        <v>200</v>
      </c>
      <c r="G1631">
        <v>0</v>
      </c>
      <c r="H1631" t="s">
        <v>47</v>
      </c>
      <c r="I1631" t="s">
        <v>2303</v>
      </c>
      <c r="J1631" t="s">
        <v>342</v>
      </c>
      <c r="K1631" t="s">
        <v>23</v>
      </c>
      <c r="L1631" t="s">
        <v>24</v>
      </c>
      <c r="M1631" t="s">
        <v>2304</v>
      </c>
      <c r="N1631" t="s">
        <v>23</v>
      </c>
      <c r="O1631" t="s">
        <v>58</v>
      </c>
      <c r="P1631" t="s">
        <v>26</v>
      </c>
      <c r="Q1631" t="s">
        <v>33</v>
      </c>
      <c r="R1631" t="s">
        <v>24</v>
      </c>
      <c r="S1631" t="s">
        <v>2305</v>
      </c>
      <c r="T1631" t="s">
        <v>2304</v>
      </c>
    </row>
    <row r="1632" spans="1:20" x14ac:dyDescent="0.25">
      <c r="A1632" t="s">
        <v>34</v>
      </c>
      <c r="B1632" t="s">
        <v>35</v>
      </c>
      <c r="C1632">
        <v>50</v>
      </c>
      <c r="D1632">
        <v>1</v>
      </c>
      <c r="E1632" t="s">
        <v>2302</v>
      </c>
      <c r="F1632">
        <v>200</v>
      </c>
      <c r="G1632">
        <v>0</v>
      </c>
      <c r="H1632" t="s">
        <v>47</v>
      </c>
      <c r="I1632" t="s">
        <v>2303</v>
      </c>
      <c r="J1632" t="s">
        <v>342</v>
      </c>
      <c r="K1632" t="s">
        <v>23</v>
      </c>
      <c r="L1632" t="s">
        <v>24</v>
      </c>
      <c r="M1632" t="s">
        <v>2304</v>
      </c>
      <c r="N1632" t="s">
        <v>23</v>
      </c>
      <c r="O1632" t="s">
        <v>58</v>
      </c>
      <c r="P1632" t="s">
        <v>26</v>
      </c>
      <c r="Q1632" t="s">
        <v>33</v>
      </c>
      <c r="R1632" t="s">
        <v>24</v>
      </c>
      <c r="S1632" t="s">
        <v>2305</v>
      </c>
      <c r="T1632" t="s">
        <v>2304</v>
      </c>
    </row>
    <row r="1633" spans="1:20" x14ac:dyDescent="0.25">
      <c r="A1633" t="s">
        <v>38</v>
      </c>
      <c r="B1633" t="s">
        <v>39</v>
      </c>
      <c r="C1633">
        <v>50</v>
      </c>
      <c r="D1633">
        <v>1</v>
      </c>
      <c r="E1633" t="s">
        <v>2302</v>
      </c>
      <c r="F1633">
        <v>200</v>
      </c>
      <c r="G1633">
        <v>0</v>
      </c>
      <c r="H1633" t="s">
        <v>47</v>
      </c>
      <c r="I1633" t="s">
        <v>2303</v>
      </c>
      <c r="J1633" t="s">
        <v>342</v>
      </c>
      <c r="K1633" t="s">
        <v>23</v>
      </c>
      <c r="L1633" t="s">
        <v>24</v>
      </c>
      <c r="M1633" t="s">
        <v>2304</v>
      </c>
      <c r="N1633" t="s">
        <v>23</v>
      </c>
      <c r="O1633" t="s">
        <v>58</v>
      </c>
      <c r="P1633" t="s">
        <v>26</v>
      </c>
      <c r="Q1633" t="s">
        <v>33</v>
      </c>
      <c r="R1633" t="s">
        <v>24</v>
      </c>
      <c r="S1633" t="s">
        <v>2305</v>
      </c>
      <c r="T1633" t="s">
        <v>2304</v>
      </c>
    </row>
    <row r="1634" spans="1:20" x14ac:dyDescent="0.25">
      <c r="A1634" t="s">
        <v>59</v>
      </c>
      <c r="B1634" t="s">
        <v>60</v>
      </c>
      <c r="C1634">
        <v>50</v>
      </c>
      <c r="D1634">
        <v>1</v>
      </c>
      <c r="E1634" t="s">
        <v>2302</v>
      </c>
      <c r="F1634">
        <v>200</v>
      </c>
      <c r="G1634">
        <v>0</v>
      </c>
      <c r="H1634" t="s">
        <v>47</v>
      </c>
      <c r="I1634" t="s">
        <v>2303</v>
      </c>
      <c r="J1634" t="s">
        <v>342</v>
      </c>
      <c r="K1634" t="s">
        <v>23</v>
      </c>
      <c r="L1634" t="s">
        <v>24</v>
      </c>
      <c r="M1634" t="s">
        <v>2304</v>
      </c>
      <c r="N1634" t="s">
        <v>23</v>
      </c>
      <c r="O1634" t="s">
        <v>58</v>
      </c>
      <c r="P1634" t="s">
        <v>26</v>
      </c>
      <c r="Q1634" t="s">
        <v>33</v>
      </c>
      <c r="R1634" t="s">
        <v>24</v>
      </c>
      <c r="S1634" t="s">
        <v>2305</v>
      </c>
      <c r="T1634" t="s">
        <v>2304</v>
      </c>
    </row>
    <row r="1635" spans="1:20" x14ac:dyDescent="0.25">
      <c r="A1635" t="s">
        <v>36</v>
      </c>
      <c r="B1635" t="s">
        <v>37</v>
      </c>
      <c r="C1635">
        <v>50</v>
      </c>
      <c r="D1635">
        <v>1</v>
      </c>
      <c r="E1635" t="s">
        <v>2302</v>
      </c>
      <c r="F1635">
        <v>200</v>
      </c>
      <c r="G1635">
        <v>0</v>
      </c>
      <c r="H1635" t="s">
        <v>47</v>
      </c>
      <c r="I1635" t="s">
        <v>2303</v>
      </c>
      <c r="J1635" t="s">
        <v>342</v>
      </c>
      <c r="K1635" t="s">
        <v>23</v>
      </c>
      <c r="L1635" t="s">
        <v>24</v>
      </c>
      <c r="M1635" t="s">
        <v>2304</v>
      </c>
      <c r="N1635" t="s">
        <v>23</v>
      </c>
      <c r="O1635" t="s">
        <v>58</v>
      </c>
      <c r="P1635" t="s">
        <v>26</v>
      </c>
      <c r="Q1635" t="s">
        <v>33</v>
      </c>
      <c r="R1635" t="s">
        <v>24</v>
      </c>
      <c r="S1635" t="s">
        <v>2305</v>
      </c>
      <c r="T1635" t="s">
        <v>2304</v>
      </c>
    </row>
    <row r="1636" spans="1:20" x14ac:dyDescent="0.25">
      <c r="A1636" t="s">
        <v>148</v>
      </c>
      <c r="B1636" t="s">
        <v>149</v>
      </c>
      <c r="C1636">
        <v>50</v>
      </c>
      <c r="D1636">
        <v>1</v>
      </c>
      <c r="E1636" t="s">
        <v>2306</v>
      </c>
      <c r="F1636">
        <v>200</v>
      </c>
      <c r="G1636">
        <v>0</v>
      </c>
      <c r="H1636" t="s">
        <v>22</v>
      </c>
      <c r="I1636" t="s">
        <v>2307</v>
      </c>
      <c r="J1636" t="s">
        <v>316</v>
      </c>
      <c r="K1636" t="s">
        <v>23</v>
      </c>
      <c r="L1636" t="s">
        <v>24</v>
      </c>
      <c r="M1636" t="s">
        <v>2308</v>
      </c>
      <c r="N1636" t="s">
        <v>23</v>
      </c>
      <c r="O1636" t="s">
        <v>25</v>
      </c>
      <c r="P1636" t="s">
        <v>26</v>
      </c>
      <c r="Q1636" t="s">
        <v>27</v>
      </c>
      <c r="R1636" t="s">
        <v>24</v>
      </c>
      <c r="S1636" t="s">
        <v>2309</v>
      </c>
      <c r="T1636" t="s">
        <v>2308</v>
      </c>
    </row>
    <row r="1637" spans="1:20" x14ac:dyDescent="0.25">
      <c r="A1637" t="s">
        <v>152</v>
      </c>
      <c r="B1637" t="s">
        <v>153</v>
      </c>
      <c r="C1637">
        <v>50</v>
      </c>
      <c r="D1637">
        <v>1</v>
      </c>
      <c r="E1637" t="s">
        <v>2306</v>
      </c>
      <c r="F1637">
        <v>200</v>
      </c>
      <c r="G1637">
        <v>0</v>
      </c>
      <c r="H1637" t="s">
        <v>22</v>
      </c>
      <c r="I1637" t="s">
        <v>2307</v>
      </c>
      <c r="J1637" t="s">
        <v>316</v>
      </c>
      <c r="K1637" t="s">
        <v>23</v>
      </c>
      <c r="L1637" t="s">
        <v>24</v>
      </c>
      <c r="M1637" t="s">
        <v>2308</v>
      </c>
      <c r="N1637" t="s">
        <v>23</v>
      </c>
      <c r="O1637" t="s">
        <v>25</v>
      </c>
      <c r="P1637" t="s">
        <v>26</v>
      </c>
      <c r="Q1637" t="s">
        <v>27</v>
      </c>
      <c r="R1637" t="s">
        <v>24</v>
      </c>
      <c r="S1637" t="s">
        <v>2309</v>
      </c>
      <c r="T1637" t="s">
        <v>2308</v>
      </c>
    </row>
    <row r="1638" spans="1:20" x14ac:dyDescent="0.25">
      <c r="A1638" t="s">
        <v>34</v>
      </c>
      <c r="B1638" t="s">
        <v>35</v>
      </c>
      <c r="C1638">
        <v>50</v>
      </c>
      <c r="D1638">
        <v>1</v>
      </c>
      <c r="E1638" t="s">
        <v>2306</v>
      </c>
      <c r="F1638">
        <v>200</v>
      </c>
      <c r="G1638">
        <v>0</v>
      </c>
      <c r="H1638" t="s">
        <v>22</v>
      </c>
      <c r="I1638" t="s">
        <v>2307</v>
      </c>
      <c r="J1638" t="s">
        <v>316</v>
      </c>
      <c r="K1638" t="s">
        <v>23</v>
      </c>
      <c r="L1638" t="s">
        <v>24</v>
      </c>
      <c r="M1638" t="s">
        <v>2308</v>
      </c>
      <c r="N1638" t="s">
        <v>23</v>
      </c>
      <c r="O1638" t="s">
        <v>25</v>
      </c>
      <c r="P1638" t="s">
        <v>26</v>
      </c>
      <c r="Q1638" t="s">
        <v>27</v>
      </c>
      <c r="R1638" t="s">
        <v>24</v>
      </c>
      <c r="S1638" t="s">
        <v>2309</v>
      </c>
      <c r="T1638" t="s">
        <v>2308</v>
      </c>
    </row>
    <row r="1639" spans="1:20" x14ac:dyDescent="0.25">
      <c r="A1639" t="s">
        <v>38</v>
      </c>
      <c r="B1639" t="s">
        <v>39</v>
      </c>
      <c r="C1639">
        <v>50</v>
      </c>
      <c r="D1639">
        <v>1</v>
      </c>
      <c r="E1639" t="s">
        <v>2306</v>
      </c>
      <c r="F1639">
        <v>200</v>
      </c>
      <c r="G1639">
        <v>0</v>
      </c>
      <c r="H1639" t="s">
        <v>22</v>
      </c>
      <c r="I1639" t="s">
        <v>2307</v>
      </c>
      <c r="J1639" t="s">
        <v>316</v>
      </c>
      <c r="K1639" t="s">
        <v>23</v>
      </c>
      <c r="L1639" t="s">
        <v>24</v>
      </c>
      <c r="M1639" t="s">
        <v>2308</v>
      </c>
      <c r="N1639" t="s">
        <v>23</v>
      </c>
      <c r="O1639" t="s">
        <v>25</v>
      </c>
      <c r="P1639" t="s">
        <v>26</v>
      </c>
      <c r="Q1639" t="s">
        <v>27</v>
      </c>
      <c r="R1639" t="s">
        <v>24</v>
      </c>
      <c r="S1639" t="s">
        <v>2309</v>
      </c>
      <c r="T1639" t="s">
        <v>2308</v>
      </c>
    </row>
    <row r="1640" spans="1:20" x14ac:dyDescent="0.25">
      <c r="A1640" t="s">
        <v>59</v>
      </c>
      <c r="B1640" t="s">
        <v>60</v>
      </c>
      <c r="C1640">
        <v>50</v>
      </c>
      <c r="D1640">
        <v>1</v>
      </c>
      <c r="E1640" t="s">
        <v>2306</v>
      </c>
      <c r="F1640">
        <v>200</v>
      </c>
      <c r="G1640">
        <v>0</v>
      </c>
      <c r="H1640" t="s">
        <v>22</v>
      </c>
      <c r="I1640" t="s">
        <v>2307</v>
      </c>
      <c r="J1640" t="s">
        <v>316</v>
      </c>
      <c r="K1640" t="s">
        <v>23</v>
      </c>
      <c r="L1640" t="s">
        <v>24</v>
      </c>
      <c r="M1640" t="s">
        <v>2308</v>
      </c>
      <c r="N1640" t="s">
        <v>23</v>
      </c>
      <c r="O1640" t="s">
        <v>25</v>
      </c>
      <c r="P1640" t="s">
        <v>26</v>
      </c>
      <c r="Q1640" t="s">
        <v>27</v>
      </c>
      <c r="R1640" t="s">
        <v>24</v>
      </c>
      <c r="S1640" t="s">
        <v>2309</v>
      </c>
      <c r="T1640" t="s">
        <v>2308</v>
      </c>
    </row>
    <row r="1641" spans="1:20" x14ac:dyDescent="0.25">
      <c r="A1641" t="s">
        <v>36</v>
      </c>
      <c r="B1641" t="s">
        <v>37</v>
      </c>
      <c r="C1641">
        <v>50</v>
      </c>
      <c r="D1641">
        <v>1</v>
      </c>
      <c r="E1641" t="s">
        <v>2306</v>
      </c>
      <c r="F1641">
        <v>200</v>
      </c>
      <c r="G1641">
        <v>0</v>
      </c>
      <c r="H1641" t="s">
        <v>22</v>
      </c>
      <c r="I1641" t="s">
        <v>2307</v>
      </c>
      <c r="J1641" t="s">
        <v>316</v>
      </c>
      <c r="K1641" t="s">
        <v>23</v>
      </c>
      <c r="L1641" t="s">
        <v>24</v>
      </c>
      <c r="M1641" t="s">
        <v>2308</v>
      </c>
      <c r="N1641" t="s">
        <v>23</v>
      </c>
      <c r="O1641" t="s">
        <v>25</v>
      </c>
      <c r="P1641" t="s">
        <v>26</v>
      </c>
      <c r="Q1641" t="s">
        <v>27</v>
      </c>
      <c r="R1641" t="s">
        <v>24</v>
      </c>
      <c r="S1641" t="s">
        <v>2309</v>
      </c>
      <c r="T1641" t="s">
        <v>2308</v>
      </c>
    </row>
    <row r="1642" spans="1:20" x14ac:dyDescent="0.25">
      <c r="A1642" t="s">
        <v>278</v>
      </c>
      <c r="B1642" t="s">
        <v>284</v>
      </c>
      <c r="C1642">
        <v>139</v>
      </c>
      <c r="D1642">
        <v>1</v>
      </c>
      <c r="E1642" t="s">
        <v>2310</v>
      </c>
      <c r="F1642">
        <v>198</v>
      </c>
      <c r="G1642">
        <v>0</v>
      </c>
      <c r="H1642" t="s">
        <v>22</v>
      </c>
      <c r="I1642" t="s">
        <v>2311</v>
      </c>
      <c r="J1642" t="s">
        <v>321</v>
      </c>
      <c r="K1642" t="s">
        <v>23</v>
      </c>
      <c r="L1642" t="s">
        <v>24</v>
      </c>
      <c r="M1642" t="s">
        <v>2312</v>
      </c>
      <c r="N1642" t="s">
        <v>23</v>
      </c>
      <c r="O1642" t="s">
        <v>25</v>
      </c>
      <c r="P1642" t="s">
        <v>26</v>
      </c>
      <c r="Q1642" t="s">
        <v>27</v>
      </c>
      <c r="R1642" t="s">
        <v>24</v>
      </c>
      <c r="S1642" t="s">
        <v>2313</v>
      </c>
      <c r="T1642" t="s">
        <v>2312</v>
      </c>
    </row>
    <row r="1643" spans="1:20" x14ac:dyDescent="0.25">
      <c r="A1643" t="s">
        <v>279</v>
      </c>
      <c r="B1643" t="s">
        <v>285</v>
      </c>
      <c r="C1643">
        <v>139</v>
      </c>
      <c r="D1643">
        <v>1</v>
      </c>
      <c r="E1643" t="s">
        <v>2310</v>
      </c>
      <c r="F1643">
        <v>198</v>
      </c>
      <c r="G1643">
        <v>0</v>
      </c>
      <c r="H1643" t="s">
        <v>22</v>
      </c>
      <c r="I1643" t="s">
        <v>2311</v>
      </c>
      <c r="J1643" t="s">
        <v>321</v>
      </c>
      <c r="K1643" t="s">
        <v>23</v>
      </c>
      <c r="L1643" t="s">
        <v>24</v>
      </c>
      <c r="M1643" t="s">
        <v>2312</v>
      </c>
      <c r="N1643" t="s">
        <v>23</v>
      </c>
      <c r="O1643" t="s">
        <v>25</v>
      </c>
      <c r="P1643" t="s">
        <v>26</v>
      </c>
      <c r="Q1643" t="s">
        <v>27</v>
      </c>
      <c r="R1643" t="s">
        <v>24</v>
      </c>
      <c r="S1643" t="s">
        <v>2313</v>
      </c>
      <c r="T1643" t="s">
        <v>2312</v>
      </c>
    </row>
    <row r="1644" spans="1:20" x14ac:dyDescent="0.25">
      <c r="A1644" t="s">
        <v>20</v>
      </c>
      <c r="B1644" t="s">
        <v>21</v>
      </c>
      <c r="C1644">
        <v>50</v>
      </c>
      <c r="D1644">
        <v>1</v>
      </c>
      <c r="E1644" t="s">
        <v>2314</v>
      </c>
      <c r="F1644">
        <v>100</v>
      </c>
      <c r="G1644">
        <v>0</v>
      </c>
      <c r="H1644" t="s">
        <v>47</v>
      </c>
      <c r="I1644" t="s">
        <v>2315</v>
      </c>
      <c r="J1644" t="s">
        <v>323</v>
      </c>
      <c r="K1644" t="s">
        <v>23</v>
      </c>
      <c r="L1644" t="s">
        <v>24</v>
      </c>
      <c r="M1644" t="s">
        <v>2316</v>
      </c>
      <c r="N1644" t="s">
        <v>23</v>
      </c>
      <c r="O1644" t="s">
        <v>25</v>
      </c>
      <c r="P1644" t="s">
        <v>26</v>
      </c>
      <c r="Q1644" t="s">
        <v>27</v>
      </c>
      <c r="R1644" t="s">
        <v>24</v>
      </c>
      <c r="S1644" t="s">
        <v>2317</v>
      </c>
      <c r="T1644" t="s">
        <v>2318</v>
      </c>
    </row>
    <row r="1645" spans="1:20" x14ac:dyDescent="0.25">
      <c r="A1645" t="s">
        <v>28</v>
      </c>
      <c r="B1645" t="s">
        <v>29</v>
      </c>
      <c r="C1645">
        <v>50</v>
      </c>
      <c r="D1645">
        <v>1</v>
      </c>
      <c r="E1645" t="s">
        <v>2314</v>
      </c>
      <c r="F1645">
        <v>100</v>
      </c>
      <c r="G1645">
        <v>0</v>
      </c>
      <c r="H1645" t="s">
        <v>47</v>
      </c>
      <c r="I1645" t="s">
        <v>2315</v>
      </c>
      <c r="J1645" t="s">
        <v>323</v>
      </c>
      <c r="K1645" t="s">
        <v>23</v>
      </c>
      <c r="L1645" t="s">
        <v>24</v>
      </c>
      <c r="M1645" t="s">
        <v>2316</v>
      </c>
      <c r="N1645" t="s">
        <v>23</v>
      </c>
      <c r="O1645" t="s">
        <v>25</v>
      </c>
      <c r="P1645" t="s">
        <v>26</v>
      </c>
      <c r="Q1645" t="s">
        <v>27</v>
      </c>
      <c r="R1645" t="s">
        <v>24</v>
      </c>
      <c r="S1645" t="s">
        <v>2317</v>
      </c>
      <c r="T1645" t="s">
        <v>2318</v>
      </c>
    </row>
    <row r="1646" spans="1:20" x14ac:dyDescent="0.25">
      <c r="A1646" t="s">
        <v>30</v>
      </c>
      <c r="B1646" t="s">
        <v>31</v>
      </c>
      <c r="C1646">
        <v>50</v>
      </c>
      <c r="D1646">
        <v>1</v>
      </c>
      <c r="E1646" t="s">
        <v>2314</v>
      </c>
      <c r="F1646">
        <v>100</v>
      </c>
      <c r="G1646">
        <v>0</v>
      </c>
      <c r="H1646" t="s">
        <v>47</v>
      </c>
      <c r="I1646" t="s">
        <v>2315</v>
      </c>
      <c r="J1646" t="s">
        <v>323</v>
      </c>
      <c r="K1646" t="s">
        <v>23</v>
      </c>
      <c r="L1646" t="s">
        <v>24</v>
      </c>
      <c r="M1646" t="s">
        <v>2316</v>
      </c>
      <c r="N1646" t="s">
        <v>23</v>
      </c>
      <c r="O1646" t="s">
        <v>25</v>
      </c>
      <c r="P1646" t="s">
        <v>26</v>
      </c>
      <c r="Q1646" t="s">
        <v>27</v>
      </c>
      <c r="R1646" t="s">
        <v>24</v>
      </c>
      <c r="S1646" t="s">
        <v>2317</v>
      </c>
      <c r="T1646" t="s">
        <v>2318</v>
      </c>
    </row>
    <row r="1647" spans="1:20" x14ac:dyDescent="0.25">
      <c r="A1647" t="s">
        <v>46</v>
      </c>
      <c r="B1647" t="s">
        <v>56</v>
      </c>
      <c r="C1647">
        <v>80</v>
      </c>
      <c r="D1647">
        <v>1</v>
      </c>
      <c r="E1647" t="s">
        <v>2319</v>
      </c>
      <c r="F1647">
        <v>80</v>
      </c>
      <c r="G1647">
        <v>0</v>
      </c>
      <c r="H1647" t="s">
        <v>47</v>
      </c>
      <c r="I1647" t="s">
        <v>2320</v>
      </c>
      <c r="J1647" t="s">
        <v>2321</v>
      </c>
      <c r="K1647" t="s">
        <v>1217</v>
      </c>
      <c r="L1647" t="s">
        <v>1317</v>
      </c>
      <c r="M1647" t="s">
        <v>2318</v>
      </c>
      <c r="N1647" t="s">
        <v>23</v>
      </c>
      <c r="O1647" t="s">
        <v>63</v>
      </c>
      <c r="P1647" t="s">
        <v>54</v>
      </c>
      <c r="Q1647" t="s">
        <v>55</v>
      </c>
      <c r="R1647" t="s">
        <v>24</v>
      </c>
      <c r="S1647" t="s">
        <v>2322</v>
      </c>
      <c r="T1647" t="s">
        <v>2318</v>
      </c>
    </row>
    <row r="1648" spans="1:20" x14ac:dyDescent="0.25">
      <c r="A1648" t="s">
        <v>36</v>
      </c>
      <c r="B1648" t="s">
        <v>37</v>
      </c>
      <c r="C1648">
        <v>33</v>
      </c>
      <c r="D1648">
        <v>1</v>
      </c>
      <c r="E1648" t="s">
        <v>2323</v>
      </c>
      <c r="F1648">
        <v>145</v>
      </c>
      <c r="G1648">
        <v>45</v>
      </c>
      <c r="H1648" t="s">
        <v>47</v>
      </c>
      <c r="I1648" t="s">
        <v>2324</v>
      </c>
      <c r="J1648" t="s">
        <v>310</v>
      </c>
      <c r="K1648" t="s">
        <v>23</v>
      </c>
      <c r="L1648" t="s">
        <v>24</v>
      </c>
      <c r="M1648" t="s">
        <v>2325</v>
      </c>
      <c r="N1648" t="s">
        <v>23</v>
      </c>
      <c r="O1648" t="s">
        <v>25</v>
      </c>
      <c r="P1648" t="s">
        <v>26</v>
      </c>
      <c r="Q1648" t="s">
        <v>27</v>
      </c>
      <c r="R1648" t="s">
        <v>24</v>
      </c>
      <c r="S1648" t="s">
        <v>2326</v>
      </c>
      <c r="T1648" t="s">
        <v>2316</v>
      </c>
    </row>
    <row r="1649" spans="1:20" x14ac:dyDescent="0.25">
      <c r="A1649" t="s">
        <v>34</v>
      </c>
      <c r="B1649" t="s">
        <v>35</v>
      </c>
      <c r="C1649">
        <v>33</v>
      </c>
      <c r="D1649">
        <v>1</v>
      </c>
      <c r="E1649" t="s">
        <v>2323</v>
      </c>
      <c r="F1649">
        <v>145</v>
      </c>
      <c r="G1649">
        <v>45</v>
      </c>
      <c r="H1649" t="s">
        <v>47</v>
      </c>
      <c r="I1649" t="s">
        <v>2324</v>
      </c>
      <c r="J1649" t="s">
        <v>310</v>
      </c>
      <c r="K1649" t="s">
        <v>23</v>
      </c>
      <c r="L1649" t="s">
        <v>24</v>
      </c>
      <c r="M1649" t="s">
        <v>2325</v>
      </c>
      <c r="N1649" t="s">
        <v>23</v>
      </c>
      <c r="O1649" t="s">
        <v>25</v>
      </c>
      <c r="P1649" t="s">
        <v>26</v>
      </c>
      <c r="Q1649" t="s">
        <v>27</v>
      </c>
      <c r="R1649" t="s">
        <v>24</v>
      </c>
      <c r="S1649" t="s">
        <v>2326</v>
      </c>
      <c r="T1649" t="s">
        <v>2316</v>
      </c>
    </row>
    <row r="1650" spans="1:20" x14ac:dyDescent="0.25">
      <c r="A1650" t="s">
        <v>38</v>
      </c>
      <c r="B1650" t="s">
        <v>39</v>
      </c>
      <c r="C1650">
        <v>34</v>
      </c>
      <c r="D1650">
        <v>1</v>
      </c>
      <c r="E1650" t="s">
        <v>2323</v>
      </c>
      <c r="F1650">
        <v>145</v>
      </c>
      <c r="G1650">
        <v>45</v>
      </c>
      <c r="H1650" t="s">
        <v>47</v>
      </c>
      <c r="I1650" t="s">
        <v>2324</v>
      </c>
      <c r="J1650" t="s">
        <v>310</v>
      </c>
      <c r="K1650" t="s">
        <v>23</v>
      </c>
      <c r="L1650" t="s">
        <v>24</v>
      </c>
      <c r="M1650" t="s">
        <v>2325</v>
      </c>
      <c r="N1650" t="s">
        <v>23</v>
      </c>
      <c r="O1650" t="s">
        <v>25</v>
      </c>
      <c r="P1650" t="s">
        <v>26</v>
      </c>
      <c r="Q1650" t="s">
        <v>27</v>
      </c>
      <c r="R1650" t="s">
        <v>24</v>
      </c>
      <c r="S1650" t="s">
        <v>2326</v>
      </c>
      <c r="T1650" t="s">
        <v>2316</v>
      </c>
    </row>
    <row r="1651" spans="1:20" x14ac:dyDescent="0.25">
      <c r="A1651" t="s">
        <v>186</v>
      </c>
      <c r="B1651" t="s">
        <v>187</v>
      </c>
      <c r="C1651">
        <v>40</v>
      </c>
      <c r="D1651">
        <v>10</v>
      </c>
      <c r="E1651" t="s">
        <v>2327</v>
      </c>
      <c r="F1651">
        <v>330</v>
      </c>
      <c r="G1651">
        <v>0</v>
      </c>
      <c r="H1651" t="s">
        <v>22</v>
      </c>
      <c r="I1651" t="s">
        <v>1276</v>
      </c>
      <c r="J1651" t="s">
        <v>1176</v>
      </c>
      <c r="K1651" t="s">
        <v>23</v>
      </c>
      <c r="L1651" t="s">
        <v>24</v>
      </c>
      <c r="M1651" t="s">
        <v>2328</v>
      </c>
      <c r="N1651" t="s">
        <v>23</v>
      </c>
      <c r="O1651" t="s">
        <v>25</v>
      </c>
      <c r="P1651" t="s">
        <v>26</v>
      </c>
      <c r="Q1651" t="s">
        <v>27</v>
      </c>
      <c r="R1651" t="s">
        <v>24</v>
      </c>
      <c r="S1651" t="s">
        <v>2329</v>
      </c>
      <c r="T1651" t="s">
        <v>2330</v>
      </c>
    </row>
    <row r="1652" spans="1:20" x14ac:dyDescent="0.25">
      <c r="A1652" t="s">
        <v>148</v>
      </c>
      <c r="B1652" t="s">
        <v>149</v>
      </c>
      <c r="C1652">
        <v>50</v>
      </c>
      <c r="D1652">
        <v>1</v>
      </c>
      <c r="E1652" t="s">
        <v>2331</v>
      </c>
      <c r="F1652">
        <v>200</v>
      </c>
      <c r="G1652">
        <v>0</v>
      </c>
      <c r="H1652" t="s">
        <v>47</v>
      </c>
      <c r="I1652" t="s">
        <v>2332</v>
      </c>
      <c r="J1652" t="s">
        <v>322</v>
      </c>
      <c r="K1652" t="s">
        <v>23</v>
      </c>
      <c r="L1652" t="s">
        <v>24</v>
      </c>
      <c r="M1652" t="s">
        <v>2333</v>
      </c>
      <c r="N1652" t="s">
        <v>23</v>
      </c>
      <c r="O1652" t="s">
        <v>25</v>
      </c>
      <c r="P1652" t="s">
        <v>26</v>
      </c>
      <c r="Q1652" t="s">
        <v>27</v>
      </c>
      <c r="R1652" t="s">
        <v>24</v>
      </c>
      <c r="S1652" t="s">
        <v>2334</v>
      </c>
      <c r="T1652" t="s">
        <v>2335</v>
      </c>
    </row>
    <row r="1653" spans="1:20" x14ac:dyDescent="0.25">
      <c r="A1653" t="s">
        <v>152</v>
      </c>
      <c r="B1653" t="s">
        <v>153</v>
      </c>
      <c r="C1653">
        <v>50</v>
      </c>
      <c r="D1653">
        <v>1</v>
      </c>
      <c r="E1653" t="s">
        <v>2331</v>
      </c>
      <c r="F1653">
        <v>200</v>
      </c>
      <c r="G1653">
        <v>0</v>
      </c>
      <c r="H1653" t="s">
        <v>47</v>
      </c>
      <c r="I1653" t="s">
        <v>2332</v>
      </c>
      <c r="J1653" t="s">
        <v>322</v>
      </c>
      <c r="K1653" t="s">
        <v>23</v>
      </c>
      <c r="L1653" t="s">
        <v>24</v>
      </c>
      <c r="M1653" t="s">
        <v>2333</v>
      </c>
      <c r="N1653" t="s">
        <v>23</v>
      </c>
      <c r="O1653" t="s">
        <v>25</v>
      </c>
      <c r="P1653" t="s">
        <v>26</v>
      </c>
      <c r="Q1653" t="s">
        <v>27</v>
      </c>
      <c r="R1653" t="s">
        <v>24</v>
      </c>
      <c r="S1653" t="s">
        <v>2334</v>
      </c>
      <c r="T1653" t="s">
        <v>2335</v>
      </c>
    </row>
    <row r="1654" spans="1:20" x14ac:dyDescent="0.25">
      <c r="A1654" t="s">
        <v>34</v>
      </c>
      <c r="B1654" t="s">
        <v>35</v>
      </c>
      <c r="C1654">
        <v>50</v>
      </c>
      <c r="D1654">
        <v>1</v>
      </c>
      <c r="E1654" t="s">
        <v>2331</v>
      </c>
      <c r="F1654">
        <v>200</v>
      </c>
      <c r="G1654">
        <v>0</v>
      </c>
      <c r="H1654" t="s">
        <v>47</v>
      </c>
      <c r="I1654" t="s">
        <v>2332</v>
      </c>
      <c r="J1654" t="s">
        <v>322</v>
      </c>
      <c r="K1654" t="s">
        <v>23</v>
      </c>
      <c r="L1654" t="s">
        <v>24</v>
      </c>
      <c r="M1654" t="s">
        <v>2333</v>
      </c>
      <c r="N1654" t="s">
        <v>23</v>
      </c>
      <c r="O1654" t="s">
        <v>25</v>
      </c>
      <c r="P1654" t="s">
        <v>26</v>
      </c>
      <c r="Q1654" t="s">
        <v>27</v>
      </c>
      <c r="R1654" t="s">
        <v>24</v>
      </c>
      <c r="S1654" t="s">
        <v>2334</v>
      </c>
      <c r="T1654" t="s">
        <v>2335</v>
      </c>
    </row>
    <row r="1655" spans="1:20" x14ac:dyDescent="0.25">
      <c r="A1655" t="s">
        <v>38</v>
      </c>
      <c r="B1655" t="s">
        <v>39</v>
      </c>
      <c r="C1655">
        <v>50</v>
      </c>
      <c r="D1655">
        <v>1</v>
      </c>
      <c r="E1655" t="s">
        <v>2331</v>
      </c>
      <c r="F1655">
        <v>200</v>
      </c>
      <c r="G1655">
        <v>0</v>
      </c>
      <c r="H1655" t="s">
        <v>47</v>
      </c>
      <c r="I1655" t="s">
        <v>2332</v>
      </c>
      <c r="J1655" t="s">
        <v>322</v>
      </c>
      <c r="K1655" t="s">
        <v>23</v>
      </c>
      <c r="L1655" t="s">
        <v>24</v>
      </c>
      <c r="M1655" t="s">
        <v>2333</v>
      </c>
      <c r="N1655" t="s">
        <v>23</v>
      </c>
      <c r="O1655" t="s">
        <v>25</v>
      </c>
      <c r="P1655" t="s">
        <v>26</v>
      </c>
      <c r="Q1655" t="s">
        <v>27</v>
      </c>
      <c r="R1655" t="s">
        <v>24</v>
      </c>
      <c r="S1655" t="s">
        <v>2334</v>
      </c>
      <c r="T1655" t="s">
        <v>2335</v>
      </c>
    </row>
    <row r="1656" spans="1:20" x14ac:dyDescent="0.25">
      <c r="A1656" t="s">
        <v>59</v>
      </c>
      <c r="B1656" t="s">
        <v>60</v>
      </c>
      <c r="C1656">
        <v>50</v>
      </c>
      <c r="D1656">
        <v>1</v>
      </c>
      <c r="E1656" t="s">
        <v>2331</v>
      </c>
      <c r="F1656">
        <v>200</v>
      </c>
      <c r="G1656">
        <v>0</v>
      </c>
      <c r="H1656" t="s">
        <v>47</v>
      </c>
      <c r="I1656" t="s">
        <v>2332</v>
      </c>
      <c r="J1656" t="s">
        <v>322</v>
      </c>
      <c r="K1656" t="s">
        <v>23</v>
      </c>
      <c r="L1656" t="s">
        <v>24</v>
      </c>
      <c r="M1656" t="s">
        <v>2333</v>
      </c>
      <c r="N1656" t="s">
        <v>23</v>
      </c>
      <c r="O1656" t="s">
        <v>25</v>
      </c>
      <c r="P1656" t="s">
        <v>26</v>
      </c>
      <c r="Q1656" t="s">
        <v>27</v>
      </c>
      <c r="R1656" t="s">
        <v>24</v>
      </c>
      <c r="S1656" t="s">
        <v>2334</v>
      </c>
      <c r="T1656" t="s">
        <v>2335</v>
      </c>
    </row>
    <row r="1657" spans="1:20" x14ac:dyDescent="0.25">
      <c r="A1657" t="s">
        <v>36</v>
      </c>
      <c r="B1657" t="s">
        <v>37</v>
      </c>
      <c r="C1657">
        <v>50</v>
      </c>
      <c r="D1657">
        <v>1</v>
      </c>
      <c r="E1657" t="s">
        <v>2331</v>
      </c>
      <c r="F1657">
        <v>200</v>
      </c>
      <c r="G1657">
        <v>0</v>
      </c>
      <c r="H1657" t="s">
        <v>47</v>
      </c>
      <c r="I1657" t="s">
        <v>2332</v>
      </c>
      <c r="J1657" t="s">
        <v>322</v>
      </c>
      <c r="K1657" t="s">
        <v>23</v>
      </c>
      <c r="L1657" t="s">
        <v>24</v>
      </c>
      <c r="M1657" t="s">
        <v>2333</v>
      </c>
      <c r="N1657" t="s">
        <v>23</v>
      </c>
      <c r="O1657" t="s">
        <v>25</v>
      </c>
      <c r="P1657" t="s">
        <v>26</v>
      </c>
      <c r="Q1657" t="s">
        <v>27</v>
      </c>
      <c r="R1657" t="s">
        <v>24</v>
      </c>
      <c r="S1657" t="s">
        <v>2334</v>
      </c>
      <c r="T1657" t="s">
        <v>2335</v>
      </c>
    </row>
    <row r="1658" spans="1:20" x14ac:dyDescent="0.25">
      <c r="A1658" t="s">
        <v>186</v>
      </c>
      <c r="B1658" t="s">
        <v>187</v>
      </c>
      <c r="C1658">
        <v>40</v>
      </c>
      <c r="D1658">
        <v>20</v>
      </c>
      <c r="E1658" t="s">
        <v>2336</v>
      </c>
      <c r="F1658">
        <v>660</v>
      </c>
      <c r="G1658">
        <v>0</v>
      </c>
      <c r="H1658" t="s">
        <v>22</v>
      </c>
      <c r="I1658" t="s">
        <v>2299</v>
      </c>
      <c r="J1658" t="s">
        <v>302</v>
      </c>
      <c r="K1658" t="s">
        <v>23</v>
      </c>
      <c r="L1658" t="s">
        <v>24</v>
      </c>
      <c r="M1658" t="s">
        <v>2337</v>
      </c>
      <c r="N1658" t="s">
        <v>23</v>
      </c>
      <c r="O1658" t="s">
        <v>25</v>
      </c>
      <c r="P1658" t="s">
        <v>26</v>
      </c>
      <c r="Q1658" t="s">
        <v>27</v>
      </c>
      <c r="R1658" t="s">
        <v>24</v>
      </c>
      <c r="S1658" t="s">
        <v>2338</v>
      </c>
      <c r="T1658" t="s">
        <v>2337</v>
      </c>
    </row>
    <row r="1659" spans="1:20" x14ac:dyDescent="0.25">
      <c r="A1659" t="s">
        <v>142</v>
      </c>
      <c r="B1659" t="s">
        <v>143</v>
      </c>
      <c r="C1659">
        <v>15</v>
      </c>
      <c r="D1659">
        <v>2</v>
      </c>
      <c r="E1659" t="s">
        <v>2339</v>
      </c>
      <c r="F1659">
        <v>40</v>
      </c>
      <c r="G1659">
        <v>10</v>
      </c>
      <c r="H1659" t="s">
        <v>47</v>
      </c>
      <c r="I1659" t="s">
        <v>1244</v>
      </c>
      <c r="J1659" t="s">
        <v>1245</v>
      </c>
      <c r="K1659" t="s">
        <v>1215</v>
      </c>
      <c r="L1659" t="s">
        <v>1177</v>
      </c>
      <c r="M1659" t="s">
        <v>2340</v>
      </c>
      <c r="N1659" t="s">
        <v>23</v>
      </c>
      <c r="O1659" t="s">
        <v>63</v>
      </c>
      <c r="P1659" t="s">
        <v>54</v>
      </c>
      <c r="Q1659" t="s">
        <v>55</v>
      </c>
      <c r="R1659" t="s">
        <v>24</v>
      </c>
      <c r="S1659" t="s">
        <v>2341</v>
      </c>
      <c r="T1659" t="s">
        <v>2342</v>
      </c>
    </row>
    <row r="1660" spans="1:20" x14ac:dyDescent="0.25">
      <c r="A1660" t="s">
        <v>44</v>
      </c>
      <c r="B1660" t="s">
        <v>45</v>
      </c>
      <c r="C1660">
        <v>66.666666666666671</v>
      </c>
      <c r="D1660">
        <v>6</v>
      </c>
      <c r="E1660" t="s">
        <v>2343</v>
      </c>
      <c r="F1660">
        <v>200</v>
      </c>
      <c r="G1660">
        <v>0</v>
      </c>
      <c r="H1660" t="s">
        <v>22</v>
      </c>
      <c r="I1660" t="s">
        <v>2344</v>
      </c>
      <c r="J1660" t="s">
        <v>331</v>
      </c>
      <c r="K1660" t="s">
        <v>23</v>
      </c>
      <c r="L1660" t="s">
        <v>24</v>
      </c>
      <c r="M1660" t="s">
        <v>2345</v>
      </c>
      <c r="N1660" t="s">
        <v>23</v>
      </c>
      <c r="O1660" t="s">
        <v>25</v>
      </c>
      <c r="P1660" t="s">
        <v>26</v>
      </c>
      <c r="Q1660" t="s">
        <v>27</v>
      </c>
      <c r="R1660" t="s">
        <v>24</v>
      </c>
      <c r="S1660" t="s">
        <v>2346</v>
      </c>
      <c r="T1660" t="s">
        <v>2345</v>
      </c>
    </row>
    <row r="1661" spans="1:20" x14ac:dyDescent="0.25">
      <c r="A1661" t="s">
        <v>148</v>
      </c>
      <c r="B1661" t="s">
        <v>149</v>
      </c>
      <c r="C1661">
        <v>50</v>
      </c>
      <c r="D1661">
        <v>1</v>
      </c>
      <c r="E1661" t="s">
        <v>2347</v>
      </c>
      <c r="F1661">
        <v>200</v>
      </c>
      <c r="G1661">
        <v>0</v>
      </c>
      <c r="H1661" t="s">
        <v>47</v>
      </c>
      <c r="I1661" t="s">
        <v>2348</v>
      </c>
      <c r="J1661" t="s">
        <v>302</v>
      </c>
      <c r="K1661" t="s">
        <v>23</v>
      </c>
      <c r="L1661" t="s">
        <v>24</v>
      </c>
      <c r="M1661" t="s">
        <v>2349</v>
      </c>
      <c r="N1661" t="s">
        <v>23</v>
      </c>
      <c r="O1661" t="s">
        <v>58</v>
      </c>
      <c r="P1661" t="s">
        <v>26</v>
      </c>
      <c r="Q1661" t="s">
        <v>33</v>
      </c>
      <c r="R1661" t="s">
        <v>24</v>
      </c>
      <c r="S1661" t="s">
        <v>2350</v>
      </c>
      <c r="T1661" t="s">
        <v>2349</v>
      </c>
    </row>
    <row r="1662" spans="1:20" x14ac:dyDescent="0.25">
      <c r="A1662" t="s">
        <v>152</v>
      </c>
      <c r="B1662" t="s">
        <v>153</v>
      </c>
      <c r="C1662">
        <v>50</v>
      </c>
      <c r="D1662">
        <v>1</v>
      </c>
      <c r="E1662" t="s">
        <v>2347</v>
      </c>
      <c r="F1662">
        <v>200</v>
      </c>
      <c r="G1662">
        <v>0</v>
      </c>
      <c r="H1662" t="s">
        <v>47</v>
      </c>
      <c r="I1662" t="s">
        <v>2348</v>
      </c>
      <c r="J1662" t="s">
        <v>302</v>
      </c>
      <c r="K1662" t="s">
        <v>23</v>
      </c>
      <c r="L1662" t="s">
        <v>24</v>
      </c>
      <c r="M1662" t="s">
        <v>2349</v>
      </c>
      <c r="N1662" t="s">
        <v>23</v>
      </c>
      <c r="O1662" t="s">
        <v>58</v>
      </c>
      <c r="P1662" t="s">
        <v>26</v>
      </c>
      <c r="Q1662" t="s">
        <v>33</v>
      </c>
      <c r="R1662" t="s">
        <v>24</v>
      </c>
      <c r="S1662" t="s">
        <v>2350</v>
      </c>
      <c r="T1662" t="s">
        <v>2349</v>
      </c>
    </row>
    <row r="1663" spans="1:20" x14ac:dyDescent="0.25">
      <c r="A1663" t="s">
        <v>34</v>
      </c>
      <c r="B1663" t="s">
        <v>35</v>
      </c>
      <c r="C1663">
        <v>50</v>
      </c>
      <c r="D1663">
        <v>1</v>
      </c>
      <c r="E1663" t="s">
        <v>2347</v>
      </c>
      <c r="F1663">
        <v>200</v>
      </c>
      <c r="G1663">
        <v>0</v>
      </c>
      <c r="H1663" t="s">
        <v>47</v>
      </c>
      <c r="I1663" t="s">
        <v>2348</v>
      </c>
      <c r="J1663" t="s">
        <v>302</v>
      </c>
      <c r="K1663" t="s">
        <v>23</v>
      </c>
      <c r="L1663" t="s">
        <v>24</v>
      </c>
      <c r="M1663" t="s">
        <v>2349</v>
      </c>
      <c r="N1663" t="s">
        <v>23</v>
      </c>
      <c r="O1663" t="s">
        <v>58</v>
      </c>
      <c r="P1663" t="s">
        <v>26</v>
      </c>
      <c r="Q1663" t="s">
        <v>33</v>
      </c>
      <c r="R1663" t="s">
        <v>24</v>
      </c>
      <c r="S1663" t="s">
        <v>2350</v>
      </c>
      <c r="T1663" t="s">
        <v>2349</v>
      </c>
    </row>
    <row r="1664" spans="1:20" x14ac:dyDescent="0.25">
      <c r="A1664" t="s">
        <v>38</v>
      </c>
      <c r="B1664" t="s">
        <v>39</v>
      </c>
      <c r="C1664">
        <v>50</v>
      </c>
      <c r="D1664">
        <v>1</v>
      </c>
      <c r="E1664" t="s">
        <v>2347</v>
      </c>
      <c r="F1664">
        <v>200</v>
      </c>
      <c r="G1664">
        <v>0</v>
      </c>
      <c r="H1664" t="s">
        <v>47</v>
      </c>
      <c r="I1664" t="s">
        <v>2348</v>
      </c>
      <c r="J1664" t="s">
        <v>302</v>
      </c>
      <c r="K1664" t="s">
        <v>23</v>
      </c>
      <c r="L1664" t="s">
        <v>24</v>
      </c>
      <c r="M1664" t="s">
        <v>2349</v>
      </c>
      <c r="N1664" t="s">
        <v>23</v>
      </c>
      <c r="O1664" t="s">
        <v>58</v>
      </c>
      <c r="P1664" t="s">
        <v>26</v>
      </c>
      <c r="Q1664" t="s">
        <v>33</v>
      </c>
      <c r="R1664" t="s">
        <v>24</v>
      </c>
      <c r="S1664" t="s">
        <v>2350</v>
      </c>
      <c r="T1664" t="s">
        <v>2349</v>
      </c>
    </row>
    <row r="1665" spans="1:20" x14ac:dyDescent="0.25">
      <c r="A1665" t="s">
        <v>59</v>
      </c>
      <c r="B1665" t="s">
        <v>60</v>
      </c>
      <c r="C1665">
        <v>50</v>
      </c>
      <c r="D1665">
        <v>1</v>
      </c>
      <c r="E1665" t="s">
        <v>2347</v>
      </c>
      <c r="F1665">
        <v>200</v>
      </c>
      <c r="G1665">
        <v>0</v>
      </c>
      <c r="H1665" t="s">
        <v>47</v>
      </c>
      <c r="I1665" t="s">
        <v>2348</v>
      </c>
      <c r="J1665" t="s">
        <v>302</v>
      </c>
      <c r="K1665" t="s">
        <v>23</v>
      </c>
      <c r="L1665" t="s">
        <v>24</v>
      </c>
      <c r="M1665" t="s">
        <v>2349</v>
      </c>
      <c r="N1665" t="s">
        <v>23</v>
      </c>
      <c r="O1665" t="s">
        <v>58</v>
      </c>
      <c r="P1665" t="s">
        <v>26</v>
      </c>
      <c r="Q1665" t="s">
        <v>33</v>
      </c>
      <c r="R1665" t="s">
        <v>24</v>
      </c>
      <c r="S1665" t="s">
        <v>2350</v>
      </c>
      <c r="T1665" t="s">
        <v>2349</v>
      </c>
    </row>
    <row r="1666" spans="1:20" x14ac:dyDescent="0.25">
      <c r="A1666" t="s">
        <v>36</v>
      </c>
      <c r="B1666" t="s">
        <v>37</v>
      </c>
      <c r="C1666">
        <v>50</v>
      </c>
      <c r="D1666">
        <v>1</v>
      </c>
      <c r="E1666" t="s">
        <v>2347</v>
      </c>
      <c r="F1666">
        <v>200</v>
      </c>
      <c r="G1666">
        <v>0</v>
      </c>
      <c r="H1666" t="s">
        <v>47</v>
      </c>
      <c r="I1666" t="s">
        <v>2348</v>
      </c>
      <c r="J1666" t="s">
        <v>302</v>
      </c>
      <c r="K1666" t="s">
        <v>23</v>
      </c>
      <c r="L1666" t="s">
        <v>24</v>
      </c>
      <c r="M1666" t="s">
        <v>2349</v>
      </c>
      <c r="N1666" t="s">
        <v>23</v>
      </c>
      <c r="O1666" t="s">
        <v>58</v>
      </c>
      <c r="P1666" t="s">
        <v>26</v>
      </c>
      <c r="Q1666" t="s">
        <v>33</v>
      </c>
      <c r="R1666" t="s">
        <v>24</v>
      </c>
      <c r="S1666" t="s">
        <v>2350</v>
      </c>
      <c r="T1666" t="s">
        <v>2349</v>
      </c>
    </row>
    <row r="1667" spans="1:20" x14ac:dyDescent="0.25">
      <c r="A1667" t="s">
        <v>36</v>
      </c>
      <c r="B1667" t="s">
        <v>37</v>
      </c>
      <c r="C1667">
        <v>33</v>
      </c>
      <c r="D1667">
        <v>1</v>
      </c>
      <c r="E1667" t="s">
        <v>2351</v>
      </c>
      <c r="F1667">
        <v>89.18</v>
      </c>
      <c r="G1667">
        <v>5</v>
      </c>
      <c r="H1667" t="s">
        <v>1166</v>
      </c>
      <c r="I1667" t="s">
        <v>2352</v>
      </c>
      <c r="J1667" t="s">
        <v>2353</v>
      </c>
      <c r="K1667" t="s">
        <v>1441</v>
      </c>
      <c r="L1667" t="s">
        <v>2354</v>
      </c>
      <c r="M1667" t="s">
        <v>2355</v>
      </c>
      <c r="N1667" t="s">
        <v>23</v>
      </c>
      <c r="O1667" t="s">
        <v>48</v>
      </c>
      <c r="P1667" t="s">
        <v>49</v>
      </c>
      <c r="Q1667" t="s">
        <v>50</v>
      </c>
      <c r="R1667" t="s">
        <v>24</v>
      </c>
      <c r="S1667" t="s">
        <v>2356</v>
      </c>
      <c r="T1667" t="s">
        <v>2355</v>
      </c>
    </row>
    <row r="1668" spans="1:20" x14ac:dyDescent="0.25">
      <c r="A1668" t="s">
        <v>34</v>
      </c>
      <c r="B1668" t="s">
        <v>35</v>
      </c>
      <c r="C1668">
        <v>33</v>
      </c>
      <c r="D1668">
        <v>1</v>
      </c>
      <c r="E1668" t="s">
        <v>2351</v>
      </c>
      <c r="F1668">
        <v>89.18</v>
      </c>
      <c r="G1668">
        <v>5</v>
      </c>
      <c r="H1668" t="s">
        <v>1166</v>
      </c>
      <c r="I1668" t="s">
        <v>2352</v>
      </c>
      <c r="J1668" t="s">
        <v>2353</v>
      </c>
      <c r="K1668" t="s">
        <v>1441</v>
      </c>
      <c r="L1668" t="s">
        <v>2354</v>
      </c>
      <c r="M1668" t="s">
        <v>2355</v>
      </c>
      <c r="N1668" t="s">
        <v>23</v>
      </c>
      <c r="O1668" t="s">
        <v>48</v>
      </c>
      <c r="P1668" t="s">
        <v>49</v>
      </c>
      <c r="Q1668" t="s">
        <v>50</v>
      </c>
      <c r="R1668" t="s">
        <v>24</v>
      </c>
      <c r="S1668" t="s">
        <v>2356</v>
      </c>
      <c r="T1668" t="s">
        <v>2355</v>
      </c>
    </row>
    <row r="1669" spans="1:20" x14ac:dyDescent="0.25">
      <c r="A1669" t="s">
        <v>38</v>
      </c>
      <c r="B1669" t="s">
        <v>39</v>
      </c>
      <c r="C1669">
        <v>34</v>
      </c>
      <c r="D1669">
        <v>1</v>
      </c>
      <c r="E1669" t="s">
        <v>2351</v>
      </c>
      <c r="F1669">
        <v>89.18</v>
      </c>
      <c r="G1669">
        <v>5</v>
      </c>
      <c r="H1669" t="s">
        <v>1166</v>
      </c>
      <c r="I1669" t="s">
        <v>2352</v>
      </c>
      <c r="J1669" t="s">
        <v>2353</v>
      </c>
      <c r="K1669" t="s">
        <v>1441</v>
      </c>
      <c r="L1669" t="s">
        <v>2354</v>
      </c>
      <c r="M1669" t="s">
        <v>2355</v>
      </c>
      <c r="N1669" t="s">
        <v>23</v>
      </c>
      <c r="O1669" t="s">
        <v>48</v>
      </c>
      <c r="P1669" t="s">
        <v>49</v>
      </c>
      <c r="Q1669" t="s">
        <v>50</v>
      </c>
      <c r="R1669" t="s">
        <v>24</v>
      </c>
      <c r="S1669" t="s">
        <v>2356</v>
      </c>
      <c r="T1669" t="s">
        <v>2355</v>
      </c>
    </row>
    <row r="1670" spans="1:20" x14ac:dyDescent="0.25">
      <c r="A1670" t="s">
        <v>186</v>
      </c>
      <c r="B1670" t="s">
        <v>187</v>
      </c>
      <c r="C1670">
        <v>40</v>
      </c>
      <c r="D1670">
        <v>10</v>
      </c>
      <c r="E1670" t="s">
        <v>2357</v>
      </c>
      <c r="F1670">
        <v>330</v>
      </c>
      <c r="G1670">
        <v>0</v>
      </c>
      <c r="H1670" t="s">
        <v>22</v>
      </c>
      <c r="I1670" t="s">
        <v>2358</v>
      </c>
      <c r="J1670" t="s">
        <v>358</v>
      </c>
      <c r="K1670" t="s">
        <v>23</v>
      </c>
      <c r="L1670" t="s">
        <v>24</v>
      </c>
      <c r="M1670" t="s">
        <v>2359</v>
      </c>
      <c r="N1670" t="s">
        <v>23</v>
      </c>
      <c r="O1670" t="s">
        <v>25</v>
      </c>
      <c r="P1670" t="s">
        <v>26</v>
      </c>
      <c r="Q1670" t="s">
        <v>27</v>
      </c>
      <c r="R1670" t="s">
        <v>24</v>
      </c>
      <c r="S1670" t="s">
        <v>2360</v>
      </c>
      <c r="T1670" t="s">
        <v>2359</v>
      </c>
    </row>
    <row r="1671" spans="1:20" x14ac:dyDescent="0.25">
      <c r="A1671" t="s">
        <v>186</v>
      </c>
      <c r="B1671" t="s">
        <v>187</v>
      </c>
      <c r="C1671">
        <v>40</v>
      </c>
      <c r="D1671">
        <v>10</v>
      </c>
      <c r="E1671" t="s">
        <v>2361</v>
      </c>
      <c r="F1671">
        <v>350</v>
      </c>
      <c r="G1671">
        <v>0</v>
      </c>
      <c r="H1671" t="s">
        <v>1162</v>
      </c>
      <c r="I1671" t="s">
        <v>2362</v>
      </c>
      <c r="J1671" t="s">
        <v>57</v>
      </c>
      <c r="K1671" t="s">
        <v>23</v>
      </c>
      <c r="L1671" t="s">
        <v>24</v>
      </c>
      <c r="M1671" t="s">
        <v>2363</v>
      </c>
      <c r="N1671" t="s">
        <v>23</v>
      </c>
      <c r="O1671" t="s">
        <v>307</v>
      </c>
      <c r="P1671" t="s">
        <v>26</v>
      </c>
      <c r="Q1671" t="s">
        <v>27</v>
      </c>
      <c r="R1671" t="s">
        <v>24</v>
      </c>
      <c r="S1671" t="s">
        <v>2364</v>
      </c>
      <c r="T1671" t="s">
        <v>2363</v>
      </c>
    </row>
    <row r="1672" spans="1:20" x14ac:dyDescent="0.25">
      <c r="A1672" t="s">
        <v>148</v>
      </c>
      <c r="B1672" t="s">
        <v>149</v>
      </c>
      <c r="C1672">
        <v>50</v>
      </c>
      <c r="D1672">
        <v>1</v>
      </c>
      <c r="E1672" t="s">
        <v>2365</v>
      </c>
      <c r="F1672">
        <v>200</v>
      </c>
      <c r="G1672">
        <v>0</v>
      </c>
      <c r="H1672" t="s">
        <v>47</v>
      </c>
      <c r="I1672" t="s">
        <v>2366</v>
      </c>
      <c r="J1672" t="s">
        <v>303</v>
      </c>
      <c r="K1672" t="s">
        <v>23</v>
      </c>
      <c r="L1672" t="s">
        <v>24</v>
      </c>
      <c r="M1672" t="s">
        <v>2367</v>
      </c>
      <c r="N1672" t="s">
        <v>23</v>
      </c>
      <c r="O1672" t="s">
        <v>25</v>
      </c>
      <c r="P1672" t="s">
        <v>26</v>
      </c>
      <c r="Q1672" t="s">
        <v>27</v>
      </c>
      <c r="R1672" t="s">
        <v>24</v>
      </c>
      <c r="S1672" t="s">
        <v>2368</v>
      </c>
      <c r="T1672" t="s">
        <v>2367</v>
      </c>
    </row>
    <row r="1673" spans="1:20" x14ac:dyDescent="0.25">
      <c r="A1673" t="s">
        <v>152</v>
      </c>
      <c r="B1673" t="s">
        <v>153</v>
      </c>
      <c r="C1673">
        <v>50</v>
      </c>
      <c r="D1673">
        <v>1</v>
      </c>
      <c r="E1673" t="s">
        <v>2365</v>
      </c>
      <c r="F1673">
        <v>200</v>
      </c>
      <c r="G1673">
        <v>0</v>
      </c>
      <c r="H1673" t="s">
        <v>47</v>
      </c>
      <c r="I1673" t="s">
        <v>2366</v>
      </c>
      <c r="J1673" t="s">
        <v>303</v>
      </c>
      <c r="K1673" t="s">
        <v>23</v>
      </c>
      <c r="L1673" t="s">
        <v>24</v>
      </c>
      <c r="M1673" t="s">
        <v>2367</v>
      </c>
      <c r="N1673" t="s">
        <v>23</v>
      </c>
      <c r="O1673" t="s">
        <v>25</v>
      </c>
      <c r="P1673" t="s">
        <v>26</v>
      </c>
      <c r="Q1673" t="s">
        <v>27</v>
      </c>
      <c r="R1673" t="s">
        <v>24</v>
      </c>
      <c r="S1673" t="s">
        <v>2368</v>
      </c>
      <c r="T1673" t="s">
        <v>2367</v>
      </c>
    </row>
    <row r="1674" spans="1:20" x14ac:dyDescent="0.25">
      <c r="A1674" t="s">
        <v>34</v>
      </c>
      <c r="B1674" t="s">
        <v>35</v>
      </c>
      <c r="C1674">
        <v>50</v>
      </c>
      <c r="D1674">
        <v>1</v>
      </c>
      <c r="E1674" t="s">
        <v>2365</v>
      </c>
      <c r="F1674">
        <v>200</v>
      </c>
      <c r="G1674">
        <v>0</v>
      </c>
      <c r="H1674" t="s">
        <v>47</v>
      </c>
      <c r="I1674" t="s">
        <v>2366</v>
      </c>
      <c r="J1674" t="s">
        <v>303</v>
      </c>
      <c r="K1674" t="s">
        <v>23</v>
      </c>
      <c r="L1674" t="s">
        <v>24</v>
      </c>
      <c r="M1674" t="s">
        <v>2367</v>
      </c>
      <c r="N1674" t="s">
        <v>23</v>
      </c>
      <c r="O1674" t="s">
        <v>25</v>
      </c>
      <c r="P1674" t="s">
        <v>26</v>
      </c>
      <c r="Q1674" t="s">
        <v>27</v>
      </c>
      <c r="R1674" t="s">
        <v>24</v>
      </c>
      <c r="S1674" t="s">
        <v>2368</v>
      </c>
      <c r="T1674" t="s">
        <v>2367</v>
      </c>
    </row>
    <row r="1675" spans="1:20" x14ac:dyDescent="0.25">
      <c r="A1675" t="s">
        <v>38</v>
      </c>
      <c r="B1675" t="s">
        <v>39</v>
      </c>
      <c r="C1675">
        <v>50</v>
      </c>
      <c r="D1675">
        <v>1</v>
      </c>
      <c r="E1675" t="s">
        <v>2365</v>
      </c>
      <c r="F1675">
        <v>200</v>
      </c>
      <c r="G1675">
        <v>0</v>
      </c>
      <c r="H1675" t="s">
        <v>47</v>
      </c>
      <c r="I1675" t="s">
        <v>2366</v>
      </c>
      <c r="J1675" t="s">
        <v>303</v>
      </c>
      <c r="K1675" t="s">
        <v>23</v>
      </c>
      <c r="L1675" t="s">
        <v>24</v>
      </c>
      <c r="M1675" t="s">
        <v>2367</v>
      </c>
      <c r="N1675" t="s">
        <v>23</v>
      </c>
      <c r="O1675" t="s">
        <v>25</v>
      </c>
      <c r="P1675" t="s">
        <v>26</v>
      </c>
      <c r="Q1675" t="s">
        <v>27</v>
      </c>
      <c r="R1675" t="s">
        <v>24</v>
      </c>
      <c r="S1675" t="s">
        <v>2368</v>
      </c>
      <c r="T1675" t="s">
        <v>2367</v>
      </c>
    </row>
    <row r="1676" spans="1:20" x14ac:dyDescent="0.25">
      <c r="A1676" t="s">
        <v>59</v>
      </c>
      <c r="B1676" t="s">
        <v>60</v>
      </c>
      <c r="C1676">
        <v>50</v>
      </c>
      <c r="D1676">
        <v>1</v>
      </c>
      <c r="E1676" t="s">
        <v>2365</v>
      </c>
      <c r="F1676">
        <v>200</v>
      </c>
      <c r="G1676">
        <v>0</v>
      </c>
      <c r="H1676" t="s">
        <v>47</v>
      </c>
      <c r="I1676" t="s">
        <v>2366</v>
      </c>
      <c r="J1676" t="s">
        <v>303</v>
      </c>
      <c r="K1676" t="s">
        <v>23</v>
      </c>
      <c r="L1676" t="s">
        <v>24</v>
      </c>
      <c r="M1676" t="s">
        <v>2367</v>
      </c>
      <c r="N1676" t="s">
        <v>23</v>
      </c>
      <c r="O1676" t="s">
        <v>25</v>
      </c>
      <c r="P1676" t="s">
        <v>26</v>
      </c>
      <c r="Q1676" t="s">
        <v>27</v>
      </c>
      <c r="R1676" t="s">
        <v>24</v>
      </c>
      <c r="S1676" t="s">
        <v>2368</v>
      </c>
      <c r="T1676" t="s">
        <v>2367</v>
      </c>
    </row>
    <row r="1677" spans="1:20" x14ac:dyDescent="0.25">
      <c r="A1677" t="s">
        <v>36</v>
      </c>
      <c r="B1677" t="s">
        <v>37</v>
      </c>
      <c r="C1677">
        <v>50</v>
      </c>
      <c r="D1677">
        <v>1</v>
      </c>
      <c r="E1677" t="s">
        <v>2365</v>
      </c>
      <c r="F1677">
        <v>200</v>
      </c>
      <c r="G1677">
        <v>0</v>
      </c>
      <c r="H1677" t="s">
        <v>47</v>
      </c>
      <c r="I1677" t="s">
        <v>2366</v>
      </c>
      <c r="J1677" t="s">
        <v>303</v>
      </c>
      <c r="K1677" t="s">
        <v>23</v>
      </c>
      <c r="L1677" t="s">
        <v>24</v>
      </c>
      <c r="M1677" t="s">
        <v>2367</v>
      </c>
      <c r="N1677" t="s">
        <v>23</v>
      </c>
      <c r="O1677" t="s">
        <v>25</v>
      </c>
      <c r="P1677" t="s">
        <v>26</v>
      </c>
      <c r="Q1677" t="s">
        <v>27</v>
      </c>
      <c r="R1677" t="s">
        <v>24</v>
      </c>
      <c r="S1677" t="s">
        <v>2368</v>
      </c>
      <c r="T1677" t="s">
        <v>2367</v>
      </c>
    </row>
    <row r="1678" spans="1:20" x14ac:dyDescent="0.25">
      <c r="A1678" t="s">
        <v>46</v>
      </c>
      <c r="B1678" t="s">
        <v>56</v>
      </c>
      <c r="C1678">
        <v>69.900000000000006</v>
      </c>
      <c r="D1678">
        <v>10</v>
      </c>
      <c r="E1678" t="s">
        <v>2369</v>
      </c>
      <c r="F1678">
        <v>474</v>
      </c>
      <c r="G1678">
        <v>24</v>
      </c>
      <c r="H1678" t="s">
        <v>684</v>
      </c>
      <c r="I1678" t="s">
        <v>2370</v>
      </c>
      <c r="J1678" t="s">
        <v>2371</v>
      </c>
      <c r="K1678" t="s">
        <v>1223</v>
      </c>
      <c r="L1678" t="s">
        <v>2372</v>
      </c>
      <c r="M1678" t="s">
        <v>2373</v>
      </c>
      <c r="N1678" t="s">
        <v>23</v>
      </c>
      <c r="O1678" t="s">
        <v>48</v>
      </c>
      <c r="P1678" t="s">
        <v>49</v>
      </c>
      <c r="Q1678" t="s">
        <v>50</v>
      </c>
      <c r="R1678" t="s">
        <v>24</v>
      </c>
      <c r="S1678" t="s">
        <v>2374</v>
      </c>
      <c r="T1678" t="s">
        <v>2373</v>
      </c>
    </row>
    <row r="1679" spans="1:20" x14ac:dyDescent="0.25">
      <c r="A1679" t="s">
        <v>20</v>
      </c>
      <c r="B1679" t="s">
        <v>21</v>
      </c>
      <c r="C1679">
        <v>50</v>
      </c>
      <c r="D1679">
        <v>1</v>
      </c>
      <c r="E1679" t="s">
        <v>2375</v>
      </c>
      <c r="F1679">
        <v>100</v>
      </c>
      <c r="G1679">
        <v>0</v>
      </c>
      <c r="H1679" t="s">
        <v>22</v>
      </c>
      <c r="I1679" t="s">
        <v>2376</v>
      </c>
      <c r="J1679" t="s">
        <v>335</v>
      </c>
      <c r="K1679" t="s">
        <v>23</v>
      </c>
      <c r="L1679" t="s">
        <v>24</v>
      </c>
      <c r="M1679" t="s">
        <v>2377</v>
      </c>
      <c r="N1679" t="s">
        <v>23</v>
      </c>
      <c r="O1679" t="s">
        <v>58</v>
      </c>
      <c r="P1679" t="s">
        <v>26</v>
      </c>
      <c r="Q1679" t="s">
        <v>33</v>
      </c>
      <c r="R1679" t="s">
        <v>24</v>
      </c>
      <c r="S1679" t="s">
        <v>2378</v>
      </c>
      <c r="T1679" t="s">
        <v>2377</v>
      </c>
    </row>
    <row r="1680" spans="1:20" x14ac:dyDescent="0.25">
      <c r="A1680" t="s">
        <v>28</v>
      </c>
      <c r="B1680" t="s">
        <v>29</v>
      </c>
      <c r="C1680">
        <v>50</v>
      </c>
      <c r="D1680">
        <v>1</v>
      </c>
      <c r="E1680" t="s">
        <v>2375</v>
      </c>
      <c r="F1680">
        <v>100</v>
      </c>
      <c r="G1680">
        <v>0</v>
      </c>
      <c r="H1680" t="s">
        <v>22</v>
      </c>
      <c r="I1680" t="s">
        <v>2376</v>
      </c>
      <c r="J1680" t="s">
        <v>335</v>
      </c>
      <c r="K1680" t="s">
        <v>23</v>
      </c>
      <c r="L1680" t="s">
        <v>24</v>
      </c>
      <c r="M1680" t="s">
        <v>2377</v>
      </c>
      <c r="N1680" t="s">
        <v>23</v>
      </c>
      <c r="O1680" t="s">
        <v>58</v>
      </c>
      <c r="P1680" t="s">
        <v>26</v>
      </c>
      <c r="Q1680" t="s">
        <v>33</v>
      </c>
      <c r="R1680" t="s">
        <v>24</v>
      </c>
      <c r="S1680" t="s">
        <v>2378</v>
      </c>
      <c r="T1680" t="s">
        <v>2377</v>
      </c>
    </row>
    <row r="1681" spans="1:20" x14ac:dyDescent="0.25">
      <c r="A1681" t="s">
        <v>30</v>
      </c>
      <c r="B1681" t="s">
        <v>31</v>
      </c>
      <c r="C1681">
        <v>50</v>
      </c>
      <c r="D1681">
        <v>1</v>
      </c>
      <c r="E1681" t="s">
        <v>2375</v>
      </c>
      <c r="F1681">
        <v>100</v>
      </c>
      <c r="G1681">
        <v>0</v>
      </c>
      <c r="H1681" t="s">
        <v>22</v>
      </c>
      <c r="I1681" t="s">
        <v>2376</v>
      </c>
      <c r="J1681" t="s">
        <v>335</v>
      </c>
      <c r="K1681" t="s">
        <v>23</v>
      </c>
      <c r="L1681" t="s">
        <v>24</v>
      </c>
      <c r="M1681" t="s">
        <v>2377</v>
      </c>
      <c r="N1681" t="s">
        <v>23</v>
      </c>
      <c r="O1681" t="s">
        <v>58</v>
      </c>
      <c r="P1681" t="s">
        <v>26</v>
      </c>
      <c r="Q1681" t="s">
        <v>33</v>
      </c>
      <c r="R1681" t="s">
        <v>24</v>
      </c>
      <c r="S1681" t="s">
        <v>2378</v>
      </c>
      <c r="T1681" t="s">
        <v>2377</v>
      </c>
    </row>
    <row r="1682" spans="1:20" x14ac:dyDescent="0.25">
      <c r="A1682" t="s">
        <v>36</v>
      </c>
      <c r="B1682" t="s">
        <v>37</v>
      </c>
      <c r="C1682">
        <v>33</v>
      </c>
      <c r="D1682">
        <v>3</v>
      </c>
      <c r="E1682" t="s">
        <v>2379</v>
      </c>
      <c r="F1682">
        <v>329</v>
      </c>
      <c r="G1682">
        <v>29</v>
      </c>
      <c r="H1682" t="s">
        <v>22</v>
      </c>
      <c r="I1682" t="s">
        <v>366</v>
      </c>
      <c r="J1682" t="s">
        <v>609</v>
      </c>
      <c r="K1682" t="s">
        <v>365</v>
      </c>
      <c r="L1682" t="s">
        <v>163</v>
      </c>
      <c r="M1682" t="s">
        <v>2380</v>
      </c>
      <c r="N1682" t="s">
        <v>23</v>
      </c>
      <c r="O1682" t="s">
        <v>63</v>
      </c>
      <c r="P1682" t="s">
        <v>54</v>
      </c>
      <c r="Q1682" t="s">
        <v>55</v>
      </c>
      <c r="R1682" t="s">
        <v>24</v>
      </c>
      <c r="S1682" t="s">
        <v>2381</v>
      </c>
      <c r="T1682" t="s">
        <v>2382</v>
      </c>
    </row>
    <row r="1683" spans="1:20" x14ac:dyDescent="0.25">
      <c r="A1683" t="s">
        <v>34</v>
      </c>
      <c r="B1683" t="s">
        <v>35</v>
      </c>
      <c r="C1683">
        <v>33</v>
      </c>
      <c r="D1683">
        <v>3</v>
      </c>
      <c r="E1683" t="s">
        <v>2379</v>
      </c>
      <c r="F1683">
        <v>329</v>
      </c>
      <c r="G1683">
        <v>29</v>
      </c>
      <c r="H1683" t="s">
        <v>22</v>
      </c>
      <c r="I1683" t="s">
        <v>366</v>
      </c>
      <c r="J1683" t="s">
        <v>609</v>
      </c>
      <c r="K1683" t="s">
        <v>365</v>
      </c>
      <c r="L1683" t="s">
        <v>163</v>
      </c>
      <c r="M1683" t="s">
        <v>2380</v>
      </c>
      <c r="N1683" t="s">
        <v>23</v>
      </c>
      <c r="O1683" t="s">
        <v>63</v>
      </c>
      <c r="P1683" t="s">
        <v>54</v>
      </c>
      <c r="Q1683" t="s">
        <v>55</v>
      </c>
      <c r="R1683" t="s">
        <v>24</v>
      </c>
      <c r="S1683" t="s">
        <v>2381</v>
      </c>
      <c r="T1683" t="s">
        <v>2382</v>
      </c>
    </row>
    <row r="1684" spans="1:20" x14ac:dyDescent="0.25">
      <c r="A1684" t="s">
        <v>38</v>
      </c>
      <c r="B1684" t="s">
        <v>39</v>
      </c>
      <c r="C1684">
        <v>34</v>
      </c>
      <c r="D1684">
        <v>3</v>
      </c>
      <c r="E1684" t="s">
        <v>2379</v>
      </c>
      <c r="F1684">
        <v>329</v>
      </c>
      <c r="G1684">
        <v>29</v>
      </c>
      <c r="H1684" t="s">
        <v>22</v>
      </c>
      <c r="I1684" t="s">
        <v>366</v>
      </c>
      <c r="J1684" t="s">
        <v>609</v>
      </c>
      <c r="K1684" t="s">
        <v>365</v>
      </c>
      <c r="L1684" t="s">
        <v>163</v>
      </c>
      <c r="M1684" t="s">
        <v>2380</v>
      </c>
      <c r="N1684" t="s">
        <v>23</v>
      </c>
      <c r="O1684" t="s">
        <v>63</v>
      </c>
      <c r="P1684" t="s">
        <v>54</v>
      </c>
      <c r="Q1684" t="s">
        <v>55</v>
      </c>
      <c r="R1684" t="s">
        <v>24</v>
      </c>
      <c r="S1684" t="s">
        <v>2381</v>
      </c>
      <c r="T1684" t="s">
        <v>2382</v>
      </c>
    </row>
    <row r="1685" spans="1:20" x14ac:dyDescent="0.25">
      <c r="A1685" t="s">
        <v>44</v>
      </c>
      <c r="B1685" t="s">
        <v>45</v>
      </c>
      <c r="C1685">
        <v>66.666666666666671</v>
      </c>
      <c r="D1685">
        <v>3</v>
      </c>
      <c r="E1685" t="s">
        <v>2383</v>
      </c>
      <c r="F1685">
        <v>106</v>
      </c>
      <c r="G1685">
        <v>6</v>
      </c>
      <c r="H1685" t="s">
        <v>47</v>
      </c>
      <c r="I1685" t="s">
        <v>2384</v>
      </c>
      <c r="J1685" t="s">
        <v>339</v>
      </c>
      <c r="K1685" t="s">
        <v>23</v>
      </c>
      <c r="L1685" t="s">
        <v>24</v>
      </c>
      <c r="M1685" t="s">
        <v>2385</v>
      </c>
      <c r="N1685" t="s">
        <v>23</v>
      </c>
      <c r="O1685" t="s">
        <v>58</v>
      </c>
      <c r="P1685" t="s">
        <v>26</v>
      </c>
      <c r="Q1685" t="s">
        <v>33</v>
      </c>
      <c r="R1685" t="s">
        <v>24</v>
      </c>
      <c r="S1685" t="s">
        <v>2386</v>
      </c>
      <c r="T1685" t="s">
        <v>2385</v>
      </c>
    </row>
    <row r="1686" spans="1:20" x14ac:dyDescent="0.25">
      <c r="A1686" t="s">
        <v>148</v>
      </c>
      <c r="B1686" t="s">
        <v>149</v>
      </c>
      <c r="C1686">
        <v>50</v>
      </c>
      <c r="D1686">
        <v>1</v>
      </c>
      <c r="E1686" t="s">
        <v>2387</v>
      </c>
      <c r="F1686">
        <v>200</v>
      </c>
      <c r="G1686">
        <v>0</v>
      </c>
      <c r="H1686" t="s">
        <v>47</v>
      </c>
      <c r="I1686" t="s">
        <v>2388</v>
      </c>
      <c r="J1686" t="s">
        <v>344</v>
      </c>
      <c r="K1686" t="s">
        <v>23</v>
      </c>
      <c r="L1686" t="s">
        <v>24</v>
      </c>
      <c r="M1686" t="s">
        <v>2389</v>
      </c>
      <c r="N1686" t="s">
        <v>23</v>
      </c>
      <c r="O1686" t="s">
        <v>25</v>
      </c>
      <c r="P1686" t="s">
        <v>26</v>
      </c>
      <c r="Q1686" t="s">
        <v>27</v>
      </c>
      <c r="R1686" t="s">
        <v>24</v>
      </c>
      <c r="S1686" t="s">
        <v>2390</v>
      </c>
      <c r="T1686" t="s">
        <v>2391</v>
      </c>
    </row>
    <row r="1687" spans="1:20" x14ac:dyDescent="0.25">
      <c r="A1687" t="s">
        <v>152</v>
      </c>
      <c r="B1687" t="s">
        <v>153</v>
      </c>
      <c r="C1687">
        <v>50</v>
      </c>
      <c r="D1687">
        <v>1</v>
      </c>
      <c r="E1687" t="s">
        <v>2387</v>
      </c>
      <c r="F1687">
        <v>200</v>
      </c>
      <c r="G1687">
        <v>0</v>
      </c>
      <c r="H1687" t="s">
        <v>47</v>
      </c>
      <c r="I1687" t="s">
        <v>2388</v>
      </c>
      <c r="J1687" t="s">
        <v>344</v>
      </c>
      <c r="K1687" t="s">
        <v>23</v>
      </c>
      <c r="L1687" t="s">
        <v>24</v>
      </c>
      <c r="M1687" t="s">
        <v>2389</v>
      </c>
      <c r="N1687" t="s">
        <v>23</v>
      </c>
      <c r="O1687" t="s">
        <v>25</v>
      </c>
      <c r="P1687" t="s">
        <v>26</v>
      </c>
      <c r="Q1687" t="s">
        <v>27</v>
      </c>
      <c r="R1687" t="s">
        <v>24</v>
      </c>
      <c r="S1687" t="s">
        <v>2390</v>
      </c>
      <c r="T1687" t="s">
        <v>2391</v>
      </c>
    </row>
    <row r="1688" spans="1:20" x14ac:dyDescent="0.25">
      <c r="A1688" t="s">
        <v>34</v>
      </c>
      <c r="B1688" t="s">
        <v>35</v>
      </c>
      <c r="C1688">
        <v>50</v>
      </c>
      <c r="D1688">
        <v>1</v>
      </c>
      <c r="E1688" t="s">
        <v>2387</v>
      </c>
      <c r="F1688">
        <v>200</v>
      </c>
      <c r="G1688">
        <v>0</v>
      </c>
      <c r="H1688" t="s">
        <v>47</v>
      </c>
      <c r="I1688" t="s">
        <v>2388</v>
      </c>
      <c r="J1688" t="s">
        <v>344</v>
      </c>
      <c r="K1688" t="s">
        <v>23</v>
      </c>
      <c r="L1688" t="s">
        <v>24</v>
      </c>
      <c r="M1688" t="s">
        <v>2389</v>
      </c>
      <c r="N1688" t="s">
        <v>23</v>
      </c>
      <c r="O1688" t="s">
        <v>25</v>
      </c>
      <c r="P1688" t="s">
        <v>26</v>
      </c>
      <c r="Q1688" t="s">
        <v>27</v>
      </c>
      <c r="R1688" t="s">
        <v>24</v>
      </c>
      <c r="S1688" t="s">
        <v>2390</v>
      </c>
      <c r="T1688" t="s">
        <v>2391</v>
      </c>
    </row>
    <row r="1689" spans="1:20" x14ac:dyDescent="0.25">
      <c r="A1689" t="s">
        <v>38</v>
      </c>
      <c r="B1689" t="s">
        <v>39</v>
      </c>
      <c r="C1689">
        <v>50</v>
      </c>
      <c r="D1689">
        <v>1</v>
      </c>
      <c r="E1689" t="s">
        <v>2387</v>
      </c>
      <c r="F1689">
        <v>200</v>
      </c>
      <c r="G1689">
        <v>0</v>
      </c>
      <c r="H1689" t="s">
        <v>47</v>
      </c>
      <c r="I1689" t="s">
        <v>2388</v>
      </c>
      <c r="J1689" t="s">
        <v>344</v>
      </c>
      <c r="K1689" t="s">
        <v>23</v>
      </c>
      <c r="L1689" t="s">
        <v>24</v>
      </c>
      <c r="M1689" t="s">
        <v>2389</v>
      </c>
      <c r="N1689" t="s">
        <v>23</v>
      </c>
      <c r="O1689" t="s">
        <v>25</v>
      </c>
      <c r="P1689" t="s">
        <v>26</v>
      </c>
      <c r="Q1689" t="s">
        <v>27</v>
      </c>
      <c r="R1689" t="s">
        <v>24</v>
      </c>
      <c r="S1689" t="s">
        <v>2390</v>
      </c>
      <c r="T1689" t="s">
        <v>2391</v>
      </c>
    </row>
    <row r="1690" spans="1:20" x14ac:dyDescent="0.25">
      <c r="A1690" t="s">
        <v>59</v>
      </c>
      <c r="B1690" t="s">
        <v>60</v>
      </c>
      <c r="C1690">
        <v>50</v>
      </c>
      <c r="D1690">
        <v>1</v>
      </c>
      <c r="E1690" t="s">
        <v>2387</v>
      </c>
      <c r="F1690">
        <v>200</v>
      </c>
      <c r="G1690">
        <v>0</v>
      </c>
      <c r="H1690" t="s">
        <v>47</v>
      </c>
      <c r="I1690" t="s">
        <v>2388</v>
      </c>
      <c r="J1690" t="s">
        <v>344</v>
      </c>
      <c r="K1690" t="s">
        <v>23</v>
      </c>
      <c r="L1690" t="s">
        <v>24</v>
      </c>
      <c r="M1690" t="s">
        <v>2389</v>
      </c>
      <c r="N1690" t="s">
        <v>23</v>
      </c>
      <c r="O1690" t="s">
        <v>25</v>
      </c>
      <c r="P1690" t="s">
        <v>26</v>
      </c>
      <c r="Q1690" t="s">
        <v>27</v>
      </c>
      <c r="R1690" t="s">
        <v>24</v>
      </c>
      <c r="S1690" t="s">
        <v>2390</v>
      </c>
      <c r="T1690" t="s">
        <v>2391</v>
      </c>
    </row>
    <row r="1691" spans="1:20" x14ac:dyDescent="0.25">
      <c r="A1691" t="s">
        <v>36</v>
      </c>
      <c r="B1691" t="s">
        <v>37</v>
      </c>
      <c r="C1691">
        <v>50</v>
      </c>
      <c r="D1691">
        <v>1</v>
      </c>
      <c r="E1691" t="s">
        <v>2387</v>
      </c>
      <c r="F1691">
        <v>200</v>
      </c>
      <c r="G1691">
        <v>0</v>
      </c>
      <c r="H1691" t="s">
        <v>47</v>
      </c>
      <c r="I1691" t="s">
        <v>2388</v>
      </c>
      <c r="J1691" t="s">
        <v>344</v>
      </c>
      <c r="K1691" t="s">
        <v>23</v>
      </c>
      <c r="L1691" t="s">
        <v>24</v>
      </c>
      <c r="M1691" t="s">
        <v>2389</v>
      </c>
      <c r="N1691" t="s">
        <v>23</v>
      </c>
      <c r="O1691" t="s">
        <v>25</v>
      </c>
      <c r="P1691" t="s">
        <v>26</v>
      </c>
      <c r="Q1691" t="s">
        <v>27</v>
      </c>
      <c r="R1691" t="s">
        <v>24</v>
      </c>
      <c r="S1691" t="s">
        <v>2390</v>
      </c>
      <c r="T1691" t="s">
        <v>2391</v>
      </c>
    </row>
    <row r="1692" spans="1:20" x14ac:dyDescent="0.25">
      <c r="A1692" t="s">
        <v>46</v>
      </c>
      <c r="B1692" t="s">
        <v>56</v>
      </c>
      <c r="C1692">
        <v>66.333333333333329</v>
      </c>
      <c r="D1692">
        <v>6</v>
      </c>
      <c r="E1692" t="s">
        <v>2392</v>
      </c>
      <c r="F1692">
        <v>398</v>
      </c>
      <c r="G1692">
        <v>0</v>
      </c>
      <c r="H1692" t="s">
        <v>47</v>
      </c>
      <c r="I1692" t="s">
        <v>2036</v>
      </c>
      <c r="J1692" t="s">
        <v>2038</v>
      </c>
      <c r="K1692" t="s">
        <v>1206</v>
      </c>
      <c r="L1692" t="s">
        <v>1586</v>
      </c>
      <c r="M1692" t="s">
        <v>2389</v>
      </c>
      <c r="N1692" t="s">
        <v>23</v>
      </c>
      <c r="O1692" t="s">
        <v>63</v>
      </c>
      <c r="P1692" t="s">
        <v>54</v>
      </c>
      <c r="Q1692" t="s">
        <v>55</v>
      </c>
      <c r="R1692" t="s">
        <v>24</v>
      </c>
      <c r="S1692" t="s">
        <v>2393</v>
      </c>
      <c r="T1692" t="s">
        <v>2394</v>
      </c>
    </row>
    <row r="1693" spans="1:20" x14ac:dyDescent="0.25">
      <c r="A1693" t="s">
        <v>36</v>
      </c>
      <c r="B1693" t="s">
        <v>37</v>
      </c>
      <c r="C1693">
        <v>33</v>
      </c>
      <c r="D1693">
        <v>1</v>
      </c>
      <c r="E1693" t="s">
        <v>2395</v>
      </c>
      <c r="F1693">
        <v>195</v>
      </c>
      <c r="G1693">
        <v>45</v>
      </c>
      <c r="H1693" t="s">
        <v>47</v>
      </c>
      <c r="I1693" t="s">
        <v>2396</v>
      </c>
      <c r="J1693" t="s">
        <v>2397</v>
      </c>
      <c r="K1693" t="s">
        <v>2398</v>
      </c>
      <c r="L1693" t="s">
        <v>2399</v>
      </c>
      <c r="M1693" t="s">
        <v>2400</v>
      </c>
      <c r="N1693" t="s">
        <v>23</v>
      </c>
      <c r="O1693" t="s">
        <v>48</v>
      </c>
      <c r="P1693" t="s">
        <v>49</v>
      </c>
      <c r="Q1693" t="s">
        <v>50</v>
      </c>
      <c r="R1693" t="s">
        <v>24</v>
      </c>
      <c r="S1693" t="s">
        <v>2401</v>
      </c>
      <c r="T1693" t="s">
        <v>2400</v>
      </c>
    </row>
    <row r="1694" spans="1:20" x14ac:dyDescent="0.25">
      <c r="A1694" t="s">
        <v>34</v>
      </c>
      <c r="B1694" t="s">
        <v>35</v>
      </c>
      <c r="C1694">
        <v>33</v>
      </c>
      <c r="D1694">
        <v>1</v>
      </c>
      <c r="E1694" t="s">
        <v>2395</v>
      </c>
      <c r="F1694">
        <v>195</v>
      </c>
      <c r="G1694">
        <v>45</v>
      </c>
      <c r="H1694" t="s">
        <v>47</v>
      </c>
      <c r="I1694" t="s">
        <v>2396</v>
      </c>
      <c r="J1694" t="s">
        <v>2397</v>
      </c>
      <c r="K1694" t="s">
        <v>2398</v>
      </c>
      <c r="L1694" t="s">
        <v>2399</v>
      </c>
      <c r="M1694" t="s">
        <v>2400</v>
      </c>
      <c r="N1694" t="s">
        <v>23</v>
      </c>
      <c r="O1694" t="s">
        <v>48</v>
      </c>
      <c r="P1694" t="s">
        <v>49</v>
      </c>
      <c r="Q1694" t="s">
        <v>50</v>
      </c>
      <c r="R1694" t="s">
        <v>24</v>
      </c>
      <c r="S1694" t="s">
        <v>2401</v>
      </c>
      <c r="T1694" t="s">
        <v>2400</v>
      </c>
    </row>
    <row r="1695" spans="1:20" x14ac:dyDescent="0.25">
      <c r="A1695" t="s">
        <v>38</v>
      </c>
      <c r="B1695" t="s">
        <v>39</v>
      </c>
      <c r="C1695">
        <v>34</v>
      </c>
      <c r="D1695">
        <v>1</v>
      </c>
      <c r="E1695" t="s">
        <v>2395</v>
      </c>
      <c r="F1695">
        <v>195</v>
      </c>
      <c r="G1695">
        <v>45</v>
      </c>
      <c r="H1695" t="s">
        <v>47</v>
      </c>
      <c r="I1695" t="s">
        <v>2396</v>
      </c>
      <c r="J1695" t="s">
        <v>2397</v>
      </c>
      <c r="K1695" t="s">
        <v>2398</v>
      </c>
      <c r="L1695" t="s">
        <v>2399</v>
      </c>
      <c r="M1695" t="s">
        <v>2400</v>
      </c>
      <c r="N1695" t="s">
        <v>23</v>
      </c>
      <c r="O1695" t="s">
        <v>48</v>
      </c>
      <c r="P1695" t="s">
        <v>49</v>
      </c>
      <c r="Q1695" t="s">
        <v>50</v>
      </c>
      <c r="R1695" t="s">
        <v>24</v>
      </c>
      <c r="S1695" t="s">
        <v>2401</v>
      </c>
      <c r="T1695" t="s">
        <v>2400</v>
      </c>
    </row>
    <row r="1696" spans="1:20" x14ac:dyDescent="0.25">
      <c r="A1696" t="s">
        <v>20</v>
      </c>
      <c r="B1696" t="s">
        <v>21</v>
      </c>
      <c r="C1696">
        <v>50</v>
      </c>
      <c r="D1696">
        <v>1</v>
      </c>
      <c r="E1696" t="s">
        <v>2402</v>
      </c>
      <c r="F1696">
        <v>145</v>
      </c>
      <c r="G1696">
        <v>45</v>
      </c>
      <c r="H1696" t="s">
        <v>22</v>
      </c>
      <c r="I1696" t="s">
        <v>2403</v>
      </c>
      <c r="J1696" t="s">
        <v>327</v>
      </c>
      <c r="K1696" t="s">
        <v>23</v>
      </c>
      <c r="L1696" t="s">
        <v>24</v>
      </c>
      <c r="M1696" t="s">
        <v>2404</v>
      </c>
      <c r="N1696" t="s">
        <v>23</v>
      </c>
      <c r="O1696" t="s">
        <v>25</v>
      </c>
      <c r="P1696" t="s">
        <v>26</v>
      </c>
      <c r="Q1696" t="s">
        <v>27</v>
      </c>
      <c r="R1696" t="s">
        <v>24</v>
      </c>
      <c r="S1696" t="s">
        <v>2405</v>
      </c>
      <c r="T1696" t="s">
        <v>2404</v>
      </c>
    </row>
    <row r="1697" spans="1:20" x14ac:dyDescent="0.25">
      <c r="A1697" t="s">
        <v>28</v>
      </c>
      <c r="B1697" t="s">
        <v>29</v>
      </c>
      <c r="C1697">
        <v>50</v>
      </c>
      <c r="D1697">
        <v>1</v>
      </c>
      <c r="E1697" t="s">
        <v>2402</v>
      </c>
      <c r="F1697">
        <v>145</v>
      </c>
      <c r="G1697">
        <v>45</v>
      </c>
      <c r="H1697" t="s">
        <v>22</v>
      </c>
      <c r="I1697" t="s">
        <v>2403</v>
      </c>
      <c r="J1697" t="s">
        <v>327</v>
      </c>
      <c r="K1697" t="s">
        <v>23</v>
      </c>
      <c r="L1697" t="s">
        <v>24</v>
      </c>
      <c r="M1697" t="s">
        <v>2404</v>
      </c>
      <c r="N1697" t="s">
        <v>23</v>
      </c>
      <c r="O1697" t="s">
        <v>25</v>
      </c>
      <c r="P1697" t="s">
        <v>26</v>
      </c>
      <c r="Q1697" t="s">
        <v>27</v>
      </c>
      <c r="R1697" t="s">
        <v>24</v>
      </c>
      <c r="S1697" t="s">
        <v>2405</v>
      </c>
      <c r="T1697" t="s">
        <v>2404</v>
      </c>
    </row>
    <row r="1698" spans="1:20" x14ac:dyDescent="0.25">
      <c r="A1698" t="s">
        <v>30</v>
      </c>
      <c r="B1698" t="s">
        <v>31</v>
      </c>
      <c r="C1698">
        <v>50</v>
      </c>
      <c r="D1698">
        <v>1</v>
      </c>
      <c r="E1698" t="s">
        <v>2402</v>
      </c>
      <c r="F1698">
        <v>145</v>
      </c>
      <c r="G1698">
        <v>45</v>
      </c>
      <c r="H1698" t="s">
        <v>22</v>
      </c>
      <c r="I1698" t="s">
        <v>2403</v>
      </c>
      <c r="J1698" t="s">
        <v>327</v>
      </c>
      <c r="K1698" t="s">
        <v>23</v>
      </c>
      <c r="L1698" t="s">
        <v>24</v>
      </c>
      <c r="M1698" t="s">
        <v>2404</v>
      </c>
      <c r="N1698" t="s">
        <v>23</v>
      </c>
      <c r="O1698" t="s">
        <v>25</v>
      </c>
      <c r="P1698" t="s">
        <v>26</v>
      </c>
      <c r="Q1698" t="s">
        <v>27</v>
      </c>
      <c r="R1698" t="s">
        <v>24</v>
      </c>
      <c r="S1698" t="s">
        <v>2405</v>
      </c>
      <c r="T1698" t="s">
        <v>2404</v>
      </c>
    </row>
    <row r="1699" spans="1:20" x14ac:dyDescent="0.25">
      <c r="A1699" t="s">
        <v>46</v>
      </c>
      <c r="B1699" t="s">
        <v>56</v>
      </c>
      <c r="C1699">
        <v>66.333333333333329</v>
      </c>
      <c r="D1699">
        <v>3</v>
      </c>
      <c r="E1699" t="s">
        <v>2406</v>
      </c>
      <c r="F1699">
        <v>199</v>
      </c>
      <c r="G1699">
        <v>0</v>
      </c>
      <c r="H1699" t="s">
        <v>47</v>
      </c>
      <c r="I1699" t="s">
        <v>2407</v>
      </c>
      <c r="J1699" t="s">
        <v>2408</v>
      </c>
      <c r="K1699" t="s">
        <v>1236</v>
      </c>
      <c r="L1699" t="s">
        <v>2039</v>
      </c>
      <c r="M1699" t="s">
        <v>2409</v>
      </c>
      <c r="N1699" t="s">
        <v>23</v>
      </c>
      <c r="O1699" t="s">
        <v>63</v>
      </c>
      <c r="P1699" t="s">
        <v>54</v>
      </c>
      <c r="Q1699" t="s">
        <v>55</v>
      </c>
      <c r="R1699" t="s">
        <v>24</v>
      </c>
      <c r="S1699" t="s">
        <v>2410</v>
      </c>
      <c r="T1699" t="s">
        <v>2411</v>
      </c>
    </row>
    <row r="1700" spans="1:20" x14ac:dyDescent="0.25">
      <c r="A1700" t="s">
        <v>46</v>
      </c>
      <c r="B1700" t="s">
        <v>56</v>
      </c>
      <c r="C1700">
        <v>66.333333333333329</v>
      </c>
      <c r="D1700">
        <v>3</v>
      </c>
      <c r="E1700" t="s">
        <v>2412</v>
      </c>
      <c r="F1700">
        <v>199</v>
      </c>
      <c r="G1700">
        <v>0</v>
      </c>
      <c r="H1700" t="s">
        <v>47</v>
      </c>
      <c r="I1700" t="s">
        <v>2407</v>
      </c>
      <c r="J1700" t="s">
        <v>2408</v>
      </c>
      <c r="K1700" t="s">
        <v>1236</v>
      </c>
      <c r="L1700" t="s">
        <v>2039</v>
      </c>
      <c r="M1700" t="s">
        <v>2413</v>
      </c>
      <c r="N1700" t="s">
        <v>23</v>
      </c>
      <c r="O1700" t="s">
        <v>63</v>
      </c>
      <c r="P1700" t="s">
        <v>54</v>
      </c>
      <c r="Q1700" t="s">
        <v>55</v>
      </c>
      <c r="R1700" t="s">
        <v>24</v>
      </c>
      <c r="S1700" t="s">
        <v>2414</v>
      </c>
      <c r="T1700" t="s">
        <v>2415</v>
      </c>
    </row>
    <row r="1701" spans="1:20" x14ac:dyDescent="0.25">
      <c r="A1701" t="s">
        <v>46</v>
      </c>
      <c r="B1701" t="s">
        <v>56</v>
      </c>
      <c r="C1701">
        <v>66.333333333333329</v>
      </c>
      <c r="D1701">
        <v>3</v>
      </c>
      <c r="E1701" t="s">
        <v>2416</v>
      </c>
      <c r="F1701">
        <v>199</v>
      </c>
      <c r="G1701">
        <v>0</v>
      </c>
      <c r="H1701" t="s">
        <v>47</v>
      </c>
      <c r="I1701" t="s">
        <v>2407</v>
      </c>
      <c r="J1701" t="s">
        <v>2408</v>
      </c>
      <c r="K1701" t="s">
        <v>1236</v>
      </c>
      <c r="L1701" t="s">
        <v>2039</v>
      </c>
      <c r="M1701" t="s">
        <v>2417</v>
      </c>
      <c r="N1701" t="s">
        <v>23</v>
      </c>
      <c r="O1701" t="s">
        <v>63</v>
      </c>
      <c r="P1701" t="s">
        <v>54</v>
      </c>
      <c r="Q1701" t="s">
        <v>55</v>
      </c>
      <c r="R1701" t="s">
        <v>24</v>
      </c>
      <c r="S1701" t="s">
        <v>2418</v>
      </c>
      <c r="T1701" t="s">
        <v>2419</v>
      </c>
    </row>
    <row r="1702" spans="1:20" x14ac:dyDescent="0.25">
      <c r="A1702" t="s">
        <v>46</v>
      </c>
      <c r="B1702" t="s">
        <v>56</v>
      </c>
      <c r="C1702">
        <v>66.333333333333329</v>
      </c>
      <c r="D1702">
        <v>3</v>
      </c>
      <c r="E1702" t="s">
        <v>2420</v>
      </c>
      <c r="F1702">
        <v>199</v>
      </c>
      <c r="G1702">
        <v>0</v>
      </c>
      <c r="H1702" t="s">
        <v>47</v>
      </c>
      <c r="I1702" t="s">
        <v>2407</v>
      </c>
      <c r="J1702" t="s">
        <v>2408</v>
      </c>
      <c r="K1702" t="s">
        <v>1236</v>
      </c>
      <c r="L1702" t="s">
        <v>2039</v>
      </c>
      <c r="M1702" t="s">
        <v>2385</v>
      </c>
      <c r="N1702" t="s">
        <v>23</v>
      </c>
      <c r="O1702" t="s">
        <v>63</v>
      </c>
      <c r="P1702" t="s">
        <v>54</v>
      </c>
      <c r="Q1702" t="s">
        <v>55</v>
      </c>
      <c r="R1702" t="s">
        <v>24</v>
      </c>
      <c r="S1702" t="s">
        <v>2421</v>
      </c>
      <c r="T1702" t="s">
        <v>2422</v>
      </c>
    </row>
    <row r="1703" spans="1:20" x14ac:dyDescent="0.25">
      <c r="A1703" t="s">
        <v>46</v>
      </c>
      <c r="B1703" t="s">
        <v>56</v>
      </c>
      <c r="C1703">
        <v>66.333333333333329</v>
      </c>
      <c r="D1703">
        <v>3</v>
      </c>
      <c r="E1703" t="s">
        <v>2423</v>
      </c>
      <c r="F1703">
        <v>199</v>
      </c>
      <c r="G1703">
        <v>0</v>
      </c>
      <c r="H1703" t="s">
        <v>47</v>
      </c>
      <c r="I1703" t="s">
        <v>2407</v>
      </c>
      <c r="J1703" t="s">
        <v>2408</v>
      </c>
      <c r="K1703" t="s">
        <v>1236</v>
      </c>
      <c r="L1703" t="s">
        <v>2039</v>
      </c>
      <c r="M1703" t="s">
        <v>2424</v>
      </c>
      <c r="N1703" t="s">
        <v>23</v>
      </c>
      <c r="O1703" t="s">
        <v>63</v>
      </c>
      <c r="P1703" t="s">
        <v>54</v>
      </c>
      <c r="Q1703" t="s">
        <v>55</v>
      </c>
      <c r="R1703" t="s">
        <v>24</v>
      </c>
      <c r="S1703" t="s">
        <v>2425</v>
      </c>
      <c r="T1703" t="s">
        <v>2422</v>
      </c>
    </row>
    <row r="1704" spans="1:20" x14ac:dyDescent="0.25">
      <c r="A1704" t="s">
        <v>148</v>
      </c>
      <c r="B1704" t="s">
        <v>149</v>
      </c>
      <c r="C1704">
        <v>50</v>
      </c>
      <c r="D1704">
        <v>1</v>
      </c>
      <c r="E1704" t="s">
        <v>2426</v>
      </c>
      <c r="F1704">
        <v>200</v>
      </c>
      <c r="G1704">
        <v>0</v>
      </c>
      <c r="H1704" t="s">
        <v>47</v>
      </c>
      <c r="I1704" t="s">
        <v>2427</v>
      </c>
      <c r="J1704" t="s">
        <v>1326</v>
      </c>
      <c r="K1704" t="s">
        <v>23</v>
      </c>
      <c r="L1704" t="s">
        <v>24</v>
      </c>
      <c r="M1704" t="s">
        <v>2428</v>
      </c>
      <c r="N1704" t="s">
        <v>23</v>
      </c>
      <c r="O1704" t="s">
        <v>25</v>
      </c>
      <c r="P1704" t="s">
        <v>26</v>
      </c>
      <c r="Q1704" t="s">
        <v>27</v>
      </c>
      <c r="R1704" t="s">
        <v>24</v>
      </c>
      <c r="S1704" t="s">
        <v>2429</v>
      </c>
      <c r="T1704" t="s">
        <v>2428</v>
      </c>
    </row>
    <row r="1705" spans="1:20" x14ac:dyDescent="0.25">
      <c r="A1705" t="s">
        <v>152</v>
      </c>
      <c r="B1705" t="s">
        <v>153</v>
      </c>
      <c r="C1705">
        <v>50</v>
      </c>
      <c r="D1705">
        <v>1</v>
      </c>
      <c r="E1705" t="s">
        <v>2426</v>
      </c>
      <c r="F1705">
        <v>200</v>
      </c>
      <c r="G1705">
        <v>0</v>
      </c>
      <c r="H1705" t="s">
        <v>47</v>
      </c>
      <c r="I1705" t="s">
        <v>2427</v>
      </c>
      <c r="J1705" t="s">
        <v>1326</v>
      </c>
      <c r="K1705" t="s">
        <v>23</v>
      </c>
      <c r="L1705" t="s">
        <v>24</v>
      </c>
      <c r="M1705" t="s">
        <v>2428</v>
      </c>
      <c r="N1705" t="s">
        <v>23</v>
      </c>
      <c r="O1705" t="s">
        <v>25</v>
      </c>
      <c r="P1705" t="s">
        <v>26</v>
      </c>
      <c r="Q1705" t="s">
        <v>27</v>
      </c>
      <c r="R1705" t="s">
        <v>24</v>
      </c>
      <c r="S1705" t="s">
        <v>2429</v>
      </c>
      <c r="T1705" t="s">
        <v>2428</v>
      </c>
    </row>
    <row r="1706" spans="1:20" x14ac:dyDescent="0.25">
      <c r="A1706" t="s">
        <v>34</v>
      </c>
      <c r="B1706" t="s">
        <v>35</v>
      </c>
      <c r="C1706">
        <v>50</v>
      </c>
      <c r="D1706">
        <v>1</v>
      </c>
      <c r="E1706" t="s">
        <v>2426</v>
      </c>
      <c r="F1706">
        <v>200</v>
      </c>
      <c r="G1706">
        <v>0</v>
      </c>
      <c r="H1706" t="s">
        <v>47</v>
      </c>
      <c r="I1706" t="s">
        <v>2427</v>
      </c>
      <c r="J1706" t="s">
        <v>1326</v>
      </c>
      <c r="K1706" t="s">
        <v>23</v>
      </c>
      <c r="L1706" t="s">
        <v>24</v>
      </c>
      <c r="M1706" t="s">
        <v>2428</v>
      </c>
      <c r="N1706" t="s">
        <v>23</v>
      </c>
      <c r="O1706" t="s">
        <v>25</v>
      </c>
      <c r="P1706" t="s">
        <v>26</v>
      </c>
      <c r="Q1706" t="s">
        <v>27</v>
      </c>
      <c r="R1706" t="s">
        <v>24</v>
      </c>
      <c r="S1706" t="s">
        <v>2429</v>
      </c>
      <c r="T1706" t="s">
        <v>2428</v>
      </c>
    </row>
    <row r="1707" spans="1:20" x14ac:dyDescent="0.25">
      <c r="A1707" t="s">
        <v>38</v>
      </c>
      <c r="B1707" t="s">
        <v>39</v>
      </c>
      <c r="C1707">
        <v>50</v>
      </c>
      <c r="D1707">
        <v>1</v>
      </c>
      <c r="E1707" t="s">
        <v>2426</v>
      </c>
      <c r="F1707">
        <v>200</v>
      </c>
      <c r="G1707">
        <v>0</v>
      </c>
      <c r="H1707" t="s">
        <v>47</v>
      </c>
      <c r="I1707" t="s">
        <v>2427</v>
      </c>
      <c r="J1707" t="s">
        <v>1326</v>
      </c>
      <c r="K1707" t="s">
        <v>23</v>
      </c>
      <c r="L1707" t="s">
        <v>24</v>
      </c>
      <c r="M1707" t="s">
        <v>2428</v>
      </c>
      <c r="N1707" t="s">
        <v>23</v>
      </c>
      <c r="O1707" t="s">
        <v>25</v>
      </c>
      <c r="P1707" t="s">
        <v>26</v>
      </c>
      <c r="Q1707" t="s">
        <v>27</v>
      </c>
      <c r="R1707" t="s">
        <v>24</v>
      </c>
      <c r="S1707" t="s">
        <v>2429</v>
      </c>
      <c r="T1707" t="s">
        <v>2428</v>
      </c>
    </row>
    <row r="1708" spans="1:20" x14ac:dyDescent="0.25">
      <c r="A1708" t="s">
        <v>59</v>
      </c>
      <c r="B1708" t="s">
        <v>60</v>
      </c>
      <c r="C1708">
        <v>50</v>
      </c>
      <c r="D1708">
        <v>1</v>
      </c>
      <c r="E1708" t="s">
        <v>2426</v>
      </c>
      <c r="F1708">
        <v>200</v>
      </c>
      <c r="G1708">
        <v>0</v>
      </c>
      <c r="H1708" t="s">
        <v>47</v>
      </c>
      <c r="I1708" t="s">
        <v>2427</v>
      </c>
      <c r="J1708" t="s">
        <v>1326</v>
      </c>
      <c r="K1708" t="s">
        <v>23</v>
      </c>
      <c r="L1708" t="s">
        <v>24</v>
      </c>
      <c r="M1708" t="s">
        <v>2428</v>
      </c>
      <c r="N1708" t="s">
        <v>23</v>
      </c>
      <c r="O1708" t="s">
        <v>25</v>
      </c>
      <c r="P1708" t="s">
        <v>26</v>
      </c>
      <c r="Q1708" t="s">
        <v>27</v>
      </c>
      <c r="R1708" t="s">
        <v>24</v>
      </c>
      <c r="S1708" t="s">
        <v>2429</v>
      </c>
      <c r="T1708" t="s">
        <v>2428</v>
      </c>
    </row>
    <row r="1709" spans="1:20" x14ac:dyDescent="0.25">
      <c r="A1709" t="s">
        <v>36</v>
      </c>
      <c r="B1709" t="s">
        <v>37</v>
      </c>
      <c r="C1709">
        <v>50</v>
      </c>
      <c r="D1709">
        <v>1</v>
      </c>
      <c r="E1709" t="s">
        <v>2426</v>
      </c>
      <c r="F1709">
        <v>200</v>
      </c>
      <c r="G1709">
        <v>0</v>
      </c>
      <c r="H1709" t="s">
        <v>47</v>
      </c>
      <c r="I1709" t="s">
        <v>2427</v>
      </c>
      <c r="J1709" t="s">
        <v>1326</v>
      </c>
      <c r="K1709" t="s">
        <v>23</v>
      </c>
      <c r="L1709" t="s">
        <v>24</v>
      </c>
      <c r="M1709" t="s">
        <v>2428</v>
      </c>
      <c r="N1709" t="s">
        <v>23</v>
      </c>
      <c r="O1709" t="s">
        <v>25</v>
      </c>
      <c r="P1709" t="s">
        <v>26</v>
      </c>
      <c r="Q1709" t="s">
        <v>27</v>
      </c>
      <c r="R1709" t="s">
        <v>24</v>
      </c>
      <c r="S1709" t="s">
        <v>2429</v>
      </c>
      <c r="T1709" t="s">
        <v>2428</v>
      </c>
    </row>
    <row r="1710" spans="1:20" x14ac:dyDescent="0.25">
      <c r="A1710" t="s">
        <v>42</v>
      </c>
      <c r="B1710" t="s">
        <v>43</v>
      </c>
      <c r="C1710">
        <v>30</v>
      </c>
      <c r="D1710">
        <v>3</v>
      </c>
      <c r="E1710" t="s">
        <v>2430</v>
      </c>
      <c r="F1710">
        <v>200</v>
      </c>
      <c r="G1710">
        <v>0</v>
      </c>
      <c r="H1710" t="s">
        <v>1162</v>
      </c>
      <c r="I1710" t="s">
        <v>2431</v>
      </c>
      <c r="J1710" t="s">
        <v>327</v>
      </c>
      <c r="K1710" t="s">
        <v>23</v>
      </c>
      <c r="L1710" t="s">
        <v>24</v>
      </c>
      <c r="M1710" t="s">
        <v>2432</v>
      </c>
      <c r="N1710" t="s">
        <v>23</v>
      </c>
      <c r="O1710" t="s">
        <v>307</v>
      </c>
      <c r="P1710" t="s">
        <v>26</v>
      </c>
      <c r="Q1710" t="s">
        <v>27</v>
      </c>
      <c r="R1710" t="s">
        <v>24</v>
      </c>
      <c r="S1710" t="s">
        <v>2433</v>
      </c>
      <c r="T1710" t="s">
        <v>2432</v>
      </c>
    </row>
    <row r="1711" spans="1:20" x14ac:dyDescent="0.25">
      <c r="A1711" t="s">
        <v>44</v>
      </c>
      <c r="B1711" t="s">
        <v>45</v>
      </c>
      <c r="C1711">
        <v>36.666666666666664</v>
      </c>
      <c r="D1711">
        <v>3</v>
      </c>
      <c r="E1711" t="s">
        <v>2430</v>
      </c>
      <c r="F1711">
        <v>200</v>
      </c>
      <c r="G1711">
        <v>0</v>
      </c>
      <c r="H1711" t="s">
        <v>1162</v>
      </c>
      <c r="I1711" t="s">
        <v>2431</v>
      </c>
      <c r="J1711" t="s">
        <v>327</v>
      </c>
      <c r="K1711" t="s">
        <v>23</v>
      </c>
      <c r="L1711" t="s">
        <v>24</v>
      </c>
      <c r="M1711" t="s">
        <v>2432</v>
      </c>
      <c r="N1711" t="s">
        <v>23</v>
      </c>
      <c r="O1711" t="s">
        <v>307</v>
      </c>
      <c r="P1711" t="s">
        <v>26</v>
      </c>
      <c r="Q1711" t="s">
        <v>27</v>
      </c>
      <c r="R1711" t="s">
        <v>24</v>
      </c>
      <c r="S1711" t="s">
        <v>2433</v>
      </c>
      <c r="T1711" t="s">
        <v>2432</v>
      </c>
    </row>
    <row r="1712" spans="1:20" x14ac:dyDescent="0.25">
      <c r="A1712" t="s">
        <v>42</v>
      </c>
      <c r="B1712" t="s">
        <v>43</v>
      </c>
      <c r="C1712">
        <v>30</v>
      </c>
      <c r="D1712">
        <v>3</v>
      </c>
      <c r="E1712" t="s">
        <v>2434</v>
      </c>
      <c r="F1712">
        <v>200</v>
      </c>
      <c r="G1712">
        <v>0</v>
      </c>
      <c r="H1712" t="s">
        <v>47</v>
      </c>
      <c r="I1712" t="s">
        <v>1218</v>
      </c>
      <c r="J1712" t="s">
        <v>317</v>
      </c>
      <c r="K1712" t="s">
        <v>23</v>
      </c>
      <c r="L1712" t="s">
        <v>24</v>
      </c>
      <c r="M1712" t="s">
        <v>2435</v>
      </c>
      <c r="N1712" t="s">
        <v>23</v>
      </c>
      <c r="O1712" t="s">
        <v>25</v>
      </c>
      <c r="P1712" t="s">
        <v>26</v>
      </c>
      <c r="Q1712" t="s">
        <v>27</v>
      </c>
      <c r="R1712" t="s">
        <v>24</v>
      </c>
      <c r="S1712" t="s">
        <v>2436</v>
      </c>
      <c r="T1712" t="s">
        <v>2435</v>
      </c>
    </row>
    <row r="1713" spans="1:20" x14ac:dyDescent="0.25">
      <c r="A1713" t="s">
        <v>44</v>
      </c>
      <c r="B1713" t="s">
        <v>45</v>
      </c>
      <c r="C1713">
        <v>36.666666666666664</v>
      </c>
      <c r="D1713">
        <v>3</v>
      </c>
      <c r="E1713" t="s">
        <v>2434</v>
      </c>
      <c r="F1713">
        <v>200</v>
      </c>
      <c r="G1713">
        <v>0</v>
      </c>
      <c r="H1713" t="s">
        <v>47</v>
      </c>
      <c r="I1713" t="s">
        <v>1218</v>
      </c>
      <c r="J1713" t="s">
        <v>317</v>
      </c>
      <c r="K1713" t="s">
        <v>23</v>
      </c>
      <c r="L1713" t="s">
        <v>24</v>
      </c>
      <c r="M1713" t="s">
        <v>2435</v>
      </c>
      <c r="N1713" t="s">
        <v>23</v>
      </c>
      <c r="O1713" t="s">
        <v>25</v>
      </c>
      <c r="P1713" t="s">
        <v>26</v>
      </c>
      <c r="Q1713" t="s">
        <v>27</v>
      </c>
      <c r="R1713" t="s">
        <v>24</v>
      </c>
      <c r="S1713" t="s">
        <v>2436</v>
      </c>
      <c r="T1713" t="s">
        <v>2435</v>
      </c>
    </row>
    <row r="1714" spans="1:20" x14ac:dyDescent="0.25">
      <c r="A1714" t="s">
        <v>36</v>
      </c>
      <c r="B1714" t="s">
        <v>37</v>
      </c>
      <c r="C1714">
        <v>33</v>
      </c>
      <c r="D1714">
        <v>1</v>
      </c>
      <c r="E1714" t="s">
        <v>2437</v>
      </c>
      <c r="F1714">
        <v>143</v>
      </c>
      <c r="G1714">
        <v>5</v>
      </c>
      <c r="H1714" t="s">
        <v>47</v>
      </c>
      <c r="I1714" t="s">
        <v>2438</v>
      </c>
      <c r="J1714" t="s">
        <v>2439</v>
      </c>
      <c r="K1714" t="s">
        <v>2440</v>
      </c>
      <c r="L1714" t="s">
        <v>2441</v>
      </c>
      <c r="M1714" t="s">
        <v>2442</v>
      </c>
      <c r="N1714" t="s">
        <v>23</v>
      </c>
      <c r="O1714" t="s">
        <v>48</v>
      </c>
      <c r="P1714" t="s">
        <v>49</v>
      </c>
      <c r="Q1714" t="s">
        <v>50</v>
      </c>
      <c r="R1714" t="s">
        <v>24</v>
      </c>
      <c r="S1714" t="s">
        <v>2443</v>
      </c>
      <c r="T1714" t="s">
        <v>2442</v>
      </c>
    </row>
    <row r="1715" spans="1:20" x14ac:dyDescent="0.25">
      <c r="A1715" t="s">
        <v>34</v>
      </c>
      <c r="B1715" t="s">
        <v>35</v>
      </c>
      <c r="C1715">
        <v>33</v>
      </c>
      <c r="D1715">
        <v>1</v>
      </c>
      <c r="E1715" t="s">
        <v>2437</v>
      </c>
      <c r="F1715">
        <v>143</v>
      </c>
      <c r="G1715">
        <v>5</v>
      </c>
      <c r="H1715" t="s">
        <v>47</v>
      </c>
      <c r="I1715" t="s">
        <v>2438</v>
      </c>
      <c r="J1715" t="s">
        <v>2439</v>
      </c>
      <c r="K1715" t="s">
        <v>2440</v>
      </c>
      <c r="L1715" t="s">
        <v>2441</v>
      </c>
      <c r="M1715" t="s">
        <v>2442</v>
      </c>
      <c r="N1715" t="s">
        <v>23</v>
      </c>
      <c r="O1715" t="s">
        <v>48</v>
      </c>
      <c r="P1715" t="s">
        <v>49</v>
      </c>
      <c r="Q1715" t="s">
        <v>50</v>
      </c>
      <c r="R1715" t="s">
        <v>24</v>
      </c>
      <c r="S1715" t="s">
        <v>2443</v>
      </c>
      <c r="T1715" t="s">
        <v>2442</v>
      </c>
    </row>
    <row r="1716" spans="1:20" x14ac:dyDescent="0.25">
      <c r="A1716" t="s">
        <v>38</v>
      </c>
      <c r="B1716" t="s">
        <v>39</v>
      </c>
      <c r="C1716">
        <v>34</v>
      </c>
      <c r="D1716">
        <v>1</v>
      </c>
      <c r="E1716" t="s">
        <v>2437</v>
      </c>
      <c r="F1716">
        <v>143</v>
      </c>
      <c r="G1716">
        <v>5</v>
      </c>
      <c r="H1716" t="s">
        <v>47</v>
      </c>
      <c r="I1716" t="s">
        <v>2438</v>
      </c>
      <c r="J1716" t="s">
        <v>2439</v>
      </c>
      <c r="K1716" t="s">
        <v>2440</v>
      </c>
      <c r="L1716" t="s">
        <v>2441</v>
      </c>
      <c r="M1716" t="s">
        <v>2442</v>
      </c>
      <c r="N1716" t="s">
        <v>23</v>
      </c>
      <c r="O1716" t="s">
        <v>48</v>
      </c>
      <c r="P1716" t="s">
        <v>49</v>
      </c>
      <c r="Q1716" t="s">
        <v>50</v>
      </c>
      <c r="R1716" t="s">
        <v>24</v>
      </c>
      <c r="S1716" t="s">
        <v>2443</v>
      </c>
      <c r="T1716" t="s">
        <v>2442</v>
      </c>
    </row>
    <row r="1717" spans="1:20" x14ac:dyDescent="0.25">
      <c r="A1717" t="s">
        <v>20</v>
      </c>
      <c r="B1717" t="s">
        <v>21</v>
      </c>
      <c r="C1717">
        <v>50</v>
      </c>
      <c r="D1717">
        <v>2</v>
      </c>
      <c r="E1717" t="s">
        <v>2444</v>
      </c>
      <c r="F1717">
        <v>200</v>
      </c>
      <c r="G1717">
        <v>0</v>
      </c>
      <c r="H1717" t="s">
        <v>47</v>
      </c>
      <c r="I1717" t="s">
        <v>2445</v>
      </c>
      <c r="J1717" t="s">
        <v>342</v>
      </c>
      <c r="K1717" t="s">
        <v>23</v>
      </c>
      <c r="L1717" t="s">
        <v>24</v>
      </c>
      <c r="M1717" t="s">
        <v>2446</v>
      </c>
      <c r="N1717" t="s">
        <v>23</v>
      </c>
      <c r="O1717" t="s">
        <v>25</v>
      </c>
      <c r="P1717" t="s">
        <v>26</v>
      </c>
      <c r="Q1717" t="s">
        <v>27</v>
      </c>
      <c r="R1717" t="s">
        <v>24</v>
      </c>
      <c r="S1717" t="s">
        <v>2447</v>
      </c>
      <c r="T1717" t="s">
        <v>2448</v>
      </c>
    </row>
    <row r="1718" spans="1:20" x14ac:dyDescent="0.25">
      <c r="A1718" t="s">
        <v>28</v>
      </c>
      <c r="B1718" t="s">
        <v>29</v>
      </c>
      <c r="C1718">
        <v>50</v>
      </c>
      <c r="D1718">
        <v>2</v>
      </c>
      <c r="E1718" t="s">
        <v>2444</v>
      </c>
      <c r="F1718">
        <v>200</v>
      </c>
      <c r="G1718">
        <v>0</v>
      </c>
      <c r="H1718" t="s">
        <v>47</v>
      </c>
      <c r="I1718" t="s">
        <v>2445</v>
      </c>
      <c r="J1718" t="s">
        <v>342</v>
      </c>
      <c r="K1718" t="s">
        <v>23</v>
      </c>
      <c r="L1718" t="s">
        <v>24</v>
      </c>
      <c r="M1718" t="s">
        <v>2446</v>
      </c>
      <c r="N1718" t="s">
        <v>23</v>
      </c>
      <c r="O1718" t="s">
        <v>25</v>
      </c>
      <c r="P1718" t="s">
        <v>26</v>
      </c>
      <c r="Q1718" t="s">
        <v>27</v>
      </c>
      <c r="R1718" t="s">
        <v>24</v>
      </c>
      <c r="S1718" t="s">
        <v>2447</v>
      </c>
      <c r="T1718" t="s">
        <v>2448</v>
      </c>
    </row>
    <row r="1719" spans="1:20" x14ac:dyDescent="0.25">
      <c r="A1719" t="s">
        <v>30</v>
      </c>
      <c r="B1719" t="s">
        <v>31</v>
      </c>
      <c r="C1719">
        <v>50</v>
      </c>
      <c r="D1719">
        <v>2</v>
      </c>
      <c r="E1719" t="s">
        <v>2444</v>
      </c>
      <c r="F1719">
        <v>200</v>
      </c>
      <c r="G1719">
        <v>0</v>
      </c>
      <c r="H1719" t="s">
        <v>47</v>
      </c>
      <c r="I1719" t="s">
        <v>2445</v>
      </c>
      <c r="J1719" t="s">
        <v>342</v>
      </c>
      <c r="K1719" t="s">
        <v>23</v>
      </c>
      <c r="L1719" t="s">
        <v>24</v>
      </c>
      <c r="M1719" t="s">
        <v>2446</v>
      </c>
      <c r="N1719" t="s">
        <v>23</v>
      </c>
      <c r="O1719" t="s">
        <v>25</v>
      </c>
      <c r="P1719" t="s">
        <v>26</v>
      </c>
      <c r="Q1719" t="s">
        <v>27</v>
      </c>
      <c r="R1719" t="s">
        <v>24</v>
      </c>
      <c r="S1719" t="s">
        <v>2447</v>
      </c>
      <c r="T1719" t="s">
        <v>2448</v>
      </c>
    </row>
    <row r="1720" spans="1:20" x14ac:dyDescent="0.25">
      <c r="A1720" t="s">
        <v>20</v>
      </c>
      <c r="B1720" t="s">
        <v>21</v>
      </c>
      <c r="C1720">
        <v>50</v>
      </c>
      <c r="D1720">
        <v>1</v>
      </c>
      <c r="E1720" t="s">
        <v>2449</v>
      </c>
      <c r="F1720">
        <v>106</v>
      </c>
      <c r="G1720">
        <v>6</v>
      </c>
      <c r="H1720" t="s">
        <v>22</v>
      </c>
      <c r="I1720" t="s">
        <v>2450</v>
      </c>
      <c r="J1720" t="s">
        <v>303</v>
      </c>
      <c r="K1720" t="s">
        <v>23</v>
      </c>
      <c r="L1720" t="s">
        <v>24</v>
      </c>
      <c r="M1720" t="s">
        <v>2451</v>
      </c>
      <c r="N1720" t="s">
        <v>23</v>
      </c>
      <c r="O1720" t="s">
        <v>58</v>
      </c>
      <c r="P1720" t="s">
        <v>26</v>
      </c>
      <c r="Q1720" t="s">
        <v>33</v>
      </c>
      <c r="R1720" t="s">
        <v>24</v>
      </c>
      <c r="S1720" t="s">
        <v>2452</v>
      </c>
      <c r="T1720" t="s">
        <v>2453</v>
      </c>
    </row>
    <row r="1721" spans="1:20" x14ac:dyDescent="0.25">
      <c r="A1721" t="s">
        <v>28</v>
      </c>
      <c r="B1721" t="s">
        <v>29</v>
      </c>
      <c r="C1721">
        <v>50</v>
      </c>
      <c r="D1721">
        <v>1</v>
      </c>
      <c r="E1721" t="s">
        <v>2449</v>
      </c>
      <c r="F1721">
        <v>106</v>
      </c>
      <c r="G1721">
        <v>6</v>
      </c>
      <c r="H1721" t="s">
        <v>22</v>
      </c>
      <c r="I1721" t="s">
        <v>2450</v>
      </c>
      <c r="J1721" t="s">
        <v>303</v>
      </c>
      <c r="K1721" t="s">
        <v>23</v>
      </c>
      <c r="L1721" t="s">
        <v>24</v>
      </c>
      <c r="M1721" t="s">
        <v>2451</v>
      </c>
      <c r="N1721" t="s">
        <v>23</v>
      </c>
      <c r="O1721" t="s">
        <v>58</v>
      </c>
      <c r="P1721" t="s">
        <v>26</v>
      </c>
      <c r="Q1721" t="s">
        <v>33</v>
      </c>
      <c r="R1721" t="s">
        <v>24</v>
      </c>
      <c r="S1721" t="s">
        <v>2452</v>
      </c>
      <c r="T1721" t="s">
        <v>2453</v>
      </c>
    </row>
    <row r="1722" spans="1:20" x14ac:dyDescent="0.25">
      <c r="A1722" t="s">
        <v>30</v>
      </c>
      <c r="B1722" t="s">
        <v>31</v>
      </c>
      <c r="C1722">
        <v>50</v>
      </c>
      <c r="D1722">
        <v>1</v>
      </c>
      <c r="E1722" t="s">
        <v>2449</v>
      </c>
      <c r="F1722">
        <v>106</v>
      </c>
      <c r="G1722">
        <v>6</v>
      </c>
      <c r="H1722" t="s">
        <v>22</v>
      </c>
      <c r="I1722" t="s">
        <v>2450</v>
      </c>
      <c r="J1722" t="s">
        <v>303</v>
      </c>
      <c r="K1722" t="s">
        <v>23</v>
      </c>
      <c r="L1722" t="s">
        <v>24</v>
      </c>
      <c r="M1722" t="s">
        <v>2451</v>
      </c>
      <c r="N1722" t="s">
        <v>23</v>
      </c>
      <c r="O1722" t="s">
        <v>58</v>
      </c>
      <c r="P1722" t="s">
        <v>26</v>
      </c>
      <c r="Q1722" t="s">
        <v>33</v>
      </c>
      <c r="R1722" t="s">
        <v>24</v>
      </c>
      <c r="S1722" t="s">
        <v>2452</v>
      </c>
      <c r="T1722" t="s">
        <v>2453</v>
      </c>
    </row>
    <row r="1723" spans="1:20" x14ac:dyDescent="0.25">
      <c r="A1723" t="s">
        <v>142</v>
      </c>
      <c r="B1723" t="s">
        <v>143</v>
      </c>
      <c r="C1723">
        <v>15</v>
      </c>
      <c r="D1723">
        <v>1</v>
      </c>
      <c r="E1723" t="s">
        <v>2454</v>
      </c>
      <c r="F1723">
        <v>15</v>
      </c>
      <c r="G1723">
        <v>0</v>
      </c>
      <c r="H1723" t="s">
        <v>47</v>
      </c>
      <c r="I1723" t="s">
        <v>1305</v>
      </c>
      <c r="J1723" t="s">
        <v>1306</v>
      </c>
      <c r="K1723" t="s">
        <v>1215</v>
      </c>
      <c r="L1723" t="s">
        <v>1261</v>
      </c>
      <c r="M1723" t="s">
        <v>2455</v>
      </c>
      <c r="N1723" t="s">
        <v>23</v>
      </c>
      <c r="O1723" t="s">
        <v>63</v>
      </c>
      <c r="P1723" t="s">
        <v>54</v>
      </c>
      <c r="Q1723" t="s">
        <v>55</v>
      </c>
      <c r="R1723" t="s">
        <v>24</v>
      </c>
      <c r="S1723" t="s">
        <v>2456</v>
      </c>
      <c r="T1723" t="s">
        <v>2455</v>
      </c>
    </row>
    <row r="1724" spans="1:20" x14ac:dyDescent="0.25">
      <c r="A1724" t="s">
        <v>30</v>
      </c>
      <c r="B1724" t="s">
        <v>31</v>
      </c>
      <c r="C1724">
        <v>43</v>
      </c>
      <c r="D1724">
        <v>1</v>
      </c>
      <c r="E1724" t="s">
        <v>2457</v>
      </c>
      <c r="F1724">
        <v>87</v>
      </c>
      <c r="G1724">
        <v>0</v>
      </c>
      <c r="H1724" t="s">
        <v>47</v>
      </c>
      <c r="I1724" t="s">
        <v>1347</v>
      </c>
      <c r="J1724" t="s">
        <v>2458</v>
      </c>
      <c r="K1724" t="s">
        <v>1171</v>
      </c>
      <c r="L1724" t="s">
        <v>1280</v>
      </c>
      <c r="M1724" t="s">
        <v>2459</v>
      </c>
      <c r="N1724" t="s">
        <v>23</v>
      </c>
      <c r="O1724" t="s">
        <v>63</v>
      </c>
      <c r="P1724" t="s">
        <v>54</v>
      </c>
      <c r="Q1724" t="s">
        <v>55</v>
      </c>
      <c r="R1724" t="s">
        <v>24</v>
      </c>
      <c r="S1724" t="s">
        <v>2460</v>
      </c>
      <c r="T1724" t="s">
        <v>2455</v>
      </c>
    </row>
    <row r="1725" spans="1:20" x14ac:dyDescent="0.25">
      <c r="A1725" t="s">
        <v>20</v>
      </c>
      <c r="B1725" t="s">
        <v>21</v>
      </c>
      <c r="C1725">
        <v>44</v>
      </c>
      <c r="D1725">
        <v>1</v>
      </c>
      <c r="E1725" t="s">
        <v>2457</v>
      </c>
      <c r="F1725">
        <v>87</v>
      </c>
      <c r="G1725">
        <v>0</v>
      </c>
      <c r="H1725" t="s">
        <v>47</v>
      </c>
      <c r="I1725" t="s">
        <v>1347</v>
      </c>
      <c r="J1725" t="s">
        <v>2458</v>
      </c>
      <c r="K1725" t="s">
        <v>1171</v>
      </c>
      <c r="L1725" t="s">
        <v>1280</v>
      </c>
      <c r="M1725" t="s">
        <v>2459</v>
      </c>
      <c r="N1725" t="s">
        <v>23</v>
      </c>
      <c r="O1725" t="s">
        <v>63</v>
      </c>
      <c r="P1725" t="s">
        <v>54</v>
      </c>
      <c r="Q1725" t="s">
        <v>55</v>
      </c>
      <c r="R1725" t="s">
        <v>24</v>
      </c>
      <c r="S1725" t="s">
        <v>2460</v>
      </c>
      <c r="T1725" t="s">
        <v>2455</v>
      </c>
    </row>
    <row r="1726" spans="1:20" x14ac:dyDescent="0.25">
      <c r="A1726" t="s">
        <v>20</v>
      </c>
      <c r="B1726" t="s">
        <v>21</v>
      </c>
      <c r="C1726">
        <v>50</v>
      </c>
      <c r="D1726">
        <v>2</v>
      </c>
      <c r="E1726" t="s">
        <v>2461</v>
      </c>
      <c r="F1726">
        <v>200</v>
      </c>
      <c r="G1726">
        <v>0</v>
      </c>
      <c r="H1726" t="s">
        <v>47</v>
      </c>
      <c r="I1726" t="s">
        <v>2462</v>
      </c>
      <c r="J1726" t="s">
        <v>57</v>
      </c>
      <c r="K1726" t="s">
        <v>23</v>
      </c>
      <c r="L1726" t="s">
        <v>24</v>
      </c>
      <c r="M1726" t="s">
        <v>2463</v>
      </c>
      <c r="N1726" t="s">
        <v>23</v>
      </c>
      <c r="O1726" t="s">
        <v>25</v>
      </c>
      <c r="P1726" t="s">
        <v>26</v>
      </c>
      <c r="Q1726" t="s">
        <v>27</v>
      </c>
      <c r="R1726" t="s">
        <v>24</v>
      </c>
      <c r="S1726" t="s">
        <v>2464</v>
      </c>
      <c r="T1726" t="s">
        <v>2463</v>
      </c>
    </row>
    <row r="1727" spans="1:20" x14ac:dyDescent="0.25">
      <c r="A1727" t="s">
        <v>28</v>
      </c>
      <c r="B1727" t="s">
        <v>29</v>
      </c>
      <c r="C1727">
        <v>50</v>
      </c>
      <c r="D1727">
        <v>2</v>
      </c>
      <c r="E1727" t="s">
        <v>2461</v>
      </c>
      <c r="F1727">
        <v>200</v>
      </c>
      <c r="G1727">
        <v>0</v>
      </c>
      <c r="H1727" t="s">
        <v>47</v>
      </c>
      <c r="I1727" t="s">
        <v>2462</v>
      </c>
      <c r="J1727" t="s">
        <v>57</v>
      </c>
      <c r="K1727" t="s">
        <v>23</v>
      </c>
      <c r="L1727" t="s">
        <v>24</v>
      </c>
      <c r="M1727" t="s">
        <v>2463</v>
      </c>
      <c r="N1727" t="s">
        <v>23</v>
      </c>
      <c r="O1727" t="s">
        <v>25</v>
      </c>
      <c r="P1727" t="s">
        <v>26</v>
      </c>
      <c r="Q1727" t="s">
        <v>27</v>
      </c>
      <c r="R1727" t="s">
        <v>24</v>
      </c>
      <c r="S1727" t="s">
        <v>2464</v>
      </c>
      <c r="T1727" t="s">
        <v>2463</v>
      </c>
    </row>
    <row r="1728" spans="1:20" x14ac:dyDescent="0.25">
      <c r="A1728" t="s">
        <v>30</v>
      </c>
      <c r="B1728" t="s">
        <v>31</v>
      </c>
      <c r="C1728">
        <v>50</v>
      </c>
      <c r="D1728">
        <v>2</v>
      </c>
      <c r="E1728" t="s">
        <v>2461</v>
      </c>
      <c r="F1728">
        <v>200</v>
      </c>
      <c r="G1728">
        <v>0</v>
      </c>
      <c r="H1728" t="s">
        <v>47</v>
      </c>
      <c r="I1728" t="s">
        <v>2462</v>
      </c>
      <c r="J1728" t="s">
        <v>57</v>
      </c>
      <c r="K1728" t="s">
        <v>23</v>
      </c>
      <c r="L1728" t="s">
        <v>24</v>
      </c>
      <c r="M1728" t="s">
        <v>2463</v>
      </c>
      <c r="N1728" t="s">
        <v>23</v>
      </c>
      <c r="O1728" t="s">
        <v>25</v>
      </c>
      <c r="P1728" t="s">
        <v>26</v>
      </c>
      <c r="Q1728" t="s">
        <v>27</v>
      </c>
      <c r="R1728" t="s">
        <v>24</v>
      </c>
      <c r="S1728" t="s">
        <v>2464</v>
      </c>
      <c r="T1728" t="s">
        <v>2463</v>
      </c>
    </row>
    <row r="1729" spans="1:20" x14ac:dyDescent="0.25">
      <c r="A1729" t="s">
        <v>38</v>
      </c>
      <c r="B1729" t="s">
        <v>39</v>
      </c>
      <c r="C1729">
        <v>54.5</v>
      </c>
      <c r="D1729">
        <v>2</v>
      </c>
      <c r="E1729" t="s">
        <v>2465</v>
      </c>
      <c r="F1729">
        <v>20</v>
      </c>
      <c r="G1729">
        <v>0</v>
      </c>
      <c r="H1729" t="s">
        <v>47</v>
      </c>
      <c r="I1729" t="s">
        <v>2466</v>
      </c>
      <c r="J1729" t="s">
        <v>2467</v>
      </c>
      <c r="K1729" t="s">
        <v>2025</v>
      </c>
      <c r="L1729" t="s">
        <v>2468</v>
      </c>
      <c r="M1729" t="s">
        <v>2469</v>
      </c>
      <c r="N1729" t="s">
        <v>23</v>
      </c>
      <c r="O1729" t="s">
        <v>48</v>
      </c>
      <c r="P1729" t="s">
        <v>49</v>
      </c>
      <c r="Q1729" t="s">
        <v>50</v>
      </c>
      <c r="R1729" t="s">
        <v>24</v>
      </c>
      <c r="S1729" t="s">
        <v>2470</v>
      </c>
      <c r="T1729" t="s">
        <v>2471</v>
      </c>
    </row>
    <row r="1730" spans="1:20" x14ac:dyDescent="0.25">
      <c r="A1730" t="s">
        <v>38</v>
      </c>
      <c r="B1730" t="s">
        <v>39</v>
      </c>
      <c r="C1730">
        <v>54.5</v>
      </c>
      <c r="D1730">
        <v>2</v>
      </c>
      <c r="E1730" t="s">
        <v>2472</v>
      </c>
      <c r="F1730">
        <v>0.95</v>
      </c>
      <c r="G1730">
        <v>0</v>
      </c>
      <c r="H1730" t="s">
        <v>47</v>
      </c>
      <c r="I1730" t="s">
        <v>2466</v>
      </c>
      <c r="J1730" t="s">
        <v>2467</v>
      </c>
      <c r="K1730" t="s">
        <v>2025</v>
      </c>
      <c r="L1730" t="s">
        <v>2473</v>
      </c>
      <c r="M1730" t="s">
        <v>2474</v>
      </c>
      <c r="N1730" t="s">
        <v>23</v>
      </c>
      <c r="O1730" t="s">
        <v>48</v>
      </c>
      <c r="P1730" t="s">
        <v>49</v>
      </c>
      <c r="Q1730" t="s">
        <v>50</v>
      </c>
      <c r="R1730" t="s">
        <v>24</v>
      </c>
      <c r="S1730" t="s">
        <v>2475</v>
      </c>
      <c r="T1730" t="s">
        <v>2474</v>
      </c>
    </row>
    <row r="1731" spans="1:20" x14ac:dyDescent="0.25">
      <c r="A1731" t="s">
        <v>110</v>
      </c>
      <c r="B1731" t="s">
        <v>1205</v>
      </c>
      <c r="C1731">
        <v>66</v>
      </c>
      <c r="D1731">
        <v>1</v>
      </c>
      <c r="E1731" t="s">
        <v>2476</v>
      </c>
      <c r="F1731">
        <v>451.5</v>
      </c>
      <c r="G1731">
        <v>24</v>
      </c>
      <c r="H1731" t="s">
        <v>684</v>
      </c>
      <c r="I1731" t="s">
        <v>2477</v>
      </c>
      <c r="J1731" t="s">
        <v>2478</v>
      </c>
      <c r="K1731" t="s">
        <v>2479</v>
      </c>
      <c r="L1731" t="s">
        <v>2480</v>
      </c>
      <c r="M1731" t="s">
        <v>2481</v>
      </c>
      <c r="N1731" t="s">
        <v>23</v>
      </c>
      <c r="O1731" t="s">
        <v>48</v>
      </c>
      <c r="P1731" t="s">
        <v>49</v>
      </c>
      <c r="Q1731" t="s">
        <v>50</v>
      </c>
      <c r="R1731" t="s">
        <v>24</v>
      </c>
      <c r="S1731" t="s">
        <v>2482</v>
      </c>
      <c r="T1731" t="s">
        <v>2481</v>
      </c>
    </row>
    <row r="1732" spans="1:20" x14ac:dyDescent="0.25">
      <c r="A1732" t="s">
        <v>111</v>
      </c>
      <c r="B1732" t="s">
        <v>112</v>
      </c>
      <c r="C1732">
        <v>66</v>
      </c>
      <c r="D1732">
        <v>1</v>
      </c>
      <c r="E1732" t="s">
        <v>2476</v>
      </c>
      <c r="F1732">
        <v>451.5</v>
      </c>
      <c r="G1732">
        <v>24</v>
      </c>
      <c r="H1732" t="s">
        <v>684</v>
      </c>
      <c r="I1732" t="s">
        <v>2477</v>
      </c>
      <c r="J1732" t="s">
        <v>2478</v>
      </c>
      <c r="K1732" t="s">
        <v>2479</v>
      </c>
      <c r="L1732" t="s">
        <v>2480</v>
      </c>
      <c r="M1732" t="s">
        <v>2481</v>
      </c>
      <c r="N1732" t="s">
        <v>23</v>
      </c>
      <c r="O1732" t="s">
        <v>48</v>
      </c>
      <c r="P1732" t="s">
        <v>49</v>
      </c>
      <c r="Q1732" t="s">
        <v>50</v>
      </c>
      <c r="R1732" t="s">
        <v>24</v>
      </c>
      <c r="S1732" t="s">
        <v>2482</v>
      </c>
      <c r="T1732" t="s">
        <v>2481</v>
      </c>
    </row>
    <row r="1733" spans="1:20" x14ac:dyDescent="0.25">
      <c r="A1733" t="s">
        <v>46</v>
      </c>
      <c r="B1733" t="s">
        <v>56</v>
      </c>
      <c r="C1733">
        <v>67</v>
      </c>
      <c r="D1733">
        <v>1</v>
      </c>
      <c r="E1733" t="s">
        <v>2476</v>
      </c>
      <c r="F1733">
        <v>451.5</v>
      </c>
      <c r="G1733">
        <v>24</v>
      </c>
      <c r="H1733" t="s">
        <v>684</v>
      </c>
      <c r="I1733" t="s">
        <v>2477</v>
      </c>
      <c r="J1733" t="s">
        <v>2478</v>
      </c>
      <c r="K1733" t="s">
        <v>2479</v>
      </c>
      <c r="L1733" t="s">
        <v>2480</v>
      </c>
      <c r="M1733" t="s">
        <v>2481</v>
      </c>
      <c r="N1733" t="s">
        <v>23</v>
      </c>
      <c r="O1733" t="s">
        <v>48</v>
      </c>
      <c r="P1733" t="s">
        <v>49</v>
      </c>
      <c r="Q1733" t="s">
        <v>50</v>
      </c>
      <c r="R1733" t="s">
        <v>24</v>
      </c>
      <c r="S1733" t="s">
        <v>2482</v>
      </c>
      <c r="T1733" t="s">
        <v>2481</v>
      </c>
    </row>
    <row r="1734" spans="1:20" x14ac:dyDescent="0.25">
      <c r="A1734" t="s">
        <v>110</v>
      </c>
      <c r="B1734" t="s">
        <v>1205</v>
      </c>
      <c r="C1734">
        <v>66</v>
      </c>
      <c r="D1734">
        <v>1</v>
      </c>
      <c r="E1734" t="s">
        <v>2476</v>
      </c>
      <c r="F1734">
        <v>451.5</v>
      </c>
      <c r="G1734">
        <v>24</v>
      </c>
      <c r="H1734" t="s">
        <v>684</v>
      </c>
      <c r="I1734" t="s">
        <v>2477</v>
      </c>
      <c r="J1734" t="s">
        <v>2478</v>
      </c>
      <c r="K1734" t="s">
        <v>2479</v>
      </c>
      <c r="L1734" t="s">
        <v>2480</v>
      </c>
      <c r="M1734" t="s">
        <v>2481</v>
      </c>
      <c r="N1734" t="s">
        <v>23</v>
      </c>
      <c r="O1734" t="s">
        <v>48</v>
      </c>
      <c r="P1734" t="s">
        <v>49</v>
      </c>
      <c r="Q1734" t="s">
        <v>50</v>
      </c>
      <c r="R1734" t="s">
        <v>24</v>
      </c>
      <c r="S1734" t="s">
        <v>2482</v>
      </c>
      <c r="T1734" t="s">
        <v>2481</v>
      </c>
    </row>
    <row r="1735" spans="1:20" x14ac:dyDescent="0.25">
      <c r="A1735" t="s">
        <v>111</v>
      </c>
      <c r="B1735" t="s">
        <v>112</v>
      </c>
      <c r="C1735">
        <v>66</v>
      </c>
      <c r="D1735">
        <v>1</v>
      </c>
      <c r="E1735" t="s">
        <v>2476</v>
      </c>
      <c r="F1735">
        <v>451.5</v>
      </c>
      <c r="G1735">
        <v>24</v>
      </c>
      <c r="H1735" t="s">
        <v>684</v>
      </c>
      <c r="I1735" t="s">
        <v>2477</v>
      </c>
      <c r="J1735" t="s">
        <v>2478</v>
      </c>
      <c r="K1735" t="s">
        <v>2479</v>
      </c>
      <c r="L1735" t="s">
        <v>2480</v>
      </c>
      <c r="M1735" t="s">
        <v>2481</v>
      </c>
      <c r="N1735" t="s">
        <v>23</v>
      </c>
      <c r="O1735" t="s">
        <v>48</v>
      </c>
      <c r="P1735" t="s">
        <v>49</v>
      </c>
      <c r="Q1735" t="s">
        <v>50</v>
      </c>
      <c r="R1735" t="s">
        <v>24</v>
      </c>
      <c r="S1735" t="s">
        <v>2482</v>
      </c>
      <c r="T1735" t="s">
        <v>2481</v>
      </c>
    </row>
    <row r="1736" spans="1:20" x14ac:dyDescent="0.25">
      <c r="A1736" t="s">
        <v>46</v>
      </c>
      <c r="B1736" t="s">
        <v>56</v>
      </c>
      <c r="C1736">
        <v>67</v>
      </c>
      <c r="D1736">
        <v>1</v>
      </c>
      <c r="E1736" t="s">
        <v>2476</v>
      </c>
      <c r="F1736">
        <v>451.5</v>
      </c>
      <c r="G1736">
        <v>24</v>
      </c>
      <c r="H1736" t="s">
        <v>684</v>
      </c>
      <c r="I1736" t="s">
        <v>2477</v>
      </c>
      <c r="J1736" t="s">
        <v>2478</v>
      </c>
      <c r="K1736" t="s">
        <v>2479</v>
      </c>
      <c r="L1736" t="s">
        <v>2480</v>
      </c>
      <c r="M1736" t="s">
        <v>2481</v>
      </c>
      <c r="N1736" t="s">
        <v>23</v>
      </c>
      <c r="O1736" t="s">
        <v>48</v>
      </c>
      <c r="P1736" t="s">
        <v>49</v>
      </c>
      <c r="Q1736" t="s">
        <v>50</v>
      </c>
      <c r="R1736" t="s">
        <v>24</v>
      </c>
      <c r="S1736" t="s">
        <v>2482</v>
      </c>
      <c r="T1736" t="s">
        <v>2481</v>
      </c>
    </row>
    <row r="1737" spans="1:20" x14ac:dyDescent="0.25">
      <c r="A1737" t="s">
        <v>36</v>
      </c>
      <c r="B1737" t="s">
        <v>37</v>
      </c>
      <c r="C1737">
        <v>33</v>
      </c>
      <c r="D1737">
        <v>1</v>
      </c>
      <c r="E1737" t="s">
        <v>2483</v>
      </c>
      <c r="F1737">
        <v>103</v>
      </c>
      <c r="G1737">
        <v>3</v>
      </c>
      <c r="H1737" t="s">
        <v>22</v>
      </c>
      <c r="I1737" t="s">
        <v>2484</v>
      </c>
      <c r="J1737" t="s">
        <v>2485</v>
      </c>
      <c r="K1737" t="s">
        <v>2486</v>
      </c>
      <c r="L1737" t="s">
        <v>1627</v>
      </c>
      <c r="M1737" t="s">
        <v>2481</v>
      </c>
      <c r="N1737" t="s">
        <v>23</v>
      </c>
      <c r="O1737" t="s">
        <v>53</v>
      </c>
      <c r="P1737" t="s">
        <v>54</v>
      </c>
      <c r="Q1737" t="s">
        <v>55</v>
      </c>
      <c r="R1737" t="s">
        <v>24</v>
      </c>
      <c r="S1737" t="s">
        <v>2487</v>
      </c>
      <c r="T1737" t="s">
        <v>2488</v>
      </c>
    </row>
    <row r="1738" spans="1:20" x14ac:dyDescent="0.25">
      <c r="A1738" t="s">
        <v>34</v>
      </c>
      <c r="B1738" t="s">
        <v>35</v>
      </c>
      <c r="C1738">
        <v>33</v>
      </c>
      <c r="D1738">
        <v>1</v>
      </c>
      <c r="E1738" t="s">
        <v>2483</v>
      </c>
      <c r="F1738">
        <v>103</v>
      </c>
      <c r="G1738">
        <v>3</v>
      </c>
      <c r="H1738" t="s">
        <v>22</v>
      </c>
      <c r="I1738" t="s">
        <v>2484</v>
      </c>
      <c r="J1738" t="s">
        <v>2485</v>
      </c>
      <c r="K1738" t="s">
        <v>2486</v>
      </c>
      <c r="L1738" t="s">
        <v>1627</v>
      </c>
      <c r="M1738" t="s">
        <v>2481</v>
      </c>
      <c r="N1738" t="s">
        <v>23</v>
      </c>
      <c r="O1738" t="s">
        <v>53</v>
      </c>
      <c r="P1738" t="s">
        <v>54</v>
      </c>
      <c r="Q1738" t="s">
        <v>55</v>
      </c>
      <c r="R1738" t="s">
        <v>24</v>
      </c>
      <c r="S1738" t="s">
        <v>2487</v>
      </c>
      <c r="T1738" t="s">
        <v>2488</v>
      </c>
    </row>
    <row r="1739" spans="1:20" x14ac:dyDescent="0.25">
      <c r="A1739" t="s">
        <v>38</v>
      </c>
      <c r="B1739" t="s">
        <v>39</v>
      </c>
      <c r="C1739">
        <v>34</v>
      </c>
      <c r="D1739">
        <v>1</v>
      </c>
      <c r="E1739" t="s">
        <v>2483</v>
      </c>
      <c r="F1739">
        <v>103</v>
      </c>
      <c r="G1739">
        <v>3</v>
      </c>
      <c r="H1739" t="s">
        <v>22</v>
      </c>
      <c r="I1739" t="s">
        <v>2484</v>
      </c>
      <c r="J1739" t="s">
        <v>2485</v>
      </c>
      <c r="K1739" t="s">
        <v>2486</v>
      </c>
      <c r="L1739" t="s">
        <v>1627</v>
      </c>
      <c r="M1739" t="s">
        <v>2481</v>
      </c>
      <c r="N1739" t="s">
        <v>23</v>
      </c>
      <c r="O1739" t="s">
        <v>53</v>
      </c>
      <c r="P1739" t="s">
        <v>54</v>
      </c>
      <c r="Q1739" t="s">
        <v>55</v>
      </c>
      <c r="R1739" t="s">
        <v>24</v>
      </c>
      <c r="S1739" t="s">
        <v>2487</v>
      </c>
      <c r="T1739" t="s">
        <v>2488</v>
      </c>
    </row>
    <row r="1740" spans="1:20" x14ac:dyDescent="0.25">
      <c r="A1740" t="s">
        <v>20</v>
      </c>
      <c r="B1740" t="s">
        <v>21</v>
      </c>
      <c r="C1740">
        <v>50</v>
      </c>
      <c r="D1740">
        <v>2</v>
      </c>
      <c r="E1740" t="s">
        <v>2489</v>
      </c>
      <c r="F1740">
        <v>370</v>
      </c>
      <c r="G1740">
        <v>0</v>
      </c>
      <c r="H1740" t="s">
        <v>22</v>
      </c>
      <c r="I1740" t="s">
        <v>1232</v>
      </c>
      <c r="J1740" t="s">
        <v>2490</v>
      </c>
      <c r="K1740" t="s">
        <v>1646</v>
      </c>
      <c r="L1740" t="s">
        <v>1204</v>
      </c>
      <c r="M1740" t="s">
        <v>2491</v>
      </c>
      <c r="N1740" t="s">
        <v>23</v>
      </c>
      <c r="O1740" t="s">
        <v>63</v>
      </c>
      <c r="P1740" t="s">
        <v>54</v>
      </c>
      <c r="Q1740" t="s">
        <v>55</v>
      </c>
      <c r="R1740" t="s">
        <v>24</v>
      </c>
      <c r="S1740" t="s">
        <v>2492</v>
      </c>
      <c r="T1740" t="s">
        <v>2491</v>
      </c>
    </row>
    <row r="1741" spans="1:20" x14ac:dyDescent="0.25">
      <c r="A1741" t="s">
        <v>28</v>
      </c>
      <c r="B1741" t="s">
        <v>29</v>
      </c>
      <c r="C1741">
        <v>50</v>
      </c>
      <c r="D1741">
        <v>2</v>
      </c>
      <c r="E1741" t="s">
        <v>2489</v>
      </c>
      <c r="F1741">
        <v>370</v>
      </c>
      <c r="G1741">
        <v>0</v>
      </c>
      <c r="H1741" t="s">
        <v>22</v>
      </c>
      <c r="I1741" t="s">
        <v>1232</v>
      </c>
      <c r="J1741" t="s">
        <v>2490</v>
      </c>
      <c r="K1741" t="s">
        <v>1646</v>
      </c>
      <c r="L1741" t="s">
        <v>1204</v>
      </c>
      <c r="M1741" t="s">
        <v>2491</v>
      </c>
      <c r="N1741" t="s">
        <v>23</v>
      </c>
      <c r="O1741" t="s">
        <v>63</v>
      </c>
      <c r="P1741" t="s">
        <v>54</v>
      </c>
      <c r="Q1741" t="s">
        <v>55</v>
      </c>
      <c r="R1741" t="s">
        <v>24</v>
      </c>
      <c r="S1741" t="s">
        <v>2492</v>
      </c>
      <c r="T1741" t="s">
        <v>2491</v>
      </c>
    </row>
    <row r="1742" spans="1:20" x14ac:dyDescent="0.25">
      <c r="A1742" t="s">
        <v>30</v>
      </c>
      <c r="B1742" t="s">
        <v>31</v>
      </c>
      <c r="C1742">
        <v>50</v>
      </c>
      <c r="D1742">
        <v>2</v>
      </c>
      <c r="E1742" t="s">
        <v>2489</v>
      </c>
      <c r="F1742">
        <v>370</v>
      </c>
      <c r="G1742">
        <v>0</v>
      </c>
      <c r="H1742" t="s">
        <v>22</v>
      </c>
      <c r="I1742" t="s">
        <v>1232</v>
      </c>
      <c r="J1742" t="s">
        <v>2490</v>
      </c>
      <c r="K1742" t="s">
        <v>1646</v>
      </c>
      <c r="L1742" t="s">
        <v>1204</v>
      </c>
      <c r="M1742" t="s">
        <v>2491</v>
      </c>
      <c r="N1742" t="s">
        <v>23</v>
      </c>
      <c r="O1742" t="s">
        <v>63</v>
      </c>
      <c r="P1742" t="s">
        <v>54</v>
      </c>
      <c r="Q1742" t="s">
        <v>55</v>
      </c>
      <c r="R1742" t="s">
        <v>24</v>
      </c>
      <c r="S1742" t="s">
        <v>2492</v>
      </c>
      <c r="T1742" t="s">
        <v>2491</v>
      </c>
    </row>
    <row r="1743" spans="1:20" x14ac:dyDescent="0.25">
      <c r="A1743" t="s">
        <v>113</v>
      </c>
      <c r="B1743" t="s">
        <v>1333</v>
      </c>
      <c r="C1743">
        <v>70</v>
      </c>
      <c r="D1743">
        <v>1</v>
      </c>
      <c r="E1743" t="s">
        <v>2489</v>
      </c>
      <c r="F1743">
        <v>370</v>
      </c>
      <c r="G1743">
        <v>0</v>
      </c>
      <c r="H1743" t="s">
        <v>22</v>
      </c>
      <c r="I1743" t="s">
        <v>1232</v>
      </c>
      <c r="J1743" t="s">
        <v>2490</v>
      </c>
      <c r="K1743" t="s">
        <v>1646</v>
      </c>
      <c r="L1743" t="s">
        <v>1204</v>
      </c>
      <c r="M1743" t="s">
        <v>2491</v>
      </c>
      <c r="N1743" t="s">
        <v>23</v>
      </c>
      <c r="O1743" t="s">
        <v>63</v>
      </c>
      <c r="P1743" t="s">
        <v>54</v>
      </c>
      <c r="Q1743" t="s">
        <v>55</v>
      </c>
      <c r="R1743" t="s">
        <v>24</v>
      </c>
      <c r="S1743" t="s">
        <v>2492</v>
      </c>
      <c r="T1743" t="s">
        <v>2491</v>
      </c>
    </row>
    <row r="1744" spans="1:20" x14ac:dyDescent="0.25">
      <c r="A1744" t="s">
        <v>20</v>
      </c>
      <c r="B1744" t="s">
        <v>21</v>
      </c>
      <c r="C1744">
        <v>50</v>
      </c>
      <c r="D1744">
        <v>1</v>
      </c>
      <c r="E1744" t="s">
        <v>2493</v>
      </c>
      <c r="F1744">
        <v>106</v>
      </c>
      <c r="G1744">
        <v>6</v>
      </c>
      <c r="H1744" t="s">
        <v>47</v>
      </c>
      <c r="I1744" t="s">
        <v>2494</v>
      </c>
      <c r="J1744" t="s">
        <v>303</v>
      </c>
      <c r="K1744" t="s">
        <v>23</v>
      </c>
      <c r="L1744" t="s">
        <v>24</v>
      </c>
      <c r="M1744" t="s">
        <v>2495</v>
      </c>
      <c r="N1744" t="s">
        <v>23</v>
      </c>
      <c r="O1744" t="s">
        <v>58</v>
      </c>
      <c r="P1744" t="s">
        <v>26</v>
      </c>
      <c r="Q1744" t="s">
        <v>33</v>
      </c>
      <c r="R1744" t="s">
        <v>24</v>
      </c>
      <c r="S1744" t="s">
        <v>2496</v>
      </c>
      <c r="T1744" t="s">
        <v>2491</v>
      </c>
    </row>
    <row r="1745" spans="1:20" x14ac:dyDescent="0.25">
      <c r="A1745" t="s">
        <v>28</v>
      </c>
      <c r="B1745" t="s">
        <v>29</v>
      </c>
      <c r="C1745">
        <v>50</v>
      </c>
      <c r="D1745">
        <v>1</v>
      </c>
      <c r="E1745" t="s">
        <v>2493</v>
      </c>
      <c r="F1745">
        <v>106</v>
      </c>
      <c r="G1745">
        <v>6</v>
      </c>
      <c r="H1745" t="s">
        <v>47</v>
      </c>
      <c r="I1745" t="s">
        <v>2494</v>
      </c>
      <c r="J1745" t="s">
        <v>303</v>
      </c>
      <c r="K1745" t="s">
        <v>23</v>
      </c>
      <c r="L1745" t="s">
        <v>24</v>
      </c>
      <c r="M1745" t="s">
        <v>2495</v>
      </c>
      <c r="N1745" t="s">
        <v>23</v>
      </c>
      <c r="O1745" t="s">
        <v>58</v>
      </c>
      <c r="P1745" t="s">
        <v>26</v>
      </c>
      <c r="Q1745" t="s">
        <v>33</v>
      </c>
      <c r="R1745" t="s">
        <v>24</v>
      </c>
      <c r="S1745" t="s">
        <v>2496</v>
      </c>
      <c r="T1745" t="s">
        <v>2491</v>
      </c>
    </row>
    <row r="1746" spans="1:20" x14ac:dyDescent="0.25">
      <c r="A1746" t="s">
        <v>30</v>
      </c>
      <c r="B1746" t="s">
        <v>31</v>
      </c>
      <c r="C1746">
        <v>50</v>
      </c>
      <c r="D1746">
        <v>1</v>
      </c>
      <c r="E1746" t="s">
        <v>2493</v>
      </c>
      <c r="F1746">
        <v>106</v>
      </c>
      <c r="G1746">
        <v>6</v>
      </c>
      <c r="H1746" t="s">
        <v>47</v>
      </c>
      <c r="I1746" t="s">
        <v>2494</v>
      </c>
      <c r="J1746" t="s">
        <v>303</v>
      </c>
      <c r="K1746" t="s">
        <v>23</v>
      </c>
      <c r="L1746" t="s">
        <v>24</v>
      </c>
      <c r="M1746" t="s">
        <v>2495</v>
      </c>
      <c r="N1746" t="s">
        <v>23</v>
      </c>
      <c r="O1746" t="s">
        <v>58</v>
      </c>
      <c r="P1746" t="s">
        <v>26</v>
      </c>
      <c r="Q1746" t="s">
        <v>33</v>
      </c>
      <c r="R1746" t="s">
        <v>24</v>
      </c>
      <c r="S1746" t="s">
        <v>2496</v>
      </c>
      <c r="T1746" t="s">
        <v>2491</v>
      </c>
    </row>
    <row r="1747" spans="1:20" x14ac:dyDescent="0.25">
      <c r="A1747" t="s">
        <v>110</v>
      </c>
      <c r="B1747" t="s">
        <v>1205</v>
      </c>
      <c r="C1747">
        <v>66.333333333333329</v>
      </c>
      <c r="D1747">
        <v>3</v>
      </c>
      <c r="E1747" t="s">
        <v>2497</v>
      </c>
      <c r="F1747">
        <v>247</v>
      </c>
      <c r="G1747">
        <v>48</v>
      </c>
      <c r="H1747" t="s">
        <v>47</v>
      </c>
      <c r="I1747" t="s">
        <v>616</v>
      </c>
      <c r="J1747" t="s">
        <v>1324</v>
      </c>
      <c r="K1747" t="s">
        <v>1180</v>
      </c>
      <c r="L1747" t="s">
        <v>1325</v>
      </c>
      <c r="M1747" t="s">
        <v>2498</v>
      </c>
      <c r="N1747" t="s">
        <v>23</v>
      </c>
      <c r="O1747" t="s">
        <v>63</v>
      </c>
      <c r="P1747" t="s">
        <v>54</v>
      </c>
      <c r="Q1747" t="s">
        <v>55</v>
      </c>
      <c r="R1747" t="s">
        <v>24</v>
      </c>
      <c r="S1747" t="s">
        <v>2499</v>
      </c>
      <c r="T1747" t="s">
        <v>2500</v>
      </c>
    </row>
    <row r="1748" spans="1:20" x14ac:dyDescent="0.25">
      <c r="A1748" t="s">
        <v>38</v>
      </c>
      <c r="B1748" t="s">
        <v>39</v>
      </c>
      <c r="C1748">
        <v>54.5</v>
      </c>
      <c r="D1748">
        <v>2</v>
      </c>
      <c r="E1748" t="s">
        <v>2501</v>
      </c>
      <c r="F1748">
        <v>153.80000000000001</v>
      </c>
      <c r="G1748">
        <v>5</v>
      </c>
      <c r="H1748" t="s">
        <v>47</v>
      </c>
      <c r="I1748" t="s">
        <v>2502</v>
      </c>
      <c r="J1748" t="s">
        <v>2503</v>
      </c>
      <c r="K1748" t="s">
        <v>1180</v>
      </c>
      <c r="L1748" t="s">
        <v>2504</v>
      </c>
      <c r="M1748" t="s">
        <v>2505</v>
      </c>
      <c r="N1748" t="s">
        <v>23</v>
      </c>
      <c r="O1748" t="s">
        <v>48</v>
      </c>
      <c r="P1748" t="s">
        <v>49</v>
      </c>
      <c r="Q1748" t="s">
        <v>50</v>
      </c>
      <c r="R1748" t="s">
        <v>24</v>
      </c>
      <c r="S1748" t="s">
        <v>2506</v>
      </c>
      <c r="T1748" t="s">
        <v>2505</v>
      </c>
    </row>
    <row r="1749" spans="1:20" x14ac:dyDescent="0.25">
      <c r="A1749" t="s">
        <v>38</v>
      </c>
      <c r="B1749" t="s">
        <v>39</v>
      </c>
      <c r="C1749">
        <v>54.5</v>
      </c>
      <c r="D1749">
        <v>2</v>
      </c>
      <c r="E1749" t="s">
        <v>2501</v>
      </c>
      <c r="F1749">
        <v>153.80000000000001</v>
      </c>
      <c r="G1749">
        <v>5</v>
      </c>
      <c r="H1749" t="s">
        <v>47</v>
      </c>
      <c r="I1749" t="s">
        <v>2502</v>
      </c>
      <c r="J1749" t="s">
        <v>2503</v>
      </c>
      <c r="K1749" t="s">
        <v>1180</v>
      </c>
      <c r="L1749" t="s">
        <v>2504</v>
      </c>
      <c r="M1749" t="s">
        <v>2505</v>
      </c>
      <c r="N1749" t="s">
        <v>23</v>
      </c>
      <c r="O1749" t="s">
        <v>48</v>
      </c>
      <c r="P1749" t="s">
        <v>49</v>
      </c>
      <c r="Q1749" t="s">
        <v>50</v>
      </c>
      <c r="R1749" t="s">
        <v>24</v>
      </c>
      <c r="S1749" t="s">
        <v>2506</v>
      </c>
      <c r="T1749" t="s">
        <v>2505</v>
      </c>
    </row>
    <row r="1750" spans="1:20" x14ac:dyDescent="0.25">
      <c r="A1750" t="s">
        <v>36</v>
      </c>
      <c r="B1750" t="s">
        <v>37</v>
      </c>
      <c r="C1750">
        <v>33</v>
      </c>
      <c r="D1750">
        <v>2</v>
      </c>
      <c r="E1750" t="s">
        <v>2507</v>
      </c>
      <c r="F1750">
        <v>697</v>
      </c>
      <c r="G1750">
        <v>0</v>
      </c>
      <c r="H1750" t="s">
        <v>22</v>
      </c>
      <c r="I1750" t="s">
        <v>672</v>
      </c>
      <c r="J1750" t="s">
        <v>2508</v>
      </c>
      <c r="K1750" t="s">
        <v>1224</v>
      </c>
      <c r="L1750" t="s">
        <v>1329</v>
      </c>
      <c r="M1750" t="s">
        <v>2509</v>
      </c>
      <c r="N1750" t="s">
        <v>23</v>
      </c>
      <c r="O1750" t="s">
        <v>63</v>
      </c>
      <c r="P1750" t="s">
        <v>54</v>
      </c>
      <c r="Q1750" t="s">
        <v>55</v>
      </c>
      <c r="R1750" t="s">
        <v>24</v>
      </c>
      <c r="S1750" t="s">
        <v>2510</v>
      </c>
      <c r="T1750" t="s">
        <v>2509</v>
      </c>
    </row>
    <row r="1751" spans="1:20" x14ac:dyDescent="0.25">
      <c r="A1751" t="s">
        <v>34</v>
      </c>
      <c r="B1751" t="s">
        <v>35</v>
      </c>
      <c r="C1751">
        <v>33</v>
      </c>
      <c r="D1751">
        <v>2</v>
      </c>
      <c r="E1751" t="s">
        <v>2507</v>
      </c>
      <c r="F1751">
        <v>697</v>
      </c>
      <c r="G1751">
        <v>0</v>
      </c>
      <c r="H1751" t="s">
        <v>22</v>
      </c>
      <c r="I1751" t="s">
        <v>672</v>
      </c>
      <c r="J1751" t="s">
        <v>2508</v>
      </c>
      <c r="K1751" t="s">
        <v>1224</v>
      </c>
      <c r="L1751" t="s">
        <v>1329</v>
      </c>
      <c r="M1751" t="s">
        <v>2509</v>
      </c>
      <c r="N1751" t="s">
        <v>23</v>
      </c>
      <c r="O1751" t="s">
        <v>63</v>
      </c>
      <c r="P1751" t="s">
        <v>54</v>
      </c>
      <c r="Q1751" t="s">
        <v>55</v>
      </c>
      <c r="R1751" t="s">
        <v>24</v>
      </c>
      <c r="S1751" t="s">
        <v>2510</v>
      </c>
      <c r="T1751" t="s">
        <v>2509</v>
      </c>
    </row>
    <row r="1752" spans="1:20" x14ac:dyDescent="0.25">
      <c r="A1752" t="s">
        <v>38</v>
      </c>
      <c r="B1752" t="s">
        <v>39</v>
      </c>
      <c r="C1752">
        <v>34</v>
      </c>
      <c r="D1752">
        <v>2</v>
      </c>
      <c r="E1752" t="s">
        <v>2507</v>
      </c>
      <c r="F1752">
        <v>697</v>
      </c>
      <c r="G1752">
        <v>0</v>
      </c>
      <c r="H1752" t="s">
        <v>22</v>
      </c>
      <c r="I1752" t="s">
        <v>672</v>
      </c>
      <c r="J1752" t="s">
        <v>2508</v>
      </c>
      <c r="K1752" t="s">
        <v>1224</v>
      </c>
      <c r="L1752" t="s">
        <v>1329</v>
      </c>
      <c r="M1752" t="s">
        <v>2509</v>
      </c>
      <c r="N1752" t="s">
        <v>23</v>
      </c>
      <c r="O1752" t="s">
        <v>63</v>
      </c>
      <c r="P1752" t="s">
        <v>54</v>
      </c>
      <c r="Q1752" t="s">
        <v>55</v>
      </c>
      <c r="R1752" t="s">
        <v>24</v>
      </c>
      <c r="S1752" t="s">
        <v>2510</v>
      </c>
      <c r="T1752" t="s">
        <v>2509</v>
      </c>
    </row>
    <row r="1753" spans="1:20" x14ac:dyDescent="0.25">
      <c r="A1753" t="s">
        <v>44</v>
      </c>
      <c r="B1753" t="s">
        <v>45</v>
      </c>
      <c r="C1753">
        <v>66.666666666666671</v>
      </c>
      <c r="D1753">
        <v>6</v>
      </c>
      <c r="E1753" t="s">
        <v>2507</v>
      </c>
      <c r="F1753">
        <v>697</v>
      </c>
      <c r="G1753">
        <v>0</v>
      </c>
      <c r="H1753" t="s">
        <v>22</v>
      </c>
      <c r="I1753" t="s">
        <v>672</v>
      </c>
      <c r="J1753" t="s">
        <v>2508</v>
      </c>
      <c r="K1753" t="s">
        <v>1224</v>
      </c>
      <c r="L1753" t="s">
        <v>1329</v>
      </c>
      <c r="M1753" t="s">
        <v>2509</v>
      </c>
      <c r="N1753" t="s">
        <v>23</v>
      </c>
      <c r="O1753" t="s">
        <v>63</v>
      </c>
      <c r="P1753" t="s">
        <v>54</v>
      </c>
      <c r="Q1753" t="s">
        <v>55</v>
      </c>
      <c r="R1753" t="s">
        <v>24</v>
      </c>
      <c r="S1753" t="s">
        <v>2510</v>
      </c>
      <c r="T1753" t="s">
        <v>2509</v>
      </c>
    </row>
    <row r="1754" spans="1:20" x14ac:dyDescent="0.25">
      <c r="A1754" t="s">
        <v>46</v>
      </c>
      <c r="B1754" t="s">
        <v>56</v>
      </c>
      <c r="C1754">
        <v>66.333333333333329</v>
      </c>
      <c r="D1754">
        <v>3</v>
      </c>
      <c r="E1754" t="s">
        <v>2507</v>
      </c>
      <c r="F1754">
        <v>697</v>
      </c>
      <c r="G1754">
        <v>0</v>
      </c>
      <c r="H1754" t="s">
        <v>22</v>
      </c>
      <c r="I1754" t="s">
        <v>672</v>
      </c>
      <c r="J1754" t="s">
        <v>2508</v>
      </c>
      <c r="K1754" t="s">
        <v>1224</v>
      </c>
      <c r="L1754" t="s">
        <v>1329</v>
      </c>
      <c r="M1754" t="s">
        <v>2509</v>
      </c>
      <c r="N1754" t="s">
        <v>23</v>
      </c>
      <c r="O1754" t="s">
        <v>63</v>
      </c>
      <c r="P1754" t="s">
        <v>54</v>
      </c>
      <c r="Q1754" t="s">
        <v>55</v>
      </c>
      <c r="R1754" t="s">
        <v>24</v>
      </c>
      <c r="S1754" t="s">
        <v>2510</v>
      </c>
      <c r="T1754" t="s">
        <v>2509</v>
      </c>
    </row>
    <row r="1755" spans="1:20" x14ac:dyDescent="0.25">
      <c r="A1755" t="s">
        <v>36</v>
      </c>
      <c r="B1755" t="s">
        <v>37</v>
      </c>
      <c r="C1755">
        <v>33</v>
      </c>
      <c r="D1755">
        <v>1</v>
      </c>
      <c r="E1755" t="s">
        <v>2511</v>
      </c>
      <c r="F1755">
        <v>510</v>
      </c>
      <c r="G1755">
        <v>0</v>
      </c>
      <c r="H1755" t="s">
        <v>22</v>
      </c>
      <c r="I1755" t="s">
        <v>1232</v>
      </c>
      <c r="J1755" t="s">
        <v>2490</v>
      </c>
      <c r="K1755" t="s">
        <v>1646</v>
      </c>
      <c r="L1755" t="s">
        <v>1204</v>
      </c>
      <c r="M1755" t="s">
        <v>2509</v>
      </c>
      <c r="N1755" t="s">
        <v>23</v>
      </c>
      <c r="O1755" t="s">
        <v>63</v>
      </c>
      <c r="P1755" t="s">
        <v>54</v>
      </c>
      <c r="Q1755" t="s">
        <v>55</v>
      </c>
      <c r="R1755" t="s">
        <v>24</v>
      </c>
      <c r="S1755" t="s">
        <v>2512</v>
      </c>
      <c r="T1755" t="s">
        <v>2509</v>
      </c>
    </row>
    <row r="1756" spans="1:20" x14ac:dyDescent="0.25">
      <c r="A1756" t="s">
        <v>34</v>
      </c>
      <c r="B1756" t="s">
        <v>35</v>
      </c>
      <c r="C1756">
        <v>33</v>
      </c>
      <c r="D1756">
        <v>1</v>
      </c>
      <c r="E1756" t="s">
        <v>2511</v>
      </c>
      <c r="F1756">
        <v>510</v>
      </c>
      <c r="G1756">
        <v>0</v>
      </c>
      <c r="H1756" t="s">
        <v>22</v>
      </c>
      <c r="I1756" t="s">
        <v>1232</v>
      </c>
      <c r="J1756" t="s">
        <v>2490</v>
      </c>
      <c r="K1756" t="s">
        <v>1646</v>
      </c>
      <c r="L1756" t="s">
        <v>1204</v>
      </c>
      <c r="M1756" t="s">
        <v>2509</v>
      </c>
      <c r="N1756" t="s">
        <v>23</v>
      </c>
      <c r="O1756" t="s">
        <v>63</v>
      </c>
      <c r="P1756" t="s">
        <v>54</v>
      </c>
      <c r="Q1756" t="s">
        <v>55</v>
      </c>
      <c r="R1756" t="s">
        <v>24</v>
      </c>
      <c r="S1756" t="s">
        <v>2512</v>
      </c>
      <c r="T1756" t="s">
        <v>2509</v>
      </c>
    </row>
    <row r="1757" spans="1:20" x14ac:dyDescent="0.25">
      <c r="A1757" t="s">
        <v>38</v>
      </c>
      <c r="B1757" t="s">
        <v>39</v>
      </c>
      <c r="C1757">
        <v>34</v>
      </c>
      <c r="D1757">
        <v>1</v>
      </c>
      <c r="E1757" t="s">
        <v>2511</v>
      </c>
      <c r="F1757">
        <v>510</v>
      </c>
      <c r="G1757">
        <v>0</v>
      </c>
      <c r="H1757" t="s">
        <v>22</v>
      </c>
      <c r="I1757" t="s">
        <v>1232</v>
      </c>
      <c r="J1757" t="s">
        <v>2490</v>
      </c>
      <c r="K1757" t="s">
        <v>1646</v>
      </c>
      <c r="L1757" t="s">
        <v>1204</v>
      </c>
      <c r="M1757" t="s">
        <v>2509</v>
      </c>
      <c r="N1757" t="s">
        <v>23</v>
      </c>
      <c r="O1757" t="s">
        <v>63</v>
      </c>
      <c r="P1757" t="s">
        <v>54</v>
      </c>
      <c r="Q1757" t="s">
        <v>55</v>
      </c>
      <c r="R1757" t="s">
        <v>24</v>
      </c>
      <c r="S1757" t="s">
        <v>2512</v>
      </c>
      <c r="T1757" t="s">
        <v>2509</v>
      </c>
    </row>
    <row r="1758" spans="1:20" x14ac:dyDescent="0.25">
      <c r="A1758" t="s">
        <v>113</v>
      </c>
      <c r="B1758" t="s">
        <v>1333</v>
      </c>
      <c r="C1758">
        <v>70</v>
      </c>
      <c r="D1758">
        <v>2</v>
      </c>
      <c r="E1758" t="s">
        <v>2511</v>
      </c>
      <c r="F1758">
        <v>510</v>
      </c>
      <c r="G1758">
        <v>0</v>
      </c>
      <c r="H1758" t="s">
        <v>22</v>
      </c>
      <c r="I1758" t="s">
        <v>1232</v>
      </c>
      <c r="J1758" t="s">
        <v>2490</v>
      </c>
      <c r="K1758" t="s">
        <v>1646</v>
      </c>
      <c r="L1758" t="s">
        <v>1204</v>
      </c>
      <c r="M1758" t="s">
        <v>2509</v>
      </c>
      <c r="N1758" t="s">
        <v>23</v>
      </c>
      <c r="O1758" t="s">
        <v>63</v>
      </c>
      <c r="P1758" t="s">
        <v>54</v>
      </c>
      <c r="Q1758" t="s">
        <v>55</v>
      </c>
      <c r="R1758" t="s">
        <v>24</v>
      </c>
      <c r="S1758" t="s">
        <v>2512</v>
      </c>
      <c r="T1758" t="s">
        <v>2509</v>
      </c>
    </row>
    <row r="1759" spans="1:20" x14ac:dyDescent="0.25">
      <c r="A1759" t="s">
        <v>111</v>
      </c>
      <c r="B1759" t="s">
        <v>156</v>
      </c>
      <c r="C1759">
        <v>90</v>
      </c>
      <c r="D1759">
        <v>3</v>
      </c>
      <c r="E1759" t="s">
        <v>2511</v>
      </c>
      <c r="F1759">
        <v>510</v>
      </c>
      <c r="G1759">
        <v>0</v>
      </c>
      <c r="H1759" t="s">
        <v>22</v>
      </c>
      <c r="I1759" t="s">
        <v>1232</v>
      </c>
      <c r="J1759" t="s">
        <v>2490</v>
      </c>
      <c r="K1759" t="s">
        <v>1646</v>
      </c>
      <c r="L1759" t="s">
        <v>1204</v>
      </c>
      <c r="M1759" t="s">
        <v>2509</v>
      </c>
      <c r="N1759" t="s">
        <v>23</v>
      </c>
      <c r="O1759" t="s">
        <v>63</v>
      </c>
      <c r="P1759" t="s">
        <v>54</v>
      </c>
      <c r="Q1759" t="s">
        <v>55</v>
      </c>
      <c r="R1759" t="s">
        <v>24</v>
      </c>
      <c r="S1759" t="s">
        <v>2512</v>
      </c>
      <c r="T1759" t="s">
        <v>2509</v>
      </c>
    </row>
    <row r="1760" spans="1:20" x14ac:dyDescent="0.25">
      <c r="A1760" t="s">
        <v>20</v>
      </c>
      <c r="B1760" t="s">
        <v>21</v>
      </c>
      <c r="C1760">
        <v>50</v>
      </c>
      <c r="D1760">
        <v>1</v>
      </c>
      <c r="E1760" t="s">
        <v>2513</v>
      </c>
      <c r="F1760">
        <v>106</v>
      </c>
      <c r="G1760">
        <v>6</v>
      </c>
      <c r="H1760" t="s">
        <v>47</v>
      </c>
      <c r="I1760" t="s">
        <v>2514</v>
      </c>
      <c r="J1760" t="s">
        <v>302</v>
      </c>
      <c r="K1760" t="s">
        <v>23</v>
      </c>
      <c r="L1760" t="s">
        <v>24</v>
      </c>
      <c r="M1760" t="s">
        <v>2515</v>
      </c>
      <c r="N1760" t="s">
        <v>23</v>
      </c>
      <c r="O1760" t="s">
        <v>25</v>
      </c>
      <c r="P1760" t="s">
        <v>26</v>
      </c>
      <c r="Q1760" t="s">
        <v>27</v>
      </c>
      <c r="R1760" t="s">
        <v>24</v>
      </c>
      <c r="S1760" t="s">
        <v>2516</v>
      </c>
      <c r="T1760" t="s">
        <v>2517</v>
      </c>
    </row>
    <row r="1761" spans="1:20" x14ac:dyDescent="0.25">
      <c r="A1761" t="s">
        <v>28</v>
      </c>
      <c r="B1761" t="s">
        <v>29</v>
      </c>
      <c r="C1761">
        <v>50</v>
      </c>
      <c r="D1761">
        <v>1</v>
      </c>
      <c r="E1761" t="s">
        <v>2513</v>
      </c>
      <c r="F1761">
        <v>106</v>
      </c>
      <c r="G1761">
        <v>6</v>
      </c>
      <c r="H1761" t="s">
        <v>47</v>
      </c>
      <c r="I1761" t="s">
        <v>2514</v>
      </c>
      <c r="J1761" t="s">
        <v>302</v>
      </c>
      <c r="K1761" t="s">
        <v>23</v>
      </c>
      <c r="L1761" t="s">
        <v>24</v>
      </c>
      <c r="M1761" t="s">
        <v>2515</v>
      </c>
      <c r="N1761" t="s">
        <v>23</v>
      </c>
      <c r="O1761" t="s">
        <v>25</v>
      </c>
      <c r="P1761" t="s">
        <v>26</v>
      </c>
      <c r="Q1761" t="s">
        <v>27</v>
      </c>
      <c r="R1761" t="s">
        <v>24</v>
      </c>
      <c r="S1761" t="s">
        <v>2516</v>
      </c>
      <c r="T1761" t="s">
        <v>2517</v>
      </c>
    </row>
    <row r="1762" spans="1:20" x14ac:dyDescent="0.25">
      <c r="A1762" t="s">
        <v>30</v>
      </c>
      <c r="B1762" t="s">
        <v>31</v>
      </c>
      <c r="C1762">
        <v>50</v>
      </c>
      <c r="D1762">
        <v>1</v>
      </c>
      <c r="E1762" t="s">
        <v>2513</v>
      </c>
      <c r="F1762">
        <v>106</v>
      </c>
      <c r="G1762">
        <v>6</v>
      </c>
      <c r="H1762" t="s">
        <v>47</v>
      </c>
      <c r="I1762" t="s">
        <v>2514</v>
      </c>
      <c r="J1762" t="s">
        <v>302</v>
      </c>
      <c r="K1762" t="s">
        <v>23</v>
      </c>
      <c r="L1762" t="s">
        <v>24</v>
      </c>
      <c r="M1762" t="s">
        <v>2515</v>
      </c>
      <c r="N1762" t="s">
        <v>23</v>
      </c>
      <c r="O1762" t="s">
        <v>25</v>
      </c>
      <c r="P1762" t="s">
        <v>26</v>
      </c>
      <c r="Q1762" t="s">
        <v>27</v>
      </c>
      <c r="R1762" t="s">
        <v>24</v>
      </c>
      <c r="S1762" t="s">
        <v>2516</v>
      </c>
      <c r="T1762" t="s">
        <v>2517</v>
      </c>
    </row>
    <row r="1763" spans="1:20" x14ac:dyDescent="0.25">
      <c r="A1763" t="s">
        <v>148</v>
      </c>
      <c r="B1763" t="s">
        <v>149</v>
      </c>
      <c r="C1763">
        <v>50</v>
      </c>
      <c r="D1763">
        <v>1</v>
      </c>
      <c r="E1763" t="s">
        <v>2518</v>
      </c>
      <c r="F1763">
        <v>200</v>
      </c>
      <c r="G1763">
        <v>0</v>
      </c>
      <c r="H1763" t="s">
        <v>47</v>
      </c>
      <c r="I1763" t="s">
        <v>2519</v>
      </c>
      <c r="J1763" t="s">
        <v>323</v>
      </c>
      <c r="K1763" t="s">
        <v>23</v>
      </c>
      <c r="L1763" t="s">
        <v>24</v>
      </c>
      <c r="M1763" t="s">
        <v>2515</v>
      </c>
      <c r="N1763" t="s">
        <v>23</v>
      </c>
      <c r="O1763" t="s">
        <v>25</v>
      </c>
      <c r="P1763" t="s">
        <v>26</v>
      </c>
      <c r="Q1763" t="s">
        <v>27</v>
      </c>
      <c r="R1763" t="s">
        <v>24</v>
      </c>
      <c r="S1763" t="s">
        <v>2520</v>
      </c>
      <c r="T1763" t="s">
        <v>2517</v>
      </c>
    </row>
    <row r="1764" spans="1:20" x14ac:dyDescent="0.25">
      <c r="A1764" t="s">
        <v>152</v>
      </c>
      <c r="B1764" t="s">
        <v>153</v>
      </c>
      <c r="C1764">
        <v>50</v>
      </c>
      <c r="D1764">
        <v>1</v>
      </c>
      <c r="E1764" t="s">
        <v>2518</v>
      </c>
      <c r="F1764">
        <v>200</v>
      </c>
      <c r="G1764">
        <v>0</v>
      </c>
      <c r="H1764" t="s">
        <v>47</v>
      </c>
      <c r="I1764" t="s">
        <v>2519</v>
      </c>
      <c r="J1764" t="s">
        <v>323</v>
      </c>
      <c r="K1764" t="s">
        <v>23</v>
      </c>
      <c r="L1764" t="s">
        <v>24</v>
      </c>
      <c r="M1764" t="s">
        <v>2515</v>
      </c>
      <c r="N1764" t="s">
        <v>23</v>
      </c>
      <c r="O1764" t="s">
        <v>25</v>
      </c>
      <c r="P1764" t="s">
        <v>26</v>
      </c>
      <c r="Q1764" t="s">
        <v>27</v>
      </c>
      <c r="R1764" t="s">
        <v>24</v>
      </c>
      <c r="S1764" t="s">
        <v>2520</v>
      </c>
      <c r="T1764" t="s">
        <v>2517</v>
      </c>
    </row>
    <row r="1765" spans="1:20" x14ac:dyDescent="0.25">
      <c r="A1765" t="s">
        <v>34</v>
      </c>
      <c r="B1765" t="s">
        <v>35</v>
      </c>
      <c r="C1765">
        <v>50</v>
      </c>
      <c r="D1765">
        <v>1</v>
      </c>
      <c r="E1765" t="s">
        <v>2518</v>
      </c>
      <c r="F1765">
        <v>200</v>
      </c>
      <c r="G1765">
        <v>0</v>
      </c>
      <c r="H1765" t="s">
        <v>47</v>
      </c>
      <c r="I1765" t="s">
        <v>2519</v>
      </c>
      <c r="J1765" t="s">
        <v>323</v>
      </c>
      <c r="K1765" t="s">
        <v>23</v>
      </c>
      <c r="L1765" t="s">
        <v>24</v>
      </c>
      <c r="M1765" t="s">
        <v>2515</v>
      </c>
      <c r="N1765" t="s">
        <v>23</v>
      </c>
      <c r="O1765" t="s">
        <v>25</v>
      </c>
      <c r="P1765" t="s">
        <v>26</v>
      </c>
      <c r="Q1765" t="s">
        <v>27</v>
      </c>
      <c r="R1765" t="s">
        <v>24</v>
      </c>
      <c r="S1765" t="s">
        <v>2520</v>
      </c>
      <c r="T1765" t="s">
        <v>2517</v>
      </c>
    </row>
    <row r="1766" spans="1:20" x14ac:dyDescent="0.25">
      <c r="A1766" t="s">
        <v>38</v>
      </c>
      <c r="B1766" t="s">
        <v>39</v>
      </c>
      <c r="C1766">
        <v>50</v>
      </c>
      <c r="D1766">
        <v>1</v>
      </c>
      <c r="E1766" t="s">
        <v>2518</v>
      </c>
      <c r="F1766">
        <v>200</v>
      </c>
      <c r="G1766">
        <v>0</v>
      </c>
      <c r="H1766" t="s">
        <v>47</v>
      </c>
      <c r="I1766" t="s">
        <v>2519</v>
      </c>
      <c r="J1766" t="s">
        <v>323</v>
      </c>
      <c r="K1766" t="s">
        <v>23</v>
      </c>
      <c r="L1766" t="s">
        <v>24</v>
      </c>
      <c r="M1766" t="s">
        <v>2515</v>
      </c>
      <c r="N1766" t="s">
        <v>23</v>
      </c>
      <c r="O1766" t="s">
        <v>25</v>
      </c>
      <c r="P1766" t="s">
        <v>26</v>
      </c>
      <c r="Q1766" t="s">
        <v>27</v>
      </c>
      <c r="R1766" t="s">
        <v>24</v>
      </c>
      <c r="S1766" t="s">
        <v>2520</v>
      </c>
      <c r="T1766" t="s">
        <v>2517</v>
      </c>
    </row>
    <row r="1767" spans="1:20" x14ac:dyDescent="0.25">
      <c r="A1767" t="s">
        <v>59</v>
      </c>
      <c r="B1767" t="s">
        <v>60</v>
      </c>
      <c r="C1767">
        <v>50</v>
      </c>
      <c r="D1767">
        <v>1</v>
      </c>
      <c r="E1767" t="s">
        <v>2518</v>
      </c>
      <c r="F1767">
        <v>200</v>
      </c>
      <c r="G1767">
        <v>0</v>
      </c>
      <c r="H1767" t="s">
        <v>47</v>
      </c>
      <c r="I1767" t="s">
        <v>2519</v>
      </c>
      <c r="J1767" t="s">
        <v>323</v>
      </c>
      <c r="K1767" t="s">
        <v>23</v>
      </c>
      <c r="L1767" t="s">
        <v>24</v>
      </c>
      <c r="M1767" t="s">
        <v>2515</v>
      </c>
      <c r="N1767" t="s">
        <v>23</v>
      </c>
      <c r="O1767" t="s">
        <v>25</v>
      </c>
      <c r="P1767" t="s">
        <v>26</v>
      </c>
      <c r="Q1767" t="s">
        <v>27</v>
      </c>
      <c r="R1767" t="s">
        <v>24</v>
      </c>
      <c r="S1767" t="s">
        <v>2520</v>
      </c>
      <c r="T1767" t="s">
        <v>2517</v>
      </c>
    </row>
    <row r="1768" spans="1:20" x14ac:dyDescent="0.25">
      <c r="A1768" t="s">
        <v>36</v>
      </c>
      <c r="B1768" t="s">
        <v>37</v>
      </c>
      <c r="C1768">
        <v>50</v>
      </c>
      <c r="D1768">
        <v>1</v>
      </c>
      <c r="E1768" t="s">
        <v>2518</v>
      </c>
      <c r="F1768">
        <v>200</v>
      </c>
      <c r="G1768">
        <v>0</v>
      </c>
      <c r="H1768" t="s">
        <v>47</v>
      </c>
      <c r="I1768" t="s">
        <v>2519</v>
      </c>
      <c r="J1768" t="s">
        <v>323</v>
      </c>
      <c r="K1768" t="s">
        <v>23</v>
      </c>
      <c r="L1768" t="s">
        <v>24</v>
      </c>
      <c r="M1768" t="s">
        <v>2515</v>
      </c>
      <c r="N1768" t="s">
        <v>23</v>
      </c>
      <c r="O1768" t="s">
        <v>25</v>
      </c>
      <c r="P1768" t="s">
        <v>26</v>
      </c>
      <c r="Q1768" t="s">
        <v>27</v>
      </c>
      <c r="R1768" t="s">
        <v>24</v>
      </c>
      <c r="S1768" t="s">
        <v>2520</v>
      </c>
      <c r="T1768" t="s">
        <v>2517</v>
      </c>
    </row>
    <row r="1769" spans="1:20" x14ac:dyDescent="0.25">
      <c r="A1769" t="s">
        <v>20</v>
      </c>
      <c r="B1769" t="s">
        <v>21</v>
      </c>
      <c r="C1769">
        <v>50</v>
      </c>
      <c r="D1769">
        <v>1</v>
      </c>
      <c r="E1769" t="s">
        <v>2521</v>
      </c>
      <c r="F1769">
        <v>106</v>
      </c>
      <c r="G1769">
        <v>6</v>
      </c>
      <c r="H1769" t="s">
        <v>47</v>
      </c>
      <c r="I1769" t="s">
        <v>2522</v>
      </c>
      <c r="J1769" t="s">
        <v>65</v>
      </c>
      <c r="K1769" t="s">
        <v>23</v>
      </c>
      <c r="L1769" t="s">
        <v>24</v>
      </c>
      <c r="M1769" t="s">
        <v>2523</v>
      </c>
      <c r="N1769" t="s">
        <v>23</v>
      </c>
      <c r="O1769" t="s">
        <v>25</v>
      </c>
      <c r="P1769" t="s">
        <v>26</v>
      </c>
      <c r="Q1769" t="s">
        <v>27</v>
      </c>
      <c r="R1769" t="s">
        <v>24</v>
      </c>
      <c r="S1769" t="s">
        <v>2524</v>
      </c>
      <c r="T1769" t="s">
        <v>2517</v>
      </c>
    </row>
    <row r="1770" spans="1:20" x14ac:dyDescent="0.25">
      <c r="A1770" t="s">
        <v>28</v>
      </c>
      <c r="B1770" t="s">
        <v>29</v>
      </c>
      <c r="C1770">
        <v>50</v>
      </c>
      <c r="D1770">
        <v>1</v>
      </c>
      <c r="E1770" t="s">
        <v>2521</v>
      </c>
      <c r="F1770">
        <v>106</v>
      </c>
      <c r="G1770">
        <v>6</v>
      </c>
      <c r="H1770" t="s">
        <v>47</v>
      </c>
      <c r="I1770" t="s">
        <v>2522</v>
      </c>
      <c r="J1770" t="s">
        <v>65</v>
      </c>
      <c r="K1770" t="s">
        <v>23</v>
      </c>
      <c r="L1770" t="s">
        <v>24</v>
      </c>
      <c r="M1770" t="s">
        <v>2523</v>
      </c>
      <c r="N1770" t="s">
        <v>23</v>
      </c>
      <c r="O1770" t="s">
        <v>25</v>
      </c>
      <c r="P1770" t="s">
        <v>26</v>
      </c>
      <c r="Q1770" t="s">
        <v>27</v>
      </c>
      <c r="R1770" t="s">
        <v>24</v>
      </c>
      <c r="S1770" t="s">
        <v>2524</v>
      </c>
      <c r="T1770" t="s">
        <v>2517</v>
      </c>
    </row>
    <row r="1771" spans="1:20" x14ac:dyDescent="0.25">
      <c r="A1771" t="s">
        <v>30</v>
      </c>
      <c r="B1771" t="s">
        <v>31</v>
      </c>
      <c r="C1771">
        <v>50</v>
      </c>
      <c r="D1771">
        <v>1</v>
      </c>
      <c r="E1771" t="s">
        <v>2521</v>
      </c>
      <c r="F1771">
        <v>106</v>
      </c>
      <c r="G1771">
        <v>6</v>
      </c>
      <c r="H1771" t="s">
        <v>47</v>
      </c>
      <c r="I1771" t="s">
        <v>2522</v>
      </c>
      <c r="J1771" t="s">
        <v>65</v>
      </c>
      <c r="K1771" t="s">
        <v>23</v>
      </c>
      <c r="L1771" t="s">
        <v>24</v>
      </c>
      <c r="M1771" t="s">
        <v>2523</v>
      </c>
      <c r="N1771" t="s">
        <v>23</v>
      </c>
      <c r="O1771" t="s">
        <v>25</v>
      </c>
      <c r="P1771" t="s">
        <v>26</v>
      </c>
      <c r="Q1771" t="s">
        <v>27</v>
      </c>
      <c r="R1771" t="s">
        <v>24</v>
      </c>
      <c r="S1771" t="s">
        <v>2524</v>
      </c>
      <c r="T1771" t="s">
        <v>2517</v>
      </c>
    </row>
    <row r="1772" spans="1:20" x14ac:dyDescent="0.25">
      <c r="A1772" t="s">
        <v>20</v>
      </c>
      <c r="B1772" t="s">
        <v>21</v>
      </c>
      <c r="C1772">
        <v>50</v>
      </c>
      <c r="D1772">
        <v>1</v>
      </c>
      <c r="E1772" t="s">
        <v>2525</v>
      </c>
      <c r="F1772">
        <v>100</v>
      </c>
      <c r="G1772">
        <v>0</v>
      </c>
      <c r="H1772" t="s">
        <v>47</v>
      </c>
      <c r="I1772" t="s">
        <v>2526</v>
      </c>
      <c r="J1772" t="s">
        <v>1201</v>
      </c>
      <c r="K1772" t="s">
        <v>23</v>
      </c>
      <c r="L1772" t="s">
        <v>24</v>
      </c>
      <c r="M1772" t="s">
        <v>2527</v>
      </c>
      <c r="N1772" t="s">
        <v>23</v>
      </c>
      <c r="O1772" t="s">
        <v>25</v>
      </c>
      <c r="P1772" t="s">
        <v>26</v>
      </c>
      <c r="Q1772" t="s">
        <v>27</v>
      </c>
      <c r="R1772" t="s">
        <v>24</v>
      </c>
      <c r="S1772" t="s">
        <v>2528</v>
      </c>
      <c r="T1772" t="s">
        <v>2517</v>
      </c>
    </row>
    <row r="1773" spans="1:20" x14ac:dyDescent="0.25">
      <c r="A1773" t="s">
        <v>28</v>
      </c>
      <c r="B1773" t="s">
        <v>29</v>
      </c>
      <c r="C1773">
        <v>50</v>
      </c>
      <c r="D1773">
        <v>1</v>
      </c>
      <c r="E1773" t="s">
        <v>2525</v>
      </c>
      <c r="F1773">
        <v>100</v>
      </c>
      <c r="G1773">
        <v>0</v>
      </c>
      <c r="H1773" t="s">
        <v>47</v>
      </c>
      <c r="I1773" t="s">
        <v>2526</v>
      </c>
      <c r="J1773" t="s">
        <v>1201</v>
      </c>
      <c r="K1773" t="s">
        <v>23</v>
      </c>
      <c r="L1773" t="s">
        <v>24</v>
      </c>
      <c r="M1773" t="s">
        <v>2527</v>
      </c>
      <c r="N1773" t="s">
        <v>23</v>
      </c>
      <c r="O1773" t="s">
        <v>25</v>
      </c>
      <c r="P1773" t="s">
        <v>26</v>
      </c>
      <c r="Q1773" t="s">
        <v>27</v>
      </c>
      <c r="R1773" t="s">
        <v>24</v>
      </c>
      <c r="S1773" t="s">
        <v>2528</v>
      </c>
      <c r="T1773" t="s">
        <v>2517</v>
      </c>
    </row>
    <row r="1774" spans="1:20" x14ac:dyDescent="0.25">
      <c r="A1774" t="s">
        <v>30</v>
      </c>
      <c r="B1774" t="s">
        <v>31</v>
      </c>
      <c r="C1774">
        <v>50</v>
      </c>
      <c r="D1774">
        <v>1</v>
      </c>
      <c r="E1774" t="s">
        <v>2525</v>
      </c>
      <c r="F1774">
        <v>100</v>
      </c>
      <c r="G1774">
        <v>0</v>
      </c>
      <c r="H1774" t="s">
        <v>47</v>
      </c>
      <c r="I1774" t="s">
        <v>2526</v>
      </c>
      <c r="J1774" t="s">
        <v>1201</v>
      </c>
      <c r="K1774" t="s">
        <v>23</v>
      </c>
      <c r="L1774" t="s">
        <v>24</v>
      </c>
      <c r="M1774" t="s">
        <v>2527</v>
      </c>
      <c r="N1774" t="s">
        <v>23</v>
      </c>
      <c r="O1774" t="s">
        <v>25</v>
      </c>
      <c r="P1774" t="s">
        <v>26</v>
      </c>
      <c r="Q1774" t="s">
        <v>27</v>
      </c>
      <c r="R1774" t="s">
        <v>24</v>
      </c>
      <c r="S1774" t="s">
        <v>2528</v>
      </c>
      <c r="T1774" t="s">
        <v>2517</v>
      </c>
    </row>
    <row r="1775" spans="1:20" x14ac:dyDescent="0.25">
      <c r="A1775" t="s">
        <v>148</v>
      </c>
      <c r="B1775" t="s">
        <v>149</v>
      </c>
      <c r="C1775">
        <v>50</v>
      </c>
      <c r="D1775">
        <v>1</v>
      </c>
      <c r="E1775" t="s">
        <v>2529</v>
      </c>
      <c r="F1775">
        <v>200</v>
      </c>
      <c r="G1775">
        <v>0</v>
      </c>
      <c r="H1775" t="s">
        <v>47</v>
      </c>
      <c r="I1775" t="s">
        <v>2026</v>
      </c>
      <c r="J1775" t="s">
        <v>306</v>
      </c>
      <c r="K1775" t="s">
        <v>23</v>
      </c>
      <c r="L1775" t="s">
        <v>24</v>
      </c>
      <c r="M1775" t="s">
        <v>2530</v>
      </c>
      <c r="N1775" t="s">
        <v>23</v>
      </c>
      <c r="O1775" t="s">
        <v>58</v>
      </c>
      <c r="P1775" t="s">
        <v>26</v>
      </c>
      <c r="Q1775" t="s">
        <v>33</v>
      </c>
      <c r="R1775" t="s">
        <v>24</v>
      </c>
      <c r="S1775" t="s">
        <v>2531</v>
      </c>
      <c r="T1775" t="s">
        <v>2532</v>
      </c>
    </row>
    <row r="1776" spans="1:20" x14ac:dyDescent="0.25">
      <c r="A1776" t="s">
        <v>152</v>
      </c>
      <c r="B1776" t="s">
        <v>153</v>
      </c>
      <c r="C1776">
        <v>50</v>
      </c>
      <c r="D1776">
        <v>1</v>
      </c>
      <c r="E1776" t="s">
        <v>2529</v>
      </c>
      <c r="F1776">
        <v>200</v>
      </c>
      <c r="G1776">
        <v>0</v>
      </c>
      <c r="H1776" t="s">
        <v>47</v>
      </c>
      <c r="I1776" t="s">
        <v>2026</v>
      </c>
      <c r="J1776" t="s">
        <v>306</v>
      </c>
      <c r="K1776" t="s">
        <v>23</v>
      </c>
      <c r="L1776" t="s">
        <v>24</v>
      </c>
      <c r="M1776" t="s">
        <v>2530</v>
      </c>
      <c r="N1776" t="s">
        <v>23</v>
      </c>
      <c r="O1776" t="s">
        <v>58</v>
      </c>
      <c r="P1776" t="s">
        <v>26</v>
      </c>
      <c r="Q1776" t="s">
        <v>33</v>
      </c>
      <c r="R1776" t="s">
        <v>24</v>
      </c>
      <c r="S1776" t="s">
        <v>2531</v>
      </c>
      <c r="T1776" t="s">
        <v>2532</v>
      </c>
    </row>
    <row r="1777" spans="1:20" x14ac:dyDescent="0.25">
      <c r="A1777" t="s">
        <v>34</v>
      </c>
      <c r="B1777" t="s">
        <v>35</v>
      </c>
      <c r="C1777">
        <v>50</v>
      </c>
      <c r="D1777">
        <v>1</v>
      </c>
      <c r="E1777" t="s">
        <v>2529</v>
      </c>
      <c r="F1777">
        <v>200</v>
      </c>
      <c r="G1777">
        <v>0</v>
      </c>
      <c r="H1777" t="s">
        <v>47</v>
      </c>
      <c r="I1777" t="s">
        <v>2026</v>
      </c>
      <c r="J1777" t="s">
        <v>306</v>
      </c>
      <c r="K1777" t="s">
        <v>23</v>
      </c>
      <c r="L1777" t="s">
        <v>24</v>
      </c>
      <c r="M1777" t="s">
        <v>2530</v>
      </c>
      <c r="N1777" t="s">
        <v>23</v>
      </c>
      <c r="O1777" t="s">
        <v>58</v>
      </c>
      <c r="P1777" t="s">
        <v>26</v>
      </c>
      <c r="Q1777" t="s">
        <v>33</v>
      </c>
      <c r="R1777" t="s">
        <v>24</v>
      </c>
      <c r="S1777" t="s">
        <v>2531</v>
      </c>
      <c r="T1777" t="s">
        <v>2532</v>
      </c>
    </row>
    <row r="1778" spans="1:20" x14ac:dyDescent="0.25">
      <c r="A1778" t="s">
        <v>38</v>
      </c>
      <c r="B1778" t="s">
        <v>39</v>
      </c>
      <c r="C1778">
        <v>50</v>
      </c>
      <c r="D1778">
        <v>1</v>
      </c>
      <c r="E1778" t="s">
        <v>2529</v>
      </c>
      <c r="F1778">
        <v>200</v>
      </c>
      <c r="G1778">
        <v>0</v>
      </c>
      <c r="H1778" t="s">
        <v>47</v>
      </c>
      <c r="I1778" t="s">
        <v>2026</v>
      </c>
      <c r="J1778" t="s">
        <v>306</v>
      </c>
      <c r="K1778" t="s">
        <v>23</v>
      </c>
      <c r="L1778" t="s">
        <v>24</v>
      </c>
      <c r="M1778" t="s">
        <v>2530</v>
      </c>
      <c r="N1778" t="s">
        <v>23</v>
      </c>
      <c r="O1778" t="s">
        <v>58</v>
      </c>
      <c r="P1778" t="s">
        <v>26</v>
      </c>
      <c r="Q1778" t="s">
        <v>33</v>
      </c>
      <c r="R1778" t="s">
        <v>24</v>
      </c>
      <c r="S1778" t="s">
        <v>2531</v>
      </c>
      <c r="T1778" t="s">
        <v>2532</v>
      </c>
    </row>
    <row r="1779" spans="1:20" x14ac:dyDescent="0.25">
      <c r="A1779" t="s">
        <v>59</v>
      </c>
      <c r="B1779" t="s">
        <v>60</v>
      </c>
      <c r="C1779">
        <v>50</v>
      </c>
      <c r="D1779">
        <v>1</v>
      </c>
      <c r="E1779" t="s">
        <v>2529</v>
      </c>
      <c r="F1779">
        <v>200</v>
      </c>
      <c r="G1779">
        <v>0</v>
      </c>
      <c r="H1779" t="s">
        <v>47</v>
      </c>
      <c r="I1779" t="s">
        <v>2026</v>
      </c>
      <c r="J1779" t="s">
        <v>306</v>
      </c>
      <c r="K1779" t="s">
        <v>23</v>
      </c>
      <c r="L1779" t="s">
        <v>24</v>
      </c>
      <c r="M1779" t="s">
        <v>2530</v>
      </c>
      <c r="N1779" t="s">
        <v>23</v>
      </c>
      <c r="O1779" t="s">
        <v>58</v>
      </c>
      <c r="P1779" t="s">
        <v>26</v>
      </c>
      <c r="Q1779" t="s">
        <v>33</v>
      </c>
      <c r="R1779" t="s">
        <v>24</v>
      </c>
      <c r="S1779" t="s">
        <v>2531</v>
      </c>
      <c r="T1779" t="s">
        <v>2532</v>
      </c>
    </row>
    <row r="1780" spans="1:20" x14ac:dyDescent="0.25">
      <c r="A1780" t="s">
        <v>36</v>
      </c>
      <c r="B1780" t="s">
        <v>37</v>
      </c>
      <c r="C1780">
        <v>50</v>
      </c>
      <c r="D1780">
        <v>1</v>
      </c>
      <c r="E1780" t="s">
        <v>2529</v>
      </c>
      <c r="F1780">
        <v>200</v>
      </c>
      <c r="G1780">
        <v>0</v>
      </c>
      <c r="H1780" t="s">
        <v>47</v>
      </c>
      <c r="I1780" t="s">
        <v>2026</v>
      </c>
      <c r="J1780" t="s">
        <v>306</v>
      </c>
      <c r="K1780" t="s">
        <v>23</v>
      </c>
      <c r="L1780" t="s">
        <v>24</v>
      </c>
      <c r="M1780" t="s">
        <v>2530</v>
      </c>
      <c r="N1780" t="s">
        <v>23</v>
      </c>
      <c r="O1780" t="s">
        <v>58</v>
      </c>
      <c r="P1780" t="s">
        <v>26</v>
      </c>
      <c r="Q1780" t="s">
        <v>33</v>
      </c>
      <c r="R1780" t="s">
        <v>24</v>
      </c>
      <c r="S1780" t="s">
        <v>2531</v>
      </c>
      <c r="T1780" t="s">
        <v>2532</v>
      </c>
    </row>
    <row r="1781" spans="1:20" x14ac:dyDescent="0.25">
      <c r="A1781" t="s">
        <v>110</v>
      </c>
      <c r="B1781" t="s">
        <v>1205</v>
      </c>
      <c r="C1781">
        <v>66</v>
      </c>
      <c r="D1781">
        <v>1</v>
      </c>
      <c r="E1781" t="s">
        <v>2533</v>
      </c>
      <c r="F1781">
        <v>491</v>
      </c>
      <c r="G1781">
        <v>39</v>
      </c>
      <c r="H1781" t="s">
        <v>684</v>
      </c>
      <c r="I1781" t="s">
        <v>2534</v>
      </c>
      <c r="J1781" t="s">
        <v>2535</v>
      </c>
      <c r="K1781" t="s">
        <v>1267</v>
      </c>
      <c r="L1781" t="s">
        <v>2536</v>
      </c>
      <c r="M1781" t="s">
        <v>2537</v>
      </c>
      <c r="N1781" t="s">
        <v>23</v>
      </c>
      <c r="O1781" t="s">
        <v>48</v>
      </c>
      <c r="P1781" t="s">
        <v>49</v>
      </c>
      <c r="Q1781" t="s">
        <v>50</v>
      </c>
      <c r="R1781" t="s">
        <v>24</v>
      </c>
      <c r="S1781" t="s">
        <v>2538</v>
      </c>
      <c r="T1781" t="s">
        <v>2539</v>
      </c>
    </row>
    <row r="1782" spans="1:20" x14ac:dyDescent="0.25">
      <c r="A1782" t="s">
        <v>111</v>
      </c>
      <c r="B1782" t="s">
        <v>112</v>
      </c>
      <c r="C1782">
        <v>66</v>
      </c>
      <c r="D1782">
        <v>1</v>
      </c>
      <c r="E1782" t="s">
        <v>2533</v>
      </c>
      <c r="F1782">
        <v>491</v>
      </c>
      <c r="G1782">
        <v>39</v>
      </c>
      <c r="H1782" t="s">
        <v>684</v>
      </c>
      <c r="I1782" t="s">
        <v>2534</v>
      </c>
      <c r="J1782" t="s">
        <v>2535</v>
      </c>
      <c r="K1782" t="s">
        <v>1267</v>
      </c>
      <c r="L1782" t="s">
        <v>2536</v>
      </c>
      <c r="M1782" t="s">
        <v>2537</v>
      </c>
      <c r="N1782" t="s">
        <v>23</v>
      </c>
      <c r="O1782" t="s">
        <v>48</v>
      </c>
      <c r="P1782" t="s">
        <v>49</v>
      </c>
      <c r="Q1782" t="s">
        <v>50</v>
      </c>
      <c r="R1782" t="s">
        <v>24</v>
      </c>
      <c r="S1782" t="s">
        <v>2538</v>
      </c>
      <c r="T1782" t="s">
        <v>2539</v>
      </c>
    </row>
    <row r="1783" spans="1:20" x14ac:dyDescent="0.25">
      <c r="A1783" t="s">
        <v>46</v>
      </c>
      <c r="B1783" t="s">
        <v>56</v>
      </c>
      <c r="C1783">
        <v>67</v>
      </c>
      <c r="D1783">
        <v>1</v>
      </c>
      <c r="E1783" t="s">
        <v>2533</v>
      </c>
      <c r="F1783">
        <v>491</v>
      </c>
      <c r="G1783">
        <v>39</v>
      </c>
      <c r="H1783" t="s">
        <v>684</v>
      </c>
      <c r="I1783" t="s">
        <v>2534</v>
      </c>
      <c r="J1783" t="s">
        <v>2535</v>
      </c>
      <c r="K1783" t="s">
        <v>1267</v>
      </c>
      <c r="L1783" t="s">
        <v>2536</v>
      </c>
      <c r="M1783" t="s">
        <v>2537</v>
      </c>
      <c r="N1783" t="s">
        <v>23</v>
      </c>
      <c r="O1783" t="s">
        <v>48</v>
      </c>
      <c r="P1783" t="s">
        <v>49</v>
      </c>
      <c r="Q1783" t="s">
        <v>50</v>
      </c>
      <c r="R1783" t="s">
        <v>24</v>
      </c>
      <c r="S1783" t="s">
        <v>2538</v>
      </c>
      <c r="T1783" t="s">
        <v>2539</v>
      </c>
    </row>
    <row r="1784" spans="1:20" x14ac:dyDescent="0.25">
      <c r="A1784" t="s">
        <v>110</v>
      </c>
      <c r="B1784" t="s">
        <v>1205</v>
      </c>
      <c r="C1784">
        <v>66</v>
      </c>
      <c r="D1784">
        <v>1</v>
      </c>
      <c r="E1784" t="s">
        <v>2533</v>
      </c>
      <c r="F1784">
        <v>491</v>
      </c>
      <c r="G1784">
        <v>39</v>
      </c>
      <c r="H1784" t="s">
        <v>684</v>
      </c>
      <c r="I1784" t="s">
        <v>2534</v>
      </c>
      <c r="J1784" t="s">
        <v>2535</v>
      </c>
      <c r="K1784" t="s">
        <v>1267</v>
      </c>
      <c r="L1784" t="s">
        <v>2536</v>
      </c>
      <c r="M1784" t="s">
        <v>2537</v>
      </c>
      <c r="N1784" t="s">
        <v>23</v>
      </c>
      <c r="O1784" t="s">
        <v>48</v>
      </c>
      <c r="P1784" t="s">
        <v>49</v>
      </c>
      <c r="Q1784" t="s">
        <v>50</v>
      </c>
      <c r="R1784" t="s">
        <v>24</v>
      </c>
      <c r="S1784" t="s">
        <v>2538</v>
      </c>
      <c r="T1784" t="s">
        <v>2539</v>
      </c>
    </row>
    <row r="1785" spans="1:20" x14ac:dyDescent="0.25">
      <c r="A1785" t="s">
        <v>111</v>
      </c>
      <c r="B1785" t="s">
        <v>112</v>
      </c>
      <c r="C1785">
        <v>66</v>
      </c>
      <c r="D1785">
        <v>1</v>
      </c>
      <c r="E1785" t="s">
        <v>2533</v>
      </c>
      <c r="F1785">
        <v>491</v>
      </c>
      <c r="G1785">
        <v>39</v>
      </c>
      <c r="H1785" t="s">
        <v>684</v>
      </c>
      <c r="I1785" t="s">
        <v>2534</v>
      </c>
      <c r="J1785" t="s">
        <v>2535</v>
      </c>
      <c r="K1785" t="s">
        <v>1267</v>
      </c>
      <c r="L1785" t="s">
        <v>2536</v>
      </c>
      <c r="M1785" t="s">
        <v>2537</v>
      </c>
      <c r="N1785" t="s">
        <v>23</v>
      </c>
      <c r="O1785" t="s">
        <v>48</v>
      </c>
      <c r="P1785" t="s">
        <v>49</v>
      </c>
      <c r="Q1785" t="s">
        <v>50</v>
      </c>
      <c r="R1785" t="s">
        <v>24</v>
      </c>
      <c r="S1785" t="s">
        <v>2538</v>
      </c>
      <c r="T1785" t="s">
        <v>2539</v>
      </c>
    </row>
    <row r="1786" spans="1:20" x14ac:dyDescent="0.25">
      <c r="A1786" t="s">
        <v>46</v>
      </c>
      <c r="B1786" t="s">
        <v>56</v>
      </c>
      <c r="C1786">
        <v>67</v>
      </c>
      <c r="D1786">
        <v>1</v>
      </c>
      <c r="E1786" t="s">
        <v>2533</v>
      </c>
      <c r="F1786">
        <v>491</v>
      </c>
      <c r="G1786">
        <v>39</v>
      </c>
      <c r="H1786" t="s">
        <v>684</v>
      </c>
      <c r="I1786" t="s">
        <v>2534</v>
      </c>
      <c r="J1786" t="s">
        <v>2535</v>
      </c>
      <c r="K1786" t="s">
        <v>1267</v>
      </c>
      <c r="L1786" t="s">
        <v>2536</v>
      </c>
      <c r="M1786" t="s">
        <v>2537</v>
      </c>
      <c r="N1786" t="s">
        <v>23</v>
      </c>
      <c r="O1786" t="s">
        <v>48</v>
      </c>
      <c r="P1786" t="s">
        <v>49</v>
      </c>
      <c r="Q1786" t="s">
        <v>50</v>
      </c>
      <c r="R1786" t="s">
        <v>24</v>
      </c>
      <c r="S1786" t="s">
        <v>2538</v>
      </c>
      <c r="T1786" t="s">
        <v>2539</v>
      </c>
    </row>
    <row r="1787" spans="1:20" x14ac:dyDescent="0.25">
      <c r="A1787" t="s">
        <v>110</v>
      </c>
      <c r="B1787" t="s">
        <v>1205</v>
      </c>
      <c r="C1787">
        <v>66</v>
      </c>
      <c r="D1787">
        <v>1</v>
      </c>
      <c r="E1787" t="s">
        <v>2533</v>
      </c>
      <c r="F1787">
        <v>491</v>
      </c>
      <c r="G1787">
        <v>39</v>
      </c>
      <c r="H1787" t="s">
        <v>684</v>
      </c>
      <c r="I1787" t="s">
        <v>2534</v>
      </c>
      <c r="J1787" t="s">
        <v>2535</v>
      </c>
      <c r="K1787" t="s">
        <v>1267</v>
      </c>
      <c r="L1787" t="s">
        <v>2536</v>
      </c>
      <c r="M1787" t="s">
        <v>2537</v>
      </c>
      <c r="N1787" t="s">
        <v>23</v>
      </c>
      <c r="O1787" t="s">
        <v>48</v>
      </c>
      <c r="P1787" t="s">
        <v>49</v>
      </c>
      <c r="Q1787" t="s">
        <v>50</v>
      </c>
      <c r="R1787" t="s">
        <v>24</v>
      </c>
      <c r="S1787" t="s">
        <v>2538</v>
      </c>
      <c r="T1787" t="s">
        <v>2539</v>
      </c>
    </row>
    <row r="1788" spans="1:20" x14ac:dyDescent="0.25">
      <c r="A1788" t="s">
        <v>111</v>
      </c>
      <c r="B1788" t="s">
        <v>112</v>
      </c>
      <c r="C1788">
        <v>66</v>
      </c>
      <c r="D1788">
        <v>1</v>
      </c>
      <c r="E1788" t="s">
        <v>2533</v>
      </c>
      <c r="F1788">
        <v>491</v>
      </c>
      <c r="G1788">
        <v>39</v>
      </c>
      <c r="H1788" t="s">
        <v>684</v>
      </c>
      <c r="I1788" t="s">
        <v>2534</v>
      </c>
      <c r="J1788" t="s">
        <v>2535</v>
      </c>
      <c r="K1788" t="s">
        <v>1267</v>
      </c>
      <c r="L1788" t="s">
        <v>2536</v>
      </c>
      <c r="M1788" t="s">
        <v>2537</v>
      </c>
      <c r="N1788" t="s">
        <v>23</v>
      </c>
      <c r="O1788" t="s">
        <v>48</v>
      </c>
      <c r="P1788" t="s">
        <v>49</v>
      </c>
      <c r="Q1788" t="s">
        <v>50</v>
      </c>
      <c r="R1788" t="s">
        <v>24</v>
      </c>
      <c r="S1788" t="s">
        <v>2538</v>
      </c>
      <c r="T1788" t="s">
        <v>2539</v>
      </c>
    </row>
    <row r="1789" spans="1:20" x14ac:dyDescent="0.25">
      <c r="A1789" t="s">
        <v>46</v>
      </c>
      <c r="B1789" t="s">
        <v>56</v>
      </c>
      <c r="C1789">
        <v>67</v>
      </c>
      <c r="D1789">
        <v>1</v>
      </c>
      <c r="E1789" t="s">
        <v>2533</v>
      </c>
      <c r="F1789">
        <v>491</v>
      </c>
      <c r="G1789">
        <v>39</v>
      </c>
      <c r="H1789" t="s">
        <v>684</v>
      </c>
      <c r="I1789" t="s">
        <v>2534</v>
      </c>
      <c r="J1789" t="s">
        <v>2535</v>
      </c>
      <c r="K1789" t="s">
        <v>1267</v>
      </c>
      <c r="L1789" t="s">
        <v>2536</v>
      </c>
      <c r="M1789" t="s">
        <v>2537</v>
      </c>
      <c r="N1789" t="s">
        <v>23</v>
      </c>
      <c r="O1789" t="s">
        <v>48</v>
      </c>
      <c r="P1789" t="s">
        <v>49</v>
      </c>
      <c r="Q1789" t="s">
        <v>50</v>
      </c>
      <c r="R1789" t="s">
        <v>24</v>
      </c>
      <c r="S1789" t="s">
        <v>2538</v>
      </c>
      <c r="T1789" t="s">
        <v>2539</v>
      </c>
    </row>
    <row r="1790" spans="1:20" x14ac:dyDescent="0.25">
      <c r="A1790" t="s">
        <v>20</v>
      </c>
      <c r="B1790" t="s">
        <v>21</v>
      </c>
      <c r="C1790">
        <v>50</v>
      </c>
      <c r="D1790">
        <v>1</v>
      </c>
      <c r="E1790" t="s">
        <v>2540</v>
      </c>
      <c r="F1790">
        <v>100</v>
      </c>
      <c r="G1790">
        <v>0</v>
      </c>
      <c r="H1790" t="s">
        <v>47</v>
      </c>
      <c r="I1790" t="s">
        <v>2541</v>
      </c>
      <c r="J1790" t="s">
        <v>335</v>
      </c>
      <c r="K1790" t="s">
        <v>23</v>
      </c>
      <c r="L1790" t="s">
        <v>24</v>
      </c>
      <c r="M1790" t="s">
        <v>2542</v>
      </c>
      <c r="N1790" t="s">
        <v>23</v>
      </c>
      <c r="O1790" t="s">
        <v>58</v>
      </c>
      <c r="P1790" t="s">
        <v>26</v>
      </c>
      <c r="Q1790" t="s">
        <v>33</v>
      </c>
      <c r="R1790" t="s">
        <v>24</v>
      </c>
      <c r="S1790" t="s">
        <v>2543</v>
      </c>
      <c r="T1790" t="s">
        <v>2544</v>
      </c>
    </row>
    <row r="1791" spans="1:20" x14ac:dyDescent="0.25">
      <c r="A1791" t="s">
        <v>28</v>
      </c>
      <c r="B1791" t="s">
        <v>29</v>
      </c>
      <c r="C1791">
        <v>50</v>
      </c>
      <c r="D1791">
        <v>1</v>
      </c>
      <c r="E1791" t="s">
        <v>2540</v>
      </c>
      <c r="F1791">
        <v>100</v>
      </c>
      <c r="G1791">
        <v>0</v>
      </c>
      <c r="H1791" t="s">
        <v>47</v>
      </c>
      <c r="I1791" t="s">
        <v>2541</v>
      </c>
      <c r="J1791" t="s">
        <v>335</v>
      </c>
      <c r="K1791" t="s">
        <v>23</v>
      </c>
      <c r="L1791" t="s">
        <v>24</v>
      </c>
      <c r="M1791" t="s">
        <v>2542</v>
      </c>
      <c r="N1791" t="s">
        <v>23</v>
      </c>
      <c r="O1791" t="s">
        <v>58</v>
      </c>
      <c r="P1791" t="s">
        <v>26</v>
      </c>
      <c r="Q1791" t="s">
        <v>33</v>
      </c>
      <c r="R1791" t="s">
        <v>24</v>
      </c>
      <c r="S1791" t="s">
        <v>2543</v>
      </c>
      <c r="T1791" t="s">
        <v>2544</v>
      </c>
    </row>
    <row r="1792" spans="1:20" x14ac:dyDescent="0.25">
      <c r="A1792" t="s">
        <v>30</v>
      </c>
      <c r="B1792" t="s">
        <v>31</v>
      </c>
      <c r="C1792">
        <v>50</v>
      </c>
      <c r="D1792">
        <v>1</v>
      </c>
      <c r="E1792" t="s">
        <v>2540</v>
      </c>
      <c r="F1792">
        <v>100</v>
      </c>
      <c r="G1792">
        <v>0</v>
      </c>
      <c r="H1792" t="s">
        <v>47</v>
      </c>
      <c r="I1792" t="s">
        <v>2541</v>
      </c>
      <c r="J1792" t="s">
        <v>335</v>
      </c>
      <c r="K1792" t="s">
        <v>23</v>
      </c>
      <c r="L1792" t="s">
        <v>24</v>
      </c>
      <c r="M1792" t="s">
        <v>2542</v>
      </c>
      <c r="N1792" t="s">
        <v>23</v>
      </c>
      <c r="O1792" t="s">
        <v>58</v>
      </c>
      <c r="P1792" t="s">
        <v>26</v>
      </c>
      <c r="Q1792" t="s">
        <v>33</v>
      </c>
      <c r="R1792" t="s">
        <v>24</v>
      </c>
      <c r="S1792" t="s">
        <v>2543</v>
      </c>
      <c r="T1792" t="s">
        <v>2544</v>
      </c>
    </row>
    <row r="1793" spans="1:20" x14ac:dyDescent="0.25">
      <c r="A1793" t="s">
        <v>20</v>
      </c>
      <c r="B1793" t="s">
        <v>21</v>
      </c>
      <c r="C1793">
        <v>50</v>
      </c>
      <c r="D1793">
        <v>1</v>
      </c>
      <c r="E1793" t="s">
        <v>2545</v>
      </c>
      <c r="F1793">
        <v>106</v>
      </c>
      <c r="G1793">
        <v>6</v>
      </c>
      <c r="H1793" t="s">
        <v>47</v>
      </c>
      <c r="I1793" t="s">
        <v>2546</v>
      </c>
      <c r="J1793" t="s">
        <v>2547</v>
      </c>
      <c r="K1793" t="s">
        <v>23</v>
      </c>
      <c r="L1793" t="s">
        <v>24</v>
      </c>
      <c r="M1793" t="s">
        <v>2548</v>
      </c>
      <c r="N1793" t="s">
        <v>23</v>
      </c>
      <c r="O1793" t="s">
        <v>25</v>
      </c>
      <c r="P1793" t="s">
        <v>26</v>
      </c>
      <c r="Q1793" t="s">
        <v>27</v>
      </c>
      <c r="R1793" t="s">
        <v>24</v>
      </c>
      <c r="S1793" t="s">
        <v>2549</v>
      </c>
      <c r="T1793" t="s">
        <v>2544</v>
      </c>
    </row>
    <row r="1794" spans="1:20" x14ac:dyDescent="0.25">
      <c r="A1794" t="s">
        <v>28</v>
      </c>
      <c r="B1794" t="s">
        <v>29</v>
      </c>
      <c r="C1794">
        <v>50</v>
      </c>
      <c r="D1794">
        <v>1</v>
      </c>
      <c r="E1794" t="s">
        <v>2545</v>
      </c>
      <c r="F1794">
        <v>106</v>
      </c>
      <c r="G1794">
        <v>6</v>
      </c>
      <c r="H1794" t="s">
        <v>47</v>
      </c>
      <c r="I1794" t="s">
        <v>2546</v>
      </c>
      <c r="J1794" t="s">
        <v>2547</v>
      </c>
      <c r="K1794" t="s">
        <v>23</v>
      </c>
      <c r="L1794" t="s">
        <v>24</v>
      </c>
      <c r="M1794" t="s">
        <v>2548</v>
      </c>
      <c r="N1794" t="s">
        <v>23</v>
      </c>
      <c r="O1794" t="s">
        <v>25</v>
      </c>
      <c r="P1794" t="s">
        <v>26</v>
      </c>
      <c r="Q1794" t="s">
        <v>27</v>
      </c>
      <c r="R1794" t="s">
        <v>24</v>
      </c>
      <c r="S1794" t="s">
        <v>2549</v>
      </c>
      <c r="T1794" t="s">
        <v>2544</v>
      </c>
    </row>
    <row r="1795" spans="1:20" x14ac:dyDescent="0.25">
      <c r="A1795" t="s">
        <v>30</v>
      </c>
      <c r="B1795" t="s">
        <v>31</v>
      </c>
      <c r="C1795">
        <v>50</v>
      </c>
      <c r="D1795">
        <v>1</v>
      </c>
      <c r="E1795" t="s">
        <v>2545</v>
      </c>
      <c r="F1795">
        <v>106</v>
      </c>
      <c r="G1795">
        <v>6</v>
      </c>
      <c r="H1795" t="s">
        <v>47</v>
      </c>
      <c r="I1795" t="s">
        <v>2546</v>
      </c>
      <c r="J1795" t="s">
        <v>2547</v>
      </c>
      <c r="K1795" t="s">
        <v>23</v>
      </c>
      <c r="L1795" t="s">
        <v>24</v>
      </c>
      <c r="M1795" t="s">
        <v>2548</v>
      </c>
      <c r="N1795" t="s">
        <v>23</v>
      </c>
      <c r="O1795" t="s">
        <v>25</v>
      </c>
      <c r="P1795" t="s">
        <v>26</v>
      </c>
      <c r="Q1795" t="s">
        <v>27</v>
      </c>
      <c r="R1795" t="s">
        <v>24</v>
      </c>
      <c r="S1795" t="s">
        <v>2549</v>
      </c>
      <c r="T1795" t="s">
        <v>2544</v>
      </c>
    </row>
    <row r="1796" spans="1:20" x14ac:dyDescent="0.25">
      <c r="A1796" t="s">
        <v>20</v>
      </c>
      <c r="B1796" t="s">
        <v>21</v>
      </c>
      <c r="C1796">
        <v>50</v>
      </c>
      <c r="D1796">
        <v>1</v>
      </c>
      <c r="E1796" t="s">
        <v>2550</v>
      </c>
      <c r="F1796">
        <v>100</v>
      </c>
      <c r="G1796">
        <v>0</v>
      </c>
      <c r="H1796" t="s">
        <v>22</v>
      </c>
      <c r="I1796" t="s">
        <v>2551</v>
      </c>
      <c r="J1796" t="s">
        <v>331</v>
      </c>
      <c r="K1796" t="s">
        <v>23</v>
      </c>
      <c r="L1796" t="s">
        <v>24</v>
      </c>
      <c r="M1796" t="s">
        <v>2552</v>
      </c>
      <c r="N1796" t="s">
        <v>23</v>
      </c>
      <c r="O1796" t="s">
        <v>25</v>
      </c>
      <c r="P1796" t="s">
        <v>26</v>
      </c>
      <c r="Q1796" t="s">
        <v>27</v>
      </c>
      <c r="R1796" t="s">
        <v>24</v>
      </c>
      <c r="S1796" t="s">
        <v>2553</v>
      </c>
      <c r="T1796" t="s">
        <v>2542</v>
      </c>
    </row>
    <row r="1797" spans="1:20" x14ac:dyDescent="0.25">
      <c r="A1797" t="s">
        <v>28</v>
      </c>
      <c r="B1797" t="s">
        <v>29</v>
      </c>
      <c r="C1797">
        <v>50</v>
      </c>
      <c r="D1797">
        <v>1</v>
      </c>
      <c r="E1797" t="s">
        <v>2550</v>
      </c>
      <c r="F1797">
        <v>100</v>
      </c>
      <c r="G1797">
        <v>0</v>
      </c>
      <c r="H1797" t="s">
        <v>22</v>
      </c>
      <c r="I1797" t="s">
        <v>2551</v>
      </c>
      <c r="J1797" t="s">
        <v>331</v>
      </c>
      <c r="K1797" t="s">
        <v>23</v>
      </c>
      <c r="L1797" t="s">
        <v>24</v>
      </c>
      <c r="M1797" t="s">
        <v>2552</v>
      </c>
      <c r="N1797" t="s">
        <v>23</v>
      </c>
      <c r="O1797" t="s">
        <v>25</v>
      </c>
      <c r="P1797" t="s">
        <v>26</v>
      </c>
      <c r="Q1797" t="s">
        <v>27</v>
      </c>
      <c r="R1797" t="s">
        <v>24</v>
      </c>
      <c r="S1797" t="s">
        <v>2553</v>
      </c>
      <c r="T1797" t="s">
        <v>2542</v>
      </c>
    </row>
    <row r="1798" spans="1:20" x14ac:dyDescent="0.25">
      <c r="A1798" t="s">
        <v>30</v>
      </c>
      <c r="B1798" t="s">
        <v>31</v>
      </c>
      <c r="C1798">
        <v>50</v>
      </c>
      <c r="D1798">
        <v>1</v>
      </c>
      <c r="E1798" t="s">
        <v>2550</v>
      </c>
      <c r="F1798">
        <v>100</v>
      </c>
      <c r="G1798">
        <v>0</v>
      </c>
      <c r="H1798" t="s">
        <v>22</v>
      </c>
      <c r="I1798" t="s">
        <v>2551</v>
      </c>
      <c r="J1798" t="s">
        <v>331</v>
      </c>
      <c r="K1798" t="s">
        <v>23</v>
      </c>
      <c r="L1798" t="s">
        <v>24</v>
      </c>
      <c r="M1798" t="s">
        <v>2552</v>
      </c>
      <c r="N1798" t="s">
        <v>23</v>
      </c>
      <c r="O1798" t="s">
        <v>25</v>
      </c>
      <c r="P1798" t="s">
        <v>26</v>
      </c>
      <c r="Q1798" t="s">
        <v>27</v>
      </c>
      <c r="R1798" t="s">
        <v>24</v>
      </c>
      <c r="S1798" t="s">
        <v>2553</v>
      </c>
      <c r="T1798" t="s">
        <v>2542</v>
      </c>
    </row>
    <row r="1799" spans="1:20" x14ac:dyDescent="0.25">
      <c r="A1799" t="s">
        <v>46</v>
      </c>
      <c r="B1799" t="s">
        <v>56</v>
      </c>
      <c r="C1799">
        <v>69.900000000000006</v>
      </c>
      <c r="D1799">
        <v>10</v>
      </c>
      <c r="E1799" t="s">
        <v>2554</v>
      </c>
      <c r="F1799">
        <v>545.5</v>
      </c>
      <c r="G1799">
        <v>24</v>
      </c>
      <c r="H1799" t="s">
        <v>684</v>
      </c>
      <c r="I1799" t="s">
        <v>2555</v>
      </c>
      <c r="J1799" t="s">
        <v>2556</v>
      </c>
      <c r="K1799" t="s">
        <v>2557</v>
      </c>
      <c r="L1799" t="s">
        <v>2558</v>
      </c>
      <c r="M1799" t="s">
        <v>2548</v>
      </c>
      <c r="N1799" t="s">
        <v>23</v>
      </c>
      <c r="O1799" t="s">
        <v>48</v>
      </c>
      <c r="P1799" t="s">
        <v>49</v>
      </c>
      <c r="Q1799" t="s">
        <v>50</v>
      </c>
      <c r="R1799" t="s">
        <v>24</v>
      </c>
      <c r="S1799" t="s">
        <v>2559</v>
      </c>
      <c r="T1799" t="s">
        <v>2548</v>
      </c>
    </row>
    <row r="1800" spans="1:20" x14ac:dyDescent="0.25">
      <c r="A1800" t="s">
        <v>46</v>
      </c>
      <c r="B1800" t="s">
        <v>56</v>
      </c>
      <c r="C1800">
        <v>66.333333333333329</v>
      </c>
      <c r="D1800">
        <v>3</v>
      </c>
      <c r="E1800" t="s">
        <v>2560</v>
      </c>
      <c r="F1800">
        <v>228</v>
      </c>
      <c r="G1800">
        <v>29</v>
      </c>
      <c r="H1800" t="s">
        <v>47</v>
      </c>
      <c r="I1800" t="s">
        <v>2561</v>
      </c>
      <c r="J1800" t="s">
        <v>2562</v>
      </c>
      <c r="K1800" t="s">
        <v>2563</v>
      </c>
      <c r="L1800" t="s">
        <v>1177</v>
      </c>
      <c r="M1800" t="s">
        <v>2564</v>
      </c>
      <c r="N1800" t="s">
        <v>23</v>
      </c>
      <c r="O1800" t="s">
        <v>63</v>
      </c>
      <c r="P1800" t="s">
        <v>54</v>
      </c>
      <c r="Q1800" t="s">
        <v>55</v>
      </c>
      <c r="R1800" t="s">
        <v>24</v>
      </c>
      <c r="S1800" t="s">
        <v>2565</v>
      </c>
      <c r="T1800" t="s">
        <v>2566</v>
      </c>
    </row>
    <row r="1801" spans="1:20" x14ac:dyDescent="0.25">
      <c r="A1801" t="s">
        <v>36</v>
      </c>
      <c r="B1801" t="s">
        <v>37</v>
      </c>
      <c r="C1801">
        <v>33</v>
      </c>
      <c r="D1801">
        <v>1</v>
      </c>
      <c r="E1801" t="s">
        <v>2567</v>
      </c>
      <c r="F1801">
        <v>168</v>
      </c>
      <c r="G1801">
        <v>0</v>
      </c>
      <c r="H1801" t="s">
        <v>1166</v>
      </c>
      <c r="I1801" t="s">
        <v>2568</v>
      </c>
      <c r="J1801" t="s">
        <v>2569</v>
      </c>
      <c r="K1801" t="s">
        <v>1182</v>
      </c>
      <c r="L1801" t="s">
        <v>2570</v>
      </c>
      <c r="M1801" t="s">
        <v>2552</v>
      </c>
      <c r="N1801" t="s">
        <v>23</v>
      </c>
      <c r="O1801" t="s">
        <v>48</v>
      </c>
      <c r="P1801" t="s">
        <v>49</v>
      </c>
      <c r="Q1801" t="s">
        <v>50</v>
      </c>
      <c r="R1801" t="s">
        <v>24</v>
      </c>
      <c r="S1801" t="s">
        <v>2571</v>
      </c>
      <c r="T1801" t="s">
        <v>2552</v>
      </c>
    </row>
    <row r="1802" spans="1:20" x14ac:dyDescent="0.25">
      <c r="A1802" t="s">
        <v>34</v>
      </c>
      <c r="B1802" t="s">
        <v>35</v>
      </c>
      <c r="C1802">
        <v>33</v>
      </c>
      <c r="D1802">
        <v>1</v>
      </c>
      <c r="E1802" t="s">
        <v>2567</v>
      </c>
      <c r="F1802">
        <v>168</v>
      </c>
      <c r="G1802">
        <v>0</v>
      </c>
      <c r="H1802" t="s">
        <v>1166</v>
      </c>
      <c r="I1802" t="s">
        <v>2568</v>
      </c>
      <c r="J1802" t="s">
        <v>2569</v>
      </c>
      <c r="K1802" t="s">
        <v>1182</v>
      </c>
      <c r="L1802" t="s">
        <v>2570</v>
      </c>
      <c r="M1802" t="s">
        <v>2552</v>
      </c>
      <c r="N1802" t="s">
        <v>23</v>
      </c>
      <c r="O1802" t="s">
        <v>48</v>
      </c>
      <c r="P1802" t="s">
        <v>49</v>
      </c>
      <c r="Q1802" t="s">
        <v>50</v>
      </c>
      <c r="R1802" t="s">
        <v>24</v>
      </c>
      <c r="S1802" t="s">
        <v>2571</v>
      </c>
      <c r="T1802" t="s">
        <v>2552</v>
      </c>
    </row>
    <row r="1803" spans="1:20" x14ac:dyDescent="0.25">
      <c r="A1803" t="s">
        <v>38</v>
      </c>
      <c r="B1803" t="s">
        <v>39</v>
      </c>
      <c r="C1803">
        <v>34</v>
      </c>
      <c r="D1803">
        <v>1</v>
      </c>
      <c r="E1803" t="s">
        <v>2567</v>
      </c>
      <c r="F1803">
        <v>168</v>
      </c>
      <c r="G1803">
        <v>0</v>
      </c>
      <c r="H1803" t="s">
        <v>1166</v>
      </c>
      <c r="I1803" t="s">
        <v>2568</v>
      </c>
      <c r="J1803" t="s">
        <v>2569</v>
      </c>
      <c r="K1803" t="s">
        <v>1182</v>
      </c>
      <c r="L1803" t="s">
        <v>2570</v>
      </c>
      <c r="M1803" t="s">
        <v>2552</v>
      </c>
      <c r="N1803" t="s">
        <v>23</v>
      </c>
      <c r="O1803" t="s">
        <v>48</v>
      </c>
      <c r="P1803" t="s">
        <v>49</v>
      </c>
      <c r="Q1803" t="s">
        <v>50</v>
      </c>
      <c r="R1803" t="s">
        <v>24</v>
      </c>
      <c r="S1803" t="s">
        <v>2571</v>
      </c>
      <c r="T1803" t="s">
        <v>2552</v>
      </c>
    </row>
    <row r="1804" spans="1:20" x14ac:dyDescent="0.25">
      <c r="A1804" t="s">
        <v>36</v>
      </c>
      <c r="B1804" t="s">
        <v>37</v>
      </c>
      <c r="C1804">
        <v>33</v>
      </c>
      <c r="D1804">
        <v>1</v>
      </c>
      <c r="E1804" t="s">
        <v>2567</v>
      </c>
      <c r="F1804">
        <v>168</v>
      </c>
      <c r="G1804">
        <v>0</v>
      </c>
      <c r="H1804" t="s">
        <v>1166</v>
      </c>
      <c r="I1804" t="s">
        <v>2568</v>
      </c>
      <c r="J1804" t="s">
        <v>2569</v>
      </c>
      <c r="K1804" t="s">
        <v>1182</v>
      </c>
      <c r="L1804" t="s">
        <v>2570</v>
      </c>
      <c r="M1804" t="s">
        <v>2552</v>
      </c>
      <c r="N1804" t="s">
        <v>23</v>
      </c>
      <c r="O1804" t="s">
        <v>48</v>
      </c>
      <c r="P1804" t="s">
        <v>49</v>
      </c>
      <c r="Q1804" t="s">
        <v>50</v>
      </c>
      <c r="R1804" t="s">
        <v>24</v>
      </c>
      <c r="S1804" t="s">
        <v>2571</v>
      </c>
      <c r="T1804" t="s">
        <v>2552</v>
      </c>
    </row>
    <row r="1805" spans="1:20" x14ac:dyDescent="0.25">
      <c r="A1805" t="s">
        <v>34</v>
      </c>
      <c r="B1805" t="s">
        <v>35</v>
      </c>
      <c r="C1805">
        <v>33</v>
      </c>
      <c r="D1805">
        <v>1</v>
      </c>
      <c r="E1805" t="s">
        <v>2567</v>
      </c>
      <c r="F1805">
        <v>168</v>
      </c>
      <c r="G1805">
        <v>0</v>
      </c>
      <c r="H1805" t="s">
        <v>1166</v>
      </c>
      <c r="I1805" t="s">
        <v>2568</v>
      </c>
      <c r="J1805" t="s">
        <v>2569</v>
      </c>
      <c r="K1805" t="s">
        <v>1182</v>
      </c>
      <c r="L1805" t="s">
        <v>2570</v>
      </c>
      <c r="M1805" t="s">
        <v>2552</v>
      </c>
      <c r="N1805" t="s">
        <v>23</v>
      </c>
      <c r="O1805" t="s">
        <v>48</v>
      </c>
      <c r="P1805" t="s">
        <v>49</v>
      </c>
      <c r="Q1805" t="s">
        <v>50</v>
      </c>
      <c r="R1805" t="s">
        <v>24</v>
      </c>
      <c r="S1805" t="s">
        <v>2571</v>
      </c>
      <c r="T1805" t="s">
        <v>2552</v>
      </c>
    </row>
    <row r="1806" spans="1:20" x14ac:dyDescent="0.25">
      <c r="A1806" t="s">
        <v>38</v>
      </c>
      <c r="B1806" t="s">
        <v>39</v>
      </c>
      <c r="C1806">
        <v>34</v>
      </c>
      <c r="D1806">
        <v>1</v>
      </c>
      <c r="E1806" t="s">
        <v>2567</v>
      </c>
      <c r="F1806">
        <v>168</v>
      </c>
      <c r="G1806">
        <v>0</v>
      </c>
      <c r="H1806" t="s">
        <v>1166</v>
      </c>
      <c r="I1806" t="s">
        <v>2568</v>
      </c>
      <c r="J1806" t="s">
        <v>2569</v>
      </c>
      <c r="K1806" t="s">
        <v>1182</v>
      </c>
      <c r="L1806" t="s">
        <v>2570</v>
      </c>
      <c r="M1806" t="s">
        <v>2552</v>
      </c>
      <c r="N1806" t="s">
        <v>23</v>
      </c>
      <c r="O1806" t="s">
        <v>48</v>
      </c>
      <c r="P1806" t="s">
        <v>49</v>
      </c>
      <c r="Q1806" t="s">
        <v>50</v>
      </c>
      <c r="R1806" t="s">
        <v>24</v>
      </c>
      <c r="S1806" t="s">
        <v>2571</v>
      </c>
      <c r="T1806" t="s">
        <v>2552</v>
      </c>
    </row>
    <row r="1807" spans="1:20" x14ac:dyDescent="0.25">
      <c r="A1807" t="s">
        <v>36</v>
      </c>
      <c r="B1807" t="s">
        <v>37</v>
      </c>
      <c r="C1807">
        <v>33</v>
      </c>
      <c r="D1807">
        <v>2</v>
      </c>
      <c r="E1807" t="s">
        <v>2572</v>
      </c>
      <c r="F1807">
        <v>563</v>
      </c>
      <c r="G1807">
        <v>64</v>
      </c>
      <c r="H1807" t="s">
        <v>47</v>
      </c>
      <c r="I1807" t="s">
        <v>474</v>
      </c>
      <c r="J1807" t="s">
        <v>2573</v>
      </c>
      <c r="K1807" t="s">
        <v>1356</v>
      </c>
      <c r="L1807" t="s">
        <v>357</v>
      </c>
      <c r="M1807" t="s">
        <v>2574</v>
      </c>
      <c r="N1807" t="s">
        <v>23</v>
      </c>
      <c r="O1807" t="s">
        <v>63</v>
      </c>
      <c r="P1807" t="s">
        <v>54</v>
      </c>
      <c r="Q1807" t="s">
        <v>55</v>
      </c>
      <c r="R1807" t="s">
        <v>24</v>
      </c>
      <c r="S1807" t="s">
        <v>2575</v>
      </c>
      <c r="T1807" t="s">
        <v>2574</v>
      </c>
    </row>
    <row r="1808" spans="1:20" x14ac:dyDescent="0.25">
      <c r="A1808" t="s">
        <v>34</v>
      </c>
      <c r="B1808" t="s">
        <v>35</v>
      </c>
      <c r="C1808">
        <v>33</v>
      </c>
      <c r="D1808">
        <v>2</v>
      </c>
      <c r="E1808" t="s">
        <v>2572</v>
      </c>
      <c r="F1808">
        <v>563</v>
      </c>
      <c r="G1808">
        <v>64</v>
      </c>
      <c r="H1808" t="s">
        <v>47</v>
      </c>
      <c r="I1808" t="s">
        <v>474</v>
      </c>
      <c r="J1808" t="s">
        <v>2573</v>
      </c>
      <c r="K1808" t="s">
        <v>1356</v>
      </c>
      <c r="L1808" t="s">
        <v>357</v>
      </c>
      <c r="M1808" t="s">
        <v>2574</v>
      </c>
      <c r="N1808" t="s">
        <v>23</v>
      </c>
      <c r="O1808" t="s">
        <v>63</v>
      </c>
      <c r="P1808" t="s">
        <v>54</v>
      </c>
      <c r="Q1808" t="s">
        <v>55</v>
      </c>
      <c r="R1808" t="s">
        <v>24</v>
      </c>
      <c r="S1808" t="s">
        <v>2575</v>
      </c>
      <c r="T1808" t="s">
        <v>2574</v>
      </c>
    </row>
    <row r="1809" spans="1:20" x14ac:dyDescent="0.25">
      <c r="A1809" t="s">
        <v>38</v>
      </c>
      <c r="B1809" t="s">
        <v>39</v>
      </c>
      <c r="C1809">
        <v>34</v>
      </c>
      <c r="D1809">
        <v>2</v>
      </c>
      <c r="E1809" t="s">
        <v>2572</v>
      </c>
      <c r="F1809">
        <v>563</v>
      </c>
      <c r="G1809">
        <v>64</v>
      </c>
      <c r="H1809" t="s">
        <v>47</v>
      </c>
      <c r="I1809" t="s">
        <v>474</v>
      </c>
      <c r="J1809" t="s">
        <v>2573</v>
      </c>
      <c r="K1809" t="s">
        <v>1356</v>
      </c>
      <c r="L1809" t="s">
        <v>357</v>
      </c>
      <c r="M1809" t="s">
        <v>2574</v>
      </c>
      <c r="N1809" t="s">
        <v>23</v>
      </c>
      <c r="O1809" t="s">
        <v>63</v>
      </c>
      <c r="P1809" t="s">
        <v>54</v>
      </c>
      <c r="Q1809" t="s">
        <v>55</v>
      </c>
      <c r="R1809" t="s">
        <v>24</v>
      </c>
      <c r="S1809" t="s">
        <v>2575</v>
      </c>
      <c r="T1809" t="s">
        <v>2574</v>
      </c>
    </row>
    <row r="1810" spans="1:20" x14ac:dyDescent="0.25">
      <c r="A1810" t="s">
        <v>46</v>
      </c>
      <c r="B1810" t="s">
        <v>56</v>
      </c>
      <c r="C1810">
        <v>66.333333333333329</v>
      </c>
      <c r="D1810">
        <v>3</v>
      </c>
      <c r="E1810" t="s">
        <v>2572</v>
      </c>
      <c r="F1810">
        <v>563</v>
      </c>
      <c r="G1810">
        <v>64</v>
      </c>
      <c r="H1810" t="s">
        <v>47</v>
      </c>
      <c r="I1810" t="s">
        <v>474</v>
      </c>
      <c r="J1810" t="s">
        <v>2573</v>
      </c>
      <c r="K1810" t="s">
        <v>1356</v>
      </c>
      <c r="L1810" t="s">
        <v>357</v>
      </c>
      <c r="M1810" t="s">
        <v>2574</v>
      </c>
      <c r="N1810" t="s">
        <v>23</v>
      </c>
      <c r="O1810" t="s">
        <v>63</v>
      </c>
      <c r="P1810" t="s">
        <v>54</v>
      </c>
      <c r="Q1810" t="s">
        <v>55</v>
      </c>
      <c r="R1810" t="s">
        <v>24</v>
      </c>
      <c r="S1810" t="s">
        <v>2575</v>
      </c>
      <c r="T1810" t="s">
        <v>2574</v>
      </c>
    </row>
    <row r="1811" spans="1:20" x14ac:dyDescent="0.25">
      <c r="A1811" t="s">
        <v>142</v>
      </c>
      <c r="B1811" t="s">
        <v>143</v>
      </c>
      <c r="C1811">
        <v>15</v>
      </c>
      <c r="D1811">
        <v>2</v>
      </c>
      <c r="E1811" t="s">
        <v>2576</v>
      </c>
      <c r="F1811">
        <v>40</v>
      </c>
      <c r="G1811">
        <v>10</v>
      </c>
      <c r="H1811" t="s">
        <v>47</v>
      </c>
      <c r="I1811" t="s">
        <v>2577</v>
      </c>
      <c r="J1811" t="s">
        <v>2578</v>
      </c>
      <c r="K1811" t="s">
        <v>2020</v>
      </c>
      <c r="L1811" t="s">
        <v>675</v>
      </c>
      <c r="M1811" t="s">
        <v>2579</v>
      </c>
      <c r="N1811" t="s">
        <v>23</v>
      </c>
      <c r="O1811" t="s">
        <v>63</v>
      </c>
      <c r="P1811" t="s">
        <v>54</v>
      </c>
      <c r="Q1811" t="s">
        <v>55</v>
      </c>
      <c r="R1811" t="s">
        <v>24</v>
      </c>
      <c r="S1811" t="s">
        <v>2580</v>
      </c>
      <c r="T1811" t="s">
        <v>2574</v>
      </c>
    </row>
    <row r="1812" spans="1:20" x14ac:dyDescent="0.25">
      <c r="A1812" t="s">
        <v>30</v>
      </c>
      <c r="B1812" t="s">
        <v>31</v>
      </c>
      <c r="C1812">
        <v>43</v>
      </c>
      <c r="D1812">
        <v>1</v>
      </c>
      <c r="E1812" t="s">
        <v>2581</v>
      </c>
      <c r="F1812">
        <v>43</v>
      </c>
      <c r="G1812">
        <v>0</v>
      </c>
      <c r="H1812" t="s">
        <v>47</v>
      </c>
      <c r="I1812" t="s">
        <v>2582</v>
      </c>
      <c r="J1812" t="s">
        <v>2583</v>
      </c>
      <c r="K1812" t="s">
        <v>1216</v>
      </c>
      <c r="L1812" t="s">
        <v>2039</v>
      </c>
      <c r="M1812" t="s">
        <v>2584</v>
      </c>
      <c r="N1812" t="s">
        <v>23</v>
      </c>
      <c r="O1812" t="s">
        <v>53</v>
      </c>
      <c r="P1812" t="s">
        <v>54</v>
      </c>
      <c r="Q1812" t="s">
        <v>55</v>
      </c>
      <c r="R1812" t="s">
        <v>24</v>
      </c>
      <c r="S1812" t="s">
        <v>2585</v>
      </c>
      <c r="T1812" t="s">
        <v>2584</v>
      </c>
    </row>
    <row r="1813" spans="1:20" x14ac:dyDescent="0.25">
      <c r="A1813" t="s">
        <v>46</v>
      </c>
      <c r="B1813" t="s">
        <v>56</v>
      </c>
      <c r="C1813">
        <v>66.333333333333329</v>
      </c>
      <c r="D1813">
        <v>3</v>
      </c>
      <c r="E1813" t="s">
        <v>2586</v>
      </c>
      <c r="F1813">
        <v>242</v>
      </c>
      <c r="G1813">
        <v>45</v>
      </c>
      <c r="H1813" t="s">
        <v>22</v>
      </c>
      <c r="I1813" t="s">
        <v>1232</v>
      </c>
      <c r="J1813" t="s">
        <v>1352</v>
      </c>
      <c r="K1813" t="s">
        <v>1272</v>
      </c>
      <c r="L1813" t="s">
        <v>1262</v>
      </c>
      <c r="M1813" t="s">
        <v>2587</v>
      </c>
      <c r="N1813" t="s">
        <v>23</v>
      </c>
      <c r="O1813" t="s">
        <v>63</v>
      </c>
      <c r="P1813" t="s">
        <v>54</v>
      </c>
      <c r="Q1813" t="s">
        <v>55</v>
      </c>
      <c r="R1813" t="s">
        <v>24</v>
      </c>
      <c r="S1813" t="s">
        <v>2588</v>
      </c>
      <c r="T1813" t="s">
        <v>2587</v>
      </c>
    </row>
    <row r="1814" spans="1:20" x14ac:dyDescent="0.25">
      <c r="A1814" t="s">
        <v>46</v>
      </c>
      <c r="B1814" t="s">
        <v>56</v>
      </c>
      <c r="C1814">
        <v>66.333333333333329</v>
      </c>
      <c r="D1814">
        <v>3</v>
      </c>
      <c r="E1814" t="s">
        <v>2589</v>
      </c>
      <c r="F1814">
        <v>242</v>
      </c>
      <c r="G1814">
        <v>45</v>
      </c>
      <c r="H1814" t="s">
        <v>22</v>
      </c>
      <c r="I1814" t="s">
        <v>1270</v>
      </c>
      <c r="J1814" t="s">
        <v>1271</v>
      </c>
      <c r="K1814" t="s">
        <v>1272</v>
      </c>
      <c r="L1814" t="s">
        <v>1273</v>
      </c>
      <c r="M1814" t="s">
        <v>2587</v>
      </c>
      <c r="N1814" t="s">
        <v>23</v>
      </c>
      <c r="O1814" t="s">
        <v>63</v>
      </c>
      <c r="P1814" t="s">
        <v>54</v>
      </c>
      <c r="Q1814" t="s">
        <v>55</v>
      </c>
      <c r="R1814" t="s">
        <v>24</v>
      </c>
      <c r="S1814" t="s">
        <v>2590</v>
      </c>
      <c r="T1814" t="s">
        <v>2587</v>
      </c>
    </row>
    <row r="1815" spans="1:20" x14ac:dyDescent="0.25">
      <c r="A1815" t="s">
        <v>46</v>
      </c>
      <c r="B1815" t="s">
        <v>56</v>
      </c>
      <c r="C1815">
        <v>66.333333333333329</v>
      </c>
      <c r="D1815">
        <v>6</v>
      </c>
      <c r="E1815" t="s">
        <v>2591</v>
      </c>
      <c r="F1815">
        <v>489</v>
      </c>
      <c r="G1815">
        <v>29</v>
      </c>
      <c r="H1815" t="s">
        <v>22</v>
      </c>
      <c r="I1815" t="s">
        <v>1316</v>
      </c>
      <c r="J1815" t="s">
        <v>2592</v>
      </c>
      <c r="K1815" t="s">
        <v>2593</v>
      </c>
      <c r="L1815" t="s">
        <v>1297</v>
      </c>
      <c r="M1815" t="s">
        <v>2587</v>
      </c>
      <c r="N1815" t="s">
        <v>23</v>
      </c>
      <c r="O1815" t="s">
        <v>63</v>
      </c>
      <c r="P1815" t="s">
        <v>54</v>
      </c>
      <c r="Q1815" t="s">
        <v>55</v>
      </c>
      <c r="R1815" t="s">
        <v>24</v>
      </c>
      <c r="S1815" t="s">
        <v>2594</v>
      </c>
      <c r="T1815" t="s">
        <v>2587</v>
      </c>
    </row>
    <row r="1816" spans="1:20" x14ac:dyDescent="0.25">
      <c r="A1816" t="s">
        <v>20</v>
      </c>
      <c r="B1816" t="s">
        <v>21</v>
      </c>
      <c r="C1816">
        <v>50</v>
      </c>
      <c r="D1816">
        <v>1</v>
      </c>
      <c r="E1816" t="s">
        <v>2595</v>
      </c>
      <c r="F1816">
        <v>106</v>
      </c>
      <c r="G1816">
        <v>6</v>
      </c>
      <c r="H1816" t="s">
        <v>47</v>
      </c>
      <c r="I1816" t="s">
        <v>2596</v>
      </c>
      <c r="J1816" t="s">
        <v>303</v>
      </c>
      <c r="K1816" t="s">
        <v>23</v>
      </c>
      <c r="L1816" t="s">
        <v>24</v>
      </c>
      <c r="M1816" t="s">
        <v>2597</v>
      </c>
      <c r="N1816" t="s">
        <v>23</v>
      </c>
      <c r="O1816" t="s">
        <v>25</v>
      </c>
      <c r="P1816" t="s">
        <v>26</v>
      </c>
      <c r="Q1816" t="s">
        <v>27</v>
      </c>
      <c r="R1816" t="s">
        <v>24</v>
      </c>
      <c r="S1816" t="s">
        <v>2598</v>
      </c>
      <c r="T1816" t="s">
        <v>2587</v>
      </c>
    </row>
    <row r="1817" spans="1:20" x14ac:dyDescent="0.25">
      <c r="A1817" t="s">
        <v>28</v>
      </c>
      <c r="B1817" t="s">
        <v>29</v>
      </c>
      <c r="C1817">
        <v>50</v>
      </c>
      <c r="D1817">
        <v>1</v>
      </c>
      <c r="E1817" t="s">
        <v>2595</v>
      </c>
      <c r="F1817">
        <v>106</v>
      </c>
      <c r="G1817">
        <v>6</v>
      </c>
      <c r="H1817" t="s">
        <v>47</v>
      </c>
      <c r="I1817" t="s">
        <v>2596</v>
      </c>
      <c r="J1817" t="s">
        <v>303</v>
      </c>
      <c r="K1817" t="s">
        <v>23</v>
      </c>
      <c r="L1817" t="s">
        <v>24</v>
      </c>
      <c r="M1817" t="s">
        <v>2597</v>
      </c>
      <c r="N1817" t="s">
        <v>23</v>
      </c>
      <c r="O1817" t="s">
        <v>25</v>
      </c>
      <c r="P1817" t="s">
        <v>26</v>
      </c>
      <c r="Q1817" t="s">
        <v>27</v>
      </c>
      <c r="R1817" t="s">
        <v>24</v>
      </c>
      <c r="S1817" t="s">
        <v>2598</v>
      </c>
      <c r="T1817" t="s">
        <v>2587</v>
      </c>
    </row>
    <row r="1818" spans="1:20" x14ac:dyDescent="0.25">
      <c r="A1818" t="s">
        <v>30</v>
      </c>
      <c r="B1818" t="s">
        <v>31</v>
      </c>
      <c r="C1818">
        <v>50</v>
      </c>
      <c r="D1818">
        <v>1</v>
      </c>
      <c r="E1818" t="s">
        <v>2595</v>
      </c>
      <c r="F1818">
        <v>106</v>
      </c>
      <c r="G1818">
        <v>6</v>
      </c>
      <c r="H1818" t="s">
        <v>47</v>
      </c>
      <c r="I1818" t="s">
        <v>2596</v>
      </c>
      <c r="J1818" t="s">
        <v>303</v>
      </c>
      <c r="K1818" t="s">
        <v>23</v>
      </c>
      <c r="L1818" t="s">
        <v>24</v>
      </c>
      <c r="M1818" t="s">
        <v>2597</v>
      </c>
      <c r="N1818" t="s">
        <v>23</v>
      </c>
      <c r="O1818" t="s">
        <v>25</v>
      </c>
      <c r="P1818" t="s">
        <v>26</v>
      </c>
      <c r="Q1818" t="s">
        <v>27</v>
      </c>
      <c r="R1818" t="s">
        <v>24</v>
      </c>
      <c r="S1818" t="s">
        <v>2598</v>
      </c>
      <c r="T1818" t="s">
        <v>2587</v>
      </c>
    </row>
    <row r="1819" spans="1:20" x14ac:dyDescent="0.25">
      <c r="A1819" t="s">
        <v>20</v>
      </c>
      <c r="B1819" t="s">
        <v>21</v>
      </c>
      <c r="C1819">
        <v>50</v>
      </c>
      <c r="D1819">
        <v>1</v>
      </c>
      <c r="E1819" t="s">
        <v>2599</v>
      </c>
      <c r="F1819">
        <v>145</v>
      </c>
      <c r="G1819">
        <v>0</v>
      </c>
      <c r="H1819" t="s">
        <v>47</v>
      </c>
      <c r="I1819" t="s">
        <v>2600</v>
      </c>
      <c r="J1819" t="s">
        <v>335</v>
      </c>
      <c r="K1819" t="s">
        <v>23</v>
      </c>
      <c r="L1819" t="s">
        <v>24</v>
      </c>
      <c r="M1819" t="s">
        <v>2601</v>
      </c>
      <c r="N1819" t="s">
        <v>23</v>
      </c>
      <c r="O1819" t="s">
        <v>58</v>
      </c>
      <c r="P1819" t="s">
        <v>26</v>
      </c>
      <c r="Q1819" t="s">
        <v>33</v>
      </c>
      <c r="R1819" t="s">
        <v>24</v>
      </c>
      <c r="S1819" t="s">
        <v>2602</v>
      </c>
      <c r="T1819" t="s">
        <v>2587</v>
      </c>
    </row>
    <row r="1820" spans="1:20" x14ac:dyDescent="0.25">
      <c r="A1820" t="s">
        <v>28</v>
      </c>
      <c r="B1820" t="s">
        <v>29</v>
      </c>
      <c r="C1820">
        <v>50</v>
      </c>
      <c r="D1820">
        <v>1</v>
      </c>
      <c r="E1820" t="s">
        <v>2599</v>
      </c>
      <c r="F1820">
        <v>145</v>
      </c>
      <c r="G1820">
        <v>0</v>
      </c>
      <c r="H1820" t="s">
        <v>47</v>
      </c>
      <c r="I1820" t="s">
        <v>2600</v>
      </c>
      <c r="J1820" t="s">
        <v>335</v>
      </c>
      <c r="K1820" t="s">
        <v>23</v>
      </c>
      <c r="L1820" t="s">
        <v>24</v>
      </c>
      <c r="M1820" t="s">
        <v>2601</v>
      </c>
      <c r="N1820" t="s">
        <v>23</v>
      </c>
      <c r="O1820" t="s">
        <v>58</v>
      </c>
      <c r="P1820" t="s">
        <v>26</v>
      </c>
      <c r="Q1820" t="s">
        <v>33</v>
      </c>
      <c r="R1820" t="s">
        <v>24</v>
      </c>
      <c r="S1820" t="s">
        <v>2602</v>
      </c>
      <c r="T1820" t="s">
        <v>2603</v>
      </c>
    </row>
    <row r="1821" spans="1:20" x14ac:dyDescent="0.25">
      <c r="A1821" t="s">
        <v>30</v>
      </c>
      <c r="B1821" t="s">
        <v>31</v>
      </c>
      <c r="C1821">
        <v>50</v>
      </c>
      <c r="D1821">
        <v>1</v>
      </c>
      <c r="E1821" t="s">
        <v>2599</v>
      </c>
      <c r="F1821">
        <v>145</v>
      </c>
      <c r="G1821">
        <v>0</v>
      </c>
      <c r="H1821" t="s">
        <v>47</v>
      </c>
      <c r="I1821" t="s">
        <v>2600</v>
      </c>
      <c r="J1821" t="s">
        <v>335</v>
      </c>
      <c r="K1821" t="s">
        <v>23</v>
      </c>
      <c r="L1821" t="s">
        <v>24</v>
      </c>
      <c r="M1821" t="s">
        <v>2601</v>
      </c>
      <c r="N1821" t="s">
        <v>23</v>
      </c>
      <c r="O1821" t="s">
        <v>58</v>
      </c>
      <c r="P1821" t="s">
        <v>26</v>
      </c>
      <c r="Q1821" t="s">
        <v>33</v>
      </c>
      <c r="R1821" t="s">
        <v>24</v>
      </c>
      <c r="S1821" t="s">
        <v>2602</v>
      </c>
      <c r="T1821" t="s">
        <v>2603</v>
      </c>
    </row>
    <row r="1822" spans="1:20" x14ac:dyDescent="0.25">
      <c r="A1822" t="s">
        <v>113</v>
      </c>
      <c r="B1822" t="s">
        <v>114</v>
      </c>
      <c r="C1822">
        <v>65</v>
      </c>
      <c r="D1822">
        <v>1</v>
      </c>
      <c r="E1822" t="s">
        <v>2599</v>
      </c>
      <c r="F1822">
        <v>145</v>
      </c>
      <c r="G1822">
        <v>0</v>
      </c>
      <c r="H1822" t="s">
        <v>47</v>
      </c>
      <c r="I1822" t="s">
        <v>2600</v>
      </c>
      <c r="J1822" t="s">
        <v>335</v>
      </c>
      <c r="K1822" t="s">
        <v>23</v>
      </c>
      <c r="L1822" t="s">
        <v>24</v>
      </c>
      <c r="M1822" t="s">
        <v>2601</v>
      </c>
      <c r="N1822" t="s">
        <v>23</v>
      </c>
      <c r="O1822" t="s">
        <v>58</v>
      </c>
      <c r="P1822" t="s">
        <v>26</v>
      </c>
      <c r="Q1822" t="s">
        <v>33</v>
      </c>
      <c r="R1822" t="s">
        <v>24</v>
      </c>
      <c r="S1822" t="s">
        <v>2602</v>
      </c>
      <c r="T1822" t="s">
        <v>2603</v>
      </c>
    </row>
    <row r="1823" spans="1:20" x14ac:dyDescent="0.25">
      <c r="A1823" t="s">
        <v>148</v>
      </c>
      <c r="B1823" t="s">
        <v>149</v>
      </c>
      <c r="C1823">
        <v>50</v>
      </c>
      <c r="D1823">
        <v>1</v>
      </c>
      <c r="E1823" t="s">
        <v>2604</v>
      </c>
      <c r="F1823">
        <v>200</v>
      </c>
      <c r="G1823">
        <v>0</v>
      </c>
      <c r="H1823" t="s">
        <v>47</v>
      </c>
      <c r="I1823" t="s">
        <v>2605</v>
      </c>
      <c r="J1823" t="s">
        <v>65</v>
      </c>
      <c r="K1823" t="s">
        <v>23</v>
      </c>
      <c r="L1823" t="s">
        <v>24</v>
      </c>
      <c r="M1823" t="s">
        <v>2601</v>
      </c>
      <c r="N1823" t="s">
        <v>23</v>
      </c>
      <c r="O1823" t="s">
        <v>25</v>
      </c>
      <c r="P1823" t="s">
        <v>26</v>
      </c>
      <c r="Q1823" t="s">
        <v>27</v>
      </c>
      <c r="R1823" t="s">
        <v>24</v>
      </c>
      <c r="S1823" t="s">
        <v>2606</v>
      </c>
      <c r="T1823" t="s">
        <v>2603</v>
      </c>
    </row>
    <row r="1824" spans="1:20" x14ac:dyDescent="0.25">
      <c r="A1824" t="s">
        <v>152</v>
      </c>
      <c r="B1824" t="s">
        <v>153</v>
      </c>
      <c r="C1824">
        <v>50</v>
      </c>
      <c r="D1824">
        <v>1</v>
      </c>
      <c r="E1824" t="s">
        <v>2604</v>
      </c>
      <c r="F1824">
        <v>200</v>
      </c>
      <c r="G1824">
        <v>0</v>
      </c>
      <c r="H1824" t="s">
        <v>47</v>
      </c>
      <c r="I1824" t="s">
        <v>2605</v>
      </c>
      <c r="J1824" t="s">
        <v>65</v>
      </c>
      <c r="K1824" t="s">
        <v>23</v>
      </c>
      <c r="L1824" t="s">
        <v>24</v>
      </c>
      <c r="M1824" t="s">
        <v>2601</v>
      </c>
      <c r="N1824" t="s">
        <v>23</v>
      </c>
      <c r="O1824" t="s">
        <v>25</v>
      </c>
      <c r="P1824" t="s">
        <v>26</v>
      </c>
      <c r="Q1824" t="s">
        <v>27</v>
      </c>
      <c r="R1824" t="s">
        <v>24</v>
      </c>
      <c r="S1824" t="s">
        <v>2606</v>
      </c>
      <c r="T1824" t="s">
        <v>2603</v>
      </c>
    </row>
    <row r="1825" spans="1:20" x14ac:dyDescent="0.25">
      <c r="A1825" t="s">
        <v>34</v>
      </c>
      <c r="B1825" t="s">
        <v>35</v>
      </c>
      <c r="C1825">
        <v>50</v>
      </c>
      <c r="D1825">
        <v>1</v>
      </c>
      <c r="E1825" t="s">
        <v>2604</v>
      </c>
      <c r="F1825">
        <v>200</v>
      </c>
      <c r="G1825">
        <v>0</v>
      </c>
      <c r="H1825" t="s">
        <v>47</v>
      </c>
      <c r="I1825" t="s">
        <v>2605</v>
      </c>
      <c r="J1825" t="s">
        <v>65</v>
      </c>
      <c r="K1825" t="s">
        <v>23</v>
      </c>
      <c r="L1825" t="s">
        <v>24</v>
      </c>
      <c r="M1825" t="s">
        <v>2601</v>
      </c>
      <c r="N1825" t="s">
        <v>23</v>
      </c>
      <c r="O1825" t="s">
        <v>25</v>
      </c>
      <c r="P1825" t="s">
        <v>26</v>
      </c>
      <c r="Q1825" t="s">
        <v>27</v>
      </c>
      <c r="R1825" t="s">
        <v>24</v>
      </c>
      <c r="S1825" t="s">
        <v>2606</v>
      </c>
      <c r="T1825" t="s">
        <v>2603</v>
      </c>
    </row>
    <row r="1826" spans="1:20" x14ac:dyDescent="0.25">
      <c r="A1826" t="s">
        <v>38</v>
      </c>
      <c r="B1826" t="s">
        <v>39</v>
      </c>
      <c r="C1826">
        <v>50</v>
      </c>
      <c r="D1826">
        <v>1</v>
      </c>
      <c r="E1826" t="s">
        <v>2604</v>
      </c>
      <c r="F1826">
        <v>200</v>
      </c>
      <c r="G1826">
        <v>0</v>
      </c>
      <c r="H1826" t="s">
        <v>47</v>
      </c>
      <c r="I1826" t="s">
        <v>2605</v>
      </c>
      <c r="J1826" t="s">
        <v>65</v>
      </c>
      <c r="K1826" t="s">
        <v>23</v>
      </c>
      <c r="L1826" t="s">
        <v>24</v>
      </c>
      <c r="M1826" t="s">
        <v>2601</v>
      </c>
      <c r="N1826" t="s">
        <v>23</v>
      </c>
      <c r="O1826" t="s">
        <v>25</v>
      </c>
      <c r="P1826" t="s">
        <v>26</v>
      </c>
      <c r="Q1826" t="s">
        <v>27</v>
      </c>
      <c r="R1826" t="s">
        <v>24</v>
      </c>
      <c r="S1826" t="s">
        <v>2606</v>
      </c>
      <c r="T1826" t="s">
        <v>2603</v>
      </c>
    </row>
    <row r="1827" spans="1:20" x14ac:dyDescent="0.25">
      <c r="A1827" t="s">
        <v>59</v>
      </c>
      <c r="B1827" t="s">
        <v>60</v>
      </c>
      <c r="C1827">
        <v>50</v>
      </c>
      <c r="D1827">
        <v>1</v>
      </c>
      <c r="E1827" t="s">
        <v>2604</v>
      </c>
      <c r="F1827">
        <v>200</v>
      </c>
      <c r="G1827">
        <v>0</v>
      </c>
      <c r="H1827" t="s">
        <v>47</v>
      </c>
      <c r="I1827" t="s">
        <v>2605</v>
      </c>
      <c r="J1827" t="s">
        <v>65</v>
      </c>
      <c r="K1827" t="s">
        <v>23</v>
      </c>
      <c r="L1827" t="s">
        <v>24</v>
      </c>
      <c r="M1827" t="s">
        <v>2601</v>
      </c>
      <c r="N1827" t="s">
        <v>23</v>
      </c>
      <c r="O1827" t="s">
        <v>25</v>
      </c>
      <c r="P1827" t="s">
        <v>26</v>
      </c>
      <c r="Q1827" t="s">
        <v>27</v>
      </c>
      <c r="R1827" t="s">
        <v>24</v>
      </c>
      <c r="S1827" t="s">
        <v>2606</v>
      </c>
      <c r="T1827" t="s">
        <v>2603</v>
      </c>
    </row>
    <row r="1828" spans="1:20" x14ac:dyDescent="0.25">
      <c r="A1828" t="s">
        <v>36</v>
      </c>
      <c r="B1828" t="s">
        <v>37</v>
      </c>
      <c r="C1828">
        <v>50</v>
      </c>
      <c r="D1828">
        <v>1</v>
      </c>
      <c r="E1828" t="s">
        <v>2604</v>
      </c>
      <c r="F1828">
        <v>200</v>
      </c>
      <c r="G1828">
        <v>0</v>
      </c>
      <c r="H1828" t="s">
        <v>47</v>
      </c>
      <c r="I1828" t="s">
        <v>2605</v>
      </c>
      <c r="J1828" t="s">
        <v>65</v>
      </c>
      <c r="K1828" t="s">
        <v>23</v>
      </c>
      <c r="L1828" t="s">
        <v>24</v>
      </c>
      <c r="M1828" t="s">
        <v>2601</v>
      </c>
      <c r="N1828" t="s">
        <v>23</v>
      </c>
      <c r="O1828" t="s">
        <v>25</v>
      </c>
      <c r="P1828" t="s">
        <v>26</v>
      </c>
      <c r="Q1828" t="s">
        <v>27</v>
      </c>
      <c r="R1828" t="s">
        <v>24</v>
      </c>
      <c r="S1828" t="s">
        <v>2606</v>
      </c>
      <c r="T1828" t="s">
        <v>2603</v>
      </c>
    </row>
    <row r="1829" spans="1:20" x14ac:dyDescent="0.25">
      <c r="A1829" t="s">
        <v>20</v>
      </c>
      <c r="B1829" t="s">
        <v>21</v>
      </c>
      <c r="C1829">
        <v>50</v>
      </c>
      <c r="D1829">
        <v>1</v>
      </c>
      <c r="E1829" t="s">
        <v>2607</v>
      </c>
      <c r="F1829">
        <v>106</v>
      </c>
      <c r="G1829">
        <v>6</v>
      </c>
      <c r="H1829" t="s">
        <v>47</v>
      </c>
      <c r="I1829" t="s">
        <v>2608</v>
      </c>
      <c r="J1829" t="s">
        <v>303</v>
      </c>
      <c r="K1829" t="s">
        <v>23</v>
      </c>
      <c r="L1829" t="s">
        <v>24</v>
      </c>
      <c r="M1829" t="s">
        <v>2609</v>
      </c>
      <c r="N1829" t="s">
        <v>23</v>
      </c>
      <c r="O1829" t="s">
        <v>25</v>
      </c>
      <c r="P1829" t="s">
        <v>26</v>
      </c>
      <c r="Q1829" t="s">
        <v>27</v>
      </c>
      <c r="R1829" t="s">
        <v>24</v>
      </c>
      <c r="S1829" t="s">
        <v>2610</v>
      </c>
      <c r="T1829" t="s">
        <v>2603</v>
      </c>
    </row>
    <row r="1830" spans="1:20" x14ac:dyDescent="0.25">
      <c r="A1830" t="s">
        <v>28</v>
      </c>
      <c r="B1830" t="s">
        <v>29</v>
      </c>
      <c r="C1830">
        <v>50</v>
      </c>
      <c r="D1830">
        <v>1</v>
      </c>
      <c r="E1830" t="s">
        <v>2607</v>
      </c>
      <c r="F1830">
        <v>106</v>
      </c>
      <c r="G1830">
        <v>6</v>
      </c>
      <c r="H1830" t="s">
        <v>47</v>
      </c>
      <c r="I1830" t="s">
        <v>2608</v>
      </c>
      <c r="J1830" t="s">
        <v>303</v>
      </c>
      <c r="K1830" t="s">
        <v>23</v>
      </c>
      <c r="L1830" t="s">
        <v>24</v>
      </c>
      <c r="M1830" t="s">
        <v>2609</v>
      </c>
      <c r="N1830" t="s">
        <v>23</v>
      </c>
      <c r="O1830" t="s">
        <v>25</v>
      </c>
      <c r="P1830" t="s">
        <v>26</v>
      </c>
      <c r="Q1830" t="s">
        <v>27</v>
      </c>
      <c r="R1830" t="s">
        <v>24</v>
      </c>
      <c r="S1830" t="s">
        <v>2610</v>
      </c>
      <c r="T1830" t="s">
        <v>2603</v>
      </c>
    </row>
    <row r="1831" spans="1:20" x14ac:dyDescent="0.25">
      <c r="A1831" t="s">
        <v>30</v>
      </c>
      <c r="B1831" t="s">
        <v>31</v>
      </c>
      <c r="C1831">
        <v>50</v>
      </c>
      <c r="D1831">
        <v>1</v>
      </c>
      <c r="E1831" t="s">
        <v>2607</v>
      </c>
      <c r="F1831">
        <v>106</v>
      </c>
      <c r="G1831">
        <v>6</v>
      </c>
      <c r="H1831" t="s">
        <v>47</v>
      </c>
      <c r="I1831" t="s">
        <v>2608</v>
      </c>
      <c r="J1831" t="s">
        <v>303</v>
      </c>
      <c r="K1831" t="s">
        <v>23</v>
      </c>
      <c r="L1831" t="s">
        <v>24</v>
      </c>
      <c r="M1831" t="s">
        <v>2609</v>
      </c>
      <c r="N1831" t="s">
        <v>23</v>
      </c>
      <c r="O1831" t="s">
        <v>25</v>
      </c>
      <c r="P1831" t="s">
        <v>26</v>
      </c>
      <c r="Q1831" t="s">
        <v>27</v>
      </c>
      <c r="R1831" t="s">
        <v>24</v>
      </c>
      <c r="S1831" t="s">
        <v>2610</v>
      </c>
      <c r="T1831" t="s">
        <v>2603</v>
      </c>
    </row>
    <row r="1832" spans="1:20" x14ac:dyDescent="0.25">
      <c r="A1832" t="s">
        <v>20</v>
      </c>
      <c r="B1832" t="s">
        <v>21</v>
      </c>
      <c r="C1832">
        <v>50</v>
      </c>
      <c r="D1832">
        <v>1</v>
      </c>
      <c r="E1832" t="s">
        <v>2611</v>
      </c>
      <c r="F1832">
        <v>145</v>
      </c>
      <c r="G1832">
        <v>45</v>
      </c>
      <c r="H1832" t="s">
        <v>47</v>
      </c>
      <c r="I1832" t="s">
        <v>2612</v>
      </c>
      <c r="J1832" t="s">
        <v>306</v>
      </c>
      <c r="K1832" t="s">
        <v>23</v>
      </c>
      <c r="L1832" t="s">
        <v>24</v>
      </c>
      <c r="M1832" t="s">
        <v>2613</v>
      </c>
      <c r="N1832" t="s">
        <v>23</v>
      </c>
      <c r="O1832" t="s">
        <v>25</v>
      </c>
      <c r="P1832" t="s">
        <v>26</v>
      </c>
      <c r="Q1832" t="s">
        <v>27</v>
      </c>
      <c r="R1832" t="s">
        <v>24</v>
      </c>
      <c r="S1832" t="s">
        <v>2614</v>
      </c>
      <c r="T1832" t="s">
        <v>2603</v>
      </c>
    </row>
    <row r="1833" spans="1:20" x14ac:dyDescent="0.25">
      <c r="A1833" t="s">
        <v>28</v>
      </c>
      <c r="B1833" t="s">
        <v>29</v>
      </c>
      <c r="C1833">
        <v>50</v>
      </c>
      <c r="D1833">
        <v>1</v>
      </c>
      <c r="E1833" t="s">
        <v>2611</v>
      </c>
      <c r="F1833">
        <v>145</v>
      </c>
      <c r="G1833">
        <v>45</v>
      </c>
      <c r="H1833" t="s">
        <v>47</v>
      </c>
      <c r="I1833" t="s">
        <v>2612</v>
      </c>
      <c r="J1833" t="s">
        <v>306</v>
      </c>
      <c r="K1833" t="s">
        <v>23</v>
      </c>
      <c r="L1833" t="s">
        <v>24</v>
      </c>
      <c r="M1833" t="s">
        <v>2613</v>
      </c>
      <c r="N1833" t="s">
        <v>23</v>
      </c>
      <c r="O1833" t="s">
        <v>25</v>
      </c>
      <c r="P1833" t="s">
        <v>26</v>
      </c>
      <c r="Q1833" t="s">
        <v>27</v>
      </c>
      <c r="R1833" t="s">
        <v>24</v>
      </c>
      <c r="S1833" t="s">
        <v>2614</v>
      </c>
      <c r="T1833" t="s">
        <v>2603</v>
      </c>
    </row>
    <row r="1834" spans="1:20" x14ac:dyDescent="0.25">
      <c r="A1834" t="s">
        <v>30</v>
      </c>
      <c r="B1834" t="s">
        <v>31</v>
      </c>
      <c r="C1834">
        <v>50</v>
      </c>
      <c r="D1834">
        <v>1</v>
      </c>
      <c r="E1834" t="s">
        <v>2611</v>
      </c>
      <c r="F1834">
        <v>145</v>
      </c>
      <c r="G1834">
        <v>45</v>
      </c>
      <c r="H1834" t="s">
        <v>47</v>
      </c>
      <c r="I1834" t="s">
        <v>2612</v>
      </c>
      <c r="J1834" t="s">
        <v>306</v>
      </c>
      <c r="K1834" t="s">
        <v>23</v>
      </c>
      <c r="L1834" t="s">
        <v>24</v>
      </c>
      <c r="M1834" t="s">
        <v>2613</v>
      </c>
      <c r="N1834" t="s">
        <v>23</v>
      </c>
      <c r="O1834" t="s">
        <v>25</v>
      </c>
      <c r="P1834" t="s">
        <v>26</v>
      </c>
      <c r="Q1834" t="s">
        <v>27</v>
      </c>
      <c r="R1834" t="s">
        <v>24</v>
      </c>
      <c r="S1834" t="s">
        <v>2614</v>
      </c>
      <c r="T1834" t="s">
        <v>2603</v>
      </c>
    </row>
    <row r="1835" spans="1:20" x14ac:dyDescent="0.25">
      <c r="A1835" t="s">
        <v>148</v>
      </c>
      <c r="B1835" t="s">
        <v>149</v>
      </c>
      <c r="C1835">
        <v>50</v>
      </c>
      <c r="D1835">
        <v>1</v>
      </c>
      <c r="E1835" t="s">
        <v>2615</v>
      </c>
      <c r="F1835">
        <v>200</v>
      </c>
      <c r="G1835">
        <v>0</v>
      </c>
      <c r="H1835" t="s">
        <v>47</v>
      </c>
      <c r="I1835" t="s">
        <v>2616</v>
      </c>
      <c r="J1835" t="s">
        <v>303</v>
      </c>
      <c r="K1835" t="s">
        <v>23</v>
      </c>
      <c r="L1835" t="s">
        <v>24</v>
      </c>
      <c r="M1835" t="s">
        <v>2617</v>
      </c>
      <c r="N1835" t="s">
        <v>23</v>
      </c>
      <c r="O1835" t="s">
        <v>25</v>
      </c>
      <c r="P1835" t="s">
        <v>26</v>
      </c>
      <c r="Q1835" t="s">
        <v>27</v>
      </c>
      <c r="R1835" t="s">
        <v>24</v>
      </c>
      <c r="S1835" t="s">
        <v>2618</v>
      </c>
      <c r="T1835" t="s">
        <v>2603</v>
      </c>
    </row>
    <row r="1836" spans="1:20" x14ac:dyDescent="0.25">
      <c r="A1836" t="s">
        <v>152</v>
      </c>
      <c r="B1836" t="s">
        <v>153</v>
      </c>
      <c r="C1836">
        <v>50</v>
      </c>
      <c r="D1836">
        <v>1</v>
      </c>
      <c r="E1836" t="s">
        <v>2615</v>
      </c>
      <c r="F1836">
        <v>200</v>
      </c>
      <c r="G1836">
        <v>0</v>
      </c>
      <c r="H1836" t="s">
        <v>47</v>
      </c>
      <c r="I1836" t="s">
        <v>2616</v>
      </c>
      <c r="J1836" t="s">
        <v>303</v>
      </c>
      <c r="K1836" t="s">
        <v>23</v>
      </c>
      <c r="L1836" t="s">
        <v>24</v>
      </c>
      <c r="M1836" t="s">
        <v>2617</v>
      </c>
      <c r="N1836" t="s">
        <v>23</v>
      </c>
      <c r="O1836" t="s">
        <v>25</v>
      </c>
      <c r="P1836" t="s">
        <v>26</v>
      </c>
      <c r="Q1836" t="s">
        <v>27</v>
      </c>
      <c r="R1836" t="s">
        <v>24</v>
      </c>
      <c r="S1836" t="s">
        <v>2618</v>
      </c>
      <c r="T1836" t="s">
        <v>2603</v>
      </c>
    </row>
    <row r="1837" spans="1:20" x14ac:dyDescent="0.25">
      <c r="A1837" t="s">
        <v>34</v>
      </c>
      <c r="B1837" t="s">
        <v>35</v>
      </c>
      <c r="C1837">
        <v>50</v>
      </c>
      <c r="D1837">
        <v>1</v>
      </c>
      <c r="E1837" t="s">
        <v>2615</v>
      </c>
      <c r="F1837">
        <v>200</v>
      </c>
      <c r="G1837">
        <v>0</v>
      </c>
      <c r="H1837" t="s">
        <v>47</v>
      </c>
      <c r="I1837" t="s">
        <v>2616</v>
      </c>
      <c r="J1837" t="s">
        <v>303</v>
      </c>
      <c r="K1837" t="s">
        <v>23</v>
      </c>
      <c r="L1837" t="s">
        <v>24</v>
      </c>
      <c r="M1837" t="s">
        <v>2617</v>
      </c>
      <c r="N1837" t="s">
        <v>23</v>
      </c>
      <c r="O1837" t="s">
        <v>25</v>
      </c>
      <c r="P1837" t="s">
        <v>26</v>
      </c>
      <c r="Q1837" t="s">
        <v>27</v>
      </c>
      <c r="R1837" t="s">
        <v>24</v>
      </c>
      <c r="S1837" t="s">
        <v>2618</v>
      </c>
      <c r="T1837" t="s">
        <v>2603</v>
      </c>
    </row>
    <row r="1838" spans="1:20" x14ac:dyDescent="0.25">
      <c r="A1838" t="s">
        <v>38</v>
      </c>
      <c r="B1838" t="s">
        <v>39</v>
      </c>
      <c r="C1838">
        <v>50</v>
      </c>
      <c r="D1838">
        <v>1</v>
      </c>
      <c r="E1838" t="s">
        <v>2615</v>
      </c>
      <c r="F1838">
        <v>200</v>
      </c>
      <c r="G1838">
        <v>0</v>
      </c>
      <c r="H1838" t="s">
        <v>47</v>
      </c>
      <c r="I1838" t="s">
        <v>2616</v>
      </c>
      <c r="J1838" t="s">
        <v>303</v>
      </c>
      <c r="K1838" t="s">
        <v>23</v>
      </c>
      <c r="L1838" t="s">
        <v>24</v>
      </c>
      <c r="M1838" t="s">
        <v>2617</v>
      </c>
      <c r="N1838" t="s">
        <v>23</v>
      </c>
      <c r="O1838" t="s">
        <v>25</v>
      </c>
      <c r="P1838" t="s">
        <v>26</v>
      </c>
      <c r="Q1838" t="s">
        <v>27</v>
      </c>
      <c r="R1838" t="s">
        <v>24</v>
      </c>
      <c r="S1838" t="s">
        <v>2618</v>
      </c>
      <c r="T1838" t="s">
        <v>2603</v>
      </c>
    </row>
    <row r="1839" spans="1:20" x14ac:dyDescent="0.25">
      <c r="A1839" t="s">
        <v>59</v>
      </c>
      <c r="B1839" t="s">
        <v>60</v>
      </c>
      <c r="C1839">
        <v>50</v>
      </c>
      <c r="D1839">
        <v>1</v>
      </c>
      <c r="E1839" t="s">
        <v>2615</v>
      </c>
      <c r="F1839">
        <v>200</v>
      </c>
      <c r="G1839">
        <v>0</v>
      </c>
      <c r="H1839" t="s">
        <v>47</v>
      </c>
      <c r="I1839" t="s">
        <v>2616</v>
      </c>
      <c r="J1839" t="s">
        <v>303</v>
      </c>
      <c r="K1839" t="s">
        <v>23</v>
      </c>
      <c r="L1839" t="s">
        <v>24</v>
      </c>
      <c r="M1839" t="s">
        <v>2617</v>
      </c>
      <c r="N1839" t="s">
        <v>23</v>
      </c>
      <c r="O1839" t="s">
        <v>25</v>
      </c>
      <c r="P1839" t="s">
        <v>26</v>
      </c>
      <c r="Q1839" t="s">
        <v>27</v>
      </c>
      <c r="R1839" t="s">
        <v>24</v>
      </c>
      <c r="S1839" t="s">
        <v>2618</v>
      </c>
      <c r="T1839" t="s">
        <v>2603</v>
      </c>
    </row>
    <row r="1840" spans="1:20" x14ac:dyDescent="0.25">
      <c r="A1840" t="s">
        <v>36</v>
      </c>
      <c r="B1840" t="s">
        <v>37</v>
      </c>
      <c r="C1840">
        <v>50</v>
      </c>
      <c r="D1840">
        <v>1</v>
      </c>
      <c r="E1840" t="s">
        <v>2615</v>
      </c>
      <c r="F1840">
        <v>200</v>
      </c>
      <c r="G1840">
        <v>0</v>
      </c>
      <c r="H1840" t="s">
        <v>47</v>
      </c>
      <c r="I1840" t="s">
        <v>2616</v>
      </c>
      <c r="J1840" t="s">
        <v>303</v>
      </c>
      <c r="K1840" t="s">
        <v>23</v>
      </c>
      <c r="L1840" t="s">
        <v>24</v>
      </c>
      <c r="M1840" t="s">
        <v>2617</v>
      </c>
      <c r="N1840" t="s">
        <v>23</v>
      </c>
      <c r="O1840" t="s">
        <v>25</v>
      </c>
      <c r="P1840" t="s">
        <v>26</v>
      </c>
      <c r="Q1840" t="s">
        <v>27</v>
      </c>
      <c r="R1840" t="s">
        <v>24</v>
      </c>
      <c r="S1840" t="s">
        <v>2618</v>
      </c>
      <c r="T1840" t="s">
        <v>2603</v>
      </c>
    </row>
    <row r="1841" spans="1:20" x14ac:dyDescent="0.25">
      <c r="A1841" t="s">
        <v>20</v>
      </c>
      <c r="B1841" t="s">
        <v>21</v>
      </c>
      <c r="C1841">
        <v>50</v>
      </c>
      <c r="D1841">
        <v>1</v>
      </c>
      <c r="E1841" t="s">
        <v>2619</v>
      </c>
      <c r="F1841">
        <v>106</v>
      </c>
      <c r="G1841">
        <v>6</v>
      </c>
      <c r="H1841" t="s">
        <v>47</v>
      </c>
      <c r="I1841" t="s">
        <v>2620</v>
      </c>
      <c r="J1841" t="s">
        <v>1202</v>
      </c>
      <c r="K1841" t="s">
        <v>23</v>
      </c>
      <c r="L1841" t="s">
        <v>24</v>
      </c>
      <c r="M1841" t="s">
        <v>2621</v>
      </c>
      <c r="N1841" t="s">
        <v>23</v>
      </c>
      <c r="O1841" t="s">
        <v>58</v>
      </c>
      <c r="P1841" t="s">
        <v>26</v>
      </c>
      <c r="Q1841" t="s">
        <v>33</v>
      </c>
      <c r="R1841" t="s">
        <v>24</v>
      </c>
      <c r="S1841" t="s">
        <v>2622</v>
      </c>
      <c r="T1841" t="s">
        <v>2603</v>
      </c>
    </row>
    <row r="1842" spans="1:20" x14ac:dyDescent="0.25">
      <c r="A1842" t="s">
        <v>28</v>
      </c>
      <c r="B1842" t="s">
        <v>29</v>
      </c>
      <c r="C1842">
        <v>50</v>
      </c>
      <c r="D1842">
        <v>1</v>
      </c>
      <c r="E1842" t="s">
        <v>2619</v>
      </c>
      <c r="F1842">
        <v>106</v>
      </c>
      <c r="G1842">
        <v>6</v>
      </c>
      <c r="H1842" t="s">
        <v>47</v>
      </c>
      <c r="I1842" t="s">
        <v>2620</v>
      </c>
      <c r="J1842" t="s">
        <v>1202</v>
      </c>
      <c r="K1842" t="s">
        <v>23</v>
      </c>
      <c r="L1842" t="s">
        <v>24</v>
      </c>
      <c r="M1842" t="s">
        <v>2621</v>
      </c>
      <c r="N1842" t="s">
        <v>23</v>
      </c>
      <c r="O1842" t="s">
        <v>58</v>
      </c>
      <c r="P1842" t="s">
        <v>26</v>
      </c>
      <c r="Q1842" t="s">
        <v>33</v>
      </c>
      <c r="R1842" t="s">
        <v>24</v>
      </c>
      <c r="S1842" t="s">
        <v>2622</v>
      </c>
      <c r="T1842" t="s">
        <v>2603</v>
      </c>
    </row>
    <row r="1843" spans="1:20" x14ac:dyDescent="0.25">
      <c r="A1843" t="s">
        <v>30</v>
      </c>
      <c r="B1843" t="s">
        <v>31</v>
      </c>
      <c r="C1843">
        <v>50</v>
      </c>
      <c r="D1843">
        <v>1</v>
      </c>
      <c r="E1843" t="s">
        <v>2619</v>
      </c>
      <c r="F1843">
        <v>106</v>
      </c>
      <c r="G1843">
        <v>6</v>
      </c>
      <c r="H1843" t="s">
        <v>47</v>
      </c>
      <c r="I1843" t="s">
        <v>2620</v>
      </c>
      <c r="J1843" t="s">
        <v>1202</v>
      </c>
      <c r="K1843" t="s">
        <v>23</v>
      </c>
      <c r="L1843" t="s">
        <v>24</v>
      </c>
      <c r="M1843" t="s">
        <v>2621</v>
      </c>
      <c r="N1843" t="s">
        <v>23</v>
      </c>
      <c r="O1843" t="s">
        <v>58</v>
      </c>
      <c r="P1843" t="s">
        <v>26</v>
      </c>
      <c r="Q1843" t="s">
        <v>33</v>
      </c>
      <c r="R1843" t="s">
        <v>24</v>
      </c>
      <c r="S1843" t="s">
        <v>2622</v>
      </c>
      <c r="T1843" t="s">
        <v>2603</v>
      </c>
    </row>
    <row r="1844" spans="1:20" x14ac:dyDescent="0.25">
      <c r="A1844" t="s">
        <v>20</v>
      </c>
      <c r="B1844" t="s">
        <v>21</v>
      </c>
      <c r="C1844">
        <v>50</v>
      </c>
      <c r="D1844">
        <v>1</v>
      </c>
      <c r="E1844" t="s">
        <v>2623</v>
      </c>
      <c r="F1844">
        <v>106</v>
      </c>
      <c r="G1844">
        <v>6</v>
      </c>
      <c r="H1844" t="s">
        <v>47</v>
      </c>
      <c r="I1844" t="s">
        <v>2624</v>
      </c>
      <c r="J1844" t="s">
        <v>306</v>
      </c>
      <c r="K1844" t="s">
        <v>23</v>
      </c>
      <c r="L1844" t="s">
        <v>24</v>
      </c>
      <c r="M1844" t="s">
        <v>2625</v>
      </c>
      <c r="N1844" t="s">
        <v>23</v>
      </c>
      <c r="O1844" t="s">
        <v>25</v>
      </c>
      <c r="P1844" t="s">
        <v>26</v>
      </c>
      <c r="Q1844" t="s">
        <v>27</v>
      </c>
      <c r="R1844" t="s">
        <v>24</v>
      </c>
      <c r="S1844" t="s">
        <v>2626</v>
      </c>
      <c r="T1844" t="s">
        <v>2603</v>
      </c>
    </row>
    <row r="1845" spans="1:20" x14ac:dyDescent="0.25">
      <c r="A1845" t="s">
        <v>28</v>
      </c>
      <c r="B1845" t="s">
        <v>29</v>
      </c>
      <c r="C1845">
        <v>50</v>
      </c>
      <c r="D1845">
        <v>1</v>
      </c>
      <c r="E1845" t="s">
        <v>2623</v>
      </c>
      <c r="F1845">
        <v>106</v>
      </c>
      <c r="G1845">
        <v>6</v>
      </c>
      <c r="H1845" t="s">
        <v>47</v>
      </c>
      <c r="I1845" t="s">
        <v>2624</v>
      </c>
      <c r="J1845" t="s">
        <v>306</v>
      </c>
      <c r="K1845" t="s">
        <v>23</v>
      </c>
      <c r="L1845" t="s">
        <v>24</v>
      </c>
      <c r="M1845" t="s">
        <v>2625</v>
      </c>
      <c r="N1845" t="s">
        <v>23</v>
      </c>
      <c r="O1845" t="s">
        <v>25</v>
      </c>
      <c r="P1845" t="s">
        <v>26</v>
      </c>
      <c r="Q1845" t="s">
        <v>27</v>
      </c>
      <c r="R1845" t="s">
        <v>24</v>
      </c>
      <c r="S1845" t="s">
        <v>2626</v>
      </c>
      <c r="T1845" t="s">
        <v>2603</v>
      </c>
    </row>
    <row r="1846" spans="1:20" x14ac:dyDescent="0.25">
      <c r="A1846" t="s">
        <v>30</v>
      </c>
      <c r="B1846" t="s">
        <v>31</v>
      </c>
      <c r="C1846">
        <v>50</v>
      </c>
      <c r="D1846">
        <v>1</v>
      </c>
      <c r="E1846" t="s">
        <v>2623</v>
      </c>
      <c r="F1846">
        <v>106</v>
      </c>
      <c r="G1846">
        <v>6</v>
      </c>
      <c r="H1846" t="s">
        <v>47</v>
      </c>
      <c r="I1846" t="s">
        <v>2624</v>
      </c>
      <c r="J1846" t="s">
        <v>306</v>
      </c>
      <c r="K1846" t="s">
        <v>23</v>
      </c>
      <c r="L1846" t="s">
        <v>24</v>
      </c>
      <c r="M1846" t="s">
        <v>2625</v>
      </c>
      <c r="N1846" t="s">
        <v>23</v>
      </c>
      <c r="O1846" t="s">
        <v>25</v>
      </c>
      <c r="P1846" t="s">
        <v>26</v>
      </c>
      <c r="Q1846" t="s">
        <v>27</v>
      </c>
      <c r="R1846" t="s">
        <v>24</v>
      </c>
      <c r="S1846" t="s">
        <v>2626</v>
      </c>
      <c r="T1846" t="s">
        <v>2603</v>
      </c>
    </row>
    <row r="1847" spans="1:20" x14ac:dyDescent="0.25">
      <c r="A1847" t="s">
        <v>148</v>
      </c>
      <c r="B1847" t="s">
        <v>149</v>
      </c>
      <c r="C1847">
        <v>50</v>
      </c>
      <c r="D1847">
        <v>1</v>
      </c>
      <c r="E1847" t="s">
        <v>2627</v>
      </c>
      <c r="F1847">
        <v>200</v>
      </c>
      <c r="G1847">
        <v>0</v>
      </c>
      <c r="H1847" t="s">
        <v>47</v>
      </c>
      <c r="I1847" t="s">
        <v>2628</v>
      </c>
      <c r="J1847" t="s">
        <v>335</v>
      </c>
      <c r="K1847" t="s">
        <v>23</v>
      </c>
      <c r="L1847" t="s">
        <v>24</v>
      </c>
      <c r="M1847" t="s">
        <v>2629</v>
      </c>
      <c r="N1847" t="s">
        <v>23</v>
      </c>
      <c r="O1847" t="s">
        <v>25</v>
      </c>
      <c r="P1847" t="s">
        <v>26</v>
      </c>
      <c r="Q1847" t="s">
        <v>27</v>
      </c>
      <c r="R1847" t="s">
        <v>24</v>
      </c>
      <c r="S1847" t="s">
        <v>2630</v>
      </c>
      <c r="T1847" t="s">
        <v>2603</v>
      </c>
    </row>
    <row r="1848" spans="1:20" x14ac:dyDescent="0.25">
      <c r="A1848" t="s">
        <v>152</v>
      </c>
      <c r="B1848" t="s">
        <v>153</v>
      </c>
      <c r="C1848">
        <v>50</v>
      </c>
      <c r="D1848">
        <v>1</v>
      </c>
      <c r="E1848" t="s">
        <v>2627</v>
      </c>
      <c r="F1848">
        <v>200</v>
      </c>
      <c r="G1848">
        <v>0</v>
      </c>
      <c r="H1848" t="s">
        <v>47</v>
      </c>
      <c r="I1848" t="s">
        <v>2628</v>
      </c>
      <c r="J1848" t="s">
        <v>335</v>
      </c>
      <c r="K1848" t="s">
        <v>23</v>
      </c>
      <c r="L1848" t="s">
        <v>24</v>
      </c>
      <c r="M1848" t="s">
        <v>2629</v>
      </c>
      <c r="N1848" t="s">
        <v>23</v>
      </c>
      <c r="O1848" t="s">
        <v>25</v>
      </c>
      <c r="P1848" t="s">
        <v>26</v>
      </c>
      <c r="Q1848" t="s">
        <v>27</v>
      </c>
      <c r="R1848" t="s">
        <v>24</v>
      </c>
      <c r="S1848" t="s">
        <v>2630</v>
      </c>
      <c r="T1848" t="s">
        <v>2603</v>
      </c>
    </row>
    <row r="1849" spans="1:20" x14ac:dyDescent="0.25">
      <c r="A1849" t="s">
        <v>34</v>
      </c>
      <c r="B1849" t="s">
        <v>35</v>
      </c>
      <c r="C1849">
        <v>50</v>
      </c>
      <c r="D1849">
        <v>1</v>
      </c>
      <c r="E1849" t="s">
        <v>2627</v>
      </c>
      <c r="F1849">
        <v>200</v>
      </c>
      <c r="G1849">
        <v>0</v>
      </c>
      <c r="H1849" t="s">
        <v>47</v>
      </c>
      <c r="I1849" t="s">
        <v>2628</v>
      </c>
      <c r="J1849" t="s">
        <v>335</v>
      </c>
      <c r="K1849" t="s">
        <v>23</v>
      </c>
      <c r="L1849" t="s">
        <v>24</v>
      </c>
      <c r="M1849" t="s">
        <v>2629</v>
      </c>
      <c r="N1849" t="s">
        <v>23</v>
      </c>
      <c r="O1849" t="s">
        <v>25</v>
      </c>
      <c r="P1849" t="s">
        <v>26</v>
      </c>
      <c r="Q1849" t="s">
        <v>27</v>
      </c>
      <c r="R1849" t="s">
        <v>24</v>
      </c>
      <c r="S1849" t="s">
        <v>2630</v>
      </c>
      <c r="T1849" t="s">
        <v>2603</v>
      </c>
    </row>
    <row r="1850" spans="1:20" x14ac:dyDescent="0.25">
      <c r="A1850" t="s">
        <v>38</v>
      </c>
      <c r="B1850" t="s">
        <v>39</v>
      </c>
      <c r="C1850">
        <v>50</v>
      </c>
      <c r="D1850">
        <v>1</v>
      </c>
      <c r="E1850" t="s">
        <v>2627</v>
      </c>
      <c r="F1850">
        <v>200</v>
      </c>
      <c r="G1850">
        <v>0</v>
      </c>
      <c r="H1850" t="s">
        <v>47</v>
      </c>
      <c r="I1850" t="s">
        <v>2628</v>
      </c>
      <c r="J1850" t="s">
        <v>335</v>
      </c>
      <c r="K1850" t="s">
        <v>23</v>
      </c>
      <c r="L1850" t="s">
        <v>24</v>
      </c>
      <c r="M1850" t="s">
        <v>2629</v>
      </c>
      <c r="N1850" t="s">
        <v>23</v>
      </c>
      <c r="O1850" t="s">
        <v>25</v>
      </c>
      <c r="P1850" t="s">
        <v>26</v>
      </c>
      <c r="Q1850" t="s">
        <v>27</v>
      </c>
      <c r="R1850" t="s">
        <v>24</v>
      </c>
      <c r="S1850" t="s">
        <v>2630</v>
      </c>
      <c r="T1850" t="s">
        <v>2603</v>
      </c>
    </row>
    <row r="1851" spans="1:20" x14ac:dyDescent="0.25">
      <c r="A1851" t="s">
        <v>59</v>
      </c>
      <c r="B1851" t="s">
        <v>60</v>
      </c>
      <c r="C1851">
        <v>50</v>
      </c>
      <c r="D1851">
        <v>1</v>
      </c>
      <c r="E1851" t="s">
        <v>2627</v>
      </c>
      <c r="F1851">
        <v>200</v>
      </c>
      <c r="G1851">
        <v>0</v>
      </c>
      <c r="H1851" t="s">
        <v>47</v>
      </c>
      <c r="I1851" t="s">
        <v>2628</v>
      </c>
      <c r="J1851" t="s">
        <v>335</v>
      </c>
      <c r="K1851" t="s">
        <v>23</v>
      </c>
      <c r="L1851" t="s">
        <v>24</v>
      </c>
      <c r="M1851" t="s">
        <v>2629</v>
      </c>
      <c r="N1851" t="s">
        <v>23</v>
      </c>
      <c r="O1851" t="s">
        <v>25</v>
      </c>
      <c r="P1851" t="s">
        <v>26</v>
      </c>
      <c r="Q1851" t="s">
        <v>27</v>
      </c>
      <c r="R1851" t="s">
        <v>24</v>
      </c>
      <c r="S1851" t="s">
        <v>2630</v>
      </c>
      <c r="T1851" t="s">
        <v>2603</v>
      </c>
    </row>
    <row r="1852" spans="1:20" x14ac:dyDescent="0.25">
      <c r="A1852" t="s">
        <v>36</v>
      </c>
      <c r="B1852" t="s">
        <v>37</v>
      </c>
      <c r="C1852">
        <v>50</v>
      </c>
      <c r="D1852">
        <v>1</v>
      </c>
      <c r="E1852" t="s">
        <v>2627</v>
      </c>
      <c r="F1852">
        <v>200</v>
      </c>
      <c r="G1852">
        <v>0</v>
      </c>
      <c r="H1852" t="s">
        <v>47</v>
      </c>
      <c r="I1852" t="s">
        <v>2628</v>
      </c>
      <c r="J1852" t="s">
        <v>335</v>
      </c>
      <c r="K1852" t="s">
        <v>23</v>
      </c>
      <c r="L1852" t="s">
        <v>24</v>
      </c>
      <c r="M1852" t="s">
        <v>2629</v>
      </c>
      <c r="N1852" t="s">
        <v>23</v>
      </c>
      <c r="O1852" t="s">
        <v>25</v>
      </c>
      <c r="P1852" t="s">
        <v>26</v>
      </c>
      <c r="Q1852" t="s">
        <v>27</v>
      </c>
      <c r="R1852" t="s">
        <v>24</v>
      </c>
      <c r="S1852" t="s">
        <v>2630</v>
      </c>
      <c r="T1852" t="s">
        <v>2603</v>
      </c>
    </row>
    <row r="1853" spans="1:20" x14ac:dyDescent="0.25">
      <c r="A1853" t="s">
        <v>20</v>
      </c>
      <c r="B1853" t="s">
        <v>21</v>
      </c>
      <c r="C1853">
        <v>50</v>
      </c>
      <c r="D1853">
        <v>1</v>
      </c>
      <c r="E1853" t="s">
        <v>2631</v>
      </c>
      <c r="F1853">
        <v>106</v>
      </c>
      <c r="G1853">
        <v>6</v>
      </c>
      <c r="H1853" t="s">
        <v>47</v>
      </c>
      <c r="I1853" t="s">
        <v>2632</v>
      </c>
      <c r="J1853" t="s">
        <v>358</v>
      </c>
      <c r="K1853" t="s">
        <v>23</v>
      </c>
      <c r="L1853" t="s">
        <v>24</v>
      </c>
      <c r="M1853" t="s">
        <v>2633</v>
      </c>
      <c r="N1853" t="s">
        <v>23</v>
      </c>
      <c r="O1853" t="s">
        <v>25</v>
      </c>
      <c r="P1853" t="s">
        <v>26</v>
      </c>
      <c r="Q1853" t="s">
        <v>27</v>
      </c>
      <c r="R1853" t="s">
        <v>24</v>
      </c>
      <c r="S1853" t="s">
        <v>2634</v>
      </c>
      <c r="T1853" t="s">
        <v>2603</v>
      </c>
    </row>
    <row r="1854" spans="1:20" x14ac:dyDescent="0.25">
      <c r="A1854" t="s">
        <v>28</v>
      </c>
      <c r="B1854" t="s">
        <v>29</v>
      </c>
      <c r="C1854">
        <v>50</v>
      </c>
      <c r="D1854">
        <v>1</v>
      </c>
      <c r="E1854" t="s">
        <v>2631</v>
      </c>
      <c r="F1854">
        <v>106</v>
      </c>
      <c r="G1854">
        <v>6</v>
      </c>
      <c r="H1854" t="s">
        <v>47</v>
      </c>
      <c r="I1854" t="s">
        <v>2632</v>
      </c>
      <c r="J1854" t="s">
        <v>358</v>
      </c>
      <c r="K1854" t="s">
        <v>23</v>
      </c>
      <c r="L1854" t="s">
        <v>24</v>
      </c>
      <c r="M1854" t="s">
        <v>2633</v>
      </c>
      <c r="N1854" t="s">
        <v>23</v>
      </c>
      <c r="O1854" t="s">
        <v>25</v>
      </c>
      <c r="P1854" t="s">
        <v>26</v>
      </c>
      <c r="Q1854" t="s">
        <v>27</v>
      </c>
      <c r="R1854" t="s">
        <v>24</v>
      </c>
      <c r="S1854" t="s">
        <v>2634</v>
      </c>
      <c r="T1854" t="s">
        <v>2603</v>
      </c>
    </row>
    <row r="1855" spans="1:20" x14ac:dyDescent="0.25">
      <c r="A1855" t="s">
        <v>30</v>
      </c>
      <c r="B1855" t="s">
        <v>31</v>
      </c>
      <c r="C1855">
        <v>50</v>
      </c>
      <c r="D1855">
        <v>1</v>
      </c>
      <c r="E1855" t="s">
        <v>2631</v>
      </c>
      <c r="F1855">
        <v>106</v>
      </c>
      <c r="G1855">
        <v>6</v>
      </c>
      <c r="H1855" t="s">
        <v>47</v>
      </c>
      <c r="I1855" t="s">
        <v>2632</v>
      </c>
      <c r="J1855" t="s">
        <v>358</v>
      </c>
      <c r="K1855" t="s">
        <v>23</v>
      </c>
      <c r="L1855" t="s">
        <v>24</v>
      </c>
      <c r="M1855" t="s">
        <v>2633</v>
      </c>
      <c r="N1855" t="s">
        <v>23</v>
      </c>
      <c r="O1855" t="s">
        <v>25</v>
      </c>
      <c r="P1855" t="s">
        <v>26</v>
      </c>
      <c r="Q1855" t="s">
        <v>27</v>
      </c>
      <c r="R1855" t="s">
        <v>24</v>
      </c>
      <c r="S1855" t="s">
        <v>2634</v>
      </c>
      <c r="T1855" t="s">
        <v>2603</v>
      </c>
    </row>
    <row r="1856" spans="1:20" x14ac:dyDescent="0.25">
      <c r="A1856" t="s">
        <v>44</v>
      </c>
      <c r="B1856" t="s">
        <v>45</v>
      </c>
      <c r="C1856">
        <v>33</v>
      </c>
      <c r="D1856">
        <v>10</v>
      </c>
      <c r="E1856" t="s">
        <v>2635</v>
      </c>
      <c r="F1856">
        <v>330</v>
      </c>
      <c r="G1856">
        <v>0</v>
      </c>
      <c r="H1856" t="s">
        <v>1162</v>
      </c>
      <c r="I1856" t="s">
        <v>2636</v>
      </c>
      <c r="J1856" t="s">
        <v>306</v>
      </c>
      <c r="K1856" t="s">
        <v>23</v>
      </c>
      <c r="L1856" t="s">
        <v>24</v>
      </c>
      <c r="M1856" t="s">
        <v>2637</v>
      </c>
      <c r="N1856" t="s">
        <v>23</v>
      </c>
      <c r="O1856" t="s">
        <v>32</v>
      </c>
      <c r="P1856" t="s">
        <v>26</v>
      </c>
      <c r="Q1856" t="s">
        <v>33</v>
      </c>
      <c r="R1856" t="s">
        <v>24</v>
      </c>
      <c r="S1856" t="s">
        <v>2638</v>
      </c>
      <c r="T1856" t="s">
        <v>2597</v>
      </c>
    </row>
    <row r="1857" spans="1:20" x14ac:dyDescent="0.25">
      <c r="A1857" t="s">
        <v>20</v>
      </c>
      <c r="B1857" t="s">
        <v>21</v>
      </c>
      <c r="C1857">
        <v>50</v>
      </c>
      <c r="D1857">
        <v>1</v>
      </c>
      <c r="E1857" t="s">
        <v>2639</v>
      </c>
      <c r="F1857">
        <v>100</v>
      </c>
      <c r="G1857">
        <v>0</v>
      </c>
      <c r="H1857" t="s">
        <v>22</v>
      </c>
      <c r="I1857" t="s">
        <v>2640</v>
      </c>
      <c r="J1857" t="s">
        <v>331</v>
      </c>
      <c r="K1857" t="s">
        <v>23</v>
      </c>
      <c r="L1857" t="s">
        <v>24</v>
      </c>
      <c r="M1857" t="s">
        <v>2641</v>
      </c>
      <c r="N1857" t="s">
        <v>23</v>
      </c>
      <c r="O1857" t="s">
        <v>25</v>
      </c>
      <c r="P1857" t="s">
        <v>26</v>
      </c>
      <c r="Q1857" t="s">
        <v>27</v>
      </c>
      <c r="R1857" t="s">
        <v>24</v>
      </c>
      <c r="S1857" t="s">
        <v>2642</v>
      </c>
      <c r="T1857" t="s">
        <v>2643</v>
      </c>
    </row>
    <row r="1858" spans="1:20" x14ac:dyDescent="0.25">
      <c r="A1858" t="s">
        <v>28</v>
      </c>
      <c r="B1858" t="s">
        <v>29</v>
      </c>
      <c r="C1858">
        <v>50</v>
      </c>
      <c r="D1858">
        <v>1</v>
      </c>
      <c r="E1858" t="s">
        <v>2639</v>
      </c>
      <c r="F1858">
        <v>100</v>
      </c>
      <c r="G1858">
        <v>0</v>
      </c>
      <c r="H1858" t="s">
        <v>22</v>
      </c>
      <c r="I1858" t="s">
        <v>2640</v>
      </c>
      <c r="J1858" t="s">
        <v>331</v>
      </c>
      <c r="K1858" t="s">
        <v>23</v>
      </c>
      <c r="L1858" t="s">
        <v>24</v>
      </c>
      <c r="M1858" t="s">
        <v>2641</v>
      </c>
      <c r="N1858" t="s">
        <v>23</v>
      </c>
      <c r="O1858" t="s">
        <v>25</v>
      </c>
      <c r="P1858" t="s">
        <v>26</v>
      </c>
      <c r="Q1858" t="s">
        <v>27</v>
      </c>
      <c r="R1858" t="s">
        <v>24</v>
      </c>
      <c r="S1858" t="s">
        <v>2642</v>
      </c>
      <c r="T1858" t="s">
        <v>2643</v>
      </c>
    </row>
    <row r="1859" spans="1:20" x14ac:dyDescent="0.25">
      <c r="A1859" t="s">
        <v>30</v>
      </c>
      <c r="B1859" t="s">
        <v>31</v>
      </c>
      <c r="C1859">
        <v>50</v>
      </c>
      <c r="D1859">
        <v>1</v>
      </c>
      <c r="E1859" t="s">
        <v>2639</v>
      </c>
      <c r="F1859">
        <v>100</v>
      </c>
      <c r="G1859">
        <v>0</v>
      </c>
      <c r="H1859" t="s">
        <v>22</v>
      </c>
      <c r="I1859" t="s">
        <v>2640</v>
      </c>
      <c r="J1859" t="s">
        <v>331</v>
      </c>
      <c r="K1859" t="s">
        <v>23</v>
      </c>
      <c r="L1859" t="s">
        <v>24</v>
      </c>
      <c r="M1859" t="s">
        <v>2641</v>
      </c>
      <c r="N1859" t="s">
        <v>23</v>
      </c>
      <c r="O1859" t="s">
        <v>25</v>
      </c>
      <c r="P1859" t="s">
        <v>26</v>
      </c>
      <c r="Q1859" t="s">
        <v>27</v>
      </c>
      <c r="R1859" t="s">
        <v>24</v>
      </c>
      <c r="S1859" t="s">
        <v>2642</v>
      </c>
      <c r="T1859" t="s">
        <v>2643</v>
      </c>
    </row>
    <row r="1860" spans="1:20" x14ac:dyDescent="0.25">
      <c r="A1860" t="s">
        <v>20</v>
      </c>
      <c r="B1860" t="s">
        <v>21</v>
      </c>
      <c r="C1860">
        <v>50</v>
      </c>
      <c r="D1860">
        <v>1</v>
      </c>
      <c r="E1860" t="s">
        <v>2644</v>
      </c>
      <c r="F1860">
        <v>100</v>
      </c>
      <c r="G1860">
        <v>0</v>
      </c>
      <c r="H1860" t="s">
        <v>22</v>
      </c>
      <c r="I1860" t="s">
        <v>2645</v>
      </c>
      <c r="J1860" t="s">
        <v>335</v>
      </c>
      <c r="K1860" t="s">
        <v>23</v>
      </c>
      <c r="L1860" t="s">
        <v>24</v>
      </c>
      <c r="M1860" t="s">
        <v>2646</v>
      </c>
      <c r="N1860" t="s">
        <v>23</v>
      </c>
      <c r="O1860" t="s">
        <v>25</v>
      </c>
      <c r="P1860" t="s">
        <v>26</v>
      </c>
      <c r="Q1860" t="s">
        <v>27</v>
      </c>
      <c r="R1860" t="s">
        <v>24</v>
      </c>
      <c r="S1860" t="s">
        <v>2647</v>
      </c>
      <c r="T1860" t="s">
        <v>2648</v>
      </c>
    </row>
    <row r="1861" spans="1:20" x14ac:dyDescent="0.25">
      <c r="A1861" t="s">
        <v>28</v>
      </c>
      <c r="B1861" t="s">
        <v>29</v>
      </c>
      <c r="C1861">
        <v>50</v>
      </c>
      <c r="D1861">
        <v>1</v>
      </c>
      <c r="E1861" t="s">
        <v>2644</v>
      </c>
      <c r="F1861">
        <v>100</v>
      </c>
      <c r="G1861">
        <v>0</v>
      </c>
      <c r="H1861" t="s">
        <v>22</v>
      </c>
      <c r="I1861" t="s">
        <v>2645</v>
      </c>
      <c r="J1861" t="s">
        <v>335</v>
      </c>
      <c r="K1861" t="s">
        <v>23</v>
      </c>
      <c r="L1861" t="s">
        <v>24</v>
      </c>
      <c r="M1861" t="s">
        <v>2646</v>
      </c>
      <c r="N1861" t="s">
        <v>23</v>
      </c>
      <c r="O1861" t="s">
        <v>25</v>
      </c>
      <c r="P1861" t="s">
        <v>26</v>
      </c>
      <c r="Q1861" t="s">
        <v>27</v>
      </c>
      <c r="R1861" t="s">
        <v>24</v>
      </c>
      <c r="S1861" t="s">
        <v>2647</v>
      </c>
      <c r="T1861" t="s">
        <v>2648</v>
      </c>
    </row>
    <row r="1862" spans="1:20" x14ac:dyDescent="0.25">
      <c r="A1862" t="s">
        <v>30</v>
      </c>
      <c r="B1862" t="s">
        <v>31</v>
      </c>
      <c r="C1862">
        <v>50</v>
      </c>
      <c r="D1862">
        <v>1</v>
      </c>
      <c r="E1862" t="s">
        <v>2644</v>
      </c>
      <c r="F1862">
        <v>100</v>
      </c>
      <c r="G1862">
        <v>0</v>
      </c>
      <c r="H1862" t="s">
        <v>22</v>
      </c>
      <c r="I1862" t="s">
        <v>2645</v>
      </c>
      <c r="J1862" t="s">
        <v>335</v>
      </c>
      <c r="K1862" t="s">
        <v>23</v>
      </c>
      <c r="L1862" t="s">
        <v>24</v>
      </c>
      <c r="M1862" t="s">
        <v>2646</v>
      </c>
      <c r="N1862" t="s">
        <v>23</v>
      </c>
      <c r="O1862" t="s">
        <v>25</v>
      </c>
      <c r="P1862" t="s">
        <v>26</v>
      </c>
      <c r="Q1862" t="s">
        <v>27</v>
      </c>
      <c r="R1862" t="s">
        <v>24</v>
      </c>
      <c r="S1862" t="s">
        <v>2647</v>
      </c>
      <c r="T1862" t="s">
        <v>2648</v>
      </c>
    </row>
    <row r="1863" spans="1:20" x14ac:dyDescent="0.25">
      <c r="A1863" t="s">
        <v>142</v>
      </c>
      <c r="B1863" t="s">
        <v>143</v>
      </c>
      <c r="C1863">
        <v>15</v>
      </c>
      <c r="D1863">
        <v>1</v>
      </c>
      <c r="E1863" t="s">
        <v>2649</v>
      </c>
      <c r="F1863">
        <v>18</v>
      </c>
      <c r="G1863">
        <v>3</v>
      </c>
      <c r="H1863" t="s">
        <v>47</v>
      </c>
      <c r="I1863" t="s">
        <v>2650</v>
      </c>
      <c r="J1863" t="s">
        <v>2651</v>
      </c>
      <c r="K1863" t="s">
        <v>2652</v>
      </c>
      <c r="L1863" t="s">
        <v>2653</v>
      </c>
      <c r="M1863" t="s">
        <v>2552</v>
      </c>
      <c r="N1863" t="s">
        <v>23</v>
      </c>
      <c r="O1863" t="s">
        <v>63</v>
      </c>
      <c r="P1863" t="s">
        <v>54</v>
      </c>
      <c r="Q1863" t="s">
        <v>55</v>
      </c>
      <c r="R1863" t="s">
        <v>24</v>
      </c>
      <c r="S1863" t="s">
        <v>2654</v>
      </c>
      <c r="T1863" t="s">
        <v>2655</v>
      </c>
    </row>
    <row r="1864" spans="1:20" x14ac:dyDescent="0.25">
      <c r="A1864" t="s">
        <v>142</v>
      </c>
      <c r="B1864" t="s">
        <v>143</v>
      </c>
      <c r="C1864">
        <v>15</v>
      </c>
      <c r="D1864">
        <v>1</v>
      </c>
      <c r="E1864" t="s">
        <v>2656</v>
      </c>
      <c r="F1864">
        <v>18</v>
      </c>
      <c r="G1864">
        <v>3</v>
      </c>
      <c r="H1864" t="s">
        <v>47</v>
      </c>
      <c r="I1864" t="s">
        <v>2650</v>
      </c>
      <c r="J1864" t="s">
        <v>2657</v>
      </c>
      <c r="K1864" t="s">
        <v>2652</v>
      </c>
      <c r="L1864" t="s">
        <v>2653</v>
      </c>
      <c r="M1864" t="s">
        <v>2552</v>
      </c>
      <c r="N1864" t="s">
        <v>23</v>
      </c>
      <c r="O1864" t="s">
        <v>63</v>
      </c>
      <c r="P1864" t="s">
        <v>54</v>
      </c>
      <c r="Q1864" t="s">
        <v>55</v>
      </c>
      <c r="R1864" t="s">
        <v>24</v>
      </c>
      <c r="S1864" t="s">
        <v>2658</v>
      </c>
      <c r="T1864" t="s">
        <v>2655</v>
      </c>
    </row>
    <row r="1865" spans="1:20" x14ac:dyDescent="0.25">
      <c r="A1865" t="s">
        <v>36</v>
      </c>
      <c r="B1865" t="s">
        <v>37</v>
      </c>
      <c r="C1865">
        <v>33</v>
      </c>
      <c r="D1865">
        <v>2</v>
      </c>
      <c r="E1865" t="s">
        <v>2659</v>
      </c>
      <c r="F1865">
        <v>245</v>
      </c>
      <c r="G1865">
        <v>45</v>
      </c>
      <c r="H1865" t="s">
        <v>22</v>
      </c>
      <c r="I1865" t="s">
        <v>1203</v>
      </c>
      <c r="J1865" t="s">
        <v>2660</v>
      </c>
      <c r="K1865" t="s">
        <v>1230</v>
      </c>
      <c r="L1865" t="s">
        <v>2022</v>
      </c>
      <c r="M1865" t="s">
        <v>2661</v>
      </c>
      <c r="N1865" t="s">
        <v>23</v>
      </c>
      <c r="O1865" t="s">
        <v>63</v>
      </c>
      <c r="P1865" t="s">
        <v>54</v>
      </c>
      <c r="Q1865" t="s">
        <v>55</v>
      </c>
      <c r="R1865" t="s">
        <v>24</v>
      </c>
      <c r="S1865" t="s">
        <v>2662</v>
      </c>
      <c r="T1865" t="s">
        <v>2661</v>
      </c>
    </row>
    <row r="1866" spans="1:20" x14ac:dyDescent="0.25">
      <c r="A1866" t="s">
        <v>34</v>
      </c>
      <c r="B1866" t="s">
        <v>35</v>
      </c>
      <c r="C1866">
        <v>33</v>
      </c>
      <c r="D1866">
        <v>2</v>
      </c>
      <c r="E1866" t="s">
        <v>2659</v>
      </c>
      <c r="F1866">
        <v>245</v>
      </c>
      <c r="G1866">
        <v>45</v>
      </c>
      <c r="H1866" t="s">
        <v>22</v>
      </c>
      <c r="I1866" t="s">
        <v>1203</v>
      </c>
      <c r="J1866" t="s">
        <v>2660</v>
      </c>
      <c r="K1866" t="s">
        <v>1230</v>
      </c>
      <c r="L1866" t="s">
        <v>2022</v>
      </c>
      <c r="M1866" t="s">
        <v>2661</v>
      </c>
      <c r="N1866" t="s">
        <v>23</v>
      </c>
      <c r="O1866" t="s">
        <v>63</v>
      </c>
      <c r="P1866" t="s">
        <v>54</v>
      </c>
      <c r="Q1866" t="s">
        <v>55</v>
      </c>
      <c r="R1866" t="s">
        <v>24</v>
      </c>
      <c r="S1866" t="s">
        <v>2662</v>
      </c>
      <c r="T1866" t="s">
        <v>2661</v>
      </c>
    </row>
    <row r="1867" spans="1:20" x14ac:dyDescent="0.25">
      <c r="A1867" t="s">
        <v>38</v>
      </c>
      <c r="B1867" t="s">
        <v>39</v>
      </c>
      <c r="C1867">
        <v>34</v>
      </c>
      <c r="D1867">
        <v>2</v>
      </c>
      <c r="E1867" t="s">
        <v>2659</v>
      </c>
      <c r="F1867">
        <v>245</v>
      </c>
      <c r="G1867">
        <v>45</v>
      </c>
      <c r="H1867" t="s">
        <v>22</v>
      </c>
      <c r="I1867" t="s">
        <v>1203</v>
      </c>
      <c r="J1867" t="s">
        <v>2660</v>
      </c>
      <c r="K1867" t="s">
        <v>1230</v>
      </c>
      <c r="L1867" t="s">
        <v>2022</v>
      </c>
      <c r="M1867" t="s">
        <v>2661</v>
      </c>
      <c r="N1867" t="s">
        <v>23</v>
      </c>
      <c r="O1867" t="s">
        <v>63</v>
      </c>
      <c r="P1867" t="s">
        <v>54</v>
      </c>
      <c r="Q1867" t="s">
        <v>55</v>
      </c>
      <c r="R1867" t="s">
        <v>24</v>
      </c>
      <c r="S1867" t="s">
        <v>2662</v>
      </c>
      <c r="T1867" t="s">
        <v>2661</v>
      </c>
    </row>
    <row r="1868" spans="1:20" x14ac:dyDescent="0.25">
      <c r="A1868" t="s">
        <v>20</v>
      </c>
      <c r="B1868" t="s">
        <v>21</v>
      </c>
      <c r="C1868">
        <v>50</v>
      </c>
      <c r="D1868">
        <v>1</v>
      </c>
      <c r="E1868" t="s">
        <v>2663</v>
      </c>
      <c r="F1868">
        <v>106</v>
      </c>
      <c r="G1868">
        <v>6</v>
      </c>
      <c r="H1868" t="s">
        <v>22</v>
      </c>
      <c r="I1868" t="s">
        <v>2664</v>
      </c>
      <c r="J1868" t="s">
        <v>61</v>
      </c>
      <c r="K1868" t="s">
        <v>23</v>
      </c>
      <c r="L1868" t="s">
        <v>24</v>
      </c>
      <c r="M1868" t="s">
        <v>2665</v>
      </c>
      <c r="N1868" t="s">
        <v>23</v>
      </c>
      <c r="O1868" t="s">
        <v>25</v>
      </c>
      <c r="P1868" t="s">
        <v>26</v>
      </c>
      <c r="Q1868" t="s">
        <v>27</v>
      </c>
      <c r="R1868" t="s">
        <v>24</v>
      </c>
      <c r="S1868" t="s">
        <v>2666</v>
      </c>
      <c r="T1868" t="s">
        <v>2667</v>
      </c>
    </row>
    <row r="1869" spans="1:20" x14ac:dyDescent="0.25">
      <c r="A1869" t="s">
        <v>28</v>
      </c>
      <c r="B1869" t="s">
        <v>29</v>
      </c>
      <c r="C1869">
        <v>50</v>
      </c>
      <c r="D1869">
        <v>1</v>
      </c>
      <c r="E1869" t="s">
        <v>2663</v>
      </c>
      <c r="F1869">
        <v>106</v>
      </c>
      <c r="G1869">
        <v>6</v>
      </c>
      <c r="H1869" t="s">
        <v>22</v>
      </c>
      <c r="I1869" t="s">
        <v>2664</v>
      </c>
      <c r="J1869" t="s">
        <v>61</v>
      </c>
      <c r="K1869" t="s">
        <v>23</v>
      </c>
      <c r="L1869" t="s">
        <v>24</v>
      </c>
      <c r="M1869" t="s">
        <v>2665</v>
      </c>
      <c r="N1869" t="s">
        <v>23</v>
      </c>
      <c r="O1869" t="s">
        <v>25</v>
      </c>
      <c r="P1869" t="s">
        <v>26</v>
      </c>
      <c r="Q1869" t="s">
        <v>27</v>
      </c>
      <c r="R1869" t="s">
        <v>24</v>
      </c>
      <c r="S1869" t="s">
        <v>2666</v>
      </c>
      <c r="T1869" t="s">
        <v>2667</v>
      </c>
    </row>
    <row r="1870" spans="1:20" x14ac:dyDescent="0.25">
      <c r="A1870" t="s">
        <v>30</v>
      </c>
      <c r="B1870" t="s">
        <v>31</v>
      </c>
      <c r="C1870">
        <v>50</v>
      </c>
      <c r="D1870">
        <v>1</v>
      </c>
      <c r="E1870" t="s">
        <v>2663</v>
      </c>
      <c r="F1870">
        <v>106</v>
      </c>
      <c r="G1870">
        <v>6</v>
      </c>
      <c r="H1870" t="s">
        <v>22</v>
      </c>
      <c r="I1870" t="s">
        <v>2664</v>
      </c>
      <c r="J1870" t="s">
        <v>61</v>
      </c>
      <c r="K1870" t="s">
        <v>23</v>
      </c>
      <c r="L1870" t="s">
        <v>24</v>
      </c>
      <c r="M1870" t="s">
        <v>2665</v>
      </c>
      <c r="N1870" t="s">
        <v>23</v>
      </c>
      <c r="O1870" t="s">
        <v>25</v>
      </c>
      <c r="P1870" t="s">
        <v>26</v>
      </c>
      <c r="Q1870" t="s">
        <v>27</v>
      </c>
      <c r="R1870" t="s">
        <v>24</v>
      </c>
      <c r="S1870" t="s">
        <v>2666</v>
      </c>
      <c r="T1870" t="s">
        <v>2667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91"/>
  <sheetViews>
    <sheetView zoomScale="70" zoomScaleNormal="70" workbookViewId="0">
      <pane xSplit="2" ySplit="1" topLeftCell="T5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6" sqref="B16:B9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>
        <v>1112008</v>
      </c>
      <c r="B2" t="s">
        <v>855</v>
      </c>
      <c r="C2">
        <v>80</v>
      </c>
      <c r="D2">
        <v>1</v>
      </c>
      <c r="E2" t="s">
        <v>3931</v>
      </c>
      <c r="F2">
        <v>83</v>
      </c>
      <c r="G2">
        <v>3</v>
      </c>
      <c r="H2" t="s">
        <v>47</v>
      </c>
      <c r="I2" t="s">
        <v>3932</v>
      </c>
      <c r="J2" t="s">
        <v>3933</v>
      </c>
      <c r="K2" t="s">
        <v>3934</v>
      </c>
      <c r="L2" t="s">
        <v>1193</v>
      </c>
      <c r="M2" t="s">
        <v>3935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3935</v>
      </c>
      <c r="U2" s="52">
        <v>1112008</v>
      </c>
      <c r="V2">
        <v>1</v>
      </c>
    </row>
    <row r="3" spans="1:22" x14ac:dyDescent="0.25">
      <c r="A3" t="s">
        <v>854</v>
      </c>
      <c r="B3" t="s">
        <v>855</v>
      </c>
      <c r="C3">
        <v>80</v>
      </c>
      <c r="D3">
        <v>1</v>
      </c>
      <c r="E3" t="s">
        <v>3936</v>
      </c>
      <c r="F3">
        <v>83</v>
      </c>
      <c r="G3">
        <v>3</v>
      </c>
      <c r="H3" t="s">
        <v>47</v>
      </c>
      <c r="I3" t="s">
        <v>3937</v>
      </c>
      <c r="J3" t="s">
        <v>3938</v>
      </c>
      <c r="K3" t="s">
        <v>3939</v>
      </c>
      <c r="L3" t="s">
        <v>1312</v>
      </c>
      <c r="M3" t="s">
        <v>3940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3940</v>
      </c>
      <c r="U3" s="53" t="s">
        <v>855</v>
      </c>
      <c r="V3">
        <v>1</v>
      </c>
    </row>
    <row r="4" spans="1:22" x14ac:dyDescent="0.25">
      <c r="A4" t="s">
        <v>110</v>
      </c>
      <c r="B4" t="s">
        <v>1205</v>
      </c>
      <c r="C4">
        <v>66.333333333333329</v>
      </c>
      <c r="D4">
        <v>3</v>
      </c>
      <c r="E4" t="s">
        <v>3941</v>
      </c>
      <c r="F4">
        <v>279</v>
      </c>
      <c r="G4">
        <v>48</v>
      </c>
      <c r="H4" t="s">
        <v>47</v>
      </c>
      <c r="I4" t="s">
        <v>3942</v>
      </c>
      <c r="J4" t="s">
        <v>3943</v>
      </c>
      <c r="K4" t="s">
        <v>1186</v>
      </c>
      <c r="L4" t="s">
        <v>3944</v>
      </c>
      <c r="M4" t="s">
        <v>3945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3946</v>
      </c>
      <c r="U4" s="52" t="s">
        <v>3691</v>
      </c>
      <c r="V4">
        <v>12</v>
      </c>
    </row>
    <row r="5" spans="1:22" x14ac:dyDescent="0.25">
      <c r="A5" t="s">
        <v>110</v>
      </c>
      <c r="B5" t="s">
        <v>1205</v>
      </c>
      <c r="C5">
        <v>66.333333333333329</v>
      </c>
      <c r="D5">
        <v>3</v>
      </c>
      <c r="E5" t="s">
        <v>3947</v>
      </c>
      <c r="F5">
        <v>279</v>
      </c>
      <c r="G5">
        <v>48</v>
      </c>
      <c r="H5" t="s">
        <v>47</v>
      </c>
      <c r="I5" t="s">
        <v>3948</v>
      </c>
      <c r="J5" t="s">
        <v>3949</v>
      </c>
      <c r="K5" t="s">
        <v>1186</v>
      </c>
      <c r="L5" t="s">
        <v>1249</v>
      </c>
      <c r="M5" t="s">
        <v>3950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3951</v>
      </c>
      <c r="U5" s="53" t="s">
        <v>3692</v>
      </c>
      <c r="V5">
        <v>12</v>
      </c>
    </row>
    <row r="6" spans="1:22" x14ac:dyDescent="0.25">
      <c r="A6" t="s">
        <v>278</v>
      </c>
      <c r="B6" t="s">
        <v>284</v>
      </c>
      <c r="C6">
        <v>139</v>
      </c>
      <c r="D6">
        <v>1</v>
      </c>
      <c r="E6" t="s">
        <v>3952</v>
      </c>
      <c r="F6">
        <v>368</v>
      </c>
      <c r="G6">
        <v>79</v>
      </c>
      <c r="H6" t="s">
        <v>47</v>
      </c>
      <c r="I6" t="s">
        <v>3953</v>
      </c>
      <c r="J6" t="s">
        <v>3954</v>
      </c>
      <c r="K6" t="s">
        <v>3955</v>
      </c>
      <c r="L6" t="s">
        <v>3956</v>
      </c>
      <c r="M6" t="s">
        <v>3957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3957</v>
      </c>
      <c r="U6" s="52" t="s">
        <v>44</v>
      </c>
      <c r="V6">
        <v>10</v>
      </c>
    </row>
    <row r="7" spans="1:22" x14ac:dyDescent="0.25">
      <c r="A7" t="s">
        <v>46</v>
      </c>
      <c r="B7" t="s">
        <v>56</v>
      </c>
      <c r="C7">
        <v>80</v>
      </c>
      <c r="D7">
        <v>2</v>
      </c>
      <c r="E7" t="s">
        <v>3952</v>
      </c>
      <c r="F7">
        <v>368</v>
      </c>
      <c r="G7">
        <v>79</v>
      </c>
      <c r="H7" t="s">
        <v>47</v>
      </c>
      <c r="I7" t="s">
        <v>3953</v>
      </c>
      <c r="J7" t="s">
        <v>3954</v>
      </c>
      <c r="K7" t="s">
        <v>3955</v>
      </c>
      <c r="L7" t="s">
        <v>3956</v>
      </c>
      <c r="M7" t="s">
        <v>3957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3957</v>
      </c>
      <c r="U7" s="53" t="s">
        <v>45</v>
      </c>
      <c r="V7">
        <v>10</v>
      </c>
    </row>
    <row r="8" spans="1:22" x14ac:dyDescent="0.25">
      <c r="A8" t="s">
        <v>854</v>
      </c>
      <c r="B8" t="s">
        <v>855</v>
      </c>
      <c r="C8">
        <v>80</v>
      </c>
      <c r="D8">
        <v>3</v>
      </c>
      <c r="E8" t="s">
        <v>3958</v>
      </c>
      <c r="F8">
        <v>266</v>
      </c>
      <c r="G8">
        <v>35</v>
      </c>
      <c r="H8" t="s">
        <v>47</v>
      </c>
      <c r="I8" t="s">
        <v>3959</v>
      </c>
      <c r="J8" t="s">
        <v>3960</v>
      </c>
      <c r="K8" t="s">
        <v>1230</v>
      </c>
      <c r="L8" t="s">
        <v>1197</v>
      </c>
      <c r="M8" t="s">
        <v>3961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3961</v>
      </c>
      <c r="U8" s="52" t="s">
        <v>46</v>
      </c>
      <c r="V8">
        <v>148</v>
      </c>
    </row>
    <row r="9" spans="1:22" x14ac:dyDescent="0.25">
      <c r="A9" t="s">
        <v>110</v>
      </c>
      <c r="B9" t="s">
        <v>1205</v>
      </c>
      <c r="C9">
        <v>66.333333333333329</v>
      </c>
      <c r="D9">
        <v>3</v>
      </c>
      <c r="E9" t="s">
        <v>3962</v>
      </c>
      <c r="F9">
        <v>225.1</v>
      </c>
      <c r="G9">
        <v>7</v>
      </c>
      <c r="H9" t="s">
        <v>684</v>
      </c>
      <c r="I9" t="s">
        <v>3963</v>
      </c>
      <c r="J9" t="s">
        <v>3964</v>
      </c>
      <c r="K9" t="s">
        <v>1234</v>
      </c>
      <c r="L9" t="s">
        <v>3965</v>
      </c>
      <c r="M9" t="s">
        <v>3966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3966</v>
      </c>
      <c r="U9" s="53" t="s">
        <v>56</v>
      </c>
      <c r="V9">
        <v>148</v>
      </c>
    </row>
    <row r="10" spans="1:22" x14ac:dyDescent="0.25">
      <c r="A10" t="s">
        <v>110</v>
      </c>
      <c r="B10" t="s">
        <v>1205</v>
      </c>
      <c r="C10">
        <v>66.333333333333329</v>
      </c>
      <c r="D10">
        <v>3</v>
      </c>
      <c r="E10" t="s">
        <v>3962</v>
      </c>
      <c r="F10">
        <v>225.1</v>
      </c>
      <c r="G10">
        <v>7</v>
      </c>
      <c r="H10" t="s">
        <v>684</v>
      </c>
      <c r="I10" t="s">
        <v>3963</v>
      </c>
      <c r="J10" t="s">
        <v>3964</v>
      </c>
      <c r="K10" t="s">
        <v>1234</v>
      </c>
      <c r="L10" t="s">
        <v>3965</v>
      </c>
      <c r="M10" t="s">
        <v>3966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3966</v>
      </c>
      <c r="U10" s="52" t="s">
        <v>42</v>
      </c>
      <c r="V10">
        <v>10</v>
      </c>
    </row>
    <row r="11" spans="1:22" x14ac:dyDescent="0.25">
      <c r="A11" t="s">
        <v>30</v>
      </c>
      <c r="B11" t="s">
        <v>31</v>
      </c>
      <c r="C11">
        <v>65</v>
      </c>
      <c r="D11">
        <v>2</v>
      </c>
      <c r="E11" t="s">
        <v>3967</v>
      </c>
      <c r="F11">
        <v>200</v>
      </c>
      <c r="G11">
        <v>0</v>
      </c>
      <c r="H11" t="s">
        <v>1162</v>
      </c>
      <c r="I11" t="s">
        <v>3968</v>
      </c>
      <c r="J11" t="s">
        <v>302</v>
      </c>
      <c r="K11" t="s">
        <v>23</v>
      </c>
      <c r="L11" t="s">
        <v>24</v>
      </c>
      <c r="M11" t="s">
        <v>3969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3969</v>
      </c>
      <c r="U11" s="53" t="s">
        <v>43</v>
      </c>
      <c r="V11">
        <v>10</v>
      </c>
    </row>
    <row r="12" spans="1:22" x14ac:dyDescent="0.25">
      <c r="A12" t="s">
        <v>28</v>
      </c>
      <c r="B12" t="s">
        <v>29</v>
      </c>
      <c r="C12">
        <v>65</v>
      </c>
      <c r="D12">
        <v>2</v>
      </c>
      <c r="E12" t="s">
        <v>3967</v>
      </c>
      <c r="F12">
        <v>200</v>
      </c>
      <c r="G12">
        <v>0</v>
      </c>
      <c r="H12" t="s">
        <v>1162</v>
      </c>
      <c r="I12" t="s">
        <v>3968</v>
      </c>
      <c r="J12" t="s">
        <v>302</v>
      </c>
      <c r="K12" t="s">
        <v>23</v>
      </c>
      <c r="L12" t="s">
        <v>24</v>
      </c>
      <c r="M12" t="s">
        <v>3969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3969</v>
      </c>
      <c r="U12" s="52" t="s">
        <v>139</v>
      </c>
      <c r="V12">
        <v>18</v>
      </c>
    </row>
    <row r="13" spans="1:22" x14ac:dyDescent="0.25">
      <c r="A13" t="s">
        <v>28</v>
      </c>
      <c r="B13" t="s">
        <v>3970</v>
      </c>
      <c r="C13">
        <v>42.57</v>
      </c>
      <c r="D13">
        <v>2</v>
      </c>
      <c r="E13" t="s">
        <v>3971</v>
      </c>
      <c r="F13">
        <v>177.28</v>
      </c>
      <c r="G13">
        <v>7</v>
      </c>
      <c r="H13" t="s">
        <v>1162</v>
      </c>
      <c r="I13" t="s">
        <v>3972</v>
      </c>
      <c r="J13" t="s">
        <v>3973</v>
      </c>
      <c r="K13" t="s">
        <v>3974</v>
      </c>
      <c r="L13" t="s">
        <v>3975</v>
      </c>
      <c r="M13" t="s">
        <v>3976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3976</v>
      </c>
      <c r="U13" s="53" t="s">
        <v>112</v>
      </c>
      <c r="V13">
        <v>18</v>
      </c>
    </row>
    <row r="14" spans="1:22" x14ac:dyDescent="0.25">
      <c r="A14" t="s">
        <v>20</v>
      </c>
      <c r="B14" t="s">
        <v>3970</v>
      </c>
      <c r="C14">
        <v>42.57</v>
      </c>
      <c r="D14">
        <v>1</v>
      </c>
      <c r="E14" t="s">
        <v>3971</v>
      </c>
      <c r="F14">
        <v>177.28</v>
      </c>
      <c r="G14">
        <v>7</v>
      </c>
      <c r="H14" t="s">
        <v>1162</v>
      </c>
      <c r="I14" t="s">
        <v>3972</v>
      </c>
      <c r="J14" t="s">
        <v>3973</v>
      </c>
      <c r="K14" t="s">
        <v>3974</v>
      </c>
      <c r="L14" t="s">
        <v>3975</v>
      </c>
      <c r="M14" t="s">
        <v>3976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3976</v>
      </c>
      <c r="U14" s="52" t="s">
        <v>110</v>
      </c>
      <c r="V14">
        <v>28</v>
      </c>
    </row>
    <row r="15" spans="1:22" x14ac:dyDescent="0.25">
      <c r="A15" t="s">
        <v>30</v>
      </c>
      <c r="B15" t="s">
        <v>3970</v>
      </c>
      <c r="C15">
        <v>42.57</v>
      </c>
      <c r="D15">
        <v>1</v>
      </c>
      <c r="E15" t="s">
        <v>3971</v>
      </c>
      <c r="F15">
        <v>177.28</v>
      </c>
      <c r="G15">
        <v>7</v>
      </c>
      <c r="H15" t="s">
        <v>1162</v>
      </c>
      <c r="I15" t="s">
        <v>3972</v>
      </c>
      <c r="J15" t="s">
        <v>3973</v>
      </c>
      <c r="K15" t="s">
        <v>3974</v>
      </c>
      <c r="L15" t="s">
        <v>3975</v>
      </c>
      <c r="M15" t="s">
        <v>3976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3976</v>
      </c>
      <c r="U15" s="53" t="s">
        <v>146</v>
      </c>
      <c r="V15">
        <v>5</v>
      </c>
    </row>
    <row r="16" spans="1:22" x14ac:dyDescent="0.25">
      <c r="A16" t="s">
        <v>280</v>
      </c>
      <c r="B16" t="s">
        <v>286</v>
      </c>
      <c r="C16">
        <v>162</v>
      </c>
      <c r="D16">
        <v>1</v>
      </c>
      <c r="E16" t="s">
        <v>3977</v>
      </c>
      <c r="F16">
        <v>199</v>
      </c>
      <c r="G16">
        <v>0</v>
      </c>
      <c r="H16" t="s">
        <v>1162</v>
      </c>
      <c r="I16" t="s">
        <v>3978</v>
      </c>
      <c r="J16" t="s">
        <v>317</v>
      </c>
      <c r="K16" t="s">
        <v>23</v>
      </c>
      <c r="L16" t="s">
        <v>24</v>
      </c>
      <c r="M16" t="s">
        <v>3979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23</v>
      </c>
      <c r="T16" t="s">
        <v>3979</v>
      </c>
      <c r="U16" s="53" t="s">
        <v>1205</v>
      </c>
      <c r="V16">
        <v>23</v>
      </c>
    </row>
    <row r="17" spans="1:22" x14ac:dyDescent="0.25">
      <c r="A17" t="s">
        <v>46</v>
      </c>
      <c r="B17" t="s">
        <v>56</v>
      </c>
      <c r="C17">
        <v>117</v>
      </c>
      <c r="D17">
        <v>1</v>
      </c>
      <c r="E17" t="s">
        <v>3977</v>
      </c>
      <c r="F17">
        <v>199</v>
      </c>
      <c r="G17">
        <v>0</v>
      </c>
      <c r="H17" t="s">
        <v>1162</v>
      </c>
      <c r="I17" t="s">
        <v>3978</v>
      </c>
      <c r="J17" t="s">
        <v>317</v>
      </c>
      <c r="K17" t="s">
        <v>23</v>
      </c>
      <c r="L17" t="s">
        <v>24</v>
      </c>
      <c r="M17" t="s">
        <v>3979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</v>
      </c>
      <c r="T17" t="s">
        <v>3979</v>
      </c>
      <c r="U17" s="52" t="s">
        <v>3728</v>
      </c>
      <c r="V17">
        <v>3</v>
      </c>
    </row>
    <row r="18" spans="1:22" x14ac:dyDescent="0.25">
      <c r="A18" t="s">
        <v>46</v>
      </c>
      <c r="B18" t="s">
        <v>56</v>
      </c>
      <c r="C18">
        <v>76.666666666666671</v>
      </c>
      <c r="D18">
        <v>3</v>
      </c>
      <c r="E18" t="s">
        <v>3980</v>
      </c>
      <c r="F18">
        <v>259</v>
      </c>
      <c r="G18">
        <v>29</v>
      </c>
      <c r="H18" t="s">
        <v>47</v>
      </c>
      <c r="I18" t="s">
        <v>1294</v>
      </c>
      <c r="J18" t="s">
        <v>1295</v>
      </c>
      <c r="K18" t="s">
        <v>1296</v>
      </c>
      <c r="L18" t="s">
        <v>1297</v>
      </c>
      <c r="M18" t="s">
        <v>3981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3982</v>
      </c>
      <c r="U18" s="53" t="s">
        <v>3729</v>
      </c>
      <c r="V18">
        <v>3</v>
      </c>
    </row>
    <row r="19" spans="1:22" x14ac:dyDescent="0.25">
      <c r="A19" t="s">
        <v>139</v>
      </c>
      <c r="B19" t="s">
        <v>112</v>
      </c>
      <c r="C19">
        <v>83.333333333333329</v>
      </c>
      <c r="D19">
        <v>3</v>
      </c>
      <c r="E19" t="s">
        <v>3983</v>
      </c>
      <c r="F19">
        <v>250</v>
      </c>
      <c r="G19">
        <v>0</v>
      </c>
      <c r="H19" t="s">
        <v>1162</v>
      </c>
      <c r="I19" t="s">
        <v>3984</v>
      </c>
      <c r="J19" t="s">
        <v>3985</v>
      </c>
      <c r="K19" t="s">
        <v>23</v>
      </c>
      <c r="L19" t="s">
        <v>24</v>
      </c>
      <c r="M19" t="s">
        <v>3986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3987</v>
      </c>
      <c r="U19" s="52" t="s">
        <v>3771</v>
      </c>
      <c r="V19">
        <v>2</v>
      </c>
    </row>
    <row r="20" spans="1:22" x14ac:dyDescent="0.25">
      <c r="A20" t="s">
        <v>115</v>
      </c>
      <c r="B20" t="s">
        <v>340</v>
      </c>
      <c r="C20">
        <v>27.12</v>
      </c>
      <c r="D20">
        <v>2</v>
      </c>
      <c r="E20" t="s">
        <v>3988</v>
      </c>
      <c r="F20">
        <v>80.239999999999995</v>
      </c>
      <c r="G20">
        <v>26</v>
      </c>
      <c r="H20" t="s">
        <v>1238</v>
      </c>
      <c r="I20" t="s">
        <v>3989</v>
      </c>
      <c r="J20" t="s">
        <v>3990</v>
      </c>
      <c r="K20" t="s">
        <v>3991</v>
      </c>
      <c r="L20" t="s">
        <v>3992</v>
      </c>
      <c r="M20" t="s">
        <v>3993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3993</v>
      </c>
      <c r="U20" s="53" t="s">
        <v>3772</v>
      </c>
      <c r="V20">
        <v>2</v>
      </c>
    </row>
    <row r="21" spans="1:22" x14ac:dyDescent="0.25">
      <c r="A21" t="s">
        <v>46</v>
      </c>
      <c r="B21" t="s">
        <v>56</v>
      </c>
      <c r="C21">
        <v>66.333333333333329</v>
      </c>
      <c r="D21">
        <v>3</v>
      </c>
      <c r="E21" t="s">
        <v>3994</v>
      </c>
      <c r="F21">
        <v>250</v>
      </c>
      <c r="G21">
        <v>0</v>
      </c>
      <c r="H21" t="s">
        <v>1162</v>
      </c>
      <c r="I21" t="s">
        <v>3995</v>
      </c>
      <c r="J21" t="s">
        <v>309</v>
      </c>
      <c r="K21" t="s">
        <v>23</v>
      </c>
      <c r="L21" t="s">
        <v>24</v>
      </c>
      <c r="M21" t="s">
        <v>3996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23</v>
      </c>
      <c r="T21" t="s">
        <v>3996</v>
      </c>
      <c r="U21" s="52" t="s">
        <v>854</v>
      </c>
      <c r="V21">
        <v>6</v>
      </c>
    </row>
    <row r="22" spans="1:22" x14ac:dyDescent="0.25">
      <c r="A22" t="s">
        <v>46</v>
      </c>
      <c r="B22" t="s">
        <v>56</v>
      </c>
      <c r="C22">
        <v>116</v>
      </c>
      <c r="D22">
        <v>1</v>
      </c>
      <c r="E22" t="s">
        <v>3997</v>
      </c>
      <c r="F22">
        <v>205</v>
      </c>
      <c r="G22">
        <v>6</v>
      </c>
      <c r="H22" t="s">
        <v>1162</v>
      </c>
      <c r="I22" t="s">
        <v>3998</v>
      </c>
      <c r="J22" t="s">
        <v>1163</v>
      </c>
      <c r="K22" t="s">
        <v>23</v>
      </c>
      <c r="L22" t="s">
        <v>24</v>
      </c>
      <c r="M22" t="s">
        <v>3999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23</v>
      </c>
      <c r="T22" t="s">
        <v>3999</v>
      </c>
      <c r="U22" s="53" t="s">
        <v>855</v>
      </c>
      <c r="V22">
        <v>6</v>
      </c>
    </row>
    <row r="23" spans="1:22" x14ac:dyDescent="0.25">
      <c r="A23" t="s">
        <v>278</v>
      </c>
      <c r="B23" t="s">
        <v>284</v>
      </c>
      <c r="C23">
        <v>163</v>
      </c>
      <c r="D23">
        <v>1</v>
      </c>
      <c r="E23" t="s">
        <v>3997</v>
      </c>
      <c r="F23">
        <v>205</v>
      </c>
      <c r="G23">
        <v>6</v>
      </c>
      <c r="H23" t="s">
        <v>1162</v>
      </c>
      <c r="I23" t="s">
        <v>3998</v>
      </c>
      <c r="J23" t="s">
        <v>1163</v>
      </c>
      <c r="K23" t="s">
        <v>23</v>
      </c>
      <c r="L23" t="s">
        <v>24</v>
      </c>
      <c r="M23" t="s">
        <v>3999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23</v>
      </c>
      <c r="T23" t="s">
        <v>3999</v>
      </c>
      <c r="U23" s="52" t="s">
        <v>254</v>
      </c>
      <c r="V23">
        <v>4</v>
      </c>
    </row>
    <row r="24" spans="1:22" x14ac:dyDescent="0.25">
      <c r="A24" t="s">
        <v>30</v>
      </c>
      <c r="B24" t="s">
        <v>31</v>
      </c>
      <c r="C24">
        <v>43</v>
      </c>
      <c r="D24">
        <v>1</v>
      </c>
      <c r="E24" t="s">
        <v>4000</v>
      </c>
      <c r="F24">
        <v>91</v>
      </c>
      <c r="G24">
        <v>3</v>
      </c>
      <c r="H24" t="s">
        <v>47</v>
      </c>
      <c r="I24" t="s">
        <v>4001</v>
      </c>
      <c r="J24" t="s">
        <v>4002</v>
      </c>
      <c r="K24" t="s">
        <v>4003</v>
      </c>
      <c r="L24" t="s">
        <v>2693</v>
      </c>
      <c r="M24" t="s">
        <v>4004</v>
      </c>
      <c r="N24" t="s">
        <v>23</v>
      </c>
      <c r="O24" t="s">
        <v>53</v>
      </c>
      <c r="P24" t="s">
        <v>54</v>
      </c>
      <c r="Q24" t="s">
        <v>55</v>
      </c>
      <c r="R24" t="s">
        <v>24</v>
      </c>
      <c r="S24" t="s">
        <v>23</v>
      </c>
      <c r="T24" t="s">
        <v>4004</v>
      </c>
      <c r="U24" s="53" t="s">
        <v>255</v>
      </c>
      <c r="V24">
        <v>4</v>
      </c>
    </row>
    <row r="25" spans="1:22" x14ac:dyDescent="0.25">
      <c r="A25" t="s">
        <v>20</v>
      </c>
      <c r="B25" t="s">
        <v>21</v>
      </c>
      <c r="C25">
        <v>45</v>
      </c>
      <c r="D25">
        <v>1</v>
      </c>
      <c r="E25" t="s">
        <v>4000</v>
      </c>
      <c r="F25">
        <v>91</v>
      </c>
      <c r="G25">
        <v>3</v>
      </c>
      <c r="H25" t="s">
        <v>47</v>
      </c>
      <c r="I25" t="s">
        <v>4001</v>
      </c>
      <c r="J25" t="s">
        <v>4002</v>
      </c>
      <c r="K25" t="s">
        <v>4003</v>
      </c>
      <c r="L25" t="s">
        <v>2693</v>
      </c>
      <c r="M25" t="s">
        <v>4004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23</v>
      </c>
      <c r="T25" t="s">
        <v>4004</v>
      </c>
      <c r="U25" s="52" t="s">
        <v>850</v>
      </c>
      <c r="V25">
        <v>1</v>
      </c>
    </row>
    <row r="26" spans="1:22" x14ac:dyDescent="0.25">
      <c r="A26" t="s">
        <v>110</v>
      </c>
      <c r="B26" t="s">
        <v>146</v>
      </c>
      <c r="C26">
        <v>100</v>
      </c>
      <c r="D26">
        <v>1</v>
      </c>
      <c r="E26" t="s">
        <v>4005</v>
      </c>
      <c r="F26">
        <v>353</v>
      </c>
      <c r="G26">
        <v>20</v>
      </c>
      <c r="H26" t="s">
        <v>1247</v>
      </c>
      <c r="I26" t="s">
        <v>4006</v>
      </c>
      <c r="J26" t="s">
        <v>4007</v>
      </c>
      <c r="K26" t="s">
        <v>4008</v>
      </c>
      <c r="L26" t="s">
        <v>4009</v>
      </c>
      <c r="M26" t="s">
        <v>4010</v>
      </c>
      <c r="N26" t="s">
        <v>1338</v>
      </c>
      <c r="O26" t="s">
        <v>1222</v>
      </c>
      <c r="P26" t="s">
        <v>1190</v>
      </c>
      <c r="Q26" t="s">
        <v>1191</v>
      </c>
      <c r="R26" t="s">
        <v>24</v>
      </c>
      <c r="S26" t="s">
        <v>23</v>
      </c>
      <c r="T26" t="s">
        <v>4011</v>
      </c>
      <c r="U26" s="53" t="s">
        <v>851</v>
      </c>
      <c r="V26">
        <v>1</v>
      </c>
    </row>
    <row r="27" spans="1:22" x14ac:dyDescent="0.25">
      <c r="A27" t="s">
        <v>46</v>
      </c>
      <c r="B27" t="s">
        <v>56</v>
      </c>
      <c r="C27">
        <v>100</v>
      </c>
      <c r="D27">
        <v>2</v>
      </c>
      <c r="E27" t="s">
        <v>4005</v>
      </c>
      <c r="F27">
        <v>353</v>
      </c>
      <c r="G27">
        <v>20</v>
      </c>
      <c r="H27" t="s">
        <v>1247</v>
      </c>
      <c r="I27" t="s">
        <v>4006</v>
      </c>
      <c r="J27" t="s">
        <v>4007</v>
      </c>
      <c r="K27" t="s">
        <v>4008</v>
      </c>
      <c r="L27" t="s">
        <v>4009</v>
      </c>
      <c r="M27" t="s">
        <v>4010</v>
      </c>
      <c r="N27" t="s">
        <v>1338</v>
      </c>
      <c r="O27" t="s">
        <v>1222</v>
      </c>
      <c r="P27" t="s">
        <v>1190</v>
      </c>
      <c r="Q27" t="s">
        <v>1191</v>
      </c>
      <c r="R27" t="s">
        <v>24</v>
      </c>
      <c r="S27" t="s">
        <v>23</v>
      </c>
      <c r="T27" t="s">
        <v>4011</v>
      </c>
      <c r="U27" s="52" t="s">
        <v>278</v>
      </c>
      <c r="V27">
        <v>2</v>
      </c>
    </row>
    <row r="28" spans="1:22" x14ac:dyDescent="0.25">
      <c r="A28" t="s">
        <v>139</v>
      </c>
      <c r="B28" t="s">
        <v>112</v>
      </c>
      <c r="C28">
        <v>100</v>
      </c>
      <c r="D28">
        <v>1</v>
      </c>
      <c r="E28" t="s">
        <v>4005</v>
      </c>
      <c r="F28">
        <v>353</v>
      </c>
      <c r="G28">
        <v>20</v>
      </c>
      <c r="H28" t="s">
        <v>1247</v>
      </c>
      <c r="I28" t="s">
        <v>4006</v>
      </c>
      <c r="J28" t="s">
        <v>4007</v>
      </c>
      <c r="K28" t="s">
        <v>4008</v>
      </c>
      <c r="L28" t="s">
        <v>4009</v>
      </c>
      <c r="M28" t="s">
        <v>4010</v>
      </c>
      <c r="N28" t="s">
        <v>1338</v>
      </c>
      <c r="O28" t="s">
        <v>1222</v>
      </c>
      <c r="P28" t="s">
        <v>1190</v>
      </c>
      <c r="Q28" t="s">
        <v>1191</v>
      </c>
      <c r="R28" t="s">
        <v>24</v>
      </c>
      <c r="S28" t="s">
        <v>23</v>
      </c>
      <c r="T28" t="s">
        <v>4011</v>
      </c>
      <c r="U28" s="53" t="s">
        <v>284</v>
      </c>
      <c r="V28">
        <v>2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4012</v>
      </c>
      <c r="F29">
        <v>137</v>
      </c>
      <c r="G29">
        <v>7</v>
      </c>
      <c r="H29" t="s">
        <v>47</v>
      </c>
      <c r="I29" t="s">
        <v>4013</v>
      </c>
      <c r="J29" t="s">
        <v>4014</v>
      </c>
      <c r="K29" t="s">
        <v>4015</v>
      </c>
      <c r="L29" t="s">
        <v>4016</v>
      </c>
      <c r="M29" t="s">
        <v>4017</v>
      </c>
      <c r="N29" t="s">
        <v>23</v>
      </c>
      <c r="O29" t="s">
        <v>53</v>
      </c>
      <c r="P29" t="s">
        <v>54</v>
      </c>
      <c r="Q29" t="s">
        <v>55</v>
      </c>
      <c r="R29" t="s">
        <v>24</v>
      </c>
      <c r="S29" t="s">
        <v>23</v>
      </c>
      <c r="T29" t="s">
        <v>4018</v>
      </c>
      <c r="U29" s="52" t="s">
        <v>280</v>
      </c>
      <c r="V29">
        <v>1</v>
      </c>
    </row>
    <row r="30" spans="1:22" x14ac:dyDescent="0.25">
      <c r="A30" t="s">
        <v>28</v>
      </c>
      <c r="B30" t="s">
        <v>29</v>
      </c>
      <c r="C30">
        <v>50</v>
      </c>
      <c r="D30">
        <v>1</v>
      </c>
      <c r="E30" t="s">
        <v>4012</v>
      </c>
      <c r="F30">
        <v>137</v>
      </c>
      <c r="G30">
        <v>7</v>
      </c>
      <c r="H30" t="s">
        <v>47</v>
      </c>
      <c r="I30" t="s">
        <v>4013</v>
      </c>
      <c r="J30" t="s">
        <v>4014</v>
      </c>
      <c r="K30" t="s">
        <v>4015</v>
      </c>
      <c r="L30" t="s">
        <v>4016</v>
      </c>
      <c r="M30" t="s">
        <v>4017</v>
      </c>
      <c r="N30" t="s">
        <v>23</v>
      </c>
      <c r="O30" t="s">
        <v>53</v>
      </c>
      <c r="P30" t="s">
        <v>54</v>
      </c>
      <c r="Q30" t="s">
        <v>55</v>
      </c>
      <c r="R30" t="s">
        <v>24</v>
      </c>
      <c r="S30" t="s">
        <v>23</v>
      </c>
      <c r="T30" t="s">
        <v>4018</v>
      </c>
      <c r="U30" s="53" t="s">
        <v>286</v>
      </c>
      <c r="V30">
        <v>1</v>
      </c>
    </row>
    <row r="31" spans="1:22" x14ac:dyDescent="0.25">
      <c r="A31" t="s">
        <v>30</v>
      </c>
      <c r="B31" t="s">
        <v>31</v>
      </c>
      <c r="C31">
        <v>50</v>
      </c>
      <c r="D31">
        <v>1</v>
      </c>
      <c r="E31" t="s">
        <v>4012</v>
      </c>
      <c r="F31">
        <v>137</v>
      </c>
      <c r="G31">
        <v>7</v>
      </c>
      <c r="H31" t="s">
        <v>47</v>
      </c>
      <c r="I31" t="s">
        <v>4013</v>
      </c>
      <c r="J31" t="s">
        <v>4014</v>
      </c>
      <c r="K31" t="s">
        <v>4015</v>
      </c>
      <c r="L31" t="s">
        <v>4016</v>
      </c>
      <c r="M31" t="s">
        <v>4017</v>
      </c>
      <c r="N31" t="s">
        <v>23</v>
      </c>
      <c r="O31" t="s">
        <v>53</v>
      </c>
      <c r="P31" t="s">
        <v>54</v>
      </c>
      <c r="Q31" t="s">
        <v>55</v>
      </c>
      <c r="R31" t="s">
        <v>24</v>
      </c>
      <c r="S31" t="s">
        <v>23</v>
      </c>
      <c r="T31" t="s">
        <v>4018</v>
      </c>
      <c r="U31" s="52" t="s">
        <v>30</v>
      </c>
      <c r="V31">
        <v>9</v>
      </c>
    </row>
    <row r="32" spans="1:22" x14ac:dyDescent="0.25">
      <c r="A32" t="s">
        <v>110</v>
      </c>
      <c r="B32" t="s">
        <v>146</v>
      </c>
      <c r="C32">
        <v>100</v>
      </c>
      <c r="D32">
        <v>2</v>
      </c>
      <c r="E32" t="s">
        <v>4019</v>
      </c>
      <c r="F32">
        <v>520</v>
      </c>
      <c r="G32">
        <v>20</v>
      </c>
      <c r="H32" t="s">
        <v>47</v>
      </c>
      <c r="I32" t="s">
        <v>4020</v>
      </c>
      <c r="J32" t="s">
        <v>4021</v>
      </c>
      <c r="K32" t="s">
        <v>638</v>
      </c>
      <c r="L32" t="s">
        <v>4022</v>
      </c>
      <c r="M32" t="s">
        <v>4023</v>
      </c>
      <c r="N32" t="s">
        <v>1188</v>
      </c>
      <c r="O32" t="s">
        <v>1222</v>
      </c>
      <c r="P32" t="s">
        <v>1190</v>
      </c>
      <c r="Q32" t="s">
        <v>1191</v>
      </c>
      <c r="R32" t="s">
        <v>24</v>
      </c>
      <c r="S32" t="s">
        <v>23</v>
      </c>
      <c r="T32" t="s">
        <v>4024</v>
      </c>
      <c r="U32" s="53" t="s">
        <v>31</v>
      </c>
      <c r="V32">
        <v>8</v>
      </c>
    </row>
    <row r="33" spans="1:22" x14ac:dyDescent="0.25">
      <c r="A33" t="s">
        <v>46</v>
      </c>
      <c r="B33" t="s">
        <v>56</v>
      </c>
      <c r="C33">
        <v>100</v>
      </c>
      <c r="D33">
        <v>2</v>
      </c>
      <c r="E33" t="s">
        <v>4019</v>
      </c>
      <c r="F33">
        <v>520</v>
      </c>
      <c r="G33">
        <v>20</v>
      </c>
      <c r="H33" t="s">
        <v>47</v>
      </c>
      <c r="I33" t="s">
        <v>4020</v>
      </c>
      <c r="J33" t="s">
        <v>4021</v>
      </c>
      <c r="K33" t="s">
        <v>638</v>
      </c>
      <c r="L33" t="s">
        <v>4022</v>
      </c>
      <c r="M33" t="s">
        <v>4023</v>
      </c>
      <c r="N33" t="s">
        <v>1188</v>
      </c>
      <c r="O33" t="s">
        <v>1222</v>
      </c>
      <c r="P33" t="s">
        <v>1190</v>
      </c>
      <c r="Q33" t="s">
        <v>1191</v>
      </c>
      <c r="R33" t="s">
        <v>24</v>
      </c>
      <c r="S33" t="s">
        <v>23</v>
      </c>
      <c r="T33" t="s">
        <v>4024</v>
      </c>
      <c r="U33" s="53" t="s">
        <v>3970</v>
      </c>
      <c r="V33">
        <v>1</v>
      </c>
    </row>
    <row r="34" spans="1:22" x14ac:dyDescent="0.25">
      <c r="A34" t="s">
        <v>139</v>
      </c>
      <c r="B34" t="s">
        <v>112</v>
      </c>
      <c r="C34">
        <v>100</v>
      </c>
      <c r="D34">
        <v>2</v>
      </c>
      <c r="E34" t="s">
        <v>4019</v>
      </c>
      <c r="F34">
        <v>520</v>
      </c>
      <c r="G34">
        <v>20</v>
      </c>
      <c r="H34" t="s">
        <v>47</v>
      </c>
      <c r="I34" t="s">
        <v>4020</v>
      </c>
      <c r="J34" t="s">
        <v>4021</v>
      </c>
      <c r="K34" t="s">
        <v>638</v>
      </c>
      <c r="L34" t="s">
        <v>4022</v>
      </c>
      <c r="M34" t="s">
        <v>4023</v>
      </c>
      <c r="N34" t="s">
        <v>1188</v>
      </c>
      <c r="O34" t="s">
        <v>1222</v>
      </c>
      <c r="P34" t="s">
        <v>1190</v>
      </c>
      <c r="Q34" t="s">
        <v>1191</v>
      </c>
      <c r="R34" t="s">
        <v>24</v>
      </c>
      <c r="S34" t="s">
        <v>23</v>
      </c>
      <c r="T34" t="s">
        <v>4024</v>
      </c>
      <c r="U34" s="52" t="s">
        <v>28</v>
      </c>
      <c r="V34">
        <v>8</v>
      </c>
    </row>
    <row r="35" spans="1:22" x14ac:dyDescent="0.25">
      <c r="A35" t="s">
        <v>46</v>
      </c>
      <c r="B35" t="s">
        <v>56</v>
      </c>
      <c r="C35">
        <v>90</v>
      </c>
      <c r="D35">
        <v>10</v>
      </c>
      <c r="E35" t="s">
        <v>4025</v>
      </c>
      <c r="F35">
        <v>920</v>
      </c>
      <c r="G35">
        <v>20</v>
      </c>
      <c r="H35" t="s">
        <v>47</v>
      </c>
      <c r="I35" t="s">
        <v>4026</v>
      </c>
      <c r="J35" t="s">
        <v>4027</v>
      </c>
      <c r="K35" t="s">
        <v>674</v>
      </c>
      <c r="L35" t="s">
        <v>4028</v>
      </c>
      <c r="M35" t="s">
        <v>4029</v>
      </c>
      <c r="N35" t="s">
        <v>1338</v>
      </c>
      <c r="O35" t="s">
        <v>1222</v>
      </c>
      <c r="P35" t="s">
        <v>1190</v>
      </c>
      <c r="Q35" t="s">
        <v>1191</v>
      </c>
      <c r="R35" t="s">
        <v>24</v>
      </c>
      <c r="S35" t="s">
        <v>23</v>
      </c>
      <c r="T35" t="s">
        <v>4030</v>
      </c>
      <c r="U35" s="53" t="s">
        <v>29</v>
      </c>
      <c r="V35">
        <v>6</v>
      </c>
    </row>
    <row r="36" spans="1:22" x14ac:dyDescent="0.25">
      <c r="A36" t="s">
        <v>139</v>
      </c>
      <c r="B36" t="s">
        <v>112</v>
      </c>
      <c r="C36">
        <v>100</v>
      </c>
      <c r="D36">
        <v>1</v>
      </c>
      <c r="E36" t="s">
        <v>4031</v>
      </c>
      <c r="F36">
        <v>280</v>
      </c>
      <c r="G36">
        <v>30</v>
      </c>
      <c r="H36" t="s">
        <v>47</v>
      </c>
      <c r="I36" t="s">
        <v>4032</v>
      </c>
      <c r="J36" t="s">
        <v>4033</v>
      </c>
      <c r="K36" t="s">
        <v>4034</v>
      </c>
      <c r="L36" t="s">
        <v>4035</v>
      </c>
      <c r="M36" t="s">
        <v>4036</v>
      </c>
      <c r="N36" t="s">
        <v>1338</v>
      </c>
      <c r="O36" t="s">
        <v>1189</v>
      </c>
      <c r="P36" t="s">
        <v>1190</v>
      </c>
      <c r="Q36" t="s">
        <v>27</v>
      </c>
      <c r="R36" t="s">
        <v>24</v>
      </c>
      <c r="S36" t="s">
        <v>23</v>
      </c>
      <c r="T36" t="s">
        <v>4036</v>
      </c>
      <c r="U36" s="53" t="s">
        <v>3970</v>
      </c>
      <c r="V36">
        <v>2</v>
      </c>
    </row>
    <row r="37" spans="1:22" x14ac:dyDescent="0.25">
      <c r="A37" t="s">
        <v>110</v>
      </c>
      <c r="B37" t="s">
        <v>146</v>
      </c>
      <c r="C37">
        <v>100</v>
      </c>
      <c r="D37">
        <v>1</v>
      </c>
      <c r="E37" t="s">
        <v>4031</v>
      </c>
      <c r="F37">
        <v>280</v>
      </c>
      <c r="G37">
        <v>30</v>
      </c>
      <c r="H37" t="s">
        <v>47</v>
      </c>
      <c r="I37" t="s">
        <v>4032</v>
      </c>
      <c r="J37" t="s">
        <v>4033</v>
      </c>
      <c r="K37" t="s">
        <v>4034</v>
      </c>
      <c r="L37" t="s">
        <v>4035</v>
      </c>
      <c r="M37" t="s">
        <v>4036</v>
      </c>
      <c r="N37" t="s">
        <v>1338</v>
      </c>
      <c r="O37" t="s">
        <v>1189</v>
      </c>
      <c r="P37" t="s">
        <v>1190</v>
      </c>
      <c r="Q37" t="s">
        <v>27</v>
      </c>
      <c r="R37" t="s">
        <v>24</v>
      </c>
      <c r="S37" t="s">
        <v>23</v>
      </c>
      <c r="T37" t="s">
        <v>4036</v>
      </c>
      <c r="U37" s="52" t="s">
        <v>20</v>
      </c>
      <c r="V37">
        <v>5</v>
      </c>
    </row>
    <row r="38" spans="1:22" x14ac:dyDescent="0.25">
      <c r="A38" t="s">
        <v>46</v>
      </c>
      <c r="B38" t="s">
        <v>56</v>
      </c>
      <c r="C38">
        <v>100</v>
      </c>
      <c r="D38">
        <v>1</v>
      </c>
      <c r="E38" t="s">
        <v>4031</v>
      </c>
      <c r="F38">
        <v>280</v>
      </c>
      <c r="G38">
        <v>30</v>
      </c>
      <c r="H38" t="s">
        <v>47</v>
      </c>
      <c r="I38" t="s">
        <v>4032</v>
      </c>
      <c r="J38" t="s">
        <v>4033</v>
      </c>
      <c r="K38" t="s">
        <v>4034</v>
      </c>
      <c r="L38" t="s">
        <v>4035</v>
      </c>
      <c r="M38" t="s">
        <v>4036</v>
      </c>
      <c r="N38" t="s">
        <v>1338</v>
      </c>
      <c r="O38" t="s">
        <v>1189</v>
      </c>
      <c r="P38" t="s">
        <v>1190</v>
      </c>
      <c r="Q38" t="s">
        <v>27</v>
      </c>
      <c r="R38" t="s">
        <v>24</v>
      </c>
      <c r="S38" t="s">
        <v>23</v>
      </c>
      <c r="T38" t="s">
        <v>4036</v>
      </c>
      <c r="U38" s="53" t="s">
        <v>21</v>
      </c>
      <c r="V38">
        <v>4</v>
      </c>
    </row>
    <row r="39" spans="1:22" x14ac:dyDescent="0.25">
      <c r="A39" t="s">
        <v>110</v>
      </c>
      <c r="B39" t="s">
        <v>146</v>
      </c>
      <c r="C39">
        <v>100</v>
      </c>
      <c r="D39">
        <v>1</v>
      </c>
      <c r="E39" t="s">
        <v>4037</v>
      </c>
      <c r="F39">
        <v>280</v>
      </c>
      <c r="G39">
        <v>30</v>
      </c>
      <c r="H39" t="s">
        <v>47</v>
      </c>
      <c r="I39" t="s">
        <v>4038</v>
      </c>
      <c r="J39" t="s">
        <v>4039</v>
      </c>
      <c r="K39" t="s">
        <v>4040</v>
      </c>
      <c r="L39" t="s">
        <v>4041</v>
      </c>
      <c r="M39" t="s">
        <v>4042</v>
      </c>
      <c r="N39" t="s">
        <v>1338</v>
      </c>
      <c r="O39" t="s">
        <v>1189</v>
      </c>
      <c r="P39" t="s">
        <v>1190</v>
      </c>
      <c r="Q39" t="s">
        <v>27</v>
      </c>
      <c r="R39" t="s">
        <v>24</v>
      </c>
      <c r="S39" t="s">
        <v>23</v>
      </c>
      <c r="T39" t="s">
        <v>4042</v>
      </c>
      <c r="U39" s="53" t="s">
        <v>3970</v>
      </c>
      <c r="V39">
        <v>1</v>
      </c>
    </row>
    <row r="40" spans="1:22" x14ac:dyDescent="0.25">
      <c r="A40" t="s">
        <v>46</v>
      </c>
      <c r="B40" t="s">
        <v>56</v>
      </c>
      <c r="C40">
        <v>100</v>
      </c>
      <c r="D40">
        <v>1</v>
      </c>
      <c r="E40" t="s">
        <v>4037</v>
      </c>
      <c r="F40">
        <v>280</v>
      </c>
      <c r="G40">
        <v>30</v>
      </c>
      <c r="H40" t="s">
        <v>47</v>
      </c>
      <c r="I40" t="s">
        <v>4038</v>
      </c>
      <c r="J40" t="s">
        <v>4039</v>
      </c>
      <c r="K40" t="s">
        <v>4040</v>
      </c>
      <c r="L40" t="s">
        <v>4041</v>
      </c>
      <c r="M40" t="s">
        <v>4042</v>
      </c>
      <c r="N40" t="s">
        <v>1338</v>
      </c>
      <c r="O40" t="s">
        <v>1189</v>
      </c>
      <c r="P40" t="s">
        <v>1190</v>
      </c>
      <c r="Q40" t="s">
        <v>27</v>
      </c>
      <c r="R40" t="s">
        <v>24</v>
      </c>
      <c r="S40" t="s">
        <v>23</v>
      </c>
      <c r="T40" t="s">
        <v>4042</v>
      </c>
      <c r="U40" s="52" t="s">
        <v>115</v>
      </c>
      <c r="V40">
        <v>11</v>
      </c>
    </row>
    <row r="41" spans="1:22" x14ac:dyDescent="0.25">
      <c r="A41" t="s">
        <v>139</v>
      </c>
      <c r="B41" t="s">
        <v>112</v>
      </c>
      <c r="C41">
        <v>100</v>
      </c>
      <c r="D41">
        <v>1</v>
      </c>
      <c r="E41" t="s">
        <v>4037</v>
      </c>
      <c r="F41">
        <v>280</v>
      </c>
      <c r="G41">
        <v>30</v>
      </c>
      <c r="H41" t="s">
        <v>47</v>
      </c>
      <c r="I41" t="s">
        <v>4038</v>
      </c>
      <c r="J41" t="s">
        <v>4039</v>
      </c>
      <c r="K41" t="s">
        <v>4040</v>
      </c>
      <c r="L41" t="s">
        <v>4041</v>
      </c>
      <c r="M41" t="s">
        <v>4042</v>
      </c>
      <c r="N41" t="s">
        <v>1338</v>
      </c>
      <c r="O41" t="s">
        <v>1189</v>
      </c>
      <c r="P41" t="s">
        <v>1190</v>
      </c>
      <c r="Q41" t="s">
        <v>27</v>
      </c>
      <c r="R41" t="s">
        <v>24</v>
      </c>
      <c r="S41" t="s">
        <v>23</v>
      </c>
      <c r="T41" t="s">
        <v>4042</v>
      </c>
      <c r="U41" s="53" t="s">
        <v>116</v>
      </c>
      <c r="V41">
        <v>8</v>
      </c>
    </row>
    <row r="42" spans="1:22" x14ac:dyDescent="0.25">
      <c r="A42" t="s">
        <v>3728</v>
      </c>
      <c r="B42" t="s">
        <v>3729</v>
      </c>
      <c r="C42">
        <v>100</v>
      </c>
      <c r="D42">
        <v>1</v>
      </c>
      <c r="E42" t="s">
        <v>4043</v>
      </c>
      <c r="F42">
        <v>280</v>
      </c>
      <c r="G42">
        <v>30</v>
      </c>
      <c r="H42" t="s">
        <v>47</v>
      </c>
      <c r="I42" t="s">
        <v>4044</v>
      </c>
      <c r="J42" t="s">
        <v>4045</v>
      </c>
      <c r="K42" t="s">
        <v>4046</v>
      </c>
      <c r="L42" t="s">
        <v>4047</v>
      </c>
      <c r="M42" t="s">
        <v>4048</v>
      </c>
      <c r="N42" t="s">
        <v>1338</v>
      </c>
      <c r="O42" t="s">
        <v>1189</v>
      </c>
      <c r="P42" t="s">
        <v>1190</v>
      </c>
      <c r="Q42" t="s">
        <v>27</v>
      </c>
      <c r="R42" t="s">
        <v>24</v>
      </c>
      <c r="S42" t="s">
        <v>23</v>
      </c>
      <c r="T42" t="s">
        <v>4048</v>
      </c>
      <c r="U42" s="53" t="s">
        <v>4134</v>
      </c>
      <c r="V42">
        <v>1</v>
      </c>
    </row>
    <row r="43" spans="1:22" x14ac:dyDescent="0.25">
      <c r="A43" t="s">
        <v>3771</v>
      </c>
      <c r="B43" t="s">
        <v>3772</v>
      </c>
      <c r="C43">
        <v>100</v>
      </c>
      <c r="D43">
        <v>1</v>
      </c>
      <c r="E43" t="s">
        <v>4043</v>
      </c>
      <c r="F43">
        <v>280</v>
      </c>
      <c r="G43">
        <v>30</v>
      </c>
      <c r="H43" t="s">
        <v>47</v>
      </c>
      <c r="I43" t="s">
        <v>4044</v>
      </c>
      <c r="J43" t="s">
        <v>4045</v>
      </c>
      <c r="K43" t="s">
        <v>4046</v>
      </c>
      <c r="L43" t="s">
        <v>4047</v>
      </c>
      <c r="M43" t="s">
        <v>4048</v>
      </c>
      <c r="N43" t="s">
        <v>1338</v>
      </c>
      <c r="O43" t="s">
        <v>1189</v>
      </c>
      <c r="P43" t="s">
        <v>1190</v>
      </c>
      <c r="Q43" t="s">
        <v>27</v>
      </c>
      <c r="R43" t="s">
        <v>24</v>
      </c>
      <c r="S43" t="s">
        <v>23</v>
      </c>
      <c r="T43" t="s">
        <v>4048</v>
      </c>
      <c r="U43" s="53" t="s">
        <v>340</v>
      </c>
      <c r="V43">
        <v>2</v>
      </c>
    </row>
    <row r="44" spans="1:22" x14ac:dyDescent="0.25">
      <c r="A44" t="s">
        <v>850</v>
      </c>
      <c r="B44" t="s">
        <v>851</v>
      </c>
      <c r="C44">
        <v>100</v>
      </c>
      <c r="D44">
        <v>1</v>
      </c>
      <c r="E44" t="s">
        <v>4043</v>
      </c>
      <c r="F44">
        <v>280</v>
      </c>
      <c r="G44">
        <v>30</v>
      </c>
      <c r="H44" t="s">
        <v>47</v>
      </c>
      <c r="I44" t="s">
        <v>4044</v>
      </c>
      <c r="J44" t="s">
        <v>4045</v>
      </c>
      <c r="K44" t="s">
        <v>4046</v>
      </c>
      <c r="L44" t="s">
        <v>4047</v>
      </c>
      <c r="M44" t="s">
        <v>4048</v>
      </c>
      <c r="N44" t="s">
        <v>1338</v>
      </c>
      <c r="O44" t="s">
        <v>1189</v>
      </c>
      <c r="P44" t="s">
        <v>1190</v>
      </c>
      <c r="Q44" t="s">
        <v>27</v>
      </c>
      <c r="R44" t="s">
        <v>24</v>
      </c>
      <c r="S44" t="s">
        <v>23</v>
      </c>
      <c r="T44" t="s">
        <v>4048</v>
      </c>
      <c r="U44" s="52" t="s">
        <v>1309</v>
      </c>
      <c r="V44">
        <v>279</v>
      </c>
    </row>
    <row r="45" spans="1:22" x14ac:dyDescent="0.25">
      <c r="A45" t="s">
        <v>3771</v>
      </c>
      <c r="B45" t="s">
        <v>3772</v>
      </c>
      <c r="C45">
        <v>100</v>
      </c>
      <c r="D45">
        <v>1</v>
      </c>
      <c r="E45" t="s">
        <v>4049</v>
      </c>
      <c r="F45">
        <v>269</v>
      </c>
      <c r="G45">
        <v>30</v>
      </c>
      <c r="H45" t="s">
        <v>47</v>
      </c>
      <c r="I45" t="s">
        <v>4050</v>
      </c>
      <c r="J45" t="s">
        <v>4051</v>
      </c>
      <c r="K45" t="s">
        <v>4052</v>
      </c>
      <c r="L45" t="s">
        <v>4053</v>
      </c>
      <c r="M45" t="s">
        <v>4054</v>
      </c>
      <c r="N45" t="s">
        <v>1338</v>
      </c>
      <c r="O45" t="s">
        <v>1189</v>
      </c>
      <c r="P45" t="s">
        <v>1190</v>
      </c>
      <c r="Q45" t="s">
        <v>27</v>
      </c>
      <c r="R45" t="s">
        <v>24</v>
      </c>
      <c r="S45" t="s">
        <v>23</v>
      </c>
      <c r="T45" t="s">
        <v>4054</v>
      </c>
    </row>
    <row r="46" spans="1:22" x14ac:dyDescent="0.25">
      <c r="A46" t="s">
        <v>3728</v>
      </c>
      <c r="B46" t="s">
        <v>3729</v>
      </c>
      <c r="C46">
        <v>100</v>
      </c>
      <c r="D46">
        <v>2</v>
      </c>
      <c r="E46" t="s">
        <v>4049</v>
      </c>
      <c r="F46">
        <v>269</v>
      </c>
      <c r="G46">
        <v>30</v>
      </c>
      <c r="H46" t="s">
        <v>47</v>
      </c>
      <c r="I46" t="s">
        <v>4050</v>
      </c>
      <c r="J46" t="s">
        <v>4051</v>
      </c>
      <c r="K46" t="s">
        <v>4052</v>
      </c>
      <c r="L46" t="s">
        <v>4053</v>
      </c>
      <c r="M46" t="s">
        <v>4054</v>
      </c>
      <c r="N46" t="s">
        <v>1338</v>
      </c>
      <c r="O46" t="s">
        <v>1189</v>
      </c>
      <c r="P46" t="s">
        <v>1190</v>
      </c>
      <c r="Q46" t="s">
        <v>27</v>
      </c>
      <c r="R46" t="s">
        <v>24</v>
      </c>
      <c r="S46" t="s">
        <v>23</v>
      </c>
      <c r="T46" t="s">
        <v>4054</v>
      </c>
    </row>
    <row r="47" spans="1:22" x14ac:dyDescent="0.25">
      <c r="A47" t="s">
        <v>254</v>
      </c>
      <c r="B47" t="s">
        <v>255</v>
      </c>
      <c r="C47">
        <v>100</v>
      </c>
      <c r="D47">
        <v>3</v>
      </c>
      <c r="E47" t="s">
        <v>4055</v>
      </c>
      <c r="F47">
        <v>280</v>
      </c>
      <c r="G47">
        <v>30</v>
      </c>
      <c r="H47" t="s">
        <v>47</v>
      </c>
      <c r="I47" t="s">
        <v>4056</v>
      </c>
      <c r="J47" t="s">
        <v>4057</v>
      </c>
      <c r="K47" t="s">
        <v>1199</v>
      </c>
      <c r="L47" t="s">
        <v>4058</v>
      </c>
      <c r="M47" t="s">
        <v>4059</v>
      </c>
      <c r="N47" t="s">
        <v>1338</v>
      </c>
      <c r="O47" t="s">
        <v>1189</v>
      </c>
      <c r="P47" t="s">
        <v>1190</v>
      </c>
      <c r="Q47" t="s">
        <v>27</v>
      </c>
      <c r="R47" t="s">
        <v>24</v>
      </c>
      <c r="S47" t="s">
        <v>23</v>
      </c>
      <c r="T47" t="s">
        <v>4059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4060</v>
      </c>
      <c r="F48">
        <v>198</v>
      </c>
      <c r="G48">
        <v>0</v>
      </c>
      <c r="H48" t="s">
        <v>22</v>
      </c>
      <c r="I48" t="s">
        <v>4061</v>
      </c>
      <c r="J48" t="s">
        <v>4062</v>
      </c>
      <c r="K48" t="s">
        <v>4063</v>
      </c>
      <c r="L48" t="s">
        <v>3956</v>
      </c>
      <c r="M48" t="s">
        <v>4064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4065</v>
      </c>
    </row>
    <row r="49" spans="1:20" x14ac:dyDescent="0.25">
      <c r="A49" t="s">
        <v>46</v>
      </c>
      <c r="B49" t="s">
        <v>56</v>
      </c>
      <c r="C49">
        <v>66.333333333333329</v>
      </c>
      <c r="D49">
        <v>9</v>
      </c>
      <c r="E49" t="s">
        <v>4066</v>
      </c>
      <c r="F49">
        <v>642</v>
      </c>
      <c r="G49">
        <v>48</v>
      </c>
      <c r="H49" t="s">
        <v>22</v>
      </c>
      <c r="I49" t="s">
        <v>4067</v>
      </c>
      <c r="J49" t="s">
        <v>4068</v>
      </c>
      <c r="K49" t="s">
        <v>4069</v>
      </c>
      <c r="L49" t="s">
        <v>1172</v>
      </c>
      <c r="M49" t="s">
        <v>4070</v>
      </c>
      <c r="N49" t="s">
        <v>23</v>
      </c>
      <c r="O49" t="s">
        <v>63</v>
      </c>
      <c r="P49" t="s">
        <v>54</v>
      </c>
      <c r="Q49" t="s">
        <v>55</v>
      </c>
      <c r="R49" t="s">
        <v>24</v>
      </c>
      <c r="S49" t="s">
        <v>23</v>
      </c>
      <c r="T49" t="s">
        <v>4071</v>
      </c>
    </row>
    <row r="50" spans="1:20" x14ac:dyDescent="0.25">
      <c r="A50" t="s">
        <v>46</v>
      </c>
      <c r="B50" t="s">
        <v>56</v>
      </c>
      <c r="C50">
        <v>80</v>
      </c>
      <c r="D50">
        <v>64</v>
      </c>
      <c r="E50" t="s">
        <v>4072</v>
      </c>
      <c r="F50">
        <v>5320</v>
      </c>
      <c r="G50">
        <v>200</v>
      </c>
      <c r="H50" t="s">
        <v>47</v>
      </c>
      <c r="I50" t="s">
        <v>4073</v>
      </c>
      <c r="J50" t="s">
        <v>4074</v>
      </c>
      <c r="K50" t="s">
        <v>4075</v>
      </c>
      <c r="L50" t="s">
        <v>4076</v>
      </c>
      <c r="M50" t="s">
        <v>4077</v>
      </c>
      <c r="N50" t="s">
        <v>1338</v>
      </c>
      <c r="O50" t="s">
        <v>1222</v>
      </c>
      <c r="P50" t="s">
        <v>1190</v>
      </c>
      <c r="Q50" t="s">
        <v>1191</v>
      </c>
      <c r="R50" t="s">
        <v>24</v>
      </c>
      <c r="S50" t="s">
        <v>23</v>
      </c>
      <c r="T50" t="s">
        <v>4078</v>
      </c>
    </row>
    <row r="51" spans="1:20" x14ac:dyDescent="0.25">
      <c r="A51" t="s">
        <v>3691</v>
      </c>
      <c r="B51" t="s">
        <v>3692</v>
      </c>
      <c r="C51">
        <v>100</v>
      </c>
      <c r="D51">
        <v>3</v>
      </c>
      <c r="E51" t="s">
        <v>4079</v>
      </c>
      <c r="F51">
        <v>220</v>
      </c>
      <c r="G51">
        <v>0</v>
      </c>
      <c r="H51" t="s">
        <v>1162</v>
      </c>
      <c r="I51" t="s">
        <v>3370</v>
      </c>
      <c r="J51" t="s">
        <v>328</v>
      </c>
      <c r="K51" t="s">
        <v>23</v>
      </c>
      <c r="L51" t="s">
        <v>24</v>
      </c>
      <c r="M51" t="s">
        <v>4080</v>
      </c>
      <c r="N51" t="s">
        <v>23</v>
      </c>
      <c r="O51" t="s">
        <v>307</v>
      </c>
      <c r="P51" t="s">
        <v>26</v>
      </c>
      <c r="Q51" t="s">
        <v>27</v>
      </c>
      <c r="R51" t="s">
        <v>4081</v>
      </c>
      <c r="S51" t="s">
        <v>23</v>
      </c>
      <c r="T51" t="s">
        <v>4078</v>
      </c>
    </row>
    <row r="52" spans="1:20" x14ac:dyDescent="0.25">
      <c r="A52" t="s">
        <v>46</v>
      </c>
      <c r="B52" t="s">
        <v>56</v>
      </c>
      <c r="C52">
        <v>80</v>
      </c>
      <c r="D52">
        <v>2</v>
      </c>
      <c r="E52" t="s">
        <v>4082</v>
      </c>
      <c r="F52">
        <v>180</v>
      </c>
      <c r="G52">
        <v>20</v>
      </c>
      <c r="H52" t="s">
        <v>47</v>
      </c>
      <c r="I52" t="s">
        <v>4083</v>
      </c>
      <c r="J52" t="s">
        <v>4084</v>
      </c>
      <c r="K52" t="s">
        <v>1724</v>
      </c>
      <c r="L52" t="s">
        <v>4085</v>
      </c>
      <c r="M52" t="s">
        <v>4077</v>
      </c>
      <c r="N52" t="s">
        <v>1338</v>
      </c>
      <c r="O52" t="s">
        <v>1222</v>
      </c>
      <c r="P52" t="s">
        <v>1190</v>
      </c>
      <c r="Q52" t="s">
        <v>1191</v>
      </c>
      <c r="R52" t="s">
        <v>24</v>
      </c>
      <c r="S52" t="s">
        <v>23</v>
      </c>
      <c r="T52" t="s">
        <v>4086</v>
      </c>
    </row>
    <row r="53" spans="1:20" x14ac:dyDescent="0.25">
      <c r="A53" t="s">
        <v>46</v>
      </c>
      <c r="B53" t="s">
        <v>56</v>
      </c>
      <c r="C53">
        <v>80</v>
      </c>
      <c r="D53">
        <v>2</v>
      </c>
      <c r="E53" t="s">
        <v>4087</v>
      </c>
      <c r="F53">
        <v>180</v>
      </c>
      <c r="G53">
        <v>20</v>
      </c>
      <c r="H53" t="s">
        <v>47</v>
      </c>
      <c r="I53" t="s">
        <v>4088</v>
      </c>
      <c r="J53" t="s">
        <v>4089</v>
      </c>
      <c r="K53" t="s">
        <v>4090</v>
      </c>
      <c r="L53" t="s">
        <v>4091</v>
      </c>
      <c r="M53" t="s">
        <v>4077</v>
      </c>
      <c r="N53" t="s">
        <v>1338</v>
      </c>
      <c r="O53" t="s">
        <v>1222</v>
      </c>
      <c r="P53" t="s">
        <v>1190</v>
      </c>
      <c r="Q53" t="s">
        <v>1191</v>
      </c>
      <c r="R53" t="s">
        <v>24</v>
      </c>
      <c r="S53" t="s">
        <v>23</v>
      </c>
      <c r="T53" t="s">
        <v>4092</v>
      </c>
    </row>
    <row r="54" spans="1:20" x14ac:dyDescent="0.25">
      <c r="A54" t="s">
        <v>46</v>
      </c>
      <c r="B54" t="s">
        <v>56</v>
      </c>
      <c r="C54">
        <v>80</v>
      </c>
      <c r="D54">
        <v>2</v>
      </c>
      <c r="E54" t="s">
        <v>4093</v>
      </c>
      <c r="F54">
        <v>180</v>
      </c>
      <c r="G54">
        <v>20</v>
      </c>
      <c r="H54" t="s">
        <v>47</v>
      </c>
      <c r="I54" t="s">
        <v>4094</v>
      </c>
      <c r="J54" t="s">
        <v>4095</v>
      </c>
      <c r="K54" t="s">
        <v>4096</v>
      </c>
      <c r="L54" t="s">
        <v>4097</v>
      </c>
      <c r="M54" t="s">
        <v>4077</v>
      </c>
      <c r="N54" t="s">
        <v>1338</v>
      </c>
      <c r="O54" t="s">
        <v>1222</v>
      </c>
      <c r="P54" t="s">
        <v>1190</v>
      </c>
      <c r="Q54" t="s">
        <v>1191</v>
      </c>
      <c r="R54" t="s">
        <v>24</v>
      </c>
      <c r="S54" t="s">
        <v>23</v>
      </c>
      <c r="T54" t="s">
        <v>4098</v>
      </c>
    </row>
    <row r="55" spans="1:20" x14ac:dyDescent="0.25">
      <c r="A55" t="s">
        <v>30</v>
      </c>
      <c r="B55" t="s">
        <v>31</v>
      </c>
      <c r="C55">
        <v>43</v>
      </c>
      <c r="D55">
        <v>2</v>
      </c>
      <c r="E55" t="s">
        <v>4099</v>
      </c>
      <c r="F55">
        <v>257</v>
      </c>
      <c r="G55">
        <v>0</v>
      </c>
      <c r="H55" t="s">
        <v>47</v>
      </c>
      <c r="I55" t="s">
        <v>4013</v>
      </c>
      <c r="J55" t="s">
        <v>4100</v>
      </c>
      <c r="K55" t="s">
        <v>4101</v>
      </c>
      <c r="L55" t="s">
        <v>4102</v>
      </c>
      <c r="M55" t="s">
        <v>4065</v>
      </c>
      <c r="N55" t="s">
        <v>23</v>
      </c>
      <c r="O55" t="s">
        <v>53</v>
      </c>
      <c r="P55" t="s">
        <v>54</v>
      </c>
      <c r="Q55" t="s">
        <v>55</v>
      </c>
      <c r="R55" t="s">
        <v>24</v>
      </c>
      <c r="S55" t="s">
        <v>23</v>
      </c>
      <c r="T55" t="s">
        <v>4103</v>
      </c>
    </row>
    <row r="56" spans="1:20" x14ac:dyDescent="0.25">
      <c r="A56" t="s">
        <v>20</v>
      </c>
      <c r="B56" t="s">
        <v>21</v>
      </c>
      <c r="C56">
        <v>45</v>
      </c>
      <c r="D56">
        <v>2</v>
      </c>
      <c r="E56" t="s">
        <v>4099</v>
      </c>
      <c r="F56">
        <v>257</v>
      </c>
      <c r="G56">
        <v>0</v>
      </c>
      <c r="H56" t="s">
        <v>47</v>
      </c>
      <c r="I56" t="s">
        <v>4013</v>
      </c>
      <c r="J56" t="s">
        <v>4100</v>
      </c>
      <c r="K56" t="s">
        <v>4101</v>
      </c>
      <c r="L56" t="s">
        <v>4102</v>
      </c>
      <c r="M56" t="s">
        <v>4065</v>
      </c>
      <c r="N56" t="s">
        <v>23</v>
      </c>
      <c r="O56" t="s">
        <v>53</v>
      </c>
      <c r="P56" t="s">
        <v>54</v>
      </c>
      <c r="Q56" t="s">
        <v>55</v>
      </c>
      <c r="R56" t="s">
        <v>24</v>
      </c>
      <c r="S56" t="s">
        <v>23</v>
      </c>
      <c r="T56" t="s">
        <v>4103</v>
      </c>
    </row>
    <row r="57" spans="1:20" x14ac:dyDescent="0.25">
      <c r="A57" t="s">
        <v>28</v>
      </c>
      <c r="B57" t="s">
        <v>29</v>
      </c>
      <c r="C57">
        <v>45</v>
      </c>
      <c r="D57">
        <v>2</v>
      </c>
      <c r="E57" t="s">
        <v>4099</v>
      </c>
      <c r="F57">
        <v>257</v>
      </c>
      <c r="G57">
        <v>0</v>
      </c>
      <c r="H57" t="s">
        <v>47</v>
      </c>
      <c r="I57" t="s">
        <v>4013</v>
      </c>
      <c r="J57" t="s">
        <v>4100</v>
      </c>
      <c r="K57" t="s">
        <v>4101</v>
      </c>
      <c r="L57" t="s">
        <v>4102</v>
      </c>
      <c r="M57" t="s">
        <v>4065</v>
      </c>
      <c r="N57" t="s">
        <v>23</v>
      </c>
      <c r="O57" t="s">
        <v>53</v>
      </c>
      <c r="P57" t="s">
        <v>54</v>
      </c>
      <c r="Q57" t="s">
        <v>55</v>
      </c>
      <c r="R57" t="s">
        <v>24</v>
      </c>
      <c r="S57" t="s">
        <v>23</v>
      </c>
      <c r="T57" t="s">
        <v>4103</v>
      </c>
    </row>
    <row r="58" spans="1:20" x14ac:dyDescent="0.25">
      <c r="A58" t="s">
        <v>28</v>
      </c>
      <c r="B58" t="s">
        <v>29</v>
      </c>
      <c r="C58">
        <v>0</v>
      </c>
      <c r="D58">
        <v>1</v>
      </c>
      <c r="E58" t="s">
        <v>4104</v>
      </c>
      <c r="F58">
        <v>0</v>
      </c>
      <c r="G58">
        <v>0</v>
      </c>
      <c r="H58" t="s">
        <v>47</v>
      </c>
      <c r="I58" t="s">
        <v>3009</v>
      </c>
      <c r="J58" t="s">
        <v>4105</v>
      </c>
      <c r="K58" t="s">
        <v>2709</v>
      </c>
      <c r="L58" t="s">
        <v>3011</v>
      </c>
      <c r="M58" t="s">
        <v>4106</v>
      </c>
      <c r="N58" t="s">
        <v>1188</v>
      </c>
      <c r="O58" t="s">
        <v>1222</v>
      </c>
      <c r="P58" t="s">
        <v>1190</v>
      </c>
      <c r="Q58" t="s">
        <v>1191</v>
      </c>
      <c r="R58" t="s">
        <v>4107</v>
      </c>
      <c r="S58" t="s">
        <v>23</v>
      </c>
      <c r="T58" t="s">
        <v>4106</v>
      </c>
    </row>
    <row r="59" spans="1:20" x14ac:dyDescent="0.25">
      <c r="A59" t="s">
        <v>254</v>
      </c>
      <c r="B59" t="s">
        <v>255</v>
      </c>
      <c r="C59">
        <v>0</v>
      </c>
      <c r="D59">
        <v>1</v>
      </c>
      <c r="E59" t="s">
        <v>4104</v>
      </c>
      <c r="F59">
        <v>0</v>
      </c>
      <c r="G59">
        <v>0</v>
      </c>
      <c r="H59" t="s">
        <v>47</v>
      </c>
      <c r="I59" t="s">
        <v>3009</v>
      </c>
      <c r="J59" t="s">
        <v>4105</v>
      </c>
      <c r="K59" t="s">
        <v>2709</v>
      </c>
      <c r="L59" t="s">
        <v>3011</v>
      </c>
      <c r="M59" t="s">
        <v>4106</v>
      </c>
      <c r="N59" t="s">
        <v>1188</v>
      </c>
      <c r="O59" t="s">
        <v>1222</v>
      </c>
      <c r="P59" t="s">
        <v>1190</v>
      </c>
      <c r="Q59" t="s">
        <v>1191</v>
      </c>
      <c r="R59" t="s">
        <v>4107</v>
      </c>
      <c r="S59" t="s">
        <v>23</v>
      </c>
      <c r="T59" t="s">
        <v>4106</v>
      </c>
    </row>
    <row r="60" spans="1:20" x14ac:dyDescent="0.25">
      <c r="A60" t="s">
        <v>139</v>
      </c>
      <c r="B60" t="s">
        <v>112</v>
      </c>
      <c r="C60">
        <v>66</v>
      </c>
      <c r="D60">
        <v>2</v>
      </c>
      <c r="E60" t="s">
        <v>4108</v>
      </c>
      <c r="F60">
        <v>440</v>
      </c>
      <c r="G60">
        <v>0</v>
      </c>
      <c r="H60" t="s">
        <v>1162</v>
      </c>
      <c r="I60" t="s">
        <v>4109</v>
      </c>
      <c r="J60" t="s">
        <v>348</v>
      </c>
      <c r="K60" t="s">
        <v>23</v>
      </c>
      <c r="L60" t="s">
        <v>24</v>
      </c>
      <c r="M60" t="s">
        <v>4110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4110</v>
      </c>
    </row>
    <row r="61" spans="1:20" x14ac:dyDescent="0.25">
      <c r="A61" t="s">
        <v>110</v>
      </c>
      <c r="B61" t="s">
        <v>1205</v>
      </c>
      <c r="C61">
        <v>66</v>
      </c>
      <c r="D61">
        <v>2</v>
      </c>
      <c r="E61" t="s">
        <v>4108</v>
      </c>
      <c r="F61">
        <v>440</v>
      </c>
      <c r="G61">
        <v>0</v>
      </c>
      <c r="H61" t="s">
        <v>1162</v>
      </c>
      <c r="I61" t="s">
        <v>4109</v>
      </c>
      <c r="J61" t="s">
        <v>348</v>
      </c>
      <c r="K61" t="s">
        <v>23</v>
      </c>
      <c r="L61" t="s">
        <v>24</v>
      </c>
      <c r="M61" t="s">
        <v>4110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4110</v>
      </c>
    </row>
    <row r="62" spans="1:20" x14ac:dyDescent="0.25">
      <c r="A62" t="s">
        <v>46</v>
      </c>
      <c r="B62" t="s">
        <v>56</v>
      </c>
      <c r="C62">
        <v>67</v>
      </c>
      <c r="D62">
        <v>2</v>
      </c>
      <c r="E62" t="s">
        <v>4108</v>
      </c>
      <c r="F62">
        <v>440</v>
      </c>
      <c r="G62">
        <v>0</v>
      </c>
      <c r="H62" t="s">
        <v>1162</v>
      </c>
      <c r="I62" t="s">
        <v>4109</v>
      </c>
      <c r="J62" t="s">
        <v>348</v>
      </c>
      <c r="K62" t="s">
        <v>23</v>
      </c>
      <c r="L62" t="s">
        <v>24</v>
      </c>
      <c r="M62" t="s">
        <v>4110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4110</v>
      </c>
    </row>
    <row r="63" spans="1:20" x14ac:dyDescent="0.25">
      <c r="A63" t="s">
        <v>139</v>
      </c>
      <c r="B63" t="s">
        <v>112</v>
      </c>
      <c r="C63">
        <v>66</v>
      </c>
      <c r="D63">
        <v>2</v>
      </c>
      <c r="E63" t="s">
        <v>4111</v>
      </c>
      <c r="F63">
        <v>440</v>
      </c>
      <c r="G63">
        <v>0</v>
      </c>
      <c r="H63" t="s">
        <v>1162</v>
      </c>
      <c r="I63" t="s">
        <v>4109</v>
      </c>
      <c r="J63" t="s">
        <v>348</v>
      </c>
      <c r="K63" t="s">
        <v>23</v>
      </c>
      <c r="L63" t="s">
        <v>24</v>
      </c>
      <c r="M63" t="s">
        <v>4112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4112</v>
      </c>
    </row>
    <row r="64" spans="1:20" x14ac:dyDescent="0.25">
      <c r="A64" t="s">
        <v>110</v>
      </c>
      <c r="B64" t="s">
        <v>1205</v>
      </c>
      <c r="C64">
        <v>66</v>
      </c>
      <c r="D64">
        <v>2</v>
      </c>
      <c r="E64" t="s">
        <v>4111</v>
      </c>
      <c r="F64">
        <v>440</v>
      </c>
      <c r="G64">
        <v>0</v>
      </c>
      <c r="H64" t="s">
        <v>1162</v>
      </c>
      <c r="I64" t="s">
        <v>4109</v>
      </c>
      <c r="J64" t="s">
        <v>348</v>
      </c>
      <c r="K64" t="s">
        <v>23</v>
      </c>
      <c r="L64" t="s">
        <v>24</v>
      </c>
      <c r="M64" t="s">
        <v>4112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4112</v>
      </c>
    </row>
    <row r="65" spans="1:20" x14ac:dyDescent="0.25">
      <c r="A65" t="s">
        <v>46</v>
      </c>
      <c r="B65" t="s">
        <v>56</v>
      </c>
      <c r="C65">
        <v>67</v>
      </c>
      <c r="D65">
        <v>2</v>
      </c>
      <c r="E65" t="s">
        <v>4111</v>
      </c>
      <c r="F65">
        <v>440</v>
      </c>
      <c r="G65">
        <v>0</v>
      </c>
      <c r="H65" t="s">
        <v>1162</v>
      </c>
      <c r="I65" t="s">
        <v>4109</v>
      </c>
      <c r="J65" t="s">
        <v>348</v>
      </c>
      <c r="K65" t="s">
        <v>23</v>
      </c>
      <c r="L65" t="s">
        <v>24</v>
      </c>
      <c r="M65" t="s">
        <v>4112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4112</v>
      </c>
    </row>
    <row r="66" spans="1:20" x14ac:dyDescent="0.25">
      <c r="A66" t="s">
        <v>46</v>
      </c>
      <c r="B66" t="s">
        <v>56</v>
      </c>
      <c r="C66">
        <v>69.900000000000006</v>
      </c>
      <c r="D66">
        <v>10</v>
      </c>
      <c r="E66" t="s">
        <v>4113</v>
      </c>
      <c r="F66">
        <v>829</v>
      </c>
      <c r="G66">
        <v>66</v>
      </c>
      <c r="H66" t="s">
        <v>47</v>
      </c>
      <c r="I66" t="s">
        <v>1927</v>
      </c>
      <c r="J66" t="s">
        <v>1928</v>
      </c>
      <c r="K66" t="s">
        <v>1929</v>
      </c>
      <c r="L66" t="s">
        <v>1930</v>
      </c>
      <c r="M66" t="s">
        <v>4114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4114</v>
      </c>
    </row>
    <row r="67" spans="1:20" x14ac:dyDescent="0.25">
      <c r="A67" t="s">
        <v>110</v>
      </c>
      <c r="B67" t="s">
        <v>1205</v>
      </c>
      <c r="C67">
        <v>66.333333333333329</v>
      </c>
      <c r="D67">
        <v>3</v>
      </c>
      <c r="E67" t="s">
        <v>4115</v>
      </c>
      <c r="F67">
        <v>285</v>
      </c>
      <c r="G67">
        <v>35</v>
      </c>
      <c r="H67" t="s">
        <v>47</v>
      </c>
      <c r="I67" t="s">
        <v>2670</v>
      </c>
      <c r="J67" t="s">
        <v>4116</v>
      </c>
      <c r="K67" t="s">
        <v>1234</v>
      </c>
      <c r="L67" t="s">
        <v>2029</v>
      </c>
      <c r="M67" t="s">
        <v>4117</v>
      </c>
      <c r="N67" t="s">
        <v>23</v>
      </c>
      <c r="O67" t="s">
        <v>53</v>
      </c>
      <c r="P67" t="s">
        <v>54</v>
      </c>
      <c r="Q67" t="s">
        <v>55</v>
      </c>
      <c r="R67" t="s">
        <v>24</v>
      </c>
      <c r="S67" t="s">
        <v>23</v>
      </c>
      <c r="T67" t="s">
        <v>4117</v>
      </c>
    </row>
    <row r="68" spans="1:20" x14ac:dyDescent="0.25">
      <c r="A68" t="s">
        <v>30</v>
      </c>
      <c r="B68" t="s">
        <v>31</v>
      </c>
      <c r="C68">
        <v>43</v>
      </c>
      <c r="D68">
        <v>2</v>
      </c>
      <c r="E68" t="s">
        <v>4118</v>
      </c>
      <c r="F68">
        <v>86</v>
      </c>
      <c r="G68">
        <v>0</v>
      </c>
      <c r="H68" t="s">
        <v>47</v>
      </c>
      <c r="I68" t="s">
        <v>4119</v>
      </c>
      <c r="J68" t="s">
        <v>4120</v>
      </c>
      <c r="K68" t="s">
        <v>1171</v>
      </c>
      <c r="L68" t="s">
        <v>2022</v>
      </c>
      <c r="M68" t="s">
        <v>4121</v>
      </c>
      <c r="N68" t="s">
        <v>23</v>
      </c>
      <c r="O68" t="s">
        <v>53</v>
      </c>
      <c r="P68" t="s">
        <v>54</v>
      </c>
      <c r="Q68" t="s">
        <v>55</v>
      </c>
      <c r="R68" t="s">
        <v>24</v>
      </c>
      <c r="S68" t="s">
        <v>23</v>
      </c>
      <c r="T68" t="s">
        <v>4122</v>
      </c>
    </row>
    <row r="69" spans="1:20" x14ac:dyDescent="0.25">
      <c r="A69" t="s">
        <v>139</v>
      </c>
      <c r="B69" t="s">
        <v>112</v>
      </c>
      <c r="C69">
        <v>66</v>
      </c>
      <c r="D69">
        <v>1</v>
      </c>
      <c r="E69" t="s">
        <v>4123</v>
      </c>
      <c r="F69">
        <v>285</v>
      </c>
      <c r="G69">
        <v>45</v>
      </c>
      <c r="H69" t="s">
        <v>47</v>
      </c>
      <c r="I69" t="s">
        <v>4124</v>
      </c>
      <c r="J69" t="s">
        <v>4125</v>
      </c>
      <c r="K69" t="s">
        <v>2961</v>
      </c>
      <c r="L69" t="s">
        <v>4126</v>
      </c>
      <c r="M69" t="s">
        <v>4127</v>
      </c>
      <c r="N69" t="s">
        <v>23</v>
      </c>
      <c r="O69" t="s">
        <v>53</v>
      </c>
      <c r="P69" t="s">
        <v>54</v>
      </c>
      <c r="Q69" t="s">
        <v>55</v>
      </c>
      <c r="R69" t="s">
        <v>24</v>
      </c>
      <c r="S69" t="s">
        <v>23</v>
      </c>
      <c r="T69" t="s">
        <v>4128</v>
      </c>
    </row>
    <row r="70" spans="1:20" x14ac:dyDescent="0.25">
      <c r="A70" t="s">
        <v>110</v>
      </c>
      <c r="B70" t="s">
        <v>1205</v>
      </c>
      <c r="C70">
        <v>66</v>
      </c>
      <c r="D70">
        <v>1</v>
      </c>
      <c r="E70" t="s">
        <v>4123</v>
      </c>
      <c r="F70">
        <v>285</v>
      </c>
      <c r="G70">
        <v>45</v>
      </c>
      <c r="H70" t="s">
        <v>47</v>
      </c>
      <c r="I70" t="s">
        <v>4124</v>
      </c>
      <c r="J70" t="s">
        <v>4125</v>
      </c>
      <c r="K70" t="s">
        <v>2961</v>
      </c>
      <c r="L70" t="s">
        <v>4126</v>
      </c>
      <c r="M70" t="s">
        <v>4127</v>
      </c>
      <c r="N70" t="s">
        <v>23</v>
      </c>
      <c r="O70" t="s">
        <v>53</v>
      </c>
      <c r="P70" t="s">
        <v>54</v>
      </c>
      <c r="Q70" t="s">
        <v>55</v>
      </c>
      <c r="R70" t="s">
        <v>24</v>
      </c>
      <c r="S70" t="s">
        <v>23</v>
      </c>
      <c r="T70" t="s">
        <v>4128</v>
      </c>
    </row>
    <row r="71" spans="1:20" x14ac:dyDescent="0.25">
      <c r="A71" t="s">
        <v>46</v>
      </c>
      <c r="B71" t="s">
        <v>56</v>
      </c>
      <c r="C71">
        <v>67</v>
      </c>
      <c r="D71">
        <v>1</v>
      </c>
      <c r="E71" t="s">
        <v>4123</v>
      </c>
      <c r="F71">
        <v>285</v>
      </c>
      <c r="G71">
        <v>45</v>
      </c>
      <c r="H71" t="s">
        <v>47</v>
      </c>
      <c r="I71" t="s">
        <v>4124</v>
      </c>
      <c r="J71" t="s">
        <v>4125</v>
      </c>
      <c r="K71" t="s">
        <v>2961</v>
      </c>
      <c r="L71" t="s">
        <v>4126</v>
      </c>
      <c r="M71" t="s">
        <v>4127</v>
      </c>
      <c r="N71" t="s">
        <v>23</v>
      </c>
      <c r="O71" t="s">
        <v>53</v>
      </c>
      <c r="P71" t="s">
        <v>54</v>
      </c>
      <c r="Q71" t="s">
        <v>55</v>
      </c>
      <c r="R71" t="s">
        <v>24</v>
      </c>
      <c r="S71" t="s">
        <v>23</v>
      </c>
      <c r="T71" t="s">
        <v>4128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4129</v>
      </c>
      <c r="F72">
        <v>185.06</v>
      </c>
      <c r="G72">
        <v>7</v>
      </c>
      <c r="H72" t="s">
        <v>684</v>
      </c>
      <c r="I72" t="s">
        <v>4130</v>
      </c>
      <c r="J72" t="s">
        <v>4131</v>
      </c>
      <c r="K72" t="s">
        <v>1199</v>
      </c>
      <c r="L72" t="s">
        <v>4132</v>
      </c>
      <c r="M72" t="s">
        <v>4133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4133</v>
      </c>
    </row>
    <row r="73" spans="1:20" x14ac:dyDescent="0.25">
      <c r="A73" t="s">
        <v>115</v>
      </c>
      <c r="B73" t="s">
        <v>4134</v>
      </c>
      <c r="C73">
        <v>35.75</v>
      </c>
      <c r="D73">
        <v>1</v>
      </c>
      <c r="E73" t="s">
        <v>4129</v>
      </c>
      <c r="F73">
        <v>185.06</v>
      </c>
      <c r="G73">
        <v>7</v>
      </c>
      <c r="H73" t="s">
        <v>684</v>
      </c>
      <c r="I73" t="s">
        <v>4130</v>
      </c>
      <c r="J73" t="s">
        <v>4131</v>
      </c>
      <c r="K73" t="s">
        <v>1199</v>
      </c>
      <c r="L73" t="s">
        <v>4132</v>
      </c>
      <c r="M73" t="s">
        <v>4133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4133</v>
      </c>
    </row>
    <row r="74" spans="1:20" x14ac:dyDescent="0.25">
      <c r="A74" t="s">
        <v>139</v>
      </c>
      <c r="B74" t="s">
        <v>112</v>
      </c>
      <c r="C74">
        <v>66</v>
      </c>
      <c r="D74">
        <v>1</v>
      </c>
      <c r="E74" t="s">
        <v>4135</v>
      </c>
      <c r="F74">
        <v>438</v>
      </c>
      <c r="G74">
        <v>64</v>
      </c>
      <c r="H74" t="s">
        <v>47</v>
      </c>
      <c r="I74" t="s">
        <v>4136</v>
      </c>
      <c r="J74" t="s">
        <v>4137</v>
      </c>
      <c r="K74" t="s">
        <v>4138</v>
      </c>
      <c r="L74" t="s">
        <v>1297</v>
      </c>
      <c r="M74" t="s">
        <v>4139</v>
      </c>
      <c r="N74" t="s">
        <v>23</v>
      </c>
      <c r="O74" t="s">
        <v>63</v>
      </c>
      <c r="P74" t="s">
        <v>54</v>
      </c>
      <c r="Q74" t="s">
        <v>55</v>
      </c>
      <c r="R74" t="s">
        <v>24</v>
      </c>
      <c r="S74" t="s">
        <v>23</v>
      </c>
      <c r="T74" t="s">
        <v>4139</v>
      </c>
    </row>
    <row r="75" spans="1:20" x14ac:dyDescent="0.25">
      <c r="A75" t="s">
        <v>110</v>
      </c>
      <c r="B75" t="s">
        <v>1205</v>
      </c>
      <c r="C75">
        <v>66</v>
      </c>
      <c r="D75">
        <v>1</v>
      </c>
      <c r="E75" t="s">
        <v>4135</v>
      </c>
      <c r="F75">
        <v>438</v>
      </c>
      <c r="G75">
        <v>64</v>
      </c>
      <c r="H75" t="s">
        <v>47</v>
      </c>
      <c r="I75" t="s">
        <v>4136</v>
      </c>
      <c r="J75" t="s">
        <v>4137</v>
      </c>
      <c r="K75" t="s">
        <v>4138</v>
      </c>
      <c r="L75" t="s">
        <v>1297</v>
      </c>
      <c r="M75" t="s">
        <v>4139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4139</v>
      </c>
    </row>
    <row r="76" spans="1:20" x14ac:dyDescent="0.25">
      <c r="A76" t="s">
        <v>46</v>
      </c>
      <c r="B76" t="s">
        <v>56</v>
      </c>
      <c r="C76">
        <v>67</v>
      </c>
      <c r="D76">
        <v>1</v>
      </c>
      <c r="E76" t="s">
        <v>4135</v>
      </c>
      <c r="F76">
        <v>438</v>
      </c>
      <c r="G76">
        <v>64</v>
      </c>
      <c r="H76" t="s">
        <v>47</v>
      </c>
      <c r="I76" t="s">
        <v>4136</v>
      </c>
      <c r="J76" t="s">
        <v>4137</v>
      </c>
      <c r="K76" t="s">
        <v>4138</v>
      </c>
      <c r="L76" t="s">
        <v>1297</v>
      </c>
      <c r="M76" t="s">
        <v>4139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23</v>
      </c>
      <c r="T76" t="s">
        <v>4139</v>
      </c>
    </row>
    <row r="77" spans="1:20" x14ac:dyDescent="0.25">
      <c r="A77" t="s">
        <v>139</v>
      </c>
      <c r="B77" t="s">
        <v>112</v>
      </c>
      <c r="C77">
        <v>77</v>
      </c>
      <c r="D77">
        <v>2</v>
      </c>
      <c r="E77" t="s">
        <v>4135</v>
      </c>
      <c r="F77">
        <v>438</v>
      </c>
      <c r="G77">
        <v>64</v>
      </c>
      <c r="H77" t="s">
        <v>47</v>
      </c>
      <c r="I77" t="s">
        <v>4136</v>
      </c>
      <c r="J77" t="s">
        <v>4137</v>
      </c>
      <c r="K77" t="s">
        <v>4138</v>
      </c>
      <c r="L77" t="s">
        <v>1297</v>
      </c>
      <c r="M77" t="s">
        <v>4139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23</v>
      </c>
      <c r="T77" t="s">
        <v>4139</v>
      </c>
    </row>
    <row r="78" spans="1:20" x14ac:dyDescent="0.25">
      <c r="A78" t="s">
        <v>115</v>
      </c>
      <c r="B78" t="s">
        <v>116</v>
      </c>
      <c r="C78">
        <v>35</v>
      </c>
      <c r="D78">
        <v>8</v>
      </c>
      <c r="E78" t="s">
        <v>4140</v>
      </c>
      <c r="F78">
        <v>363</v>
      </c>
      <c r="G78">
        <v>45</v>
      </c>
      <c r="H78" t="s">
        <v>47</v>
      </c>
      <c r="I78" t="s">
        <v>4141</v>
      </c>
      <c r="J78" t="s">
        <v>4142</v>
      </c>
      <c r="K78" t="s">
        <v>4143</v>
      </c>
      <c r="L78" t="s">
        <v>675</v>
      </c>
      <c r="M78" t="s">
        <v>4144</v>
      </c>
      <c r="N78" t="s">
        <v>23</v>
      </c>
      <c r="O78" t="s">
        <v>53</v>
      </c>
      <c r="P78" t="s">
        <v>54</v>
      </c>
      <c r="Q78" t="s">
        <v>55</v>
      </c>
      <c r="R78" t="s">
        <v>24</v>
      </c>
      <c r="S78" t="s">
        <v>23</v>
      </c>
      <c r="T78" t="s">
        <v>4145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4146</v>
      </c>
      <c r="F79">
        <v>243</v>
      </c>
      <c r="G79">
        <v>45</v>
      </c>
      <c r="H79" t="s">
        <v>22</v>
      </c>
      <c r="I79" t="s">
        <v>4147</v>
      </c>
      <c r="J79" t="s">
        <v>4148</v>
      </c>
      <c r="K79" t="s">
        <v>4149</v>
      </c>
      <c r="L79" t="s">
        <v>4150</v>
      </c>
      <c r="M79" t="s">
        <v>4151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23</v>
      </c>
      <c r="T79" t="s">
        <v>4152</v>
      </c>
    </row>
    <row r="80" spans="1:20" x14ac:dyDescent="0.25">
      <c r="A80" t="s">
        <v>3691</v>
      </c>
      <c r="B80" t="s">
        <v>3692</v>
      </c>
      <c r="C80">
        <v>100</v>
      </c>
      <c r="D80">
        <v>9</v>
      </c>
      <c r="E80" t="s">
        <v>4153</v>
      </c>
      <c r="F80">
        <v>720</v>
      </c>
      <c r="G80">
        <v>0</v>
      </c>
      <c r="H80" t="s">
        <v>1162</v>
      </c>
      <c r="I80" t="s">
        <v>4154</v>
      </c>
      <c r="J80" t="s">
        <v>364</v>
      </c>
      <c r="K80" t="s">
        <v>23</v>
      </c>
      <c r="L80" t="s">
        <v>24</v>
      </c>
      <c r="M80" t="s">
        <v>4155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4155</v>
      </c>
    </row>
    <row r="81" spans="1:20" x14ac:dyDescent="0.25">
      <c r="A81" t="s">
        <v>44</v>
      </c>
      <c r="B81" t="s">
        <v>45</v>
      </c>
      <c r="C81">
        <v>60</v>
      </c>
      <c r="D81">
        <v>10</v>
      </c>
      <c r="E81" t="s">
        <v>4156</v>
      </c>
      <c r="F81">
        <v>920</v>
      </c>
      <c r="G81">
        <v>20</v>
      </c>
      <c r="H81" t="s">
        <v>47</v>
      </c>
      <c r="I81" t="s">
        <v>4157</v>
      </c>
      <c r="J81" t="s">
        <v>4158</v>
      </c>
      <c r="K81" t="s">
        <v>4159</v>
      </c>
      <c r="L81" t="s">
        <v>4160</v>
      </c>
      <c r="M81" t="s">
        <v>4161</v>
      </c>
      <c r="N81" t="s">
        <v>1225</v>
      </c>
      <c r="O81" t="s">
        <v>1222</v>
      </c>
      <c r="P81" t="s">
        <v>1190</v>
      </c>
      <c r="Q81" t="s">
        <v>1191</v>
      </c>
      <c r="R81" t="s">
        <v>24</v>
      </c>
      <c r="S81" t="s">
        <v>23</v>
      </c>
      <c r="T81" t="s">
        <v>4162</v>
      </c>
    </row>
    <row r="82" spans="1:20" x14ac:dyDescent="0.25">
      <c r="A82" t="s">
        <v>42</v>
      </c>
      <c r="B82" t="s">
        <v>43</v>
      </c>
      <c r="C82">
        <v>50</v>
      </c>
      <c r="D82">
        <v>10</v>
      </c>
      <c r="E82" t="s">
        <v>4156</v>
      </c>
      <c r="F82">
        <v>920</v>
      </c>
      <c r="G82">
        <v>20</v>
      </c>
      <c r="H82" t="s">
        <v>47</v>
      </c>
      <c r="I82" t="s">
        <v>4157</v>
      </c>
      <c r="J82" t="s">
        <v>4158</v>
      </c>
      <c r="K82" t="s">
        <v>4159</v>
      </c>
      <c r="L82" t="s">
        <v>4160</v>
      </c>
      <c r="M82" t="s">
        <v>4161</v>
      </c>
      <c r="N82" t="s">
        <v>1225</v>
      </c>
      <c r="O82" t="s">
        <v>1222</v>
      </c>
      <c r="P82" t="s">
        <v>1190</v>
      </c>
      <c r="Q82" t="s">
        <v>1191</v>
      </c>
      <c r="R82" t="s">
        <v>24</v>
      </c>
      <c r="S82" t="s">
        <v>23</v>
      </c>
      <c r="T82" t="s">
        <v>4162</v>
      </c>
    </row>
    <row r="83" spans="1:20" x14ac:dyDescent="0.25">
      <c r="A83" t="s">
        <v>139</v>
      </c>
      <c r="B83" t="s">
        <v>112</v>
      </c>
      <c r="C83">
        <v>66</v>
      </c>
      <c r="D83">
        <v>1</v>
      </c>
      <c r="E83" t="s">
        <v>4163</v>
      </c>
      <c r="F83">
        <v>240</v>
      </c>
      <c r="G83">
        <v>0</v>
      </c>
      <c r="H83" t="s">
        <v>1162</v>
      </c>
      <c r="I83" t="s">
        <v>4164</v>
      </c>
      <c r="J83" t="s">
        <v>303</v>
      </c>
      <c r="K83" t="s">
        <v>23</v>
      </c>
      <c r="L83" t="s">
        <v>24</v>
      </c>
      <c r="M83" t="s">
        <v>4165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4165</v>
      </c>
    </row>
    <row r="84" spans="1:20" x14ac:dyDescent="0.25">
      <c r="A84" t="s">
        <v>110</v>
      </c>
      <c r="B84" t="s">
        <v>1205</v>
      </c>
      <c r="C84">
        <v>66</v>
      </c>
      <c r="D84">
        <v>1</v>
      </c>
      <c r="E84" t="s">
        <v>4163</v>
      </c>
      <c r="F84">
        <v>240</v>
      </c>
      <c r="G84">
        <v>0</v>
      </c>
      <c r="H84" t="s">
        <v>1162</v>
      </c>
      <c r="I84" t="s">
        <v>4164</v>
      </c>
      <c r="J84" t="s">
        <v>303</v>
      </c>
      <c r="K84" t="s">
        <v>23</v>
      </c>
      <c r="L84" t="s">
        <v>24</v>
      </c>
      <c r="M84" t="s">
        <v>4165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4165</v>
      </c>
    </row>
    <row r="85" spans="1:20" x14ac:dyDescent="0.25">
      <c r="A85" t="s">
        <v>46</v>
      </c>
      <c r="B85" t="s">
        <v>56</v>
      </c>
      <c r="C85">
        <v>67</v>
      </c>
      <c r="D85">
        <v>1</v>
      </c>
      <c r="E85" t="s">
        <v>4163</v>
      </c>
      <c r="F85">
        <v>240</v>
      </c>
      <c r="G85">
        <v>0</v>
      </c>
      <c r="H85" t="s">
        <v>1162</v>
      </c>
      <c r="I85" t="s">
        <v>4164</v>
      </c>
      <c r="J85" t="s">
        <v>303</v>
      </c>
      <c r="K85" t="s">
        <v>23</v>
      </c>
      <c r="L85" t="s">
        <v>24</v>
      </c>
      <c r="M85" t="s">
        <v>4165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4165</v>
      </c>
    </row>
    <row r="86" spans="1:20" x14ac:dyDescent="0.25">
      <c r="A86" t="s">
        <v>139</v>
      </c>
      <c r="B86" t="s">
        <v>112</v>
      </c>
      <c r="C86">
        <v>66</v>
      </c>
      <c r="D86">
        <v>1</v>
      </c>
      <c r="E86" t="s">
        <v>4166</v>
      </c>
      <c r="F86">
        <v>236.55</v>
      </c>
      <c r="G86">
        <v>0</v>
      </c>
      <c r="H86" t="s">
        <v>684</v>
      </c>
      <c r="I86" t="s">
        <v>4167</v>
      </c>
      <c r="J86" t="s">
        <v>4168</v>
      </c>
      <c r="K86" t="s">
        <v>4169</v>
      </c>
      <c r="L86" t="s">
        <v>4170</v>
      </c>
      <c r="M86" t="s">
        <v>4171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23</v>
      </c>
      <c r="T86" t="s">
        <v>4171</v>
      </c>
    </row>
    <row r="87" spans="1:20" x14ac:dyDescent="0.25">
      <c r="A87" t="s">
        <v>110</v>
      </c>
      <c r="B87" t="s">
        <v>1205</v>
      </c>
      <c r="C87">
        <v>66</v>
      </c>
      <c r="D87">
        <v>1</v>
      </c>
      <c r="E87" t="s">
        <v>4166</v>
      </c>
      <c r="F87">
        <v>236.55</v>
      </c>
      <c r="G87">
        <v>0</v>
      </c>
      <c r="H87" t="s">
        <v>684</v>
      </c>
      <c r="I87" t="s">
        <v>4167</v>
      </c>
      <c r="J87" t="s">
        <v>4168</v>
      </c>
      <c r="K87" t="s">
        <v>4169</v>
      </c>
      <c r="L87" t="s">
        <v>4170</v>
      </c>
      <c r="M87" t="s">
        <v>4171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23</v>
      </c>
      <c r="T87" t="s">
        <v>4171</v>
      </c>
    </row>
    <row r="88" spans="1:20" x14ac:dyDescent="0.25">
      <c r="A88" t="s">
        <v>46</v>
      </c>
      <c r="B88" t="s">
        <v>56</v>
      </c>
      <c r="C88">
        <v>67</v>
      </c>
      <c r="D88">
        <v>1</v>
      </c>
      <c r="E88" t="s">
        <v>4166</v>
      </c>
      <c r="F88">
        <v>236.55</v>
      </c>
      <c r="G88">
        <v>0</v>
      </c>
      <c r="H88" t="s">
        <v>684</v>
      </c>
      <c r="I88" t="s">
        <v>4167</v>
      </c>
      <c r="J88" t="s">
        <v>4168</v>
      </c>
      <c r="K88" t="s">
        <v>4169</v>
      </c>
      <c r="L88" t="s">
        <v>4170</v>
      </c>
      <c r="M88" t="s">
        <v>4171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23</v>
      </c>
      <c r="T88" t="s">
        <v>4171</v>
      </c>
    </row>
    <row r="89" spans="1:20" x14ac:dyDescent="0.25">
      <c r="A89" t="s">
        <v>854</v>
      </c>
      <c r="B89" t="s">
        <v>855</v>
      </c>
      <c r="C89">
        <v>100</v>
      </c>
      <c r="D89">
        <v>2</v>
      </c>
      <c r="E89" t="s">
        <v>4172</v>
      </c>
      <c r="F89">
        <v>236</v>
      </c>
      <c r="G89">
        <v>45</v>
      </c>
      <c r="H89" t="s">
        <v>47</v>
      </c>
      <c r="I89" t="s">
        <v>4173</v>
      </c>
      <c r="J89" t="s">
        <v>4174</v>
      </c>
      <c r="K89" t="s">
        <v>1213</v>
      </c>
      <c r="L89" t="s">
        <v>1197</v>
      </c>
      <c r="M89" t="s">
        <v>4175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23</v>
      </c>
      <c r="T89" t="s">
        <v>4175</v>
      </c>
    </row>
    <row r="90" spans="1:20" x14ac:dyDescent="0.25">
      <c r="A90" t="s">
        <v>46</v>
      </c>
      <c r="B90" t="s">
        <v>56</v>
      </c>
      <c r="C90">
        <v>66.333333333333329</v>
      </c>
      <c r="D90">
        <v>6</v>
      </c>
      <c r="E90" t="s">
        <v>4176</v>
      </c>
      <c r="F90">
        <v>460</v>
      </c>
      <c r="G90">
        <v>64</v>
      </c>
      <c r="H90" t="s">
        <v>22</v>
      </c>
      <c r="I90" t="s">
        <v>1840</v>
      </c>
      <c r="J90" t="s">
        <v>4177</v>
      </c>
      <c r="K90" t="s">
        <v>2682</v>
      </c>
      <c r="L90" t="s">
        <v>4178</v>
      </c>
      <c r="M90" t="s">
        <v>4179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4180</v>
      </c>
    </row>
    <row r="91" spans="1:20" x14ac:dyDescent="0.25">
      <c r="A91" t="s">
        <v>46</v>
      </c>
      <c r="B91" t="s">
        <v>56</v>
      </c>
      <c r="C91">
        <v>69.900000000000006</v>
      </c>
      <c r="D91">
        <v>10</v>
      </c>
      <c r="E91" t="s">
        <v>4181</v>
      </c>
      <c r="F91">
        <v>805</v>
      </c>
      <c r="G91">
        <v>54</v>
      </c>
      <c r="H91" t="s">
        <v>47</v>
      </c>
      <c r="I91" t="s">
        <v>2985</v>
      </c>
      <c r="J91" t="s">
        <v>2986</v>
      </c>
      <c r="K91" t="s">
        <v>2682</v>
      </c>
      <c r="L91" t="s">
        <v>24</v>
      </c>
      <c r="M91" t="s">
        <v>23</v>
      </c>
      <c r="N91" t="s">
        <v>23</v>
      </c>
      <c r="O91" t="s">
        <v>48</v>
      </c>
      <c r="P91" t="s">
        <v>49</v>
      </c>
      <c r="Q91" t="s">
        <v>23</v>
      </c>
      <c r="R91" t="s">
        <v>24</v>
      </c>
      <c r="S91" t="s">
        <v>23</v>
      </c>
      <c r="T91" t="s">
        <v>4182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135"/>
  <sheetViews>
    <sheetView zoomScale="70" zoomScaleNormal="70" workbookViewId="0">
      <pane xSplit="2" ySplit="1" topLeftCell="T35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67" sqref="U6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4183</v>
      </c>
      <c r="F2">
        <v>227</v>
      </c>
      <c r="G2">
        <v>29</v>
      </c>
      <c r="H2" t="s">
        <v>22</v>
      </c>
      <c r="I2" t="s">
        <v>1294</v>
      </c>
      <c r="J2" t="s">
        <v>2979</v>
      </c>
      <c r="K2" t="s">
        <v>1296</v>
      </c>
      <c r="L2" t="s">
        <v>352</v>
      </c>
      <c r="M2" t="s">
        <v>4184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4185</v>
      </c>
      <c r="U2" s="52" t="s">
        <v>44</v>
      </c>
      <c r="V2">
        <v>35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4186</v>
      </c>
      <c r="F3">
        <v>227</v>
      </c>
      <c r="G3">
        <v>29</v>
      </c>
      <c r="H3" t="s">
        <v>22</v>
      </c>
      <c r="I3" t="s">
        <v>2036</v>
      </c>
      <c r="J3" t="s">
        <v>2037</v>
      </c>
      <c r="K3" t="s">
        <v>1296</v>
      </c>
      <c r="L3" t="s">
        <v>349</v>
      </c>
      <c r="M3" t="s">
        <v>4187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4188</v>
      </c>
      <c r="U3" s="53" t="s">
        <v>45</v>
      </c>
      <c r="V3">
        <v>35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4189</v>
      </c>
      <c r="F4">
        <v>220</v>
      </c>
      <c r="G4">
        <v>0</v>
      </c>
      <c r="H4" t="s">
        <v>1162</v>
      </c>
      <c r="I4" t="s">
        <v>4190</v>
      </c>
      <c r="J4" t="s">
        <v>329</v>
      </c>
      <c r="K4" t="s">
        <v>23</v>
      </c>
      <c r="L4" t="s">
        <v>24</v>
      </c>
      <c r="M4" t="s">
        <v>4191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4191</v>
      </c>
      <c r="U4" s="52" t="s">
        <v>46</v>
      </c>
      <c r="V4">
        <v>85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4192</v>
      </c>
      <c r="F5">
        <v>220</v>
      </c>
      <c r="G5">
        <v>0</v>
      </c>
      <c r="H5" t="s">
        <v>1162</v>
      </c>
      <c r="I5" t="s">
        <v>4193</v>
      </c>
      <c r="J5" t="s">
        <v>351</v>
      </c>
      <c r="K5" t="s">
        <v>23</v>
      </c>
      <c r="L5" t="s">
        <v>24</v>
      </c>
      <c r="M5" t="s">
        <v>4194</v>
      </c>
      <c r="N5" t="s">
        <v>23</v>
      </c>
      <c r="O5" t="s">
        <v>32</v>
      </c>
      <c r="P5" t="s">
        <v>26</v>
      </c>
      <c r="Q5" t="s">
        <v>33</v>
      </c>
      <c r="R5" t="s">
        <v>24</v>
      </c>
      <c r="S5" t="s">
        <v>23</v>
      </c>
      <c r="T5" t="s">
        <v>4195</v>
      </c>
      <c r="U5" s="53" t="s">
        <v>56</v>
      </c>
      <c r="V5">
        <v>85</v>
      </c>
    </row>
    <row r="6" spans="1:22" x14ac:dyDescent="0.25">
      <c r="A6" t="s">
        <v>110</v>
      </c>
      <c r="B6" t="s">
        <v>1205</v>
      </c>
      <c r="C6">
        <v>66</v>
      </c>
      <c r="D6">
        <v>1</v>
      </c>
      <c r="E6" t="s">
        <v>4192</v>
      </c>
      <c r="F6">
        <v>220</v>
      </c>
      <c r="G6">
        <v>0</v>
      </c>
      <c r="H6" t="s">
        <v>1162</v>
      </c>
      <c r="I6" t="s">
        <v>4193</v>
      </c>
      <c r="J6" t="s">
        <v>351</v>
      </c>
      <c r="K6" t="s">
        <v>23</v>
      </c>
      <c r="L6" t="s">
        <v>24</v>
      </c>
      <c r="M6" t="s">
        <v>4194</v>
      </c>
      <c r="N6" t="s">
        <v>23</v>
      </c>
      <c r="O6" t="s">
        <v>32</v>
      </c>
      <c r="P6" t="s">
        <v>26</v>
      </c>
      <c r="Q6" t="s">
        <v>33</v>
      </c>
      <c r="R6" t="s">
        <v>24</v>
      </c>
      <c r="S6" t="s">
        <v>23</v>
      </c>
      <c r="T6" t="s">
        <v>4195</v>
      </c>
      <c r="U6" s="52" t="s">
        <v>42</v>
      </c>
      <c r="V6">
        <v>32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4192</v>
      </c>
      <c r="F7">
        <v>220</v>
      </c>
      <c r="G7">
        <v>0</v>
      </c>
      <c r="H7" t="s">
        <v>1162</v>
      </c>
      <c r="I7" t="s">
        <v>4193</v>
      </c>
      <c r="J7" t="s">
        <v>351</v>
      </c>
      <c r="K7" t="s">
        <v>23</v>
      </c>
      <c r="L7" t="s">
        <v>24</v>
      </c>
      <c r="M7" t="s">
        <v>4194</v>
      </c>
      <c r="N7" t="s">
        <v>23</v>
      </c>
      <c r="O7" t="s">
        <v>32</v>
      </c>
      <c r="P7" t="s">
        <v>26</v>
      </c>
      <c r="Q7" t="s">
        <v>33</v>
      </c>
      <c r="R7" t="s">
        <v>24</v>
      </c>
      <c r="S7" t="s">
        <v>23</v>
      </c>
      <c r="T7" t="s">
        <v>4195</v>
      </c>
      <c r="U7" s="53" t="s">
        <v>43</v>
      </c>
      <c r="V7">
        <v>32</v>
      </c>
    </row>
    <row r="8" spans="1:22" x14ac:dyDescent="0.25">
      <c r="A8" t="s">
        <v>46</v>
      </c>
      <c r="B8" t="s">
        <v>56</v>
      </c>
      <c r="C8">
        <v>80</v>
      </c>
      <c r="D8">
        <v>1</v>
      </c>
      <c r="E8" t="s">
        <v>4196</v>
      </c>
      <c r="F8">
        <v>80</v>
      </c>
      <c r="G8">
        <v>0</v>
      </c>
      <c r="H8" t="s">
        <v>47</v>
      </c>
      <c r="I8" t="s">
        <v>4197</v>
      </c>
      <c r="J8" t="s">
        <v>4198</v>
      </c>
      <c r="K8" t="s">
        <v>4199</v>
      </c>
      <c r="L8" t="s">
        <v>2033</v>
      </c>
      <c r="M8" t="s">
        <v>4200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4200</v>
      </c>
      <c r="U8" s="52" t="s">
        <v>139</v>
      </c>
      <c r="V8">
        <v>29</v>
      </c>
    </row>
    <row r="9" spans="1:22" x14ac:dyDescent="0.25">
      <c r="A9" t="s">
        <v>115</v>
      </c>
      <c r="B9" t="s">
        <v>4134</v>
      </c>
      <c r="C9">
        <v>41.05</v>
      </c>
      <c r="D9">
        <v>1</v>
      </c>
      <c r="E9" t="s">
        <v>4201</v>
      </c>
      <c r="F9">
        <v>86.05</v>
      </c>
      <c r="G9">
        <v>45</v>
      </c>
      <c r="H9" t="s">
        <v>684</v>
      </c>
      <c r="I9" t="s">
        <v>4202</v>
      </c>
      <c r="J9" t="s">
        <v>4203</v>
      </c>
      <c r="K9" t="s">
        <v>4204</v>
      </c>
      <c r="L9" t="s">
        <v>4205</v>
      </c>
      <c r="M9" t="s">
        <v>4206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4206</v>
      </c>
      <c r="U9" s="53" t="s">
        <v>4236</v>
      </c>
      <c r="V9">
        <v>1</v>
      </c>
    </row>
    <row r="10" spans="1:22" x14ac:dyDescent="0.25">
      <c r="A10" t="s">
        <v>46</v>
      </c>
      <c r="B10" t="s">
        <v>56</v>
      </c>
      <c r="C10">
        <v>90</v>
      </c>
      <c r="D10">
        <v>2</v>
      </c>
      <c r="E10" t="s">
        <v>4207</v>
      </c>
      <c r="F10">
        <v>180</v>
      </c>
      <c r="G10">
        <v>0</v>
      </c>
      <c r="H10" t="s">
        <v>1162</v>
      </c>
      <c r="I10" t="s">
        <v>1303</v>
      </c>
      <c r="J10" t="s">
        <v>4208</v>
      </c>
      <c r="K10" t="s">
        <v>23</v>
      </c>
      <c r="L10" t="s">
        <v>24</v>
      </c>
      <c r="M10" t="s">
        <v>4209</v>
      </c>
      <c r="N10" t="s">
        <v>23</v>
      </c>
      <c r="O10" t="s">
        <v>32</v>
      </c>
      <c r="P10" t="s">
        <v>26</v>
      </c>
      <c r="Q10" t="s">
        <v>33</v>
      </c>
      <c r="R10" t="s">
        <v>24</v>
      </c>
      <c r="S10" t="s">
        <v>23</v>
      </c>
      <c r="T10" t="s">
        <v>4210</v>
      </c>
      <c r="U10" s="53" t="s">
        <v>112</v>
      </c>
      <c r="V10">
        <v>28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4211</v>
      </c>
      <c r="F11">
        <v>220</v>
      </c>
      <c r="G11">
        <v>0</v>
      </c>
      <c r="H11" t="s">
        <v>1162</v>
      </c>
      <c r="I11" t="s">
        <v>4212</v>
      </c>
      <c r="J11" t="s">
        <v>1246</v>
      </c>
      <c r="K11" t="s">
        <v>23</v>
      </c>
      <c r="L11" t="s">
        <v>24</v>
      </c>
      <c r="M11" t="s">
        <v>4213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4214</v>
      </c>
      <c r="U11" s="52" t="s">
        <v>250</v>
      </c>
      <c r="V11">
        <v>8</v>
      </c>
    </row>
    <row r="12" spans="1:22" x14ac:dyDescent="0.25">
      <c r="A12" t="s">
        <v>30</v>
      </c>
      <c r="B12" t="s">
        <v>31</v>
      </c>
      <c r="C12">
        <v>43</v>
      </c>
      <c r="D12">
        <v>1</v>
      </c>
      <c r="E12" t="s">
        <v>4215</v>
      </c>
      <c r="F12">
        <v>91</v>
      </c>
      <c r="G12">
        <v>3</v>
      </c>
      <c r="H12" t="s">
        <v>47</v>
      </c>
      <c r="I12" t="s">
        <v>4173</v>
      </c>
      <c r="J12" t="s">
        <v>4216</v>
      </c>
      <c r="K12" t="s">
        <v>4217</v>
      </c>
      <c r="L12" t="s">
        <v>4218</v>
      </c>
      <c r="M12" t="s">
        <v>4219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4220</v>
      </c>
      <c r="U12" s="53" t="s">
        <v>4336</v>
      </c>
      <c r="V12">
        <v>8</v>
      </c>
    </row>
    <row r="13" spans="1:22" x14ac:dyDescent="0.25">
      <c r="A13" t="s">
        <v>28</v>
      </c>
      <c r="B13" t="s">
        <v>29</v>
      </c>
      <c r="C13">
        <v>45</v>
      </c>
      <c r="D13">
        <v>1</v>
      </c>
      <c r="E13" t="s">
        <v>4215</v>
      </c>
      <c r="F13">
        <v>91</v>
      </c>
      <c r="G13">
        <v>3</v>
      </c>
      <c r="H13" t="s">
        <v>47</v>
      </c>
      <c r="I13" t="s">
        <v>4173</v>
      </c>
      <c r="J13" t="s">
        <v>4216</v>
      </c>
      <c r="K13" t="s">
        <v>4217</v>
      </c>
      <c r="L13" t="s">
        <v>4218</v>
      </c>
      <c r="M13" t="s">
        <v>4219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4220</v>
      </c>
      <c r="U13" s="52" t="s">
        <v>237</v>
      </c>
      <c r="V13">
        <v>8</v>
      </c>
    </row>
    <row r="14" spans="1:22" x14ac:dyDescent="0.25">
      <c r="A14" t="s">
        <v>3809</v>
      </c>
      <c r="B14" t="s">
        <v>3810</v>
      </c>
      <c r="C14">
        <v>30</v>
      </c>
      <c r="D14">
        <v>1</v>
      </c>
      <c r="E14" t="s">
        <v>4221</v>
      </c>
      <c r="F14">
        <v>189</v>
      </c>
      <c r="G14">
        <v>20</v>
      </c>
      <c r="H14" t="s">
        <v>47</v>
      </c>
      <c r="I14" t="s">
        <v>4222</v>
      </c>
      <c r="J14" t="s">
        <v>4223</v>
      </c>
      <c r="K14" t="s">
        <v>4224</v>
      </c>
      <c r="L14" t="s">
        <v>4225</v>
      </c>
      <c r="M14" t="s">
        <v>4226</v>
      </c>
      <c r="N14" t="s">
        <v>1338</v>
      </c>
      <c r="O14" t="s">
        <v>1222</v>
      </c>
      <c r="P14" t="s">
        <v>1190</v>
      </c>
      <c r="Q14" t="s">
        <v>1191</v>
      </c>
      <c r="R14" t="s">
        <v>24</v>
      </c>
      <c r="S14" t="s">
        <v>23</v>
      </c>
      <c r="T14" t="s">
        <v>4227</v>
      </c>
      <c r="U14" s="53" t="s">
        <v>238</v>
      </c>
      <c r="V14">
        <v>8</v>
      </c>
    </row>
    <row r="15" spans="1:22" x14ac:dyDescent="0.25">
      <c r="A15" t="s">
        <v>139</v>
      </c>
      <c r="B15" t="s">
        <v>112</v>
      </c>
      <c r="C15">
        <v>100</v>
      </c>
      <c r="D15">
        <v>2</v>
      </c>
      <c r="E15" t="s">
        <v>4221</v>
      </c>
      <c r="F15">
        <v>189</v>
      </c>
      <c r="G15">
        <v>20</v>
      </c>
      <c r="H15" t="s">
        <v>47</v>
      </c>
      <c r="I15" t="s">
        <v>4222</v>
      </c>
      <c r="J15" t="s">
        <v>4223</v>
      </c>
      <c r="K15" t="s">
        <v>4224</v>
      </c>
      <c r="L15" t="s">
        <v>4225</v>
      </c>
      <c r="M15" t="s">
        <v>4226</v>
      </c>
      <c r="N15" t="s">
        <v>1338</v>
      </c>
      <c r="O15" t="s">
        <v>1222</v>
      </c>
      <c r="P15" t="s">
        <v>1190</v>
      </c>
      <c r="Q15" t="s">
        <v>1191</v>
      </c>
      <c r="R15" t="s">
        <v>24</v>
      </c>
      <c r="S15" t="s">
        <v>23</v>
      </c>
      <c r="T15" t="s">
        <v>4227</v>
      </c>
      <c r="U15" s="52" t="s">
        <v>200</v>
      </c>
      <c r="V15">
        <v>8</v>
      </c>
    </row>
    <row r="16" spans="1:22" x14ac:dyDescent="0.25">
      <c r="A16" t="s">
        <v>254</v>
      </c>
      <c r="B16" t="s">
        <v>255</v>
      </c>
      <c r="C16">
        <v>100</v>
      </c>
      <c r="D16">
        <v>3</v>
      </c>
      <c r="E16" t="s">
        <v>4228</v>
      </c>
      <c r="F16">
        <v>270</v>
      </c>
      <c r="G16">
        <v>20</v>
      </c>
      <c r="H16" t="s">
        <v>47</v>
      </c>
      <c r="I16" t="s">
        <v>4229</v>
      </c>
      <c r="J16" t="s">
        <v>4230</v>
      </c>
      <c r="K16" t="s">
        <v>1215</v>
      </c>
      <c r="L16" t="s">
        <v>4231</v>
      </c>
      <c r="M16" t="s">
        <v>4232</v>
      </c>
      <c r="N16" t="s">
        <v>1338</v>
      </c>
      <c r="O16" t="s">
        <v>1222</v>
      </c>
      <c r="P16" t="s">
        <v>1190</v>
      </c>
      <c r="Q16" t="s">
        <v>1191</v>
      </c>
      <c r="R16" t="s">
        <v>24</v>
      </c>
      <c r="S16" t="s">
        <v>23</v>
      </c>
      <c r="T16" t="s">
        <v>4233</v>
      </c>
      <c r="U16" s="53" t="s">
        <v>201</v>
      </c>
      <c r="V16">
        <v>8</v>
      </c>
    </row>
    <row r="17" spans="1:22" x14ac:dyDescent="0.25">
      <c r="A17" t="s">
        <v>139</v>
      </c>
      <c r="B17" t="s">
        <v>112</v>
      </c>
      <c r="C17">
        <v>66</v>
      </c>
      <c r="D17">
        <v>1</v>
      </c>
      <c r="E17" t="s">
        <v>4234</v>
      </c>
      <c r="F17">
        <v>83.48</v>
      </c>
      <c r="G17">
        <v>26</v>
      </c>
      <c r="H17" t="s">
        <v>684</v>
      </c>
      <c r="I17" t="s">
        <v>1483</v>
      </c>
      <c r="J17" t="s">
        <v>1484</v>
      </c>
      <c r="K17" t="s">
        <v>1357</v>
      </c>
      <c r="L17" t="s">
        <v>1485</v>
      </c>
      <c r="M17" t="s">
        <v>4235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4235</v>
      </c>
      <c r="U17" s="52" t="s">
        <v>110</v>
      </c>
      <c r="V17">
        <v>12</v>
      </c>
    </row>
    <row r="18" spans="1:22" x14ac:dyDescent="0.25">
      <c r="A18" t="s">
        <v>110</v>
      </c>
      <c r="B18" t="s">
        <v>1205</v>
      </c>
      <c r="C18">
        <v>66</v>
      </c>
      <c r="D18">
        <v>1</v>
      </c>
      <c r="E18" t="s">
        <v>4234</v>
      </c>
      <c r="F18">
        <v>83.48</v>
      </c>
      <c r="G18">
        <v>26</v>
      </c>
      <c r="H18" t="s">
        <v>684</v>
      </c>
      <c r="I18" t="s">
        <v>1483</v>
      </c>
      <c r="J18" t="s">
        <v>1484</v>
      </c>
      <c r="K18" t="s">
        <v>1357</v>
      </c>
      <c r="L18" t="s">
        <v>1485</v>
      </c>
      <c r="M18" t="s">
        <v>4235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4235</v>
      </c>
      <c r="U18" s="53" t="s">
        <v>146</v>
      </c>
      <c r="V18">
        <v>6</v>
      </c>
    </row>
    <row r="19" spans="1:22" x14ac:dyDescent="0.25">
      <c r="A19" t="s">
        <v>46</v>
      </c>
      <c r="B19" t="s">
        <v>56</v>
      </c>
      <c r="C19">
        <v>67</v>
      </c>
      <c r="D19">
        <v>1</v>
      </c>
      <c r="E19" t="s">
        <v>4234</v>
      </c>
      <c r="F19">
        <v>83.48</v>
      </c>
      <c r="G19">
        <v>26</v>
      </c>
      <c r="H19" t="s">
        <v>684</v>
      </c>
      <c r="I19" t="s">
        <v>1483</v>
      </c>
      <c r="J19" t="s">
        <v>1484</v>
      </c>
      <c r="K19" t="s">
        <v>1357</v>
      </c>
      <c r="L19" t="s">
        <v>1485</v>
      </c>
      <c r="M19" t="s">
        <v>4235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4235</v>
      </c>
      <c r="U19" s="53" t="s">
        <v>1205</v>
      </c>
      <c r="V19">
        <v>6</v>
      </c>
    </row>
    <row r="20" spans="1:22" x14ac:dyDescent="0.25">
      <c r="A20" t="s">
        <v>139</v>
      </c>
      <c r="B20" t="s">
        <v>4236</v>
      </c>
      <c r="C20">
        <v>24.88</v>
      </c>
      <c r="D20">
        <v>1</v>
      </c>
      <c r="E20" t="s">
        <v>4234</v>
      </c>
      <c r="F20">
        <v>83.48</v>
      </c>
      <c r="G20">
        <v>26</v>
      </c>
      <c r="H20" t="s">
        <v>684</v>
      </c>
      <c r="I20" t="s">
        <v>1483</v>
      </c>
      <c r="J20" t="s">
        <v>1484</v>
      </c>
      <c r="K20" t="s">
        <v>1357</v>
      </c>
      <c r="L20" t="s">
        <v>1485</v>
      </c>
      <c r="M20" t="s">
        <v>4235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4235</v>
      </c>
      <c r="U20" s="52" t="s">
        <v>3728</v>
      </c>
      <c r="V20">
        <v>2</v>
      </c>
    </row>
    <row r="21" spans="1:22" x14ac:dyDescent="0.25">
      <c r="A21" t="s">
        <v>20</v>
      </c>
      <c r="B21" t="s">
        <v>21</v>
      </c>
      <c r="C21">
        <v>50</v>
      </c>
      <c r="D21">
        <v>3</v>
      </c>
      <c r="E21" t="s">
        <v>4237</v>
      </c>
      <c r="F21">
        <v>381</v>
      </c>
      <c r="G21">
        <v>0</v>
      </c>
      <c r="H21" t="s">
        <v>47</v>
      </c>
      <c r="I21" t="s">
        <v>1341</v>
      </c>
      <c r="J21" t="s">
        <v>4238</v>
      </c>
      <c r="K21" t="s">
        <v>4239</v>
      </c>
      <c r="L21" t="s">
        <v>1273</v>
      </c>
      <c r="M21" t="s">
        <v>4240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4240</v>
      </c>
      <c r="U21" s="53" t="s">
        <v>3729</v>
      </c>
      <c r="V21">
        <v>2</v>
      </c>
    </row>
    <row r="22" spans="1:22" x14ac:dyDescent="0.25">
      <c r="A22" t="s">
        <v>28</v>
      </c>
      <c r="B22" t="s">
        <v>29</v>
      </c>
      <c r="C22">
        <v>50</v>
      </c>
      <c r="D22">
        <v>3</v>
      </c>
      <c r="E22" t="s">
        <v>4237</v>
      </c>
      <c r="F22">
        <v>381</v>
      </c>
      <c r="G22">
        <v>0</v>
      </c>
      <c r="H22" t="s">
        <v>47</v>
      </c>
      <c r="I22" t="s">
        <v>1341</v>
      </c>
      <c r="J22" t="s">
        <v>4238</v>
      </c>
      <c r="K22" t="s">
        <v>4239</v>
      </c>
      <c r="L22" t="s">
        <v>1273</v>
      </c>
      <c r="M22" t="s">
        <v>4240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23</v>
      </c>
      <c r="T22" t="s">
        <v>4240</v>
      </c>
      <c r="U22" s="52" t="s">
        <v>3771</v>
      </c>
      <c r="V22">
        <v>1</v>
      </c>
    </row>
    <row r="23" spans="1:22" x14ac:dyDescent="0.25">
      <c r="A23" t="s">
        <v>30</v>
      </c>
      <c r="B23" t="s">
        <v>31</v>
      </c>
      <c r="C23">
        <v>50</v>
      </c>
      <c r="D23">
        <v>3</v>
      </c>
      <c r="E23" t="s">
        <v>4237</v>
      </c>
      <c r="F23">
        <v>381</v>
      </c>
      <c r="G23">
        <v>0</v>
      </c>
      <c r="H23" t="s">
        <v>47</v>
      </c>
      <c r="I23" t="s">
        <v>1341</v>
      </c>
      <c r="J23" t="s">
        <v>4238</v>
      </c>
      <c r="K23" t="s">
        <v>4239</v>
      </c>
      <c r="L23" t="s">
        <v>1273</v>
      </c>
      <c r="M23" t="s">
        <v>4240</v>
      </c>
      <c r="N23" t="s">
        <v>23</v>
      </c>
      <c r="O23" t="s">
        <v>53</v>
      </c>
      <c r="P23" t="s">
        <v>54</v>
      </c>
      <c r="Q23" t="s">
        <v>55</v>
      </c>
      <c r="R23" t="s">
        <v>24</v>
      </c>
      <c r="S23" t="s">
        <v>23</v>
      </c>
      <c r="T23" t="s">
        <v>4240</v>
      </c>
      <c r="U23" s="53" t="s">
        <v>3772</v>
      </c>
      <c r="V23">
        <v>1</v>
      </c>
    </row>
    <row r="24" spans="1:22" x14ac:dyDescent="0.25">
      <c r="A24" t="s">
        <v>46</v>
      </c>
      <c r="B24" t="s">
        <v>56</v>
      </c>
      <c r="C24">
        <v>66.333333333333329</v>
      </c>
      <c r="D24">
        <v>3</v>
      </c>
      <c r="E24" t="s">
        <v>4241</v>
      </c>
      <c r="F24">
        <v>220</v>
      </c>
      <c r="G24">
        <v>0</v>
      </c>
      <c r="H24" t="s">
        <v>1162</v>
      </c>
      <c r="I24" t="s">
        <v>4242</v>
      </c>
      <c r="J24" t="s">
        <v>306</v>
      </c>
      <c r="K24" t="s">
        <v>23</v>
      </c>
      <c r="L24" t="s">
        <v>24</v>
      </c>
      <c r="M24" t="s">
        <v>4243</v>
      </c>
      <c r="N24" t="s">
        <v>23</v>
      </c>
      <c r="O24" t="s">
        <v>32</v>
      </c>
      <c r="P24" t="s">
        <v>26</v>
      </c>
      <c r="Q24" t="s">
        <v>33</v>
      </c>
      <c r="R24" t="s">
        <v>24</v>
      </c>
      <c r="S24" t="s">
        <v>23</v>
      </c>
      <c r="T24" t="s">
        <v>4243</v>
      </c>
      <c r="U24" s="52" t="s">
        <v>150</v>
      </c>
      <c r="V24">
        <v>7</v>
      </c>
    </row>
    <row r="25" spans="1:22" x14ac:dyDescent="0.25">
      <c r="A25" t="s">
        <v>46</v>
      </c>
      <c r="B25" t="s">
        <v>56</v>
      </c>
      <c r="C25">
        <v>66.333333333333329</v>
      </c>
      <c r="D25">
        <v>3</v>
      </c>
      <c r="E25" t="s">
        <v>4244</v>
      </c>
      <c r="F25">
        <v>227</v>
      </c>
      <c r="G25">
        <v>29</v>
      </c>
      <c r="H25" t="s">
        <v>22</v>
      </c>
      <c r="I25" t="s">
        <v>1294</v>
      </c>
      <c r="J25" t="s">
        <v>1295</v>
      </c>
      <c r="K25" t="s">
        <v>1296</v>
      </c>
      <c r="L25" t="s">
        <v>1297</v>
      </c>
      <c r="M25" t="s">
        <v>4245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4246</v>
      </c>
      <c r="U25" s="53" t="s">
        <v>151</v>
      </c>
      <c r="V25">
        <v>7</v>
      </c>
    </row>
    <row r="26" spans="1:22" x14ac:dyDescent="0.25">
      <c r="A26" t="s">
        <v>46</v>
      </c>
      <c r="B26" t="s">
        <v>56</v>
      </c>
      <c r="C26">
        <v>66.333333333333329</v>
      </c>
      <c r="D26">
        <v>3</v>
      </c>
      <c r="E26" t="s">
        <v>4247</v>
      </c>
      <c r="F26">
        <v>227</v>
      </c>
      <c r="G26">
        <v>29</v>
      </c>
      <c r="H26" t="s">
        <v>22</v>
      </c>
      <c r="I26" t="s">
        <v>1294</v>
      </c>
      <c r="J26" t="s">
        <v>1295</v>
      </c>
      <c r="K26" t="s">
        <v>1296</v>
      </c>
      <c r="L26" t="s">
        <v>1297</v>
      </c>
      <c r="M26" t="s">
        <v>4248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4249</v>
      </c>
      <c r="U26" s="52" t="s">
        <v>854</v>
      </c>
      <c r="V26">
        <v>6</v>
      </c>
    </row>
    <row r="27" spans="1:22" x14ac:dyDescent="0.25">
      <c r="A27" t="s">
        <v>115</v>
      </c>
      <c r="B27" t="s">
        <v>116</v>
      </c>
      <c r="C27">
        <v>45</v>
      </c>
      <c r="D27">
        <v>1</v>
      </c>
      <c r="E27" t="s">
        <v>4250</v>
      </c>
      <c r="F27">
        <v>87</v>
      </c>
      <c r="G27">
        <v>45</v>
      </c>
      <c r="H27" t="s">
        <v>1162</v>
      </c>
      <c r="I27" t="s">
        <v>4251</v>
      </c>
      <c r="J27" t="s">
        <v>317</v>
      </c>
      <c r="K27" t="s">
        <v>23</v>
      </c>
      <c r="L27" t="s">
        <v>24</v>
      </c>
      <c r="M27" t="s">
        <v>4252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4253</v>
      </c>
      <c r="U27" s="53" t="s">
        <v>855</v>
      </c>
      <c r="V27">
        <v>6</v>
      </c>
    </row>
    <row r="28" spans="1:22" x14ac:dyDescent="0.25">
      <c r="A28" t="s">
        <v>46</v>
      </c>
      <c r="B28" t="s">
        <v>56</v>
      </c>
      <c r="C28">
        <v>85</v>
      </c>
      <c r="D28">
        <v>20</v>
      </c>
      <c r="E28" t="s">
        <v>4254</v>
      </c>
      <c r="F28">
        <v>1563</v>
      </c>
      <c r="G28">
        <v>73</v>
      </c>
      <c r="H28" t="s">
        <v>47</v>
      </c>
      <c r="I28" t="s">
        <v>4255</v>
      </c>
      <c r="J28" t="s">
        <v>4256</v>
      </c>
      <c r="K28" t="s">
        <v>4069</v>
      </c>
      <c r="L28" t="s">
        <v>2672</v>
      </c>
      <c r="M28" t="s">
        <v>4257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4257</v>
      </c>
      <c r="U28" s="52" t="s">
        <v>36</v>
      </c>
      <c r="V28">
        <v>2</v>
      </c>
    </row>
    <row r="29" spans="1:22" x14ac:dyDescent="0.25">
      <c r="A29" t="s">
        <v>280</v>
      </c>
      <c r="B29" t="s">
        <v>286</v>
      </c>
      <c r="C29">
        <v>139</v>
      </c>
      <c r="D29">
        <v>1</v>
      </c>
      <c r="E29" t="s">
        <v>4258</v>
      </c>
      <c r="F29">
        <v>239</v>
      </c>
      <c r="G29">
        <v>0</v>
      </c>
      <c r="H29" t="s">
        <v>1247</v>
      </c>
      <c r="I29" t="s">
        <v>4259</v>
      </c>
      <c r="J29" t="s">
        <v>4260</v>
      </c>
      <c r="K29" t="s">
        <v>4261</v>
      </c>
      <c r="L29" t="s">
        <v>4262</v>
      </c>
      <c r="M29" t="s">
        <v>4263</v>
      </c>
      <c r="N29" t="s">
        <v>1338</v>
      </c>
      <c r="O29" t="s">
        <v>1222</v>
      </c>
      <c r="P29" t="s">
        <v>1190</v>
      </c>
      <c r="Q29" t="s">
        <v>1191</v>
      </c>
      <c r="R29" t="s">
        <v>24</v>
      </c>
      <c r="S29" t="s">
        <v>23</v>
      </c>
      <c r="T29" t="s">
        <v>4264</v>
      </c>
      <c r="U29" s="53" t="s">
        <v>37</v>
      </c>
      <c r="V29">
        <v>2</v>
      </c>
    </row>
    <row r="30" spans="1:22" x14ac:dyDescent="0.25">
      <c r="A30" t="s">
        <v>28</v>
      </c>
      <c r="B30" t="s">
        <v>29</v>
      </c>
      <c r="C30">
        <v>45</v>
      </c>
      <c r="D30">
        <v>1</v>
      </c>
      <c r="E30" t="s">
        <v>4265</v>
      </c>
      <c r="F30">
        <v>48</v>
      </c>
      <c r="G30">
        <v>3</v>
      </c>
      <c r="H30" t="s">
        <v>47</v>
      </c>
      <c r="I30" t="s">
        <v>4266</v>
      </c>
      <c r="J30" t="s">
        <v>4267</v>
      </c>
      <c r="K30" t="s">
        <v>4268</v>
      </c>
      <c r="L30" t="s">
        <v>1237</v>
      </c>
      <c r="M30" t="s">
        <v>4253</v>
      </c>
      <c r="N30" t="s">
        <v>23</v>
      </c>
      <c r="O30" t="s">
        <v>53</v>
      </c>
      <c r="P30" t="s">
        <v>54</v>
      </c>
      <c r="Q30" t="s">
        <v>55</v>
      </c>
      <c r="R30" t="s">
        <v>24</v>
      </c>
      <c r="S30" t="s">
        <v>23</v>
      </c>
      <c r="T30" t="s">
        <v>4269</v>
      </c>
      <c r="U30" s="52" t="s">
        <v>254</v>
      </c>
      <c r="V30">
        <v>4</v>
      </c>
    </row>
    <row r="31" spans="1:22" x14ac:dyDescent="0.25">
      <c r="A31" t="s">
        <v>115</v>
      </c>
      <c r="B31" t="s">
        <v>116</v>
      </c>
      <c r="C31">
        <v>30</v>
      </c>
      <c r="D31">
        <v>12</v>
      </c>
      <c r="E31" t="s">
        <v>4270</v>
      </c>
      <c r="F31">
        <v>341</v>
      </c>
      <c r="G31">
        <v>41</v>
      </c>
      <c r="H31" t="s">
        <v>47</v>
      </c>
      <c r="I31" t="s">
        <v>4271</v>
      </c>
      <c r="J31" t="s">
        <v>4272</v>
      </c>
      <c r="K31" t="s">
        <v>4273</v>
      </c>
      <c r="L31" t="s">
        <v>4274</v>
      </c>
      <c r="M31" t="s">
        <v>4275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4275</v>
      </c>
      <c r="U31" s="53" t="s">
        <v>255</v>
      </c>
      <c r="V31">
        <v>4</v>
      </c>
    </row>
    <row r="32" spans="1:22" x14ac:dyDescent="0.25">
      <c r="A32" t="s">
        <v>44</v>
      </c>
      <c r="B32" t="s">
        <v>45</v>
      </c>
      <c r="C32">
        <v>40</v>
      </c>
      <c r="D32">
        <v>5</v>
      </c>
      <c r="E32" t="s">
        <v>4276</v>
      </c>
      <c r="F32">
        <v>190</v>
      </c>
      <c r="G32">
        <v>0</v>
      </c>
      <c r="H32" t="s">
        <v>47</v>
      </c>
      <c r="I32" t="s">
        <v>4277</v>
      </c>
      <c r="J32" t="s">
        <v>4278</v>
      </c>
      <c r="K32" t="s">
        <v>1206</v>
      </c>
      <c r="L32" t="s">
        <v>1197</v>
      </c>
      <c r="M32" t="s">
        <v>4279</v>
      </c>
      <c r="N32" t="s">
        <v>23</v>
      </c>
      <c r="O32" t="s">
        <v>53</v>
      </c>
      <c r="P32" t="s">
        <v>54</v>
      </c>
      <c r="Q32" t="s">
        <v>55</v>
      </c>
      <c r="R32" t="s">
        <v>24</v>
      </c>
      <c r="S32" t="s">
        <v>23</v>
      </c>
      <c r="T32" t="s">
        <v>4280</v>
      </c>
      <c r="U32" s="52" t="s">
        <v>38</v>
      </c>
      <c r="V32">
        <v>7</v>
      </c>
    </row>
    <row r="33" spans="1:22" x14ac:dyDescent="0.25">
      <c r="A33" t="s">
        <v>279</v>
      </c>
      <c r="B33" t="s">
        <v>285</v>
      </c>
      <c r="C33">
        <v>139</v>
      </c>
      <c r="D33">
        <v>2</v>
      </c>
      <c r="E33" t="s">
        <v>4281</v>
      </c>
      <c r="F33">
        <v>242</v>
      </c>
      <c r="G33">
        <v>20</v>
      </c>
      <c r="H33" t="s">
        <v>1247</v>
      </c>
      <c r="I33" t="s">
        <v>4282</v>
      </c>
      <c r="J33" t="s">
        <v>4283</v>
      </c>
      <c r="K33" t="s">
        <v>4284</v>
      </c>
      <c r="L33" t="s">
        <v>4285</v>
      </c>
      <c r="M33" t="s">
        <v>4286</v>
      </c>
      <c r="N33" t="s">
        <v>1338</v>
      </c>
      <c r="O33" t="s">
        <v>1222</v>
      </c>
      <c r="P33" t="s">
        <v>1190</v>
      </c>
      <c r="Q33" t="s">
        <v>1191</v>
      </c>
      <c r="R33" t="s">
        <v>24</v>
      </c>
      <c r="S33" t="s">
        <v>23</v>
      </c>
      <c r="T33" t="s">
        <v>4287</v>
      </c>
      <c r="U33" s="53" t="s">
        <v>39</v>
      </c>
      <c r="V33">
        <v>7</v>
      </c>
    </row>
    <row r="34" spans="1:22" x14ac:dyDescent="0.25">
      <c r="A34" t="s">
        <v>139</v>
      </c>
      <c r="B34" t="s">
        <v>112</v>
      </c>
      <c r="C34">
        <v>100</v>
      </c>
      <c r="D34">
        <v>1</v>
      </c>
      <c r="E34" t="s">
        <v>4258</v>
      </c>
      <c r="F34">
        <v>239</v>
      </c>
      <c r="G34">
        <v>0</v>
      </c>
      <c r="H34" t="s">
        <v>1247</v>
      </c>
      <c r="I34" t="s">
        <v>4259</v>
      </c>
      <c r="J34" t="s">
        <v>4260</v>
      </c>
      <c r="K34" t="s">
        <v>4261</v>
      </c>
      <c r="L34" t="s">
        <v>4262</v>
      </c>
      <c r="M34" t="s">
        <v>4263</v>
      </c>
      <c r="N34" t="s">
        <v>1338</v>
      </c>
      <c r="O34" t="s">
        <v>1222</v>
      </c>
      <c r="P34" t="s">
        <v>1190</v>
      </c>
      <c r="Q34" t="s">
        <v>1191</v>
      </c>
      <c r="R34" t="s">
        <v>24</v>
      </c>
      <c r="S34" t="s">
        <v>23</v>
      </c>
      <c r="T34" t="s">
        <v>4288</v>
      </c>
      <c r="U34" s="52" t="s">
        <v>850</v>
      </c>
      <c r="V34">
        <v>1</v>
      </c>
    </row>
    <row r="35" spans="1:22" x14ac:dyDescent="0.25">
      <c r="A35" t="s">
        <v>42</v>
      </c>
      <c r="B35" t="s">
        <v>43</v>
      </c>
      <c r="C35">
        <v>50</v>
      </c>
      <c r="D35">
        <v>1</v>
      </c>
      <c r="E35" t="s">
        <v>4289</v>
      </c>
      <c r="F35">
        <v>230</v>
      </c>
      <c r="G35">
        <v>30</v>
      </c>
      <c r="H35" t="s">
        <v>47</v>
      </c>
      <c r="I35" t="s">
        <v>4290</v>
      </c>
      <c r="J35" t="s">
        <v>4291</v>
      </c>
      <c r="K35" t="s">
        <v>4292</v>
      </c>
      <c r="L35" t="s">
        <v>4293</v>
      </c>
      <c r="M35" t="s">
        <v>4294</v>
      </c>
      <c r="N35" t="s">
        <v>1338</v>
      </c>
      <c r="O35" t="s">
        <v>1189</v>
      </c>
      <c r="P35" t="s">
        <v>1190</v>
      </c>
      <c r="Q35" t="s">
        <v>27</v>
      </c>
      <c r="R35" t="s">
        <v>24</v>
      </c>
      <c r="S35" t="s">
        <v>23</v>
      </c>
      <c r="T35" t="s">
        <v>4294</v>
      </c>
      <c r="U35" s="53" t="s">
        <v>851</v>
      </c>
      <c r="V35">
        <v>1</v>
      </c>
    </row>
    <row r="36" spans="1:22" x14ac:dyDescent="0.25">
      <c r="A36" t="s">
        <v>139</v>
      </c>
      <c r="B36" t="s">
        <v>112</v>
      </c>
      <c r="C36">
        <v>100</v>
      </c>
      <c r="D36">
        <v>2</v>
      </c>
      <c r="E36" t="s">
        <v>4289</v>
      </c>
      <c r="F36">
        <v>230</v>
      </c>
      <c r="G36">
        <v>30</v>
      </c>
      <c r="H36" t="s">
        <v>47</v>
      </c>
      <c r="I36" t="s">
        <v>4290</v>
      </c>
      <c r="J36" t="s">
        <v>4291</v>
      </c>
      <c r="K36" t="s">
        <v>4292</v>
      </c>
      <c r="L36" t="s">
        <v>4293</v>
      </c>
      <c r="M36" t="s">
        <v>4294</v>
      </c>
      <c r="N36" t="s">
        <v>1338</v>
      </c>
      <c r="O36" t="s">
        <v>1189</v>
      </c>
      <c r="P36" t="s">
        <v>1190</v>
      </c>
      <c r="Q36" t="s">
        <v>27</v>
      </c>
      <c r="R36" t="s">
        <v>24</v>
      </c>
      <c r="S36" t="s">
        <v>23</v>
      </c>
      <c r="T36" t="s">
        <v>4294</v>
      </c>
      <c r="U36" s="52" t="s">
        <v>34</v>
      </c>
      <c r="V36">
        <v>14</v>
      </c>
    </row>
    <row r="37" spans="1:22" x14ac:dyDescent="0.25">
      <c r="A37" t="s">
        <v>110</v>
      </c>
      <c r="B37" t="s">
        <v>146</v>
      </c>
      <c r="C37">
        <v>100</v>
      </c>
      <c r="D37">
        <v>2</v>
      </c>
      <c r="E37" t="s">
        <v>4295</v>
      </c>
      <c r="F37">
        <v>530</v>
      </c>
      <c r="G37">
        <v>30</v>
      </c>
      <c r="H37" t="s">
        <v>47</v>
      </c>
      <c r="I37" t="s">
        <v>4296</v>
      </c>
      <c r="J37" t="s">
        <v>4297</v>
      </c>
      <c r="K37" t="s">
        <v>1209</v>
      </c>
      <c r="L37" t="s">
        <v>4298</v>
      </c>
      <c r="M37" t="s">
        <v>4299</v>
      </c>
      <c r="N37" t="s">
        <v>1338</v>
      </c>
      <c r="O37" t="s">
        <v>1189</v>
      </c>
      <c r="P37" t="s">
        <v>1190</v>
      </c>
      <c r="Q37" t="s">
        <v>27</v>
      </c>
      <c r="R37" t="s">
        <v>24</v>
      </c>
      <c r="S37" t="s">
        <v>23</v>
      </c>
      <c r="T37" t="s">
        <v>4299</v>
      </c>
      <c r="U37" s="53" t="s">
        <v>35</v>
      </c>
      <c r="V37">
        <v>14</v>
      </c>
    </row>
    <row r="38" spans="1:22" x14ac:dyDescent="0.25">
      <c r="A38" t="s">
        <v>46</v>
      </c>
      <c r="B38" t="s">
        <v>56</v>
      </c>
      <c r="C38">
        <v>100</v>
      </c>
      <c r="D38">
        <v>2</v>
      </c>
      <c r="E38" t="s">
        <v>4295</v>
      </c>
      <c r="F38">
        <v>530</v>
      </c>
      <c r="G38">
        <v>30</v>
      </c>
      <c r="H38" t="s">
        <v>47</v>
      </c>
      <c r="I38" t="s">
        <v>4296</v>
      </c>
      <c r="J38" t="s">
        <v>4297</v>
      </c>
      <c r="K38" t="s">
        <v>1209</v>
      </c>
      <c r="L38" t="s">
        <v>4298</v>
      </c>
      <c r="M38" t="s">
        <v>4299</v>
      </c>
      <c r="N38" t="s">
        <v>1338</v>
      </c>
      <c r="O38" t="s">
        <v>1189</v>
      </c>
      <c r="P38" t="s">
        <v>1190</v>
      </c>
      <c r="Q38" t="s">
        <v>27</v>
      </c>
      <c r="R38" t="s">
        <v>24</v>
      </c>
      <c r="S38" t="s">
        <v>23</v>
      </c>
      <c r="T38" t="s">
        <v>4299</v>
      </c>
      <c r="U38" s="52" t="s">
        <v>148</v>
      </c>
      <c r="V38">
        <v>12</v>
      </c>
    </row>
    <row r="39" spans="1:22" x14ac:dyDescent="0.25">
      <c r="A39" t="s">
        <v>139</v>
      </c>
      <c r="B39" t="s">
        <v>112</v>
      </c>
      <c r="C39">
        <v>100</v>
      </c>
      <c r="D39">
        <v>2</v>
      </c>
      <c r="E39" t="s">
        <v>4295</v>
      </c>
      <c r="F39">
        <v>530</v>
      </c>
      <c r="G39">
        <v>30</v>
      </c>
      <c r="H39" t="s">
        <v>47</v>
      </c>
      <c r="I39" t="s">
        <v>4296</v>
      </c>
      <c r="J39" t="s">
        <v>4297</v>
      </c>
      <c r="K39" t="s">
        <v>1209</v>
      </c>
      <c r="L39" t="s">
        <v>4298</v>
      </c>
      <c r="M39" t="s">
        <v>4299</v>
      </c>
      <c r="N39" t="s">
        <v>1338</v>
      </c>
      <c r="O39" t="s">
        <v>1189</v>
      </c>
      <c r="P39" t="s">
        <v>1190</v>
      </c>
      <c r="Q39" t="s">
        <v>27</v>
      </c>
      <c r="R39" t="s">
        <v>24</v>
      </c>
      <c r="S39" t="s">
        <v>23</v>
      </c>
      <c r="T39" t="s">
        <v>4299</v>
      </c>
      <c r="U39" s="53" t="s">
        <v>149</v>
      </c>
      <c r="V39">
        <v>12</v>
      </c>
    </row>
    <row r="40" spans="1:22" x14ac:dyDescent="0.25">
      <c r="A40" t="s">
        <v>3728</v>
      </c>
      <c r="B40" t="s">
        <v>3729</v>
      </c>
      <c r="C40">
        <v>100</v>
      </c>
      <c r="D40">
        <v>1</v>
      </c>
      <c r="E40" t="s">
        <v>4300</v>
      </c>
      <c r="F40">
        <v>280</v>
      </c>
      <c r="G40">
        <v>30</v>
      </c>
      <c r="H40" t="s">
        <v>47</v>
      </c>
      <c r="I40" t="s">
        <v>4301</v>
      </c>
      <c r="J40" t="s">
        <v>4302</v>
      </c>
      <c r="K40" t="s">
        <v>1215</v>
      </c>
      <c r="L40" t="s">
        <v>4303</v>
      </c>
      <c r="M40" t="s">
        <v>4304</v>
      </c>
      <c r="N40" t="s">
        <v>1338</v>
      </c>
      <c r="O40" t="s">
        <v>1189</v>
      </c>
      <c r="P40" t="s">
        <v>1190</v>
      </c>
      <c r="Q40" t="s">
        <v>27</v>
      </c>
      <c r="R40" t="s">
        <v>24</v>
      </c>
      <c r="S40" t="s">
        <v>23</v>
      </c>
      <c r="T40" t="s">
        <v>4304</v>
      </c>
      <c r="U40" s="52" t="s">
        <v>4323</v>
      </c>
      <c r="V40">
        <v>1</v>
      </c>
    </row>
    <row r="41" spans="1:22" x14ac:dyDescent="0.25">
      <c r="A41" t="s">
        <v>3771</v>
      </c>
      <c r="B41" t="s">
        <v>3772</v>
      </c>
      <c r="C41">
        <v>100</v>
      </c>
      <c r="D41">
        <v>1</v>
      </c>
      <c r="E41" t="s">
        <v>4300</v>
      </c>
      <c r="F41">
        <v>280</v>
      </c>
      <c r="G41">
        <v>30</v>
      </c>
      <c r="H41" t="s">
        <v>47</v>
      </c>
      <c r="I41" t="s">
        <v>4301</v>
      </c>
      <c r="J41" t="s">
        <v>4302</v>
      </c>
      <c r="K41" t="s">
        <v>1215</v>
      </c>
      <c r="L41" t="s">
        <v>4303</v>
      </c>
      <c r="M41" t="s">
        <v>4304</v>
      </c>
      <c r="N41" t="s">
        <v>1338</v>
      </c>
      <c r="O41" t="s">
        <v>1189</v>
      </c>
      <c r="P41" t="s">
        <v>1190</v>
      </c>
      <c r="Q41" t="s">
        <v>27</v>
      </c>
      <c r="R41" t="s">
        <v>24</v>
      </c>
      <c r="S41" t="s">
        <v>23</v>
      </c>
      <c r="T41" t="s">
        <v>4304</v>
      </c>
      <c r="U41" s="53" t="s">
        <v>4324</v>
      </c>
      <c r="V41">
        <v>1</v>
      </c>
    </row>
    <row r="42" spans="1:22" x14ac:dyDescent="0.25">
      <c r="A42" t="s">
        <v>854</v>
      </c>
      <c r="B42" t="s">
        <v>855</v>
      </c>
      <c r="C42">
        <v>100</v>
      </c>
      <c r="D42">
        <v>1</v>
      </c>
      <c r="E42" t="s">
        <v>4300</v>
      </c>
      <c r="F42">
        <v>280</v>
      </c>
      <c r="G42">
        <v>30</v>
      </c>
      <c r="H42" t="s">
        <v>47</v>
      </c>
      <c r="I42" t="s">
        <v>4301</v>
      </c>
      <c r="J42" t="s">
        <v>4302</v>
      </c>
      <c r="K42" t="s">
        <v>1215</v>
      </c>
      <c r="L42" t="s">
        <v>4303</v>
      </c>
      <c r="M42" t="s">
        <v>4304</v>
      </c>
      <c r="N42" t="s">
        <v>1338</v>
      </c>
      <c r="O42" t="s">
        <v>1189</v>
      </c>
      <c r="P42" t="s">
        <v>1190</v>
      </c>
      <c r="Q42" t="s">
        <v>27</v>
      </c>
      <c r="R42" t="s">
        <v>24</v>
      </c>
      <c r="S42" t="s">
        <v>23</v>
      </c>
      <c r="T42" t="s">
        <v>4304</v>
      </c>
      <c r="U42" s="52" t="s">
        <v>278</v>
      </c>
      <c r="V42">
        <v>11</v>
      </c>
    </row>
    <row r="43" spans="1:22" x14ac:dyDescent="0.25">
      <c r="A43" t="s">
        <v>110</v>
      </c>
      <c r="B43" t="s">
        <v>146</v>
      </c>
      <c r="C43">
        <v>100</v>
      </c>
      <c r="D43">
        <v>2</v>
      </c>
      <c r="E43" t="s">
        <v>4305</v>
      </c>
      <c r="F43">
        <v>520</v>
      </c>
      <c r="G43">
        <v>20</v>
      </c>
      <c r="H43" t="s">
        <v>47</v>
      </c>
      <c r="I43" t="s">
        <v>4306</v>
      </c>
      <c r="J43" t="s">
        <v>4307</v>
      </c>
      <c r="K43" t="s">
        <v>1224</v>
      </c>
      <c r="L43" t="s">
        <v>4308</v>
      </c>
      <c r="M43" t="s">
        <v>4309</v>
      </c>
      <c r="N43" t="s">
        <v>1338</v>
      </c>
      <c r="O43" t="s">
        <v>1222</v>
      </c>
      <c r="P43" t="s">
        <v>1190</v>
      </c>
      <c r="Q43" t="s">
        <v>1191</v>
      </c>
      <c r="R43" t="s">
        <v>24</v>
      </c>
      <c r="S43" t="s">
        <v>23</v>
      </c>
      <c r="T43" t="s">
        <v>4310</v>
      </c>
      <c r="U43" s="53" t="s">
        <v>284</v>
      </c>
      <c r="V43">
        <v>11</v>
      </c>
    </row>
    <row r="44" spans="1:22" x14ac:dyDescent="0.25">
      <c r="A44" t="s">
        <v>46</v>
      </c>
      <c r="B44" t="s">
        <v>56</v>
      </c>
      <c r="C44">
        <v>100</v>
      </c>
      <c r="D44">
        <v>2</v>
      </c>
      <c r="E44" t="s">
        <v>4305</v>
      </c>
      <c r="F44">
        <v>520</v>
      </c>
      <c r="G44">
        <v>20</v>
      </c>
      <c r="H44" t="s">
        <v>47</v>
      </c>
      <c r="I44" t="s">
        <v>4306</v>
      </c>
      <c r="J44" t="s">
        <v>4307</v>
      </c>
      <c r="K44" t="s">
        <v>1224</v>
      </c>
      <c r="L44" t="s">
        <v>4308</v>
      </c>
      <c r="M44" t="s">
        <v>4309</v>
      </c>
      <c r="N44" t="s">
        <v>1338</v>
      </c>
      <c r="O44" t="s">
        <v>1222</v>
      </c>
      <c r="P44" t="s">
        <v>1190</v>
      </c>
      <c r="Q44" t="s">
        <v>1191</v>
      </c>
      <c r="R44" t="s">
        <v>24</v>
      </c>
      <c r="S44" t="s">
        <v>23</v>
      </c>
      <c r="T44" t="s">
        <v>4310</v>
      </c>
      <c r="U44" s="52" t="s">
        <v>279</v>
      </c>
      <c r="V44">
        <v>2</v>
      </c>
    </row>
    <row r="45" spans="1:22" x14ac:dyDescent="0.25">
      <c r="A45" t="s">
        <v>139</v>
      </c>
      <c r="B45" t="s">
        <v>112</v>
      </c>
      <c r="C45">
        <v>100</v>
      </c>
      <c r="D45">
        <v>2</v>
      </c>
      <c r="E45" t="s">
        <v>4305</v>
      </c>
      <c r="F45">
        <v>520</v>
      </c>
      <c r="G45">
        <v>20</v>
      </c>
      <c r="H45" t="s">
        <v>47</v>
      </c>
      <c r="I45" t="s">
        <v>4306</v>
      </c>
      <c r="J45" t="s">
        <v>4307</v>
      </c>
      <c r="K45" t="s">
        <v>1224</v>
      </c>
      <c r="L45" t="s">
        <v>4308</v>
      </c>
      <c r="M45" t="s">
        <v>4309</v>
      </c>
      <c r="N45" t="s">
        <v>1338</v>
      </c>
      <c r="O45" t="s">
        <v>1222</v>
      </c>
      <c r="P45" t="s">
        <v>1190</v>
      </c>
      <c r="Q45" t="s">
        <v>1191</v>
      </c>
      <c r="R45" t="s">
        <v>24</v>
      </c>
      <c r="S45" t="s">
        <v>23</v>
      </c>
      <c r="T45" t="s">
        <v>4311</v>
      </c>
      <c r="U45" s="53" t="s">
        <v>285</v>
      </c>
      <c r="V45">
        <v>2</v>
      </c>
    </row>
    <row r="46" spans="1:22" x14ac:dyDescent="0.25">
      <c r="A46" t="s">
        <v>34</v>
      </c>
      <c r="B46" t="s">
        <v>35</v>
      </c>
      <c r="C46">
        <v>65</v>
      </c>
      <c r="D46">
        <v>1</v>
      </c>
      <c r="E46" t="s">
        <v>4312</v>
      </c>
      <c r="F46">
        <v>220</v>
      </c>
      <c r="G46">
        <v>20</v>
      </c>
      <c r="H46" t="s">
        <v>47</v>
      </c>
      <c r="I46" t="s">
        <v>4313</v>
      </c>
      <c r="J46" t="s">
        <v>4314</v>
      </c>
      <c r="K46" t="s">
        <v>2961</v>
      </c>
      <c r="L46" t="s">
        <v>4315</v>
      </c>
      <c r="M46" t="s">
        <v>4316</v>
      </c>
      <c r="N46" t="s">
        <v>1338</v>
      </c>
      <c r="O46" t="s">
        <v>1222</v>
      </c>
      <c r="P46" t="s">
        <v>1190</v>
      </c>
      <c r="Q46" t="s">
        <v>1191</v>
      </c>
      <c r="R46" t="s">
        <v>24</v>
      </c>
      <c r="S46" t="s">
        <v>23</v>
      </c>
      <c r="T46" t="s">
        <v>4317</v>
      </c>
      <c r="U46" s="52" t="s">
        <v>280</v>
      </c>
      <c r="V46">
        <v>7</v>
      </c>
    </row>
    <row r="47" spans="1:22" x14ac:dyDescent="0.25">
      <c r="A47" t="s">
        <v>254</v>
      </c>
      <c r="B47" t="s">
        <v>255</v>
      </c>
      <c r="C47">
        <v>100</v>
      </c>
      <c r="D47">
        <v>1</v>
      </c>
      <c r="E47" t="s">
        <v>4312</v>
      </c>
      <c r="F47">
        <v>220</v>
      </c>
      <c r="G47">
        <v>20</v>
      </c>
      <c r="H47" t="s">
        <v>47</v>
      </c>
      <c r="I47" t="s">
        <v>4313</v>
      </c>
      <c r="J47" t="s">
        <v>4314</v>
      </c>
      <c r="K47" t="s">
        <v>2961</v>
      </c>
      <c r="L47" t="s">
        <v>4315</v>
      </c>
      <c r="M47" t="s">
        <v>4316</v>
      </c>
      <c r="N47" t="s">
        <v>1338</v>
      </c>
      <c r="O47" t="s">
        <v>1222</v>
      </c>
      <c r="P47" t="s">
        <v>1190</v>
      </c>
      <c r="Q47" t="s">
        <v>1191</v>
      </c>
      <c r="R47" t="s">
        <v>24</v>
      </c>
      <c r="S47" t="s">
        <v>23</v>
      </c>
      <c r="T47" t="s">
        <v>4317</v>
      </c>
      <c r="U47" s="53" t="s">
        <v>286</v>
      </c>
      <c r="V47">
        <v>7</v>
      </c>
    </row>
    <row r="48" spans="1:22" x14ac:dyDescent="0.25">
      <c r="A48" t="s">
        <v>854</v>
      </c>
      <c r="B48" t="s">
        <v>855</v>
      </c>
      <c r="C48">
        <v>100</v>
      </c>
      <c r="D48">
        <v>1</v>
      </c>
      <c r="E48" t="s">
        <v>4312</v>
      </c>
      <c r="F48">
        <v>220</v>
      </c>
      <c r="G48">
        <v>20</v>
      </c>
      <c r="H48" t="s">
        <v>47</v>
      </c>
      <c r="I48" t="s">
        <v>4313</v>
      </c>
      <c r="J48" t="s">
        <v>4314</v>
      </c>
      <c r="K48" t="s">
        <v>2961</v>
      </c>
      <c r="L48" t="s">
        <v>4315</v>
      </c>
      <c r="M48" t="s">
        <v>4316</v>
      </c>
      <c r="N48" t="s">
        <v>1338</v>
      </c>
      <c r="O48" t="s">
        <v>1222</v>
      </c>
      <c r="P48" t="s">
        <v>1190</v>
      </c>
      <c r="Q48" t="s">
        <v>1191</v>
      </c>
      <c r="R48" t="s">
        <v>24</v>
      </c>
      <c r="S48" t="s">
        <v>23</v>
      </c>
      <c r="T48" t="s">
        <v>4317</v>
      </c>
      <c r="U48" s="52" t="s">
        <v>30</v>
      </c>
      <c r="V48">
        <v>26</v>
      </c>
    </row>
    <row r="49" spans="1:22" x14ac:dyDescent="0.25">
      <c r="A49" t="s">
        <v>3728</v>
      </c>
      <c r="B49" t="s">
        <v>3729</v>
      </c>
      <c r="C49">
        <v>100</v>
      </c>
      <c r="D49">
        <v>1</v>
      </c>
      <c r="E49" t="s">
        <v>4318</v>
      </c>
      <c r="F49">
        <v>280</v>
      </c>
      <c r="G49">
        <v>30</v>
      </c>
      <c r="H49" t="s">
        <v>47</v>
      </c>
      <c r="I49" t="s">
        <v>4319</v>
      </c>
      <c r="J49" t="s">
        <v>4320</v>
      </c>
      <c r="K49" t="s">
        <v>1441</v>
      </c>
      <c r="L49" t="s">
        <v>4321</v>
      </c>
      <c r="M49" t="s">
        <v>4322</v>
      </c>
      <c r="N49" t="s">
        <v>1338</v>
      </c>
      <c r="O49" t="s">
        <v>1189</v>
      </c>
      <c r="P49" t="s">
        <v>1190</v>
      </c>
      <c r="Q49" t="s">
        <v>27</v>
      </c>
      <c r="R49" t="s">
        <v>24</v>
      </c>
      <c r="S49" t="s">
        <v>23</v>
      </c>
      <c r="T49" t="s">
        <v>4322</v>
      </c>
      <c r="U49" s="53" t="s">
        <v>31</v>
      </c>
      <c r="V49">
        <v>26</v>
      </c>
    </row>
    <row r="50" spans="1:22" x14ac:dyDescent="0.25">
      <c r="A50" t="s">
        <v>850</v>
      </c>
      <c r="B50" t="s">
        <v>851</v>
      </c>
      <c r="C50">
        <v>100</v>
      </c>
      <c r="D50">
        <v>1</v>
      </c>
      <c r="E50" t="s">
        <v>4318</v>
      </c>
      <c r="F50">
        <v>280</v>
      </c>
      <c r="G50">
        <v>30</v>
      </c>
      <c r="H50" t="s">
        <v>47</v>
      </c>
      <c r="I50" t="s">
        <v>4319</v>
      </c>
      <c r="J50" t="s">
        <v>4320</v>
      </c>
      <c r="K50" t="s">
        <v>1441</v>
      </c>
      <c r="L50" t="s">
        <v>4321</v>
      </c>
      <c r="M50" t="s">
        <v>4322</v>
      </c>
      <c r="N50" t="s">
        <v>1338</v>
      </c>
      <c r="O50" t="s">
        <v>1189</v>
      </c>
      <c r="P50" t="s">
        <v>1190</v>
      </c>
      <c r="Q50" t="s">
        <v>27</v>
      </c>
      <c r="R50" t="s">
        <v>24</v>
      </c>
      <c r="S50" t="s">
        <v>23</v>
      </c>
      <c r="T50" t="s">
        <v>4322</v>
      </c>
      <c r="U50" s="52" t="s">
        <v>28</v>
      </c>
      <c r="V50">
        <v>19</v>
      </c>
    </row>
    <row r="51" spans="1:22" x14ac:dyDescent="0.25">
      <c r="A51" t="s">
        <v>4323</v>
      </c>
      <c r="B51" t="s">
        <v>4324</v>
      </c>
      <c r="C51">
        <v>100</v>
      </c>
      <c r="D51">
        <v>1</v>
      </c>
      <c r="E51" t="s">
        <v>4318</v>
      </c>
      <c r="F51">
        <v>280</v>
      </c>
      <c r="G51">
        <v>30</v>
      </c>
      <c r="H51" t="s">
        <v>47</v>
      </c>
      <c r="I51" t="s">
        <v>4319</v>
      </c>
      <c r="J51" t="s">
        <v>4320</v>
      </c>
      <c r="K51" t="s">
        <v>1441</v>
      </c>
      <c r="L51" t="s">
        <v>4321</v>
      </c>
      <c r="M51" t="s">
        <v>4322</v>
      </c>
      <c r="N51" t="s">
        <v>1338</v>
      </c>
      <c r="O51" t="s">
        <v>1189</v>
      </c>
      <c r="P51" t="s">
        <v>1190</v>
      </c>
      <c r="Q51" t="s">
        <v>27</v>
      </c>
      <c r="R51" t="s">
        <v>24</v>
      </c>
      <c r="S51" t="s">
        <v>23</v>
      </c>
      <c r="T51" t="s">
        <v>4322</v>
      </c>
      <c r="U51" s="53" t="s">
        <v>29</v>
      </c>
      <c r="V51">
        <v>19</v>
      </c>
    </row>
    <row r="52" spans="1:22" x14ac:dyDescent="0.25">
      <c r="A52" t="s">
        <v>46</v>
      </c>
      <c r="B52" t="s">
        <v>56</v>
      </c>
      <c r="C52">
        <v>66.333333333333329</v>
      </c>
      <c r="D52">
        <v>3</v>
      </c>
      <c r="E52" t="s">
        <v>4325</v>
      </c>
      <c r="F52">
        <v>250</v>
      </c>
      <c r="G52">
        <v>0</v>
      </c>
      <c r="H52" t="s">
        <v>22</v>
      </c>
      <c r="I52" t="s">
        <v>4326</v>
      </c>
      <c r="J52" t="s">
        <v>1315</v>
      </c>
      <c r="K52" t="s">
        <v>23</v>
      </c>
      <c r="L52" t="s">
        <v>24</v>
      </c>
      <c r="M52" t="s">
        <v>23</v>
      </c>
      <c r="N52" t="s">
        <v>23</v>
      </c>
      <c r="O52" t="s">
        <v>25</v>
      </c>
      <c r="P52" t="s">
        <v>26</v>
      </c>
      <c r="Q52" t="s">
        <v>23</v>
      </c>
      <c r="R52" t="s">
        <v>24</v>
      </c>
      <c r="S52" t="s">
        <v>23</v>
      </c>
      <c r="T52" t="s">
        <v>4327</v>
      </c>
      <c r="U52" s="52" t="s">
        <v>20</v>
      </c>
      <c r="V52">
        <v>16</v>
      </c>
    </row>
    <row r="53" spans="1:22" x14ac:dyDescent="0.25">
      <c r="A53" t="s">
        <v>237</v>
      </c>
      <c r="B53" t="s">
        <v>238</v>
      </c>
      <c r="C53">
        <v>40</v>
      </c>
      <c r="D53">
        <v>8</v>
      </c>
      <c r="E53" t="s">
        <v>4328</v>
      </c>
      <c r="F53">
        <v>1650</v>
      </c>
      <c r="G53">
        <v>50</v>
      </c>
      <c r="H53" t="s">
        <v>1247</v>
      </c>
      <c r="I53" t="s">
        <v>4329</v>
      </c>
      <c r="J53" t="s">
        <v>4330</v>
      </c>
      <c r="K53" t="s">
        <v>4331</v>
      </c>
      <c r="L53" t="s">
        <v>4332</v>
      </c>
      <c r="M53" t="s">
        <v>4333</v>
      </c>
      <c r="N53" t="s">
        <v>1338</v>
      </c>
      <c r="O53" t="s">
        <v>1222</v>
      </c>
      <c r="P53" t="s">
        <v>4334</v>
      </c>
      <c r="Q53" t="s">
        <v>1191</v>
      </c>
      <c r="R53" t="s">
        <v>24</v>
      </c>
      <c r="S53" t="s">
        <v>23</v>
      </c>
      <c r="T53" t="s">
        <v>4335</v>
      </c>
      <c r="U53" s="53" t="s">
        <v>21</v>
      </c>
      <c r="V53">
        <v>16</v>
      </c>
    </row>
    <row r="54" spans="1:22" x14ac:dyDescent="0.25">
      <c r="A54" t="s">
        <v>250</v>
      </c>
      <c r="B54" t="s">
        <v>4336</v>
      </c>
      <c r="C54">
        <v>40</v>
      </c>
      <c r="D54">
        <v>8</v>
      </c>
      <c r="E54" t="s">
        <v>4328</v>
      </c>
      <c r="F54">
        <v>1650</v>
      </c>
      <c r="G54">
        <v>50</v>
      </c>
      <c r="H54" t="s">
        <v>1247</v>
      </c>
      <c r="I54" t="s">
        <v>4329</v>
      </c>
      <c r="J54" t="s">
        <v>4330</v>
      </c>
      <c r="K54" t="s">
        <v>4331</v>
      </c>
      <c r="L54" t="s">
        <v>4332</v>
      </c>
      <c r="M54" t="s">
        <v>4333</v>
      </c>
      <c r="N54" t="s">
        <v>1338</v>
      </c>
      <c r="O54" t="s">
        <v>1222</v>
      </c>
      <c r="P54" t="s">
        <v>4334</v>
      </c>
      <c r="Q54" t="s">
        <v>1191</v>
      </c>
      <c r="R54" t="s">
        <v>24</v>
      </c>
      <c r="S54" t="s">
        <v>23</v>
      </c>
      <c r="T54" t="s">
        <v>4335</v>
      </c>
      <c r="U54" s="52" t="s">
        <v>115</v>
      </c>
      <c r="V54">
        <v>41</v>
      </c>
    </row>
    <row r="55" spans="1:22" x14ac:dyDescent="0.25">
      <c r="A55" t="s">
        <v>200</v>
      </c>
      <c r="B55" t="s">
        <v>201</v>
      </c>
      <c r="C55">
        <v>40</v>
      </c>
      <c r="D55">
        <v>8</v>
      </c>
      <c r="E55" t="s">
        <v>4328</v>
      </c>
      <c r="F55">
        <v>1650</v>
      </c>
      <c r="G55">
        <v>50</v>
      </c>
      <c r="H55" t="s">
        <v>1247</v>
      </c>
      <c r="I55" t="s">
        <v>4329</v>
      </c>
      <c r="J55" t="s">
        <v>4330</v>
      </c>
      <c r="K55" t="s">
        <v>4331</v>
      </c>
      <c r="L55" t="s">
        <v>4332</v>
      </c>
      <c r="M55" t="s">
        <v>4333</v>
      </c>
      <c r="N55" t="s">
        <v>1338</v>
      </c>
      <c r="O55" t="s">
        <v>1222</v>
      </c>
      <c r="P55" t="s">
        <v>4334</v>
      </c>
      <c r="Q55" t="s">
        <v>1191</v>
      </c>
      <c r="R55" t="s">
        <v>24</v>
      </c>
      <c r="S55" t="s">
        <v>23</v>
      </c>
      <c r="T55" t="s">
        <v>4335</v>
      </c>
      <c r="U55" s="53" t="s">
        <v>116</v>
      </c>
      <c r="V55">
        <v>39</v>
      </c>
    </row>
    <row r="56" spans="1:22" x14ac:dyDescent="0.25">
      <c r="A56" t="s">
        <v>42</v>
      </c>
      <c r="B56" t="s">
        <v>43</v>
      </c>
      <c r="C56">
        <v>40</v>
      </c>
      <c r="D56">
        <v>16</v>
      </c>
      <c r="E56" t="s">
        <v>4328</v>
      </c>
      <c r="F56">
        <v>1650</v>
      </c>
      <c r="G56">
        <v>50</v>
      </c>
      <c r="H56" t="s">
        <v>1247</v>
      </c>
      <c r="I56" t="s">
        <v>4329</v>
      </c>
      <c r="J56" t="s">
        <v>4330</v>
      </c>
      <c r="K56" t="s">
        <v>4331</v>
      </c>
      <c r="L56" t="s">
        <v>4332</v>
      </c>
      <c r="M56" t="s">
        <v>4333</v>
      </c>
      <c r="N56" t="s">
        <v>1338</v>
      </c>
      <c r="O56" t="s">
        <v>1222</v>
      </c>
      <c r="P56" t="s">
        <v>4334</v>
      </c>
      <c r="Q56" t="s">
        <v>1191</v>
      </c>
      <c r="R56" t="s">
        <v>24</v>
      </c>
      <c r="S56" t="s">
        <v>23</v>
      </c>
      <c r="T56" t="s">
        <v>4335</v>
      </c>
      <c r="U56" s="53" t="s">
        <v>4134</v>
      </c>
      <c r="V56">
        <v>1</v>
      </c>
    </row>
    <row r="57" spans="1:22" x14ac:dyDescent="0.25">
      <c r="A57" t="s">
        <v>115</v>
      </c>
      <c r="B57" t="s">
        <v>116</v>
      </c>
      <c r="C57">
        <v>33.166666666666664</v>
      </c>
      <c r="D57">
        <v>6</v>
      </c>
      <c r="E57" t="s">
        <v>4337</v>
      </c>
      <c r="F57">
        <v>249.2</v>
      </c>
      <c r="G57">
        <v>26</v>
      </c>
      <c r="H57" t="s">
        <v>47</v>
      </c>
      <c r="I57" t="s">
        <v>3064</v>
      </c>
      <c r="J57" t="s">
        <v>3065</v>
      </c>
      <c r="K57" t="s">
        <v>2984</v>
      </c>
      <c r="L57" t="s">
        <v>3066</v>
      </c>
      <c r="M57" t="s">
        <v>4338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4338</v>
      </c>
      <c r="U57" s="53" t="s">
        <v>340</v>
      </c>
      <c r="V57">
        <v>1</v>
      </c>
    </row>
    <row r="58" spans="1:22" x14ac:dyDescent="0.25">
      <c r="A58" t="s">
        <v>46</v>
      </c>
      <c r="B58" t="s">
        <v>56</v>
      </c>
      <c r="C58">
        <v>66.333333333333329</v>
      </c>
      <c r="D58">
        <v>3</v>
      </c>
      <c r="E58" t="s">
        <v>4339</v>
      </c>
      <c r="F58">
        <v>239</v>
      </c>
      <c r="G58">
        <v>41</v>
      </c>
      <c r="H58" t="s">
        <v>22</v>
      </c>
      <c r="I58" t="s">
        <v>4147</v>
      </c>
      <c r="J58" t="s">
        <v>4148</v>
      </c>
      <c r="K58" t="s">
        <v>4149</v>
      </c>
      <c r="L58" t="s">
        <v>4150</v>
      </c>
      <c r="M58" t="s">
        <v>4340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4341</v>
      </c>
      <c r="U58" s="52" t="s">
        <v>3809</v>
      </c>
      <c r="V58">
        <v>5</v>
      </c>
    </row>
    <row r="59" spans="1:22" x14ac:dyDescent="0.25">
      <c r="A59" t="s">
        <v>139</v>
      </c>
      <c r="B59" t="s">
        <v>112</v>
      </c>
      <c r="C59">
        <v>66</v>
      </c>
      <c r="D59">
        <v>1</v>
      </c>
      <c r="E59" t="s">
        <v>4342</v>
      </c>
      <c r="F59">
        <v>220</v>
      </c>
      <c r="G59">
        <v>0</v>
      </c>
      <c r="H59" t="s">
        <v>1162</v>
      </c>
      <c r="I59" t="s">
        <v>4343</v>
      </c>
      <c r="J59" t="s">
        <v>336</v>
      </c>
      <c r="K59" t="s">
        <v>23</v>
      </c>
      <c r="L59" t="s">
        <v>24</v>
      </c>
      <c r="M59" t="s">
        <v>4344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23</v>
      </c>
      <c r="T59" t="s">
        <v>4344</v>
      </c>
      <c r="U59" s="53" t="s">
        <v>3810</v>
      </c>
      <c r="V59">
        <v>5</v>
      </c>
    </row>
    <row r="60" spans="1:22" x14ac:dyDescent="0.25">
      <c r="A60" t="s">
        <v>110</v>
      </c>
      <c r="B60" t="s">
        <v>1205</v>
      </c>
      <c r="C60">
        <v>66</v>
      </c>
      <c r="D60">
        <v>1</v>
      </c>
      <c r="E60" t="s">
        <v>4342</v>
      </c>
      <c r="F60">
        <v>220</v>
      </c>
      <c r="G60">
        <v>0</v>
      </c>
      <c r="H60" t="s">
        <v>1162</v>
      </c>
      <c r="I60" t="s">
        <v>4343</v>
      </c>
      <c r="J60" t="s">
        <v>336</v>
      </c>
      <c r="K60" t="s">
        <v>23</v>
      </c>
      <c r="L60" t="s">
        <v>24</v>
      </c>
      <c r="M60" t="s">
        <v>4344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23</v>
      </c>
      <c r="T60" t="s">
        <v>4344</v>
      </c>
      <c r="U60" s="52" t="s">
        <v>849</v>
      </c>
      <c r="V60">
        <v>4</v>
      </c>
    </row>
    <row r="61" spans="1:22" x14ac:dyDescent="0.25">
      <c r="A61" t="s">
        <v>46</v>
      </c>
      <c r="B61" t="s">
        <v>56</v>
      </c>
      <c r="C61">
        <v>67</v>
      </c>
      <c r="D61">
        <v>1</v>
      </c>
      <c r="E61" t="s">
        <v>4342</v>
      </c>
      <c r="F61">
        <v>220</v>
      </c>
      <c r="G61">
        <v>0</v>
      </c>
      <c r="H61" t="s">
        <v>1162</v>
      </c>
      <c r="I61" t="s">
        <v>4343</v>
      </c>
      <c r="J61" t="s">
        <v>336</v>
      </c>
      <c r="K61" t="s">
        <v>23</v>
      </c>
      <c r="L61" t="s">
        <v>24</v>
      </c>
      <c r="M61" t="s">
        <v>4344</v>
      </c>
      <c r="N61" t="s">
        <v>23</v>
      </c>
      <c r="O61" t="s">
        <v>32</v>
      </c>
      <c r="P61" t="s">
        <v>26</v>
      </c>
      <c r="Q61" t="s">
        <v>33</v>
      </c>
      <c r="R61" t="s">
        <v>24</v>
      </c>
      <c r="S61" t="s">
        <v>23</v>
      </c>
      <c r="T61" t="s">
        <v>4344</v>
      </c>
      <c r="U61" s="53" t="s">
        <v>4354</v>
      </c>
      <c r="V61">
        <v>4</v>
      </c>
    </row>
    <row r="62" spans="1:22" x14ac:dyDescent="0.25">
      <c r="A62" t="s">
        <v>4345</v>
      </c>
      <c r="B62" t="s">
        <v>4346</v>
      </c>
      <c r="C62">
        <v>0</v>
      </c>
      <c r="D62">
        <v>1</v>
      </c>
      <c r="E62" t="s">
        <v>4347</v>
      </c>
      <c r="F62">
        <v>0</v>
      </c>
      <c r="G62">
        <v>0</v>
      </c>
      <c r="H62" t="s">
        <v>47</v>
      </c>
      <c r="I62" t="s">
        <v>4348</v>
      </c>
      <c r="J62" t="s">
        <v>4349</v>
      </c>
      <c r="K62" t="s">
        <v>4350</v>
      </c>
      <c r="L62" t="s">
        <v>4351</v>
      </c>
      <c r="M62" t="s">
        <v>4352</v>
      </c>
      <c r="N62" t="s">
        <v>1338</v>
      </c>
      <c r="O62" t="s">
        <v>1222</v>
      </c>
      <c r="P62" t="s">
        <v>1190</v>
      </c>
      <c r="Q62" t="s">
        <v>1191</v>
      </c>
      <c r="R62" t="s">
        <v>4353</v>
      </c>
      <c r="S62" t="s">
        <v>23</v>
      </c>
      <c r="T62" t="s">
        <v>4352</v>
      </c>
      <c r="U62" s="52" t="s">
        <v>4345</v>
      </c>
      <c r="V62">
        <v>1</v>
      </c>
    </row>
    <row r="63" spans="1:22" x14ac:dyDescent="0.25">
      <c r="A63" t="s">
        <v>849</v>
      </c>
      <c r="B63" t="s">
        <v>4354</v>
      </c>
      <c r="C63">
        <v>0</v>
      </c>
      <c r="D63">
        <v>4</v>
      </c>
      <c r="E63" t="s">
        <v>4347</v>
      </c>
      <c r="F63">
        <v>0</v>
      </c>
      <c r="G63">
        <v>0</v>
      </c>
      <c r="H63" t="s">
        <v>47</v>
      </c>
      <c r="I63" t="s">
        <v>4348</v>
      </c>
      <c r="J63" t="s">
        <v>4349</v>
      </c>
      <c r="K63" t="s">
        <v>4350</v>
      </c>
      <c r="L63" t="s">
        <v>4351</v>
      </c>
      <c r="M63" t="s">
        <v>4352</v>
      </c>
      <c r="N63" t="s">
        <v>1338</v>
      </c>
      <c r="O63" t="s">
        <v>1222</v>
      </c>
      <c r="P63" t="s">
        <v>1190</v>
      </c>
      <c r="Q63" t="s">
        <v>1191</v>
      </c>
      <c r="R63" t="s">
        <v>4353</v>
      </c>
      <c r="S63" t="s">
        <v>23</v>
      </c>
      <c r="T63" t="s">
        <v>4352</v>
      </c>
      <c r="U63" s="53" t="s">
        <v>4346</v>
      </c>
      <c r="V63">
        <v>1</v>
      </c>
    </row>
    <row r="64" spans="1:22" x14ac:dyDescent="0.25">
      <c r="A64" t="s">
        <v>248</v>
      </c>
      <c r="B64" t="s">
        <v>4355</v>
      </c>
      <c r="C64">
        <v>0</v>
      </c>
      <c r="D64">
        <v>5</v>
      </c>
      <c r="E64" t="s">
        <v>4347</v>
      </c>
      <c r="F64">
        <v>0</v>
      </c>
      <c r="G64">
        <v>0</v>
      </c>
      <c r="H64" t="s">
        <v>47</v>
      </c>
      <c r="I64" t="s">
        <v>4348</v>
      </c>
      <c r="J64" t="s">
        <v>4349</v>
      </c>
      <c r="K64" t="s">
        <v>4350</v>
      </c>
      <c r="L64" t="s">
        <v>4351</v>
      </c>
      <c r="M64" t="s">
        <v>4352</v>
      </c>
      <c r="N64" t="s">
        <v>1338</v>
      </c>
      <c r="O64" t="s">
        <v>1222</v>
      </c>
      <c r="P64" t="s">
        <v>1190</v>
      </c>
      <c r="Q64" t="s">
        <v>1191</v>
      </c>
      <c r="R64" t="s">
        <v>4353</v>
      </c>
      <c r="S64" t="s">
        <v>23</v>
      </c>
      <c r="T64" t="s">
        <v>4352</v>
      </c>
      <c r="U64" s="52" t="s">
        <v>248</v>
      </c>
      <c r="V64">
        <v>5</v>
      </c>
    </row>
    <row r="65" spans="1:22" x14ac:dyDescent="0.25">
      <c r="A65" t="s">
        <v>110</v>
      </c>
      <c r="B65" t="s">
        <v>146</v>
      </c>
      <c r="C65">
        <v>0</v>
      </c>
      <c r="D65">
        <v>1</v>
      </c>
      <c r="E65" t="s">
        <v>4347</v>
      </c>
      <c r="F65">
        <v>0</v>
      </c>
      <c r="G65">
        <v>0</v>
      </c>
      <c r="H65" t="s">
        <v>47</v>
      </c>
      <c r="I65" t="s">
        <v>4348</v>
      </c>
      <c r="J65" t="s">
        <v>4349</v>
      </c>
      <c r="K65" t="s">
        <v>4350</v>
      </c>
      <c r="L65" t="s">
        <v>4351</v>
      </c>
      <c r="M65" t="s">
        <v>4352</v>
      </c>
      <c r="N65" t="s">
        <v>1338</v>
      </c>
      <c r="O65" t="s">
        <v>1222</v>
      </c>
      <c r="P65" t="s">
        <v>1190</v>
      </c>
      <c r="Q65" t="s">
        <v>1191</v>
      </c>
      <c r="R65" t="s">
        <v>4353</v>
      </c>
      <c r="S65" t="s">
        <v>23</v>
      </c>
      <c r="T65" t="s">
        <v>4352</v>
      </c>
      <c r="U65" s="53" t="s">
        <v>4355</v>
      </c>
      <c r="V65">
        <v>5</v>
      </c>
    </row>
    <row r="66" spans="1:22" x14ac:dyDescent="0.25">
      <c r="A66" t="s">
        <v>46</v>
      </c>
      <c r="B66" t="s">
        <v>56</v>
      </c>
      <c r="C66">
        <v>0</v>
      </c>
      <c r="D66">
        <v>1</v>
      </c>
      <c r="E66" t="s">
        <v>4347</v>
      </c>
      <c r="F66">
        <v>0</v>
      </c>
      <c r="G66">
        <v>0</v>
      </c>
      <c r="H66" t="s">
        <v>47</v>
      </c>
      <c r="I66" t="s">
        <v>4348</v>
      </c>
      <c r="J66" t="s">
        <v>4349</v>
      </c>
      <c r="K66" t="s">
        <v>4350</v>
      </c>
      <c r="L66" t="s">
        <v>4351</v>
      </c>
      <c r="M66" t="s">
        <v>4352</v>
      </c>
      <c r="N66" t="s">
        <v>1338</v>
      </c>
      <c r="O66" t="s">
        <v>1222</v>
      </c>
      <c r="P66" t="s">
        <v>1190</v>
      </c>
      <c r="Q66" t="s">
        <v>1191</v>
      </c>
      <c r="R66" t="s">
        <v>4353</v>
      </c>
      <c r="S66" t="s">
        <v>23</v>
      </c>
      <c r="T66" t="s">
        <v>4352</v>
      </c>
      <c r="U66" s="52" t="s">
        <v>3653</v>
      </c>
      <c r="V66">
        <v>1</v>
      </c>
    </row>
    <row r="67" spans="1:22" x14ac:dyDescent="0.25">
      <c r="A67" t="s">
        <v>34</v>
      </c>
      <c r="B67" t="s">
        <v>35</v>
      </c>
      <c r="C67">
        <v>0</v>
      </c>
      <c r="D67">
        <v>2</v>
      </c>
      <c r="E67" t="s">
        <v>4347</v>
      </c>
      <c r="F67">
        <v>0</v>
      </c>
      <c r="G67">
        <v>0</v>
      </c>
      <c r="H67" t="s">
        <v>47</v>
      </c>
      <c r="I67" t="s">
        <v>4348</v>
      </c>
      <c r="J67" t="s">
        <v>4349</v>
      </c>
      <c r="K67" t="s">
        <v>4350</v>
      </c>
      <c r="L67" t="s">
        <v>4351</v>
      </c>
      <c r="M67" t="s">
        <v>4352</v>
      </c>
      <c r="N67" t="s">
        <v>1338</v>
      </c>
      <c r="O67" t="s">
        <v>1222</v>
      </c>
      <c r="P67" t="s">
        <v>1190</v>
      </c>
      <c r="Q67" t="s">
        <v>1191</v>
      </c>
      <c r="R67" t="s">
        <v>4353</v>
      </c>
      <c r="S67" t="s">
        <v>23</v>
      </c>
      <c r="T67" t="s">
        <v>4352</v>
      </c>
      <c r="U67" s="53" t="s">
        <v>158</v>
      </c>
      <c r="V67">
        <v>1</v>
      </c>
    </row>
    <row r="68" spans="1:22" x14ac:dyDescent="0.25">
      <c r="A68" t="s">
        <v>36</v>
      </c>
      <c r="B68" t="s">
        <v>37</v>
      </c>
      <c r="C68">
        <v>0</v>
      </c>
      <c r="D68">
        <v>1</v>
      </c>
      <c r="E68" t="s">
        <v>4347</v>
      </c>
      <c r="F68">
        <v>0</v>
      </c>
      <c r="G68">
        <v>0</v>
      </c>
      <c r="H68" t="s">
        <v>47</v>
      </c>
      <c r="I68" t="s">
        <v>4348</v>
      </c>
      <c r="J68" t="s">
        <v>4349</v>
      </c>
      <c r="K68" t="s">
        <v>4350</v>
      </c>
      <c r="L68" t="s">
        <v>4351</v>
      </c>
      <c r="M68" t="s">
        <v>4352</v>
      </c>
      <c r="N68" t="s">
        <v>1338</v>
      </c>
      <c r="O68" t="s">
        <v>1222</v>
      </c>
      <c r="P68" t="s">
        <v>1190</v>
      </c>
      <c r="Q68" t="s">
        <v>1191</v>
      </c>
      <c r="R68" t="s">
        <v>4353</v>
      </c>
      <c r="S68" t="s">
        <v>23</v>
      </c>
      <c r="T68" t="s">
        <v>4352</v>
      </c>
      <c r="U68" s="52" t="s">
        <v>1309</v>
      </c>
      <c r="V68">
        <v>412</v>
      </c>
    </row>
    <row r="69" spans="1:22" x14ac:dyDescent="0.25">
      <c r="A69" t="s">
        <v>38</v>
      </c>
      <c r="B69" t="s">
        <v>39</v>
      </c>
      <c r="C69">
        <v>0</v>
      </c>
      <c r="D69">
        <v>1</v>
      </c>
      <c r="E69" t="s">
        <v>4347</v>
      </c>
      <c r="F69">
        <v>0</v>
      </c>
      <c r="G69">
        <v>0</v>
      </c>
      <c r="H69" t="s">
        <v>47</v>
      </c>
      <c r="I69" t="s">
        <v>4348</v>
      </c>
      <c r="J69" t="s">
        <v>4349</v>
      </c>
      <c r="K69" t="s">
        <v>4350</v>
      </c>
      <c r="L69" t="s">
        <v>4351</v>
      </c>
      <c r="M69" t="s">
        <v>4352</v>
      </c>
      <c r="N69" t="s">
        <v>1338</v>
      </c>
      <c r="O69" t="s">
        <v>1222</v>
      </c>
      <c r="P69" t="s">
        <v>1190</v>
      </c>
      <c r="Q69" t="s">
        <v>1191</v>
      </c>
      <c r="R69" t="s">
        <v>4353</v>
      </c>
      <c r="S69" t="s">
        <v>23</v>
      </c>
      <c r="T69" t="s">
        <v>4352</v>
      </c>
    </row>
    <row r="70" spans="1:22" x14ac:dyDescent="0.25">
      <c r="A70" t="s">
        <v>278</v>
      </c>
      <c r="B70" t="s">
        <v>284</v>
      </c>
      <c r="C70">
        <v>0</v>
      </c>
      <c r="D70">
        <v>1</v>
      </c>
      <c r="E70" t="s">
        <v>4347</v>
      </c>
      <c r="F70">
        <v>0</v>
      </c>
      <c r="G70">
        <v>0</v>
      </c>
      <c r="H70" t="s">
        <v>47</v>
      </c>
      <c r="I70" t="s">
        <v>4348</v>
      </c>
      <c r="J70" t="s">
        <v>4349</v>
      </c>
      <c r="K70" t="s">
        <v>4350</v>
      </c>
      <c r="L70" t="s">
        <v>4351</v>
      </c>
      <c r="M70" t="s">
        <v>4352</v>
      </c>
      <c r="N70" t="s">
        <v>1338</v>
      </c>
      <c r="O70" t="s">
        <v>1222</v>
      </c>
      <c r="P70" t="s">
        <v>1190</v>
      </c>
      <c r="Q70" t="s">
        <v>1191</v>
      </c>
      <c r="R70" t="s">
        <v>4353</v>
      </c>
      <c r="S70" t="s">
        <v>23</v>
      </c>
      <c r="T70" t="s">
        <v>4352</v>
      </c>
    </row>
    <row r="71" spans="1:22" x14ac:dyDescent="0.25">
      <c r="A71" t="s">
        <v>46</v>
      </c>
      <c r="B71" t="s">
        <v>56</v>
      </c>
      <c r="C71">
        <v>66.333333333333329</v>
      </c>
      <c r="D71">
        <v>3</v>
      </c>
      <c r="E71" t="s">
        <v>4356</v>
      </c>
      <c r="F71">
        <v>278</v>
      </c>
      <c r="G71">
        <v>35</v>
      </c>
      <c r="H71" t="s">
        <v>22</v>
      </c>
      <c r="I71" t="s">
        <v>4357</v>
      </c>
      <c r="J71" t="s">
        <v>4358</v>
      </c>
      <c r="K71" t="s">
        <v>1234</v>
      </c>
      <c r="L71" t="s">
        <v>4359</v>
      </c>
      <c r="M71" t="s">
        <v>4360</v>
      </c>
      <c r="N71" t="s">
        <v>23</v>
      </c>
      <c r="O71" t="s">
        <v>53</v>
      </c>
      <c r="P71" t="s">
        <v>54</v>
      </c>
      <c r="Q71" t="s">
        <v>55</v>
      </c>
      <c r="R71" t="s">
        <v>24</v>
      </c>
      <c r="S71" t="s">
        <v>23</v>
      </c>
      <c r="T71" t="s">
        <v>4361</v>
      </c>
    </row>
    <row r="72" spans="1:22" x14ac:dyDescent="0.25">
      <c r="A72" t="s">
        <v>30</v>
      </c>
      <c r="B72" t="s">
        <v>31</v>
      </c>
      <c r="C72">
        <v>50</v>
      </c>
      <c r="D72">
        <v>1</v>
      </c>
      <c r="E72" t="s">
        <v>4356</v>
      </c>
      <c r="F72">
        <v>278</v>
      </c>
      <c r="G72">
        <v>35</v>
      </c>
      <c r="H72" t="s">
        <v>22</v>
      </c>
      <c r="I72" t="s">
        <v>4357</v>
      </c>
      <c r="J72" t="s">
        <v>4358</v>
      </c>
      <c r="K72" t="s">
        <v>1234</v>
      </c>
      <c r="L72" t="s">
        <v>4359</v>
      </c>
      <c r="M72" t="s">
        <v>4360</v>
      </c>
      <c r="N72" t="s">
        <v>23</v>
      </c>
      <c r="O72" t="s">
        <v>53</v>
      </c>
      <c r="P72" t="s">
        <v>54</v>
      </c>
      <c r="Q72" t="s">
        <v>55</v>
      </c>
      <c r="R72" t="s">
        <v>24</v>
      </c>
      <c r="S72" t="s">
        <v>23</v>
      </c>
      <c r="T72" t="s">
        <v>4361</v>
      </c>
    </row>
    <row r="73" spans="1:22" x14ac:dyDescent="0.25">
      <c r="A73" t="s">
        <v>46</v>
      </c>
      <c r="B73" t="s">
        <v>56</v>
      </c>
      <c r="C73">
        <v>66.333333333333329</v>
      </c>
      <c r="D73">
        <v>3</v>
      </c>
      <c r="E73" t="s">
        <v>4362</v>
      </c>
      <c r="F73">
        <v>227</v>
      </c>
      <c r="G73">
        <v>29</v>
      </c>
      <c r="H73" t="s">
        <v>22</v>
      </c>
      <c r="I73" t="s">
        <v>4363</v>
      </c>
      <c r="J73" t="s">
        <v>4364</v>
      </c>
      <c r="K73" t="s">
        <v>1331</v>
      </c>
      <c r="L73" t="s">
        <v>4359</v>
      </c>
      <c r="M73" t="s">
        <v>4365</v>
      </c>
      <c r="N73" t="s">
        <v>23</v>
      </c>
      <c r="O73" t="s">
        <v>53</v>
      </c>
      <c r="P73" t="s">
        <v>54</v>
      </c>
      <c r="Q73" t="s">
        <v>55</v>
      </c>
      <c r="R73" t="s">
        <v>24</v>
      </c>
      <c r="S73" t="s">
        <v>23</v>
      </c>
      <c r="T73" t="s">
        <v>4365</v>
      </c>
    </row>
    <row r="74" spans="1:22" x14ac:dyDescent="0.25">
      <c r="A74" t="s">
        <v>46</v>
      </c>
      <c r="B74" t="s">
        <v>56</v>
      </c>
      <c r="C74">
        <v>66.333333333333329</v>
      </c>
      <c r="D74">
        <v>3</v>
      </c>
      <c r="E74" t="s">
        <v>4366</v>
      </c>
      <c r="F74">
        <v>227</v>
      </c>
      <c r="G74">
        <v>29</v>
      </c>
      <c r="H74" t="s">
        <v>22</v>
      </c>
      <c r="I74" t="s">
        <v>3959</v>
      </c>
      <c r="J74" t="s">
        <v>4364</v>
      </c>
      <c r="K74" t="s">
        <v>1331</v>
      </c>
      <c r="L74" t="s">
        <v>4367</v>
      </c>
      <c r="M74" t="s">
        <v>4368</v>
      </c>
      <c r="N74" t="s">
        <v>23</v>
      </c>
      <c r="O74" t="s">
        <v>53</v>
      </c>
      <c r="P74" t="s">
        <v>54</v>
      </c>
      <c r="Q74" t="s">
        <v>55</v>
      </c>
      <c r="R74" t="s">
        <v>24</v>
      </c>
      <c r="S74" t="s">
        <v>23</v>
      </c>
      <c r="T74" t="s">
        <v>4368</v>
      </c>
    </row>
    <row r="75" spans="1:22" x14ac:dyDescent="0.25">
      <c r="A75" t="s">
        <v>115</v>
      </c>
      <c r="B75" t="s">
        <v>116</v>
      </c>
      <c r="C75">
        <v>27.5</v>
      </c>
      <c r="D75">
        <v>4</v>
      </c>
      <c r="E75" t="s">
        <v>4369</v>
      </c>
      <c r="F75">
        <v>165</v>
      </c>
      <c r="G75">
        <v>0</v>
      </c>
      <c r="H75" t="s">
        <v>47</v>
      </c>
      <c r="I75" t="s">
        <v>4370</v>
      </c>
      <c r="J75" t="s">
        <v>4371</v>
      </c>
      <c r="K75" t="s">
        <v>1260</v>
      </c>
      <c r="L75" t="s">
        <v>1293</v>
      </c>
      <c r="M75" t="s">
        <v>4372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4373</v>
      </c>
    </row>
    <row r="76" spans="1:22" x14ac:dyDescent="0.25">
      <c r="A76" t="s">
        <v>20</v>
      </c>
      <c r="B76" t="s">
        <v>21</v>
      </c>
      <c r="C76">
        <v>50</v>
      </c>
      <c r="D76">
        <v>4</v>
      </c>
      <c r="E76" t="s">
        <v>4374</v>
      </c>
      <c r="F76">
        <v>510</v>
      </c>
      <c r="G76">
        <v>0</v>
      </c>
      <c r="H76" t="s">
        <v>47</v>
      </c>
      <c r="I76" t="s">
        <v>4375</v>
      </c>
      <c r="J76" t="s">
        <v>4376</v>
      </c>
      <c r="K76" t="s">
        <v>1441</v>
      </c>
      <c r="L76" t="s">
        <v>2697</v>
      </c>
      <c r="M76" t="s">
        <v>4373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23</v>
      </c>
      <c r="T76" t="s">
        <v>4377</v>
      </c>
    </row>
    <row r="77" spans="1:22" x14ac:dyDescent="0.25">
      <c r="A77" t="s">
        <v>28</v>
      </c>
      <c r="B77" t="s">
        <v>29</v>
      </c>
      <c r="C77">
        <v>50</v>
      </c>
      <c r="D77">
        <v>4</v>
      </c>
      <c r="E77" t="s">
        <v>4374</v>
      </c>
      <c r="F77">
        <v>510</v>
      </c>
      <c r="G77">
        <v>0</v>
      </c>
      <c r="H77" t="s">
        <v>47</v>
      </c>
      <c r="I77" t="s">
        <v>4375</v>
      </c>
      <c r="J77" t="s">
        <v>4376</v>
      </c>
      <c r="K77" t="s">
        <v>1441</v>
      </c>
      <c r="L77" t="s">
        <v>2697</v>
      </c>
      <c r="M77" t="s">
        <v>4373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23</v>
      </c>
      <c r="T77" t="s">
        <v>4377</v>
      </c>
    </row>
    <row r="78" spans="1:22" x14ac:dyDescent="0.25">
      <c r="A78" t="s">
        <v>30</v>
      </c>
      <c r="B78" t="s">
        <v>31</v>
      </c>
      <c r="C78">
        <v>50</v>
      </c>
      <c r="D78">
        <v>4</v>
      </c>
      <c r="E78" t="s">
        <v>4374</v>
      </c>
      <c r="F78">
        <v>510</v>
      </c>
      <c r="G78">
        <v>0</v>
      </c>
      <c r="H78" t="s">
        <v>47</v>
      </c>
      <c r="I78" t="s">
        <v>4375</v>
      </c>
      <c r="J78" t="s">
        <v>4376</v>
      </c>
      <c r="K78" t="s">
        <v>1441</v>
      </c>
      <c r="L78" t="s">
        <v>2697</v>
      </c>
      <c r="M78" t="s">
        <v>4373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23</v>
      </c>
      <c r="T78" t="s">
        <v>4377</v>
      </c>
    </row>
    <row r="79" spans="1:22" x14ac:dyDescent="0.25">
      <c r="A79" t="s">
        <v>115</v>
      </c>
      <c r="B79" t="s">
        <v>340</v>
      </c>
      <c r="C79">
        <v>45</v>
      </c>
      <c r="D79">
        <v>1</v>
      </c>
      <c r="E79" t="s">
        <v>4378</v>
      </c>
      <c r="F79">
        <v>90</v>
      </c>
      <c r="G79">
        <v>45</v>
      </c>
      <c r="H79" t="s">
        <v>1238</v>
      </c>
      <c r="I79" t="s">
        <v>4379</v>
      </c>
      <c r="J79" t="s">
        <v>4380</v>
      </c>
      <c r="K79" t="s">
        <v>4381</v>
      </c>
      <c r="L79" t="s">
        <v>4382</v>
      </c>
      <c r="M79" t="s">
        <v>4383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4383</v>
      </c>
    </row>
    <row r="80" spans="1:22" x14ac:dyDescent="0.25">
      <c r="A80" t="s">
        <v>20</v>
      </c>
      <c r="B80" t="s">
        <v>21</v>
      </c>
      <c r="C80">
        <v>50</v>
      </c>
      <c r="D80">
        <v>1</v>
      </c>
      <c r="E80" t="s">
        <v>4384</v>
      </c>
      <c r="F80">
        <v>211</v>
      </c>
      <c r="G80">
        <v>0</v>
      </c>
      <c r="H80" t="s">
        <v>47</v>
      </c>
      <c r="I80" t="s">
        <v>4385</v>
      </c>
      <c r="J80" t="s">
        <v>4386</v>
      </c>
      <c r="K80" t="s">
        <v>2709</v>
      </c>
      <c r="L80" t="s">
        <v>1237</v>
      </c>
      <c r="M80" t="s">
        <v>4387</v>
      </c>
      <c r="N80" t="s">
        <v>23</v>
      </c>
      <c r="O80" t="s">
        <v>53</v>
      </c>
      <c r="P80" t="s">
        <v>54</v>
      </c>
      <c r="Q80" t="s">
        <v>55</v>
      </c>
      <c r="R80" t="s">
        <v>24</v>
      </c>
      <c r="S80" t="s">
        <v>23</v>
      </c>
      <c r="T80" t="s">
        <v>4387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4384</v>
      </c>
      <c r="F81">
        <v>211</v>
      </c>
      <c r="G81">
        <v>0</v>
      </c>
      <c r="H81" t="s">
        <v>47</v>
      </c>
      <c r="I81" t="s">
        <v>4385</v>
      </c>
      <c r="J81" t="s">
        <v>4386</v>
      </c>
      <c r="K81" t="s">
        <v>2709</v>
      </c>
      <c r="L81" t="s">
        <v>1237</v>
      </c>
      <c r="M81" t="s">
        <v>4387</v>
      </c>
      <c r="N81" t="s">
        <v>23</v>
      </c>
      <c r="O81" t="s">
        <v>53</v>
      </c>
      <c r="P81" t="s">
        <v>54</v>
      </c>
      <c r="Q81" t="s">
        <v>55</v>
      </c>
      <c r="R81" t="s">
        <v>24</v>
      </c>
      <c r="S81" t="s">
        <v>23</v>
      </c>
      <c r="T81" t="s">
        <v>4387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4384</v>
      </c>
      <c r="F82">
        <v>211</v>
      </c>
      <c r="G82">
        <v>0</v>
      </c>
      <c r="H82" t="s">
        <v>47</v>
      </c>
      <c r="I82" t="s">
        <v>4385</v>
      </c>
      <c r="J82" t="s">
        <v>4386</v>
      </c>
      <c r="K82" t="s">
        <v>2709</v>
      </c>
      <c r="L82" t="s">
        <v>1237</v>
      </c>
      <c r="M82" t="s">
        <v>4387</v>
      </c>
      <c r="N82" t="s">
        <v>23</v>
      </c>
      <c r="O82" t="s">
        <v>53</v>
      </c>
      <c r="P82" t="s">
        <v>54</v>
      </c>
      <c r="Q82" t="s">
        <v>55</v>
      </c>
      <c r="R82" t="s">
        <v>24</v>
      </c>
      <c r="S82" t="s">
        <v>23</v>
      </c>
      <c r="T82" t="s">
        <v>4387</v>
      </c>
    </row>
    <row r="83" spans="1:20" x14ac:dyDescent="0.25">
      <c r="A83" t="s">
        <v>854</v>
      </c>
      <c r="B83" t="s">
        <v>855</v>
      </c>
      <c r="C83">
        <v>90</v>
      </c>
      <c r="D83">
        <v>1</v>
      </c>
      <c r="E83" t="s">
        <v>4384</v>
      </c>
      <c r="F83">
        <v>211</v>
      </c>
      <c r="G83">
        <v>0</v>
      </c>
      <c r="H83" t="s">
        <v>47</v>
      </c>
      <c r="I83" t="s">
        <v>4385</v>
      </c>
      <c r="J83" t="s">
        <v>4386</v>
      </c>
      <c r="K83" t="s">
        <v>2709</v>
      </c>
      <c r="L83" t="s">
        <v>1237</v>
      </c>
      <c r="M83" t="s">
        <v>4387</v>
      </c>
      <c r="N83" t="s">
        <v>23</v>
      </c>
      <c r="O83" t="s">
        <v>53</v>
      </c>
      <c r="P83" t="s">
        <v>54</v>
      </c>
      <c r="Q83" t="s">
        <v>55</v>
      </c>
      <c r="R83" t="s">
        <v>24</v>
      </c>
      <c r="S83" t="s">
        <v>23</v>
      </c>
      <c r="T83" t="s">
        <v>4387</v>
      </c>
    </row>
    <row r="84" spans="1:20" x14ac:dyDescent="0.25">
      <c r="A84" t="s">
        <v>34</v>
      </c>
      <c r="B84" t="s">
        <v>35</v>
      </c>
      <c r="C84">
        <v>40</v>
      </c>
      <c r="D84">
        <v>2</v>
      </c>
      <c r="E84" t="s">
        <v>4388</v>
      </c>
      <c r="F84">
        <v>420</v>
      </c>
      <c r="G84">
        <v>20</v>
      </c>
      <c r="H84" t="s">
        <v>47</v>
      </c>
      <c r="I84" t="s">
        <v>4389</v>
      </c>
      <c r="J84" t="s">
        <v>4390</v>
      </c>
      <c r="K84" t="s">
        <v>1180</v>
      </c>
      <c r="L84" t="s">
        <v>4391</v>
      </c>
      <c r="M84" t="s">
        <v>4392</v>
      </c>
      <c r="N84" t="s">
        <v>1338</v>
      </c>
      <c r="O84" t="s">
        <v>1222</v>
      </c>
      <c r="P84" t="s">
        <v>1190</v>
      </c>
      <c r="Q84" t="s">
        <v>1191</v>
      </c>
      <c r="R84" t="s">
        <v>24</v>
      </c>
      <c r="S84" t="s">
        <v>23</v>
      </c>
      <c r="T84" t="s">
        <v>4393</v>
      </c>
    </row>
    <row r="85" spans="1:20" x14ac:dyDescent="0.25">
      <c r="A85" t="s">
        <v>36</v>
      </c>
      <c r="B85" t="s">
        <v>37</v>
      </c>
      <c r="C85">
        <v>40</v>
      </c>
      <c r="D85">
        <v>1</v>
      </c>
      <c r="E85" t="s">
        <v>4388</v>
      </c>
      <c r="F85">
        <v>420</v>
      </c>
      <c r="G85">
        <v>20</v>
      </c>
      <c r="H85" t="s">
        <v>47</v>
      </c>
      <c r="I85" t="s">
        <v>4389</v>
      </c>
      <c r="J85" t="s">
        <v>4390</v>
      </c>
      <c r="K85" t="s">
        <v>1180</v>
      </c>
      <c r="L85" t="s">
        <v>4391</v>
      </c>
      <c r="M85" t="s">
        <v>4392</v>
      </c>
      <c r="N85" t="s">
        <v>1338</v>
      </c>
      <c r="O85" t="s">
        <v>1222</v>
      </c>
      <c r="P85" t="s">
        <v>1190</v>
      </c>
      <c r="Q85" t="s">
        <v>1191</v>
      </c>
      <c r="R85" t="s">
        <v>24</v>
      </c>
      <c r="S85" t="s">
        <v>23</v>
      </c>
      <c r="T85" t="s">
        <v>4394</v>
      </c>
    </row>
    <row r="86" spans="1:20" x14ac:dyDescent="0.25">
      <c r="A86" t="s">
        <v>148</v>
      </c>
      <c r="B86" t="s">
        <v>149</v>
      </c>
      <c r="C86">
        <v>40</v>
      </c>
      <c r="D86">
        <v>3</v>
      </c>
      <c r="E86" t="s">
        <v>4388</v>
      </c>
      <c r="F86">
        <v>420</v>
      </c>
      <c r="G86">
        <v>20</v>
      </c>
      <c r="H86" t="s">
        <v>47</v>
      </c>
      <c r="I86" t="s">
        <v>4389</v>
      </c>
      <c r="J86" t="s">
        <v>4390</v>
      </c>
      <c r="K86" t="s">
        <v>1180</v>
      </c>
      <c r="L86" t="s">
        <v>4391</v>
      </c>
      <c r="M86" t="s">
        <v>4392</v>
      </c>
      <c r="N86" t="s">
        <v>1338</v>
      </c>
      <c r="O86" t="s">
        <v>1222</v>
      </c>
      <c r="P86" t="s">
        <v>1190</v>
      </c>
      <c r="Q86" t="s">
        <v>1191</v>
      </c>
      <c r="R86" t="s">
        <v>24</v>
      </c>
      <c r="S86" t="s">
        <v>23</v>
      </c>
      <c r="T86" t="s">
        <v>4394</v>
      </c>
    </row>
    <row r="87" spans="1:20" x14ac:dyDescent="0.25">
      <c r="A87" t="s">
        <v>150</v>
      </c>
      <c r="B87" t="s">
        <v>151</v>
      </c>
      <c r="C87">
        <v>40</v>
      </c>
      <c r="D87">
        <v>2</v>
      </c>
      <c r="E87" t="s">
        <v>4388</v>
      </c>
      <c r="F87">
        <v>420</v>
      </c>
      <c r="G87">
        <v>20</v>
      </c>
      <c r="H87" t="s">
        <v>47</v>
      </c>
      <c r="I87" t="s">
        <v>4389</v>
      </c>
      <c r="J87" t="s">
        <v>4390</v>
      </c>
      <c r="K87" t="s">
        <v>1180</v>
      </c>
      <c r="L87" t="s">
        <v>4391</v>
      </c>
      <c r="M87" t="s">
        <v>4392</v>
      </c>
      <c r="N87" t="s">
        <v>1338</v>
      </c>
      <c r="O87" t="s">
        <v>1222</v>
      </c>
      <c r="P87" t="s">
        <v>1190</v>
      </c>
      <c r="Q87" t="s">
        <v>1191</v>
      </c>
      <c r="R87" t="s">
        <v>24</v>
      </c>
      <c r="S87" t="s">
        <v>23</v>
      </c>
      <c r="T87" t="s">
        <v>4394</v>
      </c>
    </row>
    <row r="88" spans="1:20" x14ac:dyDescent="0.25">
      <c r="A88" t="s">
        <v>38</v>
      </c>
      <c r="B88" t="s">
        <v>39</v>
      </c>
      <c r="C88">
        <v>40</v>
      </c>
      <c r="D88">
        <v>2</v>
      </c>
      <c r="E88" t="s">
        <v>4388</v>
      </c>
      <c r="F88">
        <v>420</v>
      </c>
      <c r="G88">
        <v>20</v>
      </c>
      <c r="H88" t="s">
        <v>47</v>
      </c>
      <c r="I88" t="s">
        <v>4389</v>
      </c>
      <c r="J88" t="s">
        <v>4390</v>
      </c>
      <c r="K88" t="s">
        <v>1180</v>
      </c>
      <c r="L88" t="s">
        <v>4391</v>
      </c>
      <c r="M88" t="s">
        <v>4392</v>
      </c>
      <c r="N88" t="s">
        <v>1338</v>
      </c>
      <c r="O88" t="s">
        <v>1222</v>
      </c>
      <c r="P88" t="s">
        <v>1190</v>
      </c>
      <c r="Q88" t="s">
        <v>1191</v>
      </c>
      <c r="R88" t="s">
        <v>24</v>
      </c>
      <c r="S88" t="s">
        <v>23</v>
      </c>
      <c r="T88" t="s">
        <v>4394</v>
      </c>
    </row>
    <row r="89" spans="1:20" x14ac:dyDescent="0.25">
      <c r="A89" t="s">
        <v>46</v>
      </c>
      <c r="B89" t="s">
        <v>56</v>
      </c>
      <c r="C89">
        <v>66.333333333333329</v>
      </c>
      <c r="D89">
        <v>3</v>
      </c>
      <c r="E89" t="s">
        <v>4395</v>
      </c>
      <c r="F89">
        <v>239</v>
      </c>
      <c r="G89">
        <v>41</v>
      </c>
      <c r="H89" t="s">
        <v>22</v>
      </c>
      <c r="I89" t="s">
        <v>3948</v>
      </c>
      <c r="J89" t="s">
        <v>4396</v>
      </c>
      <c r="K89" t="s">
        <v>2686</v>
      </c>
      <c r="L89" t="s">
        <v>1342</v>
      </c>
      <c r="M89" t="s">
        <v>4397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23</v>
      </c>
      <c r="T89" t="s">
        <v>4398</v>
      </c>
    </row>
    <row r="90" spans="1:20" x14ac:dyDescent="0.25">
      <c r="A90" t="s">
        <v>44</v>
      </c>
      <c r="B90" t="s">
        <v>45</v>
      </c>
      <c r="C90">
        <v>40</v>
      </c>
      <c r="D90">
        <v>30</v>
      </c>
      <c r="E90" t="s">
        <v>4399</v>
      </c>
      <c r="F90">
        <v>2450</v>
      </c>
      <c r="G90">
        <v>50</v>
      </c>
      <c r="H90" t="s">
        <v>1247</v>
      </c>
      <c r="I90" t="s">
        <v>4400</v>
      </c>
      <c r="J90" t="s">
        <v>4401</v>
      </c>
      <c r="K90" t="s">
        <v>2971</v>
      </c>
      <c r="L90" t="s">
        <v>4402</v>
      </c>
      <c r="M90" t="s">
        <v>4403</v>
      </c>
      <c r="N90" t="s">
        <v>1338</v>
      </c>
      <c r="O90" t="s">
        <v>1222</v>
      </c>
      <c r="P90" t="s">
        <v>4334</v>
      </c>
      <c r="Q90" t="s">
        <v>1191</v>
      </c>
      <c r="R90" t="s">
        <v>24</v>
      </c>
      <c r="S90" t="s">
        <v>23</v>
      </c>
      <c r="T90" t="s">
        <v>4404</v>
      </c>
    </row>
    <row r="91" spans="1:20" x14ac:dyDescent="0.25">
      <c r="A91" t="s">
        <v>42</v>
      </c>
      <c r="B91" t="s">
        <v>43</v>
      </c>
      <c r="C91">
        <v>40</v>
      </c>
      <c r="D91">
        <v>15</v>
      </c>
      <c r="E91" t="s">
        <v>4399</v>
      </c>
      <c r="F91">
        <v>2450</v>
      </c>
      <c r="G91">
        <v>50</v>
      </c>
      <c r="H91" t="s">
        <v>1247</v>
      </c>
      <c r="I91" t="s">
        <v>4400</v>
      </c>
      <c r="J91" t="s">
        <v>4401</v>
      </c>
      <c r="K91" t="s">
        <v>2971</v>
      </c>
      <c r="L91" t="s">
        <v>4402</v>
      </c>
      <c r="M91" t="s">
        <v>4403</v>
      </c>
      <c r="N91" t="s">
        <v>1338</v>
      </c>
      <c r="O91" t="s">
        <v>1222</v>
      </c>
      <c r="P91" t="s">
        <v>4334</v>
      </c>
      <c r="Q91" t="s">
        <v>1191</v>
      </c>
      <c r="R91" t="s">
        <v>24</v>
      </c>
      <c r="S91" t="s">
        <v>23</v>
      </c>
      <c r="T91" t="s">
        <v>4404</v>
      </c>
    </row>
    <row r="92" spans="1:20" x14ac:dyDescent="0.25">
      <c r="A92" t="s">
        <v>150</v>
      </c>
      <c r="B92" t="s">
        <v>151</v>
      </c>
      <c r="C92">
        <v>40</v>
      </c>
      <c r="D92">
        <v>5</v>
      </c>
      <c r="E92" t="s">
        <v>4399</v>
      </c>
      <c r="F92">
        <v>2450</v>
      </c>
      <c r="G92">
        <v>50</v>
      </c>
      <c r="H92" t="s">
        <v>1247</v>
      </c>
      <c r="I92" t="s">
        <v>4400</v>
      </c>
      <c r="J92" t="s">
        <v>4401</v>
      </c>
      <c r="K92" t="s">
        <v>2971</v>
      </c>
      <c r="L92" t="s">
        <v>4402</v>
      </c>
      <c r="M92" t="s">
        <v>4403</v>
      </c>
      <c r="N92" t="s">
        <v>1338</v>
      </c>
      <c r="O92" t="s">
        <v>1222</v>
      </c>
      <c r="P92" t="s">
        <v>4334</v>
      </c>
      <c r="Q92" t="s">
        <v>1191</v>
      </c>
      <c r="R92" t="s">
        <v>24</v>
      </c>
      <c r="S92" t="s">
        <v>23</v>
      </c>
      <c r="T92" t="s">
        <v>4404</v>
      </c>
    </row>
    <row r="93" spans="1:20" x14ac:dyDescent="0.25">
      <c r="A93" t="s">
        <v>34</v>
      </c>
      <c r="B93" t="s">
        <v>35</v>
      </c>
      <c r="C93">
        <v>40</v>
      </c>
      <c r="D93">
        <v>5</v>
      </c>
      <c r="E93" t="s">
        <v>4399</v>
      </c>
      <c r="F93">
        <v>2450</v>
      </c>
      <c r="G93">
        <v>50</v>
      </c>
      <c r="H93" t="s">
        <v>1247</v>
      </c>
      <c r="I93" t="s">
        <v>4400</v>
      </c>
      <c r="J93" t="s">
        <v>4401</v>
      </c>
      <c r="K93" t="s">
        <v>2971</v>
      </c>
      <c r="L93" t="s">
        <v>4402</v>
      </c>
      <c r="M93" t="s">
        <v>4403</v>
      </c>
      <c r="N93" t="s">
        <v>1338</v>
      </c>
      <c r="O93" t="s">
        <v>1222</v>
      </c>
      <c r="P93" t="s">
        <v>4334</v>
      </c>
      <c r="Q93" t="s">
        <v>1191</v>
      </c>
      <c r="R93" t="s">
        <v>24</v>
      </c>
      <c r="S93" t="s">
        <v>23</v>
      </c>
      <c r="T93" t="s">
        <v>4404</v>
      </c>
    </row>
    <row r="94" spans="1:20" x14ac:dyDescent="0.25">
      <c r="A94" t="s">
        <v>148</v>
      </c>
      <c r="B94" t="s">
        <v>149</v>
      </c>
      <c r="C94">
        <v>40</v>
      </c>
      <c r="D94">
        <v>5</v>
      </c>
      <c r="E94" t="s">
        <v>4399</v>
      </c>
      <c r="F94">
        <v>2450</v>
      </c>
      <c r="G94">
        <v>50</v>
      </c>
      <c r="H94" t="s">
        <v>1247</v>
      </c>
      <c r="I94" t="s">
        <v>4400</v>
      </c>
      <c r="J94" t="s">
        <v>4401</v>
      </c>
      <c r="K94" t="s">
        <v>2971</v>
      </c>
      <c r="L94" t="s">
        <v>4402</v>
      </c>
      <c r="M94" t="s">
        <v>4403</v>
      </c>
      <c r="N94" t="s">
        <v>1338</v>
      </c>
      <c r="O94" t="s">
        <v>1222</v>
      </c>
      <c r="P94" t="s">
        <v>4334</v>
      </c>
      <c r="Q94" t="s">
        <v>1191</v>
      </c>
      <c r="R94" t="s">
        <v>24</v>
      </c>
      <c r="S94" t="s">
        <v>23</v>
      </c>
      <c r="T94" t="s">
        <v>4404</v>
      </c>
    </row>
    <row r="95" spans="1:20" x14ac:dyDescent="0.25">
      <c r="A95" t="s">
        <v>20</v>
      </c>
      <c r="B95" t="s">
        <v>21</v>
      </c>
      <c r="C95">
        <v>65</v>
      </c>
      <c r="D95">
        <v>1</v>
      </c>
      <c r="E95" t="s">
        <v>4405</v>
      </c>
      <c r="F95">
        <v>95</v>
      </c>
      <c r="G95">
        <v>45</v>
      </c>
      <c r="H95" t="s">
        <v>1162</v>
      </c>
      <c r="I95" t="s">
        <v>4406</v>
      </c>
      <c r="J95" t="s">
        <v>320</v>
      </c>
      <c r="K95" t="s">
        <v>23</v>
      </c>
      <c r="L95" t="s">
        <v>24</v>
      </c>
      <c r="M95" t="s">
        <v>4407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23</v>
      </c>
      <c r="T95" t="s">
        <v>4407</v>
      </c>
    </row>
    <row r="96" spans="1:20" x14ac:dyDescent="0.25">
      <c r="A96" t="s">
        <v>110</v>
      </c>
      <c r="B96" t="s">
        <v>1205</v>
      </c>
      <c r="C96">
        <v>66.333333333333329</v>
      </c>
      <c r="D96">
        <v>3</v>
      </c>
      <c r="E96" t="s">
        <v>4408</v>
      </c>
      <c r="F96">
        <v>280</v>
      </c>
      <c r="G96">
        <v>45</v>
      </c>
      <c r="H96" t="s">
        <v>22</v>
      </c>
      <c r="I96" t="s">
        <v>1294</v>
      </c>
      <c r="J96" t="s">
        <v>4409</v>
      </c>
      <c r="K96" t="s">
        <v>4410</v>
      </c>
      <c r="L96" t="s">
        <v>4411</v>
      </c>
      <c r="M96" t="s">
        <v>4412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23</v>
      </c>
      <c r="T96" t="s">
        <v>4412</v>
      </c>
    </row>
    <row r="97" spans="1:20" x14ac:dyDescent="0.25">
      <c r="A97" t="s">
        <v>3809</v>
      </c>
      <c r="B97" t="s">
        <v>3810</v>
      </c>
      <c r="C97">
        <v>25</v>
      </c>
      <c r="D97">
        <v>4</v>
      </c>
      <c r="E97" t="s">
        <v>4413</v>
      </c>
      <c r="F97">
        <v>150</v>
      </c>
      <c r="G97">
        <v>0</v>
      </c>
      <c r="H97" t="s">
        <v>1162</v>
      </c>
      <c r="I97" t="s">
        <v>4414</v>
      </c>
      <c r="J97" t="s">
        <v>1163</v>
      </c>
      <c r="K97" t="s">
        <v>23</v>
      </c>
      <c r="L97" t="s">
        <v>24</v>
      </c>
      <c r="M97" t="s">
        <v>4415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4415</v>
      </c>
    </row>
    <row r="98" spans="1:20" x14ac:dyDescent="0.25">
      <c r="A98" t="s">
        <v>28</v>
      </c>
      <c r="B98" t="s">
        <v>29</v>
      </c>
      <c r="C98">
        <v>65</v>
      </c>
      <c r="D98">
        <v>1</v>
      </c>
      <c r="E98" t="s">
        <v>4413</v>
      </c>
      <c r="F98">
        <v>150</v>
      </c>
      <c r="G98">
        <v>0</v>
      </c>
      <c r="H98" t="s">
        <v>1162</v>
      </c>
      <c r="I98" t="s">
        <v>4414</v>
      </c>
      <c r="J98" t="s">
        <v>1163</v>
      </c>
      <c r="K98" t="s">
        <v>23</v>
      </c>
      <c r="L98" t="s">
        <v>24</v>
      </c>
      <c r="M98" t="s">
        <v>4415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4415</v>
      </c>
    </row>
    <row r="99" spans="1:20" x14ac:dyDescent="0.25">
      <c r="A99" t="s">
        <v>46</v>
      </c>
      <c r="B99" t="s">
        <v>56</v>
      </c>
      <c r="C99">
        <v>80</v>
      </c>
      <c r="D99">
        <v>5</v>
      </c>
      <c r="E99" t="s">
        <v>4416</v>
      </c>
      <c r="F99">
        <v>2885</v>
      </c>
      <c r="G99">
        <v>50</v>
      </c>
      <c r="H99" t="s">
        <v>1247</v>
      </c>
      <c r="I99" t="s">
        <v>4417</v>
      </c>
      <c r="J99" t="s">
        <v>4418</v>
      </c>
      <c r="K99" t="s">
        <v>4419</v>
      </c>
      <c r="L99" t="s">
        <v>4420</v>
      </c>
      <c r="M99" t="s">
        <v>4421</v>
      </c>
      <c r="N99" t="s">
        <v>1338</v>
      </c>
      <c r="O99" t="s">
        <v>1222</v>
      </c>
      <c r="P99" t="s">
        <v>4334</v>
      </c>
      <c r="Q99" t="s">
        <v>1191</v>
      </c>
      <c r="R99" t="s">
        <v>24</v>
      </c>
      <c r="S99" t="s">
        <v>23</v>
      </c>
      <c r="T99" t="s">
        <v>4422</v>
      </c>
    </row>
    <row r="100" spans="1:20" x14ac:dyDescent="0.25">
      <c r="A100" t="s">
        <v>139</v>
      </c>
      <c r="B100" t="s">
        <v>112</v>
      </c>
      <c r="C100">
        <v>80</v>
      </c>
      <c r="D100">
        <v>10</v>
      </c>
      <c r="E100" t="s">
        <v>4416</v>
      </c>
      <c r="F100">
        <v>2885</v>
      </c>
      <c r="G100">
        <v>50</v>
      </c>
      <c r="H100" t="s">
        <v>1247</v>
      </c>
      <c r="I100" t="s">
        <v>4417</v>
      </c>
      <c r="J100" t="s">
        <v>4418</v>
      </c>
      <c r="K100" t="s">
        <v>4419</v>
      </c>
      <c r="L100" t="s">
        <v>4420</v>
      </c>
      <c r="M100" t="s">
        <v>4421</v>
      </c>
      <c r="N100" t="s">
        <v>1338</v>
      </c>
      <c r="O100" t="s">
        <v>1222</v>
      </c>
      <c r="P100" t="s">
        <v>4334</v>
      </c>
      <c r="Q100" t="s">
        <v>1191</v>
      </c>
      <c r="R100" t="s">
        <v>24</v>
      </c>
      <c r="S100" t="s">
        <v>23</v>
      </c>
      <c r="T100" t="s">
        <v>4422</v>
      </c>
    </row>
    <row r="101" spans="1:20" x14ac:dyDescent="0.25">
      <c r="A101" t="s">
        <v>280</v>
      </c>
      <c r="B101" t="s">
        <v>286</v>
      </c>
      <c r="C101">
        <v>109</v>
      </c>
      <c r="D101">
        <v>5</v>
      </c>
      <c r="E101" t="s">
        <v>4416</v>
      </c>
      <c r="F101">
        <v>2885</v>
      </c>
      <c r="G101">
        <v>50</v>
      </c>
      <c r="H101" t="s">
        <v>1247</v>
      </c>
      <c r="I101" t="s">
        <v>4417</v>
      </c>
      <c r="J101" t="s">
        <v>4418</v>
      </c>
      <c r="K101" t="s">
        <v>4419</v>
      </c>
      <c r="L101" t="s">
        <v>4420</v>
      </c>
      <c r="M101" t="s">
        <v>4421</v>
      </c>
      <c r="N101" t="s">
        <v>1338</v>
      </c>
      <c r="O101" t="s">
        <v>1222</v>
      </c>
      <c r="P101" t="s">
        <v>4334</v>
      </c>
      <c r="Q101" t="s">
        <v>1191</v>
      </c>
      <c r="R101" t="s">
        <v>24</v>
      </c>
      <c r="S101" t="s">
        <v>23</v>
      </c>
      <c r="T101" t="s">
        <v>4422</v>
      </c>
    </row>
    <row r="102" spans="1:20" x14ac:dyDescent="0.25">
      <c r="A102" t="s">
        <v>278</v>
      </c>
      <c r="B102" t="s">
        <v>284</v>
      </c>
      <c r="C102">
        <v>109</v>
      </c>
      <c r="D102">
        <v>10</v>
      </c>
      <c r="E102" t="s">
        <v>4416</v>
      </c>
      <c r="F102">
        <v>2885</v>
      </c>
      <c r="G102">
        <v>50</v>
      </c>
      <c r="H102" t="s">
        <v>1247</v>
      </c>
      <c r="I102" t="s">
        <v>4417</v>
      </c>
      <c r="J102" t="s">
        <v>4418</v>
      </c>
      <c r="K102" t="s">
        <v>4419</v>
      </c>
      <c r="L102" t="s">
        <v>4420</v>
      </c>
      <c r="M102" t="s">
        <v>4421</v>
      </c>
      <c r="N102" t="s">
        <v>1338</v>
      </c>
      <c r="O102" t="s">
        <v>1222</v>
      </c>
      <c r="P102" t="s">
        <v>4334</v>
      </c>
      <c r="Q102" t="s">
        <v>1191</v>
      </c>
      <c r="R102" t="s">
        <v>24</v>
      </c>
      <c r="S102" t="s">
        <v>23</v>
      </c>
      <c r="T102" t="s">
        <v>4422</v>
      </c>
    </row>
    <row r="103" spans="1:20" x14ac:dyDescent="0.25">
      <c r="A103" t="s">
        <v>30</v>
      </c>
      <c r="B103" t="s">
        <v>31</v>
      </c>
      <c r="C103">
        <v>65</v>
      </c>
      <c r="D103">
        <v>2</v>
      </c>
      <c r="E103" t="s">
        <v>4423</v>
      </c>
      <c r="F103">
        <v>495</v>
      </c>
      <c r="G103">
        <v>0</v>
      </c>
      <c r="H103" t="s">
        <v>1162</v>
      </c>
      <c r="I103" t="s">
        <v>1313</v>
      </c>
      <c r="J103" t="s">
        <v>1175</v>
      </c>
      <c r="K103" t="s">
        <v>23</v>
      </c>
      <c r="L103" t="s">
        <v>24</v>
      </c>
      <c r="M103" t="s">
        <v>4424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4425</v>
      </c>
    </row>
    <row r="104" spans="1:20" x14ac:dyDescent="0.25">
      <c r="A104" t="s">
        <v>20</v>
      </c>
      <c r="B104" t="s">
        <v>21</v>
      </c>
      <c r="C104">
        <v>65</v>
      </c>
      <c r="D104">
        <v>4</v>
      </c>
      <c r="E104" t="s">
        <v>4423</v>
      </c>
      <c r="F104">
        <v>495</v>
      </c>
      <c r="G104">
        <v>0</v>
      </c>
      <c r="H104" t="s">
        <v>1162</v>
      </c>
      <c r="I104" t="s">
        <v>1313</v>
      </c>
      <c r="J104" t="s">
        <v>1175</v>
      </c>
      <c r="K104" t="s">
        <v>23</v>
      </c>
      <c r="L104" t="s">
        <v>24</v>
      </c>
      <c r="M104" t="s">
        <v>4424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4425</v>
      </c>
    </row>
    <row r="105" spans="1:20" x14ac:dyDescent="0.25">
      <c r="A105" t="s">
        <v>28</v>
      </c>
      <c r="B105" t="s">
        <v>29</v>
      </c>
      <c r="C105">
        <v>65</v>
      </c>
      <c r="D105">
        <v>4</v>
      </c>
      <c r="E105" t="s">
        <v>4423</v>
      </c>
      <c r="F105">
        <v>495</v>
      </c>
      <c r="G105">
        <v>0</v>
      </c>
      <c r="H105" t="s">
        <v>1162</v>
      </c>
      <c r="I105" t="s">
        <v>1313</v>
      </c>
      <c r="J105" t="s">
        <v>1175</v>
      </c>
      <c r="K105" t="s">
        <v>23</v>
      </c>
      <c r="L105" t="s">
        <v>24</v>
      </c>
      <c r="M105" t="s">
        <v>4424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4425</v>
      </c>
    </row>
    <row r="106" spans="1:20" x14ac:dyDescent="0.25">
      <c r="A106" t="s">
        <v>30</v>
      </c>
      <c r="B106" t="s">
        <v>31</v>
      </c>
      <c r="C106">
        <v>43</v>
      </c>
      <c r="D106">
        <v>1</v>
      </c>
      <c r="E106" t="s">
        <v>4426</v>
      </c>
      <c r="F106">
        <v>366</v>
      </c>
      <c r="G106">
        <v>58</v>
      </c>
      <c r="H106" t="s">
        <v>47</v>
      </c>
      <c r="I106" t="s">
        <v>4427</v>
      </c>
      <c r="J106" t="s">
        <v>4428</v>
      </c>
      <c r="K106" t="s">
        <v>4429</v>
      </c>
      <c r="L106" t="s">
        <v>1187</v>
      </c>
      <c r="M106" t="s">
        <v>4430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23</v>
      </c>
      <c r="T106" t="s">
        <v>4424</v>
      </c>
    </row>
    <row r="107" spans="1:20" x14ac:dyDescent="0.25">
      <c r="A107" t="s">
        <v>28</v>
      </c>
      <c r="B107" t="s">
        <v>29</v>
      </c>
      <c r="C107">
        <v>45</v>
      </c>
      <c r="D107">
        <v>1</v>
      </c>
      <c r="E107" t="s">
        <v>4426</v>
      </c>
      <c r="F107">
        <v>366</v>
      </c>
      <c r="G107">
        <v>58</v>
      </c>
      <c r="H107" t="s">
        <v>47</v>
      </c>
      <c r="I107" t="s">
        <v>4427</v>
      </c>
      <c r="J107" t="s">
        <v>4428</v>
      </c>
      <c r="K107" t="s">
        <v>4429</v>
      </c>
      <c r="L107" t="s">
        <v>1187</v>
      </c>
      <c r="M107" t="s">
        <v>4430</v>
      </c>
      <c r="N107" t="s">
        <v>23</v>
      </c>
      <c r="O107" t="s">
        <v>63</v>
      </c>
      <c r="P107" t="s">
        <v>54</v>
      </c>
      <c r="Q107" t="s">
        <v>55</v>
      </c>
      <c r="R107" t="s">
        <v>24</v>
      </c>
      <c r="S107" t="s">
        <v>23</v>
      </c>
      <c r="T107" t="s">
        <v>4424</v>
      </c>
    </row>
    <row r="108" spans="1:20" x14ac:dyDescent="0.25">
      <c r="A108" t="s">
        <v>139</v>
      </c>
      <c r="B108" t="s">
        <v>112</v>
      </c>
      <c r="C108">
        <v>76.666666666666671</v>
      </c>
      <c r="D108">
        <v>3</v>
      </c>
      <c r="E108" t="s">
        <v>4426</v>
      </c>
      <c r="F108">
        <v>366</v>
      </c>
      <c r="G108">
        <v>58</v>
      </c>
      <c r="H108" t="s">
        <v>47</v>
      </c>
      <c r="I108" t="s">
        <v>4427</v>
      </c>
      <c r="J108" t="s">
        <v>4428</v>
      </c>
      <c r="K108" t="s">
        <v>4429</v>
      </c>
      <c r="L108" t="s">
        <v>1187</v>
      </c>
      <c r="M108" t="s">
        <v>4430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4424</v>
      </c>
    </row>
    <row r="109" spans="1:20" x14ac:dyDescent="0.25">
      <c r="A109" t="s">
        <v>30</v>
      </c>
      <c r="B109" t="s">
        <v>31</v>
      </c>
      <c r="C109">
        <v>65</v>
      </c>
      <c r="D109">
        <v>10</v>
      </c>
      <c r="E109" t="s">
        <v>4431</v>
      </c>
      <c r="F109">
        <v>500</v>
      </c>
      <c r="G109">
        <v>0</v>
      </c>
      <c r="H109" t="s">
        <v>1162</v>
      </c>
      <c r="I109" t="s">
        <v>1313</v>
      </c>
      <c r="J109" t="s">
        <v>1175</v>
      </c>
      <c r="K109" t="s">
        <v>23</v>
      </c>
      <c r="L109" t="s">
        <v>24</v>
      </c>
      <c r="M109" t="s">
        <v>4432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4432</v>
      </c>
    </row>
    <row r="110" spans="1:20" x14ac:dyDescent="0.25">
      <c r="A110" t="s">
        <v>148</v>
      </c>
      <c r="B110" t="s">
        <v>149</v>
      </c>
      <c r="C110">
        <v>40</v>
      </c>
      <c r="D110">
        <v>4</v>
      </c>
      <c r="E110" t="s">
        <v>4433</v>
      </c>
      <c r="F110">
        <v>500</v>
      </c>
      <c r="G110">
        <v>20</v>
      </c>
      <c r="H110" t="s">
        <v>47</v>
      </c>
      <c r="I110" t="s">
        <v>4434</v>
      </c>
      <c r="J110" t="s">
        <v>4435</v>
      </c>
      <c r="K110" t="s">
        <v>4436</v>
      </c>
      <c r="L110" t="s">
        <v>4437</v>
      </c>
      <c r="M110" t="s">
        <v>4438</v>
      </c>
      <c r="N110" t="s">
        <v>1338</v>
      </c>
      <c r="O110" t="s">
        <v>1222</v>
      </c>
      <c r="P110" t="s">
        <v>1190</v>
      </c>
      <c r="Q110" t="s">
        <v>1191</v>
      </c>
      <c r="R110" t="s">
        <v>4439</v>
      </c>
      <c r="S110" t="s">
        <v>23</v>
      </c>
      <c r="T110" t="s">
        <v>4440</v>
      </c>
    </row>
    <row r="111" spans="1:20" x14ac:dyDescent="0.25">
      <c r="A111" t="s">
        <v>34</v>
      </c>
      <c r="B111" t="s">
        <v>35</v>
      </c>
      <c r="C111">
        <v>40</v>
      </c>
      <c r="D111">
        <v>4</v>
      </c>
      <c r="E111" t="s">
        <v>4433</v>
      </c>
      <c r="F111">
        <v>500</v>
      </c>
      <c r="G111">
        <v>20</v>
      </c>
      <c r="H111" t="s">
        <v>47</v>
      </c>
      <c r="I111" t="s">
        <v>4434</v>
      </c>
      <c r="J111" t="s">
        <v>4435</v>
      </c>
      <c r="K111" t="s">
        <v>4436</v>
      </c>
      <c r="L111" t="s">
        <v>4437</v>
      </c>
      <c r="M111" t="s">
        <v>4438</v>
      </c>
      <c r="N111" t="s">
        <v>1338</v>
      </c>
      <c r="O111" t="s">
        <v>1222</v>
      </c>
      <c r="P111" t="s">
        <v>1190</v>
      </c>
      <c r="Q111" t="s">
        <v>1191</v>
      </c>
      <c r="R111" t="s">
        <v>4439</v>
      </c>
      <c r="S111" t="s">
        <v>23</v>
      </c>
      <c r="T111" t="s">
        <v>4440</v>
      </c>
    </row>
    <row r="112" spans="1:20" x14ac:dyDescent="0.25">
      <c r="A112" t="s">
        <v>38</v>
      </c>
      <c r="B112" t="s">
        <v>39</v>
      </c>
      <c r="C112">
        <v>40</v>
      </c>
      <c r="D112">
        <v>4</v>
      </c>
      <c r="E112" t="s">
        <v>4433</v>
      </c>
      <c r="F112">
        <v>500</v>
      </c>
      <c r="G112">
        <v>20</v>
      </c>
      <c r="H112" t="s">
        <v>47</v>
      </c>
      <c r="I112" t="s">
        <v>4434</v>
      </c>
      <c r="J112" t="s">
        <v>4435</v>
      </c>
      <c r="K112" t="s">
        <v>4436</v>
      </c>
      <c r="L112" t="s">
        <v>4437</v>
      </c>
      <c r="M112" t="s">
        <v>4438</v>
      </c>
      <c r="N112" t="s">
        <v>1338</v>
      </c>
      <c r="O112" t="s">
        <v>1222</v>
      </c>
      <c r="P112" t="s">
        <v>1190</v>
      </c>
      <c r="Q112" t="s">
        <v>1191</v>
      </c>
      <c r="R112" t="s">
        <v>4439</v>
      </c>
      <c r="S112" t="s">
        <v>23</v>
      </c>
      <c r="T112" t="s">
        <v>4440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4441</v>
      </c>
      <c r="F113">
        <v>127</v>
      </c>
      <c r="G113">
        <v>7</v>
      </c>
      <c r="H113" t="s">
        <v>47</v>
      </c>
      <c r="I113" t="s">
        <v>1633</v>
      </c>
      <c r="J113" t="s">
        <v>1634</v>
      </c>
      <c r="K113" t="s">
        <v>1635</v>
      </c>
      <c r="L113" t="s">
        <v>1636</v>
      </c>
      <c r="M113" t="s">
        <v>4442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4442</v>
      </c>
    </row>
    <row r="114" spans="1:20" x14ac:dyDescent="0.25">
      <c r="A114" t="s">
        <v>28</v>
      </c>
      <c r="B114" t="s">
        <v>29</v>
      </c>
      <c r="C114">
        <v>50</v>
      </c>
      <c r="D114">
        <v>1</v>
      </c>
      <c r="E114" t="s">
        <v>4441</v>
      </c>
      <c r="F114">
        <v>127</v>
      </c>
      <c r="G114">
        <v>7</v>
      </c>
      <c r="H114" t="s">
        <v>47</v>
      </c>
      <c r="I114" t="s">
        <v>1633</v>
      </c>
      <c r="J114" t="s">
        <v>1634</v>
      </c>
      <c r="K114" t="s">
        <v>1635</v>
      </c>
      <c r="L114" t="s">
        <v>1636</v>
      </c>
      <c r="M114" t="s">
        <v>4442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4442</v>
      </c>
    </row>
    <row r="115" spans="1:20" x14ac:dyDescent="0.25">
      <c r="A115" t="s">
        <v>30</v>
      </c>
      <c r="B115" t="s">
        <v>31</v>
      </c>
      <c r="C115">
        <v>50</v>
      </c>
      <c r="D115">
        <v>1</v>
      </c>
      <c r="E115" t="s">
        <v>4441</v>
      </c>
      <c r="F115">
        <v>127</v>
      </c>
      <c r="G115">
        <v>7</v>
      </c>
      <c r="H115" t="s">
        <v>47</v>
      </c>
      <c r="I115" t="s">
        <v>1633</v>
      </c>
      <c r="J115" t="s">
        <v>1634</v>
      </c>
      <c r="K115" t="s">
        <v>1635</v>
      </c>
      <c r="L115" t="s">
        <v>1636</v>
      </c>
      <c r="M115" t="s">
        <v>4442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4442</v>
      </c>
    </row>
    <row r="116" spans="1:20" x14ac:dyDescent="0.25">
      <c r="A116" t="s">
        <v>139</v>
      </c>
      <c r="B116" t="s">
        <v>112</v>
      </c>
      <c r="C116">
        <v>100</v>
      </c>
      <c r="D116">
        <v>1</v>
      </c>
      <c r="E116" t="s">
        <v>4443</v>
      </c>
      <c r="F116">
        <v>249</v>
      </c>
      <c r="G116">
        <v>30</v>
      </c>
      <c r="H116" t="s">
        <v>47</v>
      </c>
      <c r="I116" t="s">
        <v>4444</v>
      </c>
      <c r="J116" t="s">
        <v>4445</v>
      </c>
      <c r="K116" t="s">
        <v>4446</v>
      </c>
      <c r="L116" t="s">
        <v>4447</v>
      </c>
      <c r="M116" t="s">
        <v>4448</v>
      </c>
      <c r="N116" t="s">
        <v>1188</v>
      </c>
      <c r="O116" t="s">
        <v>1189</v>
      </c>
      <c r="P116" t="s">
        <v>1190</v>
      </c>
      <c r="Q116" t="s">
        <v>27</v>
      </c>
      <c r="R116" t="s">
        <v>24</v>
      </c>
      <c r="S116" t="s">
        <v>23</v>
      </c>
      <c r="T116" t="s">
        <v>4448</v>
      </c>
    </row>
    <row r="117" spans="1:20" x14ac:dyDescent="0.25">
      <c r="A117" t="s">
        <v>280</v>
      </c>
      <c r="B117" t="s">
        <v>286</v>
      </c>
      <c r="C117">
        <v>139</v>
      </c>
      <c r="D117">
        <v>1</v>
      </c>
      <c r="E117" t="s">
        <v>4443</v>
      </c>
      <c r="F117">
        <v>249</v>
      </c>
      <c r="G117">
        <v>30</v>
      </c>
      <c r="H117" t="s">
        <v>47</v>
      </c>
      <c r="I117" t="s">
        <v>4444</v>
      </c>
      <c r="J117" t="s">
        <v>4445</v>
      </c>
      <c r="K117" t="s">
        <v>4446</v>
      </c>
      <c r="L117" t="s">
        <v>4447</v>
      </c>
      <c r="M117" t="s">
        <v>4448</v>
      </c>
      <c r="N117" t="s">
        <v>1188</v>
      </c>
      <c r="O117" t="s">
        <v>1189</v>
      </c>
      <c r="P117" t="s">
        <v>1190</v>
      </c>
      <c r="Q117" t="s">
        <v>27</v>
      </c>
      <c r="R117" t="s">
        <v>24</v>
      </c>
      <c r="S117" t="s">
        <v>23</v>
      </c>
      <c r="T117" t="s">
        <v>4448</v>
      </c>
    </row>
    <row r="118" spans="1:20" x14ac:dyDescent="0.25">
      <c r="A118" t="s">
        <v>110</v>
      </c>
      <c r="B118" t="s">
        <v>146</v>
      </c>
      <c r="C118">
        <v>100</v>
      </c>
      <c r="D118">
        <v>1</v>
      </c>
      <c r="E118" t="s">
        <v>4449</v>
      </c>
      <c r="F118">
        <v>280</v>
      </c>
      <c r="G118">
        <v>30</v>
      </c>
      <c r="H118" t="s">
        <v>47</v>
      </c>
      <c r="I118" t="s">
        <v>4450</v>
      </c>
      <c r="J118" t="s">
        <v>4451</v>
      </c>
      <c r="K118" t="s">
        <v>4452</v>
      </c>
      <c r="L118" t="s">
        <v>4453</v>
      </c>
      <c r="M118" t="s">
        <v>4454</v>
      </c>
      <c r="N118" t="s">
        <v>1188</v>
      </c>
      <c r="O118" t="s">
        <v>1189</v>
      </c>
      <c r="P118" t="s">
        <v>1190</v>
      </c>
      <c r="Q118" t="s">
        <v>1191</v>
      </c>
      <c r="R118" t="s">
        <v>24</v>
      </c>
      <c r="S118" t="s">
        <v>23</v>
      </c>
      <c r="T118" t="s">
        <v>4455</v>
      </c>
    </row>
    <row r="119" spans="1:20" x14ac:dyDescent="0.25">
      <c r="A119" t="s">
        <v>46</v>
      </c>
      <c r="B119" t="s">
        <v>56</v>
      </c>
      <c r="C119">
        <v>100</v>
      </c>
      <c r="D119">
        <v>1</v>
      </c>
      <c r="E119" t="s">
        <v>4449</v>
      </c>
      <c r="F119">
        <v>280</v>
      </c>
      <c r="G119">
        <v>30</v>
      </c>
      <c r="H119" t="s">
        <v>47</v>
      </c>
      <c r="I119" t="s">
        <v>4450</v>
      </c>
      <c r="J119" t="s">
        <v>4451</v>
      </c>
      <c r="K119" t="s">
        <v>4452</v>
      </c>
      <c r="L119" t="s">
        <v>4453</v>
      </c>
      <c r="M119" t="s">
        <v>4454</v>
      </c>
      <c r="N119" t="s">
        <v>1188</v>
      </c>
      <c r="O119" t="s">
        <v>1189</v>
      </c>
      <c r="P119" t="s">
        <v>1190</v>
      </c>
      <c r="Q119" t="s">
        <v>1191</v>
      </c>
      <c r="R119" t="s">
        <v>24</v>
      </c>
      <c r="S119" t="s">
        <v>23</v>
      </c>
      <c r="T119" t="s">
        <v>4455</v>
      </c>
    </row>
    <row r="120" spans="1:20" x14ac:dyDescent="0.25">
      <c r="A120" t="s">
        <v>139</v>
      </c>
      <c r="B120" t="s">
        <v>112</v>
      </c>
      <c r="C120">
        <v>100</v>
      </c>
      <c r="D120">
        <v>1</v>
      </c>
      <c r="E120" t="s">
        <v>4449</v>
      </c>
      <c r="F120">
        <v>280</v>
      </c>
      <c r="G120">
        <v>30</v>
      </c>
      <c r="H120" t="s">
        <v>47</v>
      </c>
      <c r="I120" t="s">
        <v>4450</v>
      </c>
      <c r="J120" t="s">
        <v>4451</v>
      </c>
      <c r="K120" t="s">
        <v>4452</v>
      </c>
      <c r="L120" t="s">
        <v>4453</v>
      </c>
      <c r="M120" t="s">
        <v>4454</v>
      </c>
      <c r="N120" t="s">
        <v>1188</v>
      </c>
      <c r="O120" t="s">
        <v>1189</v>
      </c>
      <c r="P120" t="s">
        <v>1190</v>
      </c>
      <c r="Q120" t="s">
        <v>1191</v>
      </c>
      <c r="R120" t="s">
        <v>24</v>
      </c>
      <c r="S120" t="s">
        <v>23</v>
      </c>
      <c r="T120" t="s">
        <v>4455</v>
      </c>
    </row>
    <row r="121" spans="1:20" x14ac:dyDescent="0.25">
      <c r="A121" t="s">
        <v>854</v>
      </c>
      <c r="B121" t="s">
        <v>855</v>
      </c>
      <c r="C121">
        <v>100</v>
      </c>
      <c r="D121">
        <v>3</v>
      </c>
      <c r="E121" t="s">
        <v>4456</v>
      </c>
      <c r="F121">
        <v>340</v>
      </c>
      <c r="G121">
        <v>45</v>
      </c>
      <c r="H121" t="s">
        <v>47</v>
      </c>
      <c r="I121" t="s">
        <v>2036</v>
      </c>
      <c r="J121" t="s">
        <v>4457</v>
      </c>
      <c r="K121" t="s">
        <v>2146</v>
      </c>
      <c r="L121" t="s">
        <v>1293</v>
      </c>
      <c r="M121" t="s">
        <v>4458</v>
      </c>
      <c r="N121" t="s">
        <v>23</v>
      </c>
      <c r="O121" t="s">
        <v>63</v>
      </c>
      <c r="P121" t="s">
        <v>54</v>
      </c>
      <c r="Q121" t="s">
        <v>55</v>
      </c>
      <c r="R121" t="s">
        <v>24</v>
      </c>
      <c r="S121" t="s">
        <v>23</v>
      </c>
      <c r="T121" t="s">
        <v>4459</v>
      </c>
    </row>
    <row r="122" spans="1:20" x14ac:dyDescent="0.25">
      <c r="A122" t="s">
        <v>115</v>
      </c>
      <c r="B122" t="s">
        <v>116</v>
      </c>
      <c r="C122">
        <v>35</v>
      </c>
      <c r="D122">
        <v>8</v>
      </c>
      <c r="E122" t="s">
        <v>4460</v>
      </c>
      <c r="F122">
        <v>359</v>
      </c>
      <c r="G122">
        <v>41</v>
      </c>
      <c r="H122" t="s">
        <v>47</v>
      </c>
      <c r="I122" t="s">
        <v>4461</v>
      </c>
      <c r="J122" t="s">
        <v>4462</v>
      </c>
      <c r="K122" t="s">
        <v>1298</v>
      </c>
      <c r="L122" t="s">
        <v>2022</v>
      </c>
      <c r="M122" t="s">
        <v>4463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23</v>
      </c>
      <c r="T122" t="s">
        <v>4464</v>
      </c>
    </row>
    <row r="123" spans="1:20" x14ac:dyDescent="0.25">
      <c r="A123" t="s">
        <v>46</v>
      </c>
      <c r="B123" t="s">
        <v>56</v>
      </c>
      <c r="C123">
        <v>120</v>
      </c>
      <c r="D123">
        <v>1</v>
      </c>
      <c r="E123" t="s">
        <v>4465</v>
      </c>
      <c r="F123">
        <v>80</v>
      </c>
      <c r="G123">
        <v>0</v>
      </c>
      <c r="H123" t="s">
        <v>1162</v>
      </c>
      <c r="I123" t="s">
        <v>4466</v>
      </c>
      <c r="J123" t="s">
        <v>337</v>
      </c>
      <c r="K123" t="s">
        <v>23</v>
      </c>
      <c r="L123" t="s">
        <v>24</v>
      </c>
      <c r="M123" t="s">
        <v>4467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4467</v>
      </c>
    </row>
    <row r="124" spans="1:20" x14ac:dyDescent="0.25">
      <c r="A124" t="s">
        <v>46</v>
      </c>
      <c r="B124" t="s">
        <v>56</v>
      </c>
      <c r="C124">
        <v>66.333333333333329</v>
      </c>
      <c r="D124">
        <v>6</v>
      </c>
      <c r="E124" t="s">
        <v>4468</v>
      </c>
      <c r="F124">
        <v>440</v>
      </c>
      <c r="G124">
        <v>0</v>
      </c>
      <c r="H124" t="s">
        <v>1162</v>
      </c>
      <c r="I124" t="s">
        <v>4469</v>
      </c>
      <c r="J124" t="s">
        <v>306</v>
      </c>
      <c r="K124" t="s">
        <v>23</v>
      </c>
      <c r="L124" t="s">
        <v>24</v>
      </c>
      <c r="M124" t="s">
        <v>4470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4470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4471</v>
      </c>
      <c r="F125">
        <v>137</v>
      </c>
      <c r="G125">
        <v>7</v>
      </c>
      <c r="H125" t="s">
        <v>47</v>
      </c>
      <c r="I125" t="s">
        <v>1625</v>
      </c>
      <c r="J125" t="s">
        <v>4472</v>
      </c>
      <c r="K125" t="s">
        <v>4473</v>
      </c>
      <c r="L125" t="s">
        <v>1262</v>
      </c>
      <c r="M125" t="s">
        <v>4474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23</v>
      </c>
      <c r="T125" t="s">
        <v>4475</v>
      </c>
    </row>
    <row r="126" spans="1:20" x14ac:dyDescent="0.25">
      <c r="A126" t="s">
        <v>28</v>
      </c>
      <c r="B126" t="s">
        <v>29</v>
      </c>
      <c r="C126">
        <v>50</v>
      </c>
      <c r="D126">
        <v>1</v>
      </c>
      <c r="E126" t="s">
        <v>4471</v>
      </c>
      <c r="F126">
        <v>137</v>
      </c>
      <c r="G126">
        <v>7</v>
      </c>
      <c r="H126" t="s">
        <v>47</v>
      </c>
      <c r="I126" t="s">
        <v>1625</v>
      </c>
      <c r="J126" t="s">
        <v>4472</v>
      </c>
      <c r="K126" t="s">
        <v>4473</v>
      </c>
      <c r="L126" t="s">
        <v>1262</v>
      </c>
      <c r="M126" t="s">
        <v>4474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4475</v>
      </c>
    </row>
    <row r="127" spans="1:20" x14ac:dyDescent="0.25">
      <c r="A127" t="s">
        <v>30</v>
      </c>
      <c r="B127" t="s">
        <v>31</v>
      </c>
      <c r="C127">
        <v>50</v>
      </c>
      <c r="D127">
        <v>1</v>
      </c>
      <c r="E127" t="s">
        <v>4471</v>
      </c>
      <c r="F127">
        <v>137</v>
      </c>
      <c r="G127">
        <v>7</v>
      </c>
      <c r="H127" t="s">
        <v>47</v>
      </c>
      <c r="I127" t="s">
        <v>1625</v>
      </c>
      <c r="J127" t="s">
        <v>4472</v>
      </c>
      <c r="K127" t="s">
        <v>4473</v>
      </c>
      <c r="L127" t="s">
        <v>1262</v>
      </c>
      <c r="M127" t="s">
        <v>4474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4475</v>
      </c>
    </row>
    <row r="128" spans="1:20" x14ac:dyDescent="0.25">
      <c r="A128" t="s">
        <v>115</v>
      </c>
      <c r="B128" t="s">
        <v>116</v>
      </c>
      <c r="C128">
        <v>35</v>
      </c>
      <c r="D128">
        <v>8</v>
      </c>
      <c r="E128" t="s">
        <v>4476</v>
      </c>
      <c r="F128">
        <v>359</v>
      </c>
      <c r="G128">
        <v>41</v>
      </c>
      <c r="H128" t="s">
        <v>47</v>
      </c>
      <c r="I128" t="s">
        <v>3942</v>
      </c>
      <c r="J128" t="s">
        <v>4477</v>
      </c>
      <c r="K128" t="s">
        <v>4478</v>
      </c>
      <c r="L128" t="s">
        <v>1261</v>
      </c>
      <c r="M128" t="s">
        <v>4479</v>
      </c>
      <c r="N128" t="s">
        <v>23</v>
      </c>
      <c r="O128" t="s">
        <v>53</v>
      </c>
      <c r="P128" t="s">
        <v>54</v>
      </c>
      <c r="Q128" t="s">
        <v>55</v>
      </c>
      <c r="R128" t="s">
        <v>24</v>
      </c>
      <c r="S128" t="s">
        <v>23</v>
      </c>
      <c r="T128" t="s">
        <v>4480</v>
      </c>
    </row>
    <row r="129" spans="1:20" x14ac:dyDescent="0.25">
      <c r="A129" t="s">
        <v>3653</v>
      </c>
      <c r="B129" t="s">
        <v>158</v>
      </c>
      <c r="C129">
        <v>75</v>
      </c>
      <c r="D129">
        <v>1</v>
      </c>
      <c r="E129" t="s">
        <v>4481</v>
      </c>
      <c r="F129">
        <v>123</v>
      </c>
      <c r="G129">
        <v>48</v>
      </c>
      <c r="H129" t="s">
        <v>47</v>
      </c>
      <c r="I129" t="s">
        <v>491</v>
      </c>
      <c r="J129" t="s">
        <v>4482</v>
      </c>
      <c r="K129" t="s">
        <v>4069</v>
      </c>
      <c r="L129" t="s">
        <v>4359</v>
      </c>
      <c r="M129" t="s">
        <v>4483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4484</v>
      </c>
      <c r="T129" t="s">
        <v>4485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4486</v>
      </c>
      <c r="F130">
        <v>197</v>
      </c>
      <c r="G130">
        <v>0</v>
      </c>
      <c r="H130" t="s">
        <v>47</v>
      </c>
      <c r="I130" t="s">
        <v>4487</v>
      </c>
      <c r="J130" t="s">
        <v>4488</v>
      </c>
      <c r="K130" t="s">
        <v>1260</v>
      </c>
      <c r="L130" t="s">
        <v>2181</v>
      </c>
      <c r="M130" t="s">
        <v>4489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4490</v>
      </c>
      <c r="T130" t="s">
        <v>4491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4486</v>
      </c>
      <c r="F131">
        <v>197</v>
      </c>
      <c r="G131">
        <v>0</v>
      </c>
      <c r="H131" t="s">
        <v>47</v>
      </c>
      <c r="I131" t="s">
        <v>4487</v>
      </c>
      <c r="J131" t="s">
        <v>4488</v>
      </c>
      <c r="K131" t="s">
        <v>1260</v>
      </c>
      <c r="L131" t="s">
        <v>2181</v>
      </c>
      <c r="M131" t="s">
        <v>4489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4490</v>
      </c>
      <c r="T131" t="s">
        <v>4491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4486</v>
      </c>
      <c r="F132">
        <v>197</v>
      </c>
      <c r="G132">
        <v>0</v>
      </c>
      <c r="H132" t="s">
        <v>47</v>
      </c>
      <c r="I132" t="s">
        <v>4487</v>
      </c>
      <c r="J132" t="s">
        <v>4488</v>
      </c>
      <c r="K132" t="s">
        <v>1260</v>
      </c>
      <c r="L132" t="s">
        <v>2181</v>
      </c>
      <c r="M132" t="s">
        <v>4489</v>
      </c>
      <c r="N132" t="s">
        <v>23</v>
      </c>
      <c r="O132" t="s">
        <v>63</v>
      </c>
      <c r="P132" t="s">
        <v>54</v>
      </c>
      <c r="Q132" t="s">
        <v>55</v>
      </c>
      <c r="R132" t="s">
        <v>24</v>
      </c>
      <c r="S132" t="s">
        <v>4490</v>
      </c>
      <c r="T132" t="s">
        <v>4491</v>
      </c>
    </row>
    <row r="133" spans="1:20" x14ac:dyDescent="0.25">
      <c r="A133" t="s">
        <v>46</v>
      </c>
      <c r="B133" t="s">
        <v>56</v>
      </c>
      <c r="C133">
        <v>80</v>
      </c>
      <c r="D133">
        <v>1</v>
      </c>
      <c r="E133" t="s">
        <v>4486</v>
      </c>
      <c r="F133">
        <v>197</v>
      </c>
      <c r="G133">
        <v>0</v>
      </c>
      <c r="H133" t="s">
        <v>47</v>
      </c>
      <c r="I133" t="s">
        <v>4487</v>
      </c>
      <c r="J133" t="s">
        <v>4488</v>
      </c>
      <c r="K133" t="s">
        <v>1260</v>
      </c>
      <c r="L133" t="s">
        <v>2181</v>
      </c>
      <c r="M133" t="s">
        <v>4489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4490</v>
      </c>
      <c r="T133" t="s">
        <v>4491</v>
      </c>
    </row>
    <row r="134" spans="1:20" x14ac:dyDescent="0.25">
      <c r="A134" t="s">
        <v>46</v>
      </c>
      <c r="B134" t="s">
        <v>56</v>
      </c>
      <c r="C134">
        <v>80</v>
      </c>
      <c r="D134">
        <v>1</v>
      </c>
      <c r="E134" t="s">
        <v>4492</v>
      </c>
      <c r="F134">
        <v>160</v>
      </c>
      <c r="G134">
        <v>0</v>
      </c>
      <c r="H134" t="s">
        <v>47</v>
      </c>
      <c r="I134" t="s">
        <v>4173</v>
      </c>
      <c r="J134" t="s">
        <v>4493</v>
      </c>
      <c r="K134" t="s">
        <v>4494</v>
      </c>
      <c r="L134" t="s">
        <v>1249</v>
      </c>
      <c r="M134" t="s">
        <v>4495</v>
      </c>
      <c r="N134" t="s">
        <v>23</v>
      </c>
      <c r="O134" t="s">
        <v>63</v>
      </c>
      <c r="P134" t="s">
        <v>54</v>
      </c>
      <c r="Q134" t="s">
        <v>55</v>
      </c>
      <c r="R134" t="s">
        <v>24</v>
      </c>
      <c r="S134" t="s">
        <v>4496</v>
      </c>
      <c r="T134" t="s">
        <v>4495</v>
      </c>
    </row>
    <row r="135" spans="1:20" x14ac:dyDescent="0.25">
      <c r="A135" t="s">
        <v>139</v>
      </c>
      <c r="B135" t="s">
        <v>112</v>
      </c>
      <c r="C135">
        <v>80</v>
      </c>
      <c r="D135">
        <v>1</v>
      </c>
      <c r="E135" t="s">
        <v>4492</v>
      </c>
      <c r="F135">
        <v>160</v>
      </c>
      <c r="G135">
        <v>0</v>
      </c>
      <c r="H135" t="s">
        <v>47</v>
      </c>
      <c r="I135" t="s">
        <v>4173</v>
      </c>
      <c r="J135" t="s">
        <v>4493</v>
      </c>
      <c r="K135" t="s">
        <v>4494</v>
      </c>
      <c r="L135" t="s">
        <v>1249</v>
      </c>
      <c r="M135" t="s">
        <v>4495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4496</v>
      </c>
      <c r="T135" t="s">
        <v>4495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1590"/>
  <sheetViews>
    <sheetView zoomScale="70" zoomScaleNormal="70" workbookViewId="0">
      <pane xSplit="2" ySplit="1" topLeftCell="S43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5" sqref="U5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139</v>
      </c>
      <c r="B2" t="s">
        <v>112</v>
      </c>
      <c r="C2">
        <v>66</v>
      </c>
      <c r="D2">
        <v>1</v>
      </c>
      <c r="E2" t="s">
        <v>4497</v>
      </c>
      <c r="F2">
        <v>186.28</v>
      </c>
      <c r="G2">
        <v>7</v>
      </c>
      <c r="H2" t="s">
        <v>684</v>
      </c>
      <c r="I2" t="s">
        <v>4498</v>
      </c>
      <c r="J2" t="s">
        <v>4499</v>
      </c>
      <c r="K2" t="s">
        <v>4500</v>
      </c>
      <c r="L2" t="s">
        <v>4501</v>
      </c>
      <c r="M2" t="s">
        <v>4502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4503</v>
      </c>
      <c r="U2" s="52" t="s">
        <v>3691</v>
      </c>
      <c r="V2">
        <v>7</v>
      </c>
    </row>
    <row r="3" spans="1:22" x14ac:dyDescent="0.25">
      <c r="A3" t="s">
        <v>110</v>
      </c>
      <c r="B3" t="s">
        <v>1205</v>
      </c>
      <c r="C3">
        <v>66</v>
      </c>
      <c r="D3">
        <v>1</v>
      </c>
      <c r="E3" t="s">
        <v>4497</v>
      </c>
      <c r="F3">
        <v>186.28</v>
      </c>
      <c r="G3">
        <v>7</v>
      </c>
      <c r="H3" t="s">
        <v>684</v>
      </c>
      <c r="I3" t="s">
        <v>4498</v>
      </c>
      <c r="J3" t="s">
        <v>4499</v>
      </c>
      <c r="K3" t="s">
        <v>4500</v>
      </c>
      <c r="L3" t="s">
        <v>4501</v>
      </c>
      <c r="M3" t="s">
        <v>4502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4502</v>
      </c>
      <c r="U3" s="53" t="s">
        <v>3692</v>
      </c>
      <c r="V3">
        <v>7</v>
      </c>
    </row>
    <row r="4" spans="1:22" x14ac:dyDescent="0.25">
      <c r="A4" t="s">
        <v>46</v>
      </c>
      <c r="B4" t="s">
        <v>56</v>
      </c>
      <c r="C4">
        <v>67</v>
      </c>
      <c r="D4">
        <v>1</v>
      </c>
      <c r="E4" t="s">
        <v>4497</v>
      </c>
      <c r="F4">
        <v>186.28</v>
      </c>
      <c r="G4">
        <v>7</v>
      </c>
      <c r="H4" t="s">
        <v>684</v>
      </c>
      <c r="I4" t="s">
        <v>4498</v>
      </c>
      <c r="J4" t="s">
        <v>4499</v>
      </c>
      <c r="K4" t="s">
        <v>4500</v>
      </c>
      <c r="L4" t="s">
        <v>4501</v>
      </c>
      <c r="M4" t="s">
        <v>4502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4502</v>
      </c>
      <c r="U4" s="52" t="s">
        <v>186</v>
      </c>
      <c r="V4">
        <v>13</v>
      </c>
    </row>
    <row r="5" spans="1:22" x14ac:dyDescent="0.25">
      <c r="A5" t="s">
        <v>139</v>
      </c>
      <c r="B5" t="s">
        <v>112</v>
      </c>
      <c r="C5">
        <v>76.666666666666671</v>
      </c>
      <c r="D5">
        <v>3</v>
      </c>
      <c r="E5" t="s">
        <v>4504</v>
      </c>
      <c r="F5">
        <v>266</v>
      </c>
      <c r="G5">
        <v>45</v>
      </c>
      <c r="H5" t="s">
        <v>47</v>
      </c>
      <c r="I5" t="s">
        <v>4505</v>
      </c>
      <c r="J5" t="s">
        <v>4506</v>
      </c>
      <c r="K5" t="s">
        <v>4507</v>
      </c>
      <c r="L5" t="s">
        <v>4359</v>
      </c>
      <c r="M5" t="s">
        <v>4508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4509</v>
      </c>
      <c r="U5" s="53" t="s">
        <v>187</v>
      </c>
      <c r="V5">
        <v>13</v>
      </c>
    </row>
    <row r="6" spans="1:22" x14ac:dyDescent="0.25">
      <c r="A6" t="s">
        <v>854</v>
      </c>
      <c r="B6" t="s">
        <v>855</v>
      </c>
      <c r="C6">
        <v>90</v>
      </c>
      <c r="D6">
        <v>2</v>
      </c>
      <c r="E6" t="s">
        <v>4510</v>
      </c>
      <c r="F6">
        <v>215</v>
      </c>
      <c r="G6">
        <v>35</v>
      </c>
      <c r="H6" t="s">
        <v>47</v>
      </c>
      <c r="I6" t="s">
        <v>4511</v>
      </c>
      <c r="J6" t="s">
        <v>4512</v>
      </c>
      <c r="K6" t="s">
        <v>1299</v>
      </c>
      <c r="L6" t="s">
        <v>1322</v>
      </c>
      <c r="M6" t="s">
        <v>4513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4514</v>
      </c>
      <c r="U6" s="52" t="s">
        <v>44</v>
      </c>
      <c r="V6">
        <v>39</v>
      </c>
    </row>
    <row r="7" spans="1:22" x14ac:dyDescent="0.25">
      <c r="A7" t="s">
        <v>46</v>
      </c>
      <c r="B7" t="s">
        <v>56</v>
      </c>
      <c r="C7">
        <v>116</v>
      </c>
      <c r="D7">
        <v>2</v>
      </c>
      <c r="E7" t="s">
        <v>4515</v>
      </c>
      <c r="F7">
        <v>250</v>
      </c>
      <c r="G7">
        <v>0</v>
      </c>
      <c r="H7" t="s">
        <v>22</v>
      </c>
      <c r="I7" t="s">
        <v>2692</v>
      </c>
      <c r="J7" t="s">
        <v>1623</v>
      </c>
      <c r="K7" t="s">
        <v>23</v>
      </c>
      <c r="L7" t="s">
        <v>24</v>
      </c>
      <c r="M7" t="s">
        <v>4516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4516</v>
      </c>
      <c r="U7" s="53" t="s">
        <v>45</v>
      </c>
      <c r="V7">
        <v>39</v>
      </c>
    </row>
    <row r="8" spans="1:22" x14ac:dyDescent="0.25">
      <c r="A8" t="s">
        <v>110</v>
      </c>
      <c r="B8" t="s">
        <v>1205</v>
      </c>
      <c r="C8">
        <v>118</v>
      </c>
      <c r="D8">
        <v>1</v>
      </c>
      <c r="E8" t="s">
        <v>4515</v>
      </c>
      <c r="F8">
        <v>250</v>
      </c>
      <c r="G8">
        <v>0</v>
      </c>
      <c r="H8" t="s">
        <v>22</v>
      </c>
      <c r="I8" t="s">
        <v>2692</v>
      </c>
      <c r="J8" t="s">
        <v>1623</v>
      </c>
      <c r="K8" t="s">
        <v>23</v>
      </c>
      <c r="L8" t="s">
        <v>24</v>
      </c>
      <c r="M8" t="s">
        <v>4516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4516</v>
      </c>
      <c r="U8" s="52" t="s">
        <v>46</v>
      </c>
      <c r="V8">
        <v>162</v>
      </c>
    </row>
    <row r="9" spans="1:22" x14ac:dyDescent="0.25">
      <c r="A9" t="s">
        <v>30</v>
      </c>
      <c r="B9" t="s">
        <v>31</v>
      </c>
      <c r="C9">
        <v>43</v>
      </c>
      <c r="D9">
        <v>2</v>
      </c>
      <c r="E9" t="s">
        <v>4517</v>
      </c>
      <c r="F9">
        <v>86</v>
      </c>
      <c r="G9">
        <v>0</v>
      </c>
      <c r="H9" t="s">
        <v>47</v>
      </c>
      <c r="I9" t="s">
        <v>4518</v>
      </c>
      <c r="J9" t="s">
        <v>4519</v>
      </c>
      <c r="K9" t="s">
        <v>1299</v>
      </c>
      <c r="L9" t="s">
        <v>357</v>
      </c>
      <c r="M9" t="s">
        <v>4520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4521</v>
      </c>
      <c r="U9" s="53" t="s">
        <v>56</v>
      </c>
      <c r="V9">
        <v>162</v>
      </c>
    </row>
    <row r="10" spans="1:22" x14ac:dyDescent="0.25">
      <c r="A10" t="s">
        <v>278</v>
      </c>
      <c r="B10" t="s">
        <v>284</v>
      </c>
      <c r="C10">
        <v>111</v>
      </c>
      <c r="D10">
        <v>2</v>
      </c>
      <c r="E10" t="s">
        <v>4522</v>
      </c>
      <c r="F10">
        <v>464</v>
      </c>
      <c r="G10">
        <v>20</v>
      </c>
      <c r="H10" t="s">
        <v>47</v>
      </c>
      <c r="I10" t="s">
        <v>4523</v>
      </c>
      <c r="J10" t="s">
        <v>4524</v>
      </c>
      <c r="K10" t="s">
        <v>4525</v>
      </c>
      <c r="L10" t="s">
        <v>4526</v>
      </c>
      <c r="M10" t="s">
        <v>4527</v>
      </c>
      <c r="N10" t="s">
        <v>1338</v>
      </c>
      <c r="O10" t="s">
        <v>1222</v>
      </c>
      <c r="P10" t="s">
        <v>1190</v>
      </c>
      <c r="Q10" t="s">
        <v>1191</v>
      </c>
      <c r="R10" t="s">
        <v>24</v>
      </c>
      <c r="S10" t="s">
        <v>23</v>
      </c>
      <c r="T10" t="s">
        <v>4528</v>
      </c>
      <c r="U10" s="52" t="s">
        <v>42</v>
      </c>
      <c r="V10">
        <v>2</v>
      </c>
    </row>
    <row r="11" spans="1:22" x14ac:dyDescent="0.25">
      <c r="A11" t="s">
        <v>4529</v>
      </c>
      <c r="B11" t="s">
        <v>4530</v>
      </c>
      <c r="C11">
        <v>50</v>
      </c>
      <c r="D11">
        <v>1</v>
      </c>
      <c r="E11" t="s">
        <v>4531</v>
      </c>
      <c r="F11">
        <v>120</v>
      </c>
      <c r="G11">
        <v>20</v>
      </c>
      <c r="H11" t="s">
        <v>47</v>
      </c>
      <c r="I11" t="s">
        <v>4532</v>
      </c>
      <c r="J11" t="s">
        <v>4533</v>
      </c>
      <c r="K11" t="s">
        <v>4008</v>
      </c>
      <c r="L11" t="s">
        <v>4534</v>
      </c>
      <c r="M11" t="s">
        <v>4535</v>
      </c>
      <c r="N11" t="s">
        <v>1338</v>
      </c>
      <c r="O11" t="s">
        <v>1222</v>
      </c>
      <c r="P11" t="s">
        <v>1190</v>
      </c>
      <c r="Q11" t="s">
        <v>1191</v>
      </c>
      <c r="R11" t="s">
        <v>24</v>
      </c>
      <c r="S11" t="s">
        <v>23</v>
      </c>
      <c r="T11" t="s">
        <v>4536</v>
      </c>
      <c r="U11" s="53" t="s">
        <v>43</v>
      </c>
      <c r="V11">
        <v>2</v>
      </c>
    </row>
    <row r="12" spans="1:22" x14ac:dyDescent="0.25">
      <c r="A12" t="s">
        <v>46</v>
      </c>
      <c r="B12" t="s">
        <v>56</v>
      </c>
      <c r="C12">
        <v>100</v>
      </c>
      <c r="D12">
        <v>1</v>
      </c>
      <c r="E12" t="s">
        <v>4531</v>
      </c>
      <c r="F12">
        <v>120</v>
      </c>
      <c r="G12">
        <v>20</v>
      </c>
      <c r="H12" t="s">
        <v>47</v>
      </c>
      <c r="I12" t="s">
        <v>4532</v>
      </c>
      <c r="J12" t="s">
        <v>4533</v>
      </c>
      <c r="K12" t="s">
        <v>4008</v>
      </c>
      <c r="L12" t="s">
        <v>4534</v>
      </c>
      <c r="M12" t="s">
        <v>4535</v>
      </c>
      <c r="N12" t="s">
        <v>1338</v>
      </c>
      <c r="O12" t="s">
        <v>1222</v>
      </c>
      <c r="P12" t="s">
        <v>1190</v>
      </c>
      <c r="Q12" t="s">
        <v>1191</v>
      </c>
      <c r="R12" t="s">
        <v>24</v>
      </c>
      <c r="S12" t="s">
        <v>23</v>
      </c>
      <c r="T12" t="s">
        <v>4536</v>
      </c>
      <c r="U12" s="52" t="s">
        <v>139</v>
      </c>
      <c r="V12">
        <v>36</v>
      </c>
    </row>
    <row r="13" spans="1:22" x14ac:dyDescent="0.25">
      <c r="A13" t="s">
        <v>4529</v>
      </c>
      <c r="B13" t="s">
        <v>4530</v>
      </c>
      <c r="C13">
        <v>50</v>
      </c>
      <c r="D13">
        <v>2</v>
      </c>
      <c r="E13" t="s">
        <v>4537</v>
      </c>
      <c r="F13">
        <v>230</v>
      </c>
      <c r="G13">
        <v>30</v>
      </c>
      <c r="H13" t="s">
        <v>47</v>
      </c>
      <c r="I13" t="s">
        <v>4538</v>
      </c>
      <c r="J13" t="s">
        <v>4539</v>
      </c>
      <c r="K13" t="s">
        <v>3387</v>
      </c>
      <c r="L13" t="s">
        <v>4540</v>
      </c>
      <c r="M13" t="s">
        <v>4536</v>
      </c>
      <c r="N13" t="s">
        <v>1338</v>
      </c>
      <c r="O13" t="s">
        <v>1189</v>
      </c>
      <c r="P13" t="s">
        <v>1190</v>
      </c>
      <c r="Q13" t="s">
        <v>27</v>
      </c>
      <c r="R13" t="s">
        <v>24</v>
      </c>
      <c r="S13" t="s">
        <v>23</v>
      </c>
      <c r="T13" t="s">
        <v>4536</v>
      </c>
      <c r="U13" s="53" t="s">
        <v>112</v>
      </c>
      <c r="V13">
        <v>36</v>
      </c>
    </row>
    <row r="14" spans="1:22" x14ac:dyDescent="0.25">
      <c r="A14" t="s">
        <v>46</v>
      </c>
      <c r="B14" t="s">
        <v>56</v>
      </c>
      <c r="C14">
        <v>100</v>
      </c>
      <c r="D14">
        <v>2</v>
      </c>
      <c r="E14" t="s">
        <v>4537</v>
      </c>
      <c r="F14">
        <v>230</v>
      </c>
      <c r="G14">
        <v>30</v>
      </c>
      <c r="H14" t="s">
        <v>47</v>
      </c>
      <c r="I14" t="s">
        <v>4538</v>
      </c>
      <c r="J14" t="s">
        <v>4539</v>
      </c>
      <c r="K14" t="s">
        <v>3387</v>
      </c>
      <c r="L14" t="s">
        <v>4540</v>
      </c>
      <c r="M14" t="s">
        <v>4536</v>
      </c>
      <c r="N14" t="s">
        <v>1338</v>
      </c>
      <c r="O14" t="s">
        <v>1189</v>
      </c>
      <c r="P14" t="s">
        <v>1190</v>
      </c>
      <c r="Q14" t="s">
        <v>27</v>
      </c>
      <c r="R14" t="s">
        <v>24</v>
      </c>
      <c r="S14" t="s">
        <v>23</v>
      </c>
      <c r="T14" t="s">
        <v>4536</v>
      </c>
      <c r="U14" s="52" t="s">
        <v>110</v>
      </c>
      <c r="V14">
        <v>22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4541</v>
      </c>
      <c r="F15">
        <v>120</v>
      </c>
      <c r="G15">
        <v>20</v>
      </c>
      <c r="H15" t="s">
        <v>47</v>
      </c>
      <c r="I15" t="s">
        <v>4542</v>
      </c>
      <c r="J15" t="s">
        <v>4543</v>
      </c>
      <c r="K15" t="s">
        <v>4544</v>
      </c>
      <c r="L15" t="s">
        <v>4545</v>
      </c>
      <c r="M15" t="s">
        <v>4546</v>
      </c>
      <c r="N15" t="s">
        <v>1338</v>
      </c>
      <c r="O15" t="s">
        <v>1222</v>
      </c>
      <c r="P15" t="s">
        <v>1190</v>
      </c>
      <c r="Q15" t="s">
        <v>1191</v>
      </c>
      <c r="R15" t="s">
        <v>24</v>
      </c>
      <c r="S15" t="s">
        <v>23</v>
      </c>
      <c r="T15" t="s">
        <v>4547</v>
      </c>
      <c r="U15" s="53" t="s">
        <v>1205</v>
      </c>
      <c r="V15">
        <v>22</v>
      </c>
    </row>
    <row r="16" spans="1:22" x14ac:dyDescent="0.25">
      <c r="A16" t="s">
        <v>46</v>
      </c>
      <c r="B16" t="s">
        <v>56</v>
      </c>
      <c r="C16">
        <v>100</v>
      </c>
      <c r="D16">
        <v>1</v>
      </c>
      <c r="E16" t="s">
        <v>4541</v>
      </c>
      <c r="F16">
        <v>120</v>
      </c>
      <c r="G16">
        <v>20</v>
      </c>
      <c r="H16" t="s">
        <v>47</v>
      </c>
      <c r="I16" t="s">
        <v>4542</v>
      </c>
      <c r="J16" t="s">
        <v>4543</v>
      </c>
      <c r="K16" t="s">
        <v>4544</v>
      </c>
      <c r="L16" t="s">
        <v>4545</v>
      </c>
      <c r="M16" t="s">
        <v>4546</v>
      </c>
      <c r="N16" t="s">
        <v>1338</v>
      </c>
      <c r="O16" t="s">
        <v>1222</v>
      </c>
      <c r="P16" t="s">
        <v>1190</v>
      </c>
      <c r="Q16" t="s">
        <v>1191</v>
      </c>
      <c r="R16" t="s">
        <v>24</v>
      </c>
      <c r="S16" t="s">
        <v>23</v>
      </c>
      <c r="T16" t="s">
        <v>4547</v>
      </c>
      <c r="U16" s="52" t="s">
        <v>3728</v>
      </c>
      <c r="V16">
        <v>4</v>
      </c>
    </row>
    <row r="17" spans="1:22" x14ac:dyDescent="0.25">
      <c r="A17" t="s">
        <v>186</v>
      </c>
      <c r="B17" t="s">
        <v>187</v>
      </c>
      <c r="C17">
        <v>65</v>
      </c>
      <c r="D17">
        <v>2</v>
      </c>
      <c r="E17" t="s">
        <v>4548</v>
      </c>
      <c r="F17">
        <v>220</v>
      </c>
      <c r="G17">
        <v>20</v>
      </c>
      <c r="H17" t="s">
        <v>47</v>
      </c>
      <c r="I17" t="s">
        <v>4549</v>
      </c>
      <c r="J17" t="s">
        <v>4550</v>
      </c>
      <c r="K17" t="s">
        <v>4551</v>
      </c>
      <c r="L17" t="s">
        <v>4552</v>
      </c>
      <c r="M17" t="s">
        <v>4553</v>
      </c>
      <c r="N17" t="s">
        <v>1338</v>
      </c>
      <c r="O17" t="s">
        <v>1222</v>
      </c>
      <c r="P17" t="s">
        <v>1190</v>
      </c>
      <c r="Q17" t="s">
        <v>1191</v>
      </c>
      <c r="R17" t="s">
        <v>24</v>
      </c>
      <c r="S17" t="s">
        <v>23</v>
      </c>
      <c r="T17" t="s">
        <v>4554</v>
      </c>
      <c r="U17" s="53" t="s">
        <v>3729</v>
      </c>
      <c r="V17">
        <v>4</v>
      </c>
    </row>
    <row r="18" spans="1:22" x14ac:dyDescent="0.25">
      <c r="A18" t="s">
        <v>46</v>
      </c>
      <c r="B18" t="s">
        <v>56</v>
      </c>
      <c r="C18">
        <v>100</v>
      </c>
      <c r="D18">
        <v>2</v>
      </c>
      <c r="E18" t="s">
        <v>4548</v>
      </c>
      <c r="F18">
        <v>220</v>
      </c>
      <c r="G18">
        <v>20</v>
      </c>
      <c r="H18" t="s">
        <v>47</v>
      </c>
      <c r="I18" t="s">
        <v>4549</v>
      </c>
      <c r="J18" t="s">
        <v>4550</v>
      </c>
      <c r="K18" t="s">
        <v>4551</v>
      </c>
      <c r="L18" t="s">
        <v>4552</v>
      </c>
      <c r="M18" t="s">
        <v>4553</v>
      </c>
      <c r="N18" t="s">
        <v>1338</v>
      </c>
      <c r="O18" t="s">
        <v>1222</v>
      </c>
      <c r="P18" t="s">
        <v>1190</v>
      </c>
      <c r="Q18" t="s">
        <v>1191</v>
      </c>
      <c r="R18" t="s">
        <v>24</v>
      </c>
      <c r="S18" t="s">
        <v>23</v>
      </c>
      <c r="T18" t="s">
        <v>4554</v>
      </c>
      <c r="U18" s="52" t="s">
        <v>3771</v>
      </c>
      <c r="V18">
        <v>2</v>
      </c>
    </row>
    <row r="19" spans="1:22" x14ac:dyDescent="0.25">
      <c r="A19" t="s">
        <v>46</v>
      </c>
      <c r="B19" t="s">
        <v>56</v>
      </c>
      <c r="C19">
        <v>100</v>
      </c>
      <c r="D19">
        <v>3</v>
      </c>
      <c r="E19" t="s">
        <v>4555</v>
      </c>
      <c r="F19">
        <v>330</v>
      </c>
      <c r="G19">
        <v>30</v>
      </c>
      <c r="H19" t="s">
        <v>47</v>
      </c>
      <c r="I19" t="s">
        <v>4556</v>
      </c>
      <c r="J19" t="s">
        <v>4557</v>
      </c>
      <c r="K19" t="s">
        <v>4558</v>
      </c>
      <c r="L19" t="s">
        <v>4559</v>
      </c>
      <c r="M19" t="s">
        <v>4560</v>
      </c>
      <c r="N19" t="s">
        <v>1338</v>
      </c>
      <c r="O19" t="s">
        <v>1189</v>
      </c>
      <c r="P19" t="s">
        <v>1190</v>
      </c>
      <c r="Q19" t="s">
        <v>27</v>
      </c>
      <c r="R19" t="s">
        <v>24</v>
      </c>
      <c r="S19" t="s">
        <v>23</v>
      </c>
      <c r="T19" t="s">
        <v>4560</v>
      </c>
      <c r="U19" s="53" t="s">
        <v>3772</v>
      </c>
      <c r="V19">
        <v>2</v>
      </c>
    </row>
    <row r="20" spans="1:22" x14ac:dyDescent="0.25">
      <c r="A20" t="s">
        <v>186</v>
      </c>
      <c r="B20" t="s">
        <v>187</v>
      </c>
      <c r="C20">
        <v>65</v>
      </c>
      <c r="D20">
        <v>3</v>
      </c>
      <c r="E20" t="s">
        <v>4555</v>
      </c>
      <c r="F20">
        <v>330</v>
      </c>
      <c r="G20">
        <v>30</v>
      </c>
      <c r="H20" t="s">
        <v>47</v>
      </c>
      <c r="I20" t="s">
        <v>4556</v>
      </c>
      <c r="J20" t="s">
        <v>4557</v>
      </c>
      <c r="K20" t="s">
        <v>4558</v>
      </c>
      <c r="L20" t="s">
        <v>4559</v>
      </c>
      <c r="M20" t="s">
        <v>4560</v>
      </c>
      <c r="N20" t="s">
        <v>1338</v>
      </c>
      <c r="O20" t="s">
        <v>1189</v>
      </c>
      <c r="P20" t="s">
        <v>1190</v>
      </c>
      <c r="Q20" t="s">
        <v>27</v>
      </c>
      <c r="R20" t="s">
        <v>24</v>
      </c>
      <c r="S20" t="s">
        <v>23</v>
      </c>
      <c r="T20" t="s">
        <v>4560</v>
      </c>
      <c r="U20" s="52" t="s">
        <v>854</v>
      </c>
      <c r="V20">
        <v>9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4561</v>
      </c>
      <c r="F21">
        <v>120</v>
      </c>
      <c r="G21">
        <v>20</v>
      </c>
      <c r="H21" t="s">
        <v>47</v>
      </c>
      <c r="I21" t="s">
        <v>4562</v>
      </c>
      <c r="J21" t="s">
        <v>4563</v>
      </c>
      <c r="K21" t="s">
        <v>4564</v>
      </c>
      <c r="L21" t="s">
        <v>4565</v>
      </c>
      <c r="M21" t="s">
        <v>4566</v>
      </c>
      <c r="N21" t="s">
        <v>1338</v>
      </c>
      <c r="O21" t="s">
        <v>1222</v>
      </c>
      <c r="P21" t="s">
        <v>1190</v>
      </c>
      <c r="Q21" t="s">
        <v>1191</v>
      </c>
      <c r="R21" t="s">
        <v>24</v>
      </c>
      <c r="S21" t="s">
        <v>23</v>
      </c>
      <c r="T21" t="s">
        <v>4567</v>
      </c>
      <c r="U21" s="53" t="s">
        <v>855</v>
      </c>
      <c r="V21">
        <v>9</v>
      </c>
    </row>
    <row r="22" spans="1:22" x14ac:dyDescent="0.25">
      <c r="A22" t="s">
        <v>46</v>
      </c>
      <c r="B22" t="s">
        <v>56</v>
      </c>
      <c r="C22">
        <v>100</v>
      </c>
      <c r="D22">
        <v>1</v>
      </c>
      <c r="E22" t="s">
        <v>4561</v>
      </c>
      <c r="F22">
        <v>120</v>
      </c>
      <c r="G22">
        <v>20</v>
      </c>
      <c r="H22" t="s">
        <v>47</v>
      </c>
      <c r="I22" t="s">
        <v>4562</v>
      </c>
      <c r="J22" t="s">
        <v>4563</v>
      </c>
      <c r="K22" t="s">
        <v>4564</v>
      </c>
      <c r="L22" t="s">
        <v>4565</v>
      </c>
      <c r="M22" t="s">
        <v>4566</v>
      </c>
      <c r="N22" t="s">
        <v>1338</v>
      </c>
      <c r="O22" t="s">
        <v>1222</v>
      </c>
      <c r="P22" t="s">
        <v>1190</v>
      </c>
      <c r="Q22" t="s">
        <v>1191</v>
      </c>
      <c r="R22" t="s">
        <v>24</v>
      </c>
      <c r="S22" t="s">
        <v>23</v>
      </c>
      <c r="T22" t="s">
        <v>4567</v>
      </c>
      <c r="U22" s="52" t="s">
        <v>36</v>
      </c>
      <c r="V22">
        <v>2</v>
      </c>
    </row>
    <row r="23" spans="1:22" x14ac:dyDescent="0.25">
      <c r="A23" t="s">
        <v>186</v>
      </c>
      <c r="B23" t="s">
        <v>187</v>
      </c>
      <c r="C23">
        <v>65</v>
      </c>
      <c r="D23">
        <v>2</v>
      </c>
      <c r="E23" t="s">
        <v>4568</v>
      </c>
      <c r="F23">
        <v>230</v>
      </c>
      <c r="G23">
        <v>30</v>
      </c>
      <c r="H23" t="s">
        <v>47</v>
      </c>
      <c r="I23" t="s">
        <v>4569</v>
      </c>
      <c r="J23" t="s">
        <v>4570</v>
      </c>
      <c r="K23" t="s">
        <v>1260</v>
      </c>
      <c r="L23" t="s">
        <v>4571</v>
      </c>
      <c r="M23" t="s">
        <v>4572</v>
      </c>
      <c r="N23" t="s">
        <v>1338</v>
      </c>
      <c r="O23" t="s">
        <v>1189</v>
      </c>
      <c r="P23" t="s">
        <v>1190</v>
      </c>
      <c r="Q23" t="s">
        <v>27</v>
      </c>
      <c r="R23" t="s">
        <v>24</v>
      </c>
      <c r="S23" t="s">
        <v>23</v>
      </c>
      <c r="T23" t="s">
        <v>4572</v>
      </c>
      <c r="U23" s="53" t="s">
        <v>37</v>
      </c>
      <c r="V23">
        <v>2</v>
      </c>
    </row>
    <row r="24" spans="1:22" x14ac:dyDescent="0.25">
      <c r="A24" t="s">
        <v>3771</v>
      </c>
      <c r="B24" t="s">
        <v>3772</v>
      </c>
      <c r="C24">
        <v>100</v>
      </c>
      <c r="D24">
        <v>1</v>
      </c>
      <c r="E24" t="s">
        <v>4568</v>
      </c>
      <c r="F24">
        <v>230</v>
      </c>
      <c r="G24">
        <v>30</v>
      </c>
      <c r="H24" t="s">
        <v>47</v>
      </c>
      <c r="I24" t="s">
        <v>4569</v>
      </c>
      <c r="J24" t="s">
        <v>4570</v>
      </c>
      <c r="K24" t="s">
        <v>1260</v>
      </c>
      <c r="L24" t="s">
        <v>4571</v>
      </c>
      <c r="M24" t="s">
        <v>4572</v>
      </c>
      <c r="N24" t="s">
        <v>1338</v>
      </c>
      <c r="O24" t="s">
        <v>1189</v>
      </c>
      <c r="P24" t="s">
        <v>1190</v>
      </c>
      <c r="Q24" t="s">
        <v>27</v>
      </c>
      <c r="R24" t="s">
        <v>24</v>
      </c>
      <c r="S24" t="s">
        <v>23</v>
      </c>
      <c r="T24" t="s">
        <v>4572</v>
      </c>
      <c r="U24" s="52" t="s">
        <v>254</v>
      </c>
      <c r="V24">
        <v>5</v>
      </c>
    </row>
    <row r="25" spans="1:22" x14ac:dyDescent="0.25">
      <c r="A25" t="s">
        <v>254</v>
      </c>
      <c r="B25" t="s">
        <v>255</v>
      </c>
      <c r="C25">
        <v>100</v>
      </c>
      <c r="D25">
        <v>1</v>
      </c>
      <c r="E25" t="s">
        <v>4568</v>
      </c>
      <c r="F25">
        <v>230</v>
      </c>
      <c r="G25">
        <v>30</v>
      </c>
      <c r="H25" t="s">
        <v>47</v>
      </c>
      <c r="I25" t="s">
        <v>4569</v>
      </c>
      <c r="J25" t="s">
        <v>4570</v>
      </c>
      <c r="K25" t="s">
        <v>1260</v>
      </c>
      <c r="L25" t="s">
        <v>4571</v>
      </c>
      <c r="M25" t="s">
        <v>4572</v>
      </c>
      <c r="N25" t="s">
        <v>1338</v>
      </c>
      <c r="O25" t="s">
        <v>1189</v>
      </c>
      <c r="P25" t="s">
        <v>1190</v>
      </c>
      <c r="Q25" t="s">
        <v>27</v>
      </c>
      <c r="R25" t="s">
        <v>24</v>
      </c>
      <c r="S25" t="s">
        <v>23</v>
      </c>
      <c r="T25" t="s">
        <v>4572</v>
      </c>
      <c r="U25" s="53" t="s">
        <v>255</v>
      </c>
      <c r="V25">
        <v>5</v>
      </c>
    </row>
    <row r="26" spans="1:22" x14ac:dyDescent="0.25">
      <c r="A26" t="s">
        <v>3653</v>
      </c>
      <c r="B26" t="s">
        <v>158</v>
      </c>
      <c r="C26">
        <v>75</v>
      </c>
      <c r="D26">
        <v>2</v>
      </c>
      <c r="E26" t="s">
        <v>4573</v>
      </c>
      <c r="F26">
        <v>284</v>
      </c>
      <c r="G26">
        <v>134</v>
      </c>
      <c r="H26" t="s">
        <v>47</v>
      </c>
      <c r="I26" t="s">
        <v>4574</v>
      </c>
      <c r="J26" t="s">
        <v>4575</v>
      </c>
      <c r="K26" t="s">
        <v>4576</v>
      </c>
      <c r="L26" t="s">
        <v>1248</v>
      </c>
      <c r="M26" t="s">
        <v>4577</v>
      </c>
      <c r="N26" t="s">
        <v>23</v>
      </c>
      <c r="O26" t="s">
        <v>53</v>
      </c>
      <c r="P26" t="s">
        <v>54</v>
      </c>
      <c r="Q26" t="s">
        <v>55</v>
      </c>
      <c r="R26" t="s">
        <v>24</v>
      </c>
      <c r="S26" t="s">
        <v>23</v>
      </c>
      <c r="T26" t="s">
        <v>4577</v>
      </c>
      <c r="U26" s="52" t="s">
        <v>38</v>
      </c>
      <c r="V26">
        <v>4</v>
      </c>
    </row>
    <row r="27" spans="1:22" x14ac:dyDescent="0.25">
      <c r="A27" t="s">
        <v>186</v>
      </c>
      <c r="B27" t="s">
        <v>187</v>
      </c>
      <c r="C27">
        <v>65</v>
      </c>
      <c r="D27">
        <v>1</v>
      </c>
      <c r="E27" t="s">
        <v>4578</v>
      </c>
      <c r="F27">
        <v>120</v>
      </c>
      <c r="G27">
        <v>20</v>
      </c>
      <c r="H27" t="s">
        <v>47</v>
      </c>
      <c r="I27" t="s">
        <v>3741</v>
      </c>
      <c r="J27" t="s">
        <v>3742</v>
      </c>
      <c r="K27" t="s">
        <v>1286</v>
      </c>
      <c r="L27" t="s">
        <v>3743</v>
      </c>
      <c r="M27" t="s">
        <v>4579</v>
      </c>
      <c r="N27" t="s">
        <v>1338</v>
      </c>
      <c r="O27" t="s">
        <v>1222</v>
      </c>
      <c r="P27" t="s">
        <v>1190</v>
      </c>
      <c r="Q27" t="s">
        <v>1191</v>
      </c>
      <c r="R27" t="s">
        <v>24</v>
      </c>
      <c r="S27" t="s">
        <v>23</v>
      </c>
      <c r="T27" t="s">
        <v>4577</v>
      </c>
      <c r="U27" s="53" t="s">
        <v>39</v>
      </c>
      <c r="V27">
        <v>4</v>
      </c>
    </row>
    <row r="28" spans="1:22" x14ac:dyDescent="0.25">
      <c r="A28" t="s">
        <v>46</v>
      </c>
      <c r="B28" t="s">
        <v>56</v>
      </c>
      <c r="C28">
        <v>100</v>
      </c>
      <c r="D28">
        <v>1</v>
      </c>
      <c r="E28" t="s">
        <v>4578</v>
      </c>
      <c r="F28">
        <v>120</v>
      </c>
      <c r="G28">
        <v>20</v>
      </c>
      <c r="H28" t="s">
        <v>47</v>
      </c>
      <c r="I28" t="s">
        <v>3741</v>
      </c>
      <c r="J28" t="s">
        <v>3742</v>
      </c>
      <c r="K28" t="s">
        <v>1286</v>
      </c>
      <c r="L28" t="s">
        <v>3743</v>
      </c>
      <c r="M28" t="s">
        <v>4579</v>
      </c>
      <c r="N28" t="s">
        <v>1338</v>
      </c>
      <c r="O28" t="s">
        <v>1222</v>
      </c>
      <c r="P28" t="s">
        <v>1190</v>
      </c>
      <c r="Q28" t="s">
        <v>1191</v>
      </c>
      <c r="R28" t="s">
        <v>24</v>
      </c>
      <c r="S28" t="s">
        <v>23</v>
      </c>
      <c r="T28" t="s">
        <v>4577</v>
      </c>
      <c r="U28" s="52" t="s">
        <v>850</v>
      </c>
      <c r="V28">
        <v>3</v>
      </c>
    </row>
    <row r="29" spans="1:22" x14ac:dyDescent="0.25">
      <c r="A29" t="s">
        <v>46</v>
      </c>
      <c r="B29" t="s">
        <v>56</v>
      </c>
      <c r="C29">
        <v>100</v>
      </c>
      <c r="D29">
        <v>1</v>
      </c>
      <c r="E29" t="s">
        <v>4580</v>
      </c>
      <c r="F29">
        <v>130</v>
      </c>
      <c r="G29">
        <v>30</v>
      </c>
      <c r="H29" t="s">
        <v>47</v>
      </c>
      <c r="I29" t="s">
        <v>4581</v>
      </c>
      <c r="J29" t="s">
        <v>4582</v>
      </c>
      <c r="K29" t="s">
        <v>4268</v>
      </c>
      <c r="L29" t="s">
        <v>4583</v>
      </c>
      <c r="M29" t="s">
        <v>4584</v>
      </c>
      <c r="N29" t="s">
        <v>1338</v>
      </c>
      <c r="O29" t="s">
        <v>1189</v>
      </c>
      <c r="P29" t="s">
        <v>1190</v>
      </c>
      <c r="Q29" t="s">
        <v>27</v>
      </c>
      <c r="R29" t="s">
        <v>24</v>
      </c>
      <c r="S29" t="s">
        <v>23</v>
      </c>
      <c r="T29" t="s">
        <v>4584</v>
      </c>
      <c r="U29" s="53" t="s">
        <v>851</v>
      </c>
      <c r="V29">
        <v>3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4580</v>
      </c>
      <c r="F30">
        <v>130</v>
      </c>
      <c r="G30">
        <v>30</v>
      </c>
      <c r="H30" t="s">
        <v>47</v>
      </c>
      <c r="I30" t="s">
        <v>4581</v>
      </c>
      <c r="J30" t="s">
        <v>4582</v>
      </c>
      <c r="K30" t="s">
        <v>4268</v>
      </c>
      <c r="L30" t="s">
        <v>4583</v>
      </c>
      <c r="M30" t="s">
        <v>4584</v>
      </c>
      <c r="N30" t="s">
        <v>1338</v>
      </c>
      <c r="O30" t="s">
        <v>1189</v>
      </c>
      <c r="P30" t="s">
        <v>1190</v>
      </c>
      <c r="Q30" t="s">
        <v>27</v>
      </c>
      <c r="R30" t="s">
        <v>24</v>
      </c>
      <c r="S30" t="s">
        <v>23</v>
      </c>
      <c r="T30" t="s">
        <v>4584</v>
      </c>
      <c r="U30" s="52" t="s">
        <v>34</v>
      </c>
      <c r="V30">
        <v>2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4585</v>
      </c>
      <c r="F31">
        <v>120</v>
      </c>
      <c r="G31">
        <v>20</v>
      </c>
      <c r="H31" t="s">
        <v>47</v>
      </c>
      <c r="I31" t="s">
        <v>4586</v>
      </c>
      <c r="J31" t="s">
        <v>4587</v>
      </c>
      <c r="K31" t="s">
        <v>1171</v>
      </c>
      <c r="L31" t="s">
        <v>4588</v>
      </c>
      <c r="M31" t="s">
        <v>4589</v>
      </c>
      <c r="N31" t="s">
        <v>1338</v>
      </c>
      <c r="O31" t="s">
        <v>1222</v>
      </c>
      <c r="P31" t="s">
        <v>1190</v>
      </c>
      <c r="Q31" t="s">
        <v>1191</v>
      </c>
      <c r="R31" t="s">
        <v>24</v>
      </c>
      <c r="S31" t="s">
        <v>23</v>
      </c>
      <c r="T31" t="s">
        <v>4590</v>
      </c>
      <c r="U31" s="53" t="s">
        <v>35</v>
      </c>
      <c r="V31">
        <v>2</v>
      </c>
    </row>
    <row r="32" spans="1:22" x14ac:dyDescent="0.25">
      <c r="A32" t="s">
        <v>46</v>
      </c>
      <c r="B32" t="s">
        <v>56</v>
      </c>
      <c r="C32">
        <v>100</v>
      </c>
      <c r="D32">
        <v>1</v>
      </c>
      <c r="E32" t="s">
        <v>4585</v>
      </c>
      <c r="F32">
        <v>120</v>
      </c>
      <c r="G32">
        <v>20</v>
      </c>
      <c r="H32" t="s">
        <v>47</v>
      </c>
      <c r="I32" t="s">
        <v>4586</v>
      </c>
      <c r="J32" t="s">
        <v>4587</v>
      </c>
      <c r="K32" t="s">
        <v>1171</v>
      </c>
      <c r="L32" t="s">
        <v>4588</v>
      </c>
      <c r="M32" t="s">
        <v>4589</v>
      </c>
      <c r="N32" t="s">
        <v>1338</v>
      </c>
      <c r="O32" t="s">
        <v>1222</v>
      </c>
      <c r="P32" t="s">
        <v>1190</v>
      </c>
      <c r="Q32" t="s">
        <v>1191</v>
      </c>
      <c r="R32" t="s">
        <v>24</v>
      </c>
      <c r="S32" t="s">
        <v>23</v>
      </c>
      <c r="T32" t="s">
        <v>4590</v>
      </c>
      <c r="U32" s="52" t="s">
        <v>852</v>
      </c>
      <c r="V32">
        <v>1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4591</v>
      </c>
      <c r="F33">
        <v>230</v>
      </c>
      <c r="G33">
        <v>30</v>
      </c>
      <c r="H33" t="s">
        <v>47</v>
      </c>
      <c r="I33" t="s">
        <v>4592</v>
      </c>
      <c r="J33" t="s">
        <v>4593</v>
      </c>
      <c r="K33" t="s">
        <v>4594</v>
      </c>
      <c r="L33" t="s">
        <v>4595</v>
      </c>
      <c r="M33" t="s">
        <v>4596</v>
      </c>
      <c r="N33" t="s">
        <v>1338</v>
      </c>
      <c r="O33" t="s">
        <v>1189</v>
      </c>
      <c r="P33" t="s">
        <v>1190</v>
      </c>
      <c r="Q33" t="s">
        <v>27</v>
      </c>
      <c r="R33" t="s">
        <v>24</v>
      </c>
      <c r="S33" t="s">
        <v>23</v>
      </c>
      <c r="T33" t="s">
        <v>4597</v>
      </c>
      <c r="U33" s="53" t="s">
        <v>853</v>
      </c>
      <c r="V33">
        <v>1</v>
      </c>
    </row>
    <row r="34" spans="1:22" x14ac:dyDescent="0.25">
      <c r="A34" t="s">
        <v>46</v>
      </c>
      <c r="B34" t="s">
        <v>56</v>
      </c>
      <c r="C34">
        <v>100</v>
      </c>
      <c r="D34">
        <v>1</v>
      </c>
      <c r="E34" t="s">
        <v>4591</v>
      </c>
      <c r="F34">
        <v>230</v>
      </c>
      <c r="G34">
        <v>30</v>
      </c>
      <c r="H34" t="s">
        <v>47</v>
      </c>
      <c r="I34" t="s">
        <v>4592</v>
      </c>
      <c r="J34" t="s">
        <v>4593</v>
      </c>
      <c r="K34" t="s">
        <v>4594</v>
      </c>
      <c r="L34" t="s">
        <v>4595</v>
      </c>
      <c r="M34" t="s">
        <v>4596</v>
      </c>
      <c r="N34" t="s">
        <v>1338</v>
      </c>
      <c r="O34" t="s">
        <v>1189</v>
      </c>
      <c r="P34" t="s">
        <v>1190</v>
      </c>
      <c r="Q34" t="s">
        <v>27</v>
      </c>
      <c r="R34" t="s">
        <v>24</v>
      </c>
      <c r="S34" t="s">
        <v>23</v>
      </c>
      <c r="T34" t="s">
        <v>4597</v>
      </c>
      <c r="U34" s="52" t="s">
        <v>4323</v>
      </c>
      <c r="V34">
        <v>1</v>
      </c>
    </row>
    <row r="35" spans="1:22" x14ac:dyDescent="0.25">
      <c r="A35" t="s">
        <v>3691</v>
      </c>
      <c r="B35" t="s">
        <v>3692</v>
      </c>
      <c r="C35">
        <v>100</v>
      </c>
      <c r="D35">
        <v>1</v>
      </c>
      <c r="E35" t="s">
        <v>4591</v>
      </c>
      <c r="F35">
        <v>230</v>
      </c>
      <c r="G35">
        <v>30</v>
      </c>
      <c r="H35" t="s">
        <v>47</v>
      </c>
      <c r="I35" t="s">
        <v>4592</v>
      </c>
      <c r="J35" t="s">
        <v>4593</v>
      </c>
      <c r="K35" t="s">
        <v>4594</v>
      </c>
      <c r="L35" t="s">
        <v>4595</v>
      </c>
      <c r="M35" t="s">
        <v>4596</v>
      </c>
      <c r="N35" t="s">
        <v>1338</v>
      </c>
      <c r="O35" t="s">
        <v>1189</v>
      </c>
      <c r="P35" t="s">
        <v>1190</v>
      </c>
      <c r="Q35" t="s">
        <v>27</v>
      </c>
      <c r="R35" t="s">
        <v>24</v>
      </c>
      <c r="S35" t="s">
        <v>23</v>
      </c>
      <c r="T35" t="s">
        <v>4596</v>
      </c>
      <c r="U35" s="53" t="s">
        <v>4324</v>
      </c>
      <c r="V35">
        <v>1</v>
      </c>
    </row>
    <row r="36" spans="1:22" x14ac:dyDescent="0.25">
      <c r="A36" t="s">
        <v>186</v>
      </c>
      <c r="B36" t="s">
        <v>187</v>
      </c>
      <c r="C36">
        <v>65</v>
      </c>
      <c r="D36">
        <v>1</v>
      </c>
      <c r="E36" t="s">
        <v>4591</v>
      </c>
      <c r="F36">
        <v>230</v>
      </c>
      <c r="G36">
        <v>30</v>
      </c>
      <c r="H36" t="s">
        <v>47</v>
      </c>
      <c r="I36" t="s">
        <v>4592</v>
      </c>
      <c r="J36" t="s">
        <v>4593</v>
      </c>
      <c r="K36" t="s">
        <v>4594</v>
      </c>
      <c r="L36" t="s">
        <v>4595</v>
      </c>
      <c r="M36" t="s">
        <v>4596</v>
      </c>
      <c r="N36" t="s">
        <v>1338</v>
      </c>
      <c r="O36" t="s">
        <v>1189</v>
      </c>
      <c r="P36" t="s">
        <v>1190</v>
      </c>
      <c r="Q36" t="s">
        <v>27</v>
      </c>
      <c r="R36" t="s">
        <v>24</v>
      </c>
      <c r="S36" t="s">
        <v>23</v>
      </c>
      <c r="T36" t="s">
        <v>4596</v>
      </c>
      <c r="U36" s="52" t="s">
        <v>278</v>
      </c>
      <c r="V36">
        <v>11</v>
      </c>
    </row>
    <row r="37" spans="1:22" x14ac:dyDescent="0.25">
      <c r="A37" t="s">
        <v>186</v>
      </c>
      <c r="B37" t="s">
        <v>187</v>
      </c>
      <c r="C37">
        <v>65</v>
      </c>
      <c r="D37">
        <v>1</v>
      </c>
      <c r="E37" t="s">
        <v>4598</v>
      </c>
      <c r="F37">
        <v>130</v>
      </c>
      <c r="G37">
        <v>30</v>
      </c>
      <c r="H37" t="s">
        <v>47</v>
      </c>
      <c r="I37" t="s">
        <v>4599</v>
      </c>
      <c r="J37" t="s">
        <v>4600</v>
      </c>
      <c r="K37" t="s">
        <v>1441</v>
      </c>
      <c r="L37" t="s">
        <v>4601</v>
      </c>
      <c r="M37" t="s">
        <v>4602</v>
      </c>
      <c r="N37" t="s">
        <v>1338</v>
      </c>
      <c r="O37" t="s">
        <v>1189</v>
      </c>
      <c r="P37" t="s">
        <v>1190</v>
      </c>
      <c r="Q37" t="s">
        <v>27</v>
      </c>
      <c r="R37" t="s">
        <v>24</v>
      </c>
      <c r="S37" t="s">
        <v>23</v>
      </c>
      <c r="T37" t="s">
        <v>4602</v>
      </c>
      <c r="U37" s="53" t="s">
        <v>284</v>
      </c>
      <c r="V37">
        <v>11</v>
      </c>
    </row>
    <row r="38" spans="1:22" x14ac:dyDescent="0.25">
      <c r="A38" t="s">
        <v>46</v>
      </c>
      <c r="B38" t="s">
        <v>56</v>
      </c>
      <c r="C38">
        <v>100</v>
      </c>
      <c r="D38">
        <v>1</v>
      </c>
      <c r="E38" t="s">
        <v>4598</v>
      </c>
      <c r="F38">
        <v>130</v>
      </c>
      <c r="G38">
        <v>30</v>
      </c>
      <c r="H38" t="s">
        <v>47</v>
      </c>
      <c r="I38" t="s">
        <v>4599</v>
      </c>
      <c r="J38" t="s">
        <v>4600</v>
      </c>
      <c r="K38" t="s">
        <v>1441</v>
      </c>
      <c r="L38" t="s">
        <v>4601</v>
      </c>
      <c r="M38" t="s">
        <v>4602</v>
      </c>
      <c r="N38" t="s">
        <v>1338</v>
      </c>
      <c r="O38" t="s">
        <v>1189</v>
      </c>
      <c r="P38" t="s">
        <v>1190</v>
      </c>
      <c r="Q38" t="s">
        <v>27</v>
      </c>
      <c r="R38" t="s">
        <v>24</v>
      </c>
      <c r="S38" t="s">
        <v>23</v>
      </c>
      <c r="T38" t="s">
        <v>4602</v>
      </c>
      <c r="U38" s="52" t="s">
        <v>279</v>
      </c>
      <c r="V38">
        <v>8</v>
      </c>
    </row>
    <row r="39" spans="1:22" x14ac:dyDescent="0.25">
      <c r="A39" t="s">
        <v>4323</v>
      </c>
      <c r="B39" t="s">
        <v>4324</v>
      </c>
      <c r="C39">
        <v>100</v>
      </c>
      <c r="D39">
        <v>1</v>
      </c>
      <c r="E39" t="s">
        <v>4603</v>
      </c>
      <c r="F39">
        <v>530</v>
      </c>
      <c r="G39">
        <v>30</v>
      </c>
      <c r="H39" t="s">
        <v>47</v>
      </c>
      <c r="I39" t="s">
        <v>4050</v>
      </c>
      <c r="J39" t="s">
        <v>4051</v>
      </c>
      <c r="K39" t="s">
        <v>4052</v>
      </c>
      <c r="L39" t="s">
        <v>4053</v>
      </c>
      <c r="M39" t="s">
        <v>4604</v>
      </c>
      <c r="N39" t="s">
        <v>1338</v>
      </c>
      <c r="O39" t="s">
        <v>1189</v>
      </c>
      <c r="P39" t="s">
        <v>1190</v>
      </c>
      <c r="Q39" t="s">
        <v>27</v>
      </c>
      <c r="R39" t="s">
        <v>24</v>
      </c>
      <c r="S39" t="s">
        <v>23</v>
      </c>
      <c r="T39" t="s">
        <v>4604</v>
      </c>
      <c r="U39" s="53" t="s">
        <v>285</v>
      </c>
      <c r="V39">
        <v>8</v>
      </c>
    </row>
    <row r="40" spans="1:22" x14ac:dyDescent="0.25">
      <c r="A40" t="s">
        <v>850</v>
      </c>
      <c r="B40" t="s">
        <v>851</v>
      </c>
      <c r="C40">
        <v>100</v>
      </c>
      <c r="D40">
        <v>1</v>
      </c>
      <c r="E40" t="s">
        <v>4603</v>
      </c>
      <c r="F40">
        <v>530</v>
      </c>
      <c r="G40">
        <v>30</v>
      </c>
      <c r="H40" t="s">
        <v>47</v>
      </c>
      <c r="I40" t="s">
        <v>4050</v>
      </c>
      <c r="J40" t="s">
        <v>4051</v>
      </c>
      <c r="K40" t="s">
        <v>4052</v>
      </c>
      <c r="L40" t="s">
        <v>4053</v>
      </c>
      <c r="M40" t="s">
        <v>4604</v>
      </c>
      <c r="N40" t="s">
        <v>1338</v>
      </c>
      <c r="O40" t="s">
        <v>1189</v>
      </c>
      <c r="P40" t="s">
        <v>1190</v>
      </c>
      <c r="Q40" t="s">
        <v>27</v>
      </c>
      <c r="R40" t="s">
        <v>24</v>
      </c>
      <c r="S40" t="s">
        <v>23</v>
      </c>
      <c r="T40" t="s">
        <v>4604</v>
      </c>
      <c r="U40" s="52" t="s">
        <v>280</v>
      </c>
      <c r="V40">
        <v>10</v>
      </c>
    </row>
    <row r="41" spans="1:22" x14ac:dyDescent="0.25">
      <c r="A41" t="s">
        <v>852</v>
      </c>
      <c r="B41" t="s">
        <v>853</v>
      </c>
      <c r="C41">
        <v>100</v>
      </c>
      <c r="D41">
        <v>1</v>
      </c>
      <c r="E41" t="s">
        <v>4603</v>
      </c>
      <c r="F41">
        <v>530</v>
      </c>
      <c r="G41">
        <v>30</v>
      </c>
      <c r="H41" t="s">
        <v>47</v>
      </c>
      <c r="I41" t="s">
        <v>4050</v>
      </c>
      <c r="J41" t="s">
        <v>4051</v>
      </c>
      <c r="K41" t="s">
        <v>4052</v>
      </c>
      <c r="L41" t="s">
        <v>4053</v>
      </c>
      <c r="M41" t="s">
        <v>4604</v>
      </c>
      <c r="N41" t="s">
        <v>1338</v>
      </c>
      <c r="O41" t="s">
        <v>1189</v>
      </c>
      <c r="P41" t="s">
        <v>1190</v>
      </c>
      <c r="Q41" t="s">
        <v>27</v>
      </c>
      <c r="R41" t="s">
        <v>24</v>
      </c>
      <c r="S41" t="s">
        <v>23</v>
      </c>
      <c r="T41" t="s">
        <v>4604</v>
      </c>
      <c r="U41" s="53" t="s">
        <v>286</v>
      </c>
      <c r="V41">
        <v>10</v>
      </c>
    </row>
    <row r="42" spans="1:22" x14ac:dyDescent="0.25">
      <c r="A42" t="s">
        <v>3728</v>
      </c>
      <c r="B42" t="s">
        <v>3729</v>
      </c>
      <c r="C42">
        <v>100</v>
      </c>
      <c r="D42">
        <v>1</v>
      </c>
      <c r="E42" t="s">
        <v>4603</v>
      </c>
      <c r="F42">
        <v>530</v>
      </c>
      <c r="G42">
        <v>30</v>
      </c>
      <c r="H42" t="s">
        <v>47</v>
      </c>
      <c r="I42" t="s">
        <v>4050</v>
      </c>
      <c r="J42" t="s">
        <v>4051</v>
      </c>
      <c r="K42" t="s">
        <v>4052</v>
      </c>
      <c r="L42" t="s">
        <v>4053</v>
      </c>
      <c r="M42" t="s">
        <v>4604</v>
      </c>
      <c r="N42" t="s">
        <v>1338</v>
      </c>
      <c r="O42" t="s">
        <v>1189</v>
      </c>
      <c r="P42" t="s">
        <v>1190</v>
      </c>
      <c r="Q42" t="s">
        <v>27</v>
      </c>
      <c r="R42" t="s">
        <v>24</v>
      </c>
      <c r="S42" t="s">
        <v>23</v>
      </c>
      <c r="T42" t="s">
        <v>4604</v>
      </c>
      <c r="U42" s="52" t="s">
        <v>30</v>
      </c>
      <c r="V42">
        <v>13</v>
      </c>
    </row>
    <row r="43" spans="1:22" x14ac:dyDescent="0.25">
      <c r="A43" t="s">
        <v>254</v>
      </c>
      <c r="B43" t="s">
        <v>255</v>
      </c>
      <c r="C43">
        <v>100</v>
      </c>
      <c r="D43">
        <v>1</v>
      </c>
      <c r="E43" t="s">
        <v>4603</v>
      </c>
      <c r="F43">
        <v>530</v>
      </c>
      <c r="G43">
        <v>30</v>
      </c>
      <c r="H43" t="s">
        <v>47</v>
      </c>
      <c r="I43" t="s">
        <v>4050</v>
      </c>
      <c r="J43" t="s">
        <v>4051</v>
      </c>
      <c r="K43" t="s">
        <v>4052</v>
      </c>
      <c r="L43" t="s">
        <v>4053</v>
      </c>
      <c r="M43" t="s">
        <v>4604</v>
      </c>
      <c r="N43" t="s">
        <v>1338</v>
      </c>
      <c r="O43" t="s">
        <v>1189</v>
      </c>
      <c r="P43" t="s">
        <v>1190</v>
      </c>
      <c r="Q43" t="s">
        <v>27</v>
      </c>
      <c r="R43" t="s">
        <v>24</v>
      </c>
      <c r="S43" t="s">
        <v>23</v>
      </c>
      <c r="T43" t="s">
        <v>4604</v>
      </c>
      <c r="U43" s="53" t="s">
        <v>31</v>
      </c>
      <c r="V43">
        <v>13</v>
      </c>
    </row>
    <row r="44" spans="1:22" x14ac:dyDescent="0.25">
      <c r="A44" t="s">
        <v>854</v>
      </c>
      <c r="B44" t="s">
        <v>855</v>
      </c>
      <c r="C44">
        <v>100</v>
      </c>
      <c r="D44">
        <v>1</v>
      </c>
      <c r="E44" t="s">
        <v>4603</v>
      </c>
      <c r="F44">
        <v>530</v>
      </c>
      <c r="G44">
        <v>30</v>
      </c>
      <c r="H44" t="s">
        <v>47</v>
      </c>
      <c r="I44" t="s">
        <v>4050</v>
      </c>
      <c r="J44" t="s">
        <v>4051</v>
      </c>
      <c r="K44" t="s">
        <v>4052</v>
      </c>
      <c r="L44" t="s">
        <v>4053</v>
      </c>
      <c r="M44" t="s">
        <v>4604</v>
      </c>
      <c r="N44" t="s">
        <v>1338</v>
      </c>
      <c r="O44" t="s">
        <v>1189</v>
      </c>
      <c r="P44" t="s">
        <v>1190</v>
      </c>
      <c r="Q44" t="s">
        <v>27</v>
      </c>
      <c r="R44" t="s">
        <v>24</v>
      </c>
      <c r="S44" t="s">
        <v>23</v>
      </c>
      <c r="T44" t="s">
        <v>4604</v>
      </c>
      <c r="U44" s="52" t="s">
        <v>28</v>
      </c>
      <c r="V44">
        <v>10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4605</v>
      </c>
      <c r="F45">
        <v>220</v>
      </c>
      <c r="G45">
        <v>20</v>
      </c>
      <c r="H45" t="s">
        <v>47</v>
      </c>
      <c r="I45" t="s">
        <v>4606</v>
      </c>
      <c r="J45" t="s">
        <v>4607</v>
      </c>
      <c r="K45" t="s">
        <v>4507</v>
      </c>
      <c r="L45" t="s">
        <v>4608</v>
      </c>
      <c r="M45" t="s">
        <v>4609</v>
      </c>
      <c r="N45" t="s">
        <v>1338</v>
      </c>
      <c r="O45" t="s">
        <v>1222</v>
      </c>
      <c r="P45" t="s">
        <v>1190</v>
      </c>
      <c r="Q45" t="s">
        <v>1191</v>
      </c>
      <c r="R45" t="s">
        <v>24</v>
      </c>
      <c r="S45" t="s">
        <v>23</v>
      </c>
      <c r="T45" t="s">
        <v>4610</v>
      </c>
      <c r="U45" s="53" t="s">
        <v>29</v>
      </c>
      <c r="V45">
        <v>10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4605</v>
      </c>
      <c r="F46">
        <v>220</v>
      </c>
      <c r="G46">
        <v>20</v>
      </c>
      <c r="H46" t="s">
        <v>47</v>
      </c>
      <c r="I46" t="s">
        <v>4606</v>
      </c>
      <c r="J46" t="s">
        <v>4607</v>
      </c>
      <c r="K46" t="s">
        <v>4507</v>
      </c>
      <c r="L46" t="s">
        <v>4608</v>
      </c>
      <c r="M46" t="s">
        <v>4609</v>
      </c>
      <c r="N46" t="s">
        <v>1338</v>
      </c>
      <c r="O46" t="s">
        <v>1222</v>
      </c>
      <c r="P46" t="s">
        <v>1190</v>
      </c>
      <c r="Q46" t="s">
        <v>1191</v>
      </c>
      <c r="R46" t="s">
        <v>24</v>
      </c>
      <c r="S46" t="s">
        <v>23</v>
      </c>
      <c r="T46" t="s">
        <v>4610</v>
      </c>
      <c r="U46" s="52" t="s">
        <v>20</v>
      </c>
      <c r="V46">
        <v>14</v>
      </c>
    </row>
    <row r="47" spans="1:22" x14ac:dyDescent="0.25">
      <c r="A47" t="s">
        <v>46</v>
      </c>
      <c r="B47" t="s">
        <v>56</v>
      </c>
      <c r="C47">
        <v>100</v>
      </c>
      <c r="D47">
        <v>2</v>
      </c>
      <c r="E47" t="s">
        <v>4605</v>
      </c>
      <c r="F47">
        <v>220</v>
      </c>
      <c r="G47">
        <v>20</v>
      </c>
      <c r="H47" t="s">
        <v>47</v>
      </c>
      <c r="I47" t="s">
        <v>4606</v>
      </c>
      <c r="J47" t="s">
        <v>4607</v>
      </c>
      <c r="K47" t="s">
        <v>4507</v>
      </c>
      <c r="L47" t="s">
        <v>4608</v>
      </c>
      <c r="M47" t="s">
        <v>4609</v>
      </c>
      <c r="N47" t="s">
        <v>1338</v>
      </c>
      <c r="O47" t="s">
        <v>1222</v>
      </c>
      <c r="P47" t="s">
        <v>1190</v>
      </c>
      <c r="Q47" t="s">
        <v>1191</v>
      </c>
      <c r="R47" t="s">
        <v>24</v>
      </c>
      <c r="S47" t="s">
        <v>23</v>
      </c>
      <c r="T47" t="s">
        <v>4610</v>
      </c>
      <c r="U47" s="53" t="s">
        <v>21</v>
      </c>
      <c r="V47">
        <v>14</v>
      </c>
    </row>
    <row r="48" spans="1:22" x14ac:dyDescent="0.25">
      <c r="A48" t="s">
        <v>280</v>
      </c>
      <c r="B48" t="s">
        <v>286</v>
      </c>
      <c r="C48">
        <v>111</v>
      </c>
      <c r="D48">
        <v>3</v>
      </c>
      <c r="E48" t="s">
        <v>4611</v>
      </c>
      <c r="F48">
        <v>686</v>
      </c>
      <c r="G48">
        <v>20</v>
      </c>
      <c r="H48" t="s">
        <v>1247</v>
      </c>
      <c r="I48" t="s">
        <v>4612</v>
      </c>
      <c r="J48" t="s">
        <v>4613</v>
      </c>
      <c r="K48" t="s">
        <v>1835</v>
      </c>
      <c r="L48" t="s">
        <v>4614</v>
      </c>
      <c r="M48" t="s">
        <v>4615</v>
      </c>
      <c r="N48" t="s">
        <v>1338</v>
      </c>
      <c r="O48" t="s">
        <v>1222</v>
      </c>
      <c r="P48" t="s">
        <v>4334</v>
      </c>
      <c r="Q48" t="s">
        <v>1191</v>
      </c>
      <c r="R48" t="s">
        <v>24</v>
      </c>
      <c r="S48" t="s">
        <v>23</v>
      </c>
      <c r="T48" t="s">
        <v>4616</v>
      </c>
      <c r="U48" s="52" t="s">
        <v>115</v>
      </c>
      <c r="V48">
        <v>18</v>
      </c>
    </row>
    <row r="49" spans="1:22" x14ac:dyDescent="0.25">
      <c r="A49" t="s">
        <v>278</v>
      </c>
      <c r="B49" t="s">
        <v>284</v>
      </c>
      <c r="C49">
        <v>111</v>
      </c>
      <c r="D49">
        <v>3</v>
      </c>
      <c r="E49" t="s">
        <v>4611</v>
      </c>
      <c r="F49">
        <v>686</v>
      </c>
      <c r="G49">
        <v>20</v>
      </c>
      <c r="H49" t="s">
        <v>1247</v>
      </c>
      <c r="I49" t="s">
        <v>4612</v>
      </c>
      <c r="J49" t="s">
        <v>4613</v>
      </c>
      <c r="K49" t="s">
        <v>1835</v>
      </c>
      <c r="L49" t="s">
        <v>4614</v>
      </c>
      <c r="M49" t="s">
        <v>4615</v>
      </c>
      <c r="N49" t="s">
        <v>1338</v>
      </c>
      <c r="O49" t="s">
        <v>1222</v>
      </c>
      <c r="P49" t="s">
        <v>4334</v>
      </c>
      <c r="Q49" t="s">
        <v>1191</v>
      </c>
      <c r="R49" t="s">
        <v>24</v>
      </c>
      <c r="S49" t="s">
        <v>23</v>
      </c>
      <c r="T49" t="s">
        <v>4616</v>
      </c>
      <c r="U49" s="53" t="s">
        <v>116</v>
      </c>
      <c r="V49">
        <v>18</v>
      </c>
    </row>
    <row r="50" spans="1:22" x14ac:dyDescent="0.25">
      <c r="A50" t="s">
        <v>38</v>
      </c>
      <c r="B50" t="s">
        <v>39</v>
      </c>
      <c r="C50">
        <v>65</v>
      </c>
      <c r="D50">
        <v>1</v>
      </c>
      <c r="E50" t="s">
        <v>4617</v>
      </c>
      <c r="F50">
        <v>230</v>
      </c>
      <c r="G50">
        <v>30</v>
      </c>
      <c r="H50" t="s">
        <v>47</v>
      </c>
      <c r="I50" t="s">
        <v>4618</v>
      </c>
      <c r="J50" t="s">
        <v>4619</v>
      </c>
      <c r="K50" t="s">
        <v>1339</v>
      </c>
      <c r="L50" t="s">
        <v>4620</v>
      </c>
      <c r="M50" t="s">
        <v>4621</v>
      </c>
      <c r="N50" t="s">
        <v>1338</v>
      </c>
      <c r="O50" t="s">
        <v>1189</v>
      </c>
      <c r="P50" t="s">
        <v>1190</v>
      </c>
      <c r="Q50" t="s">
        <v>27</v>
      </c>
      <c r="R50" t="s">
        <v>24</v>
      </c>
      <c r="S50" t="s">
        <v>23</v>
      </c>
      <c r="T50" t="s">
        <v>4621</v>
      </c>
      <c r="U50" s="52" t="s">
        <v>51</v>
      </c>
      <c r="V50">
        <v>51</v>
      </c>
    </row>
    <row r="51" spans="1:22" x14ac:dyDescent="0.25">
      <c r="A51" t="s">
        <v>34</v>
      </c>
      <c r="B51" t="s">
        <v>35</v>
      </c>
      <c r="C51">
        <v>65</v>
      </c>
      <c r="D51">
        <v>1</v>
      </c>
      <c r="E51" t="s">
        <v>4617</v>
      </c>
      <c r="F51">
        <v>230</v>
      </c>
      <c r="G51">
        <v>30</v>
      </c>
      <c r="H51" t="s">
        <v>47</v>
      </c>
      <c r="I51" t="s">
        <v>4618</v>
      </c>
      <c r="J51" t="s">
        <v>4619</v>
      </c>
      <c r="K51" t="s">
        <v>1339</v>
      </c>
      <c r="L51" t="s">
        <v>4620</v>
      </c>
      <c r="M51" t="s">
        <v>4621</v>
      </c>
      <c r="N51" t="s">
        <v>1338</v>
      </c>
      <c r="O51" t="s">
        <v>1189</v>
      </c>
      <c r="P51" t="s">
        <v>1190</v>
      </c>
      <c r="Q51" t="s">
        <v>27</v>
      </c>
      <c r="R51" t="s">
        <v>24</v>
      </c>
      <c r="S51" t="s">
        <v>23</v>
      </c>
      <c r="T51" t="s">
        <v>4621</v>
      </c>
      <c r="U51" s="53" t="s">
        <v>52</v>
      </c>
      <c r="V51">
        <v>51</v>
      </c>
    </row>
    <row r="52" spans="1:22" x14ac:dyDescent="0.25">
      <c r="A52" t="s">
        <v>46</v>
      </c>
      <c r="B52" t="s">
        <v>56</v>
      </c>
      <c r="C52">
        <v>100</v>
      </c>
      <c r="D52">
        <v>2</v>
      </c>
      <c r="E52" t="s">
        <v>4617</v>
      </c>
      <c r="F52">
        <v>230</v>
      </c>
      <c r="G52">
        <v>30</v>
      </c>
      <c r="H52" t="s">
        <v>47</v>
      </c>
      <c r="I52" t="s">
        <v>4618</v>
      </c>
      <c r="J52" t="s">
        <v>4619</v>
      </c>
      <c r="K52" t="s">
        <v>1339</v>
      </c>
      <c r="L52" t="s">
        <v>4620</v>
      </c>
      <c r="M52" t="s">
        <v>4621</v>
      </c>
      <c r="N52" t="s">
        <v>1338</v>
      </c>
      <c r="O52" t="s">
        <v>1189</v>
      </c>
      <c r="P52" t="s">
        <v>1190</v>
      </c>
      <c r="Q52" t="s">
        <v>27</v>
      </c>
      <c r="R52" t="s">
        <v>24</v>
      </c>
      <c r="S52" t="s">
        <v>23</v>
      </c>
      <c r="T52" t="s">
        <v>4621</v>
      </c>
      <c r="U52" s="52" t="s">
        <v>3809</v>
      </c>
      <c r="V52">
        <v>4</v>
      </c>
    </row>
    <row r="53" spans="1:22" x14ac:dyDescent="0.25">
      <c r="A53" t="s">
        <v>36</v>
      </c>
      <c r="B53" t="s">
        <v>37</v>
      </c>
      <c r="C53">
        <v>65</v>
      </c>
      <c r="D53">
        <v>1</v>
      </c>
      <c r="E53" t="s">
        <v>4622</v>
      </c>
      <c r="F53">
        <v>220</v>
      </c>
      <c r="G53">
        <v>20</v>
      </c>
      <c r="H53" t="s">
        <v>47</v>
      </c>
      <c r="I53" t="s">
        <v>4623</v>
      </c>
      <c r="J53" t="s">
        <v>4624</v>
      </c>
      <c r="K53" t="s">
        <v>4625</v>
      </c>
      <c r="L53" t="s">
        <v>4626</v>
      </c>
      <c r="M53" t="s">
        <v>4627</v>
      </c>
      <c r="N53" t="s">
        <v>1338</v>
      </c>
      <c r="O53" t="s">
        <v>1222</v>
      </c>
      <c r="P53" t="s">
        <v>1190</v>
      </c>
      <c r="Q53" t="s">
        <v>1191</v>
      </c>
      <c r="R53" t="s">
        <v>24</v>
      </c>
      <c r="S53" t="s">
        <v>23</v>
      </c>
      <c r="T53" t="s">
        <v>4628</v>
      </c>
      <c r="U53" s="53" t="s">
        <v>3810</v>
      </c>
      <c r="V53">
        <v>4</v>
      </c>
    </row>
    <row r="54" spans="1:22" x14ac:dyDescent="0.25">
      <c r="A54" t="s">
        <v>254</v>
      </c>
      <c r="B54" t="s">
        <v>255</v>
      </c>
      <c r="C54">
        <v>100</v>
      </c>
      <c r="D54">
        <v>1</v>
      </c>
      <c r="E54" t="s">
        <v>4622</v>
      </c>
      <c r="F54">
        <v>220</v>
      </c>
      <c r="G54">
        <v>20</v>
      </c>
      <c r="H54" t="s">
        <v>47</v>
      </c>
      <c r="I54" t="s">
        <v>4623</v>
      </c>
      <c r="J54" t="s">
        <v>4624</v>
      </c>
      <c r="K54" t="s">
        <v>4625</v>
      </c>
      <c r="L54" t="s">
        <v>4626</v>
      </c>
      <c r="M54" t="s">
        <v>4627</v>
      </c>
      <c r="N54" t="s">
        <v>1338</v>
      </c>
      <c r="O54" t="s">
        <v>1222</v>
      </c>
      <c r="P54" t="s">
        <v>1190</v>
      </c>
      <c r="Q54" t="s">
        <v>1191</v>
      </c>
      <c r="R54" t="s">
        <v>24</v>
      </c>
      <c r="S54" t="s">
        <v>23</v>
      </c>
      <c r="T54" t="s">
        <v>4628</v>
      </c>
      <c r="U54" s="52" t="s">
        <v>4529</v>
      </c>
      <c r="V54">
        <v>15</v>
      </c>
    </row>
    <row r="55" spans="1:22" x14ac:dyDescent="0.25">
      <c r="A55" t="s">
        <v>20</v>
      </c>
      <c r="B55" t="s">
        <v>21</v>
      </c>
      <c r="C55">
        <v>50</v>
      </c>
      <c r="D55">
        <v>1</v>
      </c>
      <c r="E55" t="s">
        <v>4622</v>
      </c>
      <c r="F55">
        <v>220</v>
      </c>
      <c r="G55">
        <v>20</v>
      </c>
      <c r="H55" t="s">
        <v>47</v>
      </c>
      <c r="I55" t="s">
        <v>4623</v>
      </c>
      <c r="J55" t="s">
        <v>4624</v>
      </c>
      <c r="K55" t="s">
        <v>4625</v>
      </c>
      <c r="L55" t="s">
        <v>4626</v>
      </c>
      <c r="M55" t="s">
        <v>4627</v>
      </c>
      <c r="N55" t="s">
        <v>1338</v>
      </c>
      <c r="O55" t="s">
        <v>1222</v>
      </c>
      <c r="P55" t="s">
        <v>1190</v>
      </c>
      <c r="Q55" t="s">
        <v>1191</v>
      </c>
      <c r="R55" t="s">
        <v>24</v>
      </c>
      <c r="S55" t="s">
        <v>23</v>
      </c>
      <c r="T55" t="s">
        <v>4628</v>
      </c>
      <c r="U55" s="53" t="s">
        <v>4530</v>
      </c>
      <c r="V55">
        <v>15</v>
      </c>
    </row>
    <row r="56" spans="1:22" x14ac:dyDescent="0.25">
      <c r="A56" t="s">
        <v>46</v>
      </c>
      <c r="B56" t="s">
        <v>56</v>
      </c>
      <c r="C56">
        <v>100</v>
      </c>
      <c r="D56">
        <v>1</v>
      </c>
      <c r="E56" t="s">
        <v>4622</v>
      </c>
      <c r="F56">
        <v>220</v>
      </c>
      <c r="G56">
        <v>20</v>
      </c>
      <c r="H56" t="s">
        <v>47</v>
      </c>
      <c r="I56" t="s">
        <v>4623</v>
      </c>
      <c r="J56" t="s">
        <v>4624</v>
      </c>
      <c r="K56" t="s">
        <v>4625</v>
      </c>
      <c r="L56" t="s">
        <v>4626</v>
      </c>
      <c r="M56" t="s">
        <v>4627</v>
      </c>
      <c r="N56" t="s">
        <v>1338</v>
      </c>
      <c r="O56" t="s">
        <v>1222</v>
      </c>
      <c r="P56" t="s">
        <v>1190</v>
      </c>
      <c r="Q56" t="s">
        <v>1191</v>
      </c>
      <c r="R56" t="s">
        <v>24</v>
      </c>
      <c r="S56" t="s">
        <v>23</v>
      </c>
      <c r="T56" t="s">
        <v>4628</v>
      </c>
      <c r="U56" s="52" t="s">
        <v>142</v>
      </c>
      <c r="V56">
        <v>1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4629</v>
      </c>
      <c r="F57">
        <v>230</v>
      </c>
      <c r="G57">
        <v>30</v>
      </c>
      <c r="H57" t="s">
        <v>47</v>
      </c>
      <c r="I57" t="s">
        <v>4630</v>
      </c>
      <c r="J57" t="s">
        <v>4631</v>
      </c>
      <c r="K57" t="s">
        <v>1267</v>
      </c>
      <c r="L57" t="s">
        <v>4632</v>
      </c>
      <c r="M57" t="s">
        <v>4633</v>
      </c>
      <c r="N57" t="s">
        <v>1338</v>
      </c>
      <c r="O57" t="s">
        <v>1189</v>
      </c>
      <c r="P57" t="s">
        <v>1190</v>
      </c>
      <c r="Q57" t="s">
        <v>27</v>
      </c>
      <c r="R57" t="s">
        <v>24</v>
      </c>
      <c r="S57" t="s">
        <v>23</v>
      </c>
      <c r="T57" t="s">
        <v>4633</v>
      </c>
      <c r="U57" s="53" t="s">
        <v>143</v>
      </c>
      <c r="V57">
        <v>1</v>
      </c>
    </row>
    <row r="58" spans="1:22" x14ac:dyDescent="0.25">
      <c r="A58" t="s">
        <v>20</v>
      </c>
      <c r="B58" t="s">
        <v>21</v>
      </c>
      <c r="C58">
        <v>50</v>
      </c>
      <c r="D58">
        <v>1</v>
      </c>
      <c r="E58" t="s">
        <v>4629</v>
      </c>
      <c r="F58">
        <v>230</v>
      </c>
      <c r="G58">
        <v>30</v>
      </c>
      <c r="H58" t="s">
        <v>47</v>
      </c>
      <c r="I58" t="s">
        <v>4630</v>
      </c>
      <c r="J58" t="s">
        <v>4631</v>
      </c>
      <c r="K58" t="s">
        <v>1267</v>
      </c>
      <c r="L58" t="s">
        <v>4632</v>
      </c>
      <c r="M58" t="s">
        <v>4633</v>
      </c>
      <c r="N58" t="s">
        <v>1338</v>
      </c>
      <c r="O58" t="s">
        <v>1189</v>
      </c>
      <c r="P58" t="s">
        <v>1190</v>
      </c>
      <c r="Q58" t="s">
        <v>27</v>
      </c>
      <c r="R58" t="s">
        <v>24</v>
      </c>
      <c r="S58" t="s">
        <v>23</v>
      </c>
      <c r="T58" t="s">
        <v>4633</v>
      </c>
      <c r="U58" s="52" t="s">
        <v>3653</v>
      </c>
      <c r="V58">
        <v>8</v>
      </c>
    </row>
    <row r="59" spans="1:22" x14ac:dyDescent="0.25">
      <c r="A59" t="s">
        <v>46</v>
      </c>
      <c r="B59" t="s">
        <v>56</v>
      </c>
      <c r="C59">
        <v>100</v>
      </c>
      <c r="D59">
        <v>2</v>
      </c>
      <c r="E59" t="s">
        <v>4629</v>
      </c>
      <c r="F59">
        <v>230</v>
      </c>
      <c r="G59">
        <v>30</v>
      </c>
      <c r="H59" t="s">
        <v>47</v>
      </c>
      <c r="I59" t="s">
        <v>4630</v>
      </c>
      <c r="J59" t="s">
        <v>4631</v>
      </c>
      <c r="K59" t="s">
        <v>1267</v>
      </c>
      <c r="L59" t="s">
        <v>4632</v>
      </c>
      <c r="M59" t="s">
        <v>4633</v>
      </c>
      <c r="N59" t="s">
        <v>1338</v>
      </c>
      <c r="O59" t="s">
        <v>1189</v>
      </c>
      <c r="P59" t="s">
        <v>1190</v>
      </c>
      <c r="Q59" t="s">
        <v>27</v>
      </c>
      <c r="R59" t="s">
        <v>24</v>
      </c>
      <c r="S59" t="s">
        <v>23</v>
      </c>
      <c r="T59" t="s">
        <v>4633</v>
      </c>
      <c r="U59" s="53" t="s">
        <v>4657</v>
      </c>
      <c r="V59">
        <v>4</v>
      </c>
    </row>
    <row r="60" spans="1:22" x14ac:dyDescent="0.25">
      <c r="A60" t="s">
        <v>51</v>
      </c>
      <c r="B60" t="s">
        <v>52</v>
      </c>
      <c r="C60">
        <v>45</v>
      </c>
      <c r="D60">
        <v>50</v>
      </c>
      <c r="E60" t="s">
        <v>4634</v>
      </c>
      <c r="F60">
        <v>2300</v>
      </c>
      <c r="G60">
        <v>50</v>
      </c>
      <c r="H60" t="s">
        <v>47</v>
      </c>
      <c r="I60" t="s">
        <v>4635</v>
      </c>
      <c r="J60" t="s">
        <v>4636</v>
      </c>
      <c r="K60" t="s">
        <v>1835</v>
      </c>
      <c r="L60" t="s">
        <v>4637</v>
      </c>
      <c r="M60" t="s">
        <v>4638</v>
      </c>
      <c r="N60" t="s">
        <v>1338</v>
      </c>
      <c r="O60" t="s">
        <v>1222</v>
      </c>
      <c r="P60" t="s">
        <v>1190</v>
      </c>
      <c r="Q60" t="s">
        <v>1191</v>
      </c>
      <c r="R60" t="s">
        <v>24</v>
      </c>
      <c r="S60" t="s">
        <v>23</v>
      </c>
      <c r="T60" t="s">
        <v>4639</v>
      </c>
      <c r="U60" s="53" t="s">
        <v>158</v>
      </c>
      <c r="V60">
        <v>4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4640</v>
      </c>
      <c r="F61">
        <v>120</v>
      </c>
      <c r="G61">
        <v>20</v>
      </c>
      <c r="H61" t="s">
        <v>47</v>
      </c>
      <c r="I61" t="s">
        <v>4641</v>
      </c>
      <c r="J61" t="s">
        <v>4642</v>
      </c>
      <c r="K61" t="s">
        <v>1180</v>
      </c>
      <c r="L61" t="s">
        <v>4643</v>
      </c>
      <c r="M61" t="s">
        <v>4644</v>
      </c>
      <c r="N61" t="s">
        <v>1338</v>
      </c>
      <c r="O61" t="s">
        <v>1222</v>
      </c>
      <c r="P61" t="s">
        <v>1190</v>
      </c>
      <c r="Q61" t="s">
        <v>1191</v>
      </c>
      <c r="R61" t="s">
        <v>24</v>
      </c>
      <c r="S61" t="s">
        <v>23</v>
      </c>
      <c r="T61" t="s">
        <v>4645</v>
      </c>
      <c r="U61" s="52" t="s">
        <v>1309</v>
      </c>
      <c r="V61">
        <v>477</v>
      </c>
    </row>
    <row r="62" spans="1:22" x14ac:dyDescent="0.25">
      <c r="A62" t="s">
        <v>46</v>
      </c>
      <c r="B62" t="s">
        <v>56</v>
      </c>
      <c r="C62">
        <v>100</v>
      </c>
      <c r="D62">
        <v>1</v>
      </c>
      <c r="E62" t="s">
        <v>4640</v>
      </c>
      <c r="F62">
        <v>120</v>
      </c>
      <c r="G62">
        <v>20</v>
      </c>
      <c r="H62" t="s">
        <v>47</v>
      </c>
      <c r="I62" t="s">
        <v>4641</v>
      </c>
      <c r="J62" t="s">
        <v>4642</v>
      </c>
      <c r="K62" t="s">
        <v>1180</v>
      </c>
      <c r="L62" t="s">
        <v>4643</v>
      </c>
      <c r="M62" t="s">
        <v>4644</v>
      </c>
      <c r="N62" t="s">
        <v>1338</v>
      </c>
      <c r="O62" t="s">
        <v>1222</v>
      </c>
      <c r="P62" t="s">
        <v>1190</v>
      </c>
      <c r="Q62" t="s">
        <v>1191</v>
      </c>
      <c r="R62" t="s">
        <v>24</v>
      </c>
      <c r="S62" t="s">
        <v>23</v>
      </c>
      <c r="T62" t="s">
        <v>4645</v>
      </c>
    </row>
    <row r="63" spans="1:22" x14ac:dyDescent="0.25">
      <c r="A63" t="s">
        <v>42</v>
      </c>
      <c r="B63" t="s">
        <v>43</v>
      </c>
      <c r="C63">
        <v>50</v>
      </c>
      <c r="D63">
        <v>1</v>
      </c>
      <c r="E63" t="s">
        <v>4646</v>
      </c>
      <c r="F63">
        <v>230</v>
      </c>
      <c r="G63">
        <v>30</v>
      </c>
      <c r="H63" t="s">
        <v>47</v>
      </c>
      <c r="I63" t="s">
        <v>4647</v>
      </c>
      <c r="J63" t="s">
        <v>4648</v>
      </c>
      <c r="K63" t="s">
        <v>2023</v>
      </c>
      <c r="L63" t="s">
        <v>4649</v>
      </c>
      <c r="M63" t="s">
        <v>4650</v>
      </c>
      <c r="N63" t="s">
        <v>1338</v>
      </c>
      <c r="O63" t="s">
        <v>1189</v>
      </c>
      <c r="P63" t="s">
        <v>1190</v>
      </c>
      <c r="Q63" t="s">
        <v>27</v>
      </c>
      <c r="R63" t="s">
        <v>24</v>
      </c>
      <c r="S63" t="s">
        <v>23</v>
      </c>
      <c r="T63" t="s">
        <v>4650</v>
      </c>
    </row>
    <row r="64" spans="1:22" x14ac:dyDescent="0.25">
      <c r="A64" t="s">
        <v>139</v>
      </c>
      <c r="B64" t="s">
        <v>112</v>
      </c>
      <c r="C64">
        <v>100</v>
      </c>
      <c r="D64">
        <v>2</v>
      </c>
      <c r="E64" t="s">
        <v>4646</v>
      </c>
      <c r="F64">
        <v>230</v>
      </c>
      <c r="G64">
        <v>30</v>
      </c>
      <c r="H64" t="s">
        <v>47</v>
      </c>
      <c r="I64" t="s">
        <v>4647</v>
      </c>
      <c r="J64" t="s">
        <v>4648</v>
      </c>
      <c r="K64" t="s">
        <v>2023</v>
      </c>
      <c r="L64" t="s">
        <v>4649</v>
      </c>
      <c r="M64" t="s">
        <v>4650</v>
      </c>
      <c r="N64" t="s">
        <v>1338</v>
      </c>
      <c r="O64" t="s">
        <v>1189</v>
      </c>
      <c r="P64" t="s">
        <v>1190</v>
      </c>
      <c r="Q64" t="s">
        <v>27</v>
      </c>
      <c r="R64" t="s">
        <v>24</v>
      </c>
      <c r="S64" t="s">
        <v>23</v>
      </c>
      <c r="T64" t="s">
        <v>4650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4651</v>
      </c>
      <c r="F65">
        <v>120</v>
      </c>
      <c r="G65">
        <v>20</v>
      </c>
      <c r="H65" t="s">
        <v>47</v>
      </c>
      <c r="I65" t="s">
        <v>4652</v>
      </c>
      <c r="J65" t="s">
        <v>4653</v>
      </c>
      <c r="K65" t="s">
        <v>4507</v>
      </c>
      <c r="L65" t="s">
        <v>4654</v>
      </c>
      <c r="M65" t="s">
        <v>4655</v>
      </c>
      <c r="N65" t="s">
        <v>1338</v>
      </c>
      <c r="O65" t="s">
        <v>1222</v>
      </c>
      <c r="P65" t="s">
        <v>1190</v>
      </c>
      <c r="Q65" t="s">
        <v>1191</v>
      </c>
      <c r="R65" t="s">
        <v>24</v>
      </c>
      <c r="S65" t="s">
        <v>23</v>
      </c>
      <c r="T65" t="s">
        <v>4656</v>
      </c>
    </row>
    <row r="66" spans="1:20" x14ac:dyDescent="0.25">
      <c r="A66" t="s">
        <v>46</v>
      </c>
      <c r="B66" t="s">
        <v>56</v>
      </c>
      <c r="C66">
        <v>100</v>
      </c>
      <c r="D66">
        <v>1</v>
      </c>
      <c r="E66" t="s">
        <v>4651</v>
      </c>
      <c r="F66">
        <v>120</v>
      </c>
      <c r="G66">
        <v>20</v>
      </c>
      <c r="H66" t="s">
        <v>47</v>
      </c>
      <c r="I66" t="s">
        <v>4652</v>
      </c>
      <c r="J66" t="s">
        <v>4653</v>
      </c>
      <c r="K66" t="s">
        <v>4507</v>
      </c>
      <c r="L66" t="s">
        <v>4654</v>
      </c>
      <c r="M66" t="s">
        <v>4655</v>
      </c>
      <c r="N66" t="s">
        <v>1338</v>
      </c>
      <c r="O66" t="s">
        <v>1222</v>
      </c>
      <c r="P66" t="s">
        <v>1190</v>
      </c>
      <c r="Q66" t="s">
        <v>1191</v>
      </c>
      <c r="R66" t="s">
        <v>24</v>
      </c>
      <c r="S66" t="s">
        <v>23</v>
      </c>
      <c r="T66" t="s">
        <v>4656</v>
      </c>
    </row>
    <row r="67" spans="1:20" x14ac:dyDescent="0.25">
      <c r="A67" t="s">
        <v>3653</v>
      </c>
      <c r="B67" t="s">
        <v>4657</v>
      </c>
      <c r="C67">
        <v>75</v>
      </c>
      <c r="D67">
        <v>4</v>
      </c>
      <c r="E67" t="s">
        <v>4658</v>
      </c>
      <c r="F67">
        <v>300</v>
      </c>
      <c r="G67">
        <v>0</v>
      </c>
      <c r="H67" t="s">
        <v>1247</v>
      </c>
      <c r="I67" t="s">
        <v>4659</v>
      </c>
      <c r="J67" t="s">
        <v>4660</v>
      </c>
      <c r="K67" t="s">
        <v>4661</v>
      </c>
      <c r="L67" t="s">
        <v>4662</v>
      </c>
      <c r="M67" t="s">
        <v>4656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23</v>
      </c>
      <c r="T67" t="s">
        <v>4656</v>
      </c>
    </row>
    <row r="68" spans="1:20" x14ac:dyDescent="0.25">
      <c r="A68" t="s">
        <v>36</v>
      </c>
      <c r="B68" t="s">
        <v>37</v>
      </c>
      <c r="C68">
        <v>65</v>
      </c>
      <c r="D68">
        <v>1</v>
      </c>
      <c r="E68" t="s">
        <v>4663</v>
      </c>
      <c r="F68">
        <v>130</v>
      </c>
      <c r="G68">
        <v>30</v>
      </c>
      <c r="H68" t="s">
        <v>47</v>
      </c>
      <c r="I68" t="s">
        <v>4664</v>
      </c>
      <c r="J68" t="s">
        <v>4665</v>
      </c>
      <c r="K68" t="s">
        <v>4666</v>
      </c>
      <c r="L68" t="s">
        <v>4667</v>
      </c>
      <c r="M68" t="s">
        <v>4668</v>
      </c>
      <c r="N68" t="s">
        <v>1338</v>
      </c>
      <c r="O68" t="s">
        <v>1189</v>
      </c>
      <c r="P68" t="s">
        <v>1190</v>
      </c>
      <c r="Q68" t="s">
        <v>27</v>
      </c>
      <c r="R68" t="s">
        <v>24</v>
      </c>
      <c r="S68" t="s">
        <v>23</v>
      </c>
      <c r="T68" t="s">
        <v>4668</v>
      </c>
    </row>
    <row r="69" spans="1:20" x14ac:dyDescent="0.25">
      <c r="A69" t="s">
        <v>850</v>
      </c>
      <c r="B69" t="s">
        <v>851</v>
      </c>
      <c r="C69">
        <v>100</v>
      </c>
      <c r="D69">
        <v>1</v>
      </c>
      <c r="E69" t="s">
        <v>4663</v>
      </c>
      <c r="F69">
        <v>130</v>
      </c>
      <c r="G69">
        <v>30</v>
      </c>
      <c r="H69" t="s">
        <v>47</v>
      </c>
      <c r="I69" t="s">
        <v>4664</v>
      </c>
      <c r="J69" t="s">
        <v>4665</v>
      </c>
      <c r="K69" t="s">
        <v>4666</v>
      </c>
      <c r="L69" t="s">
        <v>4667</v>
      </c>
      <c r="M69" t="s">
        <v>4668</v>
      </c>
      <c r="N69" t="s">
        <v>1338</v>
      </c>
      <c r="O69" t="s">
        <v>1189</v>
      </c>
      <c r="P69" t="s">
        <v>1190</v>
      </c>
      <c r="Q69" t="s">
        <v>27</v>
      </c>
      <c r="R69" t="s">
        <v>24</v>
      </c>
      <c r="S69" t="s">
        <v>23</v>
      </c>
      <c r="T69" t="s">
        <v>4668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4669</v>
      </c>
      <c r="F70">
        <v>220</v>
      </c>
      <c r="G70">
        <v>20</v>
      </c>
      <c r="H70" t="s">
        <v>47</v>
      </c>
      <c r="I70" t="s">
        <v>4670</v>
      </c>
      <c r="J70" t="s">
        <v>4671</v>
      </c>
      <c r="K70" t="s">
        <v>1215</v>
      </c>
      <c r="L70" t="s">
        <v>4672</v>
      </c>
      <c r="M70" t="s">
        <v>4673</v>
      </c>
      <c r="N70" t="s">
        <v>1338</v>
      </c>
      <c r="O70" t="s">
        <v>1222</v>
      </c>
      <c r="P70" t="s">
        <v>1190</v>
      </c>
      <c r="Q70" t="s">
        <v>1191</v>
      </c>
      <c r="R70" t="s">
        <v>24</v>
      </c>
      <c r="S70" t="s">
        <v>23</v>
      </c>
      <c r="T70" t="s">
        <v>4674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4669</v>
      </c>
      <c r="F71">
        <v>220</v>
      </c>
      <c r="G71">
        <v>20</v>
      </c>
      <c r="H71" t="s">
        <v>47</v>
      </c>
      <c r="I71" t="s">
        <v>4670</v>
      </c>
      <c r="J71" t="s">
        <v>4671</v>
      </c>
      <c r="K71" t="s">
        <v>1215</v>
      </c>
      <c r="L71" t="s">
        <v>4672</v>
      </c>
      <c r="M71" t="s">
        <v>4673</v>
      </c>
      <c r="N71" t="s">
        <v>1338</v>
      </c>
      <c r="O71" t="s">
        <v>1222</v>
      </c>
      <c r="P71" t="s">
        <v>1190</v>
      </c>
      <c r="Q71" t="s">
        <v>1191</v>
      </c>
      <c r="R71" t="s">
        <v>24</v>
      </c>
      <c r="S71" t="s">
        <v>23</v>
      </c>
      <c r="T71" t="s">
        <v>4674</v>
      </c>
    </row>
    <row r="72" spans="1:20" x14ac:dyDescent="0.25">
      <c r="A72" t="s">
        <v>46</v>
      </c>
      <c r="B72" t="s">
        <v>56</v>
      </c>
      <c r="C72">
        <v>100</v>
      </c>
      <c r="D72">
        <v>2</v>
      </c>
      <c r="E72" t="s">
        <v>4669</v>
      </c>
      <c r="F72">
        <v>220</v>
      </c>
      <c r="G72">
        <v>20</v>
      </c>
      <c r="H72" t="s">
        <v>47</v>
      </c>
      <c r="I72" t="s">
        <v>4670</v>
      </c>
      <c r="J72" t="s">
        <v>4671</v>
      </c>
      <c r="K72" t="s">
        <v>1215</v>
      </c>
      <c r="L72" t="s">
        <v>4672</v>
      </c>
      <c r="M72" t="s">
        <v>4673</v>
      </c>
      <c r="N72" t="s">
        <v>1338</v>
      </c>
      <c r="O72" t="s">
        <v>1222</v>
      </c>
      <c r="P72" t="s">
        <v>1190</v>
      </c>
      <c r="Q72" t="s">
        <v>1191</v>
      </c>
      <c r="R72" t="s">
        <v>24</v>
      </c>
      <c r="S72" t="s">
        <v>23</v>
      </c>
      <c r="T72" t="s">
        <v>4675</v>
      </c>
    </row>
    <row r="73" spans="1:20" x14ac:dyDescent="0.25">
      <c r="A73" t="s">
        <v>28</v>
      </c>
      <c r="B73" t="s">
        <v>29</v>
      </c>
      <c r="C73">
        <v>50</v>
      </c>
      <c r="D73">
        <v>2</v>
      </c>
      <c r="E73" t="s">
        <v>4676</v>
      </c>
      <c r="F73">
        <v>220</v>
      </c>
      <c r="G73">
        <v>20</v>
      </c>
      <c r="H73" t="s">
        <v>47</v>
      </c>
      <c r="I73" t="s">
        <v>4677</v>
      </c>
      <c r="J73" t="s">
        <v>4678</v>
      </c>
      <c r="K73" t="s">
        <v>4679</v>
      </c>
      <c r="L73" t="s">
        <v>4680</v>
      </c>
      <c r="M73" t="s">
        <v>4673</v>
      </c>
      <c r="N73" t="s">
        <v>1338</v>
      </c>
      <c r="O73" t="s">
        <v>1222</v>
      </c>
      <c r="P73" t="s">
        <v>1190</v>
      </c>
      <c r="Q73" t="s">
        <v>1191</v>
      </c>
      <c r="R73" t="s">
        <v>24</v>
      </c>
      <c r="S73" t="s">
        <v>23</v>
      </c>
      <c r="T73" t="s">
        <v>4681</v>
      </c>
    </row>
    <row r="74" spans="1:20" x14ac:dyDescent="0.25">
      <c r="A74" t="s">
        <v>46</v>
      </c>
      <c r="B74" t="s">
        <v>56</v>
      </c>
      <c r="C74">
        <v>100</v>
      </c>
      <c r="D74">
        <v>2</v>
      </c>
      <c r="E74" t="s">
        <v>4676</v>
      </c>
      <c r="F74">
        <v>220</v>
      </c>
      <c r="G74">
        <v>20</v>
      </c>
      <c r="H74" t="s">
        <v>47</v>
      </c>
      <c r="I74" t="s">
        <v>4677</v>
      </c>
      <c r="J74" t="s">
        <v>4678</v>
      </c>
      <c r="K74" t="s">
        <v>4679</v>
      </c>
      <c r="L74" t="s">
        <v>4680</v>
      </c>
      <c r="M74" t="s">
        <v>4673</v>
      </c>
      <c r="N74" t="s">
        <v>1338</v>
      </c>
      <c r="O74" t="s">
        <v>1222</v>
      </c>
      <c r="P74" t="s">
        <v>1190</v>
      </c>
      <c r="Q74" t="s">
        <v>1191</v>
      </c>
      <c r="R74" t="s">
        <v>24</v>
      </c>
      <c r="S74" t="s">
        <v>23</v>
      </c>
      <c r="T74" t="s">
        <v>4681</v>
      </c>
    </row>
    <row r="75" spans="1:20" x14ac:dyDescent="0.25">
      <c r="A75" t="s">
        <v>850</v>
      </c>
      <c r="B75" t="s">
        <v>851</v>
      </c>
      <c r="C75">
        <v>100</v>
      </c>
      <c r="D75">
        <v>1</v>
      </c>
      <c r="E75" t="s">
        <v>4682</v>
      </c>
      <c r="F75">
        <v>280</v>
      </c>
      <c r="G75">
        <v>30</v>
      </c>
      <c r="H75" t="s">
        <v>47</v>
      </c>
      <c r="I75" t="s">
        <v>4683</v>
      </c>
      <c r="J75" t="s">
        <v>4684</v>
      </c>
      <c r="K75" t="s">
        <v>4685</v>
      </c>
      <c r="L75" t="s">
        <v>4686</v>
      </c>
      <c r="M75" t="s">
        <v>4615</v>
      </c>
      <c r="N75" t="s">
        <v>1338</v>
      </c>
      <c r="O75" t="s">
        <v>1189</v>
      </c>
      <c r="P75" t="s">
        <v>1190</v>
      </c>
      <c r="Q75" t="s">
        <v>27</v>
      </c>
      <c r="R75" t="s">
        <v>24</v>
      </c>
      <c r="S75" t="s">
        <v>23</v>
      </c>
      <c r="T75" t="s">
        <v>4615</v>
      </c>
    </row>
    <row r="76" spans="1:20" x14ac:dyDescent="0.25">
      <c r="A76" t="s">
        <v>254</v>
      </c>
      <c r="B76" t="s">
        <v>255</v>
      </c>
      <c r="C76">
        <v>100</v>
      </c>
      <c r="D76">
        <v>1</v>
      </c>
      <c r="E76" t="s">
        <v>4682</v>
      </c>
      <c r="F76">
        <v>280</v>
      </c>
      <c r="G76">
        <v>30</v>
      </c>
      <c r="H76" t="s">
        <v>47</v>
      </c>
      <c r="I76" t="s">
        <v>4683</v>
      </c>
      <c r="J76" t="s">
        <v>4684</v>
      </c>
      <c r="K76" t="s">
        <v>4685</v>
      </c>
      <c r="L76" t="s">
        <v>4686</v>
      </c>
      <c r="M76" t="s">
        <v>4615</v>
      </c>
      <c r="N76" t="s">
        <v>1338</v>
      </c>
      <c r="O76" t="s">
        <v>1189</v>
      </c>
      <c r="P76" t="s">
        <v>1190</v>
      </c>
      <c r="Q76" t="s">
        <v>27</v>
      </c>
      <c r="R76" t="s">
        <v>24</v>
      </c>
      <c r="S76" t="s">
        <v>23</v>
      </c>
      <c r="T76" t="s">
        <v>4615</v>
      </c>
    </row>
    <row r="77" spans="1:20" x14ac:dyDescent="0.25">
      <c r="A77" t="s">
        <v>854</v>
      </c>
      <c r="B77" t="s">
        <v>855</v>
      </c>
      <c r="C77">
        <v>100</v>
      </c>
      <c r="D77">
        <v>1</v>
      </c>
      <c r="E77" t="s">
        <v>4682</v>
      </c>
      <c r="F77">
        <v>280</v>
      </c>
      <c r="G77">
        <v>30</v>
      </c>
      <c r="H77" t="s">
        <v>47</v>
      </c>
      <c r="I77" t="s">
        <v>4683</v>
      </c>
      <c r="J77" t="s">
        <v>4684</v>
      </c>
      <c r="K77" t="s">
        <v>4685</v>
      </c>
      <c r="L77" t="s">
        <v>4686</v>
      </c>
      <c r="M77" t="s">
        <v>4615</v>
      </c>
      <c r="N77" t="s">
        <v>1338</v>
      </c>
      <c r="O77" t="s">
        <v>1189</v>
      </c>
      <c r="P77" t="s">
        <v>1190</v>
      </c>
      <c r="Q77" t="s">
        <v>27</v>
      </c>
      <c r="R77" t="s">
        <v>24</v>
      </c>
      <c r="S77" t="s">
        <v>23</v>
      </c>
      <c r="T77" t="s">
        <v>4615</v>
      </c>
    </row>
    <row r="78" spans="1:20" x14ac:dyDescent="0.25">
      <c r="A78" t="s">
        <v>280</v>
      </c>
      <c r="B78" t="s">
        <v>286</v>
      </c>
      <c r="C78">
        <v>111</v>
      </c>
      <c r="D78">
        <v>2</v>
      </c>
      <c r="E78" t="s">
        <v>4522</v>
      </c>
      <c r="F78">
        <v>464</v>
      </c>
      <c r="G78">
        <v>20</v>
      </c>
      <c r="H78" t="s">
        <v>47</v>
      </c>
      <c r="I78" t="s">
        <v>4523</v>
      </c>
      <c r="J78" t="s">
        <v>4524</v>
      </c>
      <c r="K78" t="s">
        <v>4525</v>
      </c>
      <c r="L78" t="s">
        <v>4526</v>
      </c>
      <c r="M78" t="s">
        <v>4527</v>
      </c>
      <c r="N78" t="s">
        <v>1338</v>
      </c>
      <c r="O78" t="s">
        <v>1222</v>
      </c>
      <c r="P78" t="s">
        <v>1190</v>
      </c>
      <c r="Q78" t="s">
        <v>1191</v>
      </c>
      <c r="R78" t="s">
        <v>24</v>
      </c>
      <c r="S78" t="s">
        <v>23</v>
      </c>
      <c r="T78" t="s">
        <v>4687</v>
      </c>
    </row>
    <row r="79" spans="1:20" x14ac:dyDescent="0.25">
      <c r="A79" t="s">
        <v>139</v>
      </c>
      <c r="B79" t="s">
        <v>112</v>
      </c>
      <c r="C79">
        <v>83.333333333333329</v>
      </c>
      <c r="D79">
        <v>3</v>
      </c>
      <c r="E79" t="s">
        <v>4688</v>
      </c>
      <c r="F79">
        <v>220</v>
      </c>
      <c r="G79">
        <v>0</v>
      </c>
      <c r="H79" t="s">
        <v>1162</v>
      </c>
      <c r="I79" t="s">
        <v>4689</v>
      </c>
      <c r="J79" t="s">
        <v>319</v>
      </c>
      <c r="K79" t="s">
        <v>23</v>
      </c>
      <c r="L79" t="s">
        <v>24</v>
      </c>
      <c r="M79" t="s">
        <v>4687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23</v>
      </c>
      <c r="T79" t="s">
        <v>4687</v>
      </c>
    </row>
    <row r="80" spans="1:20" x14ac:dyDescent="0.25">
      <c r="A80" t="s">
        <v>139</v>
      </c>
      <c r="B80" t="s">
        <v>112</v>
      </c>
      <c r="C80">
        <v>66</v>
      </c>
      <c r="D80">
        <v>1</v>
      </c>
      <c r="E80" t="s">
        <v>4690</v>
      </c>
      <c r="F80">
        <v>355</v>
      </c>
      <c r="G80">
        <v>35</v>
      </c>
      <c r="H80" t="s">
        <v>47</v>
      </c>
      <c r="I80" t="s">
        <v>4691</v>
      </c>
      <c r="J80" t="s">
        <v>4692</v>
      </c>
      <c r="K80" t="s">
        <v>1215</v>
      </c>
      <c r="L80" t="s">
        <v>1193</v>
      </c>
      <c r="M80" t="s">
        <v>4693</v>
      </c>
      <c r="N80" t="s">
        <v>23</v>
      </c>
      <c r="O80" t="s">
        <v>53</v>
      </c>
      <c r="P80" t="s">
        <v>54</v>
      </c>
      <c r="Q80" t="s">
        <v>55</v>
      </c>
      <c r="R80" t="s">
        <v>24</v>
      </c>
      <c r="S80" t="s">
        <v>23</v>
      </c>
      <c r="T80" t="s">
        <v>4693</v>
      </c>
    </row>
    <row r="81" spans="1:20" x14ac:dyDescent="0.25">
      <c r="A81" t="s">
        <v>110</v>
      </c>
      <c r="B81" t="s">
        <v>1205</v>
      </c>
      <c r="C81">
        <v>66</v>
      </c>
      <c r="D81">
        <v>1</v>
      </c>
      <c r="E81" t="s">
        <v>4690</v>
      </c>
      <c r="F81">
        <v>355</v>
      </c>
      <c r="G81">
        <v>35</v>
      </c>
      <c r="H81" t="s">
        <v>47</v>
      </c>
      <c r="I81" t="s">
        <v>4691</v>
      </c>
      <c r="J81" t="s">
        <v>4692</v>
      </c>
      <c r="K81" t="s">
        <v>1215</v>
      </c>
      <c r="L81" t="s">
        <v>1193</v>
      </c>
      <c r="M81" t="s">
        <v>4693</v>
      </c>
      <c r="N81" t="s">
        <v>23</v>
      </c>
      <c r="O81" t="s">
        <v>53</v>
      </c>
      <c r="P81" t="s">
        <v>54</v>
      </c>
      <c r="Q81" t="s">
        <v>55</v>
      </c>
      <c r="R81" t="s">
        <v>24</v>
      </c>
      <c r="S81" t="s">
        <v>23</v>
      </c>
      <c r="T81" t="s">
        <v>4693</v>
      </c>
    </row>
    <row r="82" spans="1:20" x14ac:dyDescent="0.25">
      <c r="A82" t="s">
        <v>46</v>
      </c>
      <c r="B82" t="s">
        <v>56</v>
      </c>
      <c r="C82">
        <v>67</v>
      </c>
      <c r="D82">
        <v>1</v>
      </c>
      <c r="E82" t="s">
        <v>4690</v>
      </c>
      <c r="F82">
        <v>355</v>
      </c>
      <c r="G82">
        <v>35</v>
      </c>
      <c r="H82" t="s">
        <v>47</v>
      </c>
      <c r="I82" t="s">
        <v>4691</v>
      </c>
      <c r="J82" t="s">
        <v>4692</v>
      </c>
      <c r="K82" t="s">
        <v>1215</v>
      </c>
      <c r="L82" t="s">
        <v>1193</v>
      </c>
      <c r="M82" t="s">
        <v>4693</v>
      </c>
      <c r="N82" t="s">
        <v>23</v>
      </c>
      <c r="O82" t="s">
        <v>53</v>
      </c>
      <c r="P82" t="s">
        <v>54</v>
      </c>
      <c r="Q82" t="s">
        <v>55</v>
      </c>
      <c r="R82" t="s">
        <v>24</v>
      </c>
      <c r="S82" t="s">
        <v>23</v>
      </c>
      <c r="T82" t="s">
        <v>4693</v>
      </c>
    </row>
    <row r="83" spans="1:20" x14ac:dyDescent="0.25">
      <c r="A83" t="s">
        <v>854</v>
      </c>
      <c r="B83" t="s">
        <v>855</v>
      </c>
      <c r="C83">
        <v>90</v>
      </c>
      <c r="D83">
        <v>1</v>
      </c>
      <c r="E83" t="s">
        <v>4690</v>
      </c>
      <c r="F83">
        <v>355</v>
      </c>
      <c r="G83">
        <v>35</v>
      </c>
      <c r="H83" t="s">
        <v>47</v>
      </c>
      <c r="I83" t="s">
        <v>4691</v>
      </c>
      <c r="J83" t="s">
        <v>4692</v>
      </c>
      <c r="K83" t="s">
        <v>1215</v>
      </c>
      <c r="L83" t="s">
        <v>1193</v>
      </c>
      <c r="M83" t="s">
        <v>4693</v>
      </c>
      <c r="N83" t="s">
        <v>23</v>
      </c>
      <c r="O83" t="s">
        <v>53</v>
      </c>
      <c r="P83" t="s">
        <v>54</v>
      </c>
      <c r="Q83" t="s">
        <v>55</v>
      </c>
      <c r="R83" t="s">
        <v>24</v>
      </c>
      <c r="S83" t="s">
        <v>23</v>
      </c>
      <c r="T83" t="s">
        <v>4693</v>
      </c>
    </row>
    <row r="84" spans="1:20" x14ac:dyDescent="0.25">
      <c r="A84" t="s">
        <v>44</v>
      </c>
      <c r="B84" t="s">
        <v>45</v>
      </c>
      <c r="C84">
        <v>60</v>
      </c>
      <c r="D84">
        <v>1</v>
      </c>
      <c r="E84" t="s">
        <v>4694</v>
      </c>
      <c r="F84">
        <v>150</v>
      </c>
      <c r="G84">
        <v>0</v>
      </c>
      <c r="H84" t="s">
        <v>1247</v>
      </c>
      <c r="I84" t="s">
        <v>4695</v>
      </c>
      <c r="J84" t="s">
        <v>4696</v>
      </c>
      <c r="K84" t="s">
        <v>1299</v>
      </c>
      <c r="L84" t="s">
        <v>4697</v>
      </c>
      <c r="M84" t="s">
        <v>4698</v>
      </c>
      <c r="N84" t="s">
        <v>1338</v>
      </c>
      <c r="O84" t="s">
        <v>1222</v>
      </c>
      <c r="P84" t="s">
        <v>4334</v>
      </c>
      <c r="Q84" t="s">
        <v>1191</v>
      </c>
      <c r="R84" t="s">
        <v>24</v>
      </c>
      <c r="S84" t="s">
        <v>23</v>
      </c>
      <c r="T84" t="s">
        <v>4699</v>
      </c>
    </row>
    <row r="85" spans="1:20" x14ac:dyDescent="0.25">
      <c r="A85" t="s">
        <v>280</v>
      </c>
      <c r="B85" t="s">
        <v>286</v>
      </c>
      <c r="C85">
        <v>139</v>
      </c>
      <c r="D85">
        <v>1</v>
      </c>
      <c r="E85" t="s">
        <v>4694</v>
      </c>
      <c r="F85">
        <v>150</v>
      </c>
      <c r="G85">
        <v>0</v>
      </c>
      <c r="H85" t="s">
        <v>1247</v>
      </c>
      <c r="I85" t="s">
        <v>4695</v>
      </c>
      <c r="J85" t="s">
        <v>4696</v>
      </c>
      <c r="K85" t="s">
        <v>1299</v>
      </c>
      <c r="L85" t="s">
        <v>4697</v>
      </c>
      <c r="M85" t="s">
        <v>4698</v>
      </c>
      <c r="N85" t="s">
        <v>1338</v>
      </c>
      <c r="O85" t="s">
        <v>1222</v>
      </c>
      <c r="P85" t="s">
        <v>4334</v>
      </c>
      <c r="Q85" t="s">
        <v>1191</v>
      </c>
      <c r="R85" t="s">
        <v>24</v>
      </c>
      <c r="S85" t="s">
        <v>23</v>
      </c>
      <c r="T85" t="s">
        <v>4699</v>
      </c>
    </row>
    <row r="86" spans="1:20" x14ac:dyDescent="0.25">
      <c r="A86" t="s">
        <v>3653</v>
      </c>
      <c r="B86" t="s">
        <v>158</v>
      </c>
      <c r="C86">
        <v>75</v>
      </c>
      <c r="D86">
        <v>2</v>
      </c>
      <c r="E86" t="s">
        <v>4700</v>
      </c>
      <c r="F86">
        <v>204</v>
      </c>
      <c r="G86">
        <v>54</v>
      </c>
      <c r="H86" t="s">
        <v>47</v>
      </c>
      <c r="I86" t="s">
        <v>672</v>
      </c>
      <c r="J86" t="s">
        <v>4701</v>
      </c>
      <c r="K86" t="s">
        <v>4702</v>
      </c>
      <c r="L86" t="s">
        <v>1187</v>
      </c>
      <c r="M86" t="s">
        <v>4703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4703</v>
      </c>
    </row>
    <row r="87" spans="1:20" x14ac:dyDescent="0.25">
      <c r="A87" t="s">
        <v>44</v>
      </c>
      <c r="B87" t="s">
        <v>45</v>
      </c>
      <c r="C87">
        <v>60</v>
      </c>
      <c r="D87">
        <v>1</v>
      </c>
      <c r="E87" t="s">
        <v>4704</v>
      </c>
      <c r="F87">
        <v>150</v>
      </c>
      <c r="G87">
        <v>0</v>
      </c>
      <c r="H87" t="s">
        <v>1247</v>
      </c>
      <c r="I87" t="s">
        <v>4705</v>
      </c>
      <c r="J87" t="s">
        <v>4706</v>
      </c>
      <c r="K87" t="s">
        <v>1230</v>
      </c>
      <c r="L87" t="s">
        <v>4707</v>
      </c>
      <c r="M87" t="s">
        <v>4708</v>
      </c>
      <c r="N87" t="s">
        <v>1338</v>
      </c>
      <c r="O87" t="s">
        <v>1222</v>
      </c>
      <c r="P87" t="s">
        <v>4334</v>
      </c>
      <c r="Q87" t="s">
        <v>1191</v>
      </c>
      <c r="R87" t="s">
        <v>24</v>
      </c>
      <c r="S87" t="s">
        <v>23</v>
      </c>
      <c r="T87" t="s">
        <v>4709</v>
      </c>
    </row>
    <row r="88" spans="1:20" x14ac:dyDescent="0.25">
      <c r="A88" t="s">
        <v>279</v>
      </c>
      <c r="B88" t="s">
        <v>285</v>
      </c>
      <c r="C88">
        <v>139</v>
      </c>
      <c r="D88">
        <v>1</v>
      </c>
      <c r="E88" t="s">
        <v>4704</v>
      </c>
      <c r="F88">
        <v>150</v>
      </c>
      <c r="G88">
        <v>0</v>
      </c>
      <c r="H88" t="s">
        <v>1247</v>
      </c>
      <c r="I88" t="s">
        <v>4705</v>
      </c>
      <c r="J88" t="s">
        <v>4706</v>
      </c>
      <c r="K88" t="s">
        <v>1230</v>
      </c>
      <c r="L88" t="s">
        <v>4707</v>
      </c>
      <c r="M88" t="s">
        <v>4708</v>
      </c>
      <c r="N88" t="s">
        <v>1338</v>
      </c>
      <c r="O88" t="s">
        <v>1222</v>
      </c>
      <c r="P88" t="s">
        <v>4334</v>
      </c>
      <c r="Q88" t="s">
        <v>1191</v>
      </c>
      <c r="R88" t="s">
        <v>24</v>
      </c>
      <c r="S88" t="s">
        <v>23</v>
      </c>
      <c r="T88" t="s">
        <v>4709</v>
      </c>
    </row>
    <row r="89" spans="1:20" x14ac:dyDescent="0.25">
      <c r="A89" t="s">
        <v>44</v>
      </c>
      <c r="B89" t="s">
        <v>45</v>
      </c>
      <c r="C89">
        <v>60</v>
      </c>
      <c r="D89">
        <v>1</v>
      </c>
      <c r="E89" t="s">
        <v>4710</v>
      </c>
      <c r="F89">
        <v>180</v>
      </c>
      <c r="G89">
        <v>30</v>
      </c>
      <c r="H89" t="s">
        <v>1247</v>
      </c>
      <c r="I89" t="s">
        <v>4711</v>
      </c>
      <c r="J89" t="s">
        <v>4712</v>
      </c>
      <c r="K89" t="s">
        <v>4713</v>
      </c>
      <c r="L89" t="s">
        <v>4714</v>
      </c>
      <c r="M89" t="s">
        <v>4715</v>
      </c>
      <c r="N89" t="s">
        <v>1338</v>
      </c>
      <c r="O89" t="s">
        <v>1189</v>
      </c>
      <c r="P89" t="s">
        <v>4334</v>
      </c>
      <c r="Q89" t="s">
        <v>27</v>
      </c>
      <c r="R89" t="s">
        <v>24</v>
      </c>
      <c r="S89" t="s">
        <v>23</v>
      </c>
      <c r="T89" t="s">
        <v>4716</v>
      </c>
    </row>
    <row r="90" spans="1:20" x14ac:dyDescent="0.25">
      <c r="A90" t="s">
        <v>280</v>
      </c>
      <c r="B90" t="s">
        <v>286</v>
      </c>
      <c r="C90">
        <v>139</v>
      </c>
      <c r="D90">
        <v>1</v>
      </c>
      <c r="E90" t="s">
        <v>4710</v>
      </c>
      <c r="F90">
        <v>180</v>
      </c>
      <c r="G90">
        <v>30</v>
      </c>
      <c r="H90" t="s">
        <v>1247</v>
      </c>
      <c r="I90" t="s">
        <v>4711</v>
      </c>
      <c r="J90" t="s">
        <v>4712</v>
      </c>
      <c r="K90" t="s">
        <v>4713</v>
      </c>
      <c r="L90" t="s">
        <v>4714</v>
      </c>
      <c r="M90" t="s">
        <v>4715</v>
      </c>
      <c r="N90" t="s">
        <v>1338</v>
      </c>
      <c r="O90" t="s">
        <v>1189</v>
      </c>
      <c r="P90" t="s">
        <v>4334</v>
      </c>
      <c r="Q90" t="s">
        <v>27</v>
      </c>
      <c r="R90" t="s">
        <v>24</v>
      </c>
      <c r="S90" t="s">
        <v>23</v>
      </c>
      <c r="T90" t="s">
        <v>4715</v>
      </c>
    </row>
    <row r="91" spans="1:20" x14ac:dyDescent="0.25">
      <c r="A91" t="s">
        <v>44</v>
      </c>
      <c r="B91" t="s">
        <v>45</v>
      </c>
      <c r="C91">
        <v>60</v>
      </c>
      <c r="D91">
        <v>1</v>
      </c>
      <c r="E91" t="s">
        <v>4717</v>
      </c>
      <c r="F91">
        <v>150</v>
      </c>
      <c r="G91">
        <v>20</v>
      </c>
      <c r="H91" t="s">
        <v>1247</v>
      </c>
      <c r="I91" t="s">
        <v>4718</v>
      </c>
      <c r="J91" t="s">
        <v>4719</v>
      </c>
      <c r="K91" t="s">
        <v>1182</v>
      </c>
      <c r="L91" t="s">
        <v>4720</v>
      </c>
      <c r="M91" t="s">
        <v>4721</v>
      </c>
      <c r="N91" t="s">
        <v>1338</v>
      </c>
      <c r="O91" t="s">
        <v>1222</v>
      </c>
      <c r="P91" t="s">
        <v>4334</v>
      </c>
      <c r="Q91" t="s">
        <v>1191</v>
      </c>
      <c r="R91" t="s">
        <v>24</v>
      </c>
      <c r="S91" t="s">
        <v>23</v>
      </c>
      <c r="T91" t="s">
        <v>4715</v>
      </c>
    </row>
    <row r="92" spans="1:20" x14ac:dyDescent="0.25">
      <c r="A92" t="s">
        <v>279</v>
      </c>
      <c r="B92" t="s">
        <v>285</v>
      </c>
      <c r="C92">
        <v>139</v>
      </c>
      <c r="D92">
        <v>1</v>
      </c>
      <c r="E92" t="s">
        <v>4717</v>
      </c>
      <c r="F92">
        <v>150</v>
      </c>
      <c r="G92">
        <v>20</v>
      </c>
      <c r="H92" t="s">
        <v>1247</v>
      </c>
      <c r="I92" t="s">
        <v>4718</v>
      </c>
      <c r="J92" t="s">
        <v>4719</v>
      </c>
      <c r="K92" t="s">
        <v>1182</v>
      </c>
      <c r="L92" t="s">
        <v>4720</v>
      </c>
      <c r="M92" t="s">
        <v>4721</v>
      </c>
      <c r="N92" t="s">
        <v>1338</v>
      </c>
      <c r="O92" t="s">
        <v>1222</v>
      </c>
      <c r="P92" t="s">
        <v>4334</v>
      </c>
      <c r="Q92" t="s">
        <v>1191</v>
      </c>
      <c r="R92" t="s">
        <v>24</v>
      </c>
      <c r="S92" t="s">
        <v>23</v>
      </c>
      <c r="T92" t="s">
        <v>4715</v>
      </c>
    </row>
    <row r="93" spans="1:20" x14ac:dyDescent="0.25">
      <c r="A93" t="s">
        <v>44</v>
      </c>
      <c r="B93" t="s">
        <v>45</v>
      </c>
      <c r="C93">
        <v>60</v>
      </c>
      <c r="D93">
        <v>1</v>
      </c>
      <c r="E93" t="s">
        <v>4722</v>
      </c>
      <c r="F93">
        <v>150</v>
      </c>
      <c r="G93">
        <v>20</v>
      </c>
      <c r="H93" t="s">
        <v>1247</v>
      </c>
      <c r="I93" t="s">
        <v>4723</v>
      </c>
      <c r="J93" t="s">
        <v>4724</v>
      </c>
      <c r="K93" t="s">
        <v>4069</v>
      </c>
      <c r="L93" t="s">
        <v>4725</v>
      </c>
      <c r="M93" t="s">
        <v>4726</v>
      </c>
      <c r="N93" t="s">
        <v>1338</v>
      </c>
      <c r="O93" t="s">
        <v>1222</v>
      </c>
      <c r="P93" t="s">
        <v>4334</v>
      </c>
      <c r="Q93" t="s">
        <v>1191</v>
      </c>
      <c r="R93" t="s">
        <v>24</v>
      </c>
      <c r="S93" t="s">
        <v>23</v>
      </c>
      <c r="T93" t="s">
        <v>4727</v>
      </c>
    </row>
    <row r="94" spans="1:20" x14ac:dyDescent="0.25">
      <c r="A94" t="s">
        <v>279</v>
      </c>
      <c r="B94" t="s">
        <v>285</v>
      </c>
      <c r="C94">
        <v>139</v>
      </c>
      <c r="D94">
        <v>1</v>
      </c>
      <c r="E94" t="s">
        <v>4722</v>
      </c>
      <c r="F94">
        <v>150</v>
      </c>
      <c r="G94">
        <v>20</v>
      </c>
      <c r="H94" t="s">
        <v>1247</v>
      </c>
      <c r="I94" t="s">
        <v>4723</v>
      </c>
      <c r="J94" t="s">
        <v>4724</v>
      </c>
      <c r="K94" t="s">
        <v>4069</v>
      </c>
      <c r="L94" t="s">
        <v>4725</v>
      </c>
      <c r="M94" t="s">
        <v>4726</v>
      </c>
      <c r="N94" t="s">
        <v>1338</v>
      </c>
      <c r="O94" t="s">
        <v>1222</v>
      </c>
      <c r="P94" t="s">
        <v>4334</v>
      </c>
      <c r="Q94" t="s">
        <v>1191</v>
      </c>
      <c r="R94" t="s">
        <v>24</v>
      </c>
      <c r="S94" t="s">
        <v>23</v>
      </c>
      <c r="T94" t="s">
        <v>4727</v>
      </c>
    </row>
    <row r="95" spans="1:20" x14ac:dyDescent="0.25">
      <c r="A95" t="s">
        <v>46</v>
      </c>
      <c r="B95" t="s">
        <v>56</v>
      </c>
      <c r="C95">
        <v>80</v>
      </c>
      <c r="D95">
        <v>2</v>
      </c>
      <c r="E95" t="s">
        <v>4728</v>
      </c>
      <c r="F95">
        <v>190</v>
      </c>
      <c r="G95">
        <v>30</v>
      </c>
      <c r="H95" t="s">
        <v>47</v>
      </c>
      <c r="I95" t="s">
        <v>4729</v>
      </c>
      <c r="J95" t="s">
        <v>4730</v>
      </c>
      <c r="K95" t="s">
        <v>1209</v>
      </c>
      <c r="L95" t="s">
        <v>4731</v>
      </c>
      <c r="M95" t="s">
        <v>4732</v>
      </c>
      <c r="N95" t="s">
        <v>1188</v>
      </c>
      <c r="O95" t="s">
        <v>1222</v>
      </c>
      <c r="P95" t="s">
        <v>1190</v>
      </c>
      <c r="Q95" t="s">
        <v>1191</v>
      </c>
      <c r="R95" t="s">
        <v>4733</v>
      </c>
      <c r="S95" t="s">
        <v>23</v>
      </c>
      <c r="T95" t="s">
        <v>4734</v>
      </c>
    </row>
    <row r="96" spans="1:20" x14ac:dyDescent="0.25">
      <c r="A96" t="s">
        <v>186</v>
      </c>
      <c r="B96" t="s">
        <v>187</v>
      </c>
      <c r="C96">
        <v>49</v>
      </c>
      <c r="D96">
        <v>1</v>
      </c>
      <c r="E96" t="s">
        <v>4735</v>
      </c>
      <c r="F96">
        <v>200</v>
      </c>
      <c r="G96">
        <v>0</v>
      </c>
      <c r="H96" t="s">
        <v>1162</v>
      </c>
      <c r="I96" t="s">
        <v>4736</v>
      </c>
      <c r="J96" t="s">
        <v>316</v>
      </c>
      <c r="K96" t="s">
        <v>23</v>
      </c>
      <c r="L96" t="s">
        <v>24</v>
      </c>
      <c r="M96" t="s">
        <v>4737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4737</v>
      </c>
    </row>
    <row r="97" spans="1:20" x14ac:dyDescent="0.25">
      <c r="A97" t="s">
        <v>139</v>
      </c>
      <c r="B97" t="s">
        <v>112</v>
      </c>
      <c r="C97">
        <v>75</v>
      </c>
      <c r="D97">
        <v>1</v>
      </c>
      <c r="E97" t="s">
        <v>4735</v>
      </c>
      <c r="F97">
        <v>200</v>
      </c>
      <c r="G97">
        <v>0</v>
      </c>
      <c r="H97" t="s">
        <v>1162</v>
      </c>
      <c r="I97" t="s">
        <v>4736</v>
      </c>
      <c r="J97" t="s">
        <v>316</v>
      </c>
      <c r="K97" t="s">
        <v>23</v>
      </c>
      <c r="L97" t="s">
        <v>24</v>
      </c>
      <c r="M97" t="s">
        <v>4737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4737</v>
      </c>
    </row>
    <row r="98" spans="1:20" x14ac:dyDescent="0.25">
      <c r="A98" t="s">
        <v>46</v>
      </c>
      <c r="B98" t="s">
        <v>56</v>
      </c>
      <c r="C98">
        <v>76</v>
      </c>
      <c r="D98">
        <v>1</v>
      </c>
      <c r="E98" t="s">
        <v>4735</v>
      </c>
      <c r="F98">
        <v>200</v>
      </c>
      <c r="G98">
        <v>0</v>
      </c>
      <c r="H98" t="s">
        <v>1162</v>
      </c>
      <c r="I98" t="s">
        <v>4736</v>
      </c>
      <c r="J98" t="s">
        <v>316</v>
      </c>
      <c r="K98" t="s">
        <v>23</v>
      </c>
      <c r="L98" t="s">
        <v>24</v>
      </c>
      <c r="M98" t="s">
        <v>4737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4737</v>
      </c>
    </row>
    <row r="99" spans="1:20" x14ac:dyDescent="0.25">
      <c r="A99" t="s">
        <v>46</v>
      </c>
      <c r="B99" t="s">
        <v>56</v>
      </c>
      <c r="C99">
        <v>80</v>
      </c>
      <c r="D99">
        <v>2</v>
      </c>
      <c r="E99" t="s">
        <v>4738</v>
      </c>
      <c r="F99">
        <v>269</v>
      </c>
      <c r="G99">
        <v>29</v>
      </c>
      <c r="H99" t="s">
        <v>47</v>
      </c>
      <c r="I99" t="s">
        <v>4739</v>
      </c>
      <c r="J99" t="s">
        <v>4740</v>
      </c>
      <c r="K99" t="s">
        <v>4741</v>
      </c>
      <c r="L99" t="s">
        <v>1177</v>
      </c>
      <c r="M99" t="s">
        <v>4742</v>
      </c>
      <c r="N99" t="s">
        <v>23</v>
      </c>
      <c r="O99" t="s">
        <v>53</v>
      </c>
      <c r="P99" t="s">
        <v>54</v>
      </c>
      <c r="Q99" t="s">
        <v>55</v>
      </c>
      <c r="R99" t="s">
        <v>24</v>
      </c>
      <c r="S99" t="s">
        <v>23</v>
      </c>
      <c r="T99" t="s">
        <v>4742</v>
      </c>
    </row>
    <row r="100" spans="1:20" x14ac:dyDescent="0.25">
      <c r="A100" t="s">
        <v>139</v>
      </c>
      <c r="B100" t="s">
        <v>112</v>
      </c>
      <c r="C100">
        <v>80</v>
      </c>
      <c r="D100">
        <v>1</v>
      </c>
      <c r="E100" t="s">
        <v>4738</v>
      </c>
      <c r="F100">
        <v>269</v>
      </c>
      <c r="G100">
        <v>29</v>
      </c>
      <c r="H100" t="s">
        <v>47</v>
      </c>
      <c r="I100" t="s">
        <v>4739</v>
      </c>
      <c r="J100" t="s">
        <v>4740</v>
      </c>
      <c r="K100" t="s">
        <v>4741</v>
      </c>
      <c r="L100" t="s">
        <v>1177</v>
      </c>
      <c r="M100" t="s">
        <v>4742</v>
      </c>
      <c r="N100" t="s">
        <v>23</v>
      </c>
      <c r="O100" t="s">
        <v>53</v>
      </c>
      <c r="P100" t="s">
        <v>54</v>
      </c>
      <c r="Q100" t="s">
        <v>55</v>
      </c>
      <c r="R100" t="s">
        <v>24</v>
      </c>
      <c r="S100" t="s">
        <v>23</v>
      </c>
      <c r="T100" t="s">
        <v>4742</v>
      </c>
    </row>
    <row r="101" spans="1:20" x14ac:dyDescent="0.25">
      <c r="A101" t="s">
        <v>139</v>
      </c>
      <c r="B101" t="s">
        <v>112</v>
      </c>
      <c r="C101">
        <v>66</v>
      </c>
      <c r="D101">
        <v>1</v>
      </c>
      <c r="E101" t="s">
        <v>4743</v>
      </c>
      <c r="F101">
        <v>220</v>
      </c>
      <c r="G101">
        <v>0</v>
      </c>
      <c r="H101" t="s">
        <v>1162</v>
      </c>
      <c r="I101" t="s">
        <v>4744</v>
      </c>
      <c r="J101" t="s">
        <v>1200</v>
      </c>
      <c r="K101" t="s">
        <v>23</v>
      </c>
      <c r="L101" t="s">
        <v>24</v>
      </c>
      <c r="M101" t="s">
        <v>4745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4746</v>
      </c>
    </row>
    <row r="102" spans="1:20" x14ac:dyDescent="0.25">
      <c r="A102" t="s">
        <v>110</v>
      </c>
      <c r="B102" t="s">
        <v>1205</v>
      </c>
      <c r="C102">
        <v>66</v>
      </c>
      <c r="D102">
        <v>1</v>
      </c>
      <c r="E102" t="s">
        <v>4743</v>
      </c>
      <c r="F102">
        <v>220</v>
      </c>
      <c r="G102">
        <v>0</v>
      </c>
      <c r="H102" t="s">
        <v>1162</v>
      </c>
      <c r="I102" t="s">
        <v>4744</v>
      </c>
      <c r="J102" t="s">
        <v>1200</v>
      </c>
      <c r="K102" t="s">
        <v>23</v>
      </c>
      <c r="L102" t="s">
        <v>24</v>
      </c>
      <c r="M102" t="s">
        <v>4745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4746</v>
      </c>
    </row>
    <row r="103" spans="1:20" x14ac:dyDescent="0.25">
      <c r="A103" t="s">
        <v>46</v>
      </c>
      <c r="B103" t="s">
        <v>56</v>
      </c>
      <c r="C103">
        <v>67</v>
      </c>
      <c r="D103">
        <v>1</v>
      </c>
      <c r="E103" t="s">
        <v>4743</v>
      </c>
      <c r="F103">
        <v>220</v>
      </c>
      <c r="G103">
        <v>0</v>
      </c>
      <c r="H103" t="s">
        <v>1162</v>
      </c>
      <c r="I103" t="s">
        <v>4744</v>
      </c>
      <c r="J103" t="s">
        <v>1200</v>
      </c>
      <c r="K103" t="s">
        <v>23</v>
      </c>
      <c r="L103" t="s">
        <v>24</v>
      </c>
      <c r="M103" t="s">
        <v>4745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4746</v>
      </c>
    </row>
    <row r="104" spans="1:20" x14ac:dyDescent="0.25">
      <c r="A104" t="s">
        <v>110</v>
      </c>
      <c r="B104" t="s">
        <v>1205</v>
      </c>
      <c r="C104">
        <v>66.333333333333329</v>
      </c>
      <c r="D104">
        <v>3</v>
      </c>
      <c r="E104" t="s">
        <v>4747</v>
      </c>
      <c r="F104">
        <v>231</v>
      </c>
      <c r="G104">
        <v>0</v>
      </c>
      <c r="H104" t="s">
        <v>47</v>
      </c>
      <c r="I104" t="s">
        <v>4748</v>
      </c>
      <c r="J104" t="s">
        <v>4749</v>
      </c>
      <c r="K104" t="s">
        <v>4750</v>
      </c>
      <c r="L104" t="s">
        <v>1337</v>
      </c>
      <c r="M104" t="s">
        <v>4751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23</v>
      </c>
      <c r="T104" t="s">
        <v>4751</v>
      </c>
    </row>
    <row r="105" spans="1:20" x14ac:dyDescent="0.25">
      <c r="A105" t="s">
        <v>30</v>
      </c>
      <c r="B105" t="s">
        <v>31</v>
      </c>
      <c r="C105">
        <v>65</v>
      </c>
      <c r="D105">
        <v>3</v>
      </c>
      <c r="E105" t="s">
        <v>4752</v>
      </c>
      <c r="F105">
        <v>150</v>
      </c>
      <c r="G105">
        <v>0</v>
      </c>
      <c r="H105" t="s">
        <v>1162</v>
      </c>
      <c r="I105" t="s">
        <v>4753</v>
      </c>
      <c r="J105" t="s">
        <v>309</v>
      </c>
      <c r="K105" t="s">
        <v>23</v>
      </c>
      <c r="L105" t="s">
        <v>24</v>
      </c>
      <c r="M105" t="s">
        <v>4751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4751</v>
      </c>
    </row>
    <row r="106" spans="1:20" x14ac:dyDescent="0.25">
      <c r="A106" t="s">
        <v>115</v>
      </c>
      <c r="B106" t="s">
        <v>116</v>
      </c>
      <c r="C106">
        <v>0</v>
      </c>
      <c r="D106">
        <v>4</v>
      </c>
      <c r="E106" t="s">
        <v>4754</v>
      </c>
      <c r="F106">
        <v>0</v>
      </c>
      <c r="G106">
        <v>0</v>
      </c>
      <c r="H106" t="s">
        <v>47</v>
      </c>
      <c r="I106" t="s">
        <v>4755</v>
      </c>
      <c r="J106" t="s">
        <v>4756</v>
      </c>
      <c r="K106" t="s">
        <v>4757</v>
      </c>
      <c r="L106" t="s">
        <v>4758</v>
      </c>
      <c r="M106" t="s">
        <v>4759</v>
      </c>
      <c r="N106" t="s">
        <v>1188</v>
      </c>
      <c r="O106" t="s">
        <v>1222</v>
      </c>
      <c r="P106" t="s">
        <v>1190</v>
      </c>
      <c r="Q106" t="s">
        <v>1191</v>
      </c>
      <c r="R106" t="s">
        <v>4760</v>
      </c>
      <c r="S106" t="s">
        <v>23</v>
      </c>
      <c r="T106" t="s">
        <v>4759</v>
      </c>
    </row>
    <row r="107" spans="1:20" x14ac:dyDescent="0.25">
      <c r="A107" t="s">
        <v>44</v>
      </c>
      <c r="B107" t="s">
        <v>45</v>
      </c>
      <c r="C107">
        <v>50</v>
      </c>
      <c r="D107">
        <v>4</v>
      </c>
      <c r="E107" t="s">
        <v>4761</v>
      </c>
      <c r="F107">
        <v>190</v>
      </c>
      <c r="G107">
        <v>0</v>
      </c>
      <c r="H107" t="s">
        <v>47</v>
      </c>
      <c r="I107" t="s">
        <v>4762</v>
      </c>
      <c r="J107" t="s">
        <v>4763</v>
      </c>
      <c r="K107" t="s">
        <v>4764</v>
      </c>
      <c r="L107" t="s">
        <v>1322</v>
      </c>
      <c r="M107" t="s">
        <v>4765</v>
      </c>
      <c r="N107" t="s">
        <v>23</v>
      </c>
      <c r="O107" t="s">
        <v>63</v>
      </c>
      <c r="P107" t="s">
        <v>54</v>
      </c>
      <c r="Q107" t="s">
        <v>55</v>
      </c>
      <c r="R107" t="s">
        <v>24</v>
      </c>
      <c r="S107" t="s">
        <v>23</v>
      </c>
      <c r="T107" t="s">
        <v>4765</v>
      </c>
    </row>
    <row r="108" spans="1:20" x14ac:dyDescent="0.25">
      <c r="A108" t="s">
        <v>30</v>
      </c>
      <c r="B108" t="s">
        <v>31</v>
      </c>
      <c r="C108">
        <v>43</v>
      </c>
      <c r="D108">
        <v>1</v>
      </c>
      <c r="E108" t="s">
        <v>4766</v>
      </c>
      <c r="F108">
        <v>88</v>
      </c>
      <c r="G108">
        <v>0</v>
      </c>
      <c r="H108" t="s">
        <v>47</v>
      </c>
      <c r="I108" t="s">
        <v>4767</v>
      </c>
      <c r="J108" t="s">
        <v>4768</v>
      </c>
      <c r="K108" t="s">
        <v>4764</v>
      </c>
      <c r="L108" t="s">
        <v>1237</v>
      </c>
      <c r="M108" t="s">
        <v>4769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4770</v>
      </c>
    </row>
    <row r="109" spans="1:20" x14ac:dyDescent="0.25">
      <c r="A109" t="s">
        <v>28</v>
      </c>
      <c r="B109" t="s">
        <v>29</v>
      </c>
      <c r="C109">
        <v>45</v>
      </c>
      <c r="D109">
        <v>1</v>
      </c>
      <c r="E109" t="s">
        <v>4766</v>
      </c>
      <c r="F109">
        <v>88</v>
      </c>
      <c r="G109">
        <v>0</v>
      </c>
      <c r="H109" t="s">
        <v>47</v>
      </c>
      <c r="I109" t="s">
        <v>4767</v>
      </c>
      <c r="J109" t="s">
        <v>4768</v>
      </c>
      <c r="K109" t="s">
        <v>4764</v>
      </c>
      <c r="L109" t="s">
        <v>1237</v>
      </c>
      <c r="M109" t="s">
        <v>4769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23</v>
      </c>
      <c r="T109" t="s">
        <v>4770</v>
      </c>
    </row>
    <row r="110" spans="1:20" x14ac:dyDescent="0.25">
      <c r="A110" t="s">
        <v>46</v>
      </c>
      <c r="B110" t="s">
        <v>56</v>
      </c>
      <c r="C110">
        <v>66.333333333333329</v>
      </c>
      <c r="D110">
        <v>3</v>
      </c>
      <c r="E110" t="s">
        <v>4771</v>
      </c>
      <c r="F110">
        <v>239</v>
      </c>
      <c r="G110">
        <v>41</v>
      </c>
      <c r="H110" t="s">
        <v>22</v>
      </c>
      <c r="I110" t="s">
        <v>4147</v>
      </c>
      <c r="J110" t="s">
        <v>4148</v>
      </c>
      <c r="K110" t="s">
        <v>4149</v>
      </c>
      <c r="L110" t="s">
        <v>4150</v>
      </c>
      <c r="M110" t="s">
        <v>4772</v>
      </c>
      <c r="N110" t="s">
        <v>23</v>
      </c>
      <c r="O110" t="s">
        <v>53</v>
      </c>
      <c r="P110" t="s">
        <v>54</v>
      </c>
      <c r="Q110" t="s">
        <v>55</v>
      </c>
      <c r="R110" t="s">
        <v>24</v>
      </c>
      <c r="S110" t="s">
        <v>23</v>
      </c>
      <c r="T110" t="s">
        <v>4773</v>
      </c>
    </row>
    <row r="111" spans="1:20" x14ac:dyDescent="0.25">
      <c r="A111" t="s">
        <v>4529</v>
      </c>
      <c r="B111" t="s">
        <v>4530</v>
      </c>
      <c r="C111">
        <v>50</v>
      </c>
      <c r="D111">
        <v>1</v>
      </c>
      <c r="E111" t="s">
        <v>4774</v>
      </c>
      <c r="F111">
        <v>130</v>
      </c>
      <c r="G111">
        <v>30</v>
      </c>
      <c r="H111" t="s">
        <v>47</v>
      </c>
      <c r="I111" t="s">
        <v>4775</v>
      </c>
      <c r="J111" t="s">
        <v>4776</v>
      </c>
      <c r="K111" t="s">
        <v>4777</v>
      </c>
      <c r="L111" t="s">
        <v>4778</v>
      </c>
      <c r="M111" t="s">
        <v>4779</v>
      </c>
      <c r="N111" t="s">
        <v>1338</v>
      </c>
      <c r="O111" t="s">
        <v>1189</v>
      </c>
      <c r="P111" t="s">
        <v>1190</v>
      </c>
      <c r="Q111" t="s">
        <v>27</v>
      </c>
      <c r="R111" t="s">
        <v>24</v>
      </c>
      <c r="S111" t="s">
        <v>23</v>
      </c>
      <c r="T111" t="s">
        <v>4779</v>
      </c>
    </row>
    <row r="112" spans="1:20" x14ac:dyDescent="0.25">
      <c r="A112" t="s">
        <v>46</v>
      </c>
      <c r="B112" t="s">
        <v>56</v>
      </c>
      <c r="C112">
        <v>100</v>
      </c>
      <c r="D112">
        <v>1</v>
      </c>
      <c r="E112" t="s">
        <v>4774</v>
      </c>
      <c r="F112">
        <v>130</v>
      </c>
      <c r="G112">
        <v>30</v>
      </c>
      <c r="H112" t="s">
        <v>47</v>
      </c>
      <c r="I112" t="s">
        <v>4775</v>
      </c>
      <c r="J112" t="s">
        <v>4776</v>
      </c>
      <c r="K112" t="s">
        <v>4777</v>
      </c>
      <c r="L112" t="s">
        <v>4778</v>
      </c>
      <c r="M112" t="s">
        <v>4779</v>
      </c>
      <c r="N112" t="s">
        <v>1338</v>
      </c>
      <c r="O112" t="s">
        <v>1189</v>
      </c>
      <c r="P112" t="s">
        <v>1190</v>
      </c>
      <c r="Q112" t="s">
        <v>27</v>
      </c>
      <c r="R112" t="s">
        <v>24</v>
      </c>
      <c r="S112" t="s">
        <v>23</v>
      </c>
      <c r="T112" t="s">
        <v>4779</v>
      </c>
    </row>
    <row r="113" spans="1:20" x14ac:dyDescent="0.25">
      <c r="A113" t="s">
        <v>30</v>
      </c>
      <c r="B113" t="s">
        <v>31</v>
      </c>
      <c r="C113">
        <v>50</v>
      </c>
      <c r="D113">
        <v>1</v>
      </c>
      <c r="E113" t="s">
        <v>4780</v>
      </c>
      <c r="F113">
        <v>130</v>
      </c>
      <c r="G113">
        <v>30</v>
      </c>
      <c r="H113" t="s">
        <v>47</v>
      </c>
      <c r="I113" t="s">
        <v>4781</v>
      </c>
      <c r="J113" t="s">
        <v>4782</v>
      </c>
      <c r="K113" t="s">
        <v>4783</v>
      </c>
      <c r="L113" t="s">
        <v>4784</v>
      </c>
      <c r="M113" t="s">
        <v>4785</v>
      </c>
      <c r="N113" t="s">
        <v>1338</v>
      </c>
      <c r="O113" t="s">
        <v>1189</v>
      </c>
      <c r="P113" t="s">
        <v>1190</v>
      </c>
      <c r="Q113" t="s">
        <v>27</v>
      </c>
      <c r="R113" t="s">
        <v>24</v>
      </c>
      <c r="S113" t="s">
        <v>23</v>
      </c>
      <c r="T113" t="s">
        <v>4785</v>
      </c>
    </row>
    <row r="114" spans="1:20" x14ac:dyDescent="0.25">
      <c r="A114" t="s">
        <v>46</v>
      </c>
      <c r="B114" t="s">
        <v>56</v>
      </c>
      <c r="C114">
        <v>100</v>
      </c>
      <c r="D114">
        <v>1</v>
      </c>
      <c r="E114" t="s">
        <v>4780</v>
      </c>
      <c r="F114">
        <v>130</v>
      </c>
      <c r="G114">
        <v>30</v>
      </c>
      <c r="H114" t="s">
        <v>47</v>
      </c>
      <c r="I114" t="s">
        <v>4781</v>
      </c>
      <c r="J114" t="s">
        <v>4782</v>
      </c>
      <c r="K114" t="s">
        <v>4783</v>
      </c>
      <c r="L114" t="s">
        <v>4784</v>
      </c>
      <c r="M114" t="s">
        <v>4785</v>
      </c>
      <c r="N114" t="s">
        <v>1338</v>
      </c>
      <c r="O114" t="s">
        <v>1189</v>
      </c>
      <c r="P114" t="s">
        <v>1190</v>
      </c>
      <c r="Q114" t="s">
        <v>27</v>
      </c>
      <c r="R114" t="s">
        <v>24</v>
      </c>
      <c r="S114" t="s">
        <v>23</v>
      </c>
      <c r="T114" t="s">
        <v>4785</v>
      </c>
    </row>
    <row r="115" spans="1:20" x14ac:dyDescent="0.25">
      <c r="A115" t="s">
        <v>38</v>
      </c>
      <c r="B115" t="s">
        <v>39</v>
      </c>
      <c r="C115">
        <v>65</v>
      </c>
      <c r="D115">
        <v>1</v>
      </c>
      <c r="E115" t="s">
        <v>4786</v>
      </c>
      <c r="F115">
        <v>130</v>
      </c>
      <c r="G115">
        <v>30</v>
      </c>
      <c r="H115" t="s">
        <v>47</v>
      </c>
      <c r="I115" t="s">
        <v>4787</v>
      </c>
      <c r="J115" t="s">
        <v>4788</v>
      </c>
      <c r="K115" t="s">
        <v>4789</v>
      </c>
      <c r="L115" t="s">
        <v>4790</v>
      </c>
      <c r="M115" t="s">
        <v>4791</v>
      </c>
      <c r="N115" t="s">
        <v>1188</v>
      </c>
      <c r="O115" t="s">
        <v>1189</v>
      </c>
      <c r="P115" t="s">
        <v>1190</v>
      </c>
      <c r="Q115" t="s">
        <v>1191</v>
      </c>
      <c r="R115" t="s">
        <v>24</v>
      </c>
      <c r="S115" t="s">
        <v>23</v>
      </c>
      <c r="T115" t="s">
        <v>4791</v>
      </c>
    </row>
    <row r="116" spans="1:20" x14ac:dyDescent="0.25">
      <c r="A116" t="s">
        <v>3728</v>
      </c>
      <c r="B116" t="s">
        <v>3729</v>
      </c>
      <c r="C116">
        <v>100</v>
      </c>
      <c r="D116">
        <v>1</v>
      </c>
      <c r="E116" t="s">
        <v>4786</v>
      </c>
      <c r="F116">
        <v>130</v>
      </c>
      <c r="G116">
        <v>30</v>
      </c>
      <c r="H116" t="s">
        <v>47</v>
      </c>
      <c r="I116" t="s">
        <v>4787</v>
      </c>
      <c r="J116" t="s">
        <v>4788</v>
      </c>
      <c r="K116" t="s">
        <v>4789</v>
      </c>
      <c r="L116" t="s">
        <v>4790</v>
      </c>
      <c r="M116" t="s">
        <v>4791</v>
      </c>
      <c r="N116" t="s">
        <v>1188</v>
      </c>
      <c r="O116" t="s">
        <v>1189</v>
      </c>
      <c r="P116" t="s">
        <v>1190</v>
      </c>
      <c r="Q116" t="s">
        <v>1191</v>
      </c>
      <c r="R116" t="s">
        <v>24</v>
      </c>
      <c r="S116" t="s">
        <v>23</v>
      </c>
      <c r="T116" t="s">
        <v>4791</v>
      </c>
    </row>
    <row r="117" spans="1:20" x14ac:dyDescent="0.25">
      <c r="A117" t="s">
        <v>4529</v>
      </c>
      <c r="B117" t="s">
        <v>4530</v>
      </c>
      <c r="C117">
        <v>50</v>
      </c>
      <c r="D117">
        <v>4</v>
      </c>
      <c r="E117" t="s">
        <v>4792</v>
      </c>
      <c r="F117">
        <v>430</v>
      </c>
      <c r="G117">
        <v>30</v>
      </c>
      <c r="H117" t="s">
        <v>47</v>
      </c>
      <c r="I117" t="s">
        <v>4793</v>
      </c>
      <c r="J117" t="s">
        <v>4794</v>
      </c>
      <c r="K117" t="s">
        <v>4381</v>
      </c>
      <c r="L117" t="s">
        <v>4795</v>
      </c>
      <c r="M117" t="s">
        <v>4796</v>
      </c>
      <c r="N117" t="s">
        <v>1188</v>
      </c>
      <c r="O117" t="s">
        <v>1189</v>
      </c>
      <c r="P117" t="s">
        <v>1190</v>
      </c>
      <c r="Q117" t="s">
        <v>1191</v>
      </c>
      <c r="R117" t="s">
        <v>24</v>
      </c>
      <c r="S117" t="s">
        <v>23</v>
      </c>
      <c r="T117" t="s">
        <v>4796</v>
      </c>
    </row>
    <row r="118" spans="1:20" x14ac:dyDescent="0.25">
      <c r="A118" t="s">
        <v>46</v>
      </c>
      <c r="B118" t="s">
        <v>56</v>
      </c>
      <c r="C118">
        <v>100</v>
      </c>
      <c r="D118">
        <v>4</v>
      </c>
      <c r="E118" t="s">
        <v>4792</v>
      </c>
      <c r="F118">
        <v>430</v>
      </c>
      <c r="G118">
        <v>30</v>
      </c>
      <c r="H118" t="s">
        <v>47</v>
      </c>
      <c r="I118" t="s">
        <v>4793</v>
      </c>
      <c r="J118" t="s">
        <v>4794</v>
      </c>
      <c r="K118" t="s">
        <v>4381</v>
      </c>
      <c r="L118" t="s">
        <v>4795</v>
      </c>
      <c r="M118" t="s">
        <v>4796</v>
      </c>
      <c r="N118" t="s">
        <v>1188</v>
      </c>
      <c r="O118" t="s">
        <v>1189</v>
      </c>
      <c r="P118" t="s">
        <v>1190</v>
      </c>
      <c r="Q118" t="s">
        <v>1191</v>
      </c>
      <c r="R118" t="s">
        <v>24</v>
      </c>
      <c r="S118" t="s">
        <v>23</v>
      </c>
      <c r="T118" t="s">
        <v>4796</v>
      </c>
    </row>
    <row r="119" spans="1:20" x14ac:dyDescent="0.25">
      <c r="A119" t="s">
        <v>4529</v>
      </c>
      <c r="B119" t="s">
        <v>4530</v>
      </c>
      <c r="C119">
        <v>50</v>
      </c>
      <c r="D119">
        <v>2</v>
      </c>
      <c r="E119" t="s">
        <v>4797</v>
      </c>
      <c r="F119">
        <v>230</v>
      </c>
      <c r="G119">
        <v>30</v>
      </c>
      <c r="H119" t="s">
        <v>47</v>
      </c>
      <c r="I119" t="s">
        <v>4798</v>
      </c>
      <c r="J119" t="s">
        <v>4799</v>
      </c>
      <c r="K119" t="s">
        <v>4096</v>
      </c>
      <c r="L119" t="s">
        <v>4800</v>
      </c>
      <c r="M119" t="s">
        <v>4801</v>
      </c>
      <c r="N119" t="s">
        <v>1188</v>
      </c>
      <c r="O119" t="s">
        <v>1189</v>
      </c>
      <c r="P119" t="s">
        <v>1190</v>
      </c>
      <c r="Q119" t="s">
        <v>1191</v>
      </c>
      <c r="R119" t="s">
        <v>24</v>
      </c>
      <c r="S119" t="s">
        <v>23</v>
      </c>
      <c r="T119" t="s">
        <v>4801</v>
      </c>
    </row>
    <row r="120" spans="1:20" x14ac:dyDescent="0.25">
      <c r="A120" t="s">
        <v>46</v>
      </c>
      <c r="B120" t="s">
        <v>56</v>
      </c>
      <c r="C120">
        <v>100</v>
      </c>
      <c r="D120">
        <v>2</v>
      </c>
      <c r="E120" t="s">
        <v>4797</v>
      </c>
      <c r="F120">
        <v>230</v>
      </c>
      <c r="G120">
        <v>30</v>
      </c>
      <c r="H120" t="s">
        <v>47</v>
      </c>
      <c r="I120" t="s">
        <v>4798</v>
      </c>
      <c r="J120" t="s">
        <v>4799</v>
      </c>
      <c r="K120" t="s">
        <v>4096</v>
      </c>
      <c r="L120" t="s">
        <v>4800</v>
      </c>
      <c r="M120" t="s">
        <v>4801</v>
      </c>
      <c r="N120" t="s">
        <v>1188</v>
      </c>
      <c r="O120" t="s">
        <v>1189</v>
      </c>
      <c r="P120" t="s">
        <v>1190</v>
      </c>
      <c r="Q120" t="s">
        <v>1191</v>
      </c>
      <c r="R120" t="s">
        <v>24</v>
      </c>
      <c r="S120" t="s">
        <v>23</v>
      </c>
      <c r="T120" t="s">
        <v>4801</v>
      </c>
    </row>
    <row r="121" spans="1:20" x14ac:dyDescent="0.25">
      <c r="A121" t="s">
        <v>4529</v>
      </c>
      <c r="B121" t="s">
        <v>4530</v>
      </c>
      <c r="C121">
        <v>50</v>
      </c>
      <c r="D121">
        <v>2</v>
      </c>
      <c r="E121" t="s">
        <v>4802</v>
      </c>
      <c r="F121">
        <v>230</v>
      </c>
      <c r="G121">
        <v>30</v>
      </c>
      <c r="H121" t="s">
        <v>47</v>
      </c>
      <c r="I121" t="s">
        <v>4803</v>
      </c>
      <c r="J121" t="s">
        <v>4804</v>
      </c>
      <c r="K121" t="s">
        <v>4805</v>
      </c>
      <c r="L121" t="s">
        <v>4806</v>
      </c>
      <c r="M121" t="s">
        <v>4807</v>
      </c>
      <c r="N121" t="s">
        <v>1188</v>
      </c>
      <c r="O121" t="s">
        <v>1189</v>
      </c>
      <c r="P121" t="s">
        <v>1190</v>
      </c>
      <c r="Q121" t="s">
        <v>27</v>
      </c>
      <c r="R121" t="s">
        <v>24</v>
      </c>
      <c r="S121" t="s">
        <v>23</v>
      </c>
      <c r="T121" t="s">
        <v>4807</v>
      </c>
    </row>
    <row r="122" spans="1:20" x14ac:dyDescent="0.25">
      <c r="A122" t="s">
        <v>46</v>
      </c>
      <c r="B122" t="s">
        <v>56</v>
      </c>
      <c r="C122">
        <v>100</v>
      </c>
      <c r="D122">
        <v>2</v>
      </c>
      <c r="E122" t="s">
        <v>4802</v>
      </c>
      <c r="F122">
        <v>230</v>
      </c>
      <c r="G122">
        <v>30</v>
      </c>
      <c r="H122" t="s">
        <v>47</v>
      </c>
      <c r="I122" t="s">
        <v>4803</v>
      </c>
      <c r="J122" t="s">
        <v>4804</v>
      </c>
      <c r="K122" t="s">
        <v>4805</v>
      </c>
      <c r="L122" t="s">
        <v>4806</v>
      </c>
      <c r="M122" t="s">
        <v>4807</v>
      </c>
      <c r="N122" t="s">
        <v>1188</v>
      </c>
      <c r="O122" t="s">
        <v>1189</v>
      </c>
      <c r="P122" t="s">
        <v>1190</v>
      </c>
      <c r="Q122" t="s">
        <v>27</v>
      </c>
      <c r="R122" t="s">
        <v>24</v>
      </c>
      <c r="S122" t="s">
        <v>23</v>
      </c>
      <c r="T122" t="s">
        <v>4807</v>
      </c>
    </row>
    <row r="123" spans="1:20" x14ac:dyDescent="0.25">
      <c r="A123" t="s">
        <v>139</v>
      </c>
      <c r="B123" t="s">
        <v>112</v>
      </c>
      <c r="C123">
        <v>120</v>
      </c>
      <c r="D123">
        <v>1</v>
      </c>
      <c r="E123" t="s">
        <v>4808</v>
      </c>
      <c r="F123">
        <v>106</v>
      </c>
      <c r="G123">
        <v>16</v>
      </c>
      <c r="H123" t="s">
        <v>1162</v>
      </c>
      <c r="I123" t="s">
        <v>4809</v>
      </c>
      <c r="J123" t="s">
        <v>309</v>
      </c>
      <c r="K123" t="s">
        <v>23</v>
      </c>
      <c r="L123" t="s">
        <v>24</v>
      </c>
      <c r="M123" t="s">
        <v>4810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23</v>
      </c>
      <c r="T123" t="s">
        <v>4810</v>
      </c>
    </row>
    <row r="124" spans="1:20" x14ac:dyDescent="0.25">
      <c r="A124" t="s">
        <v>46</v>
      </c>
      <c r="B124" t="s">
        <v>56</v>
      </c>
      <c r="C124">
        <v>80</v>
      </c>
      <c r="D124">
        <v>50</v>
      </c>
      <c r="E124" t="s">
        <v>4811</v>
      </c>
      <c r="F124">
        <v>2050</v>
      </c>
      <c r="G124">
        <v>50</v>
      </c>
      <c r="H124" t="s">
        <v>47</v>
      </c>
      <c r="I124" t="s">
        <v>4812</v>
      </c>
      <c r="J124" t="s">
        <v>4813</v>
      </c>
      <c r="K124" t="s">
        <v>4814</v>
      </c>
      <c r="L124" t="s">
        <v>4815</v>
      </c>
      <c r="M124" t="s">
        <v>4816</v>
      </c>
      <c r="N124" t="s">
        <v>1188</v>
      </c>
      <c r="O124" t="s">
        <v>1189</v>
      </c>
      <c r="P124" t="s">
        <v>1190</v>
      </c>
      <c r="Q124" t="s">
        <v>1191</v>
      </c>
      <c r="R124" t="s">
        <v>4817</v>
      </c>
      <c r="S124" t="s">
        <v>23</v>
      </c>
      <c r="T124" t="s">
        <v>4818</v>
      </c>
    </row>
    <row r="125" spans="1:20" x14ac:dyDescent="0.25">
      <c r="A125" t="s">
        <v>4529</v>
      </c>
      <c r="B125" t="s">
        <v>4530</v>
      </c>
      <c r="C125">
        <v>50</v>
      </c>
      <c r="D125">
        <v>2</v>
      </c>
      <c r="E125" t="s">
        <v>4819</v>
      </c>
      <c r="F125">
        <v>220</v>
      </c>
      <c r="G125">
        <v>20</v>
      </c>
      <c r="H125" t="s">
        <v>47</v>
      </c>
      <c r="I125" t="s">
        <v>4820</v>
      </c>
      <c r="J125" t="s">
        <v>4821</v>
      </c>
      <c r="K125" t="s">
        <v>1260</v>
      </c>
      <c r="L125" t="s">
        <v>4822</v>
      </c>
      <c r="M125" t="s">
        <v>4823</v>
      </c>
      <c r="N125" t="s">
        <v>1188</v>
      </c>
      <c r="O125" t="s">
        <v>1222</v>
      </c>
      <c r="P125" t="s">
        <v>1190</v>
      </c>
      <c r="Q125" t="s">
        <v>1191</v>
      </c>
      <c r="R125" t="s">
        <v>24</v>
      </c>
      <c r="S125" t="s">
        <v>23</v>
      </c>
      <c r="T125" t="s">
        <v>4824</v>
      </c>
    </row>
    <row r="126" spans="1:20" x14ac:dyDescent="0.25">
      <c r="A126" t="s">
        <v>46</v>
      </c>
      <c r="B126" t="s">
        <v>56</v>
      </c>
      <c r="C126">
        <v>100</v>
      </c>
      <c r="D126">
        <v>2</v>
      </c>
      <c r="E126" t="s">
        <v>4819</v>
      </c>
      <c r="F126">
        <v>220</v>
      </c>
      <c r="G126">
        <v>20</v>
      </c>
      <c r="H126" t="s">
        <v>47</v>
      </c>
      <c r="I126" t="s">
        <v>4820</v>
      </c>
      <c r="J126" t="s">
        <v>4821</v>
      </c>
      <c r="K126" t="s">
        <v>1260</v>
      </c>
      <c r="L126" t="s">
        <v>4822</v>
      </c>
      <c r="M126" t="s">
        <v>4823</v>
      </c>
      <c r="N126" t="s">
        <v>1188</v>
      </c>
      <c r="O126" t="s">
        <v>1222</v>
      </c>
      <c r="P126" t="s">
        <v>1190</v>
      </c>
      <c r="Q126" t="s">
        <v>1191</v>
      </c>
      <c r="R126" t="s">
        <v>24</v>
      </c>
      <c r="S126" t="s">
        <v>23</v>
      </c>
      <c r="T126" t="s">
        <v>4824</v>
      </c>
    </row>
    <row r="127" spans="1:20" x14ac:dyDescent="0.25">
      <c r="A127" t="s">
        <v>278</v>
      </c>
      <c r="B127" t="s">
        <v>284</v>
      </c>
      <c r="C127">
        <v>159</v>
      </c>
      <c r="D127">
        <v>1</v>
      </c>
      <c r="E127" t="s">
        <v>4825</v>
      </c>
      <c r="F127">
        <v>235</v>
      </c>
      <c r="G127">
        <v>11</v>
      </c>
      <c r="H127" t="s">
        <v>22</v>
      </c>
      <c r="I127" t="s">
        <v>1277</v>
      </c>
      <c r="J127" t="s">
        <v>4826</v>
      </c>
      <c r="K127" t="s">
        <v>4827</v>
      </c>
      <c r="L127" t="s">
        <v>4828</v>
      </c>
      <c r="M127" t="s">
        <v>4829</v>
      </c>
      <c r="N127" t="s">
        <v>23</v>
      </c>
      <c r="O127" t="s">
        <v>53</v>
      </c>
      <c r="P127" t="s">
        <v>54</v>
      </c>
      <c r="Q127" t="s">
        <v>55</v>
      </c>
      <c r="R127" t="s">
        <v>24</v>
      </c>
      <c r="S127" t="s">
        <v>23</v>
      </c>
      <c r="T127" t="s">
        <v>4830</v>
      </c>
    </row>
    <row r="128" spans="1:20" x14ac:dyDescent="0.25">
      <c r="A128" t="s">
        <v>51</v>
      </c>
      <c r="B128" t="s">
        <v>52</v>
      </c>
      <c r="C128">
        <v>65</v>
      </c>
      <c r="D128">
        <v>1</v>
      </c>
      <c r="E128" t="s">
        <v>4825</v>
      </c>
      <c r="F128">
        <v>235</v>
      </c>
      <c r="G128">
        <v>11</v>
      </c>
      <c r="H128" t="s">
        <v>22</v>
      </c>
      <c r="I128" t="s">
        <v>1277</v>
      </c>
      <c r="J128" t="s">
        <v>4826</v>
      </c>
      <c r="K128" t="s">
        <v>4827</v>
      </c>
      <c r="L128" t="s">
        <v>4828</v>
      </c>
      <c r="M128" t="s">
        <v>4829</v>
      </c>
      <c r="N128" t="s">
        <v>23</v>
      </c>
      <c r="O128" t="s">
        <v>53</v>
      </c>
      <c r="P128" t="s">
        <v>54</v>
      </c>
      <c r="Q128" t="s">
        <v>55</v>
      </c>
      <c r="R128" t="s">
        <v>24</v>
      </c>
      <c r="S128" t="s">
        <v>23</v>
      </c>
      <c r="T128" t="s">
        <v>4830</v>
      </c>
    </row>
    <row r="129" spans="1:20" x14ac:dyDescent="0.25">
      <c r="A129" t="s">
        <v>46</v>
      </c>
      <c r="B129" t="s">
        <v>56</v>
      </c>
      <c r="C129">
        <v>77.5</v>
      </c>
      <c r="D129">
        <v>2</v>
      </c>
      <c r="E129" t="s">
        <v>4831</v>
      </c>
      <c r="F129">
        <v>155</v>
      </c>
      <c r="G129">
        <v>0</v>
      </c>
      <c r="H129" t="s">
        <v>47</v>
      </c>
      <c r="I129" t="s">
        <v>4832</v>
      </c>
      <c r="J129" t="s">
        <v>4833</v>
      </c>
      <c r="K129" t="s">
        <v>4834</v>
      </c>
      <c r="L129" t="s">
        <v>357</v>
      </c>
      <c r="M129" t="s">
        <v>4835</v>
      </c>
      <c r="N129" t="s">
        <v>23</v>
      </c>
      <c r="O129" t="s">
        <v>53</v>
      </c>
      <c r="P129" t="s">
        <v>54</v>
      </c>
      <c r="Q129" t="s">
        <v>55</v>
      </c>
      <c r="R129" t="s">
        <v>24</v>
      </c>
      <c r="S129" t="s">
        <v>23</v>
      </c>
      <c r="T129" t="s">
        <v>4836</v>
      </c>
    </row>
    <row r="130" spans="1:20" x14ac:dyDescent="0.25">
      <c r="A130" t="s">
        <v>46</v>
      </c>
      <c r="B130" t="s">
        <v>56</v>
      </c>
      <c r="C130">
        <v>150</v>
      </c>
      <c r="D130">
        <v>1</v>
      </c>
      <c r="E130" t="s">
        <v>4837</v>
      </c>
      <c r="F130">
        <v>300</v>
      </c>
      <c r="G130">
        <v>0</v>
      </c>
      <c r="H130" t="s">
        <v>47</v>
      </c>
      <c r="I130" t="s">
        <v>4838</v>
      </c>
      <c r="J130" t="s">
        <v>4839</v>
      </c>
      <c r="K130" t="s">
        <v>4840</v>
      </c>
      <c r="L130" t="s">
        <v>4841</v>
      </c>
      <c r="M130" t="s">
        <v>4842</v>
      </c>
      <c r="N130" t="s">
        <v>1188</v>
      </c>
      <c r="O130" t="s">
        <v>1222</v>
      </c>
      <c r="P130" t="s">
        <v>4334</v>
      </c>
      <c r="Q130" t="s">
        <v>1191</v>
      </c>
      <c r="R130" t="s">
        <v>24</v>
      </c>
      <c r="S130" t="s">
        <v>23</v>
      </c>
      <c r="T130" t="s">
        <v>4843</v>
      </c>
    </row>
    <row r="131" spans="1:20" x14ac:dyDescent="0.25">
      <c r="A131" t="s">
        <v>44</v>
      </c>
      <c r="B131" t="s">
        <v>45</v>
      </c>
      <c r="C131">
        <v>60</v>
      </c>
      <c r="D131">
        <v>1</v>
      </c>
      <c r="E131" t="s">
        <v>4837</v>
      </c>
      <c r="F131">
        <v>300</v>
      </c>
      <c r="G131">
        <v>0</v>
      </c>
      <c r="H131" t="s">
        <v>47</v>
      </c>
      <c r="I131" t="s">
        <v>4838</v>
      </c>
      <c r="J131" t="s">
        <v>4839</v>
      </c>
      <c r="K131" t="s">
        <v>4840</v>
      </c>
      <c r="L131" t="s">
        <v>4841</v>
      </c>
      <c r="M131" t="s">
        <v>4842</v>
      </c>
      <c r="N131" t="s">
        <v>1188</v>
      </c>
      <c r="O131" t="s">
        <v>1222</v>
      </c>
      <c r="P131" t="s">
        <v>4334</v>
      </c>
      <c r="Q131" t="s">
        <v>1191</v>
      </c>
      <c r="R131" t="s">
        <v>24</v>
      </c>
      <c r="S131" t="s">
        <v>23</v>
      </c>
      <c r="T131" t="s">
        <v>4843</v>
      </c>
    </row>
    <row r="132" spans="1:20" x14ac:dyDescent="0.25">
      <c r="A132" t="s">
        <v>279</v>
      </c>
      <c r="B132" t="s">
        <v>285</v>
      </c>
      <c r="C132">
        <v>139</v>
      </c>
      <c r="D132">
        <v>1</v>
      </c>
      <c r="E132" t="s">
        <v>4837</v>
      </c>
      <c r="F132">
        <v>300</v>
      </c>
      <c r="G132">
        <v>0</v>
      </c>
      <c r="H132" t="s">
        <v>47</v>
      </c>
      <c r="I132" t="s">
        <v>4838</v>
      </c>
      <c r="J132" t="s">
        <v>4839</v>
      </c>
      <c r="K132" t="s">
        <v>4840</v>
      </c>
      <c r="L132" t="s">
        <v>4841</v>
      </c>
      <c r="M132" t="s">
        <v>4842</v>
      </c>
      <c r="N132" t="s">
        <v>1188</v>
      </c>
      <c r="O132" t="s">
        <v>1222</v>
      </c>
      <c r="P132" t="s">
        <v>4334</v>
      </c>
      <c r="Q132" t="s">
        <v>1191</v>
      </c>
      <c r="R132" t="s">
        <v>24</v>
      </c>
      <c r="S132" t="s">
        <v>23</v>
      </c>
      <c r="T132" t="s">
        <v>4843</v>
      </c>
    </row>
    <row r="133" spans="1:20" x14ac:dyDescent="0.25">
      <c r="A133" t="s">
        <v>44</v>
      </c>
      <c r="B133" t="s">
        <v>45</v>
      </c>
      <c r="C133">
        <v>60</v>
      </c>
      <c r="D133">
        <v>1</v>
      </c>
      <c r="E133" t="s">
        <v>4844</v>
      </c>
      <c r="F133">
        <v>150</v>
      </c>
      <c r="G133">
        <v>0</v>
      </c>
      <c r="H133" t="s">
        <v>47</v>
      </c>
      <c r="I133" t="s">
        <v>4845</v>
      </c>
      <c r="J133" t="s">
        <v>4846</v>
      </c>
      <c r="K133" t="s">
        <v>1441</v>
      </c>
      <c r="L133" t="s">
        <v>4847</v>
      </c>
      <c r="M133" t="s">
        <v>4848</v>
      </c>
      <c r="N133" t="s">
        <v>1188</v>
      </c>
      <c r="O133" t="s">
        <v>1222</v>
      </c>
      <c r="P133" t="s">
        <v>4334</v>
      </c>
      <c r="Q133" t="s">
        <v>1191</v>
      </c>
      <c r="R133" t="s">
        <v>24</v>
      </c>
      <c r="S133" t="s">
        <v>23</v>
      </c>
      <c r="T133" t="s">
        <v>4849</v>
      </c>
    </row>
    <row r="134" spans="1:20" x14ac:dyDescent="0.25">
      <c r="A134" t="s">
        <v>278</v>
      </c>
      <c r="B134" t="s">
        <v>284</v>
      </c>
      <c r="C134">
        <v>139</v>
      </c>
      <c r="D134">
        <v>1</v>
      </c>
      <c r="E134" t="s">
        <v>4844</v>
      </c>
      <c r="F134">
        <v>150</v>
      </c>
      <c r="G134">
        <v>0</v>
      </c>
      <c r="H134" t="s">
        <v>47</v>
      </c>
      <c r="I134" t="s">
        <v>4845</v>
      </c>
      <c r="J134" t="s">
        <v>4846</v>
      </c>
      <c r="K134" t="s">
        <v>1441</v>
      </c>
      <c r="L134" t="s">
        <v>4847</v>
      </c>
      <c r="M134" t="s">
        <v>4848</v>
      </c>
      <c r="N134" t="s">
        <v>1188</v>
      </c>
      <c r="O134" t="s">
        <v>1222</v>
      </c>
      <c r="P134" t="s">
        <v>4334</v>
      </c>
      <c r="Q134" t="s">
        <v>1191</v>
      </c>
      <c r="R134" t="s">
        <v>24</v>
      </c>
      <c r="S134" t="s">
        <v>23</v>
      </c>
      <c r="T134" t="s">
        <v>4849</v>
      </c>
    </row>
    <row r="135" spans="1:20" x14ac:dyDescent="0.25">
      <c r="A135" t="s">
        <v>44</v>
      </c>
      <c r="B135" t="s">
        <v>45</v>
      </c>
      <c r="C135">
        <v>60</v>
      </c>
      <c r="D135">
        <v>1</v>
      </c>
      <c r="E135" t="s">
        <v>4850</v>
      </c>
      <c r="F135">
        <v>150</v>
      </c>
      <c r="G135">
        <v>0</v>
      </c>
      <c r="H135" t="s">
        <v>47</v>
      </c>
      <c r="I135" t="s">
        <v>4851</v>
      </c>
      <c r="J135" t="s">
        <v>4852</v>
      </c>
      <c r="K135" t="s">
        <v>4853</v>
      </c>
      <c r="L135" t="s">
        <v>4854</v>
      </c>
      <c r="M135" t="s">
        <v>4855</v>
      </c>
      <c r="N135" t="s">
        <v>1188</v>
      </c>
      <c r="O135" t="s">
        <v>1222</v>
      </c>
      <c r="P135" t="s">
        <v>4334</v>
      </c>
      <c r="Q135" t="s">
        <v>1191</v>
      </c>
      <c r="R135" t="s">
        <v>24</v>
      </c>
      <c r="S135" t="s">
        <v>23</v>
      </c>
      <c r="T135" t="s">
        <v>4856</v>
      </c>
    </row>
    <row r="136" spans="1:20" x14ac:dyDescent="0.25">
      <c r="A136" t="s">
        <v>280</v>
      </c>
      <c r="B136" t="s">
        <v>286</v>
      </c>
      <c r="C136">
        <v>139</v>
      </c>
      <c r="D136">
        <v>1</v>
      </c>
      <c r="E136" t="s">
        <v>4850</v>
      </c>
      <c r="F136">
        <v>150</v>
      </c>
      <c r="G136">
        <v>0</v>
      </c>
      <c r="H136" t="s">
        <v>47</v>
      </c>
      <c r="I136" t="s">
        <v>4851</v>
      </c>
      <c r="J136" t="s">
        <v>4852</v>
      </c>
      <c r="K136" t="s">
        <v>4853</v>
      </c>
      <c r="L136" t="s">
        <v>4854</v>
      </c>
      <c r="M136" t="s">
        <v>4855</v>
      </c>
      <c r="N136" t="s">
        <v>1188</v>
      </c>
      <c r="O136" t="s">
        <v>1222</v>
      </c>
      <c r="P136" t="s">
        <v>4334</v>
      </c>
      <c r="Q136" t="s">
        <v>1191</v>
      </c>
      <c r="R136" t="s">
        <v>24</v>
      </c>
      <c r="S136" t="s">
        <v>23</v>
      </c>
      <c r="T136" t="s">
        <v>4856</v>
      </c>
    </row>
    <row r="137" spans="1:20" x14ac:dyDescent="0.25">
      <c r="A137" t="s">
        <v>44</v>
      </c>
      <c r="B137" t="s">
        <v>45</v>
      </c>
      <c r="C137">
        <v>60</v>
      </c>
      <c r="D137">
        <v>2</v>
      </c>
      <c r="E137" t="s">
        <v>4857</v>
      </c>
      <c r="F137">
        <v>330</v>
      </c>
      <c r="G137">
        <v>30</v>
      </c>
      <c r="H137" t="s">
        <v>47</v>
      </c>
      <c r="I137" t="s">
        <v>4858</v>
      </c>
      <c r="J137" t="s">
        <v>4859</v>
      </c>
      <c r="K137" t="s">
        <v>4860</v>
      </c>
      <c r="L137" t="s">
        <v>4861</v>
      </c>
      <c r="M137" t="s">
        <v>4862</v>
      </c>
      <c r="N137" t="s">
        <v>1188</v>
      </c>
      <c r="O137" t="s">
        <v>1189</v>
      </c>
      <c r="P137" t="s">
        <v>4334</v>
      </c>
      <c r="Q137" t="s">
        <v>27</v>
      </c>
      <c r="R137" t="s">
        <v>24</v>
      </c>
      <c r="S137" t="s">
        <v>23</v>
      </c>
      <c r="T137" t="s">
        <v>4862</v>
      </c>
    </row>
    <row r="138" spans="1:20" x14ac:dyDescent="0.25">
      <c r="A138" t="s">
        <v>280</v>
      </c>
      <c r="B138" t="s">
        <v>286</v>
      </c>
      <c r="C138">
        <v>139</v>
      </c>
      <c r="D138">
        <v>1</v>
      </c>
      <c r="E138" t="s">
        <v>4857</v>
      </c>
      <c r="F138">
        <v>330</v>
      </c>
      <c r="G138">
        <v>30</v>
      </c>
      <c r="H138" t="s">
        <v>47</v>
      </c>
      <c r="I138" t="s">
        <v>4858</v>
      </c>
      <c r="J138" t="s">
        <v>4859</v>
      </c>
      <c r="K138" t="s">
        <v>4860</v>
      </c>
      <c r="L138" t="s">
        <v>4861</v>
      </c>
      <c r="M138" t="s">
        <v>4862</v>
      </c>
      <c r="N138" t="s">
        <v>1188</v>
      </c>
      <c r="O138" t="s">
        <v>1189</v>
      </c>
      <c r="P138" t="s">
        <v>4334</v>
      </c>
      <c r="Q138" t="s">
        <v>27</v>
      </c>
      <c r="R138" t="s">
        <v>24</v>
      </c>
      <c r="S138" t="s">
        <v>23</v>
      </c>
      <c r="T138" t="s">
        <v>4862</v>
      </c>
    </row>
    <row r="139" spans="1:20" x14ac:dyDescent="0.25">
      <c r="A139" t="s">
        <v>279</v>
      </c>
      <c r="B139" t="s">
        <v>285</v>
      </c>
      <c r="C139">
        <v>139</v>
      </c>
      <c r="D139">
        <v>1</v>
      </c>
      <c r="E139" t="s">
        <v>4857</v>
      </c>
      <c r="F139">
        <v>330</v>
      </c>
      <c r="G139">
        <v>30</v>
      </c>
      <c r="H139" t="s">
        <v>47</v>
      </c>
      <c r="I139" t="s">
        <v>4858</v>
      </c>
      <c r="J139" t="s">
        <v>4859</v>
      </c>
      <c r="K139" t="s">
        <v>4860</v>
      </c>
      <c r="L139" t="s">
        <v>4861</v>
      </c>
      <c r="M139" t="s">
        <v>4862</v>
      </c>
      <c r="N139" t="s">
        <v>1188</v>
      </c>
      <c r="O139" t="s">
        <v>1189</v>
      </c>
      <c r="P139" t="s">
        <v>4334</v>
      </c>
      <c r="Q139" t="s">
        <v>27</v>
      </c>
      <c r="R139" t="s">
        <v>24</v>
      </c>
      <c r="S139" t="s">
        <v>23</v>
      </c>
      <c r="T139" t="s">
        <v>4862</v>
      </c>
    </row>
    <row r="140" spans="1:20" x14ac:dyDescent="0.25">
      <c r="A140" t="s">
        <v>44</v>
      </c>
      <c r="B140" t="s">
        <v>45</v>
      </c>
      <c r="C140">
        <v>60</v>
      </c>
      <c r="D140">
        <v>1</v>
      </c>
      <c r="E140" t="s">
        <v>4863</v>
      </c>
      <c r="F140">
        <v>150</v>
      </c>
      <c r="G140">
        <v>0</v>
      </c>
      <c r="H140" t="s">
        <v>47</v>
      </c>
      <c r="I140" t="s">
        <v>4864</v>
      </c>
      <c r="J140" t="s">
        <v>4865</v>
      </c>
      <c r="K140" t="s">
        <v>1330</v>
      </c>
      <c r="L140" t="s">
        <v>4866</v>
      </c>
      <c r="M140" t="s">
        <v>4867</v>
      </c>
      <c r="N140" t="s">
        <v>1188</v>
      </c>
      <c r="O140" t="s">
        <v>1222</v>
      </c>
      <c r="P140" t="s">
        <v>4334</v>
      </c>
      <c r="Q140" t="s">
        <v>1191</v>
      </c>
      <c r="R140" t="s">
        <v>24</v>
      </c>
      <c r="S140" t="s">
        <v>23</v>
      </c>
      <c r="T140" t="s">
        <v>4609</v>
      </c>
    </row>
    <row r="141" spans="1:20" x14ac:dyDescent="0.25">
      <c r="A141" t="s">
        <v>278</v>
      </c>
      <c r="B141" t="s">
        <v>284</v>
      </c>
      <c r="C141">
        <v>139</v>
      </c>
      <c r="D141">
        <v>1</v>
      </c>
      <c r="E141" t="s">
        <v>4863</v>
      </c>
      <c r="F141">
        <v>150</v>
      </c>
      <c r="G141">
        <v>0</v>
      </c>
      <c r="H141" t="s">
        <v>47</v>
      </c>
      <c r="I141" t="s">
        <v>4864</v>
      </c>
      <c r="J141" t="s">
        <v>4865</v>
      </c>
      <c r="K141" t="s">
        <v>1330</v>
      </c>
      <c r="L141" t="s">
        <v>4866</v>
      </c>
      <c r="M141" t="s">
        <v>4867</v>
      </c>
      <c r="N141" t="s">
        <v>1188</v>
      </c>
      <c r="O141" t="s">
        <v>1222</v>
      </c>
      <c r="P141" t="s">
        <v>4334</v>
      </c>
      <c r="Q141" t="s">
        <v>1191</v>
      </c>
      <c r="R141" t="s">
        <v>24</v>
      </c>
      <c r="S141" t="s">
        <v>23</v>
      </c>
      <c r="T141" t="s">
        <v>4609</v>
      </c>
    </row>
    <row r="142" spans="1:20" x14ac:dyDescent="0.25">
      <c r="A142" t="s">
        <v>44</v>
      </c>
      <c r="B142" t="s">
        <v>45</v>
      </c>
      <c r="C142">
        <v>60</v>
      </c>
      <c r="D142">
        <v>2</v>
      </c>
      <c r="E142" t="s">
        <v>4868</v>
      </c>
      <c r="F142">
        <v>300</v>
      </c>
      <c r="G142">
        <v>0</v>
      </c>
      <c r="H142" t="s">
        <v>47</v>
      </c>
      <c r="I142" t="s">
        <v>4869</v>
      </c>
      <c r="J142" t="s">
        <v>4870</v>
      </c>
      <c r="K142" t="s">
        <v>4871</v>
      </c>
      <c r="L142" t="s">
        <v>4872</v>
      </c>
      <c r="M142" t="s">
        <v>4873</v>
      </c>
      <c r="N142" t="s">
        <v>1188</v>
      </c>
      <c r="O142" t="s">
        <v>1222</v>
      </c>
      <c r="P142" t="s">
        <v>4334</v>
      </c>
      <c r="Q142" t="s">
        <v>1191</v>
      </c>
      <c r="R142" t="s">
        <v>24</v>
      </c>
      <c r="S142" t="s">
        <v>23</v>
      </c>
      <c r="T142" t="s">
        <v>4874</v>
      </c>
    </row>
    <row r="143" spans="1:20" x14ac:dyDescent="0.25">
      <c r="A143" t="s">
        <v>279</v>
      </c>
      <c r="B143" t="s">
        <v>285</v>
      </c>
      <c r="C143">
        <v>139</v>
      </c>
      <c r="D143">
        <v>1</v>
      </c>
      <c r="E143" t="s">
        <v>4868</v>
      </c>
      <c r="F143">
        <v>300</v>
      </c>
      <c r="G143">
        <v>0</v>
      </c>
      <c r="H143" t="s">
        <v>47</v>
      </c>
      <c r="I143" t="s">
        <v>4869</v>
      </c>
      <c r="J143" t="s">
        <v>4870</v>
      </c>
      <c r="K143" t="s">
        <v>4871</v>
      </c>
      <c r="L143" t="s">
        <v>4872</v>
      </c>
      <c r="M143" t="s">
        <v>4873</v>
      </c>
      <c r="N143" t="s">
        <v>1188</v>
      </c>
      <c r="O143" t="s">
        <v>1222</v>
      </c>
      <c r="P143" t="s">
        <v>4334</v>
      </c>
      <c r="Q143" t="s">
        <v>1191</v>
      </c>
      <c r="R143" t="s">
        <v>24</v>
      </c>
      <c r="S143" t="s">
        <v>23</v>
      </c>
      <c r="T143" t="s">
        <v>4874</v>
      </c>
    </row>
    <row r="144" spans="1:20" x14ac:dyDescent="0.25">
      <c r="A144" t="s">
        <v>278</v>
      </c>
      <c r="B144" t="s">
        <v>284</v>
      </c>
      <c r="C144">
        <v>139</v>
      </c>
      <c r="D144">
        <v>1</v>
      </c>
      <c r="E144" t="s">
        <v>4868</v>
      </c>
      <c r="F144">
        <v>300</v>
      </c>
      <c r="G144">
        <v>0</v>
      </c>
      <c r="H144" t="s">
        <v>47</v>
      </c>
      <c r="I144" t="s">
        <v>4869</v>
      </c>
      <c r="J144" t="s">
        <v>4870</v>
      </c>
      <c r="K144" t="s">
        <v>4871</v>
      </c>
      <c r="L144" t="s">
        <v>4872</v>
      </c>
      <c r="M144" t="s">
        <v>4873</v>
      </c>
      <c r="N144" t="s">
        <v>1188</v>
      </c>
      <c r="O144" t="s">
        <v>1222</v>
      </c>
      <c r="P144" t="s">
        <v>4334</v>
      </c>
      <c r="Q144" t="s">
        <v>1191</v>
      </c>
      <c r="R144" t="s">
        <v>24</v>
      </c>
      <c r="S144" t="s">
        <v>23</v>
      </c>
      <c r="T144" t="s">
        <v>4874</v>
      </c>
    </row>
    <row r="145" spans="1:20" x14ac:dyDescent="0.25">
      <c r="A145" t="s">
        <v>44</v>
      </c>
      <c r="B145" t="s">
        <v>45</v>
      </c>
      <c r="C145">
        <v>60</v>
      </c>
      <c r="D145">
        <v>1</v>
      </c>
      <c r="E145" t="s">
        <v>4875</v>
      </c>
      <c r="F145">
        <v>150</v>
      </c>
      <c r="G145">
        <v>0</v>
      </c>
      <c r="H145" t="s">
        <v>47</v>
      </c>
      <c r="I145" t="s">
        <v>4876</v>
      </c>
      <c r="J145" t="s">
        <v>4877</v>
      </c>
      <c r="K145" t="s">
        <v>1223</v>
      </c>
      <c r="L145" t="s">
        <v>4878</v>
      </c>
      <c r="M145" t="s">
        <v>4879</v>
      </c>
      <c r="N145" t="s">
        <v>1188</v>
      </c>
      <c r="O145" t="s">
        <v>1222</v>
      </c>
      <c r="P145" t="s">
        <v>4334</v>
      </c>
      <c r="Q145" t="s">
        <v>1191</v>
      </c>
      <c r="R145" t="s">
        <v>24</v>
      </c>
      <c r="S145" t="s">
        <v>23</v>
      </c>
      <c r="T145" t="s">
        <v>4880</v>
      </c>
    </row>
    <row r="146" spans="1:20" x14ac:dyDescent="0.25">
      <c r="A146" t="s">
        <v>280</v>
      </c>
      <c r="B146" t="s">
        <v>286</v>
      </c>
      <c r="C146">
        <v>139</v>
      </c>
      <c r="D146">
        <v>1</v>
      </c>
      <c r="E146" t="s">
        <v>4875</v>
      </c>
      <c r="F146">
        <v>150</v>
      </c>
      <c r="G146">
        <v>0</v>
      </c>
      <c r="H146" t="s">
        <v>47</v>
      </c>
      <c r="I146" t="s">
        <v>4876</v>
      </c>
      <c r="J146" t="s">
        <v>4877</v>
      </c>
      <c r="K146" t="s">
        <v>1223</v>
      </c>
      <c r="L146" t="s">
        <v>4878</v>
      </c>
      <c r="M146" t="s">
        <v>4879</v>
      </c>
      <c r="N146" t="s">
        <v>1188</v>
      </c>
      <c r="O146" t="s">
        <v>1222</v>
      </c>
      <c r="P146" t="s">
        <v>4334</v>
      </c>
      <c r="Q146" t="s">
        <v>1191</v>
      </c>
      <c r="R146" t="s">
        <v>24</v>
      </c>
      <c r="S146" t="s">
        <v>23</v>
      </c>
      <c r="T146" t="s">
        <v>4880</v>
      </c>
    </row>
    <row r="147" spans="1:20" x14ac:dyDescent="0.25">
      <c r="A147" t="s">
        <v>44</v>
      </c>
      <c r="B147" t="s">
        <v>45</v>
      </c>
      <c r="C147">
        <v>60</v>
      </c>
      <c r="D147">
        <v>1</v>
      </c>
      <c r="E147" t="s">
        <v>4881</v>
      </c>
      <c r="F147">
        <v>150</v>
      </c>
      <c r="G147">
        <v>0</v>
      </c>
      <c r="H147" t="s">
        <v>47</v>
      </c>
      <c r="I147" t="s">
        <v>4882</v>
      </c>
      <c r="J147" t="s">
        <v>4883</v>
      </c>
      <c r="K147" t="s">
        <v>1215</v>
      </c>
      <c r="L147" t="s">
        <v>4884</v>
      </c>
      <c r="M147" t="s">
        <v>4885</v>
      </c>
      <c r="N147" t="s">
        <v>1188</v>
      </c>
      <c r="O147" t="s">
        <v>1222</v>
      </c>
      <c r="P147" t="s">
        <v>4334</v>
      </c>
      <c r="Q147" t="s">
        <v>1191</v>
      </c>
      <c r="R147" t="s">
        <v>24</v>
      </c>
      <c r="S147" t="s">
        <v>23</v>
      </c>
      <c r="T147" t="s">
        <v>4886</v>
      </c>
    </row>
    <row r="148" spans="1:20" x14ac:dyDescent="0.25">
      <c r="A148" t="s">
        <v>279</v>
      </c>
      <c r="B148" t="s">
        <v>285</v>
      </c>
      <c r="C148">
        <v>139</v>
      </c>
      <c r="D148">
        <v>1</v>
      </c>
      <c r="E148" t="s">
        <v>4881</v>
      </c>
      <c r="F148">
        <v>150</v>
      </c>
      <c r="G148">
        <v>0</v>
      </c>
      <c r="H148" t="s">
        <v>47</v>
      </c>
      <c r="I148" t="s">
        <v>4882</v>
      </c>
      <c r="J148" t="s">
        <v>4883</v>
      </c>
      <c r="K148" t="s">
        <v>1215</v>
      </c>
      <c r="L148" t="s">
        <v>4884</v>
      </c>
      <c r="M148" t="s">
        <v>4885</v>
      </c>
      <c r="N148" t="s">
        <v>1188</v>
      </c>
      <c r="O148" t="s">
        <v>1222</v>
      </c>
      <c r="P148" t="s">
        <v>4334</v>
      </c>
      <c r="Q148" t="s">
        <v>1191</v>
      </c>
      <c r="R148" t="s">
        <v>24</v>
      </c>
      <c r="S148" t="s">
        <v>23</v>
      </c>
      <c r="T148" t="s">
        <v>4886</v>
      </c>
    </row>
    <row r="149" spans="1:20" x14ac:dyDescent="0.25">
      <c r="A149" t="s">
        <v>44</v>
      </c>
      <c r="B149" t="s">
        <v>45</v>
      </c>
      <c r="C149">
        <v>60</v>
      </c>
      <c r="D149">
        <v>1</v>
      </c>
      <c r="E149" t="s">
        <v>4887</v>
      </c>
      <c r="F149">
        <v>150</v>
      </c>
      <c r="G149">
        <v>0</v>
      </c>
      <c r="H149" t="s">
        <v>47</v>
      </c>
      <c r="I149" t="s">
        <v>4888</v>
      </c>
      <c r="J149" t="s">
        <v>4889</v>
      </c>
      <c r="K149" t="s">
        <v>1234</v>
      </c>
      <c r="L149" t="s">
        <v>4890</v>
      </c>
      <c r="M149" t="s">
        <v>4891</v>
      </c>
      <c r="N149" t="s">
        <v>1188</v>
      </c>
      <c r="O149" t="s">
        <v>1222</v>
      </c>
      <c r="P149" t="s">
        <v>4334</v>
      </c>
      <c r="Q149" t="s">
        <v>1191</v>
      </c>
      <c r="R149" t="s">
        <v>24</v>
      </c>
      <c r="S149" t="s">
        <v>23</v>
      </c>
      <c r="T149" t="s">
        <v>4892</v>
      </c>
    </row>
    <row r="150" spans="1:20" x14ac:dyDescent="0.25">
      <c r="A150" t="s">
        <v>278</v>
      </c>
      <c r="B150" t="s">
        <v>284</v>
      </c>
      <c r="C150">
        <v>139</v>
      </c>
      <c r="D150">
        <v>1</v>
      </c>
      <c r="E150" t="s">
        <v>4887</v>
      </c>
      <c r="F150">
        <v>150</v>
      </c>
      <c r="G150">
        <v>0</v>
      </c>
      <c r="H150" t="s">
        <v>47</v>
      </c>
      <c r="I150" t="s">
        <v>4888</v>
      </c>
      <c r="J150" t="s">
        <v>4889</v>
      </c>
      <c r="K150" t="s">
        <v>1234</v>
      </c>
      <c r="L150" t="s">
        <v>4890</v>
      </c>
      <c r="M150" t="s">
        <v>4891</v>
      </c>
      <c r="N150" t="s">
        <v>1188</v>
      </c>
      <c r="O150" t="s">
        <v>1222</v>
      </c>
      <c r="P150" t="s">
        <v>4334</v>
      </c>
      <c r="Q150" t="s">
        <v>1191</v>
      </c>
      <c r="R150" t="s">
        <v>24</v>
      </c>
      <c r="S150" t="s">
        <v>23</v>
      </c>
      <c r="T150" t="s">
        <v>4892</v>
      </c>
    </row>
    <row r="151" spans="1:20" x14ac:dyDescent="0.25">
      <c r="A151" t="s">
        <v>139</v>
      </c>
      <c r="B151" t="s">
        <v>112</v>
      </c>
      <c r="C151">
        <v>66</v>
      </c>
      <c r="D151">
        <v>1</v>
      </c>
      <c r="E151" t="s">
        <v>4893</v>
      </c>
      <c r="F151">
        <v>220</v>
      </c>
      <c r="G151">
        <v>0</v>
      </c>
      <c r="H151" t="s">
        <v>1162</v>
      </c>
      <c r="I151" t="s">
        <v>4894</v>
      </c>
      <c r="J151" t="s">
        <v>1201</v>
      </c>
      <c r="K151" t="s">
        <v>23</v>
      </c>
      <c r="L151" t="s">
        <v>24</v>
      </c>
      <c r="M151" t="s">
        <v>4895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4895</v>
      </c>
    </row>
    <row r="152" spans="1:20" x14ac:dyDescent="0.25">
      <c r="A152" t="s">
        <v>110</v>
      </c>
      <c r="B152" t="s">
        <v>1205</v>
      </c>
      <c r="C152">
        <v>66</v>
      </c>
      <c r="D152">
        <v>1</v>
      </c>
      <c r="E152" t="s">
        <v>4893</v>
      </c>
      <c r="F152">
        <v>220</v>
      </c>
      <c r="G152">
        <v>0</v>
      </c>
      <c r="H152" t="s">
        <v>1162</v>
      </c>
      <c r="I152" t="s">
        <v>4894</v>
      </c>
      <c r="J152" t="s">
        <v>1201</v>
      </c>
      <c r="K152" t="s">
        <v>23</v>
      </c>
      <c r="L152" t="s">
        <v>24</v>
      </c>
      <c r="M152" t="s">
        <v>4895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23</v>
      </c>
      <c r="T152" t="s">
        <v>4895</v>
      </c>
    </row>
    <row r="153" spans="1:20" x14ac:dyDescent="0.25">
      <c r="A153" t="s">
        <v>46</v>
      </c>
      <c r="B153" t="s">
        <v>56</v>
      </c>
      <c r="C153">
        <v>67</v>
      </c>
      <c r="D153">
        <v>1</v>
      </c>
      <c r="E153" t="s">
        <v>4893</v>
      </c>
      <c r="F153">
        <v>220</v>
      </c>
      <c r="G153">
        <v>0</v>
      </c>
      <c r="H153" t="s">
        <v>1162</v>
      </c>
      <c r="I153" t="s">
        <v>4894</v>
      </c>
      <c r="J153" t="s">
        <v>1201</v>
      </c>
      <c r="K153" t="s">
        <v>23</v>
      </c>
      <c r="L153" t="s">
        <v>24</v>
      </c>
      <c r="M153" t="s">
        <v>4895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23</v>
      </c>
      <c r="T153" t="s">
        <v>4895</v>
      </c>
    </row>
    <row r="154" spans="1:20" x14ac:dyDescent="0.25">
      <c r="A154" t="s">
        <v>3809</v>
      </c>
      <c r="B154" t="s">
        <v>3810</v>
      </c>
      <c r="C154">
        <v>26</v>
      </c>
      <c r="D154">
        <v>1</v>
      </c>
      <c r="E154" t="s">
        <v>4896</v>
      </c>
      <c r="F154">
        <v>200</v>
      </c>
      <c r="G154">
        <v>0</v>
      </c>
      <c r="H154" t="s">
        <v>1162</v>
      </c>
      <c r="I154" t="s">
        <v>4897</v>
      </c>
      <c r="J154" t="s">
        <v>4898</v>
      </c>
      <c r="K154" t="s">
        <v>23</v>
      </c>
      <c r="L154" t="s">
        <v>24</v>
      </c>
      <c r="M154" t="s">
        <v>4899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4900</v>
      </c>
    </row>
    <row r="155" spans="1:20" x14ac:dyDescent="0.25">
      <c r="A155" t="s">
        <v>139</v>
      </c>
      <c r="B155" t="s">
        <v>112</v>
      </c>
      <c r="C155">
        <v>86</v>
      </c>
      <c r="D155">
        <v>1</v>
      </c>
      <c r="E155" t="s">
        <v>4896</v>
      </c>
      <c r="F155">
        <v>200</v>
      </c>
      <c r="G155">
        <v>0</v>
      </c>
      <c r="H155" t="s">
        <v>1162</v>
      </c>
      <c r="I155" t="s">
        <v>4897</v>
      </c>
      <c r="J155" t="s">
        <v>4898</v>
      </c>
      <c r="K155" t="s">
        <v>23</v>
      </c>
      <c r="L155" t="s">
        <v>24</v>
      </c>
      <c r="M155" t="s">
        <v>4899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23</v>
      </c>
      <c r="T155" t="s">
        <v>4900</v>
      </c>
    </row>
    <row r="156" spans="1:20" x14ac:dyDescent="0.25">
      <c r="A156" t="s">
        <v>46</v>
      </c>
      <c r="B156" t="s">
        <v>56</v>
      </c>
      <c r="C156">
        <v>88</v>
      </c>
      <c r="D156">
        <v>1</v>
      </c>
      <c r="E156" t="s">
        <v>4896</v>
      </c>
      <c r="F156">
        <v>200</v>
      </c>
      <c r="G156">
        <v>0</v>
      </c>
      <c r="H156" t="s">
        <v>1162</v>
      </c>
      <c r="I156" t="s">
        <v>4897</v>
      </c>
      <c r="J156" t="s">
        <v>4898</v>
      </c>
      <c r="K156" t="s">
        <v>23</v>
      </c>
      <c r="L156" t="s">
        <v>24</v>
      </c>
      <c r="M156" t="s">
        <v>4899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4900</v>
      </c>
    </row>
    <row r="157" spans="1:20" x14ac:dyDescent="0.25">
      <c r="A157" t="s">
        <v>28</v>
      </c>
      <c r="B157" t="s">
        <v>29</v>
      </c>
      <c r="C157">
        <v>50</v>
      </c>
      <c r="D157">
        <v>1</v>
      </c>
      <c r="E157" t="s">
        <v>4901</v>
      </c>
      <c r="F157">
        <v>120</v>
      </c>
      <c r="G157">
        <v>20</v>
      </c>
      <c r="H157" t="s">
        <v>47</v>
      </c>
      <c r="I157" t="s">
        <v>4902</v>
      </c>
      <c r="J157" t="s">
        <v>4903</v>
      </c>
      <c r="K157" t="s">
        <v>1185</v>
      </c>
      <c r="L157" t="s">
        <v>4904</v>
      </c>
      <c r="M157" t="s">
        <v>4905</v>
      </c>
      <c r="N157" t="s">
        <v>1338</v>
      </c>
      <c r="O157" t="s">
        <v>1222</v>
      </c>
      <c r="P157" t="s">
        <v>1190</v>
      </c>
      <c r="Q157" t="s">
        <v>1191</v>
      </c>
      <c r="R157" t="s">
        <v>24</v>
      </c>
      <c r="S157" t="s">
        <v>23</v>
      </c>
      <c r="T157" t="s">
        <v>4906</v>
      </c>
    </row>
    <row r="158" spans="1:20" x14ac:dyDescent="0.25">
      <c r="A158" t="s">
        <v>46</v>
      </c>
      <c r="B158" t="s">
        <v>56</v>
      </c>
      <c r="C158">
        <v>100</v>
      </c>
      <c r="D158">
        <v>1</v>
      </c>
      <c r="E158" t="s">
        <v>4901</v>
      </c>
      <c r="F158">
        <v>120</v>
      </c>
      <c r="G158">
        <v>20</v>
      </c>
      <c r="H158" t="s">
        <v>47</v>
      </c>
      <c r="I158" t="s">
        <v>4902</v>
      </c>
      <c r="J158" t="s">
        <v>4903</v>
      </c>
      <c r="K158" t="s">
        <v>1185</v>
      </c>
      <c r="L158" t="s">
        <v>4904</v>
      </c>
      <c r="M158" t="s">
        <v>4905</v>
      </c>
      <c r="N158" t="s">
        <v>1338</v>
      </c>
      <c r="O158" t="s">
        <v>1222</v>
      </c>
      <c r="P158" t="s">
        <v>1190</v>
      </c>
      <c r="Q158" t="s">
        <v>1191</v>
      </c>
      <c r="R158" t="s">
        <v>24</v>
      </c>
      <c r="S158" t="s">
        <v>23</v>
      </c>
      <c r="T158" t="s">
        <v>4906</v>
      </c>
    </row>
    <row r="159" spans="1:20" x14ac:dyDescent="0.25">
      <c r="A159" t="s">
        <v>44</v>
      </c>
      <c r="B159" t="s">
        <v>45</v>
      </c>
      <c r="C159">
        <v>60</v>
      </c>
      <c r="D159">
        <v>1</v>
      </c>
      <c r="E159" t="s">
        <v>4907</v>
      </c>
      <c r="F159">
        <v>230</v>
      </c>
      <c r="G159">
        <v>30</v>
      </c>
      <c r="H159" t="s">
        <v>47</v>
      </c>
      <c r="I159" t="s">
        <v>4908</v>
      </c>
      <c r="J159" t="s">
        <v>4909</v>
      </c>
      <c r="K159" t="s">
        <v>4910</v>
      </c>
      <c r="L159" t="s">
        <v>4911</v>
      </c>
      <c r="M159" t="s">
        <v>4912</v>
      </c>
      <c r="N159" t="s">
        <v>1338</v>
      </c>
      <c r="O159" t="s">
        <v>1189</v>
      </c>
      <c r="P159" t="s">
        <v>1190</v>
      </c>
      <c r="Q159" t="s">
        <v>27</v>
      </c>
      <c r="R159" t="s">
        <v>24</v>
      </c>
      <c r="S159" t="s">
        <v>23</v>
      </c>
      <c r="T159" t="s">
        <v>4912</v>
      </c>
    </row>
    <row r="160" spans="1:20" x14ac:dyDescent="0.25">
      <c r="A160" t="s">
        <v>46</v>
      </c>
      <c r="B160" t="s">
        <v>56</v>
      </c>
      <c r="C160">
        <v>100</v>
      </c>
      <c r="D160">
        <v>2</v>
      </c>
      <c r="E160" t="s">
        <v>4907</v>
      </c>
      <c r="F160">
        <v>230</v>
      </c>
      <c r="G160">
        <v>30</v>
      </c>
      <c r="H160" t="s">
        <v>47</v>
      </c>
      <c r="I160" t="s">
        <v>4908</v>
      </c>
      <c r="J160" t="s">
        <v>4909</v>
      </c>
      <c r="K160" t="s">
        <v>4910</v>
      </c>
      <c r="L160" t="s">
        <v>4911</v>
      </c>
      <c r="M160" t="s">
        <v>4912</v>
      </c>
      <c r="N160" t="s">
        <v>1338</v>
      </c>
      <c r="O160" t="s">
        <v>1189</v>
      </c>
      <c r="P160" t="s">
        <v>1190</v>
      </c>
      <c r="Q160" t="s">
        <v>27</v>
      </c>
      <c r="R160" t="s">
        <v>24</v>
      </c>
      <c r="S160" t="s">
        <v>23</v>
      </c>
      <c r="T160" t="s">
        <v>4912</v>
      </c>
    </row>
    <row r="161" spans="1:20" x14ac:dyDescent="0.25">
      <c r="A161" t="s">
        <v>46</v>
      </c>
      <c r="B161" t="s">
        <v>56</v>
      </c>
      <c r="C161">
        <v>100</v>
      </c>
      <c r="D161">
        <v>1</v>
      </c>
      <c r="E161" t="s">
        <v>4913</v>
      </c>
      <c r="F161">
        <v>239</v>
      </c>
      <c r="G161">
        <v>0</v>
      </c>
      <c r="H161" t="s">
        <v>47</v>
      </c>
      <c r="I161" t="s">
        <v>4914</v>
      </c>
      <c r="J161" t="s">
        <v>4915</v>
      </c>
      <c r="K161" t="s">
        <v>4916</v>
      </c>
      <c r="L161" t="s">
        <v>4917</v>
      </c>
      <c r="M161" t="s">
        <v>4918</v>
      </c>
      <c r="N161" t="s">
        <v>1338</v>
      </c>
      <c r="O161" t="s">
        <v>1222</v>
      </c>
      <c r="P161" t="s">
        <v>1190</v>
      </c>
      <c r="Q161" t="s">
        <v>1191</v>
      </c>
      <c r="R161" t="s">
        <v>24</v>
      </c>
      <c r="S161" t="s">
        <v>23</v>
      </c>
      <c r="T161" t="s">
        <v>4919</v>
      </c>
    </row>
    <row r="162" spans="1:20" x14ac:dyDescent="0.25">
      <c r="A162" t="s">
        <v>278</v>
      </c>
      <c r="B162" t="s">
        <v>284</v>
      </c>
      <c r="C162">
        <v>139</v>
      </c>
      <c r="D162">
        <v>1</v>
      </c>
      <c r="E162" t="s">
        <v>4913</v>
      </c>
      <c r="F162">
        <v>239</v>
      </c>
      <c r="G162">
        <v>0</v>
      </c>
      <c r="H162" t="s">
        <v>47</v>
      </c>
      <c r="I162" t="s">
        <v>4914</v>
      </c>
      <c r="J162" t="s">
        <v>4915</v>
      </c>
      <c r="K162" t="s">
        <v>4916</v>
      </c>
      <c r="L162" t="s">
        <v>4917</v>
      </c>
      <c r="M162" t="s">
        <v>4918</v>
      </c>
      <c r="N162" t="s">
        <v>1338</v>
      </c>
      <c r="O162" t="s">
        <v>1222</v>
      </c>
      <c r="P162" t="s">
        <v>1190</v>
      </c>
      <c r="Q162" t="s">
        <v>1191</v>
      </c>
      <c r="R162" t="s">
        <v>24</v>
      </c>
      <c r="S162" t="s">
        <v>23</v>
      </c>
      <c r="T162" t="s">
        <v>4919</v>
      </c>
    </row>
    <row r="163" spans="1:20" x14ac:dyDescent="0.25">
      <c r="A163" t="s">
        <v>34</v>
      </c>
      <c r="B163" t="s">
        <v>35</v>
      </c>
      <c r="C163">
        <v>65</v>
      </c>
      <c r="D163">
        <v>1</v>
      </c>
      <c r="E163" t="s">
        <v>4920</v>
      </c>
      <c r="F163">
        <v>230</v>
      </c>
      <c r="G163">
        <v>30</v>
      </c>
      <c r="H163" t="s">
        <v>47</v>
      </c>
      <c r="I163" t="s">
        <v>4921</v>
      </c>
      <c r="J163" t="s">
        <v>4922</v>
      </c>
      <c r="K163" t="s">
        <v>4069</v>
      </c>
      <c r="L163" t="s">
        <v>4923</v>
      </c>
      <c r="M163" t="s">
        <v>4924</v>
      </c>
      <c r="N163" t="s">
        <v>1338</v>
      </c>
      <c r="O163" t="s">
        <v>1189</v>
      </c>
      <c r="P163" t="s">
        <v>1190</v>
      </c>
      <c r="Q163" t="s">
        <v>27</v>
      </c>
      <c r="R163" t="s">
        <v>24</v>
      </c>
      <c r="S163" t="s">
        <v>23</v>
      </c>
      <c r="T163" t="s">
        <v>4924</v>
      </c>
    </row>
    <row r="164" spans="1:20" x14ac:dyDescent="0.25">
      <c r="A164" t="s">
        <v>38</v>
      </c>
      <c r="B164" t="s">
        <v>39</v>
      </c>
      <c r="C164">
        <v>65</v>
      </c>
      <c r="D164">
        <v>1</v>
      </c>
      <c r="E164" t="s">
        <v>4920</v>
      </c>
      <c r="F164">
        <v>230</v>
      </c>
      <c r="G164">
        <v>30</v>
      </c>
      <c r="H164" t="s">
        <v>47</v>
      </c>
      <c r="I164" t="s">
        <v>4921</v>
      </c>
      <c r="J164" t="s">
        <v>4922</v>
      </c>
      <c r="K164" t="s">
        <v>4069</v>
      </c>
      <c r="L164" t="s">
        <v>4923</v>
      </c>
      <c r="M164" t="s">
        <v>4924</v>
      </c>
      <c r="N164" t="s">
        <v>1338</v>
      </c>
      <c r="O164" t="s">
        <v>1189</v>
      </c>
      <c r="P164" t="s">
        <v>1190</v>
      </c>
      <c r="Q164" t="s">
        <v>27</v>
      </c>
      <c r="R164" t="s">
        <v>24</v>
      </c>
      <c r="S164" t="s">
        <v>23</v>
      </c>
      <c r="T164" t="s">
        <v>4924</v>
      </c>
    </row>
    <row r="165" spans="1:20" x14ac:dyDescent="0.25">
      <c r="A165" t="s">
        <v>3728</v>
      </c>
      <c r="B165" t="s">
        <v>3729</v>
      </c>
      <c r="C165">
        <v>100</v>
      </c>
      <c r="D165">
        <v>1</v>
      </c>
      <c r="E165" t="s">
        <v>4920</v>
      </c>
      <c r="F165">
        <v>230</v>
      </c>
      <c r="G165">
        <v>30</v>
      </c>
      <c r="H165" t="s">
        <v>47</v>
      </c>
      <c r="I165" t="s">
        <v>4921</v>
      </c>
      <c r="J165" t="s">
        <v>4922</v>
      </c>
      <c r="K165" t="s">
        <v>4069</v>
      </c>
      <c r="L165" t="s">
        <v>4923</v>
      </c>
      <c r="M165" t="s">
        <v>4924</v>
      </c>
      <c r="N165" t="s">
        <v>1338</v>
      </c>
      <c r="O165" t="s">
        <v>1189</v>
      </c>
      <c r="P165" t="s">
        <v>1190</v>
      </c>
      <c r="Q165" t="s">
        <v>27</v>
      </c>
      <c r="R165" t="s">
        <v>24</v>
      </c>
      <c r="S165" t="s">
        <v>23</v>
      </c>
      <c r="T165" t="s">
        <v>4924</v>
      </c>
    </row>
    <row r="166" spans="1:20" x14ac:dyDescent="0.25">
      <c r="A166" t="s">
        <v>3771</v>
      </c>
      <c r="B166" t="s">
        <v>3772</v>
      </c>
      <c r="C166">
        <v>100</v>
      </c>
      <c r="D166">
        <v>1</v>
      </c>
      <c r="E166" t="s">
        <v>4920</v>
      </c>
      <c r="F166">
        <v>230</v>
      </c>
      <c r="G166">
        <v>30</v>
      </c>
      <c r="H166" t="s">
        <v>47</v>
      </c>
      <c r="I166" t="s">
        <v>4921</v>
      </c>
      <c r="J166" t="s">
        <v>4922</v>
      </c>
      <c r="K166" t="s">
        <v>4069</v>
      </c>
      <c r="L166" t="s">
        <v>4923</v>
      </c>
      <c r="M166" t="s">
        <v>4924</v>
      </c>
      <c r="N166" t="s">
        <v>1338</v>
      </c>
      <c r="O166" t="s">
        <v>1189</v>
      </c>
      <c r="P166" t="s">
        <v>1190</v>
      </c>
      <c r="Q166" t="s">
        <v>27</v>
      </c>
      <c r="R166" t="s">
        <v>24</v>
      </c>
      <c r="S166" t="s">
        <v>23</v>
      </c>
      <c r="T166" t="s">
        <v>4924</v>
      </c>
    </row>
    <row r="167" spans="1:20" x14ac:dyDescent="0.25">
      <c r="A167" t="s">
        <v>3809</v>
      </c>
      <c r="B167" t="s">
        <v>3810</v>
      </c>
      <c r="C167">
        <v>30</v>
      </c>
      <c r="D167">
        <v>1</v>
      </c>
      <c r="E167" t="s">
        <v>4925</v>
      </c>
      <c r="F167">
        <v>189</v>
      </c>
      <c r="G167">
        <v>20</v>
      </c>
      <c r="H167" t="s">
        <v>47</v>
      </c>
      <c r="I167" t="s">
        <v>4926</v>
      </c>
      <c r="J167" t="s">
        <v>4927</v>
      </c>
      <c r="K167" t="s">
        <v>2684</v>
      </c>
      <c r="L167" t="s">
        <v>4928</v>
      </c>
      <c r="M167" t="s">
        <v>4929</v>
      </c>
      <c r="N167" t="s">
        <v>1338</v>
      </c>
      <c r="O167" t="s">
        <v>1222</v>
      </c>
      <c r="P167" t="s">
        <v>1190</v>
      </c>
      <c r="Q167" t="s">
        <v>1191</v>
      </c>
      <c r="R167" t="s">
        <v>24</v>
      </c>
      <c r="S167" t="s">
        <v>23</v>
      </c>
      <c r="T167" t="s">
        <v>4930</v>
      </c>
    </row>
    <row r="168" spans="1:20" x14ac:dyDescent="0.25">
      <c r="A168" t="s">
        <v>139</v>
      </c>
      <c r="B168" t="s">
        <v>112</v>
      </c>
      <c r="C168">
        <v>100</v>
      </c>
      <c r="D168">
        <v>2</v>
      </c>
      <c r="E168" t="s">
        <v>4925</v>
      </c>
      <c r="F168">
        <v>189</v>
      </c>
      <c r="G168">
        <v>20</v>
      </c>
      <c r="H168" t="s">
        <v>47</v>
      </c>
      <c r="I168" t="s">
        <v>4926</v>
      </c>
      <c r="J168" t="s">
        <v>4927</v>
      </c>
      <c r="K168" t="s">
        <v>2684</v>
      </c>
      <c r="L168" t="s">
        <v>4928</v>
      </c>
      <c r="M168" t="s">
        <v>4929</v>
      </c>
      <c r="N168" t="s">
        <v>1338</v>
      </c>
      <c r="O168" t="s">
        <v>1222</v>
      </c>
      <c r="P168" t="s">
        <v>1190</v>
      </c>
      <c r="Q168" t="s">
        <v>1191</v>
      </c>
      <c r="R168" t="s">
        <v>24</v>
      </c>
      <c r="S168" t="s">
        <v>23</v>
      </c>
      <c r="T168" t="s">
        <v>4930</v>
      </c>
    </row>
    <row r="169" spans="1:20" x14ac:dyDescent="0.25">
      <c r="A169" t="s">
        <v>42</v>
      </c>
      <c r="B169" t="s">
        <v>43</v>
      </c>
      <c r="C169">
        <v>50</v>
      </c>
      <c r="D169">
        <v>1</v>
      </c>
      <c r="E169" t="s">
        <v>4931</v>
      </c>
      <c r="F169">
        <v>230</v>
      </c>
      <c r="G169">
        <v>30</v>
      </c>
      <c r="H169" t="s">
        <v>47</v>
      </c>
      <c r="I169" t="s">
        <v>4932</v>
      </c>
      <c r="J169" t="s">
        <v>4933</v>
      </c>
      <c r="K169" t="s">
        <v>4934</v>
      </c>
      <c r="L169" t="s">
        <v>4935</v>
      </c>
      <c r="M169" t="s">
        <v>4936</v>
      </c>
      <c r="N169" t="s">
        <v>1338</v>
      </c>
      <c r="O169" t="s">
        <v>1189</v>
      </c>
      <c r="P169" t="s">
        <v>1190</v>
      </c>
      <c r="Q169" t="s">
        <v>27</v>
      </c>
      <c r="R169" t="s">
        <v>24</v>
      </c>
      <c r="S169" t="s">
        <v>23</v>
      </c>
      <c r="T169" t="s">
        <v>4936</v>
      </c>
    </row>
    <row r="170" spans="1:20" x14ac:dyDescent="0.25">
      <c r="A170" t="s">
        <v>139</v>
      </c>
      <c r="B170" t="s">
        <v>112</v>
      </c>
      <c r="C170">
        <v>100</v>
      </c>
      <c r="D170">
        <v>2</v>
      </c>
      <c r="E170" t="s">
        <v>4931</v>
      </c>
      <c r="F170">
        <v>230</v>
      </c>
      <c r="G170">
        <v>30</v>
      </c>
      <c r="H170" t="s">
        <v>47</v>
      </c>
      <c r="I170" t="s">
        <v>4932</v>
      </c>
      <c r="J170" t="s">
        <v>4933</v>
      </c>
      <c r="K170" t="s">
        <v>4934</v>
      </c>
      <c r="L170" t="s">
        <v>4935</v>
      </c>
      <c r="M170" t="s">
        <v>4936</v>
      </c>
      <c r="N170" t="s">
        <v>1338</v>
      </c>
      <c r="O170" t="s">
        <v>1189</v>
      </c>
      <c r="P170" t="s">
        <v>1190</v>
      </c>
      <c r="Q170" t="s">
        <v>27</v>
      </c>
      <c r="R170" t="s">
        <v>24</v>
      </c>
      <c r="S170" t="s">
        <v>23</v>
      </c>
      <c r="T170" t="s">
        <v>4936</v>
      </c>
    </row>
    <row r="171" spans="1:20" x14ac:dyDescent="0.25">
      <c r="A171" t="s">
        <v>279</v>
      </c>
      <c r="B171" t="s">
        <v>285</v>
      </c>
      <c r="C171">
        <v>139</v>
      </c>
      <c r="D171">
        <v>1</v>
      </c>
      <c r="E171" t="s">
        <v>4937</v>
      </c>
      <c r="F171">
        <v>359</v>
      </c>
      <c r="G171">
        <v>20</v>
      </c>
      <c r="H171" t="s">
        <v>47</v>
      </c>
      <c r="I171" t="s">
        <v>4938</v>
      </c>
      <c r="J171" t="s">
        <v>4939</v>
      </c>
      <c r="K171" t="s">
        <v>4940</v>
      </c>
      <c r="L171" t="s">
        <v>4941</v>
      </c>
      <c r="M171" t="s">
        <v>4942</v>
      </c>
      <c r="N171" t="s">
        <v>1338</v>
      </c>
      <c r="O171" t="s">
        <v>1222</v>
      </c>
      <c r="P171" t="s">
        <v>1190</v>
      </c>
      <c r="Q171" t="s">
        <v>1191</v>
      </c>
      <c r="R171" t="s">
        <v>24</v>
      </c>
      <c r="S171" t="s">
        <v>23</v>
      </c>
      <c r="T171" t="s">
        <v>4943</v>
      </c>
    </row>
    <row r="172" spans="1:20" x14ac:dyDescent="0.25">
      <c r="A172" t="s">
        <v>254</v>
      </c>
      <c r="B172" t="s">
        <v>255</v>
      </c>
      <c r="C172">
        <v>100</v>
      </c>
      <c r="D172">
        <v>1</v>
      </c>
      <c r="E172" t="s">
        <v>4937</v>
      </c>
      <c r="F172">
        <v>359</v>
      </c>
      <c r="G172">
        <v>20</v>
      </c>
      <c r="H172" t="s">
        <v>47</v>
      </c>
      <c r="I172" t="s">
        <v>4938</v>
      </c>
      <c r="J172" t="s">
        <v>4939</v>
      </c>
      <c r="K172" t="s">
        <v>4940</v>
      </c>
      <c r="L172" t="s">
        <v>4941</v>
      </c>
      <c r="M172" t="s">
        <v>4942</v>
      </c>
      <c r="N172" t="s">
        <v>1338</v>
      </c>
      <c r="O172" t="s">
        <v>1222</v>
      </c>
      <c r="P172" t="s">
        <v>1190</v>
      </c>
      <c r="Q172" t="s">
        <v>1191</v>
      </c>
      <c r="R172" t="s">
        <v>24</v>
      </c>
      <c r="S172" t="s">
        <v>23</v>
      </c>
      <c r="T172" t="s">
        <v>4943</v>
      </c>
    </row>
    <row r="173" spans="1:20" x14ac:dyDescent="0.25">
      <c r="A173" t="s">
        <v>3728</v>
      </c>
      <c r="B173" t="s">
        <v>3729</v>
      </c>
      <c r="C173">
        <v>100</v>
      </c>
      <c r="D173">
        <v>1</v>
      </c>
      <c r="E173" t="s">
        <v>4937</v>
      </c>
      <c r="F173">
        <v>359</v>
      </c>
      <c r="G173">
        <v>20</v>
      </c>
      <c r="H173" t="s">
        <v>47</v>
      </c>
      <c r="I173" t="s">
        <v>4938</v>
      </c>
      <c r="J173" t="s">
        <v>4939</v>
      </c>
      <c r="K173" t="s">
        <v>4940</v>
      </c>
      <c r="L173" t="s">
        <v>4941</v>
      </c>
      <c r="M173" t="s">
        <v>4942</v>
      </c>
      <c r="N173" t="s">
        <v>1338</v>
      </c>
      <c r="O173" t="s">
        <v>1222</v>
      </c>
      <c r="P173" t="s">
        <v>1190</v>
      </c>
      <c r="Q173" t="s">
        <v>1191</v>
      </c>
      <c r="R173" t="s">
        <v>24</v>
      </c>
      <c r="S173" t="s">
        <v>23</v>
      </c>
      <c r="T173" t="s">
        <v>4943</v>
      </c>
    </row>
    <row r="174" spans="1:20" x14ac:dyDescent="0.25">
      <c r="A174" t="s">
        <v>3809</v>
      </c>
      <c r="B174" t="s">
        <v>3810</v>
      </c>
      <c r="C174">
        <v>30</v>
      </c>
      <c r="D174">
        <v>1</v>
      </c>
      <c r="E174" t="s">
        <v>4944</v>
      </c>
      <c r="F174">
        <v>199</v>
      </c>
      <c r="G174">
        <v>30</v>
      </c>
      <c r="H174" t="s">
        <v>47</v>
      </c>
      <c r="I174" t="s">
        <v>4945</v>
      </c>
      <c r="J174" t="s">
        <v>4946</v>
      </c>
      <c r="K174" t="s">
        <v>4934</v>
      </c>
      <c r="L174" t="s">
        <v>4947</v>
      </c>
      <c r="M174" t="s">
        <v>4948</v>
      </c>
      <c r="N174" t="s">
        <v>1338</v>
      </c>
      <c r="O174" t="s">
        <v>1189</v>
      </c>
      <c r="P174" t="s">
        <v>1190</v>
      </c>
      <c r="Q174" t="s">
        <v>27</v>
      </c>
      <c r="R174" t="s">
        <v>24</v>
      </c>
      <c r="S174" t="s">
        <v>23</v>
      </c>
      <c r="T174" t="s">
        <v>4948</v>
      </c>
    </row>
    <row r="175" spans="1:20" x14ac:dyDescent="0.25">
      <c r="A175" t="s">
        <v>46</v>
      </c>
      <c r="B175" t="s">
        <v>56</v>
      </c>
      <c r="C175">
        <v>100</v>
      </c>
      <c r="D175">
        <v>2</v>
      </c>
      <c r="E175" t="s">
        <v>4944</v>
      </c>
      <c r="F175">
        <v>199</v>
      </c>
      <c r="G175">
        <v>30</v>
      </c>
      <c r="H175" t="s">
        <v>47</v>
      </c>
      <c r="I175" t="s">
        <v>4945</v>
      </c>
      <c r="J175" t="s">
        <v>4946</v>
      </c>
      <c r="K175" t="s">
        <v>4934</v>
      </c>
      <c r="L175" t="s">
        <v>4947</v>
      </c>
      <c r="M175" t="s">
        <v>4948</v>
      </c>
      <c r="N175" t="s">
        <v>1338</v>
      </c>
      <c r="O175" t="s">
        <v>1189</v>
      </c>
      <c r="P175" t="s">
        <v>1190</v>
      </c>
      <c r="Q175" t="s">
        <v>27</v>
      </c>
      <c r="R175" t="s">
        <v>24</v>
      </c>
      <c r="S175" t="s">
        <v>23</v>
      </c>
      <c r="T175" t="s">
        <v>4948</v>
      </c>
    </row>
    <row r="176" spans="1:20" x14ac:dyDescent="0.25">
      <c r="A176" t="s">
        <v>44</v>
      </c>
      <c r="B176" t="s">
        <v>45</v>
      </c>
      <c r="C176">
        <v>60</v>
      </c>
      <c r="D176">
        <v>1</v>
      </c>
      <c r="E176" t="s">
        <v>4949</v>
      </c>
      <c r="F176">
        <v>220</v>
      </c>
      <c r="G176">
        <v>20</v>
      </c>
      <c r="H176" t="s">
        <v>47</v>
      </c>
      <c r="I176" t="s">
        <v>4950</v>
      </c>
      <c r="J176" t="s">
        <v>4951</v>
      </c>
      <c r="K176" t="s">
        <v>4952</v>
      </c>
      <c r="L176" t="s">
        <v>4953</v>
      </c>
      <c r="M176" t="s">
        <v>4954</v>
      </c>
      <c r="N176" t="s">
        <v>1338</v>
      </c>
      <c r="O176" t="s">
        <v>1222</v>
      </c>
      <c r="P176" t="s">
        <v>1190</v>
      </c>
      <c r="Q176" t="s">
        <v>1191</v>
      </c>
      <c r="R176" t="s">
        <v>24</v>
      </c>
      <c r="S176" t="s">
        <v>23</v>
      </c>
      <c r="T176" t="s">
        <v>4955</v>
      </c>
    </row>
    <row r="177" spans="1:20" x14ac:dyDescent="0.25">
      <c r="A177" t="s">
        <v>46</v>
      </c>
      <c r="B177" t="s">
        <v>56</v>
      </c>
      <c r="C177">
        <v>100</v>
      </c>
      <c r="D177">
        <v>2</v>
      </c>
      <c r="E177" t="s">
        <v>4949</v>
      </c>
      <c r="F177">
        <v>220</v>
      </c>
      <c r="G177">
        <v>20</v>
      </c>
      <c r="H177" t="s">
        <v>47</v>
      </c>
      <c r="I177" t="s">
        <v>4950</v>
      </c>
      <c r="J177" t="s">
        <v>4951</v>
      </c>
      <c r="K177" t="s">
        <v>4952</v>
      </c>
      <c r="L177" t="s">
        <v>4953</v>
      </c>
      <c r="M177" t="s">
        <v>4954</v>
      </c>
      <c r="N177" t="s">
        <v>1338</v>
      </c>
      <c r="O177" t="s">
        <v>1222</v>
      </c>
      <c r="P177" t="s">
        <v>1190</v>
      </c>
      <c r="Q177" t="s">
        <v>1191</v>
      </c>
      <c r="R177" t="s">
        <v>24</v>
      </c>
      <c r="S177" t="s">
        <v>23</v>
      </c>
      <c r="T177" t="s">
        <v>4955</v>
      </c>
    </row>
    <row r="178" spans="1:20" x14ac:dyDescent="0.25">
      <c r="A178" t="s">
        <v>44</v>
      </c>
      <c r="B178" t="s">
        <v>45</v>
      </c>
      <c r="C178">
        <v>60</v>
      </c>
      <c r="D178">
        <v>1</v>
      </c>
      <c r="E178" t="s">
        <v>4956</v>
      </c>
      <c r="F178">
        <v>220</v>
      </c>
      <c r="G178">
        <v>20</v>
      </c>
      <c r="H178" t="s">
        <v>47</v>
      </c>
      <c r="I178" t="s">
        <v>4957</v>
      </c>
      <c r="J178" t="s">
        <v>4958</v>
      </c>
      <c r="K178" t="s">
        <v>1299</v>
      </c>
      <c r="L178" t="s">
        <v>4959</v>
      </c>
      <c r="M178" t="s">
        <v>4960</v>
      </c>
      <c r="N178" t="s">
        <v>1338</v>
      </c>
      <c r="O178" t="s">
        <v>1222</v>
      </c>
      <c r="P178" t="s">
        <v>1190</v>
      </c>
      <c r="Q178" t="s">
        <v>1191</v>
      </c>
      <c r="R178" t="s">
        <v>24</v>
      </c>
      <c r="S178" t="s">
        <v>23</v>
      </c>
      <c r="T178" t="s">
        <v>4961</v>
      </c>
    </row>
    <row r="179" spans="1:20" x14ac:dyDescent="0.25">
      <c r="A179" t="s">
        <v>46</v>
      </c>
      <c r="B179" t="s">
        <v>56</v>
      </c>
      <c r="C179">
        <v>100</v>
      </c>
      <c r="D179">
        <v>2</v>
      </c>
      <c r="E179" t="s">
        <v>4956</v>
      </c>
      <c r="F179">
        <v>220</v>
      </c>
      <c r="G179">
        <v>20</v>
      </c>
      <c r="H179" t="s">
        <v>47</v>
      </c>
      <c r="I179" t="s">
        <v>4957</v>
      </c>
      <c r="J179" t="s">
        <v>4958</v>
      </c>
      <c r="K179" t="s">
        <v>1299</v>
      </c>
      <c r="L179" t="s">
        <v>4959</v>
      </c>
      <c r="M179" t="s">
        <v>4960</v>
      </c>
      <c r="N179" t="s">
        <v>1338</v>
      </c>
      <c r="O179" t="s">
        <v>1222</v>
      </c>
      <c r="P179" t="s">
        <v>1190</v>
      </c>
      <c r="Q179" t="s">
        <v>1191</v>
      </c>
      <c r="R179" t="s">
        <v>24</v>
      </c>
      <c r="S179" t="s">
        <v>23</v>
      </c>
      <c r="T179" t="s">
        <v>4961</v>
      </c>
    </row>
    <row r="180" spans="1:20" x14ac:dyDescent="0.25">
      <c r="A180" t="s">
        <v>44</v>
      </c>
      <c r="B180" t="s">
        <v>45</v>
      </c>
      <c r="C180">
        <v>37</v>
      </c>
      <c r="D180">
        <v>10</v>
      </c>
      <c r="E180" t="s">
        <v>4962</v>
      </c>
      <c r="F180">
        <v>550</v>
      </c>
      <c r="G180">
        <v>60</v>
      </c>
      <c r="H180" t="s">
        <v>47</v>
      </c>
      <c r="I180" t="s">
        <v>4963</v>
      </c>
      <c r="J180" t="s">
        <v>4964</v>
      </c>
      <c r="K180" t="s">
        <v>1209</v>
      </c>
      <c r="L180" t="s">
        <v>1251</v>
      </c>
      <c r="M180" t="s">
        <v>4948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23</v>
      </c>
      <c r="T180" t="s">
        <v>4965</v>
      </c>
    </row>
    <row r="181" spans="1:20" x14ac:dyDescent="0.25">
      <c r="A181" t="s">
        <v>186</v>
      </c>
      <c r="B181" t="s">
        <v>187</v>
      </c>
      <c r="C181">
        <v>49</v>
      </c>
      <c r="D181">
        <v>1</v>
      </c>
      <c r="E181" t="s">
        <v>4966</v>
      </c>
      <c r="F181">
        <v>200</v>
      </c>
      <c r="G181">
        <v>0</v>
      </c>
      <c r="H181" t="s">
        <v>1162</v>
      </c>
      <c r="I181" t="s">
        <v>4967</v>
      </c>
      <c r="J181" t="s">
        <v>87</v>
      </c>
      <c r="K181" t="s">
        <v>23</v>
      </c>
      <c r="L181" t="s">
        <v>24</v>
      </c>
      <c r="M181" t="s">
        <v>4968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4968</v>
      </c>
    </row>
    <row r="182" spans="1:20" x14ac:dyDescent="0.25">
      <c r="A182" t="s">
        <v>139</v>
      </c>
      <c r="B182" t="s">
        <v>112</v>
      </c>
      <c r="C182">
        <v>75</v>
      </c>
      <c r="D182">
        <v>1</v>
      </c>
      <c r="E182" t="s">
        <v>4966</v>
      </c>
      <c r="F182">
        <v>200</v>
      </c>
      <c r="G182">
        <v>0</v>
      </c>
      <c r="H182" t="s">
        <v>1162</v>
      </c>
      <c r="I182" t="s">
        <v>4967</v>
      </c>
      <c r="J182" t="s">
        <v>87</v>
      </c>
      <c r="K182" t="s">
        <v>23</v>
      </c>
      <c r="L182" t="s">
        <v>24</v>
      </c>
      <c r="M182" t="s">
        <v>4968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23</v>
      </c>
      <c r="T182" t="s">
        <v>4968</v>
      </c>
    </row>
    <row r="183" spans="1:20" x14ac:dyDescent="0.25">
      <c r="A183" t="s">
        <v>46</v>
      </c>
      <c r="B183" t="s">
        <v>56</v>
      </c>
      <c r="C183">
        <v>76</v>
      </c>
      <c r="D183">
        <v>1</v>
      </c>
      <c r="E183" t="s">
        <v>4966</v>
      </c>
      <c r="F183">
        <v>200</v>
      </c>
      <c r="G183">
        <v>0</v>
      </c>
      <c r="H183" t="s">
        <v>1162</v>
      </c>
      <c r="I183" t="s">
        <v>4967</v>
      </c>
      <c r="J183" t="s">
        <v>87</v>
      </c>
      <c r="K183" t="s">
        <v>23</v>
      </c>
      <c r="L183" t="s">
        <v>24</v>
      </c>
      <c r="M183" t="s">
        <v>4968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23</v>
      </c>
      <c r="T183" t="s">
        <v>4968</v>
      </c>
    </row>
    <row r="184" spans="1:20" x14ac:dyDescent="0.25">
      <c r="A184" t="s">
        <v>110</v>
      </c>
      <c r="B184" t="s">
        <v>1205</v>
      </c>
      <c r="C184">
        <v>66.333333333333329</v>
      </c>
      <c r="D184">
        <v>3</v>
      </c>
      <c r="E184" t="s">
        <v>4969</v>
      </c>
      <c r="F184">
        <v>281</v>
      </c>
      <c r="G184">
        <v>41</v>
      </c>
      <c r="H184" t="s">
        <v>22</v>
      </c>
      <c r="I184" t="s">
        <v>3932</v>
      </c>
      <c r="J184" t="s">
        <v>4970</v>
      </c>
      <c r="K184" t="s">
        <v>4971</v>
      </c>
      <c r="L184" t="s">
        <v>4972</v>
      </c>
      <c r="M184" t="s">
        <v>4973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23</v>
      </c>
      <c r="T184" t="s">
        <v>4974</v>
      </c>
    </row>
    <row r="185" spans="1:20" x14ac:dyDescent="0.25">
      <c r="A185" t="s">
        <v>139</v>
      </c>
      <c r="B185" t="s">
        <v>112</v>
      </c>
      <c r="C185">
        <v>80</v>
      </c>
      <c r="D185">
        <v>1</v>
      </c>
      <c r="E185" t="s">
        <v>4975</v>
      </c>
      <c r="F185">
        <v>83</v>
      </c>
      <c r="G185">
        <v>3</v>
      </c>
      <c r="H185" t="s">
        <v>47</v>
      </c>
      <c r="I185" t="s">
        <v>2561</v>
      </c>
      <c r="J185" t="s">
        <v>4976</v>
      </c>
      <c r="K185" t="s">
        <v>3974</v>
      </c>
      <c r="L185" t="s">
        <v>1897</v>
      </c>
      <c r="M185" t="s">
        <v>4977</v>
      </c>
      <c r="N185" t="s">
        <v>23</v>
      </c>
      <c r="O185" t="s">
        <v>63</v>
      </c>
      <c r="P185" t="s">
        <v>54</v>
      </c>
      <c r="Q185" t="s">
        <v>55</v>
      </c>
      <c r="R185" t="s">
        <v>24</v>
      </c>
      <c r="S185" t="s">
        <v>23</v>
      </c>
      <c r="T185" t="s">
        <v>4978</v>
      </c>
    </row>
    <row r="186" spans="1:20" x14ac:dyDescent="0.25">
      <c r="A186" t="s">
        <v>46</v>
      </c>
      <c r="B186" t="s">
        <v>56</v>
      </c>
      <c r="C186">
        <v>80</v>
      </c>
      <c r="D186">
        <v>4</v>
      </c>
      <c r="E186" t="s">
        <v>4979</v>
      </c>
      <c r="F186">
        <v>345</v>
      </c>
      <c r="G186">
        <v>35</v>
      </c>
      <c r="H186" t="s">
        <v>47</v>
      </c>
      <c r="I186" t="s">
        <v>672</v>
      </c>
      <c r="J186" t="s">
        <v>4980</v>
      </c>
      <c r="K186" t="s">
        <v>4981</v>
      </c>
      <c r="L186" t="s">
        <v>1340</v>
      </c>
      <c r="M186" t="s">
        <v>4982</v>
      </c>
      <c r="N186" t="s">
        <v>23</v>
      </c>
      <c r="O186" t="s">
        <v>63</v>
      </c>
      <c r="P186" t="s">
        <v>54</v>
      </c>
      <c r="Q186" t="s">
        <v>55</v>
      </c>
      <c r="R186" t="s">
        <v>24</v>
      </c>
      <c r="S186" t="s">
        <v>23</v>
      </c>
      <c r="T186" t="s">
        <v>4982</v>
      </c>
    </row>
    <row r="187" spans="1:20" x14ac:dyDescent="0.25">
      <c r="A187" t="s">
        <v>186</v>
      </c>
      <c r="B187" t="s">
        <v>187</v>
      </c>
      <c r="C187">
        <v>49</v>
      </c>
      <c r="D187">
        <v>1</v>
      </c>
      <c r="E187" t="s">
        <v>4983</v>
      </c>
      <c r="F187">
        <v>240</v>
      </c>
      <c r="G187">
        <v>0</v>
      </c>
      <c r="H187" t="s">
        <v>1162</v>
      </c>
      <c r="I187" t="s">
        <v>4984</v>
      </c>
      <c r="J187" t="s">
        <v>305</v>
      </c>
      <c r="K187" t="s">
        <v>23</v>
      </c>
      <c r="L187" t="s">
        <v>24</v>
      </c>
      <c r="M187" t="s">
        <v>4985</v>
      </c>
      <c r="N187" t="s">
        <v>23</v>
      </c>
      <c r="O187" t="s">
        <v>32</v>
      </c>
      <c r="P187" t="s">
        <v>26</v>
      </c>
      <c r="Q187" t="s">
        <v>33</v>
      </c>
      <c r="R187" t="s">
        <v>24</v>
      </c>
      <c r="S187" t="s">
        <v>23</v>
      </c>
      <c r="T187" t="s">
        <v>4986</v>
      </c>
    </row>
    <row r="188" spans="1:20" x14ac:dyDescent="0.25">
      <c r="A188" t="s">
        <v>139</v>
      </c>
      <c r="B188" t="s">
        <v>112</v>
      </c>
      <c r="C188">
        <v>75</v>
      </c>
      <c r="D188">
        <v>1</v>
      </c>
      <c r="E188" t="s">
        <v>4983</v>
      </c>
      <c r="F188">
        <v>240</v>
      </c>
      <c r="G188">
        <v>0</v>
      </c>
      <c r="H188" t="s">
        <v>1162</v>
      </c>
      <c r="I188" t="s">
        <v>4984</v>
      </c>
      <c r="J188" t="s">
        <v>305</v>
      </c>
      <c r="K188" t="s">
        <v>23</v>
      </c>
      <c r="L188" t="s">
        <v>24</v>
      </c>
      <c r="M188" t="s">
        <v>4985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23</v>
      </c>
      <c r="T188" t="s">
        <v>4986</v>
      </c>
    </row>
    <row r="189" spans="1:20" x14ac:dyDescent="0.25">
      <c r="A189" t="s">
        <v>46</v>
      </c>
      <c r="B189" t="s">
        <v>56</v>
      </c>
      <c r="C189">
        <v>76</v>
      </c>
      <c r="D189">
        <v>1</v>
      </c>
      <c r="E189" t="s">
        <v>4983</v>
      </c>
      <c r="F189">
        <v>240</v>
      </c>
      <c r="G189">
        <v>0</v>
      </c>
      <c r="H189" t="s">
        <v>1162</v>
      </c>
      <c r="I189" t="s">
        <v>4984</v>
      </c>
      <c r="J189" t="s">
        <v>305</v>
      </c>
      <c r="K189" t="s">
        <v>23</v>
      </c>
      <c r="L189" t="s">
        <v>24</v>
      </c>
      <c r="M189" t="s">
        <v>4985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23</v>
      </c>
      <c r="T189" t="s">
        <v>4986</v>
      </c>
    </row>
    <row r="190" spans="1:20" x14ac:dyDescent="0.25">
      <c r="A190" t="s">
        <v>44</v>
      </c>
      <c r="B190" t="s">
        <v>45</v>
      </c>
      <c r="C190">
        <v>46</v>
      </c>
      <c r="D190">
        <v>1</v>
      </c>
      <c r="E190" t="s">
        <v>4987</v>
      </c>
      <c r="F190">
        <v>200</v>
      </c>
      <c r="G190">
        <v>0</v>
      </c>
      <c r="H190" t="s">
        <v>1162</v>
      </c>
      <c r="I190" t="s">
        <v>4988</v>
      </c>
      <c r="J190" t="s">
        <v>319</v>
      </c>
      <c r="K190" t="s">
        <v>23</v>
      </c>
      <c r="L190" t="s">
        <v>24</v>
      </c>
      <c r="M190" t="s">
        <v>4989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23</v>
      </c>
      <c r="T190" t="s">
        <v>4989</v>
      </c>
    </row>
    <row r="191" spans="1:20" x14ac:dyDescent="0.25">
      <c r="A191" t="s">
        <v>46</v>
      </c>
      <c r="B191" t="s">
        <v>56</v>
      </c>
      <c r="C191">
        <v>76</v>
      </c>
      <c r="D191">
        <v>1</v>
      </c>
      <c r="E191" t="s">
        <v>4987</v>
      </c>
      <c r="F191">
        <v>200</v>
      </c>
      <c r="G191">
        <v>0</v>
      </c>
      <c r="H191" t="s">
        <v>1162</v>
      </c>
      <c r="I191" t="s">
        <v>4988</v>
      </c>
      <c r="J191" t="s">
        <v>319</v>
      </c>
      <c r="K191" t="s">
        <v>23</v>
      </c>
      <c r="L191" t="s">
        <v>24</v>
      </c>
      <c r="M191" t="s">
        <v>4989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23</v>
      </c>
      <c r="T191" t="s">
        <v>4989</v>
      </c>
    </row>
    <row r="192" spans="1:20" x14ac:dyDescent="0.25">
      <c r="A192" t="s">
        <v>139</v>
      </c>
      <c r="B192" t="s">
        <v>112</v>
      </c>
      <c r="C192">
        <v>78</v>
      </c>
      <c r="D192">
        <v>1</v>
      </c>
      <c r="E192" t="s">
        <v>4987</v>
      </c>
      <c r="F192">
        <v>200</v>
      </c>
      <c r="G192">
        <v>0</v>
      </c>
      <c r="H192" t="s">
        <v>1162</v>
      </c>
      <c r="I192" t="s">
        <v>4988</v>
      </c>
      <c r="J192" t="s">
        <v>319</v>
      </c>
      <c r="K192" t="s">
        <v>23</v>
      </c>
      <c r="L192" t="s">
        <v>24</v>
      </c>
      <c r="M192" t="s">
        <v>4989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4989</v>
      </c>
    </row>
    <row r="193" spans="1:20" x14ac:dyDescent="0.25">
      <c r="A193" t="s">
        <v>854</v>
      </c>
      <c r="B193" t="s">
        <v>855</v>
      </c>
      <c r="C193">
        <v>90</v>
      </c>
      <c r="D193">
        <v>4</v>
      </c>
      <c r="E193" t="s">
        <v>4990</v>
      </c>
      <c r="F193">
        <v>403</v>
      </c>
      <c r="G193">
        <v>48</v>
      </c>
      <c r="H193" t="s">
        <v>47</v>
      </c>
      <c r="I193" t="s">
        <v>4991</v>
      </c>
      <c r="J193" t="s">
        <v>4992</v>
      </c>
      <c r="K193" t="s">
        <v>1180</v>
      </c>
      <c r="L193" t="s">
        <v>1181</v>
      </c>
      <c r="M193" t="s">
        <v>4993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23</v>
      </c>
      <c r="T193" t="s">
        <v>4994</v>
      </c>
    </row>
    <row r="194" spans="1:20" x14ac:dyDescent="0.25">
      <c r="A194" t="s">
        <v>30</v>
      </c>
      <c r="B194" t="s">
        <v>31</v>
      </c>
      <c r="C194">
        <v>43</v>
      </c>
      <c r="D194">
        <v>1</v>
      </c>
      <c r="E194" t="s">
        <v>4995</v>
      </c>
      <c r="F194">
        <v>269</v>
      </c>
      <c r="G194">
        <v>35</v>
      </c>
      <c r="H194" t="s">
        <v>47</v>
      </c>
      <c r="I194" t="s">
        <v>4996</v>
      </c>
      <c r="J194" t="s">
        <v>4997</v>
      </c>
      <c r="K194" t="s">
        <v>1331</v>
      </c>
      <c r="L194" t="s">
        <v>1297</v>
      </c>
      <c r="M194" t="s">
        <v>4998</v>
      </c>
      <c r="N194" t="s">
        <v>23</v>
      </c>
      <c r="O194" t="s">
        <v>53</v>
      </c>
      <c r="P194" t="s">
        <v>54</v>
      </c>
      <c r="Q194" t="s">
        <v>55</v>
      </c>
      <c r="R194" t="s">
        <v>24</v>
      </c>
      <c r="S194" t="s">
        <v>23</v>
      </c>
      <c r="T194" t="s">
        <v>4999</v>
      </c>
    </row>
    <row r="195" spans="1:20" x14ac:dyDescent="0.25">
      <c r="A195" t="s">
        <v>20</v>
      </c>
      <c r="B195" t="s">
        <v>21</v>
      </c>
      <c r="C195">
        <v>45</v>
      </c>
      <c r="D195">
        <v>1</v>
      </c>
      <c r="E195" t="s">
        <v>4995</v>
      </c>
      <c r="F195">
        <v>269</v>
      </c>
      <c r="G195">
        <v>35</v>
      </c>
      <c r="H195" t="s">
        <v>47</v>
      </c>
      <c r="I195" t="s">
        <v>4996</v>
      </c>
      <c r="J195" t="s">
        <v>4997</v>
      </c>
      <c r="K195" t="s">
        <v>1331</v>
      </c>
      <c r="L195" t="s">
        <v>1297</v>
      </c>
      <c r="M195" t="s">
        <v>4998</v>
      </c>
      <c r="N195" t="s">
        <v>23</v>
      </c>
      <c r="O195" t="s">
        <v>53</v>
      </c>
      <c r="P195" t="s">
        <v>54</v>
      </c>
      <c r="Q195" t="s">
        <v>55</v>
      </c>
      <c r="R195" t="s">
        <v>24</v>
      </c>
      <c r="S195" t="s">
        <v>23</v>
      </c>
      <c r="T195" t="s">
        <v>4999</v>
      </c>
    </row>
    <row r="196" spans="1:20" x14ac:dyDescent="0.25">
      <c r="A196" t="s">
        <v>139</v>
      </c>
      <c r="B196" t="s">
        <v>112</v>
      </c>
      <c r="C196">
        <v>77.5</v>
      </c>
      <c r="D196">
        <v>2</v>
      </c>
      <c r="E196" t="s">
        <v>4995</v>
      </c>
      <c r="F196">
        <v>269</v>
      </c>
      <c r="G196">
        <v>35</v>
      </c>
      <c r="H196" t="s">
        <v>47</v>
      </c>
      <c r="I196" t="s">
        <v>4996</v>
      </c>
      <c r="J196" t="s">
        <v>4997</v>
      </c>
      <c r="K196" t="s">
        <v>1331</v>
      </c>
      <c r="L196" t="s">
        <v>1297</v>
      </c>
      <c r="M196" t="s">
        <v>4998</v>
      </c>
      <c r="N196" t="s">
        <v>23</v>
      </c>
      <c r="O196" t="s">
        <v>53</v>
      </c>
      <c r="P196" t="s">
        <v>54</v>
      </c>
      <c r="Q196" t="s">
        <v>55</v>
      </c>
      <c r="R196" t="s">
        <v>24</v>
      </c>
      <c r="S196" t="s">
        <v>23</v>
      </c>
      <c r="T196" t="s">
        <v>4999</v>
      </c>
    </row>
    <row r="197" spans="1:20" x14ac:dyDescent="0.25">
      <c r="A197" t="s">
        <v>30</v>
      </c>
      <c r="B197" t="s">
        <v>31</v>
      </c>
      <c r="C197">
        <v>43</v>
      </c>
      <c r="D197">
        <v>1</v>
      </c>
      <c r="E197" t="s">
        <v>5000</v>
      </c>
      <c r="F197">
        <v>95</v>
      </c>
      <c r="G197">
        <v>7</v>
      </c>
      <c r="H197" t="s">
        <v>47</v>
      </c>
      <c r="I197" t="s">
        <v>5001</v>
      </c>
      <c r="J197" t="s">
        <v>5002</v>
      </c>
      <c r="K197" t="s">
        <v>5003</v>
      </c>
      <c r="L197" t="s">
        <v>1340</v>
      </c>
      <c r="M197" t="s">
        <v>23</v>
      </c>
      <c r="N197" t="s">
        <v>23</v>
      </c>
      <c r="O197" t="s">
        <v>24</v>
      </c>
      <c r="P197" t="s">
        <v>54</v>
      </c>
      <c r="Q197" t="s">
        <v>23</v>
      </c>
      <c r="R197" t="s">
        <v>24</v>
      </c>
      <c r="S197" t="s">
        <v>23</v>
      </c>
      <c r="T197" t="s">
        <v>5004</v>
      </c>
    </row>
    <row r="198" spans="1:20" x14ac:dyDescent="0.25">
      <c r="A198" t="s">
        <v>28</v>
      </c>
      <c r="B198" t="s">
        <v>29</v>
      </c>
      <c r="C198">
        <v>45</v>
      </c>
      <c r="D198">
        <v>1</v>
      </c>
      <c r="E198" t="s">
        <v>5000</v>
      </c>
      <c r="F198">
        <v>95</v>
      </c>
      <c r="G198">
        <v>7</v>
      </c>
      <c r="H198" t="s">
        <v>47</v>
      </c>
      <c r="I198" t="s">
        <v>5001</v>
      </c>
      <c r="J198" t="s">
        <v>5002</v>
      </c>
      <c r="K198" t="s">
        <v>5003</v>
      </c>
      <c r="L198" t="s">
        <v>1340</v>
      </c>
      <c r="M198" t="s">
        <v>23</v>
      </c>
      <c r="N198" t="s">
        <v>23</v>
      </c>
      <c r="O198" t="s">
        <v>24</v>
      </c>
      <c r="P198" t="s">
        <v>54</v>
      </c>
      <c r="Q198" t="s">
        <v>23</v>
      </c>
      <c r="R198" t="s">
        <v>24</v>
      </c>
      <c r="S198" t="s">
        <v>23</v>
      </c>
      <c r="T198" t="s">
        <v>5004</v>
      </c>
    </row>
    <row r="199" spans="1:20" x14ac:dyDescent="0.25">
      <c r="A199" t="s">
        <v>3691</v>
      </c>
      <c r="B199" t="s">
        <v>3692</v>
      </c>
      <c r="C199">
        <v>120</v>
      </c>
      <c r="D199">
        <v>4</v>
      </c>
      <c r="E199" t="s">
        <v>5005</v>
      </c>
      <c r="F199">
        <v>315</v>
      </c>
      <c r="G199">
        <v>0</v>
      </c>
      <c r="H199" t="s">
        <v>1162</v>
      </c>
      <c r="I199" t="s">
        <v>5006</v>
      </c>
      <c r="J199" t="s">
        <v>351</v>
      </c>
      <c r="K199" t="s">
        <v>23</v>
      </c>
      <c r="L199" t="s">
        <v>24</v>
      </c>
      <c r="M199" t="s">
        <v>5007</v>
      </c>
      <c r="N199" t="s">
        <v>23</v>
      </c>
      <c r="O199" t="s">
        <v>307</v>
      </c>
      <c r="P199" t="s">
        <v>26</v>
      </c>
      <c r="Q199" t="s">
        <v>27</v>
      </c>
      <c r="R199" t="s">
        <v>5008</v>
      </c>
      <c r="S199" t="s">
        <v>23</v>
      </c>
      <c r="T199" t="s">
        <v>5007</v>
      </c>
    </row>
    <row r="200" spans="1:20" x14ac:dyDescent="0.25">
      <c r="A200" t="s">
        <v>3691</v>
      </c>
      <c r="B200" t="s">
        <v>3692</v>
      </c>
      <c r="C200">
        <v>120</v>
      </c>
      <c r="D200">
        <v>2</v>
      </c>
      <c r="E200" t="s">
        <v>5009</v>
      </c>
      <c r="F200">
        <v>160</v>
      </c>
      <c r="G200">
        <v>0</v>
      </c>
      <c r="H200" t="s">
        <v>1162</v>
      </c>
      <c r="I200" t="s">
        <v>5010</v>
      </c>
      <c r="J200" t="s">
        <v>305</v>
      </c>
      <c r="K200" t="s">
        <v>23</v>
      </c>
      <c r="L200" t="s">
        <v>24</v>
      </c>
      <c r="M200" t="s">
        <v>5011</v>
      </c>
      <c r="N200" t="s">
        <v>23</v>
      </c>
      <c r="O200" t="s">
        <v>32</v>
      </c>
      <c r="P200" t="s">
        <v>26</v>
      </c>
      <c r="Q200" t="s">
        <v>33</v>
      </c>
      <c r="R200" t="s">
        <v>24</v>
      </c>
      <c r="S200" t="s">
        <v>23</v>
      </c>
      <c r="T200" t="s">
        <v>5012</v>
      </c>
    </row>
    <row r="201" spans="1:20" x14ac:dyDescent="0.25">
      <c r="A201" t="s">
        <v>139</v>
      </c>
      <c r="B201" t="s">
        <v>112</v>
      </c>
      <c r="C201">
        <v>76.666666666666671</v>
      </c>
      <c r="D201">
        <v>3</v>
      </c>
      <c r="E201" t="s">
        <v>5013</v>
      </c>
      <c r="F201">
        <v>271</v>
      </c>
      <c r="G201">
        <v>41</v>
      </c>
      <c r="H201" t="s">
        <v>47</v>
      </c>
      <c r="I201" t="s">
        <v>3932</v>
      </c>
      <c r="J201" t="s">
        <v>4970</v>
      </c>
      <c r="K201" t="s">
        <v>4971</v>
      </c>
      <c r="L201" t="s">
        <v>4972</v>
      </c>
      <c r="M201" t="s">
        <v>5011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23</v>
      </c>
      <c r="T201" t="s">
        <v>5014</v>
      </c>
    </row>
    <row r="202" spans="1:20" x14ac:dyDescent="0.25">
      <c r="A202" t="s">
        <v>110</v>
      </c>
      <c r="B202" t="s">
        <v>1205</v>
      </c>
      <c r="C202">
        <v>66.333333333333329</v>
      </c>
      <c r="D202">
        <v>3</v>
      </c>
      <c r="E202" t="s">
        <v>5015</v>
      </c>
      <c r="F202">
        <v>304</v>
      </c>
      <c r="G202">
        <v>64</v>
      </c>
      <c r="H202" t="s">
        <v>47</v>
      </c>
      <c r="I202" t="s">
        <v>5016</v>
      </c>
      <c r="J202" t="s">
        <v>5017</v>
      </c>
      <c r="K202" t="s">
        <v>4971</v>
      </c>
      <c r="L202" t="s">
        <v>4972</v>
      </c>
      <c r="M202" t="s">
        <v>5018</v>
      </c>
      <c r="N202" t="s">
        <v>23</v>
      </c>
      <c r="O202" t="s">
        <v>63</v>
      </c>
      <c r="P202" t="s">
        <v>54</v>
      </c>
      <c r="Q202" t="s">
        <v>55</v>
      </c>
      <c r="R202" t="s">
        <v>24</v>
      </c>
      <c r="S202" t="s">
        <v>23</v>
      </c>
      <c r="T202" t="s">
        <v>5019</v>
      </c>
    </row>
    <row r="203" spans="1:20" x14ac:dyDescent="0.25">
      <c r="A203" t="s">
        <v>46</v>
      </c>
      <c r="B203" t="s">
        <v>56</v>
      </c>
      <c r="C203">
        <v>66.333333333333329</v>
      </c>
      <c r="D203">
        <v>3</v>
      </c>
      <c r="E203" t="s">
        <v>5020</v>
      </c>
      <c r="F203">
        <v>272</v>
      </c>
      <c r="G203">
        <v>41</v>
      </c>
      <c r="H203" t="s">
        <v>47</v>
      </c>
      <c r="I203" t="s">
        <v>5021</v>
      </c>
      <c r="J203" t="s">
        <v>5022</v>
      </c>
      <c r="K203" t="s">
        <v>4910</v>
      </c>
      <c r="L203" t="s">
        <v>1273</v>
      </c>
      <c r="M203" t="s">
        <v>5023</v>
      </c>
      <c r="N203" t="s">
        <v>23</v>
      </c>
      <c r="O203" t="s">
        <v>63</v>
      </c>
      <c r="P203" t="s">
        <v>54</v>
      </c>
      <c r="Q203" t="s">
        <v>55</v>
      </c>
      <c r="R203" t="s">
        <v>24</v>
      </c>
      <c r="S203" t="s">
        <v>23</v>
      </c>
      <c r="T203" t="s">
        <v>5024</v>
      </c>
    </row>
    <row r="204" spans="1:20" x14ac:dyDescent="0.25">
      <c r="A204" t="s">
        <v>46</v>
      </c>
      <c r="B204" t="s">
        <v>56</v>
      </c>
      <c r="C204">
        <v>80</v>
      </c>
      <c r="D204">
        <v>1</v>
      </c>
      <c r="E204" t="s">
        <v>5025</v>
      </c>
      <c r="F204">
        <v>200</v>
      </c>
      <c r="G204">
        <v>0</v>
      </c>
      <c r="H204" t="s">
        <v>1162</v>
      </c>
      <c r="I204" t="s">
        <v>5026</v>
      </c>
      <c r="J204" t="s">
        <v>318</v>
      </c>
      <c r="K204" t="s">
        <v>23</v>
      </c>
      <c r="L204" t="s">
        <v>24</v>
      </c>
      <c r="M204" t="s">
        <v>5027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5027</v>
      </c>
    </row>
    <row r="205" spans="1:20" x14ac:dyDescent="0.25">
      <c r="A205" t="s">
        <v>139</v>
      </c>
      <c r="B205" t="s">
        <v>112</v>
      </c>
      <c r="C205">
        <v>80</v>
      </c>
      <c r="D205">
        <v>1</v>
      </c>
      <c r="E205" t="s">
        <v>5025</v>
      </c>
      <c r="F205">
        <v>200</v>
      </c>
      <c r="G205">
        <v>0</v>
      </c>
      <c r="H205" t="s">
        <v>1162</v>
      </c>
      <c r="I205" t="s">
        <v>5026</v>
      </c>
      <c r="J205" t="s">
        <v>318</v>
      </c>
      <c r="K205" t="s">
        <v>23</v>
      </c>
      <c r="L205" t="s">
        <v>24</v>
      </c>
      <c r="M205" t="s">
        <v>5027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5027</v>
      </c>
    </row>
    <row r="206" spans="1:20" x14ac:dyDescent="0.25">
      <c r="A206" t="s">
        <v>4529</v>
      </c>
      <c r="B206" t="s">
        <v>4530</v>
      </c>
      <c r="C206">
        <v>40</v>
      </c>
      <c r="D206">
        <v>1</v>
      </c>
      <c r="E206" t="s">
        <v>5025</v>
      </c>
      <c r="F206">
        <v>200</v>
      </c>
      <c r="G206">
        <v>0</v>
      </c>
      <c r="H206" t="s">
        <v>1162</v>
      </c>
      <c r="I206" t="s">
        <v>5026</v>
      </c>
      <c r="J206" t="s">
        <v>318</v>
      </c>
      <c r="K206" t="s">
        <v>23</v>
      </c>
      <c r="L206" t="s">
        <v>24</v>
      </c>
      <c r="M206" t="s">
        <v>5027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5027</v>
      </c>
    </row>
    <row r="207" spans="1:20" x14ac:dyDescent="0.25">
      <c r="A207" t="s">
        <v>3809</v>
      </c>
      <c r="B207" t="s">
        <v>3810</v>
      </c>
      <c r="C207">
        <v>26</v>
      </c>
      <c r="D207">
        <v>1</v>
      </c>
      <c r="E207" t="s">
        <v>5028</v>
      </c>
      <c r="F207">
        <v>200</v>
      </c>
      <c r="G207">
        <v>0</v>
      </c>
      <c r="H207" t="s">
        <v>1162</v>
      </c>
      <c r="I207" t="s">
        <v>5029</v>
      </c>
      <c r="J207" t="s">
        <v>318</v>
      </c>
      <c r="K207" t="s">
        <v>23</v>
      </c>
      <c r="L207" t="s">
        <v>24</v>
      </c>
      <c r="M207" t="s">
        <v>5030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23</v>
      </c>
      <c r="T207" t="s">
        <v>5030</v>
      </c>
    </row>
    <row r="208" spans="1:20" x14ac:dyDescent="0.25">
      <c r="A208" t="s">
        <v>139</v>
      </c>
      <c r="B208" t="s">
        <v>112</v>
      </c>
      <c r="C208">
        <v>86</v>
      </c>
      <c r="D208">
        <v>1</v>
      </c>
      <c r="E208" t="s">
        <v>5028</v>
      </c>
      <c r="F208">
        <v>200</v>
      </c>
      <c r="G208">
        <v>0</v>
      </c>
      <c r="H208" t="s">
        <v>1162</v>
      </c>
      <c r="I208" t="s">
        <v>5029</v>
      </c>
      <c r="J208" t="s">
        <v>318</v>
      </c>
      <c r="K208" t="s">
        <v>23</v>
      </c>
      <c r="L208" t="s">
        <v>24</v>
      </c>
      <c r="M208" t="s">
        <v>5030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5030</v>
      </c>
    </row>
    <row r="209" spans="1:20" x14ac:dyDescent="0.25">
      <c r="A209" t="s">
        <v>46</v>
      </c>
      <c r="B209" t="s">
        <v>56</v>
      </c>
      <c r="C209">
        <v>88</v>
      </c>
      <c r="D209">
        <v>1</v>
      </c>
      <c r="E209" t="s">
        <v>5028</v>
      </c>
      <c r="F209">
        <v>200</v>
      </c>
      <c r="G209">
        <v>0</v>
      </c>
      <c r="H209" t="s">
        <v>1162</v>
      </c>
      <c r="I209" t="s">
        <v>5029</v>
      </c>
      <c r="J209" t="s">
        <v>318</v>
      </c>
      <c r="K209" t="s">
        <v>23</v>
      </c>
      <c r="L209" t="s">
        <v>24</v>
      </c>
      <c r="M209" t="s">
        <v>5030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5030</v>
      </c>
    </row>
    <row r="210" spans="1:20" x14ac:dyDescent="0.25">
      <c r="A210" t="s">
        <v>20</v>
      </c>
      <c r="B210" t="s">
        <v>21</v>
      </c>
      <c r="C210">
        <v>50</v>
      </c>
      <c r="D210">
        <v>2</v>
      </c>
      <c r="E210" t="s">
        <v>5031</v>
      </c>
      <c r="F210">
        <v>292</v>
      </c>
      <c r="G210">
        <v>41</v>
      </c>
      <c r="H210" t="s">
        <v>47</v>
      </c>
      <c r="I210" t="s">
        <v>2997</v>
      </c>
      <c r="J210" t="s">
        <v>5032</v>
      </c>
      <c r="K210" t="s">
        <v>4853</v>
      </c>
      <c r="L210" t="s">
        <v>1172</v>
      </c>
      <c r="M210" t="s">
        <v>5033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23</v>
      </c>
      <c r="T210" t="s">
        <v>5033</v>
      </c>
    </row>
    <row r="211" spans="1:20" x14ac:dyDescent="0.25">
      <c r="A211" t="s">
        <v>28</v>
      </c>
      <c r="B211" t="s">
        <v>29</v>
      </c>
      <c r="C211">
        <v>50</v>
      </c>
      <c r="D211">
        <v>2</v>
      </c>
      <c r="E211" t="s">
        <v>5031</v>
      </c>
      <c r="F211">
        <v>292</v>
      </c>
      <c r="G211">
        <v>41</v>
      </c>
      <c r="H211" t="s">
        <v>47</v>
      </c>
      <c r="I211" t="s">
        <v>2997</v>
      </c>
      <c r="J211" t="s">
        <v>5032</v>
      </c>
      <c r="K211" t="s">
        <v>4853</v>
      </c>
      <c r="L211" t="s">
        <v>1172</v>
      </c>
      <c r="M211" t="s">
        <v>5033</v>
      </c>
      <c r="N211" t="s">
        <v>23</v>
      </c>
      <c r="O211" t="s">
        <v>63</v>
      </c>
      <c r="P211" t="s">
        <v>54</v>
      </c>
      <c r="Q211" t="s">
        <v>55</v>
      </c>
      <c r="R211" t="s">
        <v>24</v>
      </c>
      <c r="S211" t="s">
        <v>23</v>
      </c>
      <c r="T211" t="s">
        <v>5033</v>
      </c>
    </row>
    <row r="212" spans="1:20" x14ac:dyDescent="0.25">
      <c r="A212" t="s">
        <v>30</v>
      </c>
      <c r="B212" t="s">
        <v>31</v>
      </c>
      <c r="C212">
        <v>50</v>
      </c>
      <c r="D212">
        <v>2</v>
      </c>
      <c r="E212" t="s">
        <v>5031</v>
      </c>
      <c r="F212">
        <v>292</v>
      </c>
      <c r="G212">
        <v>41</v>
      </c>
      <c r="H212" t="s">
        <v>47</v>
      </c>
      <c r="I212" t="s">
        <v>2997</v>
      </c>
      <c r="J212" t="s">
        <v>5032</v>
      </c>
      <c r="K212" t="s">
        <v>4853</v>
      </c>
      <c r="L212" t="s">
        <v>1172</v>
      </c>
      <c r="M212" t="s">
        <v>5033</v>
      </c>
      <c r="N212" t="s">
        <v>23</v>
      </c>
      <c r="O212" t="s">
        <v>63</v>
      </c>
      <c r="P212" t="s">
        <v>54</v>
      </c>
      <c r="Q212" t="s">
        <v>55</v>
      </c>
      <c r="R212" t="s">
        <v>24</v>
      </c>
      <c r="S212" t="s">
        <v>23</v>
      </c>
      <c r="T212" t="s">
        <v>5033</v>
      </c>
    </row>
    <row r="213" spans="1:20" x14ac:dyDescent="0.25">
      <c r="A213" t="s">
        <v>46</v>
      </c>
      <c r="B213" t="s">
        <v>56</v>
      </c>
      <c r="C213">
        <v>66.333333333333329</v>
      </c>
      <c r="D213">
        <v>6</v>
      </c>
      <c r="E213" t="s">
        <v>5034</v>
      </c>
      <c r="F213">
        <v>518</v>
      </c>
      <c r="G213">
        <v>48</v>
      </c>
      <c r="H213" t="s">
        <v>47</v>
      </c>
      <c r="I213" t="s">
        <v>5035</v>
      </c>
      <c r="J213" t="s">
        <v>5036</v>
      </c>
      <c r="K213" t="s">
        <v>1267</v>
      </c>
      <c r="L213" t="s">
        <v>3956</v>
      </c>
      <c r="M213" t="s">
        <v>5037</v>
      </c>
      <c r="N213" t="s">
        <v>23</v>
      </c>
      <c r="O213" t="s">
        <v>63</v>
      </c>
      <c r="P213" t="s">
        <v>54</v>
      </c>
      <c r="Q213" t="s">
        <v>55</v>
      </c>
      <c r="R213" t="s">
        <v>24</v>
      </c>
      <c r="S213" t="s">
        <v>23</v>
      </c>
      <c r="T213" t="s">
        <v>5033</v>
      </c>
    </row>
    <row r="214" spans="1:20" x14ac:dyDescent="0.25">
      <c r="A214" t="s">
        <v>44</v>
      </c>
      <c r="B214" t="s">
        <v>45</v>
      </c>
      <c r="C214">
        <v>40</v>
      </c>
      <c r="D214">
        <v>5</v>
      </c>
      <c r="E214" t="s">
        <v>5038</v>
      </c>
      <c r="F214">
        <v>234</v>
      </c>
      <c r="G214">
        <v>35</v>
      </c>
      <c r="H214" t="s">
        <v>47</v>
      </c>
      <c r="I214" t="s">
        <v>2030</v>
      </c>
      <c r="J214" t="s">
        <v>2031</v>
      </c>
      <c r="K214" t="s">
        <v>1180</v>
      </c>
      <c r="L214" t="s">
        <v>1293</v>
      </c>
      <c r="M214" t="s">
        <v>5039</v>
      </c>
      <c r="N214" t="s">
        <v>23</v>
      </c>
      <c r="O214" t="s">
        <v>63</v>
      </c>
      <c r="P214" t="s">
        <v>54</v>
      </c>
      <c r="Q214" t="s">
        <v>55</v>
      </c>
      <c r="R214" t="s">
        <v>24</v>
      </c>
      <c r="S214" t="s">
        <v>23</v>
      </c>
      <c r="T214" t="s">
        <v>5040</v>
      </c>
    </row>
    <row r="215" spans="1:20" x14ac:dyDescent="0.25">
      <c r="A215" t="s">
        <v>139</v>
      </c>
      <c r="B215" t="s">
        <v>112</v>
      </c>
      <c r="C215">
        <v>66</v>
      </c>
      <c r="D215">
        <v>1</v>
      </c>
      <c r="E215" t="s">
        <v>5041</v>
      </c>
      <c r="F215">
        <v>1332.3</v>
      </c>
      <c r="G215">
        <v>104</v>
      </c>
      <c r="H215" t="s">
        <v>684</v>
      </c>
      <c r="I215" t="s">
        <v>5042</v>
      </c>
      <c r="J215" t="s">
        <v>5043</v>
      </c>
      <c r="K215" t="s">
        <v>1209</v>
      </c>
      <c r="L215" t="s">
        <v>5044</v>
      </c>
      <c r="M215" t="s">
        <v>5045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23</v>
      </c>
      <c r="T215" t="s">
        <v>5046</v>
      </c>
    </row>
    <row r="216" spans="1:20" x14ac:dyDescent="0.25">
      <c r="A216" t="s">
        <v>110</v>
      </c>
      <c r="B216" t="s">
        <v>1205</v>
      </c>
      <c r="C216">
        <v>66</v>
      </c>
      <c r="D216">
        <v>1</v>
      </c>
      <c r="E216" t="s">
        <v>5041</v>
      </c>
      <c r="F216">
        <v>1332.3</v>
      </c>
      <c r="G216">
        <v>104</v>
      </c>
      <c r="H216" t="s">
        <v>684</v>
      </c>
      <c r="I216" t="s">
        <v>5042</v>
      </c>
      <c r="J216" t="s">
        <v>5043</v>
      </c>
      <c r="K216" t="s">
        <v>1209</v>
      </c>
      <c r="L216" t="s">
        <v>5044</v>
      </c>
      <c r="M216" t="s">
        <v>5045</v>
      </c>
      <c r="N216" t="s">
        <v>23</v>
      </c>
      <c r="O216" t="s">
        <v>48</v>
      </c>
      <c r="P216" t="s">
        <v>49</v>
      </c>
      <c r="Q216" t="s">
        <v>50</v>
      </c>
      <c r="R216" t="s">
        <v>24</v>
      </c>
      <c r="S216" t="s">
        <v>23</v>
      </c>
      <c r="T216" t="s">
        <v>5046</v>
      </c>
    </row>
    <row r="217" spans="1:20" x14ac:dyDescent="0.25">
      <c r="A217" t="s">
        <v>46</v>
      </c>
      <c r="B217" t="s">
        <v>56</v>
      </c>
      <c r="C217">
        <v>67</v>
      </c>
      <c r="D217">
        <v>1</v>
      </c>
      <c r="E217" t="s">
        <v>5041</v>
      </c>
      <c r="F217">
        <v>1332.3</v>
      </c>
      <c r="G217">
        <v>104</v>
      </c>
      <c r="H217" t="s">
        <v>684</v>
      </c>
      <c r="I217" t="s">
        <v>5042</v>
      </c>
      <c r="J217" t="s">
        <v>5043</v>
      </c>
      <c r="K217" t="s">
        <v>1209</v>
      </c>
      <c r="L217" t="s">
        <v>5044</v>
      </c>
      <c r="M217" t="s">
        <v>5045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23</v>
      </c>
      <c r="T217" t="s">
        <v>5046</v>
      </c>
    </row>
    <row r="218" spans="1:20" x14ac:dyDescent="0.25">
      <c r="A218" t="s">
        <v>139</v>
      </c>
      <c r="B218" t="s">
        <v>112</v>
      </c>
      <c r="C218">
        <v>66</v>
      </c>
      <c r="D218">
        <v>1</v>
      </c>
      <c r="E218" t="s">
        <v>5041</v>
      </c>
      <c r="F218">
        <v>1332.3</v>
      </c>
      <c r="G218">
        <v>104</v>
      </c>
      <c r="H218" t="s">
        <v>684</v>
      </c>
      <c r="I218" t="s">
        <v>5042</v>
      </c>
      <c r="J218" t="s">
        <v>5043</v>
      </c>
      <c r="K218" t="s">
        <v>1209</v>
      </c>
      <c r="L218" t="s">
        <v>5044</v>
      </c>
      <c r="M218" t="s">
        <v>5045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23</v>
      </c>
      <c r="T218" t="s">
        <v>5046</v>
      </c>
    </row>
    <row r="219" spans="1:20" x14ac:dyDescent="0.25">
      <c r="A219" t="s">
        <v>110</v>
      </c>
      <c r="B219" t="s">
        <v>1205</v>
      </c>
      <c r="C219">
        <v>66</v>
      </c>
      <c r="D219">
        <v>1</v>
      </c>
      <c r="E219" t="s">
        <v>5041</v>
      </c>
      <c r="F219">
        <v>1332.3</v>
      </c>
      <c r="G219">
        <v>104</v>
      </c>
      <c r="H219" t="s">
        <v>684</v>
      </c>
      <c r="I219" t="s">
        <v>5042</v>
      </c>
      <c r="J219" t="s">
        <v>5043</v>
      </c>
      <c r="K219" t="s">
        <v>1209</v>
      </c>
      <c r="L219" t="s">
        <v>5044</v>
      </c>
      <c r="M219" t="s">
        <v>5045</v>
      </c>
      <c r="N219" t="s">
        <v>23</v>
      </c>
      <c r="O219" t="s">
        <v>48</v>
      </c>
      <c r="P219" t="s">
        <v>49</v>
      </c>
      <c r="Q219" t="s">
        <v>50</v>
      </c>
      <c r="R219" t="s">
        <v>24</v>
      </c>
      <c r="S219" t="s">
        <v>23</v>
      </c>
      <c r="T219" t="s">
        <v>5046</v>
      </c>
    </row>
    <row r="220" spans="1:20" x14ac:dyDescent="0.25">
      <c r="A220" t="s">
        <v>46</v>
      </c>
      <c r="B220" t="s">
        <v>56</v>
      </c>
      <c r="C220">
        <v>67</v>
      </c>
      <c r="D220">
        <v>1</v>
      </c>
      <c r="E220" t="s">
        <v>5041</v>
      </c>
      <c r="F220">
        <v>1332.3</v>
      </c>
      <c r="G220">
        <v>104</v>
      </c>
      <c r="H220" t="s">
        <v>684</v>
      </c>
      <c r="I220" t="s">
        <v>5042</v>
      </c>
      <c r="J220" t="s">
        <v>5043</v>
      </c>
      <c r="K220" t="s">
        <v>1209</v>
      </c>
      <c r="L220" t="s">
        <v>5044</v>
      </c>
      <c r="M220" t="s">
        <v>5045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23</v>
      </c>
      <c r="T220" t="s">
        <v>5046</v>
      </c>
    </row>
    <row r="221" spans="1:20" x14ac:dyDescent="0.25">
      <c r="A221" t="s">
        <v>139</v>
      </c>
      <c r="B221" t="s">
        <v>112</v>
      </c>
      <c r="C221">
        <v>66</v>
      </c>
      <c r="D221">
        <v>1</v>
      </c>
      <c r="E221" t="s">
        <v>5041</v>
      </c>
      <c r="F221">
        <v>1332.3</v>
      </c>
      <c r="G221">
        <v>104</v>
      </c>
      <c r="H221" t="s">
        <v>684</v>
      </c>
      <c r="I221" t="s">
        <v>5042</v>
      </c>
      <c r="J221" t="s">
        <v>5043</v>
      </c>
      <c r="K221" t="s">
        <v>1209</v>
      </c>
      <c r="L221" t="s">
        <v>5044</v>
      </c>
      <c r="M221" t="s">
        <v>5045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23</v>
      </c>
      <c r="T221" t="s">
        <v>5046</v>
      </c>
    </row>
    <row r="222" spans="1:20" x14ac:dyDescent="0.25">
      <c r="A222" t="s">
        <v>110</v>
      </c>
      <c r="B222" t="s">
        <v>1205</v>
      </c>
      <c r="C222">
        <v>66</v>
      </c>
      <c r="D222">
        <v>1</v>
      </c>
      <c r="E222" t="s">
        <v>5041</v>
      </c>
      <c r="F222">
        <v>1332.3</v>
      </c>
      <c r="G222">
        <v>104</v>
      </c>
      <c r="H222" t="s">
        <v>684</v>
      </c>
      <c r="I222" t="s">
        <v>5042</v>
      </c>
      <c r="J222" t="s">
        <v>5043</v>
      </c>
      <c r="K222" t="s">
        <v>1209</v>
      </c>
      <c r="L222" t="s">
        <v>5044</v>
      </c>
      <c r="M222" t="s">
        <v>5045</v>
      </c>
      <c r="N222" t="s">
        <v>23</v>
      </c>
      <c r="O222" t="s">
        <v>48</v>
      </c>
      <c r="P222" t="s">
        <v>49</v>
      </c>
      <c r="Q222" t="s">
        <v>50</v>
      </c>
      <c r="R222" t="s">
        <v>24</v>
      </c>
      <c r="S222" t="s">
        <v>23</v>
      </c>
      <c r="T222" t="s">
        <v>5046</v>
      </c>
    </row>
    <row r="223" spans="1:20" x14ac:dyDescent="0.25">
      <c r="A223" t="s">
        <v>46</v>
      </c>
      <c r="B223" t="s">
        <v>56</v>
      </c>
      <c r="C223">
        <v>67</v>
      </c>
      <c r="D223">
        <v>1</v>
      </c>
      <c r="E223" t="s">
        <v>5041</v>
      </c>
      <c r="F223">
        <v>1332.3</v>
      </c>
      <c r="G223">
        <v>104</v>
      </c>
      <c r="H223" t="s">
        <v>684</v>
      </c>
      <c r="I223" t="s">
        <v>5042</v>
      </c>
      <c r="J223" t="s">
        <v>5043</v>
      </c>
      <c r="K223" t="s">
        <v>1209</v>
      </c>
      <c r="L223" t="s">
        <v>5044</v>
      </c>
      <c r="M223" t="s">
        <v>5045</v>
      </c>
      <c r="N223" t="s">
        <v>23</v>
      </c>
      <c r="O223" t="s">
        <v>48</v>
      </c>
      <c r="P223" t="s">
        <v>49</v>
      </c>
      <c r="Q223" t="s">
        <v>50</v>
      </c>
      <c r="R223" t="s">
        <v>24</v>
      </c>
      <c r="S223" t="s">
        <v>23</v>
      </c>
      <c r="T223" t="s">
        <v>5046</v>
      </c>
    </row>
    <row r="224" spans="1:20" x14ac:dyDescent="0.25">
      <c r="A224" t="s">
        <v>139</v>
      </c>
      <c r="B224" t="s">
        <v>112</v>
      </c>
      <c r="C224">
        <v>66</v>
      </c>
      <c r="D224">
        <v>1</v>
      </c>
      <c r="E224" t="s">
        <v>5041</v>
      </c>
      <c r="F224">
        <v>1332.3</v>
      </c>
      <c r="G224">
        <v>104</v>
      </c>
      <c r="H224" t="s">
        <v>684</v>
      </c>
      <c r="I224" t="s">
        <v>5042</v>
      </c>
      <c r="J224" t="s">
        <v>5043</v>
      </c>
      <c r="K224" t="s">
        <v>1209</v>
      </c>
      <c r="L224" t="s">
        <v>5044</v>
      </c>
      <c r="M224" t="s">
        <v>5045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5046</v>
      </c>
    </row>
    <row r="225" spans="1:20" x14ac:dyDescent="0.25">
      <c r="A225" t="s">
        <v>110</v>
      </c>
      <c r="B225" t="s">
        <v>1205</v>
      </c>
      <c r="C225">
        <v>66</v>
      </c>
      <c r="D225">
        <v>1</v>
      </c>
      <c r="E225" t="s">
        <v>5041</v>
      </c>
      <c r="F225">
        <v>1332.3</v>
      </c>
      <c r="G225">
        <v>104</v>
      </c>
      <c r="H225" t="s">
        <v>684</v>
      </c>
      <c r="I225" t="s">
        <v>5042</v>
      </c>
      <c r="J225" t="s">
        <v>5043</v>
      </c>
      <c r="K225" t="s">
        <v>1209</v>
      </c>
      <c r="L225" t="s">
        <v>5044</v>
      </c>
      <c r="M225" t="s">
        <v>5045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23</v>
      </c>
      <c r="T225" t="s">
        <v>5046</v>
      </c>
    </row>
    <row r="226" spans="1:20" x14ac:dyDescent="0.25">
      <c r="A226" t="s">
        <v>46</v>
      </c>
      <c r="B226" t="s">
        <v>56</v>
      </c>
      <c r="C226">
        <v>67</v>
      </c>
      <c r="D226">
        <v>1</v>
      </c>
      <c r="E226" t="s">
        <v>5041</v>
      </c>
      <c r="F226">
        <v>1332.3</v>
      </c>
      <c r="G226">
        <v>104</v>
      </c>
      <c r="H226" t="s">
        <v>684</v>
      </c>
      <c r="I226" t="s">
        <v>5042</v>
      </c>
      <c r="J226" t="s">
        <v>5043</v>
      </c>
      <c r="K226" t="s">
        <v>1209</v>
      </c>
      <c r="L226" t="s">
        <v>5044</v>
      </c>
      <c r="M226" t="s">
        <v>5045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23</v>
      </c>
      <c r="T226" t="s">
        <v>5046</v>
      </c>
    </row>
    <row r="227" spans="1:20" x14ac:dyDescent="0.25">
      <c r="A227" t="s">
        <v>139</v>
      </c>
      <c r="B227" t="s">
        <v>112</v>
      </c>
      <c r="C227">
        <v>66</v>
      </c>
      <c r="D227">
        <v>1</v>
      </c>
      <c r="E227" t="s">
        <v>5041</v>
      </c>
      <c r="F227">
        <v>1332.3</v>
      </c>
      <c r="G227">
        <v>104</v>
      </c>
      <c r="H227" t="s">
        <v>684</v>
      </c>
      <c r="I227" t="s">
        <v>5042</v>
      </c>
      <c r="J227" t="s">
        <v>5043</v>
      </c>
      <c r="K227" t="s">
        <v>1209</v>
      </c>
      <c r="L227" t="s">
        <v>5044</v>
      </c>
      <c r="M227" t="s">
        <v>5045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5046</v>
      </c>
    </row>
    <row r="228" spans="1:20" x14ac:dyDescent="0.25">
      <c r="A228" t="s">
        <v>110</v>
      </c>
      <c r="B228" t="s">
        <v>1205</v>
      </c>
      <c r="C228">
        <v>66</v>
      </c>
      <c r="D228">
        <v>1</v>
      </c>
      <c r="E228" t="s">
        <v>5041</v>
      </c>
      <c r="F228">
        <v>1332.3</v>
      </c>
      <c r="G228">
        <v>104</v>
      </c>
      <c r="H228" t="s">
        <v>684</v>
      </c>
      <c r="I228" t="s">
        <v>5042</v>
      </c>
      <c r="J228" t="s">
        <v>5043</v>
      </c>
      <c r="K228" t="s">
        <v>1209</v>
      </c>
      <c r="L228" t="s">
        <v>5044</v>
      </c>
      <c r="M228" t="s">
        <v>5045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23</v>
      </c>
      <c r="T228" t="s">
        <v>5046</v>
      </c>
    </row>
    <row r="229" spans="1:20" x14ac:dyDescent="0.25">
      <c r="A229" t="s">
        <v>46</v>
      </c>
      <c r="B229" t="s">
        <v>56</v>
      </c>
      <c r="C229">
        <v>67</v>
      </c>
      <c r="D229">
        <v>1</v>
      </c>
      <c r="E229" t="s">
        <v>5041</v>
      </c>
      <c r="F229">
        <v>1332.3</v>
      </c>
      <c r="G229">
        <v>104</v>
      </c>
      <c r="H229" t="s">
        <v>684</v>
      </c>
      <c r="I229" t="s">
        <v>5042</v>
      </c>
      <c r="J229" t="s">
        <v>5043</v>
      </c>
      <c r="K229" t="s">
        <v>1209</v>
      </c>
      <c r="L229" t="s">
        <v>5044</v>
      </c>
      <c r="M229" t="s">
        <v>5045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23</v>
      </c>
      <c r="T229" t="s">
        <v>5045</v>
      </c>
    </row>
    <row r="230" spans="1:20" x14ac:dyDescent="0.25">
      <c r="A230" t="s">
        <v>46</v>
      </c>
      <c r="B230" t="s">
        <v>56</v>
      </c>
      <c r="C230">
        <v>66.333333333333329</v>
      </c>
      <c r="D230">
        <v>3</v>
      </c>
      <c r="E230" t="s">
        <v>5047</v>
      </c>
      <c r="F230">
        <v>227</v>
      </c>
      <c r="G230">
        <v>29</v>
      </c>
      <c r="H230" t="s">
        <v>22</v>
      </c>
      <c r="I230" t="s">
        <v>1294</v>
      </c>
      <c r="J230" t="s">
        <v>1295</v>
      </c>
      <c r="K230" t="s">
        <v>1296</v>
      </c>
      <c r="L230" t="s">
        <v>1297</v>
      </c>
      <c r="M230" t="s">
        <v>5048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23</v>
      </c>
      <c r="T230" t="s">
        <v>5049</v>
      </c>
    </row>
    <row r="231" spans="1:20" x14ac:dyDescent="0.25">
      <c r="A231" t="s">
        <v>46</v>
      </c>
      <c r="B231" t="s">
        <v>56</v>
      </c>
      <c r="C231">
        <v>66.333333333333329</v>
      </c>
      <c r="D231">
        <v>3</v>
      </c>
      <c r="E231" t="s">
        <v>5050</v>
      </c>
      <c r="F231">
        <v>227</v>
      </c>
      <c r="G231">
        <v>29</v>
      </c>
      <c r="H231" t="s">
        <v>22</v>
      </c>
      <c r="I231" t="s">
        <v>1294</v>
      </c>
      <c r="J231" t="s">
        <v>1295</v>
      </c>
      <c r="K231" t="s">
        <v>1296</v>
      </c>
      <c r="L231" t="s">
        <v>1297</v>
      </c>
      <c r="M231" t="s">
        <v>5051</v>
      </c>
      <c r="N231" t="s">
        <v>23</v>
      </c>
      <c r="O231" t="s">
        <v>63</v>
      </c>
      <c r="P231" t="s">
        <v>54</v>
      </c>
      <c r="Q231" t="s">
        <v>55</v>
      </c>
      <c r="R231" t="s">
        <v>24</v>
      </c>
      <c r="S231" t="s">
        <v>23</v>
      </c>
      <c r="T231" t="s">
        <v>5052</v>
      </c>
    </row>
    <row r="232" spans="1:20" x14ac:dyDescent="0.25">
      <c r="A232" t="s">
        <v>46</v>
      </c>
      <c r="B232" t="s">
        <v>56</v>
      </c>
      <c r="C232">
        <v>66.333333333333329</v>
      </c>
      <c r="D232">
        <v>9</v>
      </c>
      <c r="E232" t="s">
        <v>5053</v>
      </c>
      <c r="F232">
        <v>660</v>
      </c>
      <c r="G232">
        <v>0</v>
      </c>
      <c r="H232" t="s">
        <v>1162</v>
      </c>
      <c r="I232" t="s">
        <v>1742</v>
      </c>
      <c r="J232" t="s">
        <v>306</v>
      </c>
      <c r="K232" t="s">
        <v>23</v>
      </c>
      <c r="L232" t="s">
        <v>24</v>
      </c>
      <c r="M232" t="s">
        <v>5054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5055</v>
      </c>
      <c r="T232" t="s">
        <v>5054</v>
      </c>
    </row>
    <row r="233" spans="1:20" x14ac:dyDescent="0.25">
      <c r="A233" t="s">
        <v>110</v>
      </c>
      <c r="B233" t="s">
        <v>1205</v>
      </c>
      <c r="C233">
        <v>66.333333333333329</v>
      </c>
      <c r="D233">
        <v>3</v>
      </c>
      <c r="E233" t="s">
        <v>5056</v>
      </c>
      <c r="F233">
        <v>220.75</v>
      </c>
      <c r="G233">
        <v>7</v>
      </c>
      <c r="H233" t="s">
        <v>684</v>
      </c>
      <c r="I233" t="s">
        <v>5057</v>
      </c>
      <c r="J233" t="s">
        <v>5058</v>
      </c>
      <c r="K233" t="s">
        <v>1171</v>
      </c>
      <c r="L233" t="s">
        <v>5059</v>
      </c>
      <c r="M233" t="s">
        <v>5060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5061</v>
      </c>
      <c r="T233" t="s">
        <v>5060</v>
      </c>
    </row>
    <row r="234" spans="1:20" x14ac:dyDescent="0.25">
      <c r="A234" t="s">
        <v>115</v>
      </c>
      <c r="B234" t="s">
        <v>116</v>
      </c>
      <c r="C234">
        <v>33.166666666666664</v>
      </c>
      <c r="D234">
        <v>6</v>
      </c>
      <c r="E234" t="s">
        <v>5062</v>
      </c>
      <c r="F234">
        <v>287.2</v>
      </c>
      <c r="G234">
        <v>64</v>
      </c>
      <c r="H234" t="s">
        <v>47</v>
      </c>
      <c r="I234" t="s">
        <v>5063</v>
      </c>
      <c r="J234" t="s">
        <v>5064</v>
      </c>
      <c r="K234" t="s">
        <v>4558</v>
      </c>
      <c r="L234" t="s">
        <v>5065</v>
      </c>
      <c r="M234" t="s">
        <v>5066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5067</v>
      </c>
      <c r="T234" t="s">
        <v>5066</v>
      </c>
    </row>
    <row r="235" spans="1:20" x14ac:dyDescent="0.25">
      <c r="A235" t="s">
        <v>30</v>
      </c>
      <c r="B235" t="s">
        <v>31</v>
      </c>
      <c r="C235">
        <v>43</v>
      </c>
      <c r="D235">
        <v>1</v>
      </c>
      <c r="E235" t="s">
        <v>5068</v>
      </c>
      <c r="F235">
        <v>148</v>
      </c>
      <c r="G235">
        <v>0</v>
      </c>
      <c r="H235" t="s">
        <v>47</v>
      </c>
      <c r="I235" t="s">
        <v>5069</v>
      </c>
      <c r="J235" t="s">
        <v>5070</v>
      </c>
      <c r="K235" t="s">
        <v>1234</v>
      </c>
      <c r="L235" t="s">
        <v>1340</v>
      </c>
      <c r="M235" t="s">
        <v>5071</v>
      </c>
      <c r="N235" t="s">
        <v>23</v>
      </c>
      <c r="O235" t="s">
        <v>63</v>
      </c>
      <c r="P235" t="s">
        <v>54</v>
      </c>
      <c r="Q235" t="s">
        <v>55</v>
      </c>
      <c r="R235" t="s">
        <v>24</v>
      </c>
      <c r="S235" t="s">
        <v>5072</v>
      </c>
      <c r="T235" t="s">
        <v>5073</v>
      </c>
    </row>
    <row r="236" spans="1:20" x14ac:dyDescent="0.25">
      <c r="A236" t="s">
        <v>28</v>
      </c>
      <c r="B236" t="s">
        <v>29</v>
      </c>
      <c r="C236">
        <v>45</v>
      </c>
      <c r="D236">
        <v>1</v>
      </c>
      <c r="E236" t="s">
        <v>5068</v>
      </c>
      <c r="F236">
        <v>148</v>
      </c>
      <c r="G236">
        <v>0</v>
      </c>
      <c r="H236" t="s">
        <v>47</v>
      </c>
      <c r="I236" t="s">
        <v>5069</v>
      </c>
      <c r="J236" t="s">
        <v>5070</v>
      </c>
      <c r="K236" t="s">
        <v>1234</v>
      </c>
      <c r="L236" t="s">
        <v>1340</v>
      </c>
      <c r="M236" t="s">
        <v>5071</v>
      </c>
      <c r="N236" t="s">
        <v>23</v>
      </c>
      <c r="O236" t="s">
        <v>63</v>
      </c>
      <c r="P236" t="s">
        <v>54</v>
      </c>
      <c r="Q236" t="s">
        <v>55</v>
      </c>
      <c r="R236" t="s">
        <v>24</v>
      </c>
      <c r="S236" t="s">
        <v>5072</v>
      </c>
      <c r="T236" t="s">
        <v>5073</v>
      </c>
    </row>
    <row r="237" spans="1:20" x14ac:dyDescent="0.25">
      <c r="A237" t="s">
        <v>38</v>
      </c>
      <c r="B237" t="s">
        <v>39</v>
      </c>
      <c r="C237">
        <v>60</v>
      </c>
      <c r="D237">
        <v>1</v>
      </c>
      <c r="E237" t="s">
        <v>5068</v>
      </c>
      <c r="F237">
        <v>148</v>
      </c>
      <c r="G237">
        <v>0</v>
      </c>
      <c r="H237" t="s">
        <v>47</v>
      </c>
      <c r="I237" t="s">
        <v>5069</v>
      </c>
      <c r="J237" t="s">
        <v>5070</v>
      </c>
      <c r="K237" t="s">
        <v>1234</v>
      </c>
      <c r="L237" t="s">
        <v>1340</v>
      </c>
      <c r="M237" t="s">
        <v>5071</v>
      </c>
      <c r="N237" t="s">
        <v>23</v>
      </c>
      <c r="O237" t="s">
        <v>63</v>
      </c>
      <c r="P237" t="s">
        <v>54</v>
      </c>
      <c r="Q237" t="s">
        <v>55</v>
      </c>
      <c r="R237" t="s">
        <v>24</v>
      </c>
      <c r="S237" t="s">
        <v>5072</v>
      </c>
      <c r="T237" t="s">
        <v>5073</v>
      </c>
    </row>
    <row r="238" spans="1:20" x14ac:dyDescent="0.25">
      <c r="A238" t="s">
        <v>115</v>
      </c>
      <c r="B238" t="s">
        <v>116</v>
      </c>
      <c r="C238">
        <v>35</v>
      </c>
      <c r="D238">
        <v>8</v>
      </c>
      <c r="E238" t="s">
        <v>5074</v>
      </c>
      <c r="F238">
        <v>369</v>
      </c>
      <c r="G238">
        <v>41</v>
      </c>
      <c r="H238" t="s">
        <v>47</v>
      </c>
      <c r="I238" t="s">
        <v>3942</v>
      </c>
      <c r="J238" t="s">
        <v>4477</v>
      </c>
      <c r="K238" t="s">
        <v>4478</v>
      </c>
      <c r="L238" t="s">
        <v>1261</v>
      </c>
      <c r="M238" t="s">
        <v>5075</v>
      </c>
      <c r="N238" t="s">
        <v>23</v>
      </c>
      <c r="O238" t="s">
        <v>53</v>
      </c>
      <c r="P238" t="s">
        <v>54</v>
      </c>
      <c r="Q238" t="s">
        <v>55</v>
      </c>
      <c r="R238" t="s">
        <v>24</v>
      </c>
      <c r="S238" t="s">
        <v>5076</v>
      </c>
      <c r="T238" t="s">
        <v>5077</v>
      </c>
    </row>
    <row r="239" spans="1:20" x14ac:dyDescent="0.25">
      <c r="A239" t="s">
        <v>142</v>
      </c>
      <c r="B239" t="s">
        <v>143</v>
      </c>
      <c r="C239">
        <v>15</v>
      </c>
      <c r="D239">
        <v>1</v>
      </c>
      <c r="E239" t="s">
        <v>5078</v>
      </c>
      <c r="F239">
        <v>32</v>
      </c>
      <c r="G239">
        <v>17</v>
      </c>
      <c r="H239" t="s">
        <v>47</v>
      </c>
      <c r="I239" t="s">
        <v>1316</v>
      </c>
      <c r="J239" t="s">
        <v>5079</v>
      </c>
      <c r="K239" t="s">
        <v>5080</v>
      </c>
      <c r="L239" t="s">
        <v>493</v>
      </c>
      <c r="M239" t="s">
        <v>5081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5082</v>
      </c>
      <c r="T239" t="s">
        <v>5077</v>
      </c>
    </row>
    <row r="240" spans="1:20" x14ac:dyDescent="0.25">
      <c r="A240" t="s">
        <v>46</v>
      </c>
      <c r="B240" t="s">
        <v>56</v>
      </c>
      <c r="C240">
        <v>66.333333333333329</v>
      </c>
      <c r="D240">
        <v>3</v>
      </c>
      <c r="E240" t="s">
        <v>5083</v>
      </c>
      <c r="F240">
        <v>227</v>
      </c>
      <c r="G240">
        <v>29</v>
      </c>
      <c r="H240" t="s">
        <v>22</v>
      </c>
      <c r="I240" t="s">
        <v>3959</v>
      </c>
      <c r="J240" t="s">
        <v>4364</v>
      </c>
      <c r="K240" t="s">
        <v>1331</v>
      </c>
      <c r="L240" t="s">
        <v>4367</v>
      </c>
      <c r="M240" t="s">
        <v>5084</v>
      </c>
      <c r="N240" t="s">
        <v>23</v>
      </c>
      <c r="O240" t="s">
        <v>53</v>
      </c>
      <c r="P240" t="s">
        <v>54</v>
      </c>
      <c r="Q240" t="s">
        <v>55</v>
      </c>
      <c r="R240" t="s">
        <v>24</v>
      </c>
      <c r="S240" t="s">
        <v>5085</v>
      </c>
      <c r="T240" t="s">
        <v>5084</v>
      </c>
    </row>
    <row r="241" spans="1:20" x14ac:dyDescent="0.25">
      <c r="A241" t="s">
        <v>46</v>
      </c>
      <c r="B241" t="s">
        <v>56</v>
      </c>
      <c r="C241">
        <v>66.333333333333329</v>
      </c>
      <c r="D241">
        <v>3</v>
      </c>
      <c r="E241" t="s">
        <v>5086</v>
      </c>
      <c r="F241">
        <v>227</v>
      </c>
      <c r="G241">
        <v>29</v>
      </c>
      <c r="H241" t="s">
        <v>22</v>
      </c>
      <c r="I241" t="s">
        <v>4363</v>
      </c>
      <c r="J241" t="s">
        <v>4364</v>
      </c>
      <c r="K241" t="s">
        <v>1331</v>
      </c>
      <c r="L241" t="s">
        <v>4359</v>
      </c>
      <c r="M241" t="s">
        <v>5084</v>
      </c>
      <c r="N241" t="s">
        <v>23</v>
      </c>
      <c r="O241" t="s">
        <v>53</v>
      </c>
      <c r="P241" t="s">
        <v>54</v>
      </c>
      <c r="Q241" t="s">
        <v>55</v>
      </c>
      <c r="R241" t="s">
        <v>24</v>
      </c>
      <c r="S241" t="s">
        <v>5087</v>
      </c>
      <c r="T241" t="s">
        <v>5084</v>
      </c>
    </row>
    <row r="1458" spans="1:20" x14ac:dyDescent="0.25">
      <c r="A1458" t="s">
        <v>30</v>
      </c>
      <c r="B1458" t="s">
        <v>31</v>
      </c>
      <c r="C1458">
        <v>50</v>
      </c>
      <c r="D1458">
        <v>1</v>
      </c>
      <c r="E1458" t="s">
        <v>2710</v>
      </c>
      <c r="F1458">
        <v>100.83</v>
      </c>
      <c r="G1458">
        <v>0</v>
      </c>
      <c r="H1458" t="s">
        <v>1166</v>
      </c>
      <c r="I1458" t="s">
        <v>2711</v>
      </c>
      <c r="J1458" t="s">
        <v>2712</v>
      </c>
      <c r="K1458" t="s">
        <v>1258</v>
      </c>
      <c r="L1458" t="s">
        <v>2713</v>
      </c>
      <c r="M1458" t="s">
        <v>2714</v>
      </c>
      <c r="N1458" t="s">
        <v>23</v>
      </c>
      <c r="O1458" t="s">
        <v>48</v>
      </c>
      <c r="P1458" t="s">
        <v>49</v>
      </c>
      <c r="Q1458" t="s">
        <v>50</v>
      </c>
      <c r="R1458" t="s">
        <v>24</v>
      </c>
      <c r="S1458" t="s">
        <v>23</v>
      </c>
      <c r="T1458" t="s">
        <v>2714</v>
      </c>
    </row>
    <row r="1459" spans="1:20" x14ac:dyDescent="0.25">
      <c r="A1459" t="s">
        <v>20</v>
      </c>
      <c r="B1459" t="s">
        <v>21</v>
      </c>
      <c r="C1459">
        <v>50</v>
      </c>
      <c r="D1459">
        <v>2</v>
      </c>
      <c r="E1459" t="s">
        <v>2715</v>
      </c>
      <c r="F1459">
        <v>200</v>
      </c>
      <c r="G1459">
        <v>0</v>
      </c>
      <c r="H1459" t="s">
        <v>1162</v>
      </c>
      <c r="I1459" t="s">
        <v>2716</v>
      </c>
      <c r="J1459" t="s">
        <v>306</v>
      </c>
      <c r="K1459" t="s">
        <v>23</v>
      </c>
      <c r="L1459" t="s">
        <v>24</v>
      </c>
      <c r="M1459" t="s">
        <v>2717</v>
      </c>
      <c r="N1459" t="s">
        <v>23</v>
      </c>
      <c r="O1459" t="s">
        <v>307</v>
      </c>
      <c r="P1459" t="s">
        <v>26</v>
      </c>
      <c r="Q1459" t="s">
        <v>27</v>
      </c>
      <c r="R1459" t="s">
        <v>24</v>
      </c>
      <c r="S1459" t="s">
        <v>23</v>
      </c>
      <c r="T1459" t="s">
        <v>2717</v>
      </c>
    </row>
    <row r="1460" spans="1:20" x14ac:dyDescent="0.25">
      <c r="A1460" t="s">
        <v>28</v>
      </c>
      <c r="B1460" t="s">
        <v>29</v>
      </c>
      <c r="C1460">
        <v>50</v>
      </c>
      <c r="D1460">
        <v>2</v>
      </c>
      <c r="E1460" t="s">
        <v>2715</v>
      </c>
      <c r="F1460">
        <v>200</v>
      </c>
      <c r="G1460">
        <v>0</v>
      </c>
      <c r="H1460" t="s">
        <v>1162</v>
      </c>
      <c r="I1460" t="s">
        <v>2716</v>
      </c>
      <c r="J1460" t="s">
        <v>306</v>
      </c>
      <c r="K1460" t="s">
        <v>23</v>
      </c>
      <c r="L1460" t="s">
        <v>24</v>
      </c>
      <c r="M1460" t="s">
        <v>2717</v>
      </c>
      <c r="N1460" t="s">
        <v>23</v>
      </c>
      <c r="O1460" t="s">
        <v>307</v>
      </c>
      <c r="P1460" t="s">
        <v>26</v>
      </c>
      <c r="Q1460" t="s">
        <v>27</v>
      </c>
      <c r="R1460" t="s">
        <v>24</v>
      </c>
      <c r="S1460" t="s">
        <v>23</v>
      </c>
      <c r="T1460" t="s">
        <v>2717</v>
      </c>
    </row>
    <row r="1461" spans="1:20" x14ac:dyDescent="0.25">
      <c r="A1461" t="s">
        <v>30</v>
      </c>
      <c r="B1461" t="s">
        <v>31</v>
      </c>
      <c r="C1461">
        <v>50</v>
      </c>
      <c r="D1461">
        <v>2</v>
      </c>
      <c r="E1461" t="s">
        <v>2715</v>
      </c>
      <c r="F1461">
        <v>200</v>
      </c>
      <c r="G1461">
        <v>0</v>
      </c>
      <c r="H1461" t="s">
        <v>1162</v>
      </c>
      <c r="I1461" t="s">
        <v>2716</v>
      </c>
      <c r="J1461" t="s">
        <v>306</v>
      </c>
      <c r="K1461" t="s">
        <v>23</v>
      </c>
      <c r="L1461" t="s">
        <v>24</v>
      </c>
      <c r="M1461" t="s">
        <v>2717</v>
      </c>
      <c r="N1461" t="s">
        <v>23</v>
      </c>
      <c r="O1461" t="s">
        <v>307</v>
      </c>
      <c r="P1461" t="s">
        <v>26</v>
      </c>
      <c r="Q1461" t="s">
        <v>27</v>
      </c>
      <c r="R1461" t="s">
        <v>24</v>
      </c>
      <c r="S1461" t="s">
        <v>23</v>
      </c>
      <c r="T1461" t="s">
        <v>2717</v>
      </c>
    </row>
    <row r="1462" spans="1:20" x14ac:dyDescent="0.25">
      <c r="A1462" t="s">
        <v>110</v>
      </c>
      <c r="B1462" t="s">
        <v>1287</v>
      </c>
      <c r="C1462">
        <v>56.59</v>
      </c>
      <c r="D1462">
        <v>1</v>
      </c>
      <c r="E1462" t="s">
        <v>2718</v>
      </c>
      <c r="F1462">
        <v>61.59</v>
      </c>
      <c r="G1462">
        <v>5</v>
      </c>
      <c r="H1462" t="s">
        <v>1349</v>
      </c>
      <c r="I1462" t="s">
        <v>2701</v>
      </c>
      <c r="J1462" t="s">
        <v>2702</v>
      </c>
      <c r="K1462" t="s">
        <v>1234</v>
      </c>
      <c r="L1462" t="s">
        <v>2703</v>
      </c>
      <c r="M1462" t="s">
        <v>2719</v>
      </c>
      <c r="N1462" t="s">
        <v>23</v>
      </c>
      <c r="O1462" t="s">
        <v>48</v>
      </c>
      <c r="P1462" t="s">
        <v>49</v>
      </c>
      <c r="Q1462" t="s">
        <v>50</v>
      </c>
      <c r="R1462" t="s">
        <v>24</v>
      </c>
      <c r="S1462" t="s">
        <v>23</v>
      </c>
      <c r="T1462" t="s">
        <v>2719</v>
      </c>
    </row>
    <row r="1463" spans="1:20" x14ac:dyDescent="0.25">
      <c r="A1463" t="s">
        <v>115</v>
      </c>
      <c r="B1463" t="s">
        <v>116</v>
      </c>
      <c r="C1463">
        <v>33.333333333333336</v>
      </c>
      <c r="D1463">
        <v>6</v>
      </c>
      <c r="E1463" t="s">
        <v>2720</v>
      </c>
      <c r="F1463">
        <v>200</v>
      </c>
      <c r="G1463">
        <v>0</v>
      </c>
      <c r="H1463" t="s">
        <v>1162</v>
      </c>
      <c r="I1463" t="s">
        <v>2721</v>
      </c>
      <c r="J1463" t="s">
        <v>64</v>
      </c>
      <c r="K1463" t="s">
        <v>23</v>
      </c>
      <c r="L1463" t="s">
        <v>24</v>
      </c>
      <c r="M1463" t="s">
        <v>2722</v>
      </c>
      <c r="N1463" t="s">
        <v>23</v>
      </c>
      <c r="O1463" t="s">
        <v>307</v>
      </c>
      <c r="P1463" t="s">
        <v>26</v>
      </c>
      <c r="Q1463" t="s">
        <v>27</v>
      </c>
      <c r="R1463" t="s">
        <v>24</v>
      </c>
      <c r="S1463" t="s">
        <v>23</v>
      </c>
      <c r="T1463" t="s">
        <v>2723</v>
      </c>
    </row>
    <row r="1464" spans="1:20" x14ac:dyDescent="0.25">
      <c r="A1464" t="s">
        <v>30</v>
      </c>
      <c r="B1464" t="s">
        <v>1164</v>
      </c>
      <c r="C1464">
        <v>34.880000000000003</v>
      </c>
      <c r="D1464">
        <v>5</v>
      </c>
      <c r="E1464" t="s">
        <v>2724</v>
      </c>
      <c r="F1464">
        <v>427.8</v>
      </c>
      <c r="G1464">
        <v>79</v>
      </c>
      <c r="H1464" t="s">
        <v>47</v>
      </c>
      <c r="I1464" t="s">
        <v>2725</v>
      </c>
      <c r="J1464" t="s">
        <v>2726</v>
      </c>
      <c r="K1464" t="s">
        <v>2727</v>
      </c>
      <c r="L1464" t="s">
        <v>2728</v>
      </c>
      <c r="M1464" t="s">
        <v>2729</v>
      </c>
      <c r="N1464" t="s">
        <v>23</v>
      </c>
      <c r="O1464" t="s">
        <v>48</v>
      </c>
      <c r="P1464" t="s">
        <v>49</v>
      </c>
      <c r="Q1464" t="s">
        <v>50</v>
      </c>
      <c r="R1464" t="s">
        <v>24</v>
      </c>
      <c r="S1464" t="s">
        <v>23</v>
      </c>
      <c r="T1464" t="s">
        <v>2729</v>
      </c>
    </row>
    <row r="1465" spans="1:20" x14ac:dyDescent="0.25">
      <c r="A1465" t="s">
        <v>28</v>
      </c>
      <c r="B1465" t="s">
        <v>1164</v>
      </c>
      <c r="C1465">
        <v>34.880000000000003</v>
      </c>
      <c r="D1465">
        <v>5</v>
      </c>
      <c r="E1465" t="s">
        <v>2724</v>
      </c>
      <c r="F1465">
        <v>427.8</v>
      </c>
      <c r="G1465">
        <v>79</v>
      </c>
      <c r="H1465" t="s">
        <v>47</v>
      </c>
      <c r="I1465" t="s">
        <v>2725</v>
      </c>
      <c r="J1465" t="s">
        <v>2726</v>
      </c>
      <c r="K1465" t="s">
        <v>2727</v>
      </c>
      <c r="L1465" t="s">
        <v>2728</v>
      </c>
      <c r="M1465" t="s">
        <v>2729</v>
      </c>
      <c r="N1465" t="s">
        <v>23</v>
      </c>
      <c r="O1465" t="s">
        <v>48</v>
      </c>
      <c r="P1465" t="s">
        <v>49</v>
      </c>
      <c r="Q1465" t="s">
        <v>50</v>
      </c>
      <c r="R1465" t="s">
        <v>24</v>
      </c>
      <c r="S1465" t="s">
        <v>23</v>
      </c>
      <c r="T1465" t="s">
        <v>2729</v>
      </c>
    </row>
    <row r="1466" spans="1:20" x14ac:dyDescent="0.25">
      <c r="A1466" t="s">
        <v>184</v>
      </c>
      <c r="B1466" t="s">
        <v>185</v>
      </c>
      <c r="C1466">
        <v>50</v>
      </c>
      <c r="D1466">
        <v>4</v>
      </c>
      <c r="E1466" t="s">
        <v>2730</v>
      </c>
      <c r="F1466">
        <v>2570</v>
      </c>
      <c r="G1466">
        <v>230</v>
      </c>
      <c r="H1466" t="s">
        <v>47</v>
      </c>
      <c r="I1466" t="s">
        <v>2731</v>
      </c>
      <c r="J1466" t="s">
        <v>2732</v>
      </c>
      <c r="K1466" t="s">
        <v>2733</v>
      </c>
      <c r="L1466" t="s">
        <v>2734</v>
      </c>
      <c r="M1466" t="s">
        <v>2735</v>
      </c>
      <c r="N1466" t="s">
        <v>23</v>
      </c>
      <c r="O1466" t="s">
        <v>48</v>
      </c>
      <c r="P1466" t="s">
        <v>49</v>
      </c>
      <c r="Q1466" t="s">
        <v>50</v>
      </c>
      <c r="R1466" t="s">
        <v>24</v>
      </c>
      <c r="S1466" t="s">
        <v>2736</v>
      </c>
      <c r="T1466" t="s">
        <v>2735</v>
      </c>
    </row>
    <row r="1467" spans="1:20" x14ac:dyDescent="0.25">
      <c r="A1467" t="s">
        <v>184</v>
      </c>
      <c r="B1467" t="s">
        <v>185</v>
      </c>
      <c r="C1467">
        <v>50</v>
      </c>
      <c r="D1467">
        <v>4</v>
      </c>
      <c r="E1467" t="s">
        <v>2730</v>
      </c>
      <c r="F1467">
        <v>2570</v>
      </c>
      <c r="G1467">
        <v>230</v>
      </c>
      <c r="H1467" t="s">
        <v>47</v>
      </c>
      <c r="I1467" t="s">
        <v>2731</v>
      </c>
      <c r="J1467" t="s">
        <v>2732</v>
      </c>
      <c r="K1467" t="s">
        <v>2733</v>
      </c>
      <c r="L1467" t="s">
        <v>2734</v>
      </c>
      <c r="M1467" t="s">
        <v>2735</v>
      </c>
      <c r="N1467" t="s">
        <v>23</v>
      </c>
      <c r="O1467" t="s">
        <v>48</v>
      </c>
      <c r="P1467" t="s">
        <v>49</v>
      </c>
      <c r="Q1467" t="s">
        <v>50</v>
      </c>
      <c r="R1467" t="s">
        <v>24</v>
      </c>
      <c r="S1467" t="s">
        <v>2736</v>
      </c>
      <c r="T1467" t="s">
        <v>2735</v>
      </c>
    </row>
    <row r="1468" spans="1:20" x14ac:dyDescent="0.25">
      <c r="A1468" t="s">
        <v>180</v>
      </c>
      <c r="B1468" t="s">
        <v>181</v>
      </c>
      <c r="C1468">
        <v>50</v>
      </c>
      <c r="D1468">
        <v>4</v>
      </c>
      <c r="E1468" t="s">
        <v>2730</v>
      </c>
      <c r="F1468">
        <v>2570</v>
      </c>
      <c r="G1468">
        <v>230</v>
      </c>
      <c r="H1468" t="s">
        <v>47</v>
      </c>
      <c r="I1468" t="s">
        <v>2731</v>
      </c>
      <c r="J1468" t="s">
        <v>2732</v>
      </c>
      <c r="K1468" t="s">
        <v>2733</v>
      </c>
      <c r="L1468" t="s">
        <v>2734</v>
      </c>
      <c r="M1468" t="s">
        <v>2735</v>
      </c>
      <c r="N1468" t="s">
        <v>23</v>
      </c>
      <c r="O1468" t="s">
        <v>48</v>
      </c>
      <c r="P1468" t="s">
        <v>49</v>
      </c>
      <c r="Q1468" t="s">
        <v>50</v>
      </c>
      <c r="R1468" t="s">
        <v>24</v>
      </c>
      <c r="S1468" t="s">
        <v>2736</v>
      </c>
      <c r="T1468" t="s">
        <v>2735</v>
      </c>
    </row>
    <row r="1469" spans="1:20" x14ac:dyDescent="0.25">
      <c r="A1469" t="s">
        <v>180</v>
      </c>
      <c r="B1469" t="s">
        <v>181</v>
      </c>
      <c r="C1469">
        <v>50</v>
      </c>
      <c r="D1469">
        <v>4</v>
      </c>
      <c r="E1469" t="s">
        <v>2730</v>
      </c>
      <c r="F1469">
        <v>2570</v>
      </c>
      <c r="G1469">
        <v>230</v>
      </c>
      <c r="H1469" t="s">
        <v>47</v>
      </c>
      <c r="I1469" t="s">
        <v>2731</v>
      </c>
      <c r="J1469" t="s">
        <v>2732</v>
      </c>
      <c r="K1469" t="s">
        <v>2733</v>
      </c>
      <c r="L1469" t="s">
        <v>2734</v>
      </c>
      <c r="M1469" t="s">
        <v>2735</v>
      </c>
      <c r="N1469" t="s">
        <v>23</v>
      </c>
      <c r="O1469" t="s">
        <v>48</v>
      </c>
      <c r="P1469" t="s">
        <v>49</v>
      </c>
      <c r="Q1469" t="s">
        <v>50</v>
      </c>
      <c r="R1469" t="s">
        <v>24</v>
      </c>
      <c r="S1469" t="s">
        <v>2736</v>
      </c>
      <c r="T1469" t="s">
        <v>2735</v>
      </c>
    </row>
    <row r="1470" spans="1:20" x14ac:dyDescent="0.25">
      <c r="A1470" t="s">
        <v>36</v>
      </c>
      <c r="B1470" t="s">
        <v>37</v>
      </c>
      <c r="C1470">
        <v>54.5</v>
      </c>
      <c r="D1470">
        <v>2</v>
      </c>
      <c r="E1470" t="s">
        <v>2730</v>
      </c>
      <c r="F1470">
        <v>2570</v>
      </c>
      <c r="G1470">
        <v>230</v>
      </c>
      <c r="H1470" t="s">
        <v>47</v>
      </c>
      <c r="I1470" t="s">
        <v>2731</v>
      </c>
      <c r="J1470" t="s">
        <v>2732</v>
      </c>
      <c r="K1470" t="s">
        <v>2733</v>
      </c>
      <c r="L1470" t="s">
        <v>2734</v>
      </c>
      <c r="M1470" t="s">
        <v>2735</v>
      </c>
      <c r="N1470" t="s">
        <v>23</v>
      </c>
      <c r="O1470" t="s">
        <v>48</v>
      </c>
      <c r="P1470" t="s">
        <v>49</v>
      </c>
      <c r="Q1470" t="s">
        <v>50</v>
      </c>
      <c r="R1470" t="s">
        <v>24</v>
      </c>
      <c r="S1470" t="s">
        <v>2736</v>
      </c>
      <c r="T1470" t="s">
        <v>2735</v>
      </c>
    </row>
    <row r="1471" spans="1:20" x14ac:dyDescent="0.25">
      <c r="A1471" t="s">
        <v>36</v>
      </c>
      <c r="B1471" t="s">
        <v>37</v>
      </c>
      <c r="C1471">
        <v>54.5</v>
      </c>
      <c r="D1471">
        <v>2</v>
      </c>
      <c r="E1471" t="s">
        <v>2730</v>
      </c>
      <c r="F1471">
        <v>2570</v>
      </c>
      <c r="G1471">
        <v>230</v>
      </c>
      <c r="H1471" t="s">
        <v>47</v>
      </c>
      <c r="I1471" t="s">
        <v>2731</v>
      </c>
      <c r="J1471" t="s">
        <v>2732</v>
      </c>
      <c r="K1471" t="s">
        <v>2733</v>
      </c>
      <c r="L1471" t="s">
        <v>2734</v>
      </c>
      <c r="M1471" t="s">
        <v>2735</v>
      </c>
      <c r="N1471" t="s">
        <v>23</v>
      </c>
      <c r="O1471" t="s">
        <v>48</v>
      </c>
      <c r="P1471" t="s">
        <v>49</v>
      </c>
      <c r="Q1471" t="s">
        <v>50</v>
      </c>
      <c r="R1471" t="s">
        <v>24</v>
      </c>
      <c r="S1471" t="s">
        <v>2736</v>
      </c>
      <c r="T1471" t="s">
        <v>2735</v>
      </c>
    </row>
    <row r="1472" spans="1:20" x14ac:dyDescent="0.25">
      <c r="A1472" t="s">
        <v>36</v>
      </c>
      <c r="B1472" t="s">
        <v>37</v>
      </c>
      <c r="C1472">
        <v>54.5</v>
      </c>
      <c r="D1472">
        <v>2</v>
      </c>
      <c r="E1472" t="s">
        <v>2730</v>
      </c>
      <c r="F1472">
        <v>2570</v>
      </c>
      <c r="G1472">
        <v>230</v>
      </c>
      <c r="H1472" t="s">
        <v>47</v>
      </c>
      <c r="I1472" t="s">
        <v>2731</v>
      </c>
      <c r="J1472" t="s">
        <v>2732</v>
      </c>
      <c r="K1472" t="s">
        <v>2733</v>
      </c>
      <c r="L1472" t="s">
        <v>2734</v>
      </c>
      <c r="M1472" t="s">
        <v>2735</v>
      </c>
      <c r="N1472" t="s">
        <v>23</v>
      </c>
      <c r="O1472" t="s">
        <v>48</v>
      </c>
      <c r="P1472" t="s">
        <v>49</v>
      </c>
      <c r="Q1472" t="s">
        <v>50</v>
      </c>
      <c r="R1472" t="s">
        <v>24</v>
      </c>
      <c r="S1472" t="s">
        <v>2736</v>
      </c>
      <c r="T1472" t="s">
        <v>2735</v>
      </c>
    </row>
    <row r="1473" spans="1:20" x14ac:dyDescent="0.25">
      <c r="A1473" t="s">
        <v>36</v>
      </c>
      <c r="B1473" t="s">
        <v>37</v>
      </c>
      <c r="C1473">
        <v>54.5</v>
      </c>
      <c r="D1473">
        <v>2</v>
      </c>
      <c r="E1473" t="s">
        <v>2730</v>
      </c>
      <c r="F1473">
        <v>2570</v>
      </c>
      <c r="G1473">
        <v>230</v>
      </c>
      <c r="H1473" t="s">
        <v>47</v>
      </c>
      <c r="I1473" t="s">
        <v>2731</v>
      </c>
      <c r="J1473" t="s">
        <v>2732</v>
      </c>
      <c r="K1473" t="s">
        <v>2733</v>
      </c>
      <c r="L1473" t="s">
        <v>2734</v>
      </c>
      <c r="M1473" t="s">
        <v>2735</v>
      </c>
      <c r="N1473" t="s">
        <v>23</v>
      </c>
      <c r="O1473" t="s">
        <v>48</v>
      </c>
      <c r="P1473" t="s">
        <v>49</v>
      </c>
      <c r="Q1473" t="s">
        <v>50</v>
      </c>
      <c r="R1473" t="s">
        <v>24</v>
      </c>
      <c r="S1473" t="s">
        <v>2736</v>
      </c>
      <c r="T1473" t="s">
        <v>2735</v>
      </c>
    </row>
    <row r="1474" spans="1:20" x14ac:dyDescent="0.25">
      <c r="A1474" t="s">
        <v>36</v>
      </c>
      <c r="B1474" t="s">
        <v>37</v>
      </c>
      <c r="C1474">
        <v>54.5</v>
      </c>
      <c r="D1474">
        <v>2</v>
      </c>
      <c r="E1474" t="s">
        <v>2730</v>
      </c>
      <c r="F1474">
        <v>2570</v>
      </c>
      <c r="G1474">
        <v>230</v>
      </c>
      <c r="H1474" t="s">
        <v>47</v>
      </c>
      <c r="I1474" t="s">
        <v>2731</v>
      </c>
      <c r="J1474" t="s">
        <v>2732</v>
      </c>
      <c r="K1474" t="s">
        <v>2733</v>
      </c>
      <c r="L1474" t="s">
        <v>2734</v>
      </c>
      <c r="M1474" t="s">
        <v>2735</v>
      </c>
      <c r="N1474" t="s">
        <v>23</v>
      </c>
      <c r="O1474" t="s">
        <v>48</v>
      </c>
      <c r="P1474" t="s">
        <v>49</v>
      </c>
      <c r="Q1474" t="s">
        <v>50</v>
      </c>
      <c r="R1474" t="s">
        <v>24</v>
      </c>
      <c r="S1474" t="s">
        <v>2736</v>
      </c>
      <c r="T1474" t="s">
        <v>2735</v>
      </c>
    </row>
    <row r="1475" spans="1:20" x14ac:dyDescent="0.25">
      <c r="A1475" t="s">
        <v>36</v>
      </c>
      <c r="B1475" t="s">
        <v>37</v>
      </c>
      <c r="C1475">
        <v>54.5</v>
      </c>
      <c r="D1475">
        <v>2</v>
      </c>
      <c r="E1475" t="s">
        <v>2730</v>
      </c>
      <c r="F1475">
        <v>2570</v>
      </c>
      <c r="G1475">
        <v>230</v>
      </c>
      <c r="H1475" t="s">
        <v>47</v>
      </c>
      <c r="I1475" t="s">
        <v>2731</v>
      </c>
      <c r="J1475" t="s">
        <v>2732</v>
      </c>
      <c r="K1475" t="s">
        <v>2733</v>
      </c>
      <c r="L1475" t="s">
        <v>2734</v>
      </c>
      <c r="M1475" t="s">
        <v>2735</v>
      </c>
      <c r="N1475" t="s">
        <v>23</v>
      </c>
      <c r="O1475" t="s">
        <v>48</v>
      </c>
      <c r="P1475" t="s">
        <v>49</v>
      </c>
      <c r="Q1475" t="s">
        <v>50</v>
      </c>
      <c r="R1475" t="s">
        <v>24</v>
      </c>
      <c r="S1475" t="s">
        <v>2736</v>
      </c>
      <c r="T1475" t="s">
        <v>2735</v>
      </c>
    </row>
    <row r="1476" spans="1:20" x14ac:dyDescent="0.25">
      <c r="A1476" t="s">
        <v>34</v>
      </c>
      <c r="B1476" t="s">
        <v>35</v>
      </c>
      <c r="C1476">
        <v>54.5</v>
      </c>
      <c r="D1476">
        <v>2</v>
      </c>
      <c r="E1476" t="s">
        <v>2730</v>
      </c>
      <c r="F1476">
        <v>2570</v>
      </c>
      <c r="G1476">
        <v>230</v>
      </c>
      <c r="H1476" t="s">
        <v>47</v>
      </c>
      <c r="I1476" t="s">
        <v>2731</v>
      </c>
      <c r="J1476" t="s">
        <v>2732</v>
      </c>
      <c r="K1476" t="s">
        <v>2733</v>
      </c>
      <c r="L1476" t="s">
        <v>2734</v>
      </c>
      <c r="M1476" t="s">
        <v>2735</v>
      </c>
      <c r="N1476" t="s">
        <v>23</v>
      </c>
      <c r="O1476" t="s">
        <v>48</v>
      </c>
      <c r="P1476" t="s">
        <v>49</v>
      </c>
      <c r="Q1476" t="s">
        <v>50</v>
      </c>
      <c r="R1476" t="s">
        <v>24</v>
      </c>
      <c r="S1476" t="s">
        <v>2736</v>
      </c>
      <c r="T1476" t="s">
        <v>2735</v>
      </c>
    </row>
    <row r="1477" spans="1:20" x14ac:dyDescent="0.25">
      <c r="A1477" t="s">
        <v>34</v>
      </c>
      <c r="B1477" t="s">
        <v>35</v>
      </c>
      <c r="C1477">
        <v>54.5</v>
      </c>
      <c r="D1477">
        <v>2</v>
      </c>
      <c r="E1477" t="s">
        <v>2730</v>
      </c>
      <c r="F1477">
        <v>2570</v>
      </c>
      <c r="G1477">
        <v>230</v>
      </c>
      <c r="H1477" t="s">
        <v>47</v>
      </c>
      <c r="I1477" t="s">
        <v>2731</v>
      </c>
      <c r="J1477" t="s">
        <v>2732</v>
      </c>
      <c r="K1477" t="s">
        <v>2733</v>
      </c>
      <c r="L1477" t="s">
        <v>2734</v>
      </c>
      <c r="M1477" t="s">
        <v>2735</v>
      </c>
      <c r="N1477" t="s">
        <v>23</v>
      </c>
      <c r="O1477" t="s">
        <v>48</v>
      </c>
      <c r="P1477" t="s">
        <v>49</v>
      </c>
      <c r="Q1477" t="s">
        <v>50</v>
      </c>
      <c r="R1477" t="s">
        <v>24</v>
      </c>
      <c r="S1477" t="s">
        <v>2736</v>
      </c>
      <c r="T1477" t="s">
        <v>2735</v>
      </c>
    </row>
    <row r="1478" spans="1:20" x14ac:dyDescent="0.25">
      <c r="A1478" t="s">
        <v>34</v>
      </c>
      <c r="B1478" t="s">
        <v>35</v>
      </c>
      <c r="C1478">
        <v>54.5</v>
      </c>
      <c r="D1478">
        <v>2</v>
      </c>
      <c r="E1478" t="s">
        <v>2730</v>
      </c>
      <c r="F1478">
        <v>2570</v>
      </c>
      <c r="G1478">
        <v>230</v>
      </c>
      <c r="H1478" t="s">
        <v>47</v>
      </c>
      <c r="I1478" t="s">
        <v>2731</v>
      </c>
      <c r="J1478" t="s">
        <v>2732</v>
      </c>
      <c r="K1478" t="s">
        <v>2733</v>
      </c>
      <c r="L1478" t="s">
        <v>2734</v>
      </c>
      <c r="M1478" t="s">
        <v>2735</v>
      </c>
      <c r="N1478" t="s">
        <v>23</v>
      </c>
      <c r="O1478" t="s">
        <v>48</v>
      </c>
      <c r="P1478" t="s">
        <v>49</v>
      </c>
      <c r="Q1478" t="s">
        <v>50</v>
      </c>
      <c r="R1478" t="s">
        <v>24</v>
      </c>
      <c r="S1478" t="s">
        <v>2736</v>
      </c>
      <c r="T1478" t="s">
        <v>2735</v>
      </c>
    </row>
    <row r="1479" spans="1:20" x14ac:dyDescent="0.25">
      <c r="A1479" t="s">
        <v>34</v>
      </c>
      <c r="B1479" t="s">
        <v>35</v>
      </c>
      <c r="C1479">
        <v>54.5</v>
      </c>
      <c r="D1479">
        <v>2</v>
      </c>
      <c r="E1479" t="s">
        <v>2730</v>
      </c>
      <c r="F1479">
        <v>2570</v>
      </c>
      <c r="G1479">
        <v>230</v>
      </c>
      <c r="H1479" t="s">
        <v>47</v>
      </c>
      <c r="I1479" t="s">
        <v>2731</v>
      </c>
      <c r="J1479" t="s">
        <v>2732</v>
      </c>
      <c r="K1479" t="s">
        <v>2733</v>
      </c>
      <c r="L1479" t="s">
        <v>2734</v>
      </c>
      <c r="M1479" t="s">
        <v>2735</v>
      </c>
      <c r="N1479" t="s">
        <v>23</v>
      </c>
      <c r="O1479" t="s">
        <v>48</v>
      </c>
      <c r="P1479" t="s">
        <v>49</v>
      </c>
      <c r="Q1479" t="s">
        <v>50</v>
      </c>
      <c r="R1479" t="s">
        <v>24</v>
      </c>
      <c r="S1479" t="s">
        <v>2736</v>
      </c>
      <c r="T1479" t="s">
        <v>2735</v>
      </c>
    </row>
    <row r="1480" spans="1:20" x14ac:dyDescent="0.25">
      <c r="A1480" t="s">
        <v>34</v>
      </c>
      <c r="B1480" t="s">
        <v>35</v>
      </c>
      <c r="C1480">
        <v>54.5</v>
      </c>
      <c r="D1480">
        <v>2</v>
      </c>
      <c r="E1480" t="s">
        <v>2730</v>
      </c>
      <c r="F1480">
        <v>2570</v>
      </c>
      <c r="G1480">
        <v>230</v>
      </c>
      <c r="H1480" t="s">
        <v>47</v>
      </c>
      <c r="I1480" t="s">
        <v>2731</v>
      </c>
      <c r="J1480" t="s">
        <v>2732</v>
      </c>
      <c r="K1480" t="s">
        <v>2733</v>
      </c>
      <c r="L1480" t="s">
        <v>2734</v>
      </c>
      <c r="M1480" t="s">
        <v>2735</v>
      </c>
      <c r="N1480" t="s">
        <v>23</v>
      </c>
      <c r="O1480" t="s">
        <v>48</v>
      </c>
      <c r="P1480" t="s">
        <v>49</v>
      </c>
      <c r="Q1480" t="s">
        <v>50</v>
      </c>
      <c r="R1480" t="s">
        <v>24</v>
      </c>
      <c r="S1480" t="s">
        <v>2736</v>
      </c>
      <c r="T1480" t="s">
        <v>2735</v>
      </c>
    </row>
    <row r="1481" spans="1:20" x14ac:dyDescent="0.25">
      <c r="A1481" t="s">
        <v>34</v>
      </c>
      <c r="B1481" t="s">
        <v>35</v>
      </c>
      <c r="C1481">
        <v>54.5</v>
      </c>
      <c r="D1481">
        <v>2</v>
      </c>
      <c r="E1481" t="s">
        <v>2730</v>
      </c>
      <c r="F1481">
        <v>2570</v>
      </c>
      <c r="G1481">
        <v>230</v>
      </c>
      <c r="H1481" t="s">
        <v>47</v>
      </c>
      <c r="I1481" t="s">
        <v>2731</v>
      </c>
      <c r="J1481" t="s">
        <v>2732</v>
      </c>
      <c r="K1481" t="s">
        <v>2733</v>
      </c>
      <c r="L1481" t="s">
        <v>2734</v>
      </c>
      <c r="M1481" t="s">
        <v>2735</v>
      </c>
      <c r="N1481" t="s">
        <v>23</v>
      </c>
      <c r="O1481" t="s">
        <v>48</v>
      </c>
      <c r="P1481" t="s">
        <v>49</v>
      </c>
      <c r="Q1481" t="s">
        <v>50</v>
      </c>
      <c r="R1481" t="s">
        <v>24</v>
      </c>
      <c r="S1481" t="s">
        <v>2736</v>
      </c>
      <c r="T1481" t="s">
        <v>2735</v>
      </c>
    </row>
    <row r="1482" spans="1:20" x14ac:dyDescent="0.25">
      <c r="A1482" t="s">
        <v>38</v>
      </c>
      <c r="B1482" t="s">
        <v>39</v>
      </c>
      <c r="C1482">
        <v>54.5</v>
      </c>
      <c r="D1482">
        <v>2</v>
      </c>
      <c r="E1482" t="s">
        <v>2730</v>
      </c>
      <c r="F1482">
        <v>2570</v>
      </c>
      <c r="G1482">
        <v>230</v>
      </c>
      <c r="H1482" t="s">
        <v>47</v>
      </c>
      <c r="I1482" t="s">
        <v>2731</v>
      </c>
      <c r="J1482" t="s">
        <v>2732</v>
      </c>
      <c r="K1482" t="s">
        <v>2733</v>
      </c>
      <c r="L1482" t="s">
        <v>2734</v>
      </c>
      <c r="M1482" t="s">
        <v>2735</v>
      </c>
      <c r="N1482" t="s">
        <v>23</v>
      </c>
      <c r="O1482" t="s">
        <v>48</v>
      </c>
      <c r="P1482" t="s">
        <v>49</v>
      </c>
      <c r="Q1482" t="s">
        <v>50</v>
      </c>
      <c r="R1482" t="s">
        <v>24</v>
      </c>
      <c r="S1482" t="s">
        <v>2736</v>
      </c>
      <c r="T1482" t="s">
        <v>2735</v>
      </c>
    </row>
    <row r="1483" spans="1:20" x14ac:dyDescent="0.25">
      <c r="A1483" t="s">
        <v>38</v>
      </c>
      <c r="B1483" t="s">
        <v>39</v>
      </c>
      <c r="C1483">
        <v>54.5</v>
      </c>
      <c r="D1483">
        <v>2</v>
      </c>
      <c r="E1483" t="s">
        <v>2730</v>
      </c>
      <c r="F1483">
        <v>2570</v>
      </c>
      <c r="G1483">
        <v>230</v>
      </c>
      <c r="H1483" t="s">
        <v>47</v>
      </c>
      <c r="I1483" t="s">
        <v>2731</v>
      </c>
      <c r="J1483" t="s">
        <v>2732</v>
      </c>
      <c r="K1483" t="s">
        <v>2733</v>
      </c>
      <c r="L1483" t="s">
        <v>2734</v>
      </c>
      <c r="M1483" t="s">
        <v>2735</v>
      </c>
      <c r="N1483" t="s">
        <v>23</v>
      </c>
      <c r="O1483" t="s">
        <v>48</v>
      </c>
      <c r="P1483" t="s">
        <v>49</v>
      </c>
      <c r="Q1483" t="s">
        <v>50</v>
      </c>
      <c r="R1483" t="s">
        <v>24</v>
      </c>
      <c r="S1483" t="s">
        <v>2736</v>
      </c>
      <c r="T1483" t="s">
        <v>2735</v>
      </c>
    </row>
    <row r="1484" spans="1:20" x14ac:dyDescent="0.25">
      <c r="A1484" t="s">
        <v>38</v>
      </c>
      <c r="B1484" t="s">
        <v>39</v>
      </c>
      <c r="C1484">
        <v>54.5</v>
      </c>
      <c r="D1484">
        <v>2</v>
      </c>
      <c r="E1484" t="s">
        <v>2730</v>
      </c>
      <c r="F1484">
        <v>2570</v>
      </c>
      <c r="G1484">
        <v>230</v>
      </c>
      <c r="H1484" t="s">
        <v>47</v>
      </c>
      <c r="I1484" t="s">
        <v>2731</v>
      </c>
      <c r="J1484" t="s">
        <v>2732</v>
      </c>
      <c r="K1484" t="s">
        <v>2733</v>
      </c>
      <c r="L1484" t="s">
        <v>2734</v>
      </c>
      <c r="M1484" t="s">
        <v>2735</v>
      </c>
      <c r="N1484" t="s">
        <v>23</v>
      </c>
      <c r="O1484" t="s">
        <v>48</v>
      </c>
      <c r="P1484" t="s">
        <v>49</v>
      </c>
      <c r="Q1484" t="s">
        <v>50</v>
      </c>
      <c r="R1484" t="s">
        <v>24</v>
      </c>
      <c r="S1484" t="s">
        <v>2736</v>
      </c>
      <c r="T1484" t="s">
        <v>2735</v>
      </c>
    </row>
    <row r="1485" spans="1:20" x14ac:dyDescent="0.25">
      <c r="A1485" t="s">
        <v>38</v>
      </c>
      <c r="B1485" t="s">
        <v>39</v>
      </c>
      <c r="C1485">
        <v>54.5</v>
      </c>
      <c r="D1485">
        <v>2</v>
      </c>
      <c r="E1485" t="s">
        <v>2730</v>
      </c>
      <c r="F1485">
        <v>2570</v>
      </c>
      <c r="G1485">
        <v>230</v>
      </c>
      <c r="H1485" t="s">
        <v>47</v>
      </c>
      <c r="I1485" t="s">
        <v>2731</v>
      </c>
      <c r="J1485" t="s">
        <v>2732</v>
      </c>
      <c r="K1485" t="s">
        <v>2733</v>
      </c>
      <c r="L1485" t="s">
        <v>2734</v>
      </c>
      <c r="M1485" t="s">
        <v>2735</v>
      </c>
      <c r="N1485" t="s">
        <v>23</v>
      </c>
      <c r="O1485" t="s">
        <v>48</v>
      </c>
      <c r="P1485" t="s">
        <v>49</v>
      </c>
      <c r="Q1485" t="s">
        <v>50</v>
      </c>
      <c r="R1485" t="s">
        <v>24</v>
      </c>
      <c r="S1485" t="s">
        <v>2736</v>
      </c>
      <c r="T1485" t="s">
        <v>2735</v>
      </c>
    </row>
    <row r="1486" spans="1:20" x14ac:dyDescent="0.25">
      <c r="A1486" t="s">
        <v>38</v>
      </c>
      <c r="B1486" t="s">
        <v>39</v>
      </c>
      <c r="C1486">
        <v>54.5</v>
      </c>
      <c r="D1486">
        <v>2</v>
      </c>
      <c r="E1486" t="s">
        <v>2730</v>
      </c>
      <c r="F1486">
        <v>2570</v>
      </c>
      <c r="G1486">
        <v>230</v>
      </c>
      <c r="H1486" t="s">
        <v>47</v>
      </c>
      <c r="I1486" t="s">
        <v>2731</v>
      </c>
      <c r="J1486" t="s">
        <v>2732</v>
      </c>
      <c r="K1486" t="s">
        <v>2733</v>
      </c>
      <c r="L1486" t="s">
        <v>2734</v>
      </c>
      <c r="M1486" t="s">
        <v>2735</v>
      </c>
      <c r="N1486" t="s">
        <v>23</v>
      </c>
      <c r="O1486" t="s">
        <v>48</v>
      </c>
      <c r="P1486" t="s">
        <v>49</v>
      </c>
      <c r="Q1486" t="s">
        <v>50</v>
      </c>
      <c r="R1486" t="s">
        <v>24</v>
      </c>
      <c r="S1486" t="s">
        <v>2736</v>
      </c>
      <c r="T1486" t="s">
        <v>2735</v>
      </c>
    </row>
    <row r="1487" spans="1:20" x14ac:dyDescent="0.25">
      <c r="A1487" t="s">
        <v>38</v>
      </c>
      <c r="B1487" t="s">
        <v>39</v>
      </c>
      <c r="C1487">
        <v>54.5</v>
      </c>
      <c r="D1487">
        <v>2</v>
      </c>
      <c r="E1487" t="s">
        <v>2730</v>
      </c>
      <c r="F1487">
        <v>2570</v>
      </c>
      <c r="G1487">
        <v>230</v>
      </c>
      <c r="H1487" t="s">
        <v>47</v>
      </c>
      <c r="I1487" t="s">
        <v>2731</v>
      </c>
      <c r="J1487" t="s">
        <v>2732</v>
      </c>
      <c r="K1487" t="s">
        <v>2733</v>
      </c>
      <c r="L1487" t="s">
        <v>2734</v>
      </c>
      <c r="M1487" t="s">
        <v>2735</v>
      </c>
      <c r="N1487" t="s">
        <v>23</v>
      </c>
      <c r="O1487" t="s">
        <v>48</v>
      </c>
      <c r="P1487" t="s">
        <v>49</v>
      </c>
      <c r="Q1487" t="s">
        <v>50</v>
      </c>
      <c r="R1487" t="s">
        <v>24</v>
      </c>
      <c r="S1487" t="s">
        <v>2736</v>
      </c>
      <c r="T1487" t="s">
        <v>2735</v>
      </c>
    </row>
    <row r="1488" spans="1:20" x14ac:dyDescent="0.25">
      <c r="A1488" t="s">
        <v>190</v>
      </c>
      <c r="B1488" t="s">
        <v>2737</v>
      </c>
      <c r="C1488">
        <v>10</v>
      </c>
      <c r="D1488">
        <v>10</v>
      </c>
      <c r="E1488" t="s">
        <v>2730</v>
      </c>
      <c r="F1488">
        <v>2570</v>
      </c>
      <c r="G1488">
        <v>230</v>
      </c>
      <c r="H1488" t="s">
        <v>47</v>
      </c>
      <c r="I1488" t="s">
        <v>2731</v>
      </c>
      <c r="J1488" t="s">
        <v>2732</v>
      </c>
      <c r="K1488" t="s">
        <v>2733</v>
      </c>
      <c r="L1488" t="s">
        <v>2734</v>
      </c>
      <c r="M1488" t="s">
        <v>2735</v>
      </c>
      <c r="N1488" t="s">
        <v>23</v>
      </c>
      <c r="O1488" t="s">
        <v>48</v>
      </c>
      <c r="P1488" t="s">
        <v>49</v>
      </c>
      <c r="Q1488" t="s">
        <v>50</v>
      </c>
      <c r="R1488" t="s">
        <v>24</v>
      </c>
      <c r="S1488" t="s">
        <v>2736</v>
      </c>
      <c r="T1488" t="s">
        <v>2735</v>
      </c>
    </row>
    <row r="1489" spans="1:20" x14ac:dyDescent="0.25">
      <c r="A1489" t="s">
        <v>115</v>
      </c>
      <c r="B1489" t="s">
        <v>116</v>
      </c>
      <c r="C1489">
        <v>33.333333333333336</v>
      </c>
      <c r="D1489">
        <v>12</v>
      </c>
      <c r="E1489" t="s">
        <v>2738</v>
      </c>
      <c r="F1489">
        <v>339.5</v>
      </c>
      <c r="G1489">
        <v>55</v>
      </c>
      <c r="H1489" t="s">
        <v>1238</v>
      </c>
      <c r="I1489" t="s">
        <v>2739</v>
      </c>
      <c r="J1489" t="s">
        <v>2740</v>
      </c>
      <c r="K1489" t="s">
        <v>2741</v>
      </c>
      <c r="L1489" t="s">
        <v>2742</v>
      </c>
      <c r="M1489" t="s">
        <v>2743</v>
      </c>
      <c r="N1489" t="s">
        <v>23</v>
      </c>
      <c r="O1489" t="s">
        <v>48</v>
      </c>
      <c r="P1489" t="s">
        <v>49</v>
      </c>
      <c r="Q1489" t="s">
        <v>50</v>
      </c>
      <c r="R1489" t="s">
        <v>24</v>
      </c>
      <c r="S1489" t="s">
        <v>2744</v>
      </c>
      <c r="T1489" t="s">
        <v>2743</v>
      </c>
    </row>
    <row r="1490" spans="1:20" x14ac:dyDescent="0.25">
      <c r="A1490" t="s">
        <v>150</v>
      </c>
      <c r="B1490" t="s">
        <v>151</v>
      </c>
      <c r="C1490">
        <v>50</v>
      </c>
      <c r="D1490">
        <v>1</v>
      </c>
      <c r="E1490" t="s">
        <v>2745</v>
      </c>
      <c r="F1490">
        <v>200</v>
      </c>
      <c r="G1490">
        <v>0</v>
      </c>
      <c r="H1490" t="s">
        <v>47</v>
      </c>
      <c r="I1490" t="s">
        <v>2746</v>
      </c>
      <c r="J1490" t="s">
        <v>1268</v>
      </c>
      <c r="K1490" t="s">
        <v>23</v>
      </c>
      <c r="L1490" t="s">
        <v>24</v>
      </c>
      <c r="M1490" t="s">
        <v>2747</v>
      </c>
      <c r="N1490" t="s">
        <v>23</v>
      </c>
      <c r="O1490" t="s">
        <v>25</v>
      </c>
      <c r="P1490" t="s">
        <v>26</v>
      </c>
      <c r="Q1490" t="s">
        <v>27</v>
      </c>
      <c r="R1490" t="s">
        <v>24</v>
      </c>
      <c r="S1490" t="s">
        <v>23</v>
      </c>
      <c r="T1490" t="s">
        <v>2747</v>
      </c>
    </row>
    <row r="1491" spans="1:20" x14ac:dyDescent="0.25">
      <c r="A1491" t="s">
        <v>148</v>
      </c>
      <c r="B1491" t="s">
        <v>149</v>
      </c>
      <c r="C1491">
        <v>50</v>
      </c>
      <c r="D1491">
        <v>1</v>
      </c>
      <c r="E1491" t="s">
        <v>2745</v>
      </c>
      <c r="F1491">
        <v>200</v>
      </c>
      <c r="G1491">
        <v>0</v>
      </c>
      <c r="H1491" t="s">
        <v>47</v>
      </c>
      <c r="I1491" t="s">
        <v>2746</v>
      </c>
      <c r="J1491" t="s">
        <v>1268</v>
      </c>
      <c r="K1491" t="s">
        <v>23</v>
      </c>
      <c r="L1491" t="s">
        <v>24</v>
      </c>
      <c r="M1491" t="s">
        <v>2747</v>
      </c>
      <c r="N1491" t="s">
        <v>23</v>
      </c>
      <c r="O1491" t="s">
        <v>25</v>
      </c>
      <c r="P1491" t="s">
        <v>26</v>
      </c>
      <c r="Q1491" t="s">
        <v>27</v>
      </c>
      <c r="R1491" t="s">
        <v>24</v>
      </c>
      <c r="S1491" t="s">
        <v>23</v>
      </c>
      <c r="T1491" t="s">
        <v>2747</v>
      </c>
    </row>
    <row r="1492" spans="1:20" x14ac:dyDescent="0.25">
      <c r="A1492" t="s">
        <v>152</v>
      </c>
      <c r="B1492" t="s">
        <v>153</v>
      </c>
      <c r="C1492">
        <v>50</v>
      </c>
      <c r="D1492">
        <v>1</v>
      </c>
      <c r="E1492" t="s">
        <v>2745</v>
      </c>
      <c r="F1492">
        <v>200</v>
      </c>
      <c r="G1492">
        <v>0</v>
      </c>
      <c r="H1492" t="s">
        <v>47</v>
      </c>
      <c r="I1492" t="s">
        <v>2746</v>
      </c>
      <c r="J1492" t="s">
        <v>1268</v>
      </c>
      <c r="K1492" t="s">
        <v>23</v>
      </c>
      <c r="L1492" t="s">
        <v>24</v>
      </c>
      <c r="M1492" t="s">
        <v>2747</v>
      </c>
      <c r="N1492" t="s">
        <v>23</v>
      </c>
      <c r="O1492" t="s">
        <v>25</v>
      </c>
      <c r="P1492" t="s">
        <v>26</v>
      </c>
      <c r="Q1492" t="s">
        <v>27</v>
      </c>
      <c r="R1492" t="s">
        <v>24</v>
      </c>
      <c r="S1492" t="s">
        <v>23</v>
      </c>
      <c r="T1492" t="s">
        <v>2747</v>
      </c>
    </row>
    <row r="1493" spans="1:20" x14ac:dyDescent="0.25">
      <c r="A1493" t="s">
        <v>34</v>
      </c>
      <c r="B1493" t="s">
        <v>35</v>
      </c>
      <c r="C1493">
        <v>50</v>
      </c>
      <c r="D1493">
        <v>1</v>
      </c>
      <c r="E1493" t="s">
        <v>2745</v>
      </c>
      <c r="F1493">
        <v>200</v>
      </c>
      <c r="G1493">
        <v>0</v>
      </c>
      <c r="H1493" t="s">
        <v>47</v>
      </c>
      <c r="I1493" t="s">
        <v>2746</v>
      </c>
      <c r="J1493" t="s">
        <v>1268</v>
      </c>
      <c r="K1493" t="s">
        <v>23</v>
      </c>
      <c r="L1493" t="s">
        <v>24</v>
      </c>
      <c r="M1493" t="s">
        <v>2747</v>
      </c>
      <c r="N1493" t="s">
        <v>23</v>
      </c>
      <c r="O1493" t="s">
        <v>25</v>
      </c>
      <c r="P1493" t="s">
        <v>26</v>
      </c>
      <c r="Q1493" t="s">
        <v>27</v>
      </c>
      <c r="R1493" t="s">
        <v>24</v>
      </c>
      <c r="S1493" t="s">
        <v>23</v>
      </c>
      <c r="T1493" t="s">
        <v>2747</v>
      </c>
    </row>
    <row r="1494" spans="1:20" x14ac:dyDescent="0.25">
      <c r="A1494" t="s">
        <v>38</v>
      </c>
      <c r="B1494" t="s">
        <v>39</v>
      </c>
      <c r="C1494">
        <v>50</v>
      </c>
      <c r="D1494">
        <v>1</v>
      </c>
      <c r="E1494" t="s">
        <v>2745</v>
      </c>
      <c r="F1494">
        <v>200</v>
      </c>
      <c r="G1494">
        <v>0</v>
      </c>
      <c r="H1494" t="s">
        <v>47</v>
      </c>
      <c r="I1494" t="s">
        <v>2746</v>
      </c>
      <c r="J1494" t="s">
        <v>1268</v>
      </c>
      <c r="K1494" t="s">
        <v>23</v>
      </c>
      <c r="L1494" t="s">
        <v>24</v>
      </c>
      <c r="M1494" t="s">
        <v>2747</v>
      </c>
      <c r="N1494" t="s">
        <v>23</v>
      </c>
      <c r="O1494" t="s">
        <v>25</v>
      </c>
      <c r="P1494" t="s">
        <v>26</v>
      </c>
      <c r="Q1494" t="s">
        <v>27</v>
      </c>
      <c r="R1494" t="s">
        <v>24</v>
      </c>
      <c r="S1494" t="s">
        <v>23</v>
      </c>
      <c r="T1494" t="s">
        <v>2747</v>
      </c>
    </row>
    <row r="1495" spans="1:20" x14ac:dyDescent="0.25">
      <c r="A1495" t="s">
        <v>36</v>
      </c>
      <c r="B1495" t="s">
        <v>37</v>
      </c>
      <c r="C1495">
        <v>50</v>
      </c>
      <c r="D1495">
        <v>1</v>
      </c>
      <c r="E1495" t="s">
        <v>2745</v>
      </c>
      <c r="F1495">
        <v>200</v>
      </c>
      <c r="G1495">
        <v>0</v>
      </c>
      <c r="H1495" t="s">
        <v>47</v>
      </c>
      <c r="I1495" t="s">
        <v>2746</v>
      </c>
      <c r="J1495" t="s">
        <v>1268</v>
      </c>
      <c r="K1495" t="s">
        <v>23</v>
      </c>
      <c r="L1495" t="s">
        <v>24</v>
      </c>
      <c r="M1495" t="s">
        <v>2747</v>
      </c>
      <c r="N1495" t="s">
        <v>23</v>
      </c>
      <c r="O1495" t="s">
        <v>25</v>
      </c>
      <c r="P1495" t="s">
        <v>26</v>
      </c>
      <c r="Q1495" t="s">
        <v>27</v>
      </c>
      <c r="R1495" t="s">
        <v>24</v>
      </c>
      <c r="S1495" t="s">
        <v>23</v>
      </c>
      <c r="T1495" t="s">
        <v>2747</v>
      </c>
    </row>
    <row r="1496" spans="1:20" x14ac:dyDescent="0.25">
      <c r="A1496" t="s">
        <v>46</v>
      </c>
      <c r="B1496" t="s">
        <v>56</v>
      </c>
      <c r="C1496">
        <v>66.333333333333329</v>
      </c>
      <c r="D1496">
        <v>3</v>
      </c>
      <c r="E1496" t="s">
        <v>2748</v>
      </c>
      <c r="F1496">
        <v>145.69999999999999</v>
      </c>
      <c r="G1496">
        <v>0</v>
      </c>
      <c r="H1496" t="s">
        <v>684</v>
      </c>
      <c r="I1496" t="s">
        <v>2749</v>
      </c>
      <c r="J1496" t="s">
        <v>2750</v>
      </c>
      <c r="K1496" t="s">
        <v>1258</v>
      </c>
      <c r="L1496" t="s">
        <v>2751</v>
      </c>
      <c r="M1496" t="s">
        <v>2747</v>
      </c>
      <c r="N1496" t="s">
        <v>23</v>
      </c>
      <c r="O1496" t="s">
        <v>48</v>
      </c>
      <c r="P1496" t="s">
        <v>49</v>
      </c>
      <c r="Q1496" t="s">
        <v>50</v>
      </c>
      <c r="R1496" t="s">
        <v>24</v>
      </c>
      <c r="S1496" t="s">
        <v>2752</v>
      </c>
      <c r="T1496" t="s">
        <v>2747</v>
      </c>
    </row>
    <row r="1497" spans="1:20" x14ac:dyDescent="0.25">
      <c r="A1497" t="s">
        <v>115</v>
      </c>
      <c r="B1497" t="s">
        <v>116</v>
      </c>
      <c r="C1497">
        <v>30</v>
      </c>
      <c r="D1497">
        <v>12</v>
      </c>
      <c r="E1497" t="s">
        <v>2753</v>
      </c>
      <c r="F1497">
        <v>243.69</v>
      </c>
      <c r="G1497">
        <v>0</v>
      </c>
      <c r="H1497" t="s">
        <v>1247</v>
      </c>
      <c r="I1497" t="s">
        <v>2754</v>
      </c>
      <c r="J1497" t="s">
        <v>2755</v>
      </c>
      <c r="K1497" t="s">
        <v>2756</v>
      </c>
      <c r="L1497" t="s">
        <v>2757</v>
      </c>
      <c r="M1497" t="s">
        <v>2747</v>
      </c>
      <c r="N1497" t="s">
        <v>23</v>
      </c>
      <c r="O1497" t="s">
        <v>48</v>
      </c>
      <c r="P1497" t="s">
        <v>49</v>
      </c>
      <c r="Q1497" t="s">
        <v>50</v>
      </c>
      <c r="R1497" t="s">
        <v>24</v>
      </c>
      <c r="S1497" t="s">
        <v>2758</v>
      </c>
      <c r="T1497" t="s">
        <v>2747</v>
      </c>
    </row>
    <row r="1498" spans="1:20" x14ac:dyDescent="0.25">
      <c r="A1498" t="s">
        <v>46</v>
      </c>
      <c r="B1498" t="s">
        <v>56</v>
      </c>
      <c r="C1498">
        <v>69.900000000000006</v>
      </c>
      <c r="D1498">
        <v>10</v>
      </c>
      <c r="E1498" t="s">
        <v>2759</v>
      </c>
      <c r="F1498">
        <v>912.49</v>
      </c>
      <c r="G1498">
        <v>39</v>
      </c>
      <c r="H1498" t="s">
        <v>684</v>
      </c>
      <c r="I1498" t="s">
        <v>2760</v>
      </c>
      <c r="J1498" t="s">
        <v>2761</v>
      </c>
      <c r="K1498" t="s">
        <v>1318</v>
      </c>
      <c r="L1498" t="s">
        <v>2762</v>
      </c>
      <c r="M1498" t="s">
        <v>2763</v>
      </c>
      <c r="N1498" t="s">
        <v>23</v>
      </c>
      <c r="O1498" t="s">
        <v>48</v>
      </c>
      <c r="P1498" t="s">
        <v>49</v>
      </c>
      <c r="Q1498" t="s">
        <v>50</v>
      </c>
      <c r="R1498" t="s">
        <v>24</v>
      </c>
      <c r="S1498" t="s">
        <v>2764</v>
      </c>
      <c r="T1498" t="s">
        <v>2763</v>
      </c>
    </row>
    <row r="1499" spans="1:20" x14ac:dyDescent="0.25">
      <c r="A1499" t="s">
        <v>46</v>
      </c>
      <c r="B1499" t="s">
        <v>56</v>
      </c>
      <c r="C1499">
        <v>69.900000000000006</v>
      </c>
      <c r="D1499">
        <v>10</v>
      </c>
      <c r="E1499" t="s">
        <v>2759</v>
      </c>
      <c r="F1499">
        <v>912.49</v>
      </c>
      <c r="G1499">
        <v>39</v>
      </c>
      <c r="H1499" t="s">
        <v>684</v>
      </c>
      <c r="I1499" t="s">
        <v>2760</v>
      </c>
      <c r="J1499" t="s">
        <v>2761</v>
      </c>
      <c r="K1499" t="s">
        <v>1318</v>
      </c>
      <c r="L1499" t="s">
        <v>2762</v>
      </c>
      <c r="M1499" t="s">
        <v>2763</v>
      </c>
      <c r="N1499" t="s">
        <v>23</v>
      </c>
      <c r="O1499" t="s">
        <v>48</v>
      </c>
      <c r="P1499" t="s">
        <v>49</v>
      </c>
      <c r="Q1499" t="s">
        <v>50</v>
      </c>
      <c r="R1499" t="s">
        <v>24</v>
      </c>
      <c r="S1499" t="s">
        <v>2764</v>
      </c>
      <c r="T1499" t="s">
        <v>2763</v>
      </c>
    </row>
    <row r="1500" spans="1:20" x14ac:dyDescent="0.25">
      <c r="A1500" t="s">
        <v>46</v>
      </c>
      <c r="B1500" t="s">
        <v>56</v>
      </c>
      <c r="C1500">
        <v>66.333333333333329</v>
      </c>
      <c r="D1500">
        <v>3</v>
      </c>
      <c r="E1500" t="s">
        <v>2765</v>
      </c>
      <c r="F1500">
        <v>225</v>
      </c>
      <c r="G1500">
        <v>0</v>
      </c>
      <c r="H1500" t="s">
        <v>22</v>
      </c>
      <c r="I1500" t="s">
        <v>2766</v>
      </c>
      <c r="J1500" t="s">
        <v>2767</v>
      </c>
      <c r="K1500" t="s">
        <v>2768</v>
      </c>
      <c r="L1500" t="s">
        <v>1262</v>
      </c>
      <c r="M1500" t="s">
        <v>2769</v>
      </c>
      <c r="N1500" t="s">
        <v>23</v>
      </c>
      <c r="O1500" t="s">
        <v>63</v>
      </c>
      <c r="P1500" t="s">
        <v>54</v>
      </c>
      <c r="Q1500" t="s">
        <v>55</v>
      </c>
      <c r="R1500" t="s">
        <v>24</v>
      </c>
      <c r="S1500" t="s">
        <v>2770</v>
      </c>
      <c r="T1500" t="s">
        <v>2771</v>
      </c>
    </row>
    <row r="1501" spans="1:20" x14ac:dyDescent="0.25">
      <c r="A1501" t="s">
        <v>46</v>
      </c>
      <c r="B1501" t="s">
        <v>56</v>
      </c>
      <c r="C1501">
        <v>66.333333333333329</v>
      </c>
      <c r="D1501">
        <v>3</v>
      </c>
      <c r="E1501" t="s">
        <v>2772</v>
      </c>
      <c r="F1501">
        <v>124.84</v>
      </c>
      <c r="G1501">
        <v>5</v>
      </c>
      <c r="H1501" t="s">
        <v>684</v>
      </c>
      <c r="I1501" t="s">
        <v>2773</v>
      </c>
      <c r="J1501" t="s">
        <v>2774</v>
      </c>
      <c r="K1501" t="s">
        <v>2684</v>
      </c>
      <c r="L1501" t="s">
        <v>2775</v>
      </c>
      <c r="M1501" t="s">
        <v>2776</v>
      </c>
      <c r="N1501" t="s">
        <v>23</v>
      </c>
      <c r="O1501" t="s">
        <v>48</v>
      </c>
      <c r="P1501" t="s">
        <v>49</v>
      </c>
      <c r="Q1501" t="s">
        <v>50</v>
      </c>
      <c r="R1501" t="s">
        <v>24</v>
      </c>
      <c r="S1501" t="s">
        <v>2777</v>
      </c>
      <c r="T1501" t="s">
        <v>2776</v>
      </c>
    </row>
    <row r="1502" spans="1:20" x14ac:dyDescent="0.25">
      <c r="A1502" t="s">
        <v>36</v>
      </c>
      <c r="B1502" t="s">
        <v>37</v>
      </c>
      <c r="C1502">
        <v>33</v>
      </c>
      <c r="D1502">
        <v>1</v>
      </c>
      <c r="E1502" t="s">
        <v>2778</v>
      </c>
      <c r="F1502">
        <v>274.83999999999997</v>
      </c>
      <c r="G1502">
        <v>5</v>
      </c>
      <c r="H1502" t="s">
        <v>1166</v>
      </c>
      <c r="I1502" t="s">
        <v>2760</v>
      </c>
      <c r="J1502" t="s">
        <v>2761</v>
      </c>
      <c r="K1502" t="s">
        <v>1318</v>
      </c>
      <c r="L1502" t="s">
        <v>2762</v>
      </c>
      <c r="M1502" t="s">
        <v>2779</v>
      </c>
      <c r="N1502" t="s">
        <v>23</v>
      </c>
      <c r="O1502" t="s">
        <v>48</v>
      </c>
      <c r="P1502" t="s">
        <v>49</v>
      </c>
      <c r="Q1502" t="s">
        <v>50</v>
      </c>
      <c r="R1502" t="s">
        <v>24</v>
      </c>
      <c r="S1502" t="s">
        <v>2780</v>
      </c>
      <c r="T1502" t="s">
        <v>2779</v>
      </c>
    </row>
    <row r="1503" spans="1:20" x14ac:dyDescent="0.25">
      <c r="A1503" t="s">
        <v>34</v>
      </c>
      <c r="B1503" t="s">
        <v>35</v>
      </c>
      <c r="C1503">
        <v>33</v>
      </c>
      <c r="D1503">
        <v>1</v>
      </c>
      <c r="E1503" t="s">
        <v>2778</v>
      </c>
      <c r="F1503">
        <v>274.83999999999997</v>
      </c>
      <c r="G1503">
        <v>5</v>
      </c>
      <c r="H1503" t="s">
        <v>1166</v>
      </c>
      <c r="I1503" t="s">
        <v>2760</v>
      </c>
      <c r="J1503" t="s">
        <v>2761</v>
      </c>
      <c r="K1503" t="s">
        <v>1318</v>
      </c>
      <c r="L1503" t="s">
        <v>2762</v>
      </c>
      <c r="M1503" t="s">
        <v>2779</v>
      </c>
      <c r="N1503" t="s">
        <v>23</v>
      </c>
      <c r="O1503" t="s">
        <v>48</v>
      </c>
      <c r="P1503" t="s">
        <v>49</v>
      </c>
      <c r="Q1503" t="s">
        <v>50</v>
      </c>
      <c r="R1503" t="s">
        <v>24</v>
      </c>
      <c r="S1503" t="s">
        <v>2780</v>
      </c>
      <c r="T1503" t="s">
        <v>2779</v>
      </c>
    </row>
    <row r="1504" spans="1:20" x14ac:dyDescent="0.25">
      <c r="A1504" t="s">
        <v>38</v>
      </c>
      <c r="B1504" t="s">
        <v>39</v>
      </c>
      <c r="C1504">
        <v>34</v>
      </c>
      <c r="D1504">
        <v>1</v>
      </c>
      <c r="E1504" t="s">
        <v>2778</v>
      </c>
      <c r="F1504">
        <v>274.83999999999997</v>
      </c>
      <c r="G1504">
        <v>5</v>
      </c>
      <c r="H1504" t="s">
        <v>1166</v>
      </c>
      <c r="I1504" t="s">
        <v>2760</v>
      </c>
      <c r="J1504" t="s">
        <v>2761</v>
      </c>
      <c r="K1504" t="s">
        <v>1318</v>
      </c>
      <c r="L1504" t="s">
        <v>2762</v>
      </c>
      <c r="M1504" t="s">
        <v>2779</v>
      </c>
      <c r="N1504" t="s">
        <v>23</v>
      </c>
      <c r="O1504" t="s">
        <v>48</v>
      </c>
      <c r="P1504" t="s">
        <v>49</v>
      </c>
      <c r="Q1504" t="s">
        <v>50</v>
      </c>
      <c r="R1504" t="s">
        <v>24</v>
      </c>
      <c r="S1504" t="s">
        <v>2780</v>
      </c>
      <c r="T1504" t="s">
        <v>2779</v>
      </c>
    </row>
    <row r="1505" spans="1:20" x14ac:dyDescent="0.25">
      <c r="A1505" t="s">
        <v>36</v>
      </c>
      <c r="B1505" t="s">
        <v>37</v>
      </c>
      <c r="C1505">
        <v>33</v>
      </c>
      <c r="D1505">
        <v>1</v>
      </c>
      <c r="E1505" t="s">
        <v>2778</v>
      </c>
      <c r="F1505">
        <v>274.83999999999997</v>
      </c>
      <c r="G1505">
        <v>5</v>
      </c>
      <c r="H1505" t="s">
        <v>1166</v>
      </c>
      <c r="I1505" t="s">
        <v>2760</v>
      </c>
      <c r="J1505" t="s">
        <v>2761</v>
      </c>
      <c r="K1505" t="s">
        <v>1318</v>
      </c>
      <c r="L1505" t="s">
        <v>2762</v>
      </c>
      <c r="M1505" t="s">
        <v>2779</v>
      </c>
      <c r="N1505" t="s">
        <v>23</v>
      </c>
      <c r="O1505" t="s">
        <v>48</v>
      </c>
      <c r="P1505" t="s">
        <v>49</v>
      </c>
      <c r="Q1505" t="s">
        <v>50</v>
      </c>
      <c r="R1505" t="s">
        <v>24</v>
      </c>
      <c r="S1505" t="s">
        <v>2780</v>
      </c>
      <c r="T1505" t="s">
        <v>2779</v>
      </c>
    </row>
    <row r="1506" spans="1:20" x14ac:dyDescent="0.25">
      <c r="A1506" t="s">
        <v>34</v>
      </c>
      <c r="B1506" t="s">
        <v>35</v>
      </c>
      <c r="C1506">
        <v>33</v>
      </c>
      <c r="D1506">
        <v>1</v>
      </c>
      <c r="E1506" t="s">
        <v>2778</v>
      </c>
      <c r="F1506">
        <v>274.83999999999997</v>
      </c>
      <c r="G1506">
        <v>5</v>
      </c>
      <c r="H1506" t="s">
        <v>1166</v>
      </c>
      <c r="I1506" t="s">
        <v>2760</v>
      </c>
      <c r="J1506" t="s">
        <v>2761</v>
      </c>
      <c r="K1506" t="s">
        <v>1318</v>
      </c>
      <c r="L1506" t="s">
        <v>2762</v>
      </c>
      <c r="M1506" t="s">
        <v>2779</v>
      </c>
      <c r="N1506" t="s">
        <v>23</v>
      </c>
      <c r="O1506" t="s">
        <v>48</v>
      </c>
      <c r="P1506" t="s">
        <v>49</v>
      </c>
      <c r="Q1506" t="s">
        <v>50</v>
      </c>
      <c r="R1506" t="s">
        <v>24</v>
      </c>
      <c r="S1506" t="s">
        <v>2780</v>
      </c>
      <c r="T1506" t="s">
        <v>2779</v>
      </c>
    </row>
    <row r="1507" spans="1:20" x14ac:dyDescent="0.25">
      <c r="A1507" t="s">
        <v>38</v>
      </c>
      <c r="B1507" t="s">
        <v>39</v>
      </c>
      <c r="C1507">
        <v>34</v>
      </c>
      <c r="D1507">
        <v>1</v>
      </c>
      <c r="E1507" t="s">
        <v>2778</v>
      </c>
      <c r="F1507">
        <v>274.83999999999997</v>
      </c>
      <c r="G1507">
        <v>5</v>
      </c>
      <c r="H1507" t="s">
        <v>1166</v>
      </c>
      <c r="I1507" t="s">
        <v>2760</v>
      </c>
      <c r="J1507" t="s">
        <v>2761</v>
      </c>
      <c r="K1507" t="s">
        <v>1318</v>
      </c>
      <c r="L1507" t="s">
        <v>2762</v>
      </c>
      <c r="M1507" t="s">
        <v>2779</v>
      </c>
      <c r="N1507" t="s">
        <v>23</v>
      </c>
      <c r="O1507" t="s">
        <v>48</v>
      </c>
      <c r="P1507" t="s">
        <v>49</v>
      </c>
      <c r="Q1507" t="s">
        <v>50</v>
      </c>
      <c r="R1507" t="s">
        <v>24</v>
      </c>
      <c r="S1507" t="s">
        <v>2780</v>
      </c>
      <c r="T1507" t="s">
        <v>2779</v>
      </c>
    </row>
    <row r="1508" spans="1:20" x14ac:dyDescent="0.25">
      <c r="A1508" t="s">
        <v>36</v>
      </c>
      <c r="B1508" t="s">
        <v>37</v>
      </c>
      <c r="C1508">
        <v>33</v>
      </c>
      <c r="D1508">
        <v>1</v>
      </c>
      <c r="E1508" t="s">
        <v>2778</v>
      </c>
      <c r="F1508">
        <v>274.83999999999997</v>
      </c>
      <c r="G1508">
        <v>5</v>
      </c>
      <c r="H1508" t="s">
        <v>1166</v>
      </c>
      <c r="I1508" t="s">
        <v>2760</v>
      </c>
      <c r="J1508" t="s">
        <v>2761</v>
      </c>
      <c r="K1508" t="s">
        <v>1318</v>
      </c>
      <c r="L1508" t="s">
        <v>2762</v>
      </c>
      <c r="M1508" t="s">
        <v>2779</v>
      </c>
      <c r="N1508" t="s">
        <v>23</v>
      </c>
      <c r="O1508" t="s">
        <v>48</v>
      </c>
      <c r="P1508" t="s">
        <v>49</v>
      </c>
      <c r="Q1508" t="s">
        <v>50</v>
      </c>
      <c r="R1508" t="s">
        <v>24</v>
      </c>
      <c r="S1508" t="s">
        <v>2780</v>
      </c>
      <c r="T1508" t="s">
        <v>2779</v>
      </c>
    </row>
    <row r="1509" spans="1:20" x14ac:dyDescent="0.25">
      <c r="A1509" t="s">
        <v>34</v>
      </c>
      <c r="B1509" t="s">
        <v>35</v>
      </c>
      <c r="C1509">
        <v>33</v>
      </c>
      <c r="D1509">
        <v>1</v>
      </c>
      <c r="E1509" t="s">
        <v>2778</v>
      </c>
      <c r="F1509">
        <v>274.83999999999997</v>
      </c>
      <c r="G1509">
        <v>5</v>
      </c>
      <c r="H1509" t="s">
        <v>1166</v>
      </c>
      <c r="I1509" t="s">
        <v>2760</v>
      </c>
      <c r="J1509" t="s">
        <v>2761</v>
      </c>
      <c r="K1509" t="s">
        <v>1318</v>
      </c>
      <c r="L1509" t="s">
        <v>2762</v>
      </c>
      <c r="M1509" t="s">
        <v>2779</v>
      </c>
      <c r="N1509" t="s">
        <v>23</v>
      </c>
      <c r="O1509" t="s">
        <v>48</v>
      </c>
      <c r="P1509" t="s">
        <v>49</v>
      </c>
      <c r="Q1509" t="s">
        <v>50</v>
      </c>
      <c r="R1509" t="s">
        <v>24</v>
      </c>
      <c r="S1509" t="s">
        <v>2780</v>
      </c>
      <c r="T1509" t="s">
        <v>2779</v>
      </c>
    </row>
    <row r="1510" spans="1:20" x14ac:dyDescent="0.25">
      <c r="A1510" t="s">
        <v>38</v>
      </c>
      <c r="B1510" t="s">
        <v>39</v>
      </c>
      <c r="C1510">
        <v>34</v>
      </c>
      <c r="D1510">
        <v>1</v>
      </c>
      <c r="E1510" t="s">
        <v>2778</v>
      </c>
      <c r="F1510">
        <v>274.83999999999997</v>
      </c>
      <c r="G1510">
        <v>5</v>
      </c>
      <c r="H1510" t="s">
        <v>1166</v>
      </c>
      <c r="I1510" t="s">
        <v>2760</v>
      </c>
      <c r="J1510" t="s">
        <v>2761</v>
      </c>
      <c r="K1510" t="s">
        <v>1318</v>
      </c>
      <c r="L1510" t="s">
        <v>2762</v>
      </c>
      <c r="M1510" t="s">
        <v>2779</v>
      </c>
      <c r="N1510" t="s">
        <v>23</v>
      </c>
      <c r="O1510" t="s">
        <v>48</v>
      </c>
      <c r="P1510" t="s">
        <v>49</v>
      </c>
      <c r="Q1510" t="s">
        <v>50</v>
      </c>
      <c r="R1510" t="s">
        <v>24</v>
      </c>
      <c r="S1510" t="s">
        <v>2780</v>
      </c>
      <c r="T1510" t="s">
        <v>2779</v>
      </c>
    </row>
    <row r="1511" spans="1:20" x14ac:dyDescent="0.25">
      <c r="A1511" t="s">
        <v>110</v>
      </c>
      <c r="B1511" t="s">
        <v>1205</v>
      </c>
      <c r="C1511">
        <v>66</v>
      </c>
      <c r="D1511">
        <v>1</v>
      </c>
      <c r="E1511" t="s">
        <v>2781</v>
      </c>
      <c r="F1511">
        <v>95.02</v>
      </c>
      <c r="G1511">
        <v>0</v>
      </c>
      <c r="H1511" t="s">
        <v>684</v>
      </c>
      <c r="I1511" t="s">
        <v>2782</v>
      </c>
      <c r="J1511" t="s">
        <v>2783</v>
      </c>
      <c r="K1511" t="s">
        <v>2784</v>
      </c>
      <c r="L1511" t="s">
        <v>2785</v>
      </c>
      <c r="M1511" t="s">
        <v>2786</v>
      </c>
      <c r="N1511" t="s">
        <v>23</v>
      </c>
      <c r="O1511" t="s">
        <v>48</v>
      </c>
      <c r="P1511" t="s">
        <v>49</v>
      </c>
      <c r="Q1511" t="s">
        <v>50</v>
      </c>
      <c r="R1511" t="s">
        <v>24</v>
      </c>
      <c r="S1511" t="s">
        <v>2787</v>
      </c>
      <c r="T1511" t="s">
        <v>2786</v>
      </c>
    </row>
    <row r="1512" spans="1:20" x14ac:dyDescent="0.25">
      <c r="A1512" t="s">
        <v>111</v>
      </c>
      <c r="B1512" t="s">
        <v>112</v>
      </c>
      <c r="C1512">
        <v>66</v>
      </c>
      <c r="D1512">
        <v>1</v>
      </c>
      <c r="E1512" t="s">
        <v>2781</v>
      </c>
      <c r="F1512">
        <v>95.02</v>
      </c>
      <c r="G1512">
        <v>0</v>
      </c>
      <c r="H1512" t="s">
        <v>684</v>
      </c>
      <c r="I1512" t="s">
        <v>2782</v>
      </c>
      <c r="J1512" t="s">
        <v>2783</v>
      </c>
      <c r="K1512" t="s">
        <v>2784</v>
      </c>
      <c r="L1512" t="s">
        <v>2785</v>
      </c>
      <c r="M1512" t="s">
        <v>2786</v>
      </c>
      <c r="N1512" t="s">
        <v>23</v>
      </c>
      <c r="O1512" t="s">
        <v>48</v>
      </c>
      <c r="P1512" t="s">
        <v>49</v>
      </c>
      <c r="Q1512" t="s">
        <v>50</v>
      </c>
      <c r="R1512" t="s">
        <v>24</v>
      </c>
      <c r="S1512" t="s">
        <v>2787</v>
      </c>
      <c r="T1512" t="s">
        <v>2786</v>
      </c>
    </row>
    <row r="1513" spans="1:20" x14ac:dyDescent="0.25">
      <c r="A1513" t="s">
        <v>46</v>
      </c>
      <c r="B1513" t="s">
        <v>56</v>
      </c>
      <c r="C1513">
        <v>67</v>
      </c>
      <c r="D1513">
        <v>1</v>
      </c>
      <c r="E1513" t="s">
        <v>2781</v>
      </c>
      <c r="F1513">
        <v>95.02</v>
      </c>
      <c r="G1513">
        <v>0</v>
      </c>
      <c r="H1513" t="s">
        <v>684</v>
      </c>
      <c r="I1513" t="s">
        <v>2782</v>
      </c>
      <c r="J1513" t="s">
        <v>2783</v>
      </c>
      <c r="K1513" t="s">
        <v>2784</v>
      </c>
      <c r="L1513" t="s">
        <v>2785</v>
      </c>
      <c r="M1513" t="s">
        <v>2786</v>
      </c>
      <c r="N1513" t="s">
        <v>23</v>
      </c>
      <c r="O1513" t="s">
        <v>48</v>
      </c>
      <c r="P1513" t="s">
        <v>49</v>
      </c>
      <c r="Q1513" t="s">
        <v>50</v>
      </c>
      <c r="R1513" t="s">
        <v>24</v>
      </c>
      <c r="S1513" t="s">
        <v>2787</v>
      </c>
      <c r="T1513" t="s">
        <v>2786</v>
      </c>
    </row>
    <row r="1514" spans="1:20" x14ac:dyDescent="0.25">
      <c r="A1514" t="s">
        <v>154</v>
      </c>
      <c r="B1514" t="s">
        <v>155</v>
      </c>
      <c r="C1514">
        <v>12</v>
      </c>
      <c r="D1514">
        <v>50</v>
      </c>
      <c r="E1514" t="s">
        <v>2788</v>
      </c>
      <c r="F1514">
        <v>440.58</v>
      </c>
      <c r="G1514">
        <v>0</v>
      </c>
      <c r="H1514" t="s">
        <v>47</v>
      </c>
      <c r="I1514" t="s">
        <v>2789</v>
      </c>
      <c r="J1514" t="s">
        <v>2790</v>
      </c>
      <c r="K1514" t="s">
        <v>1254</v>
      </c>
      <c r="L1514" t="s">
        <v>2791</v>
      </c>
      <c r="M1514" t="s">
        <v>2792</v>
      </c>
      <c r="N1514" t="s">
        <v>23</v>
      </c>
      <c r="O1514" t="s">
        <v>48</v>
      </c>
      <c r="P1514" t="s">
        <v>49</v>
      </c>
      <c r="Q1514" t="s">
        <v>50</v>
      </c>
      <c r="R1514" t="s">
        <v>24</v>
      </c>
      <c r="S1514" t="s">
        <v>2793</v>
      </c>
      <c r="T1514" t="s">
        <v>2792</v>
      </c>
    </row>
    <row r="1515" spans="1:20" x14ac:dyDescent="0.25">
      <c r="A1515" t="s">
        <v>46</v>
      </c>
      <c r="B1515" t="s">
        <v>56</v>
      </c>
      <c r="C1515">
        <v>66.333333333333329</v>
      </c>
      <c r="D1515">
        <v>3</v>
      </c>
      <c r="E1515" t="s">
        <v>2794</v>
      </c>
      <c r="F1515">
        <v>124.84</v>
      </c>
      <c r="G1515">
        <v>5</v>
      </c>
      <c r="H1515" t="s">
        <v>684</v>
      </c>
      <c r="I1515" t="s">
        <v>2795</v>
      </c>
      <c r="J1515" t="s">
        <v>2796</v>
      </c>
      <c r="K1515" t="s">
        <v>1299</v>
      </c>
      <c r="L1515" t="s">
        <v>2797</v>
      </c>
      <c r="M1515" t="s">
        <v>2798</v>
      </c>
      <c r="N1515" t="s">
        <v>23</v>
      </c>
      <c r="O1515" t="s">
        <v>48</v>
      </c>
      <c r="P1515" t="s">
        <v>49</v>
      </c>
      <c r="Q1515" t="s">
        <v>50</v>
      </c>
      <c r="R1515" t="s">
        <v>24</v>
      </c>
      <c r="S1515" t="s">
        <v>2799</v>
      </c>
      <c r="T1515" t="s">
        <v>2798</v>
      </c>
    </row>
    <row r="1516" spans="1:20" x14ac:dyDescent="0.25">
      <c r="A1516" t="s">
        <v>110</v>
      </c>
      <c r="B1516" t="s">
        <v>1205</v>
      </c>
      <c r="C1516">
        <v>66</v>
      </c>
      <c r="D1516">
        <v>1</v>
      </c>
      <c r="E1516" t="s">
        <v>2800</v>
      </c>
      <c r="F1516">
        <v>124.59</v>
      </c>
      <c r="G1516">
        <v>5</v>
      </c>
      <c r="H1516" t="s">
        <v>684</v>
      </c>
      <c r="I1516" t="s">
        <v>2801</v>
      </c>
      <c r="J1516" t="s">
        <v>2802</v>
      </c>
      <c r="K1516" t="s">
        <v>1267</v>
      </c>
      <c r="L1516" t="s">
        <v>2803</v>
      </c>
      <c r="M1516" t="s">
        <v>2804</v>
      </c>
      <c r="N1516" t="s">
        <v>23</v>
      </c>
      <c r="O1516" t="s">
        <v>48</v>
      </c>
      <c r="P1516" t="s">
        <v>49</v>
      </c>
      <c r="Q1516" t="s">
        <v>50</v>
      </c>
      <c r="R1516" t="s">
        <v>24</v>
      </c>
      <c r="S1516" t="s">
        <v>2805</v>
      </c>
      <c r="T1516" t="s">
        <v>2798</v>
      </c>
    </row>
    <row r="1517" spans="1:20" x14ac:dyDescent="0.25">
      <c r="A1517" t="s">
        <v>111</v>
      </c>
      <c r="B1517" t="s">
        <v>112</v>
      </c>
      <c r="C1517">
        <v>66</v>
      </c>
      <c r="D1517">
        <v>1</v>
      </c>
      <c r="E1517" t="s">
        <v>2800</v>
      </c>
      <c r="F1517">
        <v>124.59</v>
      </c>
      <c r="G1517">
        <v>5</v>
      </c>
      <c r="H1517" t="s">
        <v>684</v>
      </c>
      <c r="I1517" t="s">
        <v>2801</v>
      </c>
      <c r="J1517" t="s">
        <v>2802</v>
      </c>
      <c r="K1517" t="s">
        <v>1267</v>
      </c>
      <c r="L1517" t="s">
        <v>2803</v>
      </c>
      <c r="M1517" t="s">
        <v>2804</v>
      </c>
      <c r="N1517" t="s">
        <v>23</v>
      </c>
      <c r="O1517" t="s">
        <v>48</v>
      </c>
      <c r="P1517" t="s">
        <v>49</v>
      </c>
      <c r="Q1517" t="s">
        <v>50</v>
      </c>
      <c r="R1517" t="s">
        <v>24</v>
      </c>
      <c r="S1517" t="s">
        <v>2805</v>
      </c>
      <c r="T1517" t="s">
        <v>2798</v>
      </c>
    </row>
    <row r="1518" spans="1:20" x14ac:dyDescent="0.25">
      <c r="A1518" t="s">
        <v>46</v>
      </c>
      <c r="B1518" t="s">
        <v>56</v>
      </c>
      <c r="C1518">
        <v>67</v>
      </c>
      <c r="D1518">
        <v>1</v>
      </c>
      <c r="E1518" t="s">
        <v>2800</v>
      </c>
      <c r="F1518">
        <v>124.59</v>
      </c>
      <c r="G1518">
        <v>5</v>
      </c>
      <c r="H1518" t="s">
        <v>684</v>
      </c>
      <c r="I1518" t="s">
        <v>2801</v>
      </c>
      <c r="J1518" t="s">
        <v>2802</v>
      </c>
      <c r="K1518" t="s">
        <v>1267</v>
      </c>
      <c r="L1518" t="s">
        <v>2803</v>
      </c>
      <c r="M1518" t="s">
        <v>2804</v>
      </c>
      <c r="N1518" t="s">
        <v>23</v>
      </c>
      <c r="O1518" t="s">
        <v>48</v>
      </c>
      <c r="P1518" t="s">
        <v>49</v>
      </c>
      <c r="Q1518" t="s">
        <v>50</v>
      </c>
      <c r="R1518" t="s">
        <v>24</v>
      </c>
      <c r="S1518" t="s">
        <v>2805</v>
      </c>
      <c r="T1518" t="s">
        <v>2798</v>
      </c>
    </row>
    <row r="1519" spans="1:20" x14ac:dyDescent="0.25">
      <c r="A1519" t="s">
        <v>20</v>
      </c>
      <c r="B1519" t="s">
        <v>21</v>
      </c>
      <c r="C1519">
        <v>50</v>
      </c>
      <c r="D1519">
        <v>1</v>
      </c>
      <c r="E1519" t="s">
        <v>2806</v>
      </c>
      <c r="F1519">
        <v>100</v>
      </c>
      <c r="G1519">
        <v>0</v>
      </c>
      <c r="H1519" t="s">
        <v>47</v>
      </c>
      <c r="I1519" t="s">
        <v>2807</v>
      </c>
      <c r="J1519" t="s">
        <v>360</v>
      </c>
      <c r="K1519" t="s">
        <v>23</v>
      </c>
      <c r="L1519" t="s">
        <v>24</v>
      </c>
      <c r="M1519" t="s">
        <v>2808</v>
      </c>
      <c r="N1519" t="s">
        <v>23</v>
      </c>
      <c r="O1519" t="s">
        <v>25</v>
      </c>
      <c r="P1519" t="s">
        <v>26</v>
      </c>
      <c r="Q1519" t="s">
        <v>27</v>
      </c>
      <c r="R1519" t="s">
        <v>24</v>
      </c>
      <c r="S1519" t="s">
        <v>23</v>
      </c>
      <c r="T1519" t="s">
        <v>2808</v>
      </c>
    </row>
    <row r="1520" spans="1:20" x14ac:dyDescent="0.25">
      <c r="A1520" t="s">
        <v>28</v>
      </c>
      <c r="B1520" t="s">
        <v>29</v>
      </c>
      <c r="C1520">
        <v>50</v>
      </c>
      <c r="D1520">
        <v>1</v>
      </c>
      <c r="E1520" t="s">
        <v>2806</v>
      </c>
      <c r="F1520">
        <v>100</v>
      </c>
      <c r="G1520">
        <v>0</v>
      </c>
      <c r="H1520" t="s">
        <v>47</v>
      </c>
      <c r="I1520" t="s">
        <v>2807</v>
      </c>
      <c r="J1520" t="s">
        <v>360</v>
      </c>
      <c r="K1520" t="s">
        <v>23</v>
      </c>
      <c r="L1520" t="s">
        <v>24</v>
      </c>
      <c r="M1520" t="s">
        <v>2808</v>
      </c>
      <c r="N1520" t="s">
        <v>23</v>
      </c>
      <c r="O1520" t="s">
        <v>25</v>
      </c>
      <c r="P1520" t="s">
        <v>26</v>
      </c>
      <c r="Q1520" t="s">
        <v>27</v>
      </c>
      <c r="R1520" t="s">
        <v>24</v>
      </c>
      <c r="S1520" t="s">
        <v>23</v>
      </c>
      <c r="T1520" t="s">
        <v>2808</v>
      </c>
    </row>
    <row r="1521" spans="1:20" x14ac:dyDescent="0.25">
      <c r="A1521" t="s">
        <v>30</v>
      </c>
      <c r="B1521" t="s">
        <v>31</v>
      </c>
      <c r="C1521">
        <v>50</v>
      </c>
      <c r="D1521">
        <v>1</v>
      </c>
      <c r="E1521" t="s">
        <v>2806</v>
      </c>
      <c r="F1521">
        <v>100</v>
      </c>
      <c r="G1521">
        <v>0</v>
      </c>
      <c r="H1521" t="s">
        <v>47</v>
      </c>
      <c r="I1521" t="s">
        <v>2807</v>
      </c>
      <c r="J1521" t="s">
        <v>360</v>
      </c>
      <c r="K1521" t="s">
        <v>23</v>
      </c>
      <c r="L1521" t="s">
        <v>24</v>
      </c>
      <c r="M1521" t="s">
        <v>2808</v>
      </c>
      <c r="N1521" t="s">
        <v>23</v>
      </c>
      <c r="O1521" t="s">
        <v>25</v>
      </c>
      <c r="P1521" t="s">
        <v>26</v>
      </c>
      <c r="Q1521" t="s">
        <v>27</v>
      </c>
      <c r="R1521" t="s">
        <v>24</v>
      </c>
      <c r="S1521" t="s">
        <v>23</v>
      </c>
      <c r="T1521" t="s">
        <v>2808</v>
      </c>
    </row>
    <row r="1522" spans="1:20" x14ac:dyDescent="0.25">
      <c r="A1522" t="s">
        <v>46</v>
      </c>
      <c r="B1522" t="s">
        <v>56</v>
      </c>
      <c r="C1522">
        <v>66.333333333333329</v>
      </c>
      <c r="D1522">
        <v>3</v>
      </c>
      <c r="E1522" t="s">
        <v>2809</v>
      </c>
      <c r="F1522">
        <v>314.58</v>
      </c>
      <c r="G1522">
        <v>0</v>
      </c>
      <c r="H1522" t="s">
        <v>684</v>
      </c>
      <c r="I1522" t="s">
        <v>2810</v>
      </c>
      <c r="J1522" t="s">
        <v>2811</v>
      </c>
      <c r="K1522" t="s">
        <v>2812</v>
      </c>
      <c r="L1522" t="s">
        <v>2813</v>
      </c>
      <c r="M1522" t="s">
        <v>2814</v>
      </c>
      <c r="N1522" t="s">
        <v>23</v>
      </c>
      <c r="O1522" t="s">
        <v>48</v>
      </c>
      <c r="P1522" t="s">
        <v>49</v>
      </c>
      <c r="Q1522" t="s">
        <v>50</v>
      </c>
      <c r="R1522" t="s">
        <v>24</v>
      </c>
      <c r="S1522" t="s">
        <v>2815</v>
      </c>
      <c r="T1522" t="s">
        <v>2814</v>
      </c>
    </row>
    <row r="1523" spans="1:20" x14ac:dyDescent="0.25">
      <c r="A1523" t="s">
        <v>46</v>
      </c>
      <c r="B1523" t="s">
        <v>56</v>
      </c>
      <c r="C1523">
        <v>66.333333333333329</v>
      </c>
      <c r="D1523">
        <v>3</v>
      </c>
      <c r="E1523" t="s">
        <v>2809</v>
      </c>
      <c r="F1523">
        <v>314.58</v>
      </c>
      <c r="G1523">
        <v>0</v>
      </c>
      <c r="H1523" t="s">
        <v>684</v>
      </c>
      <c r="I1523" t="s">
        <v>2810</v>
      </c>
      <c r="J1523" t="s">
        <v>2811</v>
      </c>
      <c r="K1523" t="s">
        <v>2812</v>
      </c>
      <c r="L1523" t="s">
        <v>2813</v>
      </c>
      <c r="M1523" t="s">
        <v>2814</v>
      </c>
      <c r="N1523" t="s">
        <v>23</v>
      </c>
      <c r="O1523" t="s">
        <v>48</v>
      </c>
      <c r="P1523" t="s">
        <v>49</v>
      </c>
      <c r="Q1523" t="s">
        <v>50</v>
      </c>
      <c r="R1523" t="s">
        <v>24</v>
      </c>
      <c r="S1523" t="s">
        <v>2815</v>
      </c>
      <c r="T1523" t="s">
        <v>2814</v>
      </c>
    </row>
    <row r="1524" spans="1:20" x14ac:dyDescent="0.25">
      <c r="A1524" t="s">
        <v>46</v>
      </c>
      <c r="B1524" t="s">
        <v>56</v>
      </c>
      <c r="C1524">
        <v>66.333333333333329</v>
      </c>
      <c r="D1524">
        <v>3</v>
      </c>
      <c r="E1524" t="s">
        <v>2809</v>
      </c>
      <c r="F1524">
        <v>314.58</v>
      </c>
      <c r="G1524">
        <v>0</v>
      </c>
      <c r="H1524" t="s">
        <v>684</v>
      </c>
      <c r="I1524" t="s">
        <v>2810</v>
      </c>
      <c r="J1524" t="s">
        <v>2811</v>
      </c>
      <c r="K1524" t="s">
        <v>2812</v>
      </c>
      <c r="L1524" t="s">
        <v>2813</v>
      </c>
      <c r="M1524" t="s">
        <v>2814</v>
      </c>
      <c r="N1524" t="s">
        <v>23</v>
      </c>
      <c r="O1524" t="s">
        <v>48</v>
      </c>
      <c r="P1524" t="s">
        <v>49</v>
      </c>
      <c r="Q1524" t="s">
        <v>50</v>
      </c>
      <c r="R1524" t="s">
        <v>24</v>
      </c>
      <c r="S1524" t="s">
        <v>2815</v>
      </c>
      <c r="T1524" t="s">
        <v>2814</v>
      </c>
    </row>
    <row r="1525" spans="1:20" x14ac:dyDescent="0.25">
      <c r="A1525" t="s">
        <v>20</v>
      </c>
      <c r="B1525" t="s">
        <v>21</v>
      </c>
      <c r="C1525">
        <v>50</v>
      </c>
      <c r="D1525">
        <v>3</v>
      </c>
      <c r="E1525" t="s">
        <v>2816</v>
      </c>
      <c r="F1525">
        <v>300</v>
      </c>
      <c r="G1525">
        <v>0</v>
      </c>
      <c r="H1525" t="s">
        <v>1162</v>
      </c>
      <c r="I1525" t="s">
        <v>1313</v>
      </c>
      <c r="J1525" t="s">
        <v>1175</v>
      </c>
      <c r="K1525" t="s">
        <v>23</v>
      </c>
      <c r="L1525" t="s">
        <v>24</v>
      </c>
      <c r="M1525" t="s">
        <v>2817</v>
      </c>
      <c r="N1525" t="s">
        <v>23</v>
      </c>
      <c r="O1525" t="s">
        <v>307</v>
      </c>
      <c r="P1525" t="s">
        <v>26</v>
      </c>
      <c r="Q1525" t="s">
        <v>27</v>
      </c>
      <c r="R1525" t="s">
        <v>24</v>
      </c>
      <c r="S1525" t="s">
        <v>23</v>
      </c>
      <c r="T1525" t="s">
        <v>2817</v>
      </c>
    </row>
    <row r="1526" spans="1:20" x14ac:dyDescent="0.25">
      <c r="A1526" t="s">
        <v>28</v>
      </c>
      <c r="B1526" t="s">
        <v>29</v>
      </c>
      <c r="C1526">
        <v>50</v>
      </c>
      <c r="D1526">
        <v>3</v>
      </c>
      <c r="E1526" t="s">
        <v>2816</v>
      </c>
      <c r="F1526">
        <v>300</v>
      </c>
      <c r="G1526">
        <v>0</v>
      </c>
      <c r="H1526" t="s">
        <v>1162</v>
      </c>
      <c r="I1526" t="s">
        <v>1313</v>
      </c>
      <c r="J1526" t="s">
        <v>1175</v>
      </c>
      <c r="K1526" t="s">
        <v>23</v>
      </c>
      <c r="L1526" t="s">
        <v>24</v>
      </c>
      <c r="M1526" t="s">
        <v>2817</v>
      </c>
      <c r="N1526" t="s">
        <v>23</v>
      </c>
      <c r="O1526" t="s">
        <v>307</v>
      </c>
      <c r="P1526" t="s">
        <v>26</v>
      </c>
      <c r="Q1526" t="s">
        <v>27</v>
      </c>
      <c r="R1526" t="s">
        <v>24</v>
      </c>
      <c r="S1526" t="s">
        <v>23</v>
      </c>
      <c r="T1526" t="s">
        <v>2817</v>
      </c>
    </row>
    <row r="1527" spans="1:20" x14ac:dyDescent="0.25">
      <c r="A1527" t="s">
        <v>30</v>
      </c>
      <c r="B1527" t="s">
        <v>31</v>
      </c>
      <c r="C1527">
        <v>50</v>
      </c>
      <c r="D1527">
        <v>3</v>
      </c>
      <c r="E1527" t="s">
        <v>2816</v>
      </c>
      <c r="F1527">
        <v>300</v>
      </c>
      <c r="G1527">
        <v>0</v>
      </c>
      <c r="H1527" t="s">
        <v>1162</v>
      </c>
      <c r="I1527" t="s">
        <v>1313</v>
      </c>
      <c r="J1527" t="s">
        <v>1175</v>
      </c>
      <c r="K1527" t="s">
        <v>23</v>
      </c>
      <c r="L1527" t="s">
        <v>24</v>
      </c>
      <c r="M1527" t="s">
        <v>2817</v>
      </c>
      <c r="N1527" t="s">
        <v>23</v>
      </c>
      <c r="O1527" t="s">
        <v>307</v>
      </c>
      <c r="P1527" t="s">
        <v>26</v>
      </c>
      <c r="Q1527" t="s">
        <v>27</v>
      </c>
      <c r="R1527" t="s">
        <v>24</v>
      </c>
      <c r="S1527" t="s">
        <v>23</v>
      </c>
      <c r="T1527" t="s">
        <v>2817</v>
      </c>
    </row>
    <row r="1528" spans="1:20" x14ac:dyDescent="0.25">
      <c r="A1528" t="s">
        <v>20</v>
      </c>
      <c r="B1528" t="s">
        <v>21</v>
      </c>
      <c r="C1528">
        <v>50</v>
      </c>
      <c r="D1528">
        <v>1</v>
      </c>
      <c r="E1528" t="s">
        <v>2818</v>
      </c>
      <c r="F1528">
        <v>106</v>
      </c>
      <c r="G1528">
        <v>6</v>
      </c>
      <c r="H1528" t="s">
        <v>47</v>
      </c>
      <c r="I1528" t="s">
        <v>2819</v>
      </c>
      <c r="J1528" t="s">
        <v>334</v>
      </c>
      <c r="K1528" t="s">
        <v>23</v>
      </c>
      <c r="L1528" t="s">
        <v>24</v>
      </c>
      <c r="M1528" t="s">
        <v>2820</v>
      </c>
      <c r="N1528" t="s">
        <v>23</v>
      </c>
      <c r="O1528" t="s">
        <v>25</v>
      </c>
      <c r="P1528" t="s">
        <v>26</v>
      </c>
      <c r="Q1528" t="s">
        <v>27</v>
      </c>
      <c r="R1528" t="s">
        <v>24</v>
      </c>
      <c r="S1528" t="s">
        <v>23</v>
      </c>
      <c r="T1528" t="s">
        <v>2820</v>
      </c>
    </row>
    <row r="1529" spans="1:20" x14ac:dyDescent="0.25">
      <c r="A1529" t="s">
        <v>28</v>
      </c>
      <c r="B1529" t="s">
        <v>29</v>
      </c>
      <c r="C1529">
        <v>50</v>
      </c>
      <c r="D1529">
        <v>1</v>
      </c>
      <c r="E1529" t="s">
        <v>2818</v>
      </c>
      <c r="F1529">
        <v>106</v>
      </c>
      <c r="G1529">
        <v>6</v>
      </c>
      <c r="H1529" t="s">
        <v>47</v>
      </c>
      <c r="I1529" t="s">
        <v>2819</v>
      </c>
      <c r="J1529" t="s">
        <v>334</v>
      </c>
      <c r="K1529" t="s">
        <v>23</v>
      </c>
      <c r="L1529" t="s">
        <v>24</v>
      </c>
      <c r="M1529" t="s">
        <v>2820</v>
      </c>
      <c r="N1529" t="s">
        <v>23</v>
      </c>
      <c r="O1529" t="s">
        <v>25</v>
      </c>
      <c r="P1529" t="s">
        <v>26</v>
      </c>
      <c r="Q1529" t="s">
        <v>27</v>
      </c>
      <c r="R1529" t="s">
        <v>24</v>
      </c>
      <c r="S1529" t="s">
        <v>23</v>
      </c>
      <c r="T1529" t="s">
        <v>2820</v>
      </c>
    </row>
    <row r="1530" spans="1:20" x14ac:dyDescent="0.25">
      <c r="A1530" t="s">
        <v>30</v>
      </c>
      <c r="B1530" t="s">
        <v>31</v>
      </c>
      <c r="C1530">
        <v>50</v>
      </c>
      <c r="D1530">
        <v>1</v>
      </c>
      <c r="E1530" t="s">
        <v>2818</v>
      </c>
      <c r="F1530">
        <v>106</v>
      </c>
      <c r="G1530">
        <v>6</v>
      </c>
      <c r="H1530" t="s">
        <v>47</v>
      </c>
      <c r="I1530" t="s">
        <v>2819</v>
      </c>
      <c r="J1530" t="s">
        <v>334</v>
      </c>
      <c r="K1530" t="s">
        <v>23</v>
      </c>
      <c r="L1530" t="s">
        <v>24</v>
      </c>
      <c r="M1530" t="s">
        <v>2820</v>
      </c>
      <c r="N1530" t="s">
        <v>23</v>
      </c>
      <c r="O1530" t="s">
        <v>25</v>
      </c>
      <c r="P1530" t="s">
        <v>26</v>
      </c>
      <c r="Q1530" t="s">
        <v>27</v>
      </c>
      <c r="R1530" t="s">
        <v>24</v>
      </c>
      <c r="S1530" t="s">
        <v>23</v>
      </c>
      <c r="T1530" t="s">
        <v>2820</v>
      </c>
    </row>
    <row r="1531" spans="1:20" x14ac:dyDescent="0.25">
      <c r="A1531" t="s">
        <v>46</v>
      </c>
      <c r="B1531" t="s">
        <v>56</v>
      </c>
      <c r="C1531">
        <v>66.333333333333329</v>
      </c>
      <c r="D1531">
        <v>3</v>
      </c>
      <c r="E1531" t="s">
        <v>2821</v>
      </c>
      <c r="F1531">
        <v>81.06</v>
      </c>
      <c r="G1531">
        <v>0</v>
      </c>
      <c r="H1531" t="s">
        <v>684</v>
      </c>
      <c r="I1531" t="s">
        <v>2822</v>
      </c>
      <c r="J1531" t="s">
        <v>2823</v>
      </c>
      <c r="K1531" t="s">
        <v>1355</v>
      </c>
      <c r="L1531" t="s">
        <v>2707</v>
      </c>
      <c r="M1531" t="s">
        <v>2824</v>
      </c>
      <c r="N1531" t="s">
        <v>23</v>
      </c>
      <c r="O1531" t="s">
        <v>48</v>
      </c>
      <c r="P1531" t="s">
        <v>49</v>
      </c>
      <c r="Q1531" t="s">
        <v>50</v>
      </c>
      <c r="R1531" t="s">
        <v>24</v>
      </c>
      <c r="S1531" t="s">
        <v>2825</v>
      </c>
      <c r="T1531" t="s">
        <v>2826</v>
      </c>
    </row>
    <row r="1532" spans="1:20" x14ac:dyDescent="0.25">
      <c r="A1532" t="s">
        <v>110</v>
      </c>
      <c r="B1532" t="s">
        <v>1205</v>
      </c>
      <c r="C1532">
        <v>66</v>
      </c>
      <c r="D1532">
        <v>1</v>
      </c>
      <c r="E1532" t="s">
        <v>2827</v>
      </c>
      <c r="F1532">
        <v>84.84</v>
      </c>
      <c r="G1532">
        <v>0</v>
      </c>
      <c r="H1532" t="s">
        <v>684</v>
      </c>
      <c r="I1532" t="s">
        <v>2822</v>
      </c>
      <c r="J1532" t="s">
        <v>2823</v>
      </c>
      <c r="K1532" t="s">
        <v>1355</v>
      </c>
      <c r="L1532" t="s">
        <v>2707</v>
      </c>
      <c r="M1532" t="s">
        <v>2828</v>
      </c>
      <c r="N1532" t="s">
        <v>23</v>
      </c>
      <c r="O1532" t="s">
        <v>48</v>
      </c>
      <c r="P1532" t="s">
        <v>49</v>
      </c>
      <c r="Q1532" t="s">
        <v>50</v>
      </c>
      <c r="R1532" t="s">
        <v>24</v>
      </c>
      <c r="S1532" t="s">
        <v>2829</v>
      </c>
      <c r="T1532" t="s">
        <v>2828</v>
      </c>
    </row>
    <row r="1533" spans="1:20" x14ac:dyDescent="0.25">
      <c r="A1533" t="s">
        <v>111</v>
      </c>
      <c r="B1533" t="s">
        <v>112</v>
      </c>
      <c r="C1533">
        <v>66</v>
      </c>
      <c r="D1533">
        <v>1</v>
      </c>
      <c r="E1533" t="s">
        <v>2827</v>
      </c>
      <c r="F1533">
        <v>84.84</v>
      </c>
      <c r="G1533">
        <v>0</v>
      </c>
      <c r="H1533" t="s">
        <v>684</v>
      </c>
      <c r="I1533" t="s">
        <v>2822</v>
      </c>
      <c r="J1533" t="s">
        <v>2823</v>
      </c>
      <c r="K1533" t="s">
        <v>1355</v>
      </c>
      <c r="L1533" t="s">
        <v>2707</v>
      </c>
      <c r="M1533" t="s">
        <v>2828</v>
      </c>
      <c r="N1533" t="s">
        <v>23</v>
      </c>
      <c r="O1533" t="s">
        <v>48</v>
      </c>
      <c r="P1533" t="s">
        <v>49</v>
      </c>
      <c r="Q1533" t="s">
        <v>50</v>
      </c>
      <c r="R1533" t="s">
        <v>24</v>
      </c>
      <c r="S1533" t="s">
        <v>2829</v>
      </c>
      <c r="T1533" t="s">
        <v>2828</v>
      </c>
    </row>
    <row r="1534" spans="1:20" x14ac:dyDescent="0.25">
      <c r="A1534" t="s">
        <v>46</v>
      </c>
      <c r="B1534" t="s">
        <v>56</v>
      </c>
      <c r="C1534">
        <v>67</v>
      </c>
      <c r="D1534">
        <v>1</v>
      </c>
      <c r="E1534" t="s">
        <v>2827</v>
      </c>
      <c r="F1534">
        <v>84.84</v>
      </c>
      <c r="G1534">
        <v>0</v>
      </c>
      <c r="H1534" t="s">
        <v>684</v>
      </c>
      <c r="I1534" t="s">
        <v>2822</v>
      </c>
      <c r="J1534" t="s">
        <v>2823</v>
      </c>
      <c r="K1534" t="s">
        <v>1355</v>
      </c>
      <c r="L1534" t="s">
        <v>2707</v>
      </c>
      <c r="M1534" t="s">
        <v>2828</v>
      </c>
      <c r="N1534" t="s">
        <v>23</v>
      </c>
      <c r="O1534" t="s">
        <v>48</v>
      </c>
      <c r="P1534" t="s">
        <v>49</v>
      </c>
      <c r="Q1534" t="s">
        <v>50</v>
      </c>
      <c r="R1534" t="s">
        <v>24</v>
      </c>
      <c r="S1534" t="s">
        <v>2829</v>
      </c>
      <c r="T1534" t="s">
        <v>2828</v>
      </c>
    </row>
    <row r="1535" spans="1:20" x14ac:dyDescent="0.25">
      <c r="A1535" t="s">
        <v>46</v>
      </c>
      <c r="B1535" t="s">
        <v>56</v>
      </c>
      <c r="C1535">
        <v>69.900000000000006</v>
      </c>
      <c r="D1535">
        <v>10</v>
      </c>
      <c r="E1535" t="s">
        <v>2830</v>
      </c>
      <c r="F1535">
        <v>471.27</v>
      </c>
      <c r="G1535">
        <v>24</v>
      </c>
      <c r="H1535" t="s">
        <v>684</v>
      </c>
      <c r="I1535" t="s">
        <v>2668</v>
      </c>
      <c r="J1535" t="s">
        <v>2831</v>
      </c>
      <c r="K1535" t="s">
        <v>1196</v>
      </c>
      <c r="L1535" t="s">
        <v>2669</v>
      </c>
      <c r="M1535" t="s">
        <v>2832</v>
      </c>
      <c r="N1535" t="s">
        <v>23</v>
      </c>
      <c r="O1535" t="s">
        <v>48</v>
      </c>
      <c r="P1535" t="s">
        <v>49</v>
      </c>
      <c r="Q1535" t="s">
        <v>50</v>
      </c>
      <c r="R1535" t="s">
        <v>24</v>
      </c>
      <c r="S1535" t="s">
        <v>2833</v>
      </c>
      <c r="T1535" t="s">
        <v>2832</v>
      </c>
    </row>
    <row r="1536" spans="1:20" x14ac:dyDescent="0.25">
      <c r="A1536" t="s">
        <v>42</v>
      </c>
      <c r="B1536" t="s">
        <v>43</v>
      </c>
      <c r="C1536">
        <v>66.666666666666671</v>
      </c>
      <c r="D1536">
        <v>3</v>
      </c>
      <c r="E1536" t="s">
        <v>2834</v>
      </c>
      <c r="F1536">
        <v>106</v>
      </c>
      <c r="G1536">
        <v>6</v>
      </c>
      <c r="H1536" t="s">
        <v>47</v>
      </c>
      <c r="I1536" t="s">
        <v>2835</v>
      </c>
      <c r="J1536" t="s">
        <v>321</v>
      </c>
      <c r="K1536" t="s">
        <v>23</v>
      </c>
      <c r="L1536" t="s">
        <v>24</v>
      </c>
      <c r="M1536" t="s">
        <v>2836</v>
      </c>
      <c r="N1536" t="s">
        <v>23</v>
      </c>
      <c r="O1536" t="s">
        <v>25</v>
      </c>
      <c r="P1536" t="s">
        <v>26</v>
      </c>
      <c r="Q1536" t="s">
        <v>27</v>
      </c>
      <c r="R1536" t="s">
        <v>24</v>
      </c>
      <c r="S1536" t="s">
        <v>2837</v>
      </c>
      <c r="T1536" t="s">
        <v>2836</v>
      </c>
    </row>
    <row r="1537" spans="1:20" x14ac:dyDescent="0.25">
      <c r="A1537" t="s">
        <v>46</v>
      </c>
      <c r="B1537" t="s">
        <v>56</v>
      </c>
      <c r="C1537">
        <v>66.333333333333329</v>
      </c>
      <c r="D1537">
        <v>3</v>
      </c>
      <c r="E1537" t="s">
        <v>2838</v>
      </c>
      <c r="F1537">
        <v>147.31</v>
      </c>
      <c r="G1537">
        <v>5</v>
      </c>
      <c r="H1537" t="s">
        <v>684</v>
      </c>
      <c r="I1537" t="s">
        <v>2839</v>
      </c>
      <c r="J1537" t="s">
        <v>2840</v>
      </c>
      <c r="K1537" t="s">
        <v>2841</v>
      </c>
      <c r="L1537" t="s">
        <v>2842</v>
      </c>
      <c r="M1537" t="s">
        <v>2843</v>
      </c>
      <c r="N1537" t="s">
        <v>23</v>
      </c>
      <c r="O1537" t="s">
        <v>48</v>
      </c>
      <c r="P1537" t="s">
        <v>49</v>
      </c>
      <c r="Q1537" t="s">
        <v>50</v>
      </c>
      <c r="R1537" t="s">
        <v>24</v>
      </c>
      <c r="S1537" t="s">
        <v>2844</v>
      </c>
      <c r="T1537" t="s">
        <v>2843</v>
      </c>
    </row>
    <row r="1538" spans="1:20" x14ac:dyDescent="0.25">
      <c r="A1538" t="s">
        <v>20</v>
      </c>
      <c r="B1538" t="s">
        <v>21</v>
      </c>
      <c r="C1538">
        <v>50</v>
      </c>
      <c r="D1538">
        <v>1</v>
      </c>
      <c r="E1538" t="s">
        <v>2845</v>
      </c>
      <c r="F1538">
        <v>106</v>
      </c>
      <c r="G1538">
        <v>6</v>
      </c>
      <c r="H1538" t="s">
        <v>47</v>
      </c>
      <c r="I1538" t="s">
        <v>2846</v>
      </c>
      <c r="J1538" t="s">
        <v>1195</v>
      </c>
      <c r="K1538" t="s">
        <v>23</v>
      </c>
      <c r="L1538" t="s">
        <v>24</v>
      </c>
      <c r="M1538" t="s">
        <v>2847</v>
      </c>
      <c r="N1538" t="s">
        <v>23</v>
      </c>
      <c r="O1538" t="s">
        <v>25</v>
      </c>
      <c r="P1538" t="s">
        <v>26</v>
      </c>
      <c r="Q1538" t="s">
        <v>27</v>
      </c>
      <c r="R1538" t="s">
        <v>24</v>
      </c>
      <c r="S1538" t="s">
        <v>23</v>
      </c>
      <c r="T1538" t="s">
        <v>2848</v>
      </c>
    </row>
    <row r="1539" spans="1:20" x14ac:dyDescent="0.25">
      <c r="A1539" t="s">
        <v>28</v>
      </c>
      <c r="B1539" t="s">
        <v>29</v>
      </c>
      <c r="C1539">
        <v>50</v>
      </c>
      <c r="D1539">
        <v>1</v>
      </c>
      <c r="E1539" t="s">
        <v>2845</v>
      </c>
      <c r="F1539">
        <v>106</v>
      </c>
      <c r="G1539">
        <v>6</v>
      </c>
      <c r="H1539" t="s">
        <v>47</v>
      </c>
      <c r="I1539" t="s">
        <v>2846</v>
      </c>
      <c r="J1539" t="s">
        <v>1195</v>
      </c>
      <c r="K1539" t="s">
        <v>23</v>
      </c>
      <c r="L1539" t="s">
        <v>24</v>
      </c>
      <c r="M1539" t="s">
        <v>2847</v>
      </c>
      <c r="N1539" t="s">
        <v>23</v>
      </c>
      <c r="O1539" t="s">
        <v>25</v>
      </c>
      <c r="P1539" t="s">
        <v>26</v>
      </c>
      <c r="Q1539" t="s">
        <v>27</v>
      </c>
      <c r="R1539" t="s">
        <v>24</v>
      </c>
      <c r="S1539" t="s">
        <v>23</v>
      </c>
      <c r="T1539" t="s">
        <v>2848</v>
      </c>
    </row>
    <row r="1540" spans="1:20" x14ac:dyDescent="0.25">
      <c r="A1540" t="s">
        <v>30</v>
      </c>
      <c r="B1540" t="s">
        <v>31</v>
      </c>
      <c r="C1540">
        <v>50</v>
      </c>
      <c r="D1540">
        <v>1</v>
      </c>
      <c r="E1540" t="s">
        <v>2845</v>
      </c>
      <c r="F1540">
        <v>106</v>
      </c>
      <c r="G1540">
        <v>6</v>
      </c>
      <c r="H1540" t="s">
        <v>47</v>
      </c>
      <c r="I1540" t="s">
        <v>2846</v>
      </c>
      <c r="J1540" t="s">
        <v>1195</v>
      </c>
      <c r="K1540" t="s">
        <v>23</v>
      </c>
      <c r="L1540" t="s">
        <v>24</v>
      </c>
      <c r="M1540" t="s">
        <v>2847</v>
      </c>
      <c r="N1540" t="s">
        <v>23</v>
      </c>
      <c r="O1540" t="s">
        <v>25</v>
      </c>
      <c r="P1540" t="s">
        <v>26</v>
      </c>
      <c r="Q1540" t="s">
        <v>27</v>
      </c>
      <c r="R1540" t="s">
        <v>24</v>
      </c>
      <c r="S1540" t="s">
        <v>23</v>
      </c>
      <c r="T1540" t="s">
        <v>2848</v>
      </c>
    </row>
    <row r="1541" spans="1:20" x14ac:dyDescent="0.25">
      <c r="A1541" t="s">
        <v>139</v>
      </c>
      <c r="B1541" t="s">
        <v>844</v>
      </c>
      <c r="C1541">
        <v>76.400000000000006</v>
      </c>
      <c r="D1541">
        <v>1</v>
      </c>
      <c r="E1541" t="s">
        <v>2849</v>
      </c>
      <c r="F1541">
        <v>121.4</v>
      </c>
      <c r="G1541">
        <v>45</v>
      </c>
      <c r="H1541" t="s">
        <v>1166</v>
      </c>
      <c r="I1541" t="s">
        <v>2850</v>
      </c>
      <c r="J1541" t="s">
        <v>2851</v>
      </c>
      <c r="K1541" t="s">
        <v>1592</v>
      </c>
      <c r="L1541" t="s">
        <v>2852</v>
      </c>
      <c r="M1541" t="s">
        <v>2853</v>
      </c>
      <c r="N1541" t="s">
        <v>23</v>
      </c>
      <c r="O1541" t="s">
        <v>48</v>
      </c>
      <c r="P1541" t="s">
        <v>49</v>
      </c>
      <c r="Q1541" t="s">
        <v>50</v>
      </c>
      <c r="R1541" t="s">
        <v>24</v>
      </c>
      <c r="S1541" t="s">
        <v>2854</v>
      </c>
      <c r="T1541" t="s">
        <v>2853</v>
      </c>
    </row>
    <row r="1542" spans="1:20" x14ac:dyDescent="0.25">
      <c r="A1542" t="s">
        <v>42</v>
      </c>
      <c r="B1542" t="s">
        <v>43</v>
      </c>
      <c r="C1542">
        <v>66.666666666666671</v>
      </c>
      <c r="D1542">
        <v>3</v>
      </c>
      <c r="E1542" t="s">
        <v>2855</v>
      </c>
      <c r="F1542">
        <v>300</v>
      </c>
      <c r="G1542">
        <v>0</v>
      </c>
      <c r="H1542" t="s">
        <v>47</v>
      </c>
      <c r="I1542" t="s">
        <v>2856</v>
      </c>
      <c r="J1542" t="s">
        <v>339</v>
      </c>
      <c r="K1542" t="s">
        <v>23</v>
      </c>
      <c r="L1542" t="s">
        <v>24</v>
      </c>
      <c r="M1542" t="s">
        <v>2857</v>
      </c>
      <c r="N1542" t="s">
        <v>23</v>
      </c>
      <c r="O1542" t="s">
        <v>58</v>
      </c>
      <c r="P1542" t="s">
        <v>26</v>
      </c>
      <c r="Q1542" t="s">
        <v>33</v>
      </c>
      <c r="R1542" t="s">
        <v>24</v>
      </c>
      <c r="S1542" t="s">
        <v>2858</v>
      </c>
      <c r="T1542" t="s">
        <v>2857</v>
      </c>
    </row>
    <row r="1543" spans="1:20" x14ac:dyDescent="0.25">
      <c r="A1543" t="s">
        <v>44</v>
      </c>
      <c r="B1543" t="s">
        <v>45</v>
      </c>
      <c r="C1543">
        <v>66.666666666666671</v>
      </c>
      <c r="D1543">
        <v>6</v>
      </c>
      <c r="E1543" t="s">
        <v>2855</v>
      </c>
      <c r="F1543">
        <v>300</v>
      </c>
      <c r="G1543">
        <v>0</v>
      </c>
      <c r="H1543" t="s">
        <v>47</v>
      </c>
      <c r="I1543" t="s">
        <v>2856</v>
      </c>
      <c r="J1543" t="s">
        <v>339</v>
      </c>
      <c r="K1543" t="s">
        <v>23</v>
      </c>
      <c r="L1543" t="s">
        <v>24</v>
      </c>
      <c r="M1543" t="s">
        <v>2857</v>
      </c>
      <c r="N1543" t="s">
        <v>23</v>
      </c>
      <c r="O1543" t="s">
        <v>58</v>
      </c>
      <c r="P1543" t="s">
        <v>26</v>
      </c>
      <c r="Q1543" t="s">
        <v>33</v>
      </c>
      <c r="R1543" t="s">
        <v>24</v>
      </c>
      <c r="S1543" t="s">
        <v>2858</v>
      </c>
      <c r="T1543" t="s">
        <v>2857</v>
      </c>
    </row>
    <row r="1544" spans="1:20" x14ac:dyDescent="0.25">
      <c r="A1544" t="s">
        <v>20</v>
      </c>
      <c r="B1544" t="s">
        <v>21</v>
      </c>
      <c r="C1544">
        <v>50</v>
      </c>
      <c r="D1544">
        <v>1</v>
      </c>
      <c r="E1544" t="s">
        <v>2859</v>
      </c>
      <c r="F1544">
        <v>145</v>
      </c>
      <c r="G1544">
        <v>45</v>
      </c>
      <c r="H1544" t="s">
        <v>47</v>
      </c>
      <c r="I1544" t="s">
        <v>2860</v>
      </c>
      <c r="J1544" t="s">
        <v>302</v>
      </c>
      <c r="K1544" t="s">
        <v>23</v>
      </c>
      <c r="L1544" t="s">
        <v>24</v>
      </c>
      <c r="M1544" t="s">
        <v>2861</v>
      </c>
      <c r="N1544" t="s">
        <v>23</v>
      </c>
      <c r="O1544" t="s">
        <v>25</v>
      </c>
      <c r="P1544" t="s">
        <v>26</v>
      </c>
      <c r="Q1544" t="s">
        <v>27</v>
      </c>
      <c r="R1544" t="s">
        <v>24</v>
      </c>
      <c r="S1544" t="s">
        <v>23</v>
      </c>
      <c r="T1544" t="s">
        <v>2861</v>
      </c>
    </row>
    <row r="1545" spans="1:20" x14ac:dyDescent="0.25">
      <c r="A1545" t="s">
        <v>28</v>
      </c>
      <c r="B1545" t="s">
        <v>29</v>
      </c>
      <c r="C1545">
        <v>50</v>
      </c>
      <c r="D1545">
        <v>1</v>
      </c>
      <c r="E1545" t="s">
        <v>2859</v>
      </c>
      <c r="F1545">
        <v>145</v>
      </c>
      <c r="G1545">
        <v>45</v>
      </c>
      <c r="H1545" t="s">
        <v>47</v>
      </c>
      <c r="I1545" t="s">
        <v>2860</v>
      </c>
      <c r="J1545" t="s">
        <v>302</v>
      </c>
      <c r="K1545" t="s">
        <v>23</v>
      </c>
      <c r="L1545" t="s">
        <v>24</v>
      </c>
      <c r="M1545" t="s">
        <v>2861</v>
      </c>
      <c r="N1545" t="s">
        <v>23</v>
      </c>
      <c r="O1545" t="s">
        <v>25</v>
      </c>
      <c r="P1545" t="s">
        <v>26</v>
      </c>
      <c r="Q1545" t="s">
        <v>27</v>
      </c>
      <c r="R1545" t="s">
        <v>24</v>
      </c>
      <c r="S1545" t="s">
        <v>23</v>
      </c>
      <c r="T1545" t="s">
        <v>2861</v>
      </c>
    </row>
    <row r="1546" spans="1:20" x14ac:dyDescent="0.25">
      <c r="A1546" t="s">
        <v>30</v>
      </c>
      <c r="B1546" t="s">
        <v>31</v>
      </c>
      <c r="C1546">
        <v>50</v>
      </c>
      <c r="D1546">
        <v>1</v>
      </c>
      <c r="E1546" t="s">
        <v>2859</v>
      </c>
      <c r="F1546">
        <v>145</v>
      </c>
      <c r="G1546">
        <v>45</v>
      </c>
      <c r="H1546" t="s">
        <v>47</v>
      </c>
      <c r="I1546" t="s">
        <v>2860</v>
      </c>
      <c r="J1546" t="s">
        <v>302</v>
      </c>
      <c r="K1546" t="s">
        <v>23</v>
      </c>
      <c r="L1546" t="s">
        <v>24</v>
      </c>
      <c r="M1546" t="s">
        <v>2861</v>
      </c>
      <c r="N1546" t="s">
        <v>23</v>
      </c>
      <c r="O1546" t="s">
        <v>25</v>
      </c>
      <c r="P1546" t="s">
        <v>26</v>
      </c>
      <c r="Q1546" t="s">
        <v>27</v>
      </c>
      <c r="R1546" t="s">
        <v>24</v>
      </c>
      <c r="S1546" t="s">
        <v>23</v>
      </c>
      <c r="T1546" t="s">
        <v>2861</v>
      </c>
    </row>
    <row r="1547" spans="1:20" x14ac:dyDescent="0.25">
      <c r="A1547" t="s">
        <v>46</v>
      </c>
      <c r="B1547" t="s">
        <v>56</v>
      </c>
      <c r="C1547">
        <v>66.333333333333329</v>
      </c>
      <c r="D1547">
        <v>3</v>
      </c>
      <c r="E1547" t="s">
        <v>2862</v>
      </c>
      <c r="F1547">
        <v>147.01</v>
      </c>
      <c r="G1547">
        <v>5</v>
      </c>
      <c r="H1547" t="s">
        <v>684</v>
      </c>
      <c r="I1547" t="s">
        <v>1282</v>
      </c>
      <c r="J1547" t="s">
        <v>1283</v>
      </c>
      <c r="K1547" t="s">
        <v>1284</v>
      </c>
      <c r="L1547" t="s">
        <v>1285</v>
      </c>
      <c r="M1547" t="s">
        <v>2863</v>
      </c>
      <c r="N1547" t="s">
        <v>23</v>
      </c>
      <c r="O1547" t="s">
        <v>48</v>
      </c>
      <c r="P1547" t="s">
        <v>49</v>
      </c>
      <c r="Q1547" t="s">
        <v>50</v>
      </c>
      <c r="R1547" t="s">
        <v>24</v>
      </c>
      <c r="S1547" t="s">
        <v>2864</v>
      </c>
      <c r="T1547" t="s">
        <v>2863</v>
      </c>
    </row>
    <row r="1548" spans="1:20" x14ac:dyDescent="0.25">
      <c r="A1548" t="s">
        <v>20</v>
      </c>
      <c r="B1548" t="s">
        <v>21</v>
      </c>
      <c r="C1548">
        <v>50</v>
      </c>
      <c r="D1548">
        <v>1</v>
      </c>
      <c r="E1548" t="s">
        <v>2865</v>
      </c>
      <c r="F1548">
        <v>90.03</v>
      </c>
      <c r="G1548">
        <v>0</v>
      </c>
      <c r="H1548" t="s">
        <v>1166</v>
      </c>
      <c r="I1548" t="s">
        <v>2711</v>
      </c>
      <c r="J1548" t="s">
        <v>2712</v>
      </c>
      <c r="K1548" t="s">
        <v>1258</v>
      </c>
      <c r="L1548" t="s">
        <v>2713</v>
      </c>
      <c r="M1548" t="s">
        <v>2866</v>
      </c>
      <c r="N1548" t="s">
        <v>23</v>
      </c>
      <c r="O1548" t="s">
        <v>48</v>
      </c>
      <c r="P1548" t="s">
        <v>49</v>
      </c>
      <c r="Q1548" t="s">
        <v>50</v>
      </c>
      <c r="R1548" t="s">
        <v>24</v>
      </c>
      <c r="S1548" t="s">
        <v>23</v>
      </c>
      <c r="T1548" t="s">
        <v>2866</v>
      </c>
    </row>
    <row r="1549" spans="1:20" x14ac:dyDescent="0.25">
      <c r="A1549" t="s">
        <v>28</v>
      </c>
      <c r="B1549" t="s">
        <v>29</v>
      </c>
      <c r="C1549">
        <v>50</v>
      </c>
      <c r="D1549">
        <v>1</v>
      </c>
      <c r="E1549" t="s">
        <v>2865</v>
      </c>
      <c r="F1549">
        <v>90.03</v>
      </c>
      <c r="G1549">
        <v>0</v>
      </c>
      <c r="H1549" t="s">
        <v>1166</v>
      </c>
      <c r="I1549" t="s">
        <v>2711</v>
      </c>
      <c r="J1549" t="s">
        <v>2712</v>
      </c>
      <c r="K1549" t="s">
        <v>1258</v>
      </c>
      <c r="L1549" t="s">
        <v>2713</v>
      </c>
      <c r="M1549" t="s">
        <v>2866</v>
      </c>
      <c r="N1549" t="s">
        <v>23</v>
      </c>
      <c r="O1549" t="s">
        <v>48</v>
      </c>
      <c r="P1549" t="s">
        <v>49</v>
      </c>
      <c r="Q1549" t="s">
        <v>50</v>
      </c>
      <c r="R1549" t="s">
        <v>24</v>
      </c>
      <c r="S1549" t="s">
        <v>23</v>
      </c>
      <c r="T1549" t="s">
        <v>2866</v>
      </c>
    </row>
    <row r="1550" spans="1:20" x14ac:dyDescent="0.25">
      <c r="A1550" t="s">
        <v>30</v>
      </c>
      <c r="B1550" t="s">
        <v>31</v>
      </c>
      <c r="C1550">
        <v>50</v>
      </c>
      <c r="D1550">
        <v>1</v>
      </c>
      <c r="E1550" t="s">
        <v>2865</v>
      </c>
      <c r="F1550">
        <v>90.03</v>
      </c>
      <c r="G1550">
        <v>0</v>
      </c>
      <c r="H1550" t="s">
        <v>1166</v>
      </c>
      <c r="I1550" t="s">
        <v>2711</v>
      </c>
      <c r="J1550" t="s">
        <v>2712</v>
      </c>
      <c r="K1550" t="s">
        <v>1258</v>
      </c>
      <c r="L1550" t="s">
        <v>2713</v>
      </c>
      <c r="M1550" t="s">
        <v>2866</v>
      </c>
      <c r="N1550" t="s">
        <v>23</v>
      </c>
      <c r="O1550" t="s">
        <v>48</v>
      </c>
      <c r="P1550" t="s">
        <v>49</v>
      </c>
      <c r="Q1550" t="s">
        <v>50</v>
      </c>
      <c r="R1550" t="s">
        <v>24</v>
      </c>
      <c r="S1550" t="s">
        <v>23</v>
      </c>
      <c r="T1550" t="s">
        <v>2866</v>
      </c>
    </row>
    <row r="1551" spans="1:20" x14ac:dyDescent="0.25">
      <c r="A1551" t="s">
        <v>20</v>
      </c>
      <c r="B1551" t="s">
        <v>21</v>
      </c>
      <c r="C1551">
        <v>50</v>
      </c>
      <c r="D1551">
        <v>1</v>
      </c>
      <c r="E1551" t="s">
        <v>2867</v>
      </c>
      <c r="F1551">
        <v>106</v>
      </c>
      <c r="G1551">
        <v>6</v>
      </c>
      <c r="H1551" t="s">
        <v>22</v>
      </c>
      <c r="I1551" t="s">
        <v>1184</v>
      </c>
      <c r="J1551" t="s">
        <v>1208</v>
      </c>
      <c r="K1551" t="s">
        <v>23</v>
      </c>
      <c r="L1551" t="s">
        <v>24</v>
      </c>
      <c r="M1551" t="s">
        <v>2868</v>
      </c>
      <c r="N1551" t="s">
        <v>23</v>
      </c>
      <c r="O1551" t="s">
        <v>25</v>
      </c>
      <c r="P1551" t="s">
        <v>26</v>
      </c>
      <c r="Q1551" t="s">
        <v>27</v>
      </c>
      <c r="R1551" t="s">
        <v>24</v>
      </c>
      <c r="S1551" t="s">
        <v>23</v>
      </c>
      <c r="T1551" t="s">
        <v>2868</v>
      </c>
    </row>
    <row r="1552" spans="1:20" x14ac:dyDescent="0.25">
      <c r="A1552" t="s">
        <v>28</v>
      </c>
      <c r="B1552" t="s">
        <v>29</v>
      </c>
      <c r="C1552">
        <v>50</v>
      </c>
      <c r="D1552">
        <v>1</v>
      </c>
      <c r="E1552" t="s">
        <v>2867</v>
      </c>
      <c r="F1552">
        <v>106</v>
      </c>
      <c r="G1552">
        <v>6</v>
      </c>
      <c r="H1552" t="s">
        <v>22</v>
      </c>
      <c r="I1552" t="s">
        <v>1184</v>
      </c>
      <c r="J1552" t="s">
        <v>1208</v>
      </c>
      <c r="K1552" t="s">
        <v>23</v>
      </c>
      <c r="L1552" t="s">
        <v>24</v>
      </c>
      <c r="M1552" t="s">
        <v>2868</v>
      </c>
      <c r="N1552" t="s">
        <v>23</v>
      </c>
      <c r="O1552" t="s">
        <v>25</v>
      </c>
      <c r="P1552" t="s">
        <v>26</v>
      </c>
      <c r="Q1552" t="s">
        <v>27</v>
      </c>
      <c r="R1552" t="s">
        <v>24</v>
      </c>
      <c r="S1552" t="s">
        <v>23</v>
      </c>
      <c r="T1552" t="s">
        <v>2868</v>
      </c>
    </row>
    <row r="1553" spans="1:20" x14ac:dyDescent="0.25">
      <c r="A1553" t="s">
        <v>30</v>
      </c>
      <c r="B1553" t="s">
        <v>31</v>
      </c>
      <c r="C1553">
        <v>50</v>
      </c>
      <c r="D1553">
        <v>1</v>
      </c>
      <c r="E1553" t="s">
        <v>2867</v>
      </c>
      <c r="F1553">
        <v>106</v>
      </c>
      <c r="G1553">
        <v>6</v>
      </c>
      <c r="H1553" t="s">
        <v>22</v>
      </c>
      <c r="I1553" t="s">
        <v>1184</v>
      </c>
      <c r="J1553" t="s">
        <v>1208</v>
      </c>
      <c r="K1553" t="s">
        <v>23</v>
      </c>
      <c r="L1553" t="s">
        <v>24</v>
      </c>
      <c r="M1553" t="s">
        <v>2868</v>
      </c>
      <c r="N1553" t="s">
        <v>23</v>
      </c>
      <c r="O1553" t="s">
        <v>25</v>
      </c>
      <c r="P1553" t="s">
        <v>26</v>
      </c>
      <c r="Q1553" t="s">
        <v>27</v>
      </c>
      <c r="R1553" t="s">
        <v>24</v>
      </c>
      <c r="S1553" t="s">
        <v>23</v>
      </c>
      <c r="T1553" t="s">
        <v>2868</v>
      </c>
    </row>
    <row r="1554" spans="1:20" x14ac:dyDescent="0.25">
      <c r="A1554" t="s">
        <v>44</v>
      </c>
      <c r="B1554" t="s">
        <v>45</v>
      </c>
      <c r="C1554">
        <v>66.666666666666671</v>
      </c>
      <c r="D1554">
        <v>3</v>
      </c>
      <c r="E1554" t="s">
        <v>2869</v>
      </c>
      <c r="F1554">
        <v>129</v>
      </c>
      <c r="G1554">
        <v>29</v>
      </c>
      <c r="H1554" t="s">
        <v>47</v>
      </c>
      <c r="I1554" t="s">
        <v>2870</v>
      </c>
      <c r="J1554" t="s">
        <v>1201</v>
      </c>
      <c r="K1554" t="s">
        <v>23</v>
      </c>
      <c r="L1554" t="s">
        <v>24</v>
      </c>
      <c r="M1554" t="s">
        <v>2871</v>
      </c>
      <c r="N1554" t="s">
        <v>23</v>
      </c>
      <c r="O1554" t="s">
        <v>25</v>
      </c>
      <c r="P1554" t="s">
        <v>26</v>
      </c>
      <c r="Q1554" t="s">
        <v>27</v>
      </c>
      <c r="R1554" t="s">
        <v>24</v>
      </c>
      <c r="S1554" t="s">
        <v>2872</v>
      </c>
      <c r="T1554" t="s">
        <v>2868</v>
      </c>
    </row>
    <row r="1555" spans="1:20" x14ac:dyDescent="0.25">
      <c r="A1555" t="s">
        <v>42</v>
      </c>
      <c r="B1555" t="s">
        <v>43</v>
      </c>
      <c r="C1555">
        <v>30</v>
      </c>
      <c r="D1555">
        <v>3</v>
      </c>
      <c r="E1555" t="s">
        <v>2873</v>
      </c>
      <c r="F1555">
        <v>200</v>
      </c>
      <c r="G1555">
        <v>0</v>
      </c>
      <c r="H1555" t="s">
        <v>1162</v>
      </c>
      <c r="I1555" t="s">
        <v>2874</v>
      </c>
      <c r="J1555" t="s">
        <v>306</v>
      </c>
      <c r="K1555" t="s">
        <v>23</v>
      </c>
      <c r="L1555" t="s">
        <v>24</v>
      </c>
      <c r="M1555" t="s">
        <v>2875</v>
      </c>
      <c r="N1555" t="s">
        <v>23</v>
      </c>
      <c r="O1555" t="s">
        <v>32</v>
      </c>
      <c r="P1555" t="s">
        <v>26</v>
      </c>
      <c r="Q1555" t="s">
        <v>33</v>
      </c>
      <c r="R1555" t="s">
        <v>24</v>
      </c>
      <c r="S1555" t="s">
        <v>2876</v>
      </c>
      <c r="T1555" t="s">
        <v>2877</v>
      </c>
    </row>
    <row r="1556" spans="1:20" x14ac:dyDescent="0.25">
      <c r="A1556" t="s">
        <v>44</v>
      </c>
      <c r="B1556" t="s">
        <v>45</v>
      </c>
      <c r="C1556">
        <v>36.666666666666664</v>
      </c>
      <c r="D1556">
        <v>3</v>
      </c>
      <c r="E1556" t="s">
        <v>2873</v>
      </c>
      <c r="F1556">
        <v>200</v>
      </c>
      <c r="G1556">
        <v>0</v>
      </c>
      <c r="H1556" t="s">
        <v>1162</v>
      </c>
      <c r="I1556" t="s">
        <v>2874</v>
      </c>
      <c r="J1556" t="s">
        <v>306</v>
      </c>
      <c r="K1556" t="s">
        <v>23</v>
      </c>
      <c r="L1556" t="s">
        <v>24</v>
      </c>
      <c r="M1556" t="s">
        <v>2875</v>
      </c>
      <c r="N1556" t="s">
        <v>23</v>
      </c>
      <c r="O1556" t="s">
        <v>32</v>
      </c>
      <c r="P1556" t="s">
        <v>26</v>
      </c>
      <c r="Q1556" t="s">
        <v>33</v>
      </c>
      <c r="R1556" t="s">
        <v>24</v>
      </c>
      <c r="S1556" t="s">
        <v>2876</v>
      </c>
      <c r="T1556" t="s">
        <v>2877</v>
      </c>
    </row>
    <row r="1557" spans="1:20" x14ac:dyDescent="0.25">
      <c r="A1557" t="s">
        <v>42</v>
      </c>
      <c r="B1557" t="s">
        <v>43</v>
      </c>
      <c r="C1557">
        <v>66.666666666666671</v>
      </c>
      <c r="D1557">
        <v>3</v>
      </c>
      <c r="E1557" t="s">
        <v>2878</v>
      </c>
      <c r="F1557">
        <v>145</v>
      </c>
      <c r="G1557">
        <v>45</v>
      </c>
      <c r="H1557" t="s">
        <v>47</v>
      </c>
      <c r="I1557" t="s">
        <v>2879</v>
      </c>
      <c r="J1557" t="s">
        <v>309</v>
      </c>
      <c r="K1557" t="s">
        <v>23</v>
      </c>
      <c r="L1557" t="s">
        <v>24</v>
      </c>
      <c r="M1557" t="s">
        <v>2880</v>
      </c>
      <c r="N1557" t="s">
        <v>23</v>
      </c>
      <c r="O1557" t="s">
        <v>58</v>
      </c>
      <c r="P1557" t="s">
        <v>26</v>
      </c>
      <c r="Q1557" t="s">
        <v>33</v>
      </c>
      <c r="R1557" t="s">
        <v>24</v>
      </c>
      <c r="S1557" t="s">
        <v>2881</v>
      </c>
      <c r="T1557" t="s">
        <v>2880</v>
      </c>
    </row>
    <row r="1558" spans="1:20" x14ac:dyDescent="0.25">
      <c r="A1558" t="s">
        <v>46</v>
      </c>
      <c r="B1558" t="s">
        <v>56</v>
      </c>
      <c r="C1558">
        <v>69.900000000000006</v>
      </c>
      <c r="D1558">
        <v>10</v>
      </c>
      <c r="E1558" t="s">
        <v>2882</v>
      </c>
      <c r="F1558">
        <v>486.72</v>
      </c>
      <c r="G1558">
        <v>43.86</v>
      </c>
      <c r="H1558" t="s">
        <v>684</v>
      </c>
      <c r="I1558" t="s">
        <v>2502</v>
      </c>
      <c r="J1558" t="s">
        <v>2503</v>
      </c>
      <c r="K1558" t="s">
        <v>1180</v>
      </c>
      <c r="L1558" t="s">
        <v>2504</v>
      </c>
      <c r="M1558" t="s">
        <v>2883</v>
      </c>
      <c r="N1558" t="s">
        <v>23</v>
      </c>
      <c r="O1558" t="s">
        <v>48</v>
      </c>
      <c r="P1558" t="s">
        <v>49</v>
      </c>
      <c r="Q1558" t="s">
        <v>50</v>
      </c>
      <c r="R1558" t="s">
        <v>24</v>
      </c>
      <c r="S1558" t="s">
        <v>2884</v>
      </c>
      <c r="T1558" t="s">
        <v>2883</v>
      </c>
    </row>
    <row r="1559" spans="1:20" x14ac:dyDescent="0.25">
      <c r="A1559" t="s">
        <v>117</v>
      </c>
      <c r="B1559" t="s">
        <v>118</v>
      </c>
      <c r="C1559">
        <v>10</v>
      </c>
      <c r="D1559">
        <v>1</v>
      </c>
      <c r="E1559" t="s">
        <v>2885</v>
      </c>
      <c r="F1559">
        <v>100.5</v>
      </c>
      <c r="G1559">
        <v>5</v>
      </c>
      <c r="H1559" t="s">
        <v>47</v>
      </c>
      <c r="I1559" t="s">
        <v>2886</v>
      </c>
      <c r="J1559" t="s">
        <v>2887</v>
      </c>
      <c r="K1559" t="s">
        <v>2888</v>
      </c>
      <c r="L1559" t="s">
        <v>2889</v>
      </c>
      <c r="M1559" t="s">
        <v>2890</v>
      </c>
      <c r="N1559" t="s">
        <v>23</v>
      </c>
      <c r="O1559" t="s">
        <v>48</v>
      </c>
      <c r="P1559" t="s">
        <v>49</v>
      </c>
      <c r="Q1559" t="s">
        <v>50</v>
      </c>
      <c r="R1559" t="s">
        <v>24</v>
      </c>
      <c r="S1559" t="s">
        <v>2891</v>
      </c>
      <c r="T1559" t="s">
        <v>2892</v>
      </c>
    </row>
    <row r="1560" spans="1:20" x14ac:dyDescent="0.25">
      <c r="A1560" t="s">
        <v>119</v>
      </c>
      <c r="B1560" t="s">
        <v>120</v>
      </c>
      <c r="C1560">
        <v>10</v>
      </c>
      <c r="D1560">
        <v>1</v>
      </c>
      <c r="E1560" t="s">
        <v>2885</v>
      </c>
      <c r="F1560">
        <v>100.5</v>
      </c>
      <c r="G1560">
        <v>5</v>
      </c>
      <c r="H1560" t="s">
        <v>47</v>
      </c>
      <c r="I1560" t="s">
        <v>2886</v>
      </c>
      <c r="J1560" t="s">
        <v>2887</v>
      </c>
      <c r="K1560" t="s">
        <v>2888</v>
      </c>
      <c r="L1560" t="s">
        <v>2889</v>
      </c>
      <c r="M1560" t="s">
        <v>2890</v>
      </c>
      <c r="N1560" t="s">
        <v>23</v>
      </c>
      <c r="O1560" t="s">
        <v>48</v>
      </c>
      <c r="P1560" t="s">
        <v>49</v>
      </c>
      <c r="Q1560" t="s">
        <v>50</v>
      </c>
      <c r="R1560" t="s">
        <v>24</v>
      </c>
      <c r="S1560" t="s">
        <v>2891</v>
      </c>
      <c r="T1560" t="s">
        <v>2892</v>
      </c>
    </row>
    <row r="1561" spans="1:20" x14ac:dyDescent="0.25">
      <c r="A1561" t="s">
        <v>121</v>
      </c>
      <c r="B1561" t="s">
        <v>122</v>
      </c>
      <c r="C1561">
        <v>10</v>
      </c>
      <c r="D1561">
        <v>1</v>
      </c>
      <c r="E1561" t="s">
        <v>2885</v>
      </c>
      <c r="F1561">
        <v>100.5</v>
      </c>
      <c r="G1561">
        <v>5</v>
      </c>
      <c r="H1561" t="s">
        <v>47</v>
      </c>
      <c r="I1561" t="s">
        <v>2886</v>
      </c>
      <c r="J1561" t="s">
        <v>2887</v>
      </c>
      <c r="K1561" t="s">
        <v>2888</v>
      </c>
      <c r="L1561" t="s">
        <v>2889</v>
      </c>
      <c r="M1561" t="s">
        <v>2890</v>
      </c>
      <c r="N1561" t="s">
        <v>23</v>
      </c>
      <c r="O1561" t="s">
        <v>48</v>
      </c>
      <c r="P1561" t="s">
        <v>49</v>
      </c>
      <c r="Q1561" t="s">
        <v>50</v>
      </c>
      <c r="R1561" t="s">
        <v>24</v>
      </c>
      <c r="S1561" t="s">
        <v>2891</v>
      </c>
      <c r="T1561" t="s">
        <v>2892</v>
      </c>
    </row>
    <row r="1562" spans="1:20" x14ac:dyDescent="0.25">
      <c r="A1562" t="s">
        <v>123</v>
      </c>
      <c r="B1562" t="s">
        <v>124</v>
      </c>
      <c r="C1562">
        <v>10</v>
      </c>
      <c r="D1562">
        <v>1</v>
      </c>
      <c r="E1562" t="s">
        <v>2885</v>
      </c>
      <c r="F1562">
        <v>100.5</v>
      </c>
      <c r="G1562">
        <v>5</v>
      </c>
      <c r="H1562" t="s">
        <v>47</v>
      </c>
      <c r="I1562" t="s">
        <v>2886</v>
      </c>
      <c r="J1562" t="s">
        <v>2887</v>
      </c>
      <c r="K1562" t="s">
        <v>2888</v>
      </c>
      <c r="L1562" t="s">
        <v>2889</v>
      </c>
      <c r="M1562" t="s">
        <v>2890</v>
      </c>
      <c r="N1562" t="s">
        <v>23</v>
      </c>
      <c r="O1562" t="s">
        <v>48</v>
      </c>
      <c r="P1562" t="s">
        <v>49</v>
      </c>
      <c r="Q1562" t="s">
        <v>50</v>
      </c>
      <c r="R1562" t="s">
        <v>24</v>
      </c>
      <c r="S1562" t="s">
        <v>2891</v>
      </c>
      <c r="T1562" t="s">
        <v>2892</v>
      </c>
    </row>
    <row r="1563" spans="1:20" x14ac:dyDescent="0.25">
      <c r="A1563" t="s">
        <v>125</v>
      </c>
      <c r="B1563" t="s">
        <v>126</v>
      </c>
      <c r="C1563">
        <v>10</v>
      </c>
      <c r="D1563">
        <v>1</v>
      </c>
      <c r="E1563" t="s">
        <v>2885</v>
      </c>
      <c r="F1563">
        <v>100.5</v>
      </c>
      <c r="G1563">
        <v>5</v>
      </c>
      <c r="H1563" t="s">
        <v>47</v>
      </c>
      <c r="I1563" t="s">
        <v>2886</v>
      </c>
      <c r="J1563" t="s">
        <v>2887</v>
      </c>
      <c r="K1563" t="s">
        <v>2888</v>
      </c>
      <c r="L1563" t="s">
        <v>2889</v>
      </c>
      <c r="M1563" t="s">
        <v>2890</v>
      </c>
      <c r="N1563" t="s">
        <v>23</v>
      </c>
      <c r="O1563" t="s">
        <v>48</v>
      </c>
      <c r="P1563" t="s">
        <v>49</v>
      </c>
      <c r="Q1563" t="s">
        <v>50</v>
      </c>
      <c r="R1563" t="s">
        <v>24</v>
      </c>
      <c r="S1563" t="s">
        <v>2891</v>
      </c>
      <c r="T1563" t="s">
        <v>2892</v>
      </c>
    </row>
    <row r="1564" spans="1:20" x14ac:dyDescent="0.25">
      <c r="A1564" t="s">
        <v>127</v>
      </c>
      <c r="B1564" t="s">
        <v>128</v>
      </c>
      <c r="C1564">
        <v>10</v>
      </c>
      <c r="D1564">
        <v>1</v>
      </c>
      <c r="E1564" t="s">
        <v>2885</v>
      </c>
      <c r="F1564">
        <v>100.5</v>
      </c>
      <c r="G1564">
        <v>5</v>
      </c>
      <c r="H1564" t="s">
        <v>47</v>
      </c>
      <c r="I1564" t="s">
        <v>2886</v>
      </c>
      <c r="J1564" t="s">
        <v>2887</v>
      </c>
      <c r="K1564" t="s">
        <v>2888</v>
      </c>
      <c r="L1564" t="s">
        <v>2889</v>
      </c>
      <c r="M1564" t="s">
        <v>2890</v>
      </c>
      <c r="N1564" t="s">
        <v>23</v>
      </c>
      <c r="O1564" t="s">
        <v>48</v>
      </c>
      <c r="P1564" t="s">
        <v>49</v>
      </c>
      <c r="Q1564" t="s">
        <v>50</v>
      </c>
      <c r="R1564" t="s">
        <v>24</v>
      </c>
      <c r="S1564" t="s">
        <v>2891</v>
      </c>
      <c r="T1564" t="s">
        <v>2892</v>
      </c>
    </row>
    <row r="1565" spans="1:20" x14ac:dyDescent="0.25">
      <c r="A1565" t="s">
        <v>129</v>
      </c>
      <c r="B1565" t="s">
        <v>130</v>
      </c>
      <c r="C1565">
        <v>10</v>
      </c>
      <c r="D1565">
        <v>1</v>
      </c>
      <c r="E1565" t="s">
        <v>2885</v>
      </c>
      <c r="F1565">
        <v>100.5</v>
      </c>
      <c r="G1565">
        <v>5</v>
      </c>
      <c r="H1565" t="s">
        <v>47</v>
      </c>
      <c r="I1565" t="s">
        <v>2886</v>
      </c>
      <c r="J1565" t="s">
        <v>2887</v>
      </c>
      <c r="K1565" t="s">
        <v>2888</v>
      </c>
      <c r="L1565" t="s">
        <v>2889</v>
      </c>
      <c r="M1565" t="s">
        <v>2890</v>
      </c>
      <c r="N1565" t="s">
        <v>23</v>
      </c>
      <c r="O1565" t="s">
        <v>48</v>
      </c>
      <c r="P1565" t="s">
        <v>49</v>
      </c>
      <c r="Q1565" t="s">
        <v>50</v>
      </c>
      <c r="R1565" t="s">
        <v>24</v>
      </c>
      <c r="S1565" t="s">
        <v>2891</v>
      </c>
      <c r="T1565" t="s">
        <v>2892</v>
      </c>
    </row>
    <row r="1566" spans="1:20" x14ac:dyDescent="0.25">
      <c r="A1566" t="s">
        <v>131</v>
      </c>
      <c r="B1566" t="s">
        <v>132</v>
      </c>
      <c r="C1566">
        <v>10</v>
      </c>
      <c r="D1566">
        <v>1</v>
      </c>
      <c r="E1566" t="s">
        <v>2885</v>
      </c>
      <c r="F1566">
        <v>100.5</v>
      </c>
      <c r="G1566">
        <v>5</v>
      </c>
      <c r="H1566" t="s">
        <v>47</v>
      </c>
      <c r="I1566" t="s">
        <v>2886</v>
      </c>
      <c r="J1566" t="s">
        <v>2887</v>
      </c>
      <c r="K1566" t="s">
        <v>2888</v>
      </c>
      <c r="L1566" t="s">
        <v>2889</v>
      </c>
      <c r="M1566" t="s">
        <v>2890</v>
      </c>
      <c r="N1566" t="s">
        <v>23</v>
      </c>
      <c r="O1566" t="s">
        <v>48</v>
      </c>
      <c r="P1566" t="s">
        <v>49</v>
      </c>
      <c r="Q1566" t="s">
        <v>50</v>
      </c>
      <c r="R1566" t="s">
        <v>24</v>
      </c>
      <c r="S1566" t="s">
        <v>2891</v>
      </c>
      <c r="T1566" t="s">
        <v>2892</v>
      </c>
    </row>
    <row r="1567" spans="1:20" x14ac:dyDescent="0.25">
      <c r="A1567" t="s">
        <v>133</v>
      </c>
      <c r="B1567" t="s">
        <v>134</v>
      </c>
      <c r="C1567">
        <v>10</v>
      </c>
      <c r="D1567">
        <v>1</v>
      </c>
      <c r="E1567" t="s">
        <v>2885</v>
      </c>
      <c r="F1567">
        <v>100.5</v>
      </c>
      <c r="G1567">
        <v>5</v>
      </c>
      <c r="H1567" t="s">
        <v>47</v>
      </c>
      <c r="I1567" t="s">
        <v>2886</v>
      </c>
      <c r="J1567" t="s">
        <v>2887</v>
      </c>
      <c r="K1567" t="s">
        <v>2888</v>
      </c>
      <c r="L1567" t="s">
        <v>2889</v>
      </c>
      <c r="M1567" t="s">
        <v>2890</v>
      </c>
      <c r="N1567" t="s">
        <v>23</v>
      </c>
      <c r="O1567" t="s">
        <v>48</v>
      </c>
      <c r="P1567" t="s">
        <v>49</v>
      </c>
      <c r="Q1567" t="s">
        <v>50</v>
      </c>
      <c r="R1567" t="s">
        <v>24</v>
      </c>
      <c r="S1567" t="s">
        <v>2891</v>
      </c>
      <c r="T1567" t="s">
        <v>2892</v>
      </c>
    </row>
    <row r="1568" spans="1:20" x14ac:dyDescent="0.25">
      <c r="A1568" t="s">
        <v>135</v>
      </c>
      <c r="B1568" t="s">
        <v>136</v>
      </c>
      <c r="C1568">
        <v>10</v>
      </c>
      <c r="D1568">
        <v>1</v>
      </c>
      <c r="E1568" t="s">
        <v>2885</v>
      </c>
      <c r="F1568">
        <v>100.5</v>
      </c>
      <c r="G1568">
        <v>5</v>
      </c>
      <c r="H1568" t="s">
        <v>47</v>
      </c>
      <c r="I1568" t="s">
        <v>2886</v>
      </c>
      <c r="J1568" t="s">
        <v>2887</v>
      </c>
      <c r="K1568" t="s">
        <v>2888</v>
      </c>
      <c r="L1568" t="s">
        <v>2889</v>
      </c>
      <c r="M1568" t="s">
        <v>2890</v>
      </c>
      <c r="N1568" t="s">
        <v>23</v>
      </c>
      <c r="O1568" t="s">
        <v>48</v>
      </c>
      <c r="P1568" t="s">
        <v>49</v>
      </c>
      <c r="Q1568" t="s">
        <v>50</v>
      </c>
      <c r="R1568" t="s">
        <v>24</v>
      </c>
      <c r="S1568" t="s">
        <v>2891</v>
      </c>
      <c r="T1568" t="s">
        <v>2890</v>
      </c>
    </row>
    <row r="1569" spans="1:20" x14ac:dyDescent="0.25">
      <c r="A1569" t="s">
        <v>180</v>
      </c>
      <c r="B1569" t="s">
        <v>1164</v>
      </c>
      <c r="C1569">
        <v>42.78</v>
      </c>
      <c r="D1569">
        <v>1</v>
      </c>
      <c r="E1569" t="s">
        <v>2893</v>
      </c>
      <c r="F1569">
        <v>90.56</v>
      </c>
      <c r="G1569">
        <v>5</v>
      </c>
      <c r="H1569" t="s">
        <v>47</v>
      </c>
      <c r="I1569" t="s">
        <v>2894</v>
      </c>
      <c r="J1569" t="s">
        <v>2895</v>
      </c>
      <c r="K1569" t="s">
        <v>1228</v>
      </c>
      <c r="L1569" t="s">
        <v>2896</v>
      </c>
      <c r="M1569" t="s">
        <v>2897</v>
      </c>
      <c r="N1569" t="s">
        <v>23</v>
      </c>
      <c r="O1569" t="s">
        <v>48</v>
      </c>
      <c r="P1569" t="s">
        <v>49</v>
      </c>
      <c r="Q1569" t="s">
        <v>50</v>
      </c>
      <c r="R1569" t="s">
        <v>24</v>
      </c>
      <c r="S1569" t="s">
        <v>23</v>
      </c>
      <c r="T1569" t="s">
        <v>2897</v>
      </c>
    </row>
    <row r="1570" spans="1:20" x14ac:dyDescent="0.25">
      <c r="A1570" t="s">
        <v>184</v>
      </c>
      <c r="B1570" t="s">
        <v>1164</v>
      </c>
      <c r="C1570">
        <v>42.78</v>
      </c>
      <c r="D1570">
        <v>1</v>
      </c>
      <c r="E1570" t="s">
        <v>2893</v>
      </c>
      <c r="F1570">
        <v>90.56</v>
      </c>
      <c r="G1570">
        <v>5</v>
      </c>
      <c r="H1570" t="s">
        <v>47</v>
      </c>
      <c r="I1570" t="s">
        <v>2894</v>
      </c>
      <c r="J1570" t="s">
        <v>2895</v>
      </c>
      <c r="K1570" t="s">
        <v>1228</v>
      </c>
      <c r="L1570" t="s">
        <v>2896</v>
      </c>
      <c r="M1570" t="s">
        <v>2897</v>
      </c>
      <c r="N1570" t="s">
        <v>23</v>
      </c>
      <c r="O1570" t="s">
        <v>48</v>
      </c>
      <c r="P1570" t="s">
        <v>49</v>
      </c>
      <c r="Q1570" t="s">
        <v>50</v>
      </c>
      <c r="R1570" t="s">
        <v>24</v>
      </c>
      <c r="S1570" t="s">
        <v>23</v>
      </c>
      <c r="T1570" t="s">
        <v>2897</v>
      </c>
    </row>
    <row r="1571" spans="1:20" x14ac:dyDescent="0.25">
      <c r="A1571" t="s">
        <v>42</v>
      </c>
      <c r="B1571" t="s">
        <v>43</v>
      </c>
      <c r="C1571">
        <v>30</v>
      </c>
      <c r="D1571">
        <v>6</v>
      </c>
      <c r="E1571" t="s">
        <v>2898</v>
      </c>
      <c r="F1571">
        <v>400</v>
      </c>
      <c r="G1571">
        <v>0</v>
      </c>
      <c r="H1571" t="s">
        <v>22</v>
      </c>
      <c r="I1571" t="s">
        <v>2899</v>
      </c>
      <c r="J1571" t="s">
        <v>311</v>
      </c>
      <c r="K1571" t="s">
        <v>23</v>
      </c>
      <c r="L1571" t="s">
        <v>24</v>
      </c>
      <c r="M1571" t="s">
        <v>2900</v>
      </c>
      <c r="N1571" t="s">
        <v>23</v>
      </c>
      <c r="O1571" t="s">
        <v>25</v>
      </c>
      <c r="P1571" t="s">
        <v>26</v>
      </c>
      <c r="Q1571" t="s">
        <v>27</v>
      </c>
      <c r="R1571" t="s">
        <v>24</v>
      </c>
      <c r="S1571" t="s">
        <v>2901</v>
      </c>
      <c r="T1571" t="s">
        <v>2900</v>
      </c>
    </row>
    <row r="1572" spans="1:20" x14ac:dyDescent="0.25">
      <c r="A1572" t="s">
        <v>44</v>
      </c>
      <c r="B1572" t="s">
        <v>45</v>
      </c>
      <c r="C1572">
        <v>36.666666666666664</v>
      </c>
      <c r="D1572">
        <v>6</v>
      </c>
      <c r="E1572" t="s">
        <v>2898</v>
      </c>
      <c r="F1572">
        <v>400</v>
      </c>
      <c r="G1572">
        <v>0</v>
      </c>
      <c r="H1572" t="s">
        <v>22</v>
      </c>
      <c r="I1572" t="s">
        <v>2899</v>
      </c>
      <c r="J1572" t="s">
        <v>311</v>
      </c>
      <c r="K1572" t="s">
        <v>23</v>
      </c>
      <c r="L1572" t="s">
        <v>24</v>
      </c>
      <c r="M1572" t="s">
        <v>2900</v>
      </c>
      <c r="N1572" t="s">
        <v>23</v>
      </c>
      <c r="O1572" t="s">
        <v>25</v>
      </c>
      <c r="P1572" t="s">
        <v>26</v>
      </c>
      <c r="Q1572" t="s">
        <v>27</v>
      </c>
      <c r="R1572" t="s">
        <v>24</v>
      </c>
      <c r="S1572" t="s">
        <v>2901</v>
      </c>
      <c r="T1572" t="s">
        <v>2900</v>
      </c>
    </row>
    <row r="1573" spans="1:20" x14ac:dyDescent="0.25">
      <c r="A1573" t="s">
        <v>186</v>
      </c>
      <c r="B1573" t="s">
        <v>187</v>
      </c>
      <c r="C1573">
        <v>40</v>
      </c>
      <c r="D1573">
        <v>10</v>
      </c>
      <c r="E1573" t="s">
        <v>2902</v>
      </c>
      <c r="F1573">
        <v>350</v>
      </c>
      <c r="G1573">
        <v>0</v>
      </c>
      <c r="H1573" t="s">
        <v>1162</v>
      </c>
      <c r="I1573" t="s">
        <v>1265</v>
      </c>
      <c r="J1573" t="s">
        <v>355</v>
      </c>
      <c r="K1573" t="s">
        <v>23</v>
      </c>
      <c r="L1573" t="s">
        <v>24</v>
      </c>
      <c r="M1573" t="s">
        <v>2903</v>
      </c>
      <c r="N1573" t="s">
        <v>23</v>
      </c>
      <c r="O1573" t="s">
        <v>32</v>
      </c>
      <c r="P1573" t="s">
        <v>26</v>
      </c>
      <c r="Q1573" t="s">
        <v>33</v>
      </c>
      <c r="R1573" t="s">
        <v>24</v>
      </c>
      <c r="S1573" t="s">
        <v>2904</v>
      </c>
      <c r="T1573" t="s">
        <v>2905</v>
      </c>
    </row>
    <row r="1574" spans="1:20" x14ac:dyDescent="0.25">
      <c r="A1574" t="s">
        <v>44</v>
      </c>
      <c r="B1574" t="s">
        <v>45</v>
      </c>
      <c r="C1574">
        <v>66.666666666666671</v>
      </c>
      <c r="D1574">
        <v>6</v>
      </c>
      <c r="E1574" t="s">
        <v>2906</v>
      </c>
      <c r="F1574">
        <v>200</v>
      </c>
      <c r="G1574">
        <v>0</v>
      </c>
      <c r="H1574" t="s">
        <v>22</v>
      </c>
      <c r="I1574" t="s">
        <v>2683</v>
      </c>
      <c r="J1574" t="s">
        <v>302</v>
      </c>
      <c r="K1574" t="s">
        <v>23</v>
      </c>
      <c r="L1574" t="s">
        <v>24</v>
      </c>
      <c r="M1574" t="s">
        <v>2907</v>
      </c>
      <c r="N1574" t="s">
        <v>23</v>
      </c>
      <c r="O1574" t="s">
        <v>25</v>
      </c>
      <c r="P1574" t="s">
        <v>26</v>
      </c>
      <c r="Q1574" t="s">
        <v>27</v>
      </c>
      <c r="R1574" t="s">
        <v>24</v>
      </c>
      <c r="S1574" t="s">
        <v>2908</v>
      </c>
      <c r="T1574" t="s">
        <v>2905</v>
      </c>
    </row>
    <row r="1575" spans="1:20" x14ac:dyDescent="0.25">
      <c r="A1575" t="s">
        <v>46</v>
      </c>
      <c r="B1575" t="s">
        <v>56</v>
      </c>
      <c r="C1575">
        <v>66.333333333333329</v>
      </c>
      <c r="D1575">
        <v>3</v>
      </c>
      <c r="E1575" t="s">
        <v>2909</v>
      </c>
      <c r="F1575">
        <v>113.76</v>
      </c>
      <c r="G1575">
        <v>0</v>
      </c>
      <c r="H1575" t="s">
        <v>684</v>
      </c>
      <c r="I1575" t="s">
        <v>2910</v>
      </c>
      <c r="J1575" t="s">
        <v>2911</v>
      </c>
      <c r="K1575" t="s">
        <v>1258</v>
      </c>
      <c r="L1575" t="s">
        <v>2912</v>
      </c>
      <c r="M1575" t="s">
        <v>2903</v>
      </c>
      <c r="N1575" t="s">
        <v>23</v>
      </c>
      <c r="O1575" t="s">
        <v>48</v>
      </c>
      <c r="P1575" t="s">
        <v>49</v>
      </c>
      <c r="Q1575" t="s">
        <v>50</v>
      </c>
      <c r="R1575" t="s">
        <v>24</v>
      </c>
      <c r="S1575" t="s">
        <v>2913</v>
      </c>
      <c r="T1575" t="s">
        <v>2903</v>
      </c>
    </row>
    <row r="1576" spans="1:20" x14ac:dyDescent="0.25">
      <c r="A1576" t="s">
        <v>110</v>
      </c>
      <c r="B1576" t="s">
        <v>1205</v>
      </c>
      <c r="C1576">
        <v>66</v>
      </c>
      <c r="D1576">
        <v>1</v>
      </c>
      <c r="E1576" t="s">
        <v>2914</v>
      </c>
      <c r="F1576">
        <v>123.84</v>
      </c>
      <c r="G1576">
        <v>5</v>
      </c>
      <c r="H1576" t="s">
        <v>684</v>
      </c>
      <c r="I1576" t="s">
        <v>2915</v>
      </c>
      <c r="J1576" t="s">
        <v>2916</v>
      </c>
      <c r="K1576" t="s">
        <v>2698</v>
      </c>
      <c r="L1576" t="s">
        <v>2917</v>
      </c>
      <c r="M1576" t="s">
        <v>2918</v>
      </c>
      <c r="N1576" t="s">
        <v>23</v>
      </c>
      <c r="O1576" t="s">
        <v>48</v>
      </c>
      <c r="P1576" t="s">
        <v>49</v>
      </c>
      <c r="Q1576" t="s">
        <v>50</v>
      </c>
      <c r="R1576" t="s">
        <v>24</v>
      </c>
      <c r="S1576" t="s">
        <v>2919</v>
      </c>
      <c r="T1576" t="s">
        <v>2918</v>
      </c>
    </row>
    <row r="1577" spans="1:20" x14ac:dyDescent="0.25">
      <c r="A1577" t="s">
        <v>111</v>
      </c>
      <c r="B1577" t="s">
        <v>112</v>
      </c>
      <c r="C1577">
        <v>66</v>
      </c>
      <c r="D1577">
        <v>1</v>
      </c>
      <c r="E1577" t="s">
        <v>2914</v>
      </c>
      <c r="F1577">
        <v>123.84</v>
      </c>
      <c r="G1577">
        <v>5</v>
      </c>
      <c r="H1577" t="s">
        <v>684</v>
      </c>
      <c r="I1577" t="s">
        <v>2915</v>
      </c>
      <c r="J1577" t="s">
        <v>2916</v>
      </c>
      <c r="K1577" t="s">
        <v>2698</v>
      </c>
      <c r="L1577" t="s">
        <v>2917</v>
      </c>
      <c r="M1577" t="s">
        <v>2918</v>
      </c>
      <c r="N1577" t="s">
        <v>23</v>
      </c>
      <c r="O1577" t="s">
        <v>48</v>
      </c>
      <c r="P1577" t="s">
        <v>49</v>
      </c>
      <c r="Q1577" t="s">
        <v>50</v>
      </c>
      <c r="R1577" t="s">
        <v>24</v>
      </c>
      <c r="S1577" t="s">
        <v>2919</v>
      </c>
      <c r="T1577" t="s">
        <v>2918</v>
      </c>
    </row>
    <row r="1578" spans="1:20" x14ac:dyDescent="0.25">
      <c r="A1578" t="s">
        <v>46</v>
      </c>
      <c r="B1578" t="s">
        <v>56</v>
      </c>
      <c r="C1578">
        <v>67</v>
      </c>
      <c r="D1578">
        <v>1</v>
      </c>
      <c r="E1578" t="s">
        <v>2914</v>
      </c>
      <c r="F1578">
        <v>123.84</v>
      </c>
      <c r="G1578">
        <v>5</v>
      </c>
      <c r="H1578" t="s">
        <v>684</v>
      </c>
      <c r="I1578" t="s">
        <v>2915</v>
      </c>
      <c r="J1578" t="s">
        <v>2916</v>
      </c>
      <c r="K1578" t="s">
        <v>2698</v>
      </c>
      <c r="L1578" t="s">
        <v>2917</v>
      </c>
      <c r="M1578" t="s">
        <v>2918</v>
      </c>
      <c r="N1578" t="s">
        <v>23</v>
      </c>
      <c r="O1578" t="s">
        <v>48</v>
      </c>
      <c r="P1578" t="s">
        <v>49</v>
      </c>
      <c r="Q1578" t="s">
        <v>50</v>
      </c>
      <c r="R1578" t="s">
        <v>24</v>
      </c>
      <c r="S1578" t="s">
        <v>2919</v>
      </c>
      <c r="T1578" t="s">
        <v>2918</v>
      </c>
    </row>
    <row r="1579" spans="1:20" x14ac:dyDescent="0.25">
      <c r="A1579" t="s">
        <v>42</v>
      </c>
      <c r="B1579" t="s">
        <v>43</v>
      </c>
      <c r="C1579">
        <v>30</v>
      </c>
      <c r="D1579">
        <v>3</v>
      </c>
      <c r="E1579" t="s">
        <v>2920</v>
      </c>
      <c r="F1579">
        <v>200</v>
      </c>
      <c r="G1579">
        <v>0</v>
      </c>
      <c r="H1579" t="s">
        <v>1162</v>
      </c>
      <c r="I1579" t="s">
        <v>2921</v>
      </c>
      <c r="J1579" t="s">
        <v>328</v>
      </c>
      <c r="K1579" t="s">
        <v>23</v>
      </c>
      <c r="L1579" t="s">
        <v>24</v>
      </c>
      <c r="M1579" t="s">
        <v>2922</v>
      </c>
      <c r="N1579" t="s">
        <v>23</v>
      </c>
      <c r="O1579" t="s">
        <v>307</v>
      </c>
      <c r="P1579" t="s">
        <v>26</v>
      </c>
      <c r="Q1579" t="s">
        <v>27</v>
      </c>
      <c r="R1579" t="s">
        <v>24</v>
      </c>
      <c r="S1579" t="s">
        <v>2923</v>
      </c>
      <c r="T1579" t="s">
        <v>2924</v>
      </c>
    </row>
    <row r="1580" spans="1:20" x14ac:dyDescent="0.25">
      <c r="A1580" t="s">
        <v>44</v>
      </c>
      <c r="B1580" t="s">
        <v>45</v>
      </c>
      <c r="C1580">
        <v>36.666666666666664</v>
      </c>
      <c r="D1580">
        <v>3</v>
      </c>
      <c r="E1580" t="s">
        <v>2920</v>
      </c>
      <c r="F1580">
        <v>200</v>
      </c>
      <c r="G1580">
        <v>0</v>
      </c>
      <c r="H1580" t="s">
        <v>1162</v>
      </c>
      <c r="I1580" t="s">
        <v>2921</v>
      </c>
      <c r="J1580" t="s">
        <v>328</v>
      </c>
      <c r="K1580" t="s">
        <v>23</v>
      </c>
      <c r="L1580" t="s">
        <v>24</v>
      </c>
      <c r="M1580" t="s">
        <v>2922</v>
      </c>
      <c r="N1580" t="s">
        <v>23</v>
      </c>
      <c r="O1580" t="s">
        <v>307</v>
      </c>
      <c r="P1580" t="s">
        <v>26</v>
      </c>
      <c r="Q1580" t="s">
        <v>27</v>
      </c>
      <c r="R1580" t="s">
        <v>24</v>
      </c>
      <c r="S1580" t="s">
        <v>2923</v>
      </c>
      <c r="T1580" t="s">
        <v>2924</v>
      </c>
    </row>
    <row r="1581" spans="1:20" x14ac:dyDescent="0.25">
      <c r="A1581" t="s">
        <v>142</v>
      </c>
      <c r="B1581" t="s">
        <v>143</v>
      </c>
      <c r="C1581">
        <v>15</v>
      </c>
      <c r="D1581">
        <v>1</v>
      </c>
      <c r="E1581" t="s">
        <v>2925</v>
      </c>
      <c r="F1581">
        <v>15</v>
      </c>
      <c r="G1581">
        <v>0</v>
      </c>
      <c r="H1581" t="s">
        <v>47</v>
      </c>
      <c r="I1581" t="s">
        <v>1305</v>
      </c>
      <c r="J1581" t="s">
        <v>1306</v>
      </c>
      <c r="K1581" t="s">
        <v>1215</v>
      </c>
      <c r="L1581" t="s">
        <v>1261</v>
      </c>
      <c r="M1581" t="s">
        <v>2926</v>
      </c>
      <c r="N1581" t="s">
        <v>23</v>
      </c>
      <c r="O1581" t="s">
        <v>63</v>
      </c>
      <c r="P1581" t="s">
        <v>54</v>
      </c>
      <c r="Q1581" t="s">
        <v>55</v>
      </c>
      <c r="R1581" t="s">
        <v>24</v>
      </c>
      <c r="S1581" t="s">
        <v>2927</v>
      </c>
      <c r="T1581" t="s">
        <v>2926</v>
      </c>
    </row>
    <row r="1582" spans="1:20" x14ac:dyDescent="0.25">
      <c r="A1582" t="s">
        <v>44</v>
      </c>
      <c r="B1582" t="s">
        <v>45</v>
      </c>
      <c r="C1582">
        <v>66.666666666666671</v>
      </c>
      <c r="D1582">
        <v>3</v>
      </c>
      <c r="E1582" t="s">
        <v>2928</v>
      </c>
      <c r="F1582">
        <v>200</v>
      </c>
      <c r="G1582">
        <v>0</v>
      </c>
      <c r="H1582" t="s">
        <v>47</v>
      </c>
      <c r="I1582" t="s">
        <v>2929</v>
      </c>
      <c r="J1582" t="s">
        <v>339</v>
      </c>
      <c r="K1582" t="s">
        <v>23</v>
      </c>
      <c r="L1582" t="s">
        <v>24</v>
      </c>
      <c r="M1582" t="s">
        <v>2930</v>
      </c>
      <c r="N1582" t="s">
        <v>23</v>
      </c>
      <c r="O1582" t="s">
        <v>58</v>
      </c>
      <c r="P1582" t="s">
        <v>26</v>
      </c>
      <c r="Q1582" t="s">
        <v>33</v>
      </c>
      <c r="R1582" t="s">
        <v>24</v>
      </c>
      <c r="S1582" t="s">
        <v>2931</v>
      </c>
      <c r="T1582" t="s">
        <v>2926</v>
      </c>
    </row>
    <row r="1583" spans="1:20" x14ac:dyDescent="0.25">
      <c r="A1583" t="s">
        <v>42</v>
      </c>
      <c r="B1583" t="s">
        <v>43</v>
      </c>
      <c r="C1583">
        <v>66.666666666666671</v>
      </c>
      <c r="D1583">
        <v>3</v>
      </c>
      <c r="E1583" t="s">
        <v>2928</v>
      </c>
      <c r="F1583">
        <v>200</v>
      </c>
      <c r="G1583">
        <v>0</v>
      </c>
      <c r="H1583" t="s">
        <v>47</v>
      </c>
      <c r="I1583" t="s">
        <v>2929</v>
      </c>
      <c r="J1583" t="s">
        <v>339</v>
      </c>
      <c r="K1583" t="s">
        <v>23</v>
      </c>
      <c r="L1583" t="s">
        <v>24</v>
      </c>
      <c r="M1583" t="s">
        <v>2930</v>
      </c>
      <c r="N1583" t="s">
        <v>23</v>
      </c>
      <c r="O1583" t="s">
        <v>58</v>
      </c>
      <c r="P1583" t="s">
        <v>26</v>
      </c>
      <c r="Q1583" t="s">
        <v>33</v>
      </c>
      <c r="R1583" t="s">
        <v>24</v>
      </c>
      <c r="S1583" t="s">
        <v>2931</v>
      </c>
      <c r="T1583" t="s">
        <v>2926</v>
      </c>
    </row>
    <row r="1584" spans="1:20" x14ac:dyDescent="0.25">
      <c r="A1584" t="s">
        <v>42</v>
      </c>
      <c r="B1584" t="s">
        <v>43</v>
      </c>
      <c r="C1584">
        <v>30</v>
      </c>
      <c r="D1584">
        <v>3</v>
      </c>
      <c r="E1584" t="s">
        <v>2932</v>
      </c>
      <c r="F1584">
        <v>200</v>
      </c>
      <c r="G1584">
        <v>0</v>
      </c>
      <c r="H1584" t="s">
        <v>1162</v>
      </c>
      <c r="I1584" t="s">
        <v>2933</v>
      </c>
      <c r="J1584" t="s">
        <v>328</v>
      </c>
      <c r="K1584" t="s">
        <v>23</v>
      </c>
      <c r="L1584" t="s">
        <v>24</v>
      </c>
      <c r="M1584" t="s">
        <v>2934</v>
      </c>
      <c r="N1584" t="s">
        <v>23</v>
      </c>
      <c r="O1584" t="s">
        <v>307</v>
      </c>
      <c r="P1584" t="s">
        <v>26</v>
      </c>
      <c r="Q1584" t="s">
        <v>27</v>
      </c>
      <c r="R1584" t="s">
        <v>24</v>
      </c>
      <c r="S1584" t="s">
        <v>2935</v>
      </c>
      <c r="T1584" t="s">
        <v>2922</v>
      </c>
    </row>
    <row r="1585" spans="1:20" x14ac:dyDescent="0.25">
      <c r="A1585" t="s">
        <v>44</v>
      </c>
      <c r="B1585" t="s">
        <v>45</v>
      </c>
      <c r="C1585">
        <v>36.666666666666664</v>
      </c>
      <c r="D1585">
        <v>3</v>
      </c>
      <c r="E1585" t="s">
        <v>2932</v>
      </c>
      <c r="F1585">
        <v>200</v>
      </c>
      <c r="G1585">
        <v>0</v>
      </c>
      <c r="H1585" t="s">
        <v>1162</v>
      </c>
      <c r="I1585" t="s">
        <v>2933</v>
      </c>
      <c r="J1585" t="s">
        <v>328</v>
      </c>
      <c r="K1585" t="s">
        <v>23</v>
      </c>
      <c r="L1585" t="s">
        <v>24</v>
      </c>
      <c r="M1585" t="s">
        <v>2934</v>
      </c>
      <c r="N1585" t="s">
        <v>23</v>
      </c>
      <c r="O1585" t="s">
        <v>307</v>
      </c>
      <c r="P1585" t="s">
        <v>26</v>
      </c>
      <c r="Q1585" t="s">
        <v>27</v>
      </c>
      <c r="R1585" t="s">
        <v>24</v>
      </c>
      <c r="S1585" t="s">
        <v>2935</v>
      </c>
      <c r="T1585" t="s">
        <v>2922</v>
      </c>
    </row>
    <row r="1586" spans="1:20" x14ac:dyDescent="0.25">
      <c r="A1586" t="s">
        <v>38</v>
      </c>
      <c r="B1586" t="s">
        <v>39</v>
      </c>
      <c r="C1586">
        <v>54.5</v>
      </c>
      <c r="D1586">
        <v>2</v>
      </c>
      <c r="E1586" t="s">
        <v>2936</v>
      </c>
      <c r="F1586">
        <v>71.400000000000006</v>
      </c>
      <c r="G1586">
        <v>5</v>
      </c>
      <c r="H1586" t="s">
        <v>47</v>
      </c>
      <c r="I1586" t="s">
        <v>2677</v>
      </c>
      <c r="J1586" t="s">
        <v>2678</v>
      </c>
      <c r="K1586" t="s">
        <v>2679</v>
      </c>
      <c r="L1586" t="s">
        <v>2680</v>
      </c>
      <c r="M1586" t="s">
        <v>2930</v>
      </c>
      <c r="N1586" t="s">
        <v>23</v>
      </c>
      <c r="O1586" t="s">
        <v>48</v>
      </c>
      <c r="P1586" t="s">
        <v>49</v>
      </c>
      <c r="Q1586" t="s">
        <v>50</v>
      </c>
      <c r="R1586" t="s">
        <v>24</v>
      </c>
      <c r="S1586" t="s">
        <v>2937</v>
      </c>
      <c r="T1586" t="s">
        <v>2930</v>
      </c>
    </row>
    <row r="1587" spans="1:20" x14ac:dyDescent="0.25">
      <c r="A1587" t="s">
        <v>42</v>
      </c>
      <c r="B1587" t="s">
        <v>43</v>
      </c>
      <c r="C1587">
        <v>66.666666666666671</v>
      </c>
      <c r="D1587">
        <v>3</v>
      </c>
      <c r="E1587" t="s">
        <v>2938</v>
      </c>
      <c r="F1587">
        <v>100</v>
      </c>
      <c r="G1587">
        <v>0</v>
      </c>
      <c r="H1587" t="s">
        <v>47</v>
      </c>
      <c r="I1587" t="s">
        <v>2939</v>
      </c>
      <c r="J1587" t="s">
        <v>335</v>
      </c>
      <c r="K1587" t="s">
        <v>23</v>
      </c>
      <c r="L1587" t="s">
        <v>24</v>
      </c>
      <c r="M1587" t="s">
        <v>2934</v>
      </c>
      <c r="N1587" t="s">
        <v>23</v>
      </c>
      <c r="O1587" t="s">
        <v>25</v>
      </c>
      <c r="P1587" t="s">
        <v>26</v>
      </c>
      <c r="Q1587" t="s">
        <v>27</v>
      </c>
      <c r="R1587" t="s">
        <v>24</v>
      </c>
      <c r="S1587" t="s">
        <v>2940</v>
      </c>
      <c r="T1587" t="s">
        <v>2941</v>
      </c>
    </row>
    <row r="1588" spans="1:20" x14ac:dyDescent="0.25">
      <c r="A1588" t="s">
        <v>42</v>
      </c>
      <c r="B1588" t="s">
        <v>43</v>
      </c>
      <c r="C1588">
        <v>30</v>
      </c>
      <c r="D1588">
        <v>3</v>
      </c>
      <c r="E1588" t="s">
        <v>2942</v>
      </c>
      <c r="F1588">
        <v>200</v>
      </c>
      <c r="G1588">
        <v>0</v>
      </c>
      <c r="H1588" t="s">
        <v>1162</v>
      </c>
      <c r="I1588" t="s">
        <v>2943</v>
      </c>
      <c r="J1588" t="s">
        <v>2944</v>
      </c>
      <c r="K1588" t="s">
        <v>23</v>
      </c>
      <c r="L1588" t="s">
        <v>24</v>
      </c>
      <c r="M1588" t="s">
        <v>2945</v>
      </c>
      <c r="N1588" t="s">
        <v>23</v>
      </c>
      <c r="O1588" t="s">
        <v>307</v>
      </c>
      <c r="P1588" t="s">
        <v>26</v>
      </c>
      <c r="Q1588" t="s">
        <v>27</v>
      </c>
      <c r="R1588" t="s">
        <v>24</v>
      </c>
      <c r="S1588" t="s">
        <v>2946</v>
      </c>
      <c r="T1588" t="s">
        <v>2947</v>
      </c>
    </row>
    <row r="1589" spans="1:20" x14ac:dyDescent="0.25">
      <c r="A1589" t="s">
        <v>44</v>
      </c>
      <c r="B1589" t="s">
        <v>45</v>
      </c>
      <c r="C1589">
        <v>36.666666666666664</v>
      </c>
      <c r="D1589">
        <v>3</v>
      </c>
      <c r="E1589" t="s">
        <v>2942</v>
      </c>
      <c r="F1589">
        <v>200</v>
      </c>
      <c r="G1589">
        <v>0</v>
      </c>
      <c r="H1589" t="s">
        <v>1162</v>
      </c>
      <c r="I1589" t="s">
        <v>2943</v>
      </c>
      <c r="J1589" t="s">
        <v>2944</v>
      </c>
      <c r="K1589" t="s">
        <v>23</v>
      </c>
      <c r="L1589" t="s">
        <v>24</v>
      </c>
      <c r="M1589" t="s">
        <v>2945</v>
      </c>
      <c r="N1589" t="s">
        <v>23</v>
      </c>
      <c r="O1589" t="s">
        <v>307</v>
      </c>
      <c r="P1589" t="s">
        <v>26</v>
      </c>
      <c r="Q1589" t="s">
        <v>27</v>
      </c>
      <c r="R1589" t="s">
        <v>24</v>
      </c>
      <c r="S1589" t="s">
        <v>2946</v>
      </c>
      <c r="T1589" t="s">
        <v>2947</v>
      </c>
    </row>
    <row r="1590" spans="1:20" x14ac:dyDescent="0.25">
      <c r="A1590" t="s">
        <v>142</v>
      </c>
      <c r="B1590" t="s">
        <v>143</v>
      </c>
      <c r="C1590">
        <v>15</v>
      </c>
      <c r="D1590">
        <v>1</v>
      </c>
      <c r="E1590" t="s">
        <v>2948</v>
      </c>
      <c r="F1590">
        <v>18</v>
      </c>
      <c r="G1590">
        <v>3</v>
      </c>
      <c r="H1590" t="s">
        <v>47</v>
      </c>
      <c r="I1590" t="s">
        <v>2650</v>
      </c>
      <c r="J1590" t="s">
        <v>2651</v>
      </c>
      <c r="K1590" t="s">
        <v>2652</v>
      </c>
      <c r="L1590" t="s">
        <v>2653</v>
      </c>
      <c r="M1590" t="s">
        <v>2949</v>
      </c>
      <c r="N1590" t="s">
        <v>23</v>
      </c>
      <c r="O1590" t="s">
        <v>63</v>
      </c>
      <c r="P1590" t="s">
        <v>54</v>
      </c>
      <c r="Q1590" t="s">
        <v>55</v>
      </c>
      <c r="R1590" t="s">
        <v>24</v>
      </c>
      <c r="S1590" t="s">
        <v>2950</v>
      </c>
      <c r="T1590" t="s">
        <v>2951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357"/>
  <sheetViews>
    <sheetView zoomScale="70" zoomScaleNormal="70" workbookViewId="0">
      <pane xSplit="2" ySplit="1" topLeftCell="S3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1" sqref="U5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42</v>
      </c>
      <c r="B2" t="s">
        <v>43</v>
      </c>
      <c r="C2">
        <v>66.666666666666671</v>
      </c>
      <c r="D2">
        <v>3</v>
      </c>
      <c r="E2" t="s">
        <v>5088</v>
      </c>
      <c r="F2">
        <v>302</v>
      </c>
      <c r="G2">
        <v>48</v>
      </c>
      <c r="H2" t="s">
        <v>47</v>
      </c>
      <c r="I2" t="s">
        <v>5089</v>
      </c>
      <c r="J2" t="s">
        <v>5090</v>
      </c>
      <c r="K2" t="s">
        <v>1260</v>
      </c>
      <c r="L2" t="s">
        <v>4150</v>
      </c>
      <c r="M2" t="s">
        <v>5091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5092</v>
      </c>
      <c r="T2" t="s">
        <v>5093</v>
      </c>
      <c r="U2" s="52" t="s">
        <v>3691</v>
      </c>
      <c r="V2">
        <v>9</v>
      </c>
    </row>
    <row r="3" spans="1:22" x14ac:dyDescent="0.25">
      <c r="A3" t="s">
        <v>30</v>
      </c>
      <c r="B3" t="s">
        <v>31</v>
      </c>
      <c r="C3">
        <v>43</v>
      </c>
      <c r="D3">
        <v>1</v>
      </c>
      <c r="E3" t="s">
        <v>5088</v>
      </c>
      <c r="F3">
        <v>302</v>
      </c>
      <c r="G3">
        <v>48</v>
      </c>
      <c r="H3" t="s">
        <v>47</v>
      </c>
      <c r="I3" t="s">
        <v>5089</v>
      </c>
      <c r="J3" t="s">
        <v>5090</v>
      </c>
      <c r="K3" t="s">
        <v>1260</v>
      </c>
      <c r="L3" t="s">
        <v>4150</v>
      </c>
      <c r="M3" t="s">
        <v>5091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5092</v>
      </c>
      <c r="T3" t="s">
        <v>5093</v>
      </c>
      <c r="U3" s="53" t="s">
        <v>3692</v>
      </c>
      <c r="V3">
        <v>9</v>
      </c>
    </row>
    <row r="4" spans="1:22" x14ac:dyDescent="0.25">
      <c r="A4" t="s">
        <v>20</v>
      </c>
      <c r="B4" t="s">
        <v>21</v>
      </c>
      <c r="C4">
        <v>45</v>
      </c>
      <c r="D4">
        <v>1</v>
      </c>
      <c r="E4" t="s">
        <v>5088</v>
      </c>
      <c r="F4">
        <v>302</v>
      </c>
      <c r="G4">
        <v>48</v>
      </c>
      <c r="H4" t="s">
        <v>47</v>
      </c>
      <c r="I4" t="s">
        <v>5089</v>
      </c>
      <c r="J4" t="s">
        <v>5090</v>
      </c>
      <c r="K4" t="s">
        <v>1260</v>
      </c>
      <c r="L4" t="s">
        <v>4150</v>
      </c>
      <c r="M4" t="s">
        <v>5091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5092</v>
      </c>
      <c r="T4" t="s">
        <v>5093</v>
      </c>
      <c r="U4" s="52" t="s">
        <v>186</v>
      </c>
      <c r="V4">
        <v>28</v>
      </c>
    </row>
    <row r="5" spans="1:22" x14ac:dyDescent="0.25">
      <c r="A5" t="s">
        <v>28</v>
      </c>
      <c r="B5" t="s">
        <v>29</v>
      </c>
      <c r="C5">
        <v>45</v>
      </c>
      <c r="D5">
        <v>1</v>
      </c>
      <c r="E5" t="s">
        <v>5088</v>
      </c>
      <c r="F5">
        <v>302</v>
      </c>
      <c r="G5">
        <v>48</v>
      </c>
      <c r="H5" t="s">
        <v>47</v>
      </c>
      <c r="I5" t="s">
        <v>5089</v>
      </c>
      <c r="J5" t="s">
        <v>5090</v>
      </c>
      <c r="K5" t="s">
        <v>1260</v>
      </c>
      <c r="L5" t="s">
        <v>4150</v>
      </c>
      <c r="M5" t="s">
        <v>5091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5092</v>
      </c>
      <c r="T5" t="s">
        <v>5093</v>
      </c>
      <c r="U5" s="53" t="s">
        <v>187</v>
      </c>
      <c r="V5">
        <v>28</v>
      </c>
    </row>
    <row r="6" spans="1:22" x14ac:dyDescent="0.25">
      <c r="A6" t="s">
        <v>28</v>
      </c>
      <c r="B6" t="s">
        <v>29</v>
      </c>
      <c r="C6">
        <v>45</v>
      </c>
      <c r="D6">
        <v>1</v>
      </c>
      <c r="E6" t="s">
        <v>5094</v>
      </c>
      <c r="F6">
        <v>48</v>
      </c>
      <c r="G6">
        <v>3</v>
      </c>
      <c r="H6" t="s">
        <v>47</v>
      </c>
      <c r="I6" t="s">
        <v>2981</v>
      </c>
      <c r="J6" t="s">
        <v>5095</v>
      </c>
      <c r="K6" t="s">
        <v>5096</v>
      </c>
      <c r="L6" t="s">
        <v>2039</v>
      </c>
      <c r="M6" t="s">
        <v>5097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5098</v>
      </c>
      <c r="T6" t="s">
        <v>5099</v>
      </c>
      <c r="U6" s="52" t="s">
        <v>44</v>
      </c>
      <c r="V6">
        <v>12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5100</v>
      </c>
      <c r="F7">
        <v>329</v>
      </c>
      <c r="G7">
        <v>29</v>
      </c>
      <c r="H7" t="s">
        <v>47</v>
      </c>
      <c r="I7" t="s">
        <v>5101</v>
      </c>
      <c r="J7" t="s">
        <v>5102</v>
      </c>
      <c r="K7" t="s">
        <v>5103</v>
      </c>
      <c r="L7" t="s">
        <v>2672</v>
      </c>
      <c r="M7" t="s">
        <v>5104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5105</v>
      </c>
      <c r="T7" t="s">
        <v>5104</v>
      </c>
      <c r="U7" s="53" t="s">
        <v>45</v>
      </c>
      <c r="V7">
        <v>12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5100</v>
      </c>
      <c r="F8">
        <v>329</v>
      </c>
      <c r="G8">
        <v>29</v>
      </c>
      <c r="H8" t="s">
        <v>47</v>
      </c>
      <c r="I8" t="s">
        <v>5101</v>
      </c>
      <c r="J8" t="s">
        <v>5102</v>
      </c>
      <c r="K8" t="s">
        <v>5103</v>
      </c>
      <c r="L8" t="s">
        <v>2672</v>
      </c>
      <c r="M8" t="s">
        <v>5104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5105</v>
      </c>
      <c r="T8" t="s">
        <v>5104</v>
      </c>
      <c r="U8" s="52" t="s">
        <v>46</v>
      </c>
      <c r="V8">
        <v>171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5100</v>
      </c>
      <c r="F9">
        <v>329</v>
      </c>
      <c r="G9">
        <v>29</v>
      </c>
      <c r="H9" t="s">
        <v>47</v>
      </c>
      <c r="I9" t="s">
        <v>5101</v>
      </c>
      <c r="J9" t="s">
        <v>5102</v>
      </c>
      <c r="K9" t="s">
        <v>5103</v>
      </c>
      <c r="L9" t="s">
        <v>2672</v>
      </c>
      <c r="M9" t="s">
        <v>5104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5105</v>
      </c>
      <c r="T9" t="s">
        <v>5104</v>
      </c>
      <c r="U9" s="53" t="s">
        <v>56</v>
      </c>
      <c r="V9">
        <v>171</v>
      </c>
    </row>
    <row r="10" spans="1:22" x14ac:dyDescent="0.25">
      <c r="A10" t="s">
        <v>46</v>
      </c>
      <c r="B10" t="s">
        <v>56</v>
      </c>
      <c r="C10">
        <v>80</v>
      </c>
      <c r="D10">
        <v>1</v>
      </c>
      <c r="E10" t="s">
        <v>5100</v>
      </c>
      <c r="F10">
        <v>329</v>
      </c>
      <c r="G10">
        <v>29</v>
      </c>
      <c r="H10" t="s">
        <v>47</v>
      </c>
      <c r="I10" t="s">
        <v>5101</v>
      </c>
      <c r="J10" t="s">
        <v>5102</v>
      </c>
      <c r="K10" t="s">
        <v>5103</v>
      </c>
      <c r="L10" t="s">
        <v>2672</v>
      </c>
      <c r="M10" t="s">
        <v>5104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5105</v>
      </c>
      <c r="T10" t="s">
        <v>5104</v>
      </c>
      <c r="U10" s="52" t="s">
        <v>42</v>
      </c>
      <c r="V10">
        <v>14</v>
      </c>
    </row>
    <row r="11" spans="1:22" x14ac:dyDescent="0.25">
      <c r="A11" t="s">
        <v>139</v>
      </c>
      <c r="B11" t="s">
        <v>112</v>
      </c>
      <c r="C11">
        <v>80</v>
      </c>
      <c r="D11">
        <v>1</v>
      </c>
      <c r="E11" t="s">
        <v>5100</v>
      </c>
      <c r="F11">
        <v>329</v>
      </c>
      <c r="G11">
        <v>29</v>
      </c>
      <c r="H11" t="s">
        <v>47</v>
      </c>
      <c r="I11" t="s">
        <v>5101</v>
      </c>
      <c r="J11" t="s">
        <v>5102</v>
      </c>
      <c r="K11" t="s">
        <v>5103</v>
      </c>
      <c r="L11" t="s">
        <v>2672</v>
      </c>
      <c r="M11" t="s">
        <v>5104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5105</v>
      </c>
      <c r="T11" t="s">
        <v>5104</v>
      </c>
      <c r="U11" s="53" t="s">
        <v>43</v>
      </c>
      <c r="V11">
        <v>14</v>
      </c>
    </row>
    <row r="12" spans="1:22" x14ac:dyDescent="0.25">
      <c r="A12" t="s">
        <v>3809</v>
      </c>
      <c r="B12" t="s">
        <v>3810</v>
      </c>
      <c r="C12">
        <v>25</v>
      </c>
      <c r="D12">
        <v>4</v>
      </c>
      <c r="E12" t="s">
        <v>5106</v>
      </c>
      <c r="F12">
        <v>146</v>
      </c>
      <c r="G12">
        <v>6</v>
      </c>
      <c r="H12" t="s">
        <v>1162</v>
      </c>
      <c r="I12" t="s">
        <v>5107</v>
      </c>
      <c r="J12" t="s">
        <v>1314</v>
      </c>
      <c r="K12" t="s">
        <v>23</v>
      </c>
      <c r="L12" t="s">
        <v>24</v>
      </c>
      <c r="M12" t="s">
        <v>5108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5109</v>
      </c>
      <c r="T12" t="s">
        <v>5110</v>
      </c>
      <c r="U12" s="52" t="s">
        <v>139</v>
      </c>
      <c r="V12">
        <v>65</v>
      </c>
    </row>
    <row r="13" spans="1:22" x14ac:dyDescent="0.25">
      <c r="A13" t="s">
        <v>42</v>
      </c>
      <c r="B13" t="s">
        <v>43</v>
      </c>
      <c r="C13">
        <v>66.666666666666671</v>
      </c>
      <c r="D13">
        <v>3</v>
      </c>
      <c r="E13" t="s">
        <v>5111</v>
      </c>
      <c r="F13">
        <v>137</v>
      </c>
      <c r="G13">
        <v>7</v>
      </c>
      <c r="H13" t="s">
        <v>47</v>
      </c>
      <c r="I13" t="s">
        <v>1270</v>
      </c>
      <c r="J13" t="s">
        <v>5112</v>
      </c>
      <c r="K13" t="s">
        <v>1357</v>
      </c>
      <c r="L13" t="s">
        <v>4150</v>
      </c>
      <c r="M13" t="s">
        <v>5113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5114</v>
      </c>
      <c r="T13" t="s">
        <v>5115</v>
      </c>
      <c r="U13" s="53" t="s">
        <v>4236</v>
      </c>
      <c r="V13">
        <v>1</v>
      </c>
    </row>
    <row r="14" spans="1:22" x14ac:dyDescent="0.25">
      <c r="A14" t="s">
        <v>28</v>
      </c>
      <c r="B14" t="s">
        <v>29</v>
      </c>
      <c r="C14">
        <v>50</v>
      </c>
      <c r="D14">
        <v>1</v>
      </c>
      <c r="E14" t="s">
        <v>5116</v>
      </c>
      <c r="F14">
        <v>230</v>
      </c>
      <c r="G14">
        <v>30</v>
      </c>
      <c r="H14" t="s">
        <v>47</v>
      </c>
      <c r="I14" t="s">
        <v>5117</v>
      </c>
      <c r="J14" t="s">
        <v>5118</v>
      </c>
      <c r="K14" t="s">
        <v>2973</v>
      </c>
      <c r="L14" t="s">
        <v>5119</v>
      </c>
      <c r="M14" t="s">
        <v>5120</v>
      </c>
      <c r="N14" t="s">
        <v>1338</v>
      </c>
      <c r="O14" t="s">
        <v>1189</v>
      </c>
      <c r="P14" t="s">
        <v>1190</v>
      </c>
      <c r="Q14" t="s">
        <v>27</v>
      </c>
      <c r="R14" t="s">
        <v>24</v>
      </c>
      <c r="S14" t="s">
        <v>5121</v>
      </c>
      <c r="T14" t="s">
        <v>5120</v>
      </c>
      <c r="U14" s="53" t="s">
        <v>112</v>
      </c>
      <c r="V14">
        <v>64</v>
      </c>
    </row>
    <row r="15" spans="1:22" x14ac:dyDescent="0.25">
      <c r="A15" t="s">
        <v>30</v>
      </c>
      <c r="B15" t="s">
        <v>31</v>
      </c>
      <c r="C15">
        <v>50</v>
      </c>
      <c r="D15">
        <v>1</v>
      </c>
      <c r="E15" t="s">
        <v>5116</v>
      </c>
      <c r="F15">
        <v>230</v>
      </c>
      <c r="G15">
        <v>30</v>
      </c>
      <c r="H15" t="s">
        <v>47</v>
      </c>
      <c r="I15" t="s">
        <v>5117</v>
      </c>
      <c r="J15" t="s">
        <v>5118</v>
      </c>
      <c r="K15" t="s">
        <v>2973</v>
      </c>
      <c r="L15" t="s">
        <v>5119</v>
      </c>
      <c r="M15" t="s">
        <v>5120</v>
      </c>
      <c r="N15" t="s">
        <v>1338</v>
      </c>
      <c r="O15" t="s">
        <v>1189</v>
      </c>
      <c r="P15" t="s">
        <v>1190</v>
      </c>
      <c r="Q15" t="s">
        <v>27</v>
      </c>
      <c r="R15" t="s">
        <v>24</v>
      </c>
      <c r="S15" t="s">
        <v>5121</v>
      </c>
      <c r="T15" t="s">
        <v>5120</v>
      </c>
      <c r="U15" s="52" t="s">
        <v>110</v>
      </c>
      <c r="V15">
        <v>58</v>
      </c>
    </row>
    <row r="16" spans="1:22" x14ac:dyDescent="0.25">
      <c r="A16" t="s">
        <v>110</v>
      </c>
      <c r="B16" t="s">
        <v>146</v>
      </c>
      <c r="C16">
        <v>100</v>
      </c>
      <c r="D16">
        <v>2</v>
      </c>
      <c r="E16" t="s">
        <v>5116</v>
      </c>
      <c r="F16">
        <v>230</v>
      </c>
      <c r="G16">
        <v>30</v>
      </c>
      <c r="H16" t="s">
        <v>47</v>
      </c>
      <c r="I16" t="s">
        <v>5117</v>
      </c>
      <c r="J16" t="s">
        <v>5118</v>
      </c>
      <c r="K16" t="s">
        <v>2973</v>
      </c>
      <c r="L16" t="s">
        <v>5119</v>
      </c>
      <c r="M16" t="s">
        <v>5120</v>
      </c>
      <c r="N16" t="s">
        <v>1338</v>
      </c>
      <c r="O16" t="s">
        <v>1189</v>
      </c>
      <c r="P16" t="s">
        <v>1190</v>
      </c>
      <c r="Q16" t="s">
        <v>27</v>
      </c>
      <c r="R16" t="s">
        <v>24</v>
      </c>
      <c r="S16" t="s">
        <v>5121</v>
      </c>
      <c r="T16" t="s">
        <v>5120</v>
      </c>
      <c r="U16" s="53" t="s">
        <v>146</v>
      </c>
      <c r="V16">
        <v>44</v>
      </c>
    </row>
    <row r="17" spans="1:22" x14ac:dyDescent="0.25">
      <c r="A17" t="s">
        <v>150</v>
      </c>
      <c r="B17" t="s">
        <v>151</v>
      </c>
      <c r="C17">
        <v>65</v>
      </c>
      <c r="D17">
        <v>2</v>
      </c>
      <c r="E17" t="s">
        <v>5122</v>
      </c>
      <c r="F17">
        <v>230</v>
      </c>
      <c r="G17">
        <v>30</v>
      </c>
      <c r="H17" t="s">
        <v>47</v>
      </c>
      <c r="I17" t="s">
        <v>5123</v>
      </c>
      <c r="J17" t="s">
        <v>5124</v>
      </c>
      <c r="K17" t="s">
        <v>1254</v>
      </c>
      <c r="L17" t="s">
        <v>5125</v>
      </c>
      <c r="M17" t="s">
        <v>5126</v>
      </c>
      <c r="N17" t="s">
        <v>1338</v>
      </c>
      <c r="O17" t="s">
        <v>1189</v>
      </c>
      <c r="P17" t="s">
        <v>1190</v>
      </c>
      <c r="Q17" t="s">
        <v>27</v>
      </c>
      <c r="R17" t="s">
        <v>24</v>
      </c>
      <c r="S17" t="s">
        <v>5127</v>
      </c>
      <c r="T17" t="s">
        <v>5126</v>
      </c>
      <c r="U17" s="53" t="s">
        <v>1205</v>
      </c>
      <c r="V17">
        <v>14</v>
      </c>
    </row>
    <row r="18" spans="1:22" x14ac:dyDescent="0.25">
      <c r="A18" t="s">
        <v>110</v>
      </c>
      <c r="B18" t="s">
        <v>146</v>
      </c>
      <c r="C18">
        <v>100</v>
      </c>
      <c r="D18">
        <v>2</v>
      </c>
      <c r="E18" t="s">
        <v>5122</v>
      </c>
      <c r="F18">
        <v>230</v>
      </c>
      <c r="G18">
        <v>30</v>
      </c>
      <c r="H18" t="s">
        <v>47</v>
      </c>
      <c r="I18" t="s">
        <v>5123</v>
      </c>
      <c r="J18" t="s">
        <v>5124</v>
      </c>
      <c r="K18" t="s">
        <v>1254</v>
      </c>
      <c r="L18" t="s">
        <v>5125</v>
      </c>
      <c r="M18" t="s">
        <v>5126</v>
      </c>
      <c r="N18" t="s">
        <v>1338</v>
      </c>
      <c r="O18" t="s">
        <v>1189</v>
      </c>
      <c r="P18" t="s">
        <v>1190</v>
      </c>
      <c r="Q18" t="s">
        <v>27</v>
      </c>
      <c r="R18" t="s">
        <v>24</v>
      </c>
      <c r="S18" t="s">
        <v>5127</v>
      </c>
      <c r="T18" t="s">
        <v>5126</v>
      </c>
      <c r="U18" s="52" t="s">
        <v>3728</v>
      </c>
      <c r="V18">
        <v>3</v>
      </c>
    </row>
    <row r="19" spans="1:22" x14ac:dyDescent="0.25">
      <c r="A19" t="s">
        <v>150</v>
      </c>
      <c r="B19" t="s">
        <v>151</v>
      </c>
      <c r="C19">
        <v>65</v>
      </c>
      <c r="D19">
        <v>2</v>
      </c>
      <c r="E19" t="s">
        <v>5128</v>
      </c>
      <c r="F19">
        <v>230</v>
      </c>
      <c r="G19">
        <v>30</v>
      </c>
      <c r="H19" t="s">
        <v>47</v>
      </c>
      <c r="I19" t="s">
        <v>5129</v>
      </c>
      <c r="J19" t="s">
        <v>5130</v>
      </c>
      <c r="K19" t="s">
        <v>5131</v>
      </c>
      <c r="L19" t="s">
        <v>5132</v>
      </c>
      <c r="M19" t="s">
        <v>5133</v>
      </c>
      <c r="N19" t="s">
        <v>1338</v>
      </c>
      <c r="O19" t="s">
        <v>1189</v>
      </c>
      <c r="P19" t="s">
        <v>1190</v>
      </c>
      <c r="Q19" t="s">
        <v>27</v>
      </c>
      <c r="R19" t="s">
        <v>24</v>
      </c>
      <c r="S19" t="s">
        <v>5134</v>
      </c>
      <c r="T19" t="s">
        <v>5133</v>
      </c>
      <c r="U19" s="53" t="s">
        <v>3729</v>
      </c>
      <c r="V19">
        <v>3</v>
      </c>
    </row>
    <row r="20" spans="1:22" x14ac:dyDescent="0.25">
      <c r="A20" t="s">
        <v>110</v>
      </c>
      <c r="B20" t="s">
        <v>146</v>
      </c>
      <c r="C20">
        <v>100</v>
      </c>
      <c r="D20">
        <v>2</v>
      </c>
      <c r="E20" t="s">
        <v>5128</v>
      </c>
      <c r="F20">
        <v>230</v>
      </c>
      <c r="G20">
        <v>30</v>
      </c>
      <c r="H20" t="s">
        <v>47</v>
      </c>
      <c r="I20" t="s">
        <v>5129</v>
      </c>
      <c r="J20" t="s">
        <v>5130</v>
      </c>
      <c r="K20" t="s">
        <v>5131</v>
      </c>
      <c r="L20" t="s">
        <v>5132</v>
      </c>
      <c r="M20" t="s">
        <v>5133</v>
      </c>
      <c r="N20" t="s">
        <v>1338</v>
      </c>
      <c r="O20" t="s">
        <v>1189</v>
      </c>
      <c r="P20" t="s">
        <v>1190</v>
      </c>
      <c r="Q20" t="s">
        <v>27</v>
      </c>
      <c r="R20" t="s">
        <v>24</v>
      </c>
      <c r="S20" t="s">
        <v>5134</v>
      </c>
      <c r="T20" t="s">
        <v>5133</v>
      </c>
      <c r="U20" s="52" t="s">
        <v>3771</v>
      </c>
      <c r="V20">
        <v>5</v>
      </c>
    </row>
    <row r="21" spans="1:22" x14ac:dyDescent="0.25">
      <c r="A21" t="s">
        <v>110</v>
      </c>
      <c r="B21" t="s">
        <v>146</v>
      </c>
      <c r="C21">
        <v>100</v>
      </c>
      <c r="D21">
        <v>3</v>
      </c>
      <c r="E21" t="s">
        <v>5135</v>
      </c>
      <c r="F21">
        <v>270</v>
      </c>
      <c r="G21">
        <v>20</v>
      </c>
      <c r="H21" t="s">
        <v>47</v>
      </c>
      <c r="I21" t="s">
        <v>5136</v>
      </c>
      <c r="J21" t="s">
        <v>5137</v>
      </c>
      <c r="K21" t="s">
        <v>1234</v>
      </c>
      <c r="L21" t="s">
        <v>5138</v>
      </c>
      <c r="M21" t="s">
        <v>5139</v>
      </c>
      <c r="N21" t="s">
        <v>1338</v>
      </c>
      <c r="O21" t="s">
        <v>1222</v>
      </c>
      <c r="P21" t="s">
        <v>1190</v>
      </c>
      <c r="Q21" t="s">
        <v>1191</v>
      </c>
      <c r="R21" t="s">
        <v>24</v>
      </c>
      <c r="S21" t="s">
        <v>5140</v>
      </c>
      <c r="T21" t="s">
        <v>5141</v>
      </c>
      <c r="U21" s="53" t="s">
        <v>3772</v>
      </c>
      <c r="V21">
        <v>5</v>
      </c>
    </row>
    <row r="22" spans="1:22" x14ac:dyDescent="0.25">
      <c r="A22" t="s">
        <v>44</v>
      </c>
      <c r="B22" t="s">
        <v>45</v>
      </c>
      <c r="C22">
        <v>50</v>
      </c>
      <c r="D22">
        <v>4</v>
      </c>
      <c r="E22" t="s">
        <v>5142</v>
      </c>
      <c r="F22">
        <v>409</v>
      </c>
      <c r="G22">
        <v>60</v>
      </c>
      <c r="H22" t="s">
        <v>47</v>
      </c>
      <c r="I22" t="s">
        <v>2995</v>
      </c>
      <c r="J22" t="s">
        <v>5143</v>
      </c>
      <c r="K22" t="s">
        <v>1194</v>
      </c>
      <c r="L22" t="s">
        <v>1233</v>
      </c>
      <c r="M22" t="s">
        <v>5144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5145</v>
      </c>
      <c r="T22" t="s">
        <v>5144</v>
      </c>
      <c r="U22" s="52" t="s">
        <v>150</v>
      </c>
      <c r="V22">
        <v>60</v>
      </c>
    </row>
    <row r="23" spans="1:22" x14ac:dyDescent="0.25">
      <c r="A23" t="s">
        <v>46</v>
      </c>
      <c r="B23" t="s">
        <v>56</v>
      </c>
      <c r="C23">
        <v>80</v>
      </c>
      <c r="D23">
        <v>1</v>
      </c>
      <c r="E23" t="s">
        <v>5142</v>
      </c>
      <c r="F23">
        <v>409</v>
      </c>
      <c r="G23">
        <v>60</v>
      </c>
      <c r="H23" t="s">
        <v>47</v>
      </c>
      <c r="I23" t="s">
        <v>2995</v>
      </c>
      <c r="J23" t="s">
        <v>5143</v>
      </c>
      <c r="K23" t="s">
        <v>1194</v>
      </c>
      <c r="L23" t="s">
        <v>1233</v>
      </c>
      <c r="M23" t="s">
        <v>5144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5145</v>
      </c>
      <c r="T23" t="s">
        <v>5144</v>
      </c>
      <c r="U23" s="53" t="s">
        <v>151</v>
      </c>
      <c r="V23">
        <v>60</v>
      </c>
    </row>
    <row r="24" spans="1:22" x14ac:dyDescent="0.25">
      <c r="A24" t="s">
        <v>139</v>
      </c>
      <c r="B24" t="s">
        <v>112</v>
      </c>
      <c r="C24">
        <v>80</v>
      </c>
      <c r="D24">
        <v>1</v>
      </c>
      <c r="E24" t="s">
        <v>5142</v>
      </c>
      <c r="F24">
        <v>409</v>
      </c>
      <c r="G24">
        <v>60</v>
      </c>
      <c r="H24" t="s">
        <v>47</v>
      </c>
      <c r="I24" t="s">
        <v>2995</v>
      </c>
      <c r="J24" t="s">
        <v>5143</v>
      </c>
      <c r="K24" t="s">
        <v>1194</v>
      </c>
      <c r="L24" t="s">
        <v>1233</v>
      </c>
      <c r="M24" t="s">
        <v>5144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5145</v>
      </c>
      <c r="T24" t="s">
        <v>5144</v>
      </c>
      <c r="U24" s="52" t="s">
        <v>854</v>
      </c>
      <c r="V24">
        <v>13</v>
      </c>
    </row>
    <row r="25" spans="1:22" x14ac:dyDescent="0.25">
      <c r="A25" t="s">
        <v>150</v>
      </c>
      <c r="B25" t="s">
        <v>151</v>
      </c>
      <c r="C25">
        <v>65</v>
      </c>
      <c r="D25">
        <v>1</v>
      </c>
      <c r="E25" t="s">
        <v>5146</v>
      </c>
      <c r="F25">
        <v>120</v>
      </c>
      <c r="G25">
        <v>20</v>
      </c>
      <c r="H25" t="s">
        <v>47</v>
      </c>
      <c r="I25" t="s">
        <v>5147</v>
      </c>
      <c r="J25" t="s">
        <v>5148</v>
      </c>
      <c r="K25" t="s">
        <v>2686</v>
      </c>
      <c r="L25" t="s">
        <v>5149</v>
      </c>
      <c r="M25" t="s">
        <v>5150</v>
      </c>
      <c r="N25" t="s">
        <v>1338</v>
      </c>
      <c r="O25" t="s">
        <v>1222</v>
      </c>
      <c r="P25" t="s">
        <v>1190</v>
      </c>
      <c r="Q25" t="s">
        <v>1191</v>
      </c>
      <c r="R25" t="s">
        <v>24</v>
      </c>
      <c r="S25" t="s">
        <v>5151</v>
      </c>
      <c r="T25" t="s">
        <v>5152</v>
      </c>
      <c r="U25" s="53" t="s">
        <v>855</v>
      </c>
      <c r="V25">
        <v>13</v>
      </c>
    </row>
    <row r="26" spans="1:22" x14ac:dyDescent="0.25">
      <c r="A26" t="s">
        <v>110</v>
      </c>
      <c r="B26" t="s">
        <v>146</v>
      </c>
      <c r="C26">
        <v>100</v>
      </c>
      <c r="D26">
        <v>1</v>
      </c>
      <c r="E26" t="s">
        <v>5146</v>
      </c>
      <c r="F26">
        <v>120</v>
      </c>
      <c r="G26">
        <v>20</v>
      </c>
      <c r="H26" t="s">
        <v>47</v>
      </c>
      <c r="I26" t="s">
        <v>5147</v>
      </c>
      <c r="J26" t="s">
        <v>5148</v>
      </c>
      <c r="K26" t="s">
        <v>2686</v>
      </c>
      <c r="L26" t="s">
        <v>5149</v>
      </c>
      <c r="M26" t="s">
        <v>5150</v>
      </c>
      <c r="N26" t="s">
        <v>1338</v>
      </c>
      <c r="O26" t="s">
        <v>1222</v>
      </c>
      <c r="P26" t="s">
        <v>1190</v>
      </c>
      <c r="Q26" t="s">
        <v>1191</v>
      </c>
      <c r="R26" t="s">
        <v>24</v>
      </c>
      <c r="S26" t="s">
        <v>5151</v>
      </c>
      <c r="T26" t="s">
        <v>5152</v>
      </c>
      <c r="U26" s="52" t="s">
        <v>36</v>
      </c>
      <c r="V26">
        <v>2</v>
      </c>
    </row>
    <row r="27" spans="1:22" x14ac:dyDescent="0.25">
      <c r="A27" t="s">
        <v>5153</v>
      </c>
      <c r="B27" t="s">
        <v>5154</v>
      </c>
      <c r="C27">
        <v>0</v>
      </c>
      <c r="D27">
        <v>1</v>
      </c>
      <c r="E27" t="s">
        <v>5155</v>
      </c>
      <c r="F27">
        <v>200</v>
      </c>
      <c r="G27">
        <v>0</v>
      </c>
      <c r="H27" t="s">
        <v>1162</v>
      </c>
      <c r="I27" t="s">
        <v>5156</v>
      </c>
      <c r="J27" t="s">
        <v>315</v>
      </c>
      <c r="K27" t="s">
        <v>23</v>
      </c>
      <c r="L27" t="s">
        <v>24</v>
      </c>
      <c r="M27" t="s">
        <v>5157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5158</v>
      </c>
      <c r="T27" t="s">
        <v>5157</v>
      </c>
      <c r="U27" s="53" t="s">
        <v>37</v>
      </c>
      <c r="V27">
        <v>2</v>
      </c>
    </row>
    <row r="28" spans="1:22" x14ac:dyDescent="0.25">
      <c r="A28" t="s">
        <v>139</v>
      </c>
      <c r="B28" t="s">
        <v>112</v>
      </c>
      <c r="C28">
        <v>120</v>
      </c>
      <c r="D28">
        <v>1</v>
      </c>
      <c r="E28" t="s">
        <v>5155</v>
      </c>
      <c r="F28">
        <v>200</v>
      </c>
      <c r="G28">
        <v>0</v>
      </c>
      <c r="H28" t="s">
        <v>1162</v>
      </c>
      <c r="I28" t="s">
        <v>5156</v>
      </c>
      <c r="J28" t="s">
        <v>315</v>
      </c>
      <c r="K28" t="s">
        <v>23</v>
      </c>
      <c r="L28" t="s">
        <v>24</v>
      </c>
      <c r="M28" t="s">
        <v>5157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5158</v>
      </c>
      <c r="T28" t="s">
        <v>5157</v>
      </c>
      <c r="U28" s="52" t="s">
        <v>254</v>
      </c>
      <c r="V28">
        <v>8</v>
      </c>
    </row>
    <row r="29" spans="1:22" x14ac:dyDescent="0.25">
      <c r="A29" t="s">
        <v>5153</v>
      </c>
      <c r="B29" t="s">
        <v>5154</v>
      </c>
      <c r="C29">
        <v>0</v>
      </c>
      <c r="D29">
        <v>1</v>
      </c>
      <c r="E29" t="s">
        <v>5155</v>
      </c>
      <c r="F29">
        <v>200</v>
      </c>
      <c r="G29">
        <v>0</v>
      </c>
      <c r="H29" t="s">
        <v>1162</v>
      </c>
      <c r="I29" t="s">
        <v>5156</v>
      </c>
      <c r="J29" t="s">
        <v>315</v>
      </c>
      <c r="K29" t="s">
        <v>23</v>
      </c>
      <c r="L29" t="s">
        <v>24</v>
      </c>
      <c r="M29" t="s">
        <v>5157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5158</v>
      </c>
      <c r="T29" t="s">
        <v>5157</v>
      </c>
      <c r="U29" s="53" t="s">
        <v>255</v>
      </c>
      <c r="V29">
        <v>8</v>
      </c>
    </row>
    <row r="30" spans="1:22" x14ac:dyDescent="0.25">
      <c r="A30" t="s">
        <v>110</v>
      </c>
      <c r="B30" t="s">
        <v>146</v>
      </c>
      <c r="C30">
        <v>120</v>
      </c>
      <c r="D30">
        <v>1</v>
      </c>
      <c r="E30" t="s">
        <v>5155</v>
      </c>
      <c r="F30">
        <v>200</v>
      </c>
      <c r="G30">
        <v>0</v>
      </c>
      <c r="H30" t="s">
        <v>1162</v>
      </c>
      <c r="I30" t="s">
        <v>5156</v>
      </c>
      <c r="J30" t="s">
        <v>315</v>
      </c>
      <c r="K30" t="s">
        <v>23</v>
      </c>
      <c r="L30" t="s">
        <v>24</v>
      </c>
      <c r="M30" t="s">
        <v>5157</v>
      </c>
      <c r="N30" t="s">
        <v>23</v>
      </c>
      <c r="O30" t="s">
        <v>32</v>
      </c>
      <c r="P30" t="s">
        <v>26</v>
      </c>
      <c r="Q30" t="s">
        <v>33</v>
      </c>
      <c r="R30" t="s">
        <v>24</v>
      </c>
      <c r="S30" t="s">
        <v>5158</v>
      </c>
      <c r="T30" t="s">
        <v>5157</v>
      </c>
      <c r="U30" s="52" t="s">
        <v>38</v>
      </c>
      <c r="V30">
        <v>1</v>
      </c>
    </row>
    <row r="31" spans="1:22" x14ac:dyDescent="0.25">
      <c r="A31" t="s">
        <v>5153</v>
      </c>
      <c r="B31" t="s">
        <v>5154</v>
      </c>
      <c r="C31">
        <v>0</v>
      </c>
      <c r="D31">
        <v>1</v>
      </c>
      <c r="E31" t="s">
        <v>5159</v>
      </c>
      <c r="F31">
        <v>106</v>
      </c>
      <c r="G31">
        <v>6</v>
      </c>
      <c r="H31" t="s">
        <v>1162</v>
      </c>
      <c r="I31" t="s">
        <v>5160</v>
      </c>
      <c r="J31" t="s">
        <v>1163</v>
      </c>
      <c r="K31" t="s">
        <v>23</v>
      </c>
      <c r="L31" t="s">
        <v>24</v>
      </c>
      <c r="M31" t="s">
        <v>5161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5162</v>
      </c>
      <c r="T31" t="s">
        <v>5163</v>
      </c>
      <c r="U31" s="53" t="s">
        <v>39</v>
      </c>
      <c r="V31">
        <v>1</v>
      </c>
    </row>
    <row r="32" spans="1:22" x14ac:dyDescent="0.25">
      <c r="A32" t="s">
        <v>139</v>
      </c>
      <c r="B32" t="s">
        <v>112</v>
      </c>
      <c r="C32">
        <v>120</v>
      </c>
      <c r="D32">
        <v>1</v>
      </c>
      <c r="E32" t="s">
        <v>5159</v>
      </c>
      <c r="F32">
        <v>106</v>
      </c>
      <c r="G32">
        <v>6</v>
      </c>
      <c r="H32" t="s">
        <v>1162</v>
      </c>
      <c r="I32" t="s">
        <v>5160</v>
      </c>
      <c r="J32" t="s">
        <v>1163</v>
      </c>
      <c r="K32" t="s">
        <v>23</v>
      </c>
      <c r="L32" t="s">
        <v>24</v>
      </c>
      <c r="M32" t="s">
        <v>5161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5162</v>
      </c>
      <c r="T32" t="s">
        <v>5163</v>
      </c>
      <c r="U32" s="52" t="s">
        <v>34</v>
      </c>
      <c r="V32">
        <v>5</v>
      </c>
    </row>
    <row r="33" spans="1:22" x14ac:dyDescent="0.25">
      <c r="A33" t="s">
        <v>5153</v>
      </c>
      <c r="B33" t="s">
        <v>5154</v>
      </c>
      <c r="C33">
        <v>0</v>
      </c>
      <c r="D33">
        <v>1</v>
      </c>
      <c r="E33" t="s">
        <v>5164</v>
      </c>
      <c r="F33">
        <v>106</v>
      </c>
      <c r="G33">
        <v>6</v>
      </c>
      <c r="H33" t="s">
        <v>1162</v>
      </c>
      <c r="I33" t="s">
        <v>5165</v>
      </c>
      <c r="J33" t="s">
        <v>318</v>
      </c>
      <c r="K33" t="s">
        <v>23</v>
      </c>
      <c r="L33" t="s">
        <v>24</v>
      </c>
      <c r="M33" t="s">
        <v>5161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5166</v>
      </c>
      <c r="T33" t="s">
        <v>5161</v>
      </c>
      <c r="U33" s="53" t="s">
        <v>35</v>
      </c>
      <c r="V33">
        <v>5</v>
      </c>
    </row>
    <row r="34" spans="1:22" x14ac:dyDescent="0.25">
      <c r="A34" t="s">
        <v>139</v>
      </c>
      <c r="B34" t="s">
        <v>112</v>
      </c>
      <c r="C34">
        <v>120</v>
      </c>
      <c r="D34">
        <v>1</v>
      </c>
      <c r="E34" t="s">
        <v>5164</v>
      </c>
      <c r="F34">
        <v>106</v>
      </c>
      <c r="G34">
        <v>6</v>
      </c>
      <c r="H34" t="s">
        <v>1162</v>
      </c>
      <c r="I34" t="s">
        <v>5165</v>
      </c>
      <c r="J34" t="s">
        <v>318</v>
      </c>
      <c r="K34" t="s">
        <v>23</v>
      </c>
      <c r="L34" t="s">
        <v>24</v>
      </c>
      <c r="M34" t="s">
        <v>5161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5166</v>
      </c>
      <c r="T34" t="s">
        <v>5161</v>
      </c>
      <c r="U34" s="52" t="s">
        <v>278</v>
      </c>
      <c r="V34">
        <v>2</v>
      </c>
    </row>
    <row r="35" spans="1:22" x14ac:dyDescent="0.25">
      <c r="A35" t="s">
        <v>150</v>
      </c>
      <c r="B35" t="s">
        <v>151</v>
      </c>
      <c r="C35">
        <v>65</v>
      </c>
      <c r="D35">
        <v>4</v>
      </c>
      <c r="E35" t="s">
        <v>5167</v>
      </c>
      <c r="F35">
        <v>420</v>
      </c>
      <c r="G35">
        <v>20</v>
      </c>
      <c r="H35" t="s">
        <v>47</v>
      </c>
      <c r="I35" t="s">
        <v>5168</v>
      </c>
      <c r="J35" t="s">
        <v>5169</v>
      </c>
      <c r="K35" t="s">
        <v>1194</v>
      </c>
      <c r="L35" t="s">
        <v>5170</v>
      </c>
      <c r="M35" t="s">
        <v>5171</v>
      </c>
      <c r="N35" t="s">
        <v>1338</v>
      </c>
      <c r="O35" t="s">
        <v>1222</v>
      </c>
      <c r="P35" t="s">
        <v>1190</v>
      </c>
      <c r="Q35" t="s">
        <v>1191</v>
      </c>
      <c r="R35" t="s">
        <v>24</v>
      </c>
      <c r="S35" t="s">
        <v>5172</v>
      </c>
      <c r="T35" t="s">
        <v>5173</v>
      </c>
      <c r="U35" s="53" t="s">
        <v>284</v>
      </c>
      <c r="V35">
        <v>2</v>
      </c>
    </row>
    <row r="36" spans="1:22" x14ac:dyDescent="0.25">
      <c r="A36" t="s">
        <v>110</v>
      </c>
      <c r="B36" t="s">
        <v>146</v>
      </c>
      <c r="C36">
        <v>100</v>
      </c>
      <c r="D36">
        <v>2</v>
      </c>
      <c r="E36" t="s">
        <v>5167</v>
      </c>
      <c r="F36">
        <v>420</v>
      </c>
      <c r="G36">
        <v>20</v>
      </c>
      <c r="H36" t="s">
        <v>47</v>
      </c>
      <c r="I36" t="s">
        <v>5168</v>
      </c>
      <c r="J36" t="s">
        <v>5169</v>
      </c>
      <c r="K36" t="s">
        <v>1194</v>
      </c>
      <c r="L36" t="s">
        <v>5170</v>
      </c>
      <c r="M36" t="s">
        <v>5171</v>
      </c>
      <c r="N36" t="s">
        <v>1338</v>
      </c>
      <c r="O36" t="s">
        <v>1222</v>
      </c>
      <c r="P36" t="s">
        <v>1190</v>
      </c>
      <c r="Q36" t="s">
        <v>1191</v>
      </c>
      <c r="R36" t="s">
        <v>24</v>
      </c>
      <c r="S36" t="s">
        <v>5172</v>
      </c>
      <c r="T36" t="s">
        <v>5173</v>
      </c>
      <c r="U36" s="52" t="s">
        <v>279</v>
      </c>
      <c r="V36">
        <v>1</v>
      </c>
    </row>
    <row r="37" spans="1:22" x14ac:dyDescent="0.25">
      <c r="A37" t="s">
        <v>139</v>
      </c>
      <c r="B37" t="s">
        <v>112</v>
      </c>
      <c r="C37">
        <v>100</v>
      </c>
      <c r="D37">
        <v>2</v>
      </c>
      <c r="E37" t="s">
        <v>5167</v>
      </c>
      <c r="F37">
        <v>420</v>
      </c>
      <c r="G37">
        <v>20</v>
      </c>
      <c r="H37" t="s">
        <v>47</v>
      </c>
      <c r="I37" t="s">
        <v>5168</v>
      </c>
      <c r="J37" t="s">
        <v>5169</v>
      </c>
      <c r="K37" t="s">
        <v>1194</v>
      </c>
      <c r="L37" t="s">
        <v>5170</v>
      </c>
      <c r="M37" t="s">
        <v>5171</v>
      </c>
      <c r="N37" t="s">
        <v>1338</v>
      </c>
      <c r="O37" t="s">
        <v>1222</v>
      </c>
      <c r="P37" t="s">
        <v>1190</v>
      </c>
      <c r="Q37" t="s">
        <v>1191</v>
      </c>
      <c r="R37" t="s">
        <v>24</v>
      </c>
      <c r="S37" t="s">
        <v>5172</v>
      </c>
      <c r="T37" t="s">
        <v>5173</v>
      </c>
      <c r="U37" s="53" t="s">
        <v>285</v>
      </c>
      <c r="V37">
        <v>1</v>
      </c>
    </row>
    <row r="38" spans="1:22" x14ac:dyDescent="0.25">
      <c r="A38" t="s">
        <v>5153</v>
      </c>
      <c r="B38" t="s">
        <v>5154</v>
      </c>
      <c r="C38">
        <v>0</v>
      </c>
      <c r="D38">
        <v>1</v>
      </c>
      <c r="E38" t="s">
        <v>5174</v>
      </c>
      <c r="F38">
        <v>106</v>
      </c>
      <c r="G38">
        <v>6</v>
      </c>
      <c r="H38" t="s">
        <v>1162</v>
      </c>
      <c r="I38" t="s">
        <v>5175</v>
      </c>
      <c r="J38" t="s">
        <v>303</v>
      </c>
      <c r="K38" t="s">
        <v>23</v>
      </c>
      <c r="L38" t="s">
        <v>24</v>
      </c>
      <c r="M38" t="s">
        <v>5176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5177</v>
      </c>
      <c r="T38" t="s">
        <v>5178</v>
      </c>
      <c r="U38" s="52" t="s">
        <v>280</v>
      </c>
      <c r="V38">
        <v>1</v>
      </c>
    </row>
    <row r="39" spans="1:22" x14ac:dyDescent="0.25">
      <c r="A39" t="s">
        <v>139</v>
      </c>
      <c r="B39" t="s">
        <v>112</v>
      </c>
      <c r="C39">
        <v>120</v>
      </c>
      <c r="D39">
        <v>1</v>
      </c>
      <c r="E39" t="s">
        <v>5174</v>
      </c>
      <c r="F39">
        <v>106</v>
      </c>
      <c r="G39">
        <v>6</v>
      </c>
      <c r="H39" t="s">
        <v>1162</v>
      </c>
      <c r="I39" t="s">
        <v>5175</v>
      </c>
      <c r="J39" t="s">
        <v>303</v>
      </c>
      <c r="K39" t="s">
        <v>23</v>
      </c>
      <c r="L39" t="s">
        <v>24</v>
      </c>
      <c r="M39" t="s">
        <v>5176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5177</v>
      </c>
      <c r="T39" t="s">
        <v>5178</v>
      </c>
      <c r="U39" s="53" t="s">
        <v>286</v>
      </c>
      <c r="V39">
        <v>1</v>
      </c>
    </row>
    <row r="40" spans="1:22" x14ac:dyDescent="0.25">
      <c r="A40" t="s">
        <v>3653</v>
      </c>
      <c r="B40" t="s">
        <v>158</v>
      </c>
      <c r="C40">
        <v>75</v>
      </c>
      <c r="D40">
        <v>2</v>
      </c>
      <c r="E40" t="s">
        <v>5179</v>
      </c>
      <c r="F40">
        <v>204</v>
      </c>
      <c r="G40">
        <v>54</v>
      </c>
      <c r="H40" t="s">
        <v>47</v>
      </c>
      <c r="I40" t="s">
        <v>5180</v>
      </c>
      <c r="J40" t="s">
        <v>5181</v>
      </c>
      <c r="K40" t="s">
        <v>1215</v>
      </c>
      <c r="L40" t="s">
        <v>4411</v>
      </c>
      <c r="M40" t="s">
        <v>5182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5183</v>
      </c>
      <c r="T40" t="s">
        <v>5182</v>
      </c>
      <c r="U40" s="52" t="s">
        <v>30</v>
      </c>
      <c r="V40">
        <v>7</v>
      </c>
    </row>
    <row r="41" spans="1:22" x14ac:dyDescent="0.25">
      <c r="A41" t="s">
        <v>5153</v>
      </c>
      <c r="B41" t="s">
        <v>5154</v>
      </c>
      <c r="C41">
        <v>0</v>
      </c>
      <c r="D41">
        <v>1</v>
      </c>
      <c r="E41" t="s">
        <v>5184</v>
      </c>
      <c r="F41">
        <v>200</v>
      </c>
      <c r="G41">
        <v>0</v>
      </c>
      <c r="H41" t="s">
        <v>1162</v>
      </c>
      <c r="I41" t="s">
        <v>5185</v>
      </c>
      <c r="J41" t="s">
        <v>1176</v>
      </c>
      <c r="K41" t="s">
        <v>23</v>
      </c>
      <c r="L41" t="s">
        <v>24</v>
      </c>
      <c r="M41" t="s">
        <v>5186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5187</v>
      </c>
      <c r="T41" t="s">
        <v>5186</v>
      </c>
      <c r="U41" s="53" t="s">
        <v>31</v>
      </c>
      <c r="V41">
        <v>7</v>
      </c>
    </row>
    <row r="42" spans="1:22" x14ac:dyDescent="0.25">
      <c r="A42" t="s">
        <v>139</v>
      </c>
      <c r="B42" t="s">
        <v>112</v>
      </c>
      <c r="C42">
        <v>120</v>
      </c>
      <c r="D42">
        <v>1</v>
      </c>
      <c r="E42" t="s">
        <v>5184</v>
      </c>
      <c r="F42">
        <v>200</v>
      </c>
      <c r="G42">
        <v>0</v>
      </c>
      <c r="H42" t="s">
        <v>1162</v>
      </c>
      <c r="I42" t="s">
        <v>5185</v>
      </c>
      <c r="J42" t="s">
        <v>1176</v>
      </c>
      <c r="K42" t="s">
        <v>23</v>
      </c>
      <c r="L42" t="s">
        <v>24</v>
      </c>
      <c r="M42" t="s">
        <v>5186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5187</v>
      </c>
      <c r="T42" t="s">
        <v>5186</v>
      </c>
      <c r="U42" s="52" t="s">
        <v>28</v>
      </c>
      <c r="V42">
        <v>13</v>
      </c>
    </row>
    <row r="43" spans="1:22" x14ac:dyDescent="0.25">
      <c r="A43" t="s">
        <v>5153</v>
      </c>
      <c r="B43" t="s">
        <v>5154</v>
      </c>
      <c r="C43">
        <v>0</v>
      </c>
      <c r="D43">
        <v>1</v>
      </c>
      <c r="E43" t="s">
        <v>5184</v>
      </c>
      <c r="F43">
        <v>200</v>
      </c>
      <c r="G43">
        <v>0</v>
      </c>
      <c r="H43" t="s">
        <v>1162</v>
      </c>
      <c r="I43" t="s">
        <v>5185</v>
      </c>
      <c r="J43" t="s">
        <v>1176</v>
      </c>
      <c r="K43" t="s">
        <v>23</v>
      </c>
      <c r="L43" t="s">
        <v>24</v>
      </c>
      <c r="M43" t="s">
        <v>5186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5187</v>
      </c>
      <c r="T43" t="s">
        <v>5186</v>
      </c>
      <c r="U43" s="53" t="s">
        <v>29</v>
      </c>
      <c r="V43">
        <v>13</v>
      </c>
    </row>
    <row r="44" spans="1:22" x14ac:dyDescent="0.25">
      <c r="A44" t="s">
        <v>110</v>
      </c>
      <c r="B44" t="s">
        <v>146</v>
      </c>
      <c r="C44">
        <v>120</v>
      </c>
      <c r="D44">
        <v>1</v>
      </c>
      <c r="E44" t="s">
        <v>5184</v>
      </c>
      <c r="F44">
        <v>200</v>
      </c>
      <c r="G44">
        <v>0</v>
      </c>
      <c r="H44" t="s">
        <v>1162</v>
      </c>
      <c r="I44" t="s">
        <v>5185</v>
      </c>
      <c r="J44" t="s">
        <v>1176</v>
      </c>
      <c r="K44" t="s">
        <v>23</v>
      </c>
      <c r="L44" t="s">
        <v>24</v>
      </c>
      <c r="M44" t="s">
        <v>5186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5187</v>
      </c>
      <c r="T44" t="s">
        <v>5186</v>
      </c>
      <c r="U44" s="52" t="s">
        <v>20</v>
      </c>
      <c r="V44">
        <v>9</v>
      </c>
    </row>
    <row r="45" spans="1:22" x14ac:dyDescent="0.25">
      <c r="A45" t="s">
        <v>5153</v>
      </c>
      <c r="B45" t="s">
        <v>5154</v>
      </c>
      <c r="C45">
        <v>0</v>
      </c>
      <c r="D45">
        <v>1</v>
      </c>
      <c r="E45" t="s">
        <v>5188</v>
      </c>
      <c r="F45">
        <v>106</v>
      </c>
      <c r="G45">
        <v>6</v>
      </c>
      <c r="H45" t="s">
        <v>1162</v>
      </c>
      <c r="I45" t="s">
        <v>5189</v>
      </c>
      <c r="J45" t="s">
        <v>306</v>
      </c>
      <c r="K45" t="s">
        <v>23</v>
      </c>
      <c r="L45" t="s">
        <v>24</v>
      </c>
      <c r="M45" t="s">
        <v>5190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5191</v>
      </c>
      <c r="T45" t="s">
        <v>5192</v>
      </c>
      <c r="U45" s="53" t="s">
        <v>21</v>
      </c>
      <c r="V45">
        <v>9</v>
      </c>
    </row>
    <row r="46" spans="1:22" x14ac:dyDescent="0.25">
      <c r="A46" t="s">
        <v>139</v>
      </c>
      <c r="B46" t="s">
        <v>112</v>
      </c>
      <c r="C46">
        <v>120</v>
      </c>
      <c r="D46">
        <v>1</v>
      </c>
      <c r="E46" t="s">
        <v>5188</v>
      </c>
      <c r="F46">
        <v>106</v>
      </c>
      <c r="G46">
        <v>6</v>
      </c>
      <c r="H46" t="s">
        <v>1162</v>
      </c>
      <c r="I46" t="s">
        <v>5189</v>
      </c>
      <c r="J46" t="s">
        <v>306</v>
      </c>
      <c r="K46" t="s">
        <v>23</v>
      </c>
      <c r="L46" t="s">
        <v>24</v>
      </c>
      <c r="M46" t="s">
        <v>5190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5191</v>
      </c>
      <c r="T46" t="s">
        <v>5192</v>
      </c>
      <c r="U46" s="52" t="s">
        <v>3809</v>
      </c>
      <c r="V46">
        <v>13</v>
      </c>
    </row>
    <row r="47" spans="1:22" x14ac:dyDescent="0.25">
      <c r="A47" t="s">
        <v>5153</v>
      </c>
      <c r="B47" t="s">
        <v>5154</v>
      </c>
      <c r="C47">
        <v>0</v>
      </c>
      <c r="D47">
        <v>1</v>
      </c>
      <c r="E47" t="s">
        <v>5193</v>
      </c>
      <c r="F47">
        <v>106</v>
      </c>
      <c r="G47">
        <v>6</v>
      </c>
      <c r="H47" t="s">
        <v>1162</v>
      </c>
      <c r="I47" t="s">
        <v>5194</v>
      </c>
      <c r="J47" t="s">
        <v>336</v>
      </c>
      <c r="K47" t="s">
        <v>23</v>
      </c>
      <c r="L47" t="s">
        <v>24</v>
      </c>
      <c r="M47" t="s">
        <v>5195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5196</v>
      </c>
      <c r="T47" t="s">
        <v>5195</v>
      </c>
      <c r="U47" s="53" t="s">
        <v>3810</v>
      </c>
      <c r="V47">
        <v>13</v>
      </c>
    </row>
    <row r="48" spans="1:22" x14ac:dyDescent="0.25">
      <c r="A48" t="s">
        <v>139</v>
      </c>
      <c r="B48" t="s">
        <v>112</v>
      </c>
      <c r="C48">
        <v>120</v>
      </c>
      <c r="D48">
        <v>1</v>
      </c>
      <c r="E48" t="s">
        <v>5193</v>
      </c>
      <c r="F48">
        <v>106</v>
      </c>
      <c r="G48">
        <v>6</v>
      </c>
      <c r="H48" t="s">
        <v>1162</v>
      </c>
      <c r="I48" t="s">
        <v>5194</v>
      </c>
      <c r="J48" t="s">
        <v>336</v>
      </c>
      <c r="K48" t="s">
        <v>23</v>
      </c>
      <c r="L48" t="s">
        <v>24</v>
      </c>
      <c r="M48" t="s">
        <v>5195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5196</v>
      </c>
      <c r="T48" t="s">
        <v>5195</v>
      </c>
      <c r="U48" s="52" t="s">
        <v>4529</v>
      </c>
      <c r="V48">
        <v>8</v>
      </c>
    </row>
    <row r="49" spans="1:22" x14ac:dyDescent="0.25">
      <c r="A49" t="s">
        <v>150</v>
      </c>
      <c r="B49" t="s">
        <v>151</v>
      </c>
      <c r="C49">
        <v>65</v>
      </c>
      <c r="D49">
        <v>5</v>
      </c>
      <c r="E49" t="s">
        <v>5197</v>
      </c>
      <c r="F49">
        <v>530</v>
      </c>
      <c r="G49">
        <v>30</v>
      </c>
      <c r="H49" t="s">
        <v>47</v>
      </c>
      <c r="I49" t="s">
        <v>5198</v>
      </c>
      <c r="J49" t="s">
        <v>5199</v>
      </c>
      <c r="K49" t="s">
        <v>5200</v>
      </c>
      <c r="L49" t="s">
        <v>5201</v>
      </c>
      <c r="M49" t="s">
        <v>5202</v>
      </c>
      <c r="N49" t="s">
        <v>1338</v>
      </c>
      <c r="O49" t="s">
        <v>1189</v>
      </c>
      <c r="P49" t="s">
        <v>1190</v>
      </c>
      <c r="Q49" t="s">
        <v>27</v>
      </c>
      <c r="R49" t="s">
        <v>24</v>
      </c>
      <c r="S49" t="s">
        <v>5203</v>
      </c>
      <c r="T49" t="s">
        <v>5202</v>
      </c>
      <c r="U49" s="53" t="s">
        <v>4530</v>
      </c>
      <c r="V49">
        <v>8</v>
      </c>
    </row>
    <row r="50" spans="1:22" x14ac:dyDescent="0.25">
      <c r="A50" t="s">
        <v>110</v>
      </c>
      <c r="B50" t="s">
        <v>146</v>
      </c>
      <c r="C50">
        <v>100</v>
      </c>
      <c r="D50">
        <v>5</v>
      </c>
      <c r="E50" t="s">
        <v>5197</v>
      </c>
      <c r="F50">
        <v>530</v>
      </c>
      <c r="G50">
        <v>30</v>
      </c>
      <c r="H50" t="s">
        <v>47</v>
      </c>
      <c r="I50" t="s">
        <v>5198</v>
      </c>
      <c r="J50" t="s">
        <v>5199</v>
      </c>
      <c r="K50" t="s">
        <v>5200</v>
      </c>
      <c r="L50" t="s">
        <v>5201</v>
      </c>
      <c r="M50" t="s">
        <v>5202</v>
      </c>
      <c r="N50" t="s">
        <v>1338</v>
      </c>
      <c r="O50" t="s">
        <v>1189</v>
      </c>
      <c r="P50" t="s">
        <v>1190</v>
      </c>
      <c r="Q50" t="s">
        <v>27</v>
      </c>
      <c r="R50" t="s">
        <v>24</v>
      </c>
      <c r="S50" t="s">
        <v>5203</v>
      </c>
      <c r="T50" t="s">
        <v>5202</v>
      </c>
      <c r="U50" s="52" t="s">
        <v>5153</v>
      </c>
      <c r="V50">
        <v>87</v>
      </c>
    </row>
    <row r="51" spans="1:22" x14ac:dyDescent="0.25">
      <c r="A51" t="s">
        <v>150</v>
      </c>
      <c r="B51" t="s">
        <v>151</v>
      </c>
      <c r="C51">
        <v>65</v>
      </c>
      <c r="D51">
        <v>1</v>
      </c>
      <c r="E51" t="s">
        <v>5204</v>
      </c>
      <c r="F51">
        <v>130</v>
      </c>
      <c r="G51">
        <v>30</v>
      </c>
      <c r="H51" t="s">
        <v>47</v>
      </c>
      <c r="I51" t="s">
        <v>5205</v>
      </c>
      <c r="J51" t="s">
        <v>5206</v>
      </c>
      <c r="K51" t="s">
        <v>2440</v>
      </c>
      <c r="L51" t="s">
        <v>5207</v>
      </c>
      <c r="M51" t="s">
        <v>5208</v>
      </c>
      <c r="N51" t="s">
        <v>1338</v>
      </c>
      <c r="O51" t="s">
        <v>1189</v>
      </c>
      <c r="P51" t="s">
        <v>1190</v>
      </c>
      <c r="Q51" t="s">
        <v>27</v>
      </c>
      <c r="R51" t="s">
        <v>24</v>
      </c>
      <c r="S51" t="s">
        <v>5209</v>
      </c>
      <c r="T51" t="s">
        <v>5208</v>
      </c>
      <c r="U51" s="53" t="s">
        <v>5154</v>
      </c>
      <c r="V51">
        <v>87</v>
      </c>
    </row>
    <row r="52" spans="1:22" x14ac:dyDescent="0.25">
      <c r="A52" t="s">
        <v>110</v>
      </c>
      <c r="B52" t="s">
        <v>146</v>
      </c>
      <c r="C52">
        <v>100</v>
      </c>
      <c r="D52">
        <v>1</v>
      </c>
      <c r="E52" t="s">
        <v>5204</v>
      </c>
      <c r="F52">
        <v>130</v>
      </c>
      <c r="G52">
        <v>30</v>
      </c>
      <c r="H52" t="s">
        <v>47</v>
      </c>
      <c r="I52" t="s">
        <v>5205</v>
      </c>
      <c r="J52" t="s">
        <v>5206</v>
      </c>
      <c r="K52" t="s">
        <v>2440</v>
      </c>
      <c r="L52" t="s">
        <v>5207</v>
      </c>
      <c r="M52" t="s">
        <v>5208</v>
      </c>
      <c r="N52" t="s">
        <v>1338</v>
      </c>
      <c r="O52" t="s">
        <v>1189</v>
      </c>
      <c r="P52" t="s">
        <v>1190</v>
      </c>
      <c r="Q52" t="s">
        <v>27</v>
      </c>
      <c r="R52" t="s">
        <v>24</v>
      </c>
      <c r="S52" t="s">
        <v>5209</v>
      </c>
      <c r="T52" t="s">
        <v>5208</v>
      </c>
      <c r="U52" s="52" t="s">
        <v>142</v>
      </c>
      <c r="V52">
        <v>2</v>
      </c>
    </row>
    <row r="53" spans="1:22" x14ac:dyDescent="0.25">
      <c r="A53" t="s">
        <v>150</v>
      </c>
      <c r="B53" t="s">
        <v>151</v>
      </c>
      <c r="C53">
        <v>65</v>
      </c>
      <c r="D53">
        <v>2</v>
      </c>
      <c r="E53" t="s">
        <v>5210</v>
      </c>
      <c r="F53">
        <v>220</v>
      </c>
      <c r="G53">
        <v>20</v>
      </c>
      <c r="H53" t="s">
        <v>47</v>
      </c>
      <c r="I53" t="s">
        <v>5211</v>
      </c>
      <c r="J53" t="s">
        <v>5212</v>
      </c>
      <c r="K53" t="s">
        <v>1350</v>
      </c>
      <c r="L53" t="s">
        <v>5213</v>
      </c>
      <c r="M53" t="s">
        <v>5214</v>
      </c>
      <c r="N53" t="s">
        <v>1338</v>
      </c>
      <c r="O53" t="s">
        <v>1222</v>
      </c>
      <c r="P53" t="s">
        <v>1190</v>
      </c>
      <c r="Q53" t="s">
        <v>1191</v>
      </c>
      <c r="R53" t="s">
        <v>24</v>
      </c>
      <c r="S53" t="s">
        <v>5215</v>
      </c>
      <c r="T53" t="s">
        <v>5216</v>
      </c>
      <c r="U53" s="53" t="s">
        <v>143</v>
      </c>
      <c r="V53">
        <v>2</v>
      </c>
    </row>
    <row r="54" spans="1:22" x14ac:dyDescent="0.25">
      <c r="A54" t="s">
        <v>110</v>
      </c>
      <c r="B54" t="s">
        <v>146</v>
      </c>
      <c r="C54">
        <v>100</v>
      </c>
      <c r="D54">
        <v>2</v>
      </c>
      <c r="E54" t="s">
        <v>5210</v>
      </c>
      <c r="F54">
        <v>220</v>
      </c>
      <c r="G54">
        <v>20</v>
      </c>
      <c r="H54" t="s">
        <v>47</v>
      </c>
      <c r="I54" t="s">
        <v>5211</v>
      </c>
      <c r="J54" t="s">
        <v>5212</v>
      </c>
      <c r="K54" t="s">
        <v>1350</v>
      </c>
      <c r="L54" t="s">
        <v>5213</v>
      </c>
      <c r="M54" t="s">
        <v>5214</v>
      </c>
      <c r="N54" t="s">
        <v>1338</v>
      </c>
      <c r="O54" t="s">
        <v>1222</v>
      </c>
      <c r="P54" t="s">
        <v>1190</v>
      </c>
      <c r="Q54" t="s">
        <v>1191</v>
      </c>
      <c r="R54" t="s">
        <v>24</v>
      </c>
      <c r="S54" t="s">
        <v>5215</v>
      </c>
      <c r="T54" t="s">
        <v>5216</v>
      </c>
      <c r="U54" s="52" t="s">
        <v>3653</v>
      </c>
      <c r="V54">
        <v>2</v>
      </c>
    </row>
    <row r="55" spans="1:22" x14ac:dyDescent="0.25">
      <c r="A55" t="s">
        <v>5153</v>
      </c>
      <c r="B55" t="s">
        <v>5154</v>
      </c>
      <c r="C55">
        <v>0</v>
      </c>
      <c r="D55">
        <v>1</v>
      </c>
      <c r="E55" t="s">
        <v>5217</v>
      </c>
      <c r="F55">
        <v>129</v>
      </c>
      <c r="G55">
        <v>29</v>
      </c>
      <c r="H55" t="s">
        <v>1162</v>
      </c>
      <c r="I55" t="s">
        <v>5218</v>
      </c>
      <c r="J55" t="s">
        <v>313</v>
      </c>
      <c r="K55" t="s">
        <v>23</v>
      </c>
      <c r="L55" t="s">
        <v>24</v>
      </c>
      <c r="M55" t="s">
        <v>5219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5220</v>
      </c>
      <c r="T55" t="s">
        <v>5219</v>
      </c>
      <c r="U55" s="53" t="s">
        <v>158</v>
      </c>
      <c r="V55">
        <v>2</v>
      </c>
    </row>
    <row r="56" spans="1:22" x14ac:dyDescent="0.25">
      <c r="A56" t="s">
        <v>110</v>
      </c>
      <c r="B56" t="s">
        <v>146</v>
      </c>
      <c r="C56">
        <v>120</v>
      </c>
      <c r="D56">
        <v>1</v>
      </c>
      <c r="E56" t="s">
        <v>5217</v>
      </c>
      <c r="F56">
        <v>129</v>
      </c>
      <c r="G56">
        <v>29</v>
      </c>
      <c r="H56" t="s">
        <v>1162</v>
      </c>
      <c r="I56" t="s">
        <v>5218</v>
      </c>
      <c r="J56" t="s">
        <v>313</v>
      </c>
      <c r="K56" t="s">
        <v>23</v>
      </c>
      <c r="L56" t="s">
        <v>24</v>
      </c>
      <c r="M56" t="s">
        <v>5219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5220</v>
      </c>
      <c r="T56" t="s">
        <v>5219</v>
      </c>
      <c r="U56" s="52" t="s">
        <v>1309</v>
      </c>
      <c r="V56">
        <v>599</v>
      </c>
    </row>
    <row r="57" spans="1:22" x14ac:dyDescent="0.25">
      <c r="A57" t="s">
        <v>5153</v>
      </c>
      <c r="B57" t="s">
        <v>5154</v>
      </c>
      <c r="C57">
        <v>0</v>
      </c>
      <c r="D57">
        <v>1</v>
      </c>
      <c r="E57" t="s">
        <v>5221</v>
      </c>
      <c r="F57">
        <v>106</v>
      </c>
      <c r="G57">
        <v>6</v>
      </c>
      <c r="H57" t="s">
        <v>1162</v>
      </c>
      <c r="I57" t="s">
        <v>5222</v>
      </c>
      <c r="J57" t="s">
        <v>61</v>
      </c>
      <c r="K57" t="s">
        <v>23</v>
      </c>
      <c r="L57" t="s">
        <v>24</v>
      </c>
      <c r="M57" t="s">
        <v>5223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5224</v>
      </c>
      <c r="T57" t="s">
        <v>5223</v>
      </c>
    </row>
    <row r="58" spans="1:22" x14ac:dyDescent="0.25">
      <c r="A58" t="s">
        <v>139</v>
      </c>
      <c r="B58" t="s">
        <v>112</v>
      </c>
      <c r="C58">
        <v>120</v>
      </c>
      <c r="D58">
        <v>1</v>
      </c>
      <c r="E58" t="s">
        <v>5221</v>
      </c>
      <c r="F58">
        <v>106</v>
      </c>
      <c r="G58">
        <v>6</v>
      </c>
      <c r="H58" t="s">
        <v>1162</v>
      </c>
      <c r="I58" t="s">
        <v>5222</v>
      </c>
      <c r="J58" t="s">
        <v>61</v>
      </c>
      <c r="K58" t="s">
        <v>23</v>
      </c>
      <c r="L58" t="s">
        <v>24</v>
      </c>
      <c r="M58" t="s">
        <v>5223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5224</v>
      </c>
      <c r="T58" t="s">
        <v>5223</v>
      </c>
    </row>
    <row r="59" spans="1:22" x14ac:dyDescent="0.25">
      <c r="A59" t="s">
        <v>5153</v>
      </c>
      <c r="B59" t="s">
        <v>5154</v>
      </c>
      <c r="C59">
        <v>0</v>
      </c>
      <c r="D59">
        <v>1</v>
      </c>
      <c r="E59" t="s">
        <v>5225</v>
      </c>
      <c r="F59">
        <v>106</v>
      </c>
      <c r="G59">
        <v>6</v>
      </c>
      <c r="H59" t="s">
        <v>1162</v>
      </c>
      <c r="I59" t="s">
        <v>5226</v>
      </c>
      <c r="J59" t="s">
        <v>65</v>
      </c>
      <c r="K59" t="s">
        <v>23</v>
      </c>
      <c r="L59" t="s">
        <v>24</v>
      </c>
      <c r="M59" t="s">
        <v>5227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5228</v>
      </c>
      <c r="T59" t="s">
        <v>5227</v>
      </c>
    </row>
    <row r="60" spans="1:22" x14ac:dyDescent="0.25">
      <c r="A60" t="s">
        <v>139</v>
      </c>
      <c r="B60" t="s">
        <v>112</v>
      </c>
      <c r="C60">
        <v>120</v>
      </c>
      <c r="D60">
        <v>1</v>
      </c>
      <c r="E60" t="s">
        <v>5225</v>
      </c>
      <c r="F60">
        <v>106</v>
      </c>
      <c r="G60">
        <v>6</v>
      </c>
      <c r="H60" t="s">
        <v>1162</v>
      </c>
      <c r="I60" t="s">
        <v>5226</v>
      </c>
      <c r="J60" t="s">
        <v>65</v>
      </c>
      <c r="K60" t="s">
        <v>23</v>
      </c>
      <c r="L60" t="s">
        <v>24</v>
      </c>
      <c r="M60" t="s">
        <v>5227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5228</v>
      </c>
      <c r="T60" t="s">
        <v>5227</v>
      </c>
    </row>
    <row r="61" spans="1:22" x14ac:dyDescent="0.25">
      <c r="A61" t="s">
        <v>5153</v>
      </c>
      <c r="B61" t="s">
        <v>5154</v>
      </c>
      <c r="C61">
        <v>0</v>
      </c>
      <c r="D61">
        <v>1</v>
      </c>
      <c r="E61" t="s">
        <v>5229</v>
      </c>
      <c r="F61">
        <v>129</v>
      </c>
      <c r="G61">
        <v>29</v>
      </c>
      <c r="H61" t="s">
        <v>1162</v>
      </c>
      <c r="I61" t="s">
        <v>5230</v>
      </c>
      <c r="J61" t="s">
        <v>1396</v>
      </c>
      <c r="K61" t="s">
        <v>23</v>
      </c>
      <c r="L61" t="s">
        <v>24</v>
      </c>
      <c r="M61" t="s">
        <v>5231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5232</v>
      </c>
      <c r="T61" t="s">
        <v>5231</v>
      </c>
    </row>
    <row r="62" spans="1:22" x14ac:dyDescent="0.25">
      <c r="A62" t="s">
        <v>110</v>
      </c>
      <c r="B62" t="s">
        <v>146</v>
      </c>
      <c r="C62">
        <v>120</v>
      </c>
      <c r="D62">
        <v>1</v>
      </c>
      <c r="E62" t="s">
        <v>5229</v>
      </c>
      <c r="F62">
        <v>129</v>
      </c>
      <c r="G62">
        <v>29</v>
      </c>
      <c r="H62" t="s">
        <v>1162</v>
      </c>
      <c r="I62" t="s">
        <v>5230</v>
      </c>
      <c r="J62" t="s">
        <v>1396</v>
      </c>
      <c r="K62" t="s">
        <v>23</v>
      </c>
      <c r="L62" t="s">
        <v>24</v>
      </c>
      <c r="M62" t="s">
        <v>5231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5232</v>
      </c>
      <c r="T62" t="s">
        <v>5231</v>
      </c>
    </row>
    <row r="63" spans="1:22" x14ac:dyDescent="0.25">
      <c r="A63" t="s">
        <v>150</v>
      </c>
      <c r="B63" t="s">
        <v>151</v>
      </c>
      <c r="C63">
        <v>65</v>
      </c>
      <c r="D63">
        <v>2</v>
      </c>
      <c r="E63" t="s">
        <v>5233</v>
      </c>
      <c r="F63">
        <v>230</v>
      </c>
      <c r="G63">
        <v>30</v>
      </c>
      <c r="H63" t="s">
        <v>47</v>
      </c>
      <c r="I63" t="s">
        <v>5234</v>
      </c>
      <c r="J63" t="s">
        <v>5235</v>
      </c>
      <c r="K63" t="s">
        <v>1260</v>
      </c>
      <c r="L63" t="s">
        <v>5236</v>
      </c>
      <c r="M63" t="s">
        <v>5237</v>
      </c>
      <c r="N63" t="s">
        <v>1338</v>
      </c>
      <c r="O63" t="s">
        <v>1189</v>
      </c>
      <c r="P63" t="s">
        <v>1190</v>
      </c>
      <c r="Q63" t="s">
        <v>27</v>
      </c>
      <c r="R63" t="s">
        <v>24</v>
      </c>
      <c r="S63" t="s">
        <v>5238</v>
      </c>
      <c r="T63" t="s">
        <v>5237</v>
      </c>
    </row>
    <row r="64" spans="1:22" x14ac:dyDescent="0.25">
      <c r="A64" t="s">
        <v>46</v>
      </c>
      <c r="B64" t="s">
        <v>56</v>
      </c>
      <c r="C64">
        <v>100</v>
      </c>
      <c r="D64">
        <v>2</v>
      </c>
      <c r="E64" t="s">
        <v>5233</v>
      </c>
      <c r="F64">
        <v>230</v>
      </c>
      <c r="G64">
        <v>30</v>
      </c>
      <c r="H64" t="s">
        <v>47</v>
      </c>
      <c r="I64" t="s">
        <v>5234</v>
      </c>
      <c r="J64" t="s">
        <v>5235</v>
      </c>
      <c r="K64" t="s">
        <v>1260</v>
      </c>
      <c r="L64" t="s">
        <v>5236</v>
      </c>
      <c r="M64" t="s">
        <v>5237</v>
      </c>
      <c r="N64" t="s">
        <v>1338</v>
      </c>
      <c r="O64" t="s">
        <v>1189</v>
      </c>
      <c r="P64" t="s">
        <v>1190</v>
      </c>
      <c r="Q64" t="s">
        <v>27</v>
      </c>
      <c r="R64" t="s">
        <v>24</v>
      </c>
      <c r="S64" t="s">
        <v>5238</v>
      </c>
      <c r="T64" t="s">
        <v>5237</v>
      </c>
    </row>
    <row r="65" spans="1:20" x14ac:dyDescent="0.25">
      <c r="A65" t="s">
        <v>46</v>
      </c>
      <c r="B65" t="s">
        <v>56</v>
      </c>
      <c r="C65">
        <v>66.333333333333329</v>
      </c>
      <c r="D65">
        <v>3</v>
      </c>
      <c r="E65" t="s">
        <v>5239</v>
      </c>
      <c r="F65">
        <v>227</v>
      </c>
      <c r="G65">
        <v>29</v>
      </c>
      <c r="H65" t="s">
        <v>22</v>
      </c>
      <c r="I65" t="s">
        <v>4363</v>
      </c>
      <c r="J65" t="s">
        <v>4364</v>
      </c>
      <c r="K65" t="s">
        <v>1331</v>
      </c>
      <c r="L65" t="s">
        <v>4359</v>
      </c>
      <c r="M65" t="s">
        <v>5240</v>
      </c>
      <c r="N65" t="s">
        <v>23</v>
      </c>
      <c r="O65" t="s">
        <v>53</v>
      </c>
      <c r="P65" t="s">
        <v>54</v>
      </c>
      <c r="Q65" t="s">
        <v>55</v>
      </c>
      <c r="R65" t="s">
        <v>24</v>
      </c>
      <c r="S65" t="s">
        <v>5241</v>
      </c>
      <c r="T65" t="s">
        <v>5240</v>
      </c>
    </row>
    <row r="66" spans="1:20" x14ac:dyDescent="0.25">
      <c r="A66" t="s">
        <v>5153</v>
      </c>
      <c r="B66" t="s">
        <v>5154</v>
      </c>
      <c r="C66">
        <v>0</v>
      </c>
      <c r="D66">
        <v>2</v>
      </c>
      <c r="E66" t="s">
        <v>5242</v>
      </c>
      <c r="F66">
        <v>200</v>
      </c>
      <c r="G66">
        <v>0</v>
      </c>
      <c r="H66" t="s">
        <v>1162</v>
      </c>
      <c r="I66" t="s">
        <v>5243</v>
      </c>
      <c r="J66" t="s">
        <v>306</v>
      </c>
      <c r="K66" t="s">
        <v>23</v>
      </c>
      <c r="L66" t="s">
        <v>24</v>
      </c>
      <c r="M66" t="s">
        <v>5244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5245</v>
      </c>
      <c r="T66" t="s">
        <v>5244</v>
      </c>
    </row>
    <row r="67" spans="1:20" x14ac:dyDescent="0.25">
      <c r="A67" t="s">
        <v>139</v>
      </c>
      <c r="B67" t="s">
        <v>112</v>
      </c>
      <c r="C67">
        <v>120</v>
      </c>
      <c r="D67">
        <v>2</v>
      </c>
      <c r="E67" t="s">
        <v>5242</v>
      </c>
      <c r="F67">
        <v>200</v>
      </c>
      <c r="G67">
        <v>0</v>
      </c>
      <c r="H67" t="s">
        <v>1162</v>
      </c>
      <c r="I67" t="s">
        <v>5243</v>
      </c>
      <c r="J67" t="s">
        <v>306</v>
      </c>
      <c r="K67" t="s">
        <v>23</v>
      </c>
      <c r="L67" t="s">
        <v>24</v>
      </c>
      <c r="M67" t="s">
        <v>5244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5245</v>
      </c>
      <c r="T67" t="s">
        <v>5244</v>
      </c>
    </row>
    <row r="68" spans="1:20" x14ac:dyDescent="0.25">
      <c r="A68" t="s">
        <v>150</v>
      </c>
      <c r="B68" t="s">
        <v>151</v>
      </c>
      <c r="C68">
        <v>65</v>
      </c>
      <c r="D68">
        <v>1</v>
      </c>
      <c r="E68" t="s">
        <v>5246</v>
      </c>
      <c r="F68">
        <v>130</v>
      </c>
      <c r="G68">
        <v>30</v>
      </c>
      <c r="H68" t="s">
        <v>47</v>
      </c>
      <c r="I68" t="s">
        <v>5247</v>
      </c>
      <c r="J68" t="s">
        <v>5248</v>
      </c>
      <c r="K68" t="s">
        <v>5131</v>
      </c>
      <c r="L68" t="s">
        <v>5249</v>
      </c>
      <c r="M68" t="s">
        <v>5250</v>
      </c>
      <c r="N68" t="s">
        <v>1338</v>
      </c>
      <c r="O68" t="s">
        <v>1189</v>
      </c>
      <c r="P68" t="s">
        <v>1190</v>
      </c>
      <c r="Q68" t="s">
        <v>27</v>
      </c>
      <c r="R68" t="s">
        <v>24</v>
      </c>
      <c r="S68" t="s">
        <v>5251</v>
      </c>
      <c r="T68" t="s">
        <v>5250</v>
      </c>
    </row>
    <row r="69" spans="1:20" x14ac:dyDescent="0.25">
      <c r="A69" t="s">
        <v>46</v>
      </c>
      <c r="B69" t="s">
        <v>56</v>
      </c>
      <c r="C69">
        <v>100</v>
      </c>
      <c r="D69">
        <v>1</v>
      </c>
      <c r="E69" t="s">
        <v>5246</v>
      </c>
      <c r="F69">
        <v>130</v>
      </c>
      <c r="G69">
        <v>30</v>
      </c>
      <c r="H69" t="s">
        <v>47</v>
      </c>
      <c r="I69" t="s">
        <v>5247</v>
      </c>
      <c r="J69" t="s">
        <v>5248</v>
      </c>
      <c r="K69" t="s">
        <v>5131</v>
      </c>
      <c r="L69" t="s">
        <v>5249</v>
      </c>
      <c r="M69" t="s">
        <v>5250</v>
      </c>
      <c r="N69" t="s">
        <v>1338</v>
      </c>
      <c r="O69" t="s">
        <v>1189</v>
      </c>
      <c r="P69" t="s">
        <v>1190</v>
      </c>
      <c r="Q69" t="s">
        <v>27</v>
      </c>
      <c r="R69" t="s">
        <v>24</v>
      </c>
      <c r="S69" t="s">
        <v>5251</v>
      </c>
      <c r="T69" t="s">
        <v>5250</v>
      </c>
    </row>
    <row r="70" spans="1:20" x14ac:dyDescent="0.25">
      <c r="A70" t="s">
        <v>110</v>
      </c>
      <c r="B70" t="s">
        <v>1205</v>
      </c>
      <c r="C70">
        <v>66.333333333333329</v>
      </c>
      <c r="D70">
        <v>3</v>
      </c>
      <c r="E70" t="s">
        <v>5252</v>
      </c>
      <c r="F70">
        <v>169</v>
      </c>
      <c r="G70">
        <v>7</v>
      </c>
      <c r="H70" t="s">
        <v>684</v>
      </c>
      <c r="I70" t="s">
        <v>5253</v>
      </c>
      <c r="J70" t="s">
        <v>5254</v>
      </c>
      <c r="K70" t="s">
        <v>2682</v>
      </c>
      <c r="L70" t="s">
        <v>5255</v>
      </c>
      <c r="M70" t="s">
        <v>5250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5256</v>
      </c>
      <c r="T70" t="s">
        <v>5250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5257</v>
      </c>
      <c r="F71">
        <v>130</v>
      </c>
      <c r="G71">
        <v>30</v>
      </c>
      <c r="H71" t="s">
        <v>47</v>
      </c>
      <c r="I71" t="s">
        <v>5258</v>
      </c>
      <c r="J71" t="s">
        <v>5259</v>
      </c>
      <c r="K71" t="s">
        <v>1441</v>
      </c>
      <c r="L71" t="s">
        <v>5260</v>
      </c>
      <c r="M71" t="s">
        <v>5261</v>
      </c>
      <c r="N71" t="s">
        <v>1338</v>
      </c>
      <c r="O71" t="s">
        <v>1189</v>
      </c>
      <c r="P71" t="s">
        <v>1190</v>
      </c>
      <c r="Q71" t="s">
        <v>27</v>
      </c>
      <c r="R71" t="s">
        <v>24</v>
      </c>
      <c r="S71" t="s">
        <v>5262</v>
      </c>
      <c r="T71" t="s">
        <v>5261</v>
      </c>
    </row>
    <row r="72" spans="1:20" x14ac:dyDescent="0.25">
      <c r="A72" t="s">
        <v>46</v>
      </c>
      <c r="B72" t="s">
        <v>56</v>
      </c>
      <c r="C72">
        <v>100</v>
      </c>
      <c r="D72">
        <v>1</v>
      </c>
      <c r="E72" t="s">
        <v>5257</v>
      </c>
      <c r="F72">
        <v>130</v>
      </c>
      <c r="G72">
        <v>30</v>
      </c>
      <c r="H72" t="s">
        <v>47</v>
      </c>
      <c r="I72" t="s">
        <v>5258</v>
      </c>
      <c r="J72" t="s">
        <v>5259</v>
      </c>
      <c r="K72" t="s">
        <v>1441</v>
      </c>
      <c r="L72" t="s">
        <v>5260</v>
      </c>
      <c r="M72" t="s">
        <v>5261</v>
      </c>
      <c r="N72" t="s">
        <v>1338</v>
      </c>
      <c r="O72" t="s">
        <v>1189</v>
      </c>
      <c r="P72" t="s">
        <v>1190</v>
      </c>
      <c r="Q72" t="s">
        <v>27</v>
      </c>
      <c r="R72" t="s">
        <v>24</v>
      </c>
      <c r="S72" t="s">
        <v>5262</v>
      </c>
      <c r="T72" t="s">
        <v>5261</v>
      </c>
    </row>
    <row r="73" spans="1:20" x14ac:dyDescent="0.25">
      <c r="A73" t="s">
        <v>5153</v>
      </c>
      <c r="B73" t="s">
        <v>5154</v>
      </c>
      <c r="C73">
        <v>0</v>
      </c>
      <c r="D73">
        <v>1</v>
      </c>
      <c r="E73" t="s">
        <v>5263</v>
      </c>
      <c r="F73">
        <v>100</v>
      </c>
      <c r="G73">
        <v>0</v>
      </c>
      <c r="H73" t="s">
        <v>1162</v>
      </c>
      <c r="I73" t="s">
        <v>5264</v>
      </c>
      <c r="J73" t="s">
        <v>1169</v>
      </c>
      <c r="K73" t="s">
        <v>23</v>
      </c>
      <c r="L73" t="s">
        <v>24</v>
      </c>
      <c r="M73" t="s">
        <v>5265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5266</v>
      </c>
      <c r="T73" t="s">
        <v>5267</v>
      </c>
    </row>
    <row r="74" spans="1:20" x14ac:dyDescent="0.25">
      <c r="A74" t="s">
        <v>110</v>
      </c>
      <c r="B74" t="s">
        <v>146</v>
      </c>
      <c r="C74">
        <v>120</v>
      </c>
      <c r="D74">
        <v>1</v>
      </c>
      <c r="E74" t="s">
        <v>5263</v>
      </c>
      <c r="F74">
        <v>100</v>
      </c>
      <c r="G74">
        <v>0</v>
      </c>
      <c r="H74" t="s">
        <v>1162</v>
      </c>
      <c r="I74" t="s">
        <v>5264</v>
      </c>
      <c r="J74" t="s">
        <v>1169</v>
      </c>
      <c r="K74" t="s">
        <v>23</v>
      </c>
      <c r="L74" t="s">
        <v>24</v>
      </c>
      <c r="M74" t="s">
        <v>5265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5266</v>
      </c>
      <c r="T74" t="s">
        <v>5267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5268</v>
      </c>
      <c r="F75">
        <v>120</v>
      </c>
      <c r="G75">
        <v>20</v>
      </c>
      <c r="H75" t="s">
        <v>47</v>
      </c>
      <c r="I75" t="s">
        <v>5269</v>
      </c>
      <c r="J75" t="s">
        <v>5270</v>
      </c>
      <c r="K75" t="s">
        <v>4551</v>
      </c>
      <c r="L75" t="s">
        <v>5271</v>
      </c>
      <c r="M75" t="s">
        <v>5272</v>
      </c>
      <c r="N75" t="s">
        <v>1338</v>
      </c>
      <c r="O75" t="s">
        <v>1222</v>
      </c>
      <c r="P75" t="s">
        <v>1190</v>
      </c>
      <c r="Q75" t="s">
        <v>1191</v>
      </c>
      <c r="R75" t="s">
        <v>24</v>
      </c>
      <c r="S75" t="s">
        <v>5273</v>
      </c>
      <c r="T75" t="s">
        <v>5267</v>
      </c>
    </row>
    <row r="76" spans="1:20" x14ac:dyDescent="0.25">
      <c r="A76" t="s">
        <v>46</v>
      </c>
      <c r="B76" t="s">
        <v>56</v>
      </c>
      <c r="C76">
        <v>100</v>
      </c>
      <c r="D76">
        <v>1</v>
      </c>
      <c r="E76" t="s">
        <v>5268</v>
      </c>
      <c r="F76">
        <v>120</v>
      </c>
      <c r="G76">
        <v>20</v>
      </c>
      <c r="H76" t="s">
        <v>47</v>
      </c>
      <c r="I76" t="s">
        <v>5269</v>
      </c>
      <c r="J76" t="s">
        <v>5270</v>
      </c>
      <c r="K76" t="s">
        <v>4551</v>
      </c>
      <c r="L76" t="s">
        <v>5271</v>
      </c>
      <c r="M76" t="s">
        <v>5272</v>
      </c>
      <c r="N76" t="s">
        <v>1338</v>
      </c>
      <c r="O76" t="s">
        <v>1222</v>
      </c>
      <c r="P76" t="s">
        <v>1190</v>
      </c>
      <c r="Q76" t="s">
        <v>1191</v>
      </c>
      <c r="R76" t="s">
        <v>24</v>
      </c>
      <c r="S76" t="s">
        <v>5273</v>
      </c>
      <c r="T76" t="s">
        <v>5267</v>
      </c>
    </row>
    <row r="77" spans="1:20" x14ac:dyDescent="0.25">
      <c r="A77" t="s">
        <v>5153</v>
      </c>
      <c r="B77" t="s">
        <v>5154</v>
      </c>
      <c r="C77">
        <v>0</v>
      </c>
      <c r="D77">
        <v>1</v>
      </c>
      <c r="E77" t="s">
        <v>5274</v>
      </c>
      <c r="F77">
        <v>145</v>
      </c>
      <c r="G77">
        <v>45</v>
      </c>
      <c r="H77" t="s">
        <v>1162</v>
      </c>
      <c r="I77" t="s">
        <v>1183</v>
      </c>
      <c r="J77" t="s">
        <v>359</v>
      </c>
      <c r="K77" t="s">
        <v>23</v>
      </c>
      <c r="L77" t="s">
        <v>24</v>
      </c>
      <c r="M77" t="s">
        <v>5275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5276</v>
      </c>
      <c r="T77" t="s">
        <v>5275</v>
      </c>
    </row>
    <row r="78" spans="1:20" x14ac:dyDescent="0.25">
      <c r="A78" t="s">
        <v>110</v>
      </c>
      <c r="B78" t="s">
        <v>146</v>
      </c>
      <c r="C78">
        <v>120</v>
      </c>
      <c r="D78">
        <v>1</v>
      </c>
      <c r="E78" t="s">
        <v>5274</v>
      </c>
      <c r="F78">
        <v>145</v>
      </c>
      <c r="G78">
        <v>45</v>
      </c>
      <c r="H78" t="s">
        <v>1162</v>
      </c>
      <c r="I78" t="s">
        <v>1183</v>
      </c>
      <c r="J78" t="s">
        <v>359</v>
      </c>
      <c r="K78" t="s">
        <v>23</v>
      </c>
      <c r="L78" t="s">
        <v>24</v>
      </c>
      <c r="M78" t="s">
        <v>5275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5276</v>
      </c>
      <c r="T78" t="s">
        <v>5275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5277</v>
      </c>
      <c r="F79">
        <v>120</v>
      </c>
      <c r="G79">
        <v>20</v>
      </c>
      <c r="H79" t="s">
        <v>47</v>
      </c>
      <c r="I79" t="s">
        <v>5278</v>
      </c>
      <c r="J79" t="s">
        <v>5279</v>
      </c>
      <c r="K79" t="s">
        <v>5280</v>
      </c>
      <c r="L79" t="s">
        <v>5281</v>
      </c>
      <c r="M79" t="s">
        <v>5282</v>
      </c>
      <c r="N79" t="s">
        <v>1338</v>
      </c>
      <c r="O79" t="s">
        <v>1222</v>
      </c>
      <c r="P79" t="s">
        <v>1190</v>
      </c>
      <c r="Q79" t="s">
        <v>1191</v>
      </c>
      <c r="R79" t="s">
        <v>24</v>
      </c>
      <c r="S79" t="s">
        <v>5283</v>
      </c>
      <c r="T79" t="s">
        <v>5284</v>
      </c>
    </row>
    <row r="80" spans="1:20" x14ac:dyDescent="0.25">
      <c r="A80" t="s">
        <v>46</v>
      </c>
      <c r="B80" t="s">
        <v>56</v>
      </c>
      <c r="C80">
        <v>100</v>
      </c>
      <c r="D80">
        <v>1</v>
      </c>
      <c r="E80" t="s">
        <v>5277</v>
      </c>
      <c r="F80">
        <v>120</v>
      </c>
      <c r="G80">
        <v>20</v>
      </c>
      <c r="H80" t="s">
        <v>47</v>
      </c>
      <c r="I80" t="s">
        <v>5278</v>
      </c>
      <c r="J80" t="s">
        <v>5279</v>
      </c>
      <c r="K80" t="s">
        <v>5280</v>
      </c>
      <c r="L80" t="s">
        <v>5281</v>
      </c>
      <c r="M80" t="s">
        <v>5282</v>
      </c>
      <c r="N80" t="s">
        <v>1338</v>
      </c>
      <c r="O80" t="s">
        <v>1222</v>
      </c>
      <c r="P80" t="s">
        <v>1190</v>
      </c>
      <c r="Q80" t="s">
        <v>1191</v>
      </c>
      <c r="R80" t="s">
        <v>24</v>
      </c>
      <c r="S80" t="s">
        <v>5283</v>
      </c>
      <c r="T80" t="s">
        <v>5284</v>
      </c>
    </row>
    <row r="81" spans="1:20" x14ac:dyDescent="0.25">
      <c r="A81" t="s">
        <v>46</v>
      </c>
      <c r="B81" t="s">
        <v>56</v>
      </c>
      <c r="C81">
        <v>100</v>
      </c>
      <c r="D81">
        <v>2</v>
      </c>
      <c r="E81" t="s">
        <v>5285</v>
      </c>
      <c r="F81">
        <v>230</v>
      </c>
      <c r="G81">
        <v>30</v>
      </c>
      <c r="H81" t="s">
        <v>47</v>
      </c>
      <c r="I81" t="s">
        <v>5286</v>
      </c>
      <c r="J81" t="s">
        <v>5287</v>
      </c>
      <c r="K81" t="s">
        <v>5288</v>
      </c>
      <c r="L81" t="s">
        <v>5289</v>
      </c>
      <c r="M81" t="s">
        <v>5290</v>
      </c>
      <c r="N81" t="s">
        <v>1338</v>
      </c>
      <c r="O81" t="s">
        <v>1189</v>
      </c>
      <c r="P81" t="s">
        <v>1190</v>
      </c>
      <c r="Q81" t="s">
        <v>27</v>
      </c>
      <c r="R81" t="s">
        <v>24</v>
      </c>
      <c r="S81" t="s">
        <v>5291</v>
      </c>
      <c r="T81" t="s">
        <v>5290</v>
      </c>
    </row>
    <row r="82" spans="1:20" x14ac:dyDescent="0.25">
      <c r="A82" t="s">
        <v>150</v>
      </c>
      <c r="B82" t="s">
        <v>151</v>
      </c>
      <c r="C82">
        <v>65</v>
      </c>
      <c r="D82">
        <v>2</v>
      </c>
      <c r="E82" t="s">
        <v>5285</v>
      </c>
      <c r="F82">
        <v>230</v>
      </c>
      <c r="G82">
        <v>30</v>
      </c>
      <c r="H82" t="s">
        <v>47</v>
      </c>
      <c r="I82" t="s">
        <v>5286</v>
      </c>
      <c r="J82" t="s">
        <v>5287</v>
      </c>
      <c r="K82" t="s">
        <v>5288</v>
      </c>
      <c r="L82" t="s">
        <v>5289</v>
      </c>
      <c r="M82" t="s">
        <v>5290</v>
      </c>
      <c r="N82" t="s">
        <v>1338</v>
      </c>
      <c r="O82" t="s">
        <v>1189</v>
      </c>
      <c r="P82" t="s">
        <v>1190</v>
      </c>
      <c r="Q82" t="s">
        <v>27</v>
      </c>
      <c r="R82" t="s">
        <v>24</v>
      </c>
      <c r="S82" t="s">
        <v>5291</v>
      </c>
      <c r="T82" t="s">
        <v>5290</v>
      </c>
    </row>
    <row r="83" spans="1:20" x14ac:dyDescent="0.25">
      <c r="A83" t="s">
        <v>150</v>
      </c>
      <c r="B83" t="s">
        <v>151</v>
      </c>
      <c r="C83">
        <v>65</v>
      </c>
      <c r="D83">
        <v>1</v>
      </c>
      <c r="E83" t="s">
        <v>5292</v>
      </c>
      <c r="F83">
        <v>130</v>
      </c>
      <c r="G83">
        <v>30</v>
      </c>
      <c r="H83" t="s">
        <v>47</v>
      </c>
      <c r="I83" t="s">
        <v>5293</v>
      </c>
      <c r="J83" t="s">
        <v>5294</v>
      </c>
      <c r="K83" t="s">
        <v>4500</v>
      </c>
      <c r="L83" t="s">
        <v>5295</v>
      </c>
      <c r="M83" t="s">
        <v>5296</v>
      </c>
      <c r="N83" t="s">
        <v>1338</v>
      </c>
      <c r="O83" t="s">
        <v>1189</v>
      </c>
      <c r="P83" t="s">
        <v>1190</v>
      </c>
      <c r="Q83" t="s">
        <v>27</v>
      </c>
      <c r="R83" t="s">
        <v>24</v>
      </c>
      <c r="S83" t="s">
        <v>5297</v>
      </c>
      <c r="T83" t="s">
        <v>5296</v>
      </c>
    </row>
    <row r="84" spans="1:20" x14ac:dyDescent="0.25">
      <c r="A84" t="s">
        <v>46</v>
      </c>
      <c r="B84" t="s">
        <v>56</v>
      </c>
      <c r="C84">
        <v>100</v>
      </c>
      <c r="D84">
        <v>1</v>
      </c>
      <c r="E84" t="s">
        <v>5292</v>
      </c>
      <c r="F84">
        <v>130</v>
      </c>
      <c r="G84">
        <v>30</v>
      </c>
      <c r="H84" t="s">
        <v>47</v>
      </c>
      <c r="I84" t="s">
        <v>5293</v>
      </c>
      <c r="J84" t="s">
        <v>5294</v>
      </c>
      <c r="K84" t="s">
        <v>4500</v>
      </c>
      <c r="L84" t="s">
        <v>5295</v>
      </c>
      <c r="M84" t="s">
        <v>5296</v>
      </c>
      <c r="N84" t="s">
        <v>1338</v>
      </c>
      <c r="O84" t="s">
        <v>1189</v>
      </c>
      <c r="P84" t="s">
        <v>1190</v>
      </c>
      <c r="Q84" t="s">
        <v>27</v>
      </c>
      <c r="R84" t="s">
        <v>24</v>
      </c>
      <c r="S84" t="s">
        <v>5297</v>
      </c>
      <c r="T84" t="s">
        <v>5296</v>
      </c>
    </row>
    <row r="85" spans="1:20" x14ac:dyDescent="0.25">
      <c r="A85" t="s">
        <v>4529</v>
      </c>
      <c r="B85" t="s">
        <v>4530</v>
      </c>
      <c r="C85">
        <v>50</v>
      </c>
      <c r="D85">
        <v>1</v>
      </c>
      <c r="E85" t="s">
        <v>5298</v>
      </c>
      <c r="F85">
        <v>130</v>
      </c>
      <c r="G85">
        <v>30</v>
      </c>
      <c r="H85" t="s">
        <v>1247</v>
      </c>
      <c r="I85" t="s">
        <v>5299</v>
      </c>
      <c r="J85" t="s">
        <v>5300</v>
      </c>
      <c r="K85" t="s">
        <v>1330</v>
      </c>
      <c r="L85" t="s">
        <v>5301</v>
      </c>
      <c r="M85" t="s">
        <v>5302</v>
      </c>
      <c r="N85" t="s">
        <v>1338</v>
      </c>
      <c r="O85" t="s">
        <v>1189</v>
      </c>
      <c r="P85" t="s">
        <v>1190</v>
      </c>
      <c r="Q85" t="s">
        <v>27</v>
      </c>
      <c r="R85" t="s">
        <v>24</v>
      </c>
      <c r="S85" t="s">
        <v>5303</v>
      </c>
      <c r="T85" t="s">
        <v>5302</v>
      </c>
    </row>
    <row r="86" spans="1:20" x14ac:dyDescent="0.25">
      <c r="A86" t="s">
        <v>46</v>
      </c>
      <c r="B86" t="s">
        <v>56</v>
      </c>
      <c r="C86">
        <v>100</v>
      </c>
      <c r="D86">
        <v>1</v>
      </c>
      <c r="E86" t="s">
        <v>5298</v>
      </c>
      <c r="F86">
        <v>130</v>
      </c>
      <c r="G86">
        <v>30</v>
      </c>
      <c r="H86" t="s">
        <v>1247</v>
      </c>
      <c r="I86" t="s">
        <v>5299</v>
      </c>
      <c r="J86" t="s">
        <v>5300</v>
      </c>
      <c r="K86" t="s">
        <v>1330</v>
      </c>
      <c r="L86" t="s">
        <v>5301</v>
      </c>
      <c r="M86" t="s">
        <v>5302</v>
      </c>
      <c r="N86" t="s">
        <v>1338</v>
      </c>
      <c r="O86" t="s">
        <v>1189</v>
      </c>
      <c r="P86" t="s">
        <v>1190</v>
      </c>
      <c r="Q86" t="s">
        <v>27</v>
      </c>
      <c r="R86" t="s">
        <v>24</v>
      </c>
      <c r="S86" t="s">
        <v>5303</v>
      </c>
      <c r="T86" t="s">
        <v>5302</v>
      </c>
    </row>
    <row r="87" spans="1:20" x14ac:dyDescent="0.25">
      <c r="A87" t="s">
        <v>150</v>
      </c>
      <c r="B87" t="s">
        <v>151</v>
      </c>
      <c r="C87">
        <v>65</v>
      </c>
      <c r="D87">
        <v>1</v>
      </c>
      <c r="E87" t="s">
        <v>5304</v>
      </c>
      <c r="F87">
        <v>120</v>
      </c>
      <c r="G87">
        <v>20</v>
      </c>
      <c r="H87" t="s">
        <v>47</v>
      </c>
      <c r="I87" t="s">
        <v>5305</v>
      </c>
      <c r="J87" t="s">
        <v>5306</v>
      </c>
      <c r="K87" t="s">
        <v>5307</v>
      </c>
      <c r="L87" t="s">
        <v>5308</v>
      </c>
      <c r="M87" t="s">
        <v>5309</v>
      </c>
      <c r="N87" t="s">
        <v>1338</v>
      </c>
      <c r="O87" t="s">
        <v>1222</v>
      </c>
      <c r="P87" t="s">
        <v>1190</v>
      </c>
      <c r="Q87" t="s">
        <v>1191</v>
      </c>
      <c r="R87" t="s">
        <v>24</v>
      </c>
      <c r="S87" t="s">
        <v>5310</v>
      </c>
      <c r="T87" t="s">
        <v>5311</v>
      </c>
    </row>
    <row r="88" spans="1:20" x14ac:dyDescent="0.25">
      <c r="A88" t="s">
        <v>46</v>
      </c>
      <c r="B88" t="s">
        <v>56</v>
      </c>
      <c r="C88">
        <v>100</v>
      </c>
      <c r="D88">
        <v>1</v>
      </c>
      <c r="E88" t="s">
        <v>5304</v>
      </c>
      <c r="F88">
        <v>120</v>
      </c>
      <c r="G88">
        <v>20</v>
      </c>
      <c r="H88" t="s">
        <v>47</v>
      </c>
      <c r="I88" t="s">
        <v>5305</v>
      </c>
      <c r="J88" t="s">
        <v>5306</v>
      </c>
      <c r="K88" t="s">
        <v>5307</v>
      </c>
      <c r="L88" t="s">
        <v>5308</v>
      </c>
      <c r="M88" t="s">
        <v>5309</v>
      </c>
      <c r="N88" t="s">
        <v>1338</v>
      </c>
      <c r="O88" t="s">
        <v>1222</v>
      </c>
      <c r="P88" t="s">
        <v>1190</v>
      </c>
      <c r="Q88" t="s">
        <v>1191</v>
      </c>
      <c r="R88" t="s">
        <v>24</v>
      </c>
      <c r="S88" t="s">
        <v>5310</v>
      </c>
      <c r="T88" t="s">
        <v>5311</v>
      </c>
    </row>
    <row r="89" spans="1:20" x14ac:dyDescent="0.25">
      <c r="A89" t="s">
        <v>854</v>
      </c>
      <c r="B89" t="s">
        <v>855</v>
      </c>
      <c r="C89">
        <v>80</v>
      </c>
      <c r="D89">
        <v>1</v>
      </c>
      <c r="E89" t="s">
        <v>5312</v>
      </c>
      <c r="F89">
        <v>201</v>
      </c>
      <c r="G89">
        <v>41</v>
      </c>
      <c r="H89" t="s">
        <v>47</v>
      </c>
      <c r="I89" t="s">
        <v>2997</v>
      </c>
      <c r="J89" t="s">
        <v>5313</v>
      </c>
      <c r="K89" t="s">
        <v>4381</v>
      </c>
      <c r="L89" t="s">
        <v>1262</v>
      </c>
      <c r="M89" t="s">
        <v>5314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5315</v>
      </c>
      <c r="T89" t="s">
        <v>5311</v>
      </c>
    </row>
    <row r="90" spans="1:20" x14ac:dyDescent="0.25">
      <c r="A90" t="s">
        <v>46</v>
      </c>
      <c r="B90" t="s">
        <v>56</v>
      </c>
      <c r="C90">
        <v>80</v>
      </c>
      <c r="D90">
        <v>1</v>
      </c>
      <c r="E90" t="s">
        <v>5312</v>
      </c>
      <c r="F90">
        <v>201</v>
      </c>
      <c r="G90">
        <v>41</v>
      </c>
      <c r="H90" t="s">
        <v>47</v>
      </c>
      <c r="I90" t="s">
        <v>2997</v>
      </c>
      <c r="J90" t="s">
        <v>5313</v>
      </c>
      <c r="K90" t="s">
        <v>4381</v>
      </c>
      <c r="L90" t="s">
        <v>1262</v>
      </c>
      <c r="M90" t="s">
        <v>5314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5315</v>
      </c>
      <c r="T90" t="s">
        <v>5311</v>
      </c>
    </row>
    <row r="91" spans="1:20" x14ac:dyDescent="0.25">
      <c r="A91" t="s">
        <v>3809</v>
      </c>
      <c r="B91" t="s">
        <v>3810</v>
      </c>
      <c r="C91">
        <v>30</v>
      </c>
      <c r="D91">
        <v>1</v>
      </c>
      <c r="E91" t="s">
        <v>5316</v>
      </c>
      <c r="F91">
        <v>199</v>
      </c>
      <c r="G91">
        <v>30</v>
      </c>
      <c r="H91" t="s">
        <v>47</v>
      </c>
      <c r="I91" t="s">
        <v>5317</v>
      </c>
      <c r="J91" t="s">
        <v>5318</v>
      </c>
      <c r="K91" t="s">
        <v>5319</v>
      </c>
      <c r="L91" t="s">
        <v>5320</v>
      </c>
      <c r="M91" t="s">
        <v>5321</v>
      </c>
      <c r="N91" t="s">
        <v>1338</v>
      </c>
      <c r="O91" t="s">
        <v>1189</v>
      </c>
      <c r="P91" t="s">
        <v>1190</v>
      </c>
      <c r="Q91" t="s">
        <v>27</v>
      </c>
      <c r="R91" t="s">
        <v>24</v>
      </c>
      <c r="S91" t="s">
        <v>5322</v>
      </c>
      <c r="T91" t="s">
        <v>5321</v>
      </c>
    </row>
    <row r="92" spans="1:20" x14ac:dyDescent="0.25">
      <c r="A92" t="s">
        <v>46</v>
      </c>
      <c r="B92" t="s">
        <v>56</v>
      </c>
      <c r="C92">
        <v>100</v>
      </c>
      <c r="D92">
        <v>2</v>
      </c>
      <c r="E92" t="s">
        <v>5316</v>
      </c>
      <c r="F92">
        <v>199</v>
      </c>
      <c r="G92">
        <v>30</v>
      </c>
      <c r="H92" t="s">
        <v>47</v>
      </c>
      <c r="I92" t="s">
        <v>5317</v>
      </c>
      <c r="J92" t="s">
        <v>5318</v>
      </c>
      <c r="K92" t="s">
        <v>5319</v>
      </c>
      <c r="L92" t="s">
        <v>5320</v>
      </c>
      <c r="M92" t="s">
        <v>5321</v>
      </c>
      <c r="N92" t="s">
        <v>1338</v>
      </c>
      <c r="O92" t="s">
        <v>1189</v>
      </c>
      <c r="P92" t="s">
        <v>1190</v>
      </c>
      <c r="Q92" t="s">
        <v>27</v>
      </c>
      <c r="R92" t="s">
        <v>24</v>
      </c>
      <c r="S92" t="s">
        <v>5322</v>
      </c>
      <c r="T92" t="s">
        <v>5321</v>
      </c>
    </row>
    <row r="93" spans="1:20" x14ac:dyDescent="0.25">
      <c r="A93" t="s">
        <v>5153</v>
      </c>
      <c r="B93" t="s">
        <v>5154</v>
      </c>
      <c r="C93">
        <v>0</v>
      </c>
      <c r="D93">
        <v>1</v>
      </c>
      <c r="E93" t="s">
        <v>5323</v>
      </c>
      <c r="F93">
        <v>106</v>
      </c>
      <c r="G93">
        <v>6</v>
      </c>
      <c r="H93" t="s">
        <v>1162</v>
      </c>
      <c r="I93" t="s">
        <v>5324</v>
      </c>
      <c r="J93" t="s">
        <v>65</v>
      </c>
      <c r="K93" t="s">
        <v>23</v>
      </c>
      <c r="L93" t="s">
        <v>24</v>
      </c>
      <c r="M93" t="s">
        <v>5325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5326</v>
      </c>
      <c r="T93" t="s">
        <v>5325</v>
      </c>
    </row>
    <row r="94" spans="1:20" x14ac:dyDescent="0.25">
      <c r="A94" t="s">
        <v>110</v>
      </c>
      <c r="B94" t="s">
        <v>146</v>
      </c>
      <c r="C94">
        <v>120</v>
      </c>
      <c r="D94">
        <v>1</v>
      </c>
      <c r="E94" t="s">
        <v>5323</v>
      </c>
      <c r="F94">
        <v>106</v>
      </c>
      <c r="G94">
        <v>6</v>
      </c>
      <c r="H94" t="s">
        <v>1162</v>
      </c>
      <c r="I94" t="s">
        <v>5324</v>
      </c>
      <c r="J94" t="s">
        <v>65</v>
      </c>
      <c r="K94" t="s">
        <v>23</v>
      </c>
      <c r="L94" t="s">
        <v>24</v>
      </c>
      <c r="M94" t="s">
        <v>5325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5326</v>
      </c>
      <c r="T94" t="s">
        <v>5325</v>
      </c>
    </row>
    <row r="95" spans="1:20" x14ac:dyDescent="0.25">
      <c r="A95" t="s">
        <v>5153</v>
      </c>
      <c r="B95" t="s">
        <v>5154</v>
      </c>
      <c r="C95">
        <v>0</v>
      </c>
      <c r="D95">
        <v>1</v>
      </c>
      <c r="E95" t="s">
        <v>5327</v>
      </c>
      <c r="F95">
        <v>106</v>
      </c>
      <c r="G95">
        <v>6</v>
      </c>
      <c r="H95" t="s">
        <v>1162</v>
      </c>
      <c r="I95" t="s">
        <v>5328</v>
      </c>
      <c r="J95" t="s">
        <v>1176</v>
      </c>
      <c r="K95" t="s">
        <v>23</v>
      </c>
      <c r="L95" t="s">
        <v>24</v>
      </c>
      <c r="M95" t="s">
        <v>5325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5329</v>
      </c>
      <c r="T95" t="s">
        <v>5325</v>
      </c>
    </row>
    <row r="96" spans="1:20" x14ac:dyDescent="0.25">
      <c r="A96" t="s">
        <v>110</v>
      </c>
      <c r="B96" t="s">
        <v>146</v>
      </c>
      <c r="C96">
        <v>120</v>
      </c>
      <c r="D96">
        <v>1</v>
      </c>
      <c r="E96" t="s">
        <v>5327</v>
      </c>
      <c r="F96">
        <v>106</v>
      </c>
      <c r="G96">
        <v>6</v>
      </c>
      <c r="H96" t="s">
        <v>1162</v>
      </c>
      <c r="I96" t="s">
        <v>5328</v>
      </c>
      <c r="J96" t="s">
        <v>1176</v>
      </c>
      <c r="K96" t="s">
        <v>23</v>
      </c>
      <c r="L96" t="s">
        <v>24</v>
      </c>
      <c r="M96" t="s">
        <v>5325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5329</v>
      </c>
      <c r="T96" t="s">
        <v>5325</v>
      </c>
    </row>
    <row r="97" spans="1:20" x14ac:dyDescent="0.25">
      <c r="A97" t="s">
        <v>139</v>
      </c>
      <c r="B97" t="s">
        <v>112</v>
      </c>
      <c r="C97">
        <v>100</v>
      </c>
      <c r="D97">
        <v>3</v>
      </c>
      <c r="E97" t="s">
        <v>5330</v>
      </c>
      <c r="F97">
        <v>280</v>
      </c>
      <c r="G97">
        <v>30</v>
      </c>
      <c r="H97" t="s">
        <v>47</v>
      </c>
      <c r="I97" t="s">
        <v>5331</v>
      </c>
      <c r="J97" t="s">
        <v>5332</v>
      </c>
      <c r="K97" t="s">
        <v>5333</v>
      </c>
      <c r="L97" t="s">
        <v>5334</v>
      </c>
      <c r="M97" t="s">
        <v>5335</v>
      </c>
      <c r="N97" t="s">
        <v>1338</v>
      </c>
      <c r="O97" t="s">
        <v>1189</v>
      </c>
      <c r="P97" t="s">
        <v>1190</v>
      </c>
      <c r="Q97" t="s">
        <v>27</v>
      </c>
      <c r="R97" t="s">
        <v>24</v>
      </c>
      <c r="S97" t="s">
        <v>5336</v>
      </c>
      <c r="T97" t="s">
        <v>5335</v>
      </c>
    </row>
    <row r="98" spans="1:20" x14ac:dyDescent="0.25">
      <c r="A98" t="s">
        <v>46</v>
      </c>
      <c r="B98" t="s">
        <v>56</v>
      </c>
      <c r="C98">
        <v>100</v>
      </c>
      <c r="D98">
        <v>1</v>
      </c>
      <c r="E98" t="s">
        <v>5337</v>
      </c>
      <c r="F98">
        <v>130</v>
      </c>
      <c r="G98">
        <v>30</v>
      </c>
      <c r="H98" t="s">
        <v>47</v>
      </c>
      <c r="I98" t="s">
        <v>5338</v>
      </c>
      <c r="J98" t="s">
        <v>5339</v>
      </c>
      <c r="K98" t="s">
        <v>1234</v>
      </c>
      <c r="L98" t="s">
        <v>5340</v>
      </c>
      <c r="M98" t="s">
        <v>5341</v>
      </c>
      <c r="N98" t="s">
        <v>1338</v>
      </c>
      <c r="O98" t="s">
        <v>1189</v>
      </c>
      <c r="P98" t="s">
        <v>1190</v>
      </c>
      <c r="Q98" t="s">
        <v>27</v>
      </c>
      <c r="R98" t="s">
        <v>24</v>
      </c>
      <c r="S98" t="s">
        <v>5342</v>
      </c>
      <c r="T98" t="s">
        <v>5341</v>
      </c>
    </row>
    <row r="99" spans="1:20" x14ac:dyDescent="0.25">
      <c r="A99" t="s">
        <v>150</v>
      </c>
      <c r="B99" t="s">
        <v>151</v>
      </c>
      <c r="C99">
        <v>65</v>
      </c>
      <c r="D99">
        <v>1</v>
      </c>
      <c r="E99" t="s">
        <v>5337</v>
      </c>
      <c r="F99">
        <v>130</v>
      </c>
      <c r="G99">
        <v>30</v>
      </c>
      <c r="H99" t="s">
        <v>47</v>
      </c>
      <c r="I99" t="s">
        <v>5338</v>
      </c>
      <c r="J99" t="s">
        <v>5339</v>
      </c>
      <c r="K99" t="s">
        <v>1234</v>
      </c>
      <c r="L99" t="s">
        <v>5340</v>
      </c>
      <c r="M99" t="s">
        <v>5341</v>
      </c>
      <c r="N99" t="s">
        <v>1338</v>
      </c>
      <c r="O99" t="s">
        <v>1189</v>
      </c>
      <c r="P99" t="s">
        <v>1190</v>
      </c>
      <c r="Q99" t="s">
        <v>27</v>
      </c>
      <c r="R99" t="s">
        <v>24</v>
      </c>
      <c r="S99" t="s">
        <v>5342</v>
      </c>
      <c r="T99" t="s">
        <v>5341</v>
      </c>
    </row>
    <row r="100" spans="1:20" x14ac:dyDescent="0.25">
      <c r="A100" t="s">
        <v>150</v>
      </c>
      <c r="B100" t="s">
        <v>151</v>
      </c>
      <c r="C100">
        <v>65</v>
      </c>
      <c r="D100">
        <v>1</v>
      </c>
      <c r="E100" t="s">
        <v>5343</v>
      </c>
      <c r="F100">
        <v>130</v>
      </c>
      <c r="G100">
        <v>30</v>
      </c>
      <c r="H100" t="s">
        <v>47</v>
      </c>
      <c r="I100" t="s">
        <v>5344</v>
      </c>
      <c r="J100" t="s">
        <v>5345</v>
      </c>
      <c r="K100" t="s">
        <v>5346</v>
      </c>
      <c r="L100" t="s">
        <v>5347</v>
      </c>
      <c r="M100" t="s">
        <v>5348</v>
      </c>
      <c r="N100" t="s">
        <v>1338</v>
      </c>
      <c r="O100" t="s">
        <v>1189</v>
      </c>
      <c r="P100" t="s">
        <v>1190</v>
      </c>
      <c r="Q100" t="s">
        <v>27</v>
      </c>
      <c r="R100" t="s">
        <v>24</v>
      </c>
      <c r="S100" t="s">
        <v>5349</v>
      </c>
      <c r="T100" t="s">
        <v>5348</v>
      </c>
    </row>
    <row r="101" spans="1:20" x14ac:dyDescent="0.25">
      <c r="A101" t="s">
        <v>46</v>
      </c>
      <c r="B101" t="s">
        <v>56</v>
      </c>
      <c r="C101">
        <v>100</v>
      </c>
      <c r="D101">
        <v>1</v>
      </c>
      <c r="E101" t="s">
        <v>5343</v>
      </c>
      <c r="F101">
        <v>130</v>
      </c>
      <c r="G101">
        <v>30</v>
      </c>
      <c r="H101" t="s">
        <v>47</v>
      </c>
      <c r="I101" t="s">
        <v>5344</v>
      </c>
      <c r="J101" t="s">
        <v>5345</v>
      </c>
      <c r="K101" t="s">
        <v>5346</v>
      </c>
      <c r="L101" t="s">
        <v>5347</v>
      </c>
      <c r="M101" t="s">
        <v>5348</v>
      </c>
      <c r="N101" t="s">
        <v>1338</v>
      </c>
      <c r="O101" t="s">
        <v>1189</v>
      </c>
      <c r="P101" t="s">
        <v>1190</v>
      </c>
      <c r="Q101" t="s">
        <v>27</v>
      </c>
      <c r="R101" t="s">
        <v>24</v>
      </c>
      <c r="S101" t="s">
        <v>5349</v>
      </c>
      <c r="T101" t="s">
        <v>5348</v>
      </c>
    </row>
    <row r="102" spans="1:20" x14ac:dyDescent="0.25">
      <c r="A102" t="s">
        <v>5153</v>
      </c>
      <c r="B102" t="s">
        <v>5154</v>
      </c>
      <c r="C102">
        <v>0</v>
      </c>
      <c r="D102">
        <v>1</v>
      </c>
      <c r="E102" t="s">
        <v>5350</v>
      </c>
      <c r="F102">
        <v>106</v>
      </c>
      <c r="G102">
        <v>6</v>
      </c>
      <c r="H102" t="s">
        <v>1162</v>
      </c>
      <c r="I102" t="s">
        <v>5351</v>
      </c>
      <c r="J102" t="s">
        <v>1253</v>
      </c>
      <c r="K102" t="s">
        <v>23</v>
      </c>
      <c r="L102" t="s">
        <v>24</v>
      </c>
      <c r="M102" t="s">
        <v>5352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5353</v>
      </c>
      <c r="T102" t="s">
        <v>5352</v>
      </c>
    </row>
    <row r="103" spans="1:20" x14ac:dyDescent="0.25">
      <c r="A103" t="s">
        <v>110</v>
      </c>
      <c r="B103" t="s">
        <v>146</v>
      </c>
      <c r="C103">
        <v>120</v>
      </c>
      <c r="D103">
        <v>1</v>
      </c>
      <c r="E103" t="s">
        <v>5350</v>
      </c>
      <c r="F103">
        <v>106</v>
      </c>
      <c r="G103">
        <v>6</v>
      </c>
      <c r="H103" t="s">
        <v>1162</v>
      </c>
      <c r="I103" t="s">
        <v>5351</v>
      </c>
      <c r="J103" t="s">
        <v>1253</v>
      </c>
      <c r="K103" t="s">
        <v>23</v>
      </c>
      <c r="L103" t="s">
        <v>24</v>
      </c>
      <c r="M103" t="s">
        <v>5352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5353</v>
      </c>
      <c r="T103" t="s">
        <v>5352</v>
      </c>
    </row>
    <row r="104" spans="1:20" x14ac:dyDescent="0.25">
      <c r="A104" t="s">
        <v>5153</v>
      </c>
      <c r="B104" t="s">
        <v>5154</v>
      </c>
      <c r="C104">
        <v>0</v>
      </c>
      <c r="D104">
        <v>1</v>
      </c>
      <c r="E104" t="s">
        <v>5354</v>
      </c>
      <c r="F104">
        <v>106</v>
      </c>
      <c r="G104">
        <v>6</v>
      </c>
      <c r="H104" t="s">
        <v>1162</v>
      </c>
      <c r="I104" t="s">
        <v>5355</v>
      </c>
      <c r="J104" t="s">
        <v>317</v>
      </c>
      <c r="K104" t="s">
        <v>23</v>
      </c>
      <c r="L104" t="s">
        <v>24</v>
      </c>
      <c r="M104" t="s">
        <v>5356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5357</v>
      </c>
      <c r="T104" t="s">
        <v>5356</v>
      </c>
    </row>
    <row r="105" spans="1:20" x14ac:dyDescent="0.25">
      <c r="A105" t="s">
        <v>139</v>
      </c>
      <c r="B105" t="s">
        <v>112</v>
      </c>
      <c r="C105">
        <v>120</v>
      </c>
      <c r="D105">
        <v>1</v>
      </c>
      <c r="E105" t="s">
        <v>5354</v>
      </c>
      <c r="F105">
        <v>106</v>
      </c>
      <c r="G105">
        <v>6</v>
      </c>
      <c r="H105" t="s">
        <v>1162</v>
      </c>
      <c r="I105" t="s">
        <v>5355</v>
      </c>
      <c r="J105" t="s">
        <v>317</v>
      </c>
      <c r="K105" t="s">
        <v>23</v>
      </c>
      <c r="L105" t="s">
        <v>24</v>
      </c>
      <c r="M105" t="s">
        <v>5356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5357</v>
      </c>
      <c r="T105" t="s">
        <v>5356</v>
      </c>
    </row>
    <row r="106" spans="1:20" x14ac:dyDescent="0.25">
      <c r="A106" t="s">
        <v>5153</v>
      </c>
      <c r="B106" t="s">
        <v>5154</v>
      </c>
      <c r="C106">
        <v>0</v>
      </c>
      <c r="D106">
        <v>2</v>
      </c>
      <c r="E106" t="s">
        <v>5358</v>
      </c>
      <c r="F106">
        <v>200</v>
      </c>
      <c r="G106">
        <v>0</v>
      </c>
      <c r="H106" t="s">
        <v>1162</v>
      </c>
      <c r="I106" t="s">
        <v>5359</v>
      </c>
      <c r="J106" t="s">
        <v>309</v>
      </c>
      <c r="K106" t="s">
        <v>23</v>
      </c>
      <c r="L106" t="s">
        <v>24</v>
      </c>
      <c r="M106" t="s">
        <v>5360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5361</v>
      </c>
      <c r="T106" t="s">
        <v>5360</v>
      </c>
    </row>
    <row r="107" spans="1:20" x14ac:dyDescent="0.25">
      <c r="A107" t="s">
        <v>139</v>
      </c>
      <c r="B107" t="s">
        <v>112</v>
      </c>
      <c r="C107">
        <v>120</v>
      </c>
      <c r="D107">
        <v>2</v>
      </c>
      <c r="E107" t="s">
        <v>5358</v>
      </c>
      <c r="F107">
        <v>200</v>
      </c>
      <c r="G107">
        <v>0</v>
      </c>
      <c r="H107" t="s">
        <v>1162</v>
      </c>
      <c r="I107" t="s">
        <v>5359</v>
      </c>
      <c r="J107" t="s">
        <v>309</v>
      </c>
      <c r="K107" t="s">
        <v>23</v>
      </c>
      <c r="L107" t="s">
        <v>24</v>
      </c>
      <c r="M107" t="s">
        <v>5360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5361</v>
      </c>
      <c r="T107" t="s">
        <v>5360</v>
      </c>
    </row>
    <row r="108" spans="1:20" x14ac:dyDescent="0.25">
      <c r="A108" t="s">
        <v>254</v>
      </c>
      <c r="B108" t="s">
        <v>255</v>
      </c>
      <c r="C108">
        <v>99</v>
      </c>
      <c r="D108">
        <v>1</v>
      </c>
      <c r="E108" t="s">
        <v>5362</v>
      </c>
      <c r="F108">
        <v>145</v>
      </c>
      <c r="G108">
        <v>45</v>
      </c>
      <c r="H108" t="s">
        <v>1162</v>
      </c>
      <c r="I108" t="s">
        <v>5363</v>
      </c>
      <c r="J108" t="s">
        <v>359</v>
      </c>
      <c r="K108" t="s">
        <v>23</v>
      </c>
      <c r="L108" t="s">
        <v>24</v>
      </c>
      <c r="M108" t="s">
        <v>5364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5365</v>
      </c>
      <c r="T108" t="s">
        <v>5364</v>
      </c>
    </row>
    <row r="109" spans="1:20" x14ac:dyDescent="0.25">
      <c r="A109" t="s">
        <v>5153</v>
      </c>
      <c r="B109" t="s">
        <v>5154</v>
      </c>
      <c r="C109">
        <v>1</v>
      </c>
      <c r="D109">
        <v>1</v>
      </c>
      <c r="E109" t="s">
        <v>5362</v>
      </c>
      <c r="F109">
        <v>145</v>
      </c>
      <c r="G109">
        <v>45</v>
      </c>
      <c r="H109" t="s">
        <v>1162</v>
      </c>
      <c r="I109" t="s">
        <v>5363</v>
      </c>
      <c r="J109" t="s">
        <v>359</v>
      </c>
      <c r="K109" t="s">
        <v>23</v>
      </c>
      <c r="L109" t="s">
        <v>24</v>
      </c>
      <c r="M109" t="s">
        <v>5364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5365</v>
      </c>
      <c r="T109" t="s">
        <v>5364</v>
      </c>
    </row>
    <row r="110" spans="1:20" x14ac:dyDescent="0.25">
      <c r="A110" t="s">
        <v>5153</v>
      </c>
      <c r="B110" t="s">
        <v>5154</v>
      </c>
      <c r="C110">
        <v>0</v>
      </c>
      <c r="D110">
        <v>1</v>
      </c>
      <c r="E110" t="s">
        <v>5366</v>
      </c>
      <c r="F110">
        <v>215</v>
      </c>
      <c r="G110">
        <v>15</v>
      </c>
      <c r="H110" t="s">
        <v>1162</v>
      </c>
      <c r="I110" t="s">
        <v>5367</v>
      </c>
      <c r="J110" t="s">
        <v>1226</v>
      </c>
      <c r="K110" t="s">
        <v>23</v>
      </c>
      <c r="L110" t="s">
        <v>24</v>
      </c>
      <c r="M110" t="s">
        <v>5364</v>
      </c>
      <c r="N110" t="s">
        <v>23</v>
      </c>
      <c r="O110" t="s">
        <v>32</v>
      </c>
      <c r="P110" t="s">
        <v>26</v>
      </c>
      <c r="Q110" t="s">
        <v>33</v>
      </c>
      <c r="R110" t="s">
        <v>24</v>
      </c>
      <c r="S110" t="s">
        <v>5368</v>
      </c>
      <c r="T110" t="s">
        <v>5369</v>
      </c>
    </row>
    <row r="111" spans="1:20" x14ac:dyDescent="0.25">
      <c r="A111" t="s">
        <v>139</v>
      </c>
      <c r="B111" t="s">
        <v>112</v>
      </c>
      <c r="C111">
        <v>120</v>
      </c>
      <c r="D111">
        <v>1</v>
      </c>
      <c r="E111" t="s">
        <v>5366</v>
      </c>
      <c r="F111">
        <v>215</v>
      </c>
      <c r="G111">
        <v>15</v>
      </c>
      <c r="H111" t="s">
        <v>1162</v>
      </c>
      <c r="I111" t="s">
        <v>5367</v>
      </c>
      <c r="J111" t="s">
        <v>1226</v>
      </c>
      <c r="K111" t="s">
        <v>23</v>
      </c>
      <c r="L111" t="s">
        <v>24</v>
      </c>
      <c r="M111" t="s">
        <v>5364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5368</v>
      </c>
      <c r="T111" t="s">
        <v>5369</v>
      </c>
    </row>
    <row r="112" spans="1:20" x14ac:dyDescent="0.25">
      <c r="A112" t="s">
        <v>5153</v>
      </c>
      <c r="B112" t="s">
        <v>5154</v>
      </c>
      <c r="C112">
        <v>0</v>
      </c>
      <c r="D112">
        <v>1</v>
      </c>
      <c r="E112" t="s">
        <v>5366</v>
      </c>
      <c r="F112">
        <v>215</v>
      </c>
      <c r="G112">
        <v>15</v>
      </c>
      <c r="H112" t="s">
        <v>1162</v>
      </c>
      <c r="I112" t="s">
        <v>5367</v>
      </c>
      <c r="J112" t="s">
        <v>1226</v>
      </c>
      <c r="K112" t="s">
        <v>23</v>
      </c>
      <c r="L112" t="s">
        <v>24</v>
      </c>
      <c r="M112" t="s">
        <v>5364</v>
      </c>
      <c r="N112" t="s">
        <v>23</v>
      </c>
      <c r="O112" t="s">
        <v>32</v>
      </c>
      <c r="P112" t="s">
        <v>26</v>
      </c>
      <c r="Q112" t="s">
        <v>33</v>
      </c>
      <c r="R112" t="s">
        <v>24</v>
      </c>
      <c r="S112" t="s">
        <v>5368</v>
      </c>
      <c r="T112" t="s">
        <v>5369</v>
      </c>
    </row>
    <row r="113" spans="1:20" x14ac:dyDescent="0.25">
      <c r="A113" t="s">
        <v>46</v>
      </c>
      <c r="B113" t="s">
        <v>56</v>
      </c>
      <c r="C113">
        <v>120</v>
      </c>
      <c r="D113">
        <v>1</v>
      </c>
      <c r="E113" t="s">
        <v>5366</v>
      </c>
      <c r="F113">
        <v>215</v>
      </c>
      <c r="G113">
        <v>15</v>
      </c>
      <c r="H113" t="s">
        <v>1162</v>
      </c>
      <c r="I113" t="s">
        <v>5367</v>
      </c>
      <c r="J113" t="s">
        <v>1226</v>
      </c>
      <c r="K113" t="s">
        <v>23</v>
      </c>
      <c r="L113" t="s">
        <v>24</v>
      </c>
      <c r="M113" t="s">
        <v>5364</v>
      </c>
      <c r="N113" t="s">
        <v>23</v>
      </c>
      <c r="O113" t="s">
        <v>32</v>
      </c>
      <c r="P113" t="s">
        <v>26</v>
      </c>
      <c r="Q113" t="s">
        <v>33</v>
      </c>
      <c r="R113" t="s">
        <v>24</v>
      </c>
      <c r="S113" t="s">
        <v>5368</v>
      </c>
      <c r="T113" t="s">
        <v>5369</v>
      </c>
    </row>
    <row r="114" spans="1:20" x14ac:dyDescent="0.25">
      <c r="A114" t="s">
        <v>5153</v>
      </c>
      <c r="B114" t="s">
        <v>5154</v>
      </c>
      <c r="C114">
        <v>0</v>
      </c>
      <c r="D114">
        <v>1</v>
      </c>
      <c r="E114" t="s">
        <v>5370</v>
      </c>
      <c r="F114">
        <v>100</v>
      </c>
      <c r="G114">
        <v>0</v>
      </c>
      <c r="H114" t="s">
        <v>1162</v>
      </c>
      <c r="I114" t="s">
        <v>5371</v>
      </c>
      <c r="J114" t="s">
        <v>323</v>
      </c>
      <c r="K114" t="s">
        <v>23</v>
      </c>
      <c r="L114" t="s">
        <v>24</v>
      </c>
      <c r="M114" t="s">
        <v>5372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5373</v>
      </c>
      <c r="T114" t="s">
        <v>5369</v>
      </c>
    </row>
    <row r="115" spans="1:20" x14ac:dyDescent="0.25">
      <c r="A115" t="s">
        <v>46</v>
      </c>
      <c r="B115" t="s">
        <v>56</v>
      </c>
      <c r="C115">
        <v>120</v>
      </c>
      <c r="D115">
        <v>1</v>
      </c>
      <c r="E115" t="s">
        <v>5370</v>
      </c>
      <c r="F115">
        <v>100</v>
      </c>
      <c r="G115">
        <v>0</v>
      </c>
      <c r="H115" t="s">
        <v>1162</v>
      </c>
      <c r="I115" t="s">
        <v>5371</v>
      </c>
      <c r="J115" t="s">
        <v>323</v>
      </c>
      <c r="K115" t="s">
        <v>23</v>
      </c>
      <c r="L115" t="s">
        <v>24</v>
      </c>
      <c r="M115" t="s">
        <v>5372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5373</v>
      </c>
      <c r="T115" t="s">
        <v>5369</v>
      </c>
    </row>
    <row r="116" spans="1:20" x14ac:dyDescent="0.25">
      <c r="A116" t="s">
        <v>254</v>
      </c>
      <c r="B116" t="s">
        <v>255</v>
      </c>
      <c r="C116">
        <v>99</v>
      </c>
      <c r="D116">
        <v>1</v>
      </c>
      <c r="E116" t="s">
        <v>5374</v>
      </c>
      <c r="F116">
        <v>106</v>
      </c>
      <c r="G116">
        <v>6</v>
      </c>
      <c r="H116" t="s">
        <v>1162</v>
      </c>
      <c r="I116" t="s">
        <v>5375</v>
      </c>
      <c r="J116" t="s">
        <v>61</v>
      </c>
      <c r="K116" t="s">
        <v>23</v>
      </c>
      <c r="L116" t="s">
        <v>24</v>
      </c>
      <c r="M116" t="s">
        <v>5376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5377</v>
      </c>
      <c r="T116" t="s">
        <v>5376</v>
      </c>
    </row>
    <row r="117" spans="1:20" x14ac:dyDescent="0.25">
      <c r="A117" t="s">
        <v>5153</v>
      </c>
      <c r="B117" t="s">
        <v>5154</v>
      </c>
      <c r="C117">
        <v>1</v>
      </c>
      <c r="D117">
        <v>1</v>
      </c>
      <c r="E117" t="s">
        <v>5374</v>
      </c>
      <c r="F117">
        <v>106</v>
      </c>
      <c r="G117">
        <v>6</v>
      </c>
      <c r="H117" t="s">
        <v>1162</v>
      </c>
      <c r="I117" t="s">
        <v>5375</v>
      </c>
      <c r="J117" t="s">
        <v>61</v>
      </c>
      <c r="K117" t="s">
        <v>23</v>
      </c>
      <c r="L117" t="s">
        <v>24</v>
      </c>
      <c r="M117" t="s">
        <v>5376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5377</v>
      </c>
      <c r="T117" t="s">
        <v>5376</v>
      </c>
    </row>
    <row r="118" spans="1:20" x14ac:dyDescent="0.25">
      <c r="A118" t="s">
        <v>5153</v>
      </c>
      <c r="B118" t="s">
        <v>5154</v>
      </c>
      <c r="C118">
        <v>0</v>
      </c>
      <c r="D118">
        <v>1</v>
      </c>
      <c r="E118" t="s">
        <v>5378</v>
      </c>
      <c r="F118">
        <v>106</v>
      </c>
      <c r="G118">
        <v>6</v>
      </c>
      <c r="H118" t="s">
        <v>1162</v>
      </c>
      <c r="I118" t="s">
        <v>5379</v>
      </c>
      <c r="J118" t="s">
        <v>356</v>
      </c>
      <c r="K118" t="s">
        <v>23</v>
      </c>
      <c r="L118" t="s">
        <v>24</v>
      </c>
      <c r="M118" t="s">
        <v>5376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5380</v>
      </c>
      <c r="T118" t="s">
        <v>5376</v>
      </c>
    </row>
    <row r="119" spans="1:20" x14ac:dyDescent="0.25">
      <c r="A119" t="s">
        <v>139</v>
      </c>
      <c r="B119" t="s">
        <v>112</v>
      </c>
      <c r="C119">
        <v>120</v>
      </c>
      <c r="D119">
        <v>1</v>
      </c>
      <c r="E119" t="s">
        <v>5378</v>
      </c>
      <c r="F119">
        <v>106</v>
      </c>
      <c r="G119">
        <v>6</v>
      </c>
      <c r="H119" t="s">
        <v>1162</v>
      </c>
      <c r="I119" t="s">
        <v>5379</v>
      </c>
      <c r="J119" t="s">
        <v>356</v>
      </c>
      <c r="K119" t="s">
        <v>23</v>
      </c>
      <c r="L119" t="s">
        <v>24</v>
      </c>
      <c r="M119" t="s">
        <v>5376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5380</v>
      </c>
      <c r="T119" t="s">
        <v>5376</v>
      </c>
    </row>
    <row r="120" spans="1:20" x14ac:dyDescent="0.25">
      <c r="A120" t="s">
        <v>5153</v>
      </c>
      <c r="B120" t="s">
        <v>5154</v>
      </c>
      <c r="C120">
        <v>0</v>
      </c>
      <c r="D120">
        <v>2</v>
      </c>
      <c r="E120" t="s">
        <v>5381</v>
      </c>
      <c r="F120">
        <v>245</v>
      </c>
      <c r="G120">
        <v>45</v>
      </c>
      <c r="H120" t="s">
        <v>1162</v>
      </c>
      <c r="I120" t="s">
        <v>5382</v>
      </c>
      <c r="J120" t="s">
        <v>309</v>
      </c>
      <c r="K120" t="s">
        <v>23</v>
      </c>
      <c r="L120" t="s">
        <v>24</v>
      </c>
      <c r="M120" t="s">
        <v>5383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5384</v>
      </c>
      <c r="T120" t="s">
        <v>5383</v>
      </c>
    </row>
    <row r="121" spans="1:20" x14ac:dyDescent="0.25">
      <c r="A121" t="s">
        <v>139</v>
      </c>
      <c r="B121" t="s">
        <v>112</v>
      </c>
      <c r="C121">
        <v>120</v>
      </c>
      <c r="D121">
        <v>2</v>
      </c>
      <c r="E121" t="s">
        <v>5381</v>
      </c>
      <c r="F121">
        <v>245</v>
      </c>
      <c r="G121">
        <v>45</v>
      </c>
      <c r="H121" t="s">
        <v>1162</v>
      </c>
      <c r="I121" t="s">
        <v>5382</v>
      </c>
      <c r="J121" t="s">
        <v>309</v>
      </c>
      <c r="K121" t="s">
        <v>23</v>
      </c>
      <c r="L121" t="s">
        <v>24</v>
      </c>
      <c r="M121" t="s">
        <v>5383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5384</v>
      </c>
      <c r="T121" t="s">
        <v>5383</v>
      </c>
    </row>
    <row r="122" spans="1:20" x14ac:dyDescent="0.25">
      <c r="A122" t="s">
        <v>5153</v>
      </c>
      <c r="B122" t="s">
        <v>5154</v>
      </c>
      <c r="C122">
        <v>0</v>
      </c>
      <c r="D122">
        <v>1</v>
      </c>
      <c r="E122" t="s">
        <v>5385</v>
      </c>
      <c r="F122">
        <v>100</v>
      </c>
      <c r="G122">
        <v>0</v>
      </c>
      <c r="H122" t="s">
        <v>1162</v>
      </c>
      <c r="I122" t="s">
        <v>5386</v>
      </c>
      <c r="J122" t="s">
        <v>1179</v>
      </c>
      <c r="K122" t="s">
        <v>23</v>
      </c>
      <c r="L122" t="s">
        <v>24</v>
      </c>
      <c r="M122" t="s">
        <v>5387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5388</v>
      </c>
      <c r="T122" t="s">
        <v>5389</v>
      </c>
    </row>
    <row r="123" spans="1:20" x14ac:dyDescent="0.25">
      <c r="A123" t="s">
        <v>139</v>
      </c>
      <c r="B123" t="s">
        <v>112</v>
      </c>
      <c r="C123">
        <v>120</v>
      </c>
      <c r="D123">
        <v>1</v>
      </c>
      <c r="E123" t="s">
        <v>5385</v>
      </c>
      <c r="F123">
        <v>100</v>
      </c>
      <c r="G123">
        <v>0</v>
      </c>
      <c r="H123" t="s">
        <v>1162</v>
      </c>
      <c r="I123" t="s">
        <v>5386</v>
      </c>
      <c r="J123" t="s">
        <v>1179</v>
      </c>
      <c r="K123" t="s">
        <v>23</v>
      </c>
      <c r="L123" t="s">
        <v>24</v>
      </c>
      <c r="M123" t="s">
        <v>5387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5388</v>
      </c>
      <c r="T123" t="s">
        <v>5389</v>
      </c>
    </row>
    <row r="124" spans="1:20" x14ac:dyDescent="0.25">
      <c r="A124" t="s">
        <v>5153</v>
      </c>
      <c r="B124" t="s">
        <v>5154</v>
      </c>
      <c r="C124">
        <v>0</v>
      </c>
      <c r="D124">
        <v>1</v>
      </c>
      <c r="E124" t="s">
        <v>5390</v>
      </c>
      <c r="F124">
        <v>200</v>
      </c>
      <c r="G124">
        <v>0</v>
      </c>
      <c r="H124" t="s">
        <v>1162</v>
      </c>
      <c r="I124" t="s">
        <v>5391</v>
      </c>
      <c r="J124" t="s">
        <v>356</v>
      </c>
      <c r="K124" t="s">
        <v>23</v>
      </c>
      <c r="L124" t="s">
        <v>24</v>
      </c>
      <c r="M124" t="s">
        <v>5392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5393</v>
      </c>
      <c r="T124" t="s">
        <v>5389</v>
      </c>
    </row>
    <row r="125" spans="1:20" x14ac:dyDescent="0.25">
      <c r="A125" t="s">
        <v>139</v>
      </c>
      <c r="B125" t="s">
        <v>112</v>
      </c>
      <c r="C125">
        <v>120</v>
      </c>
      <c r="D125">
        <v>1</v>
      </c>
      <c r="E125" t="s">
        <v>5390</v>
      </c>
      <c r="F125">
        <v>200</v>
      </c>
      <c r="G125">
        <v>0</v>
      </c>
      <c r="H125" t="s">
        <v>1162</v>
      </c>
      <c r="I125" t="s">
        <v>5391</v>
      </c>
      <c r="J125" t="s">
        <v>356</v>
      </c>
      <c r="K125" t="s">
        <v>23</v>
      </c>
      <c r="L125" t="s">
        <v>24</v>
      </c>
      <c r="M125" t="s">
        <v>5392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5393</v>
      </c>
      <c r="T125" t="s">
        <v>5389</v>
      </c>
    </row>
    <row r="126" spans="1:20" x14ac:dyDescent="0.25">
      <c r="A126" t="s">
        <v>5153</v>
      </c>
      <c r="B126" t="s">
        <v>5154</v>
      </c>
      <c r="C126">
        <v>0</v>
      </c>
      <c r="D126">
        <v>1</v>
      </c>
      <c r="E126" t="s">
        <v>5390</v>
      </c>
      <c r="F126">
        <v>200</v>
      </c>
      <c r="G126">
        <v>0</v>
      </c>
      <c r="H126" t="s">
        <v>1162</v>
      </c>
      <c r="I126" t="s">
        <v>5391</v>
      </c>
      <c r="J126" t="s">
        <v>356</v>
      </c>
      <c r="K126" t="s">
        <v>23</v>
      </c>
      <c r="L126" t="s">
        <v>24</v>
      </c>
      <c r="M126" t="s">
        <v>5392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5393</v>
      </c>
      <c r="T126" t="s">
        <v>5389</v>
      </c>
    </row>
    <row r="127" spans="1:20" x14ac:dyDescent="0.25">
      <c r="A127" t="s">
        <v>46</v>
      </c>
      <c r="B127" t="s">
        <v>56</v>
      </c>
      <c r="C127">
        <v>120</v>
      </c>
      <c r="D127">
        <v>1</v>
      </c>
      <c r="E127" t="s">
        <v>5390</v>
      </c>
      <c r="F127">
        <v>200</v>
      </c>
      <c r="G127">
        <v>0</v>
      </c>
      <c r="H127" t="s">
        <v>1162</v>
      </c>
      <c r="I127" t="s">
        <v>5391</v>
      </c>
      <c r="J127" t="s">
        <v>356</v>
      </c>
      <c r="K127" t="s">
        <v>23</v>
      </c>
      <c r="L127" t="s">
        <v>24</v>
      </c>
      <c r="M127" t="s">
        <v>5392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5393</v>
      </c>
      <c r="T127" t="s">
        <v>5389</v>
      </c>
    </row>
    <row r="128" spans="1:20" x14ac:dyDescent="0.25">
      <c r="A128" t="s">
        <v>5153</v>
      </c>
      <c r="B128" t="s">
        <v>5154</v>
      </c>
      <c r="C128">
        <v>0</v>
      </c>
      <c r="D128">
        <v>1</v>
      </c>
      <c r="E128" t="s">
        <v>5394</v>
      </c>
      <c r="F128">
        <v>229</v>
      </c>
      <c r="G128">
        <v>29</v>
      </c>
      <c r="H128" t="s">
        <v>1162</v>
      </c>
      <c r="I128" t="s">
        <v>5395</v>
      </c>
      <c r="J128" t="s">
        <v>331</v>
      </c>
      <c r="K128" t="s">
        <v>23</v>
      </c>
      <c r="L128" t="s">
        <v>24</v>
      </c>
      <c r="M128" t="s">
        <v>5396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5397</v>
      </c>
      <c r="T128" t="s">
        <v>5396</v>
      </c>
    </row>
    <row r="129" spans="1:20" x14ac:dyDescent="0.25">
      <c r="A129" t="s">
        <v>139</v>
      </c>
      <c r="B129" t="s">
        <v>112</v>
      </c>
      <c r="C129">
        <v>120</v>
      </c>
      <c r="D129">
        <v>1</v>
      </c>
      <c r="E129" t="s">
        <v>5394</v>
      </c>
      <c r="F129">
        <v>229</v>
      </c>
      <c r="G129">
        <v>29</v>
      </c>
      <c r="H129" t="s">
        <v>1162</v>
      </c>
      <c r="I129" t="s">
        <v>5395</v>
      </c>
      <c r="J129" t="s">
        <v>331</v>
      </c>
      <c r="K129" t="s">
        <v>23</v>
      </c>
      <c r="L129" t="s">
        <v>24</v>
      </c>
      <c r="M129" t="s">
        <v>5396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5397</v>
      </c>
      <c r="T129" t="s">
        <v>5396</v>
      </c>
    </row>
    <row r="130" spans="1:20" x14ac:dyDescent="0.25">
      <c r="A130" t="s">
        <v>5153</v>
      </c>
      <c r="B130" t="s">
        <v>5154</v>
      </c>
      <c r="C130">
        <v>0</v>
      </c>
      <c r="D130">
        <v>1</v>
      </c>
      <c r="E130" t="s">
        <v>5394</v>
      </c>
      <c r="F130">
        <v>229</v>
      </c>
      <c r="G130">
        <v>29</v>
      </c>
      <c r="H130" t="s">
        <v>1162</v>
      </c>
      <c r="I130" t="s">
        <v>5395</v>
      </c>
      <c r="J130" t="s">
        <v>331</v>
      </c>
      <c r="K130" t="s">
        <v>23</v>
      </c>
      <c r="L130" t="s">
        <v>24</v>
      </c>
      <c r="M130" t="s">
        <v>5396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5397</v>
      </c>
      <c r="T130" t="s">
        <v>5396</v>
      </c>
    </row>
    <row r="131" spans="1:20" x14ac:dyDescent="0.25">
      <c r="A131" t="s">
        <v>46</v>
      </c>
      <c r="B131" t="s">
        <v>56</v>
      </c>
      <c r="C131">
        <v>120</v>
      </c>
      <c r="D131">
        <v>1</v>
      </c>
      <c r="E131" t="s">
        <v>5394</v>
      </c>
      <c r="F131">
        <v>229</v>
      </c>
      <c r="G131">
        <v>29</v>
      </c>
      <c r="H131" t="s">
        <v>1162</v>
      </c>
      <c r="I131" t="s">
        <v>5395</v>
      </c>
      <c r="J131" t="s">
        <v>331</v>
      </c>
      <c r="K131" t="s">
        <v>23</v>
      </c>
      <c r="L131" t="s">
        <v>24</v>
      </c>
      <c r="M131" t="s">
        <v>5396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5397</v>
      </c>
      <c r="T131" t="s">
        <v>5396</v>
      </c>
    </row>
    <row r="132" spans="1:20" x14ac:dyDescent="0.25">
      <c r="A132" t="s">
        <v>5153</v>
      </c>
      <c r="B132" t="s">
        <v>5154</v>
      </c>
      <c r="C132">
        <v>0</v>
      </c>
      <c r="D132">
        <v>2</v>
      </c>
      <c r="E132" t="s">
        <v>5398</v>
      </c>
      <c r="F132">
        <v>200</v>
      </c>
      <c r="G132">
        <v>0</v>
      </c>
      <c r="H132" t="s">
        <v>1162</v>
      </c>
      <c r="I132" t="s">
        <v>5399</v>
      </c>
      <c r="J132" t="s">
        <v>344</v>
      </c>
      <c r="K132" t="s">
        <v>23</v>
      </c>
      <c r="L132" t="s">
        <v>24</v>
      </c>
      <c r="M132" t="s">
        <v>5400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5401</v>
      </c>
      <c r="T132" t="s">
        <v>5400</v>
      </c>
    </row>
    <row r="133" spans="1:20" x14ac:dyDescent="0.25">
      <c r="A133" t="s">
        <v>110</v>
      </c>
      <c r="B133" t="s">
        <v>146</v>
      </c>
      <c r="C133">
        <v>120</v>
      </c>
      <c r="D133">
        <v>2</v>
      </c>
      <c r="E133" t="s">
        <v>5398</v>
      </c>
      <c r="F133">
        <v>200</v>
      </c>
      <c r="G133">
        <v>0</v>
      </c>
      <c r="H133" t="s">
        <v>1162</v>
      </c>
      <c r="I133" t="s">
        <v>5399</v>
      </c>
      <c r="J133" t="s">
        <v>344</v>
      </c>
      <c r="K133" t="s">
        <v>23</v>
      </c>
      <c r="L133" t="s">
        <v>24</v>
      </c>
      <c r="M133" t="s">
        <v>5400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5401</v>
      </c>
      <c r="T133" t="s">
        <v>5400</v>
      </c>
    </row>
    <row r="134" spans="1:20" x14ac:dyDescent="0.25">
      <c r="A134" t="s">
        <v>5153</v>
      </c>
      <c r="B134" t="s">
        <v>5154</v>
      </c>
      <c r="C134">
        <v>0</v>
      </c>
      <c r="D134">
        <v>2</v>
      </c>
      <c r="E134" t="s">
        <v>5402</v>
      </c>
      <c r="F134">
        <v>200</v>
      </c>
      <c r="G134">
        <v>0</v>
      </c>
      <c r="H134" t="s">
        <v>1162</v>
      </c>
      <c r="I134" t="s">
        <v>5403</v>
      </c>
      <c r="J134" t="s">
        <v>316</v>
      </c>
      <c r="K134" t="s">
        <v>23</v>
      </c>
      <c r="L134" t="s">
        <v>24</v>
      </c>
      <c r="M134" t="s">
        <v>5404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5405</v>
      </c>
      <c r="T134" t="s">
        <v>5404</v>
      </c>
    </row>
    <row r="135" spans="1:20" x14ac:dyDescent="0.25">
      <c r="A135" t="s">
        <v>46</v>
      </c>
      <c r="B135" t="s">
        <v>56</v>
      </c>
      <c r="C135">
        <v>120</v>
      </c>
      <c r="D135">
        <v>2</v>
      </c>
      <c r="E135" t="s">
        <v>5402</v>
      </c>
      <c r="F135">
        <v>200</v>
      </c>
      <c r="G135">
        <v>0</v>
      </c>
      <c r="H135" t="s">
        <v>1162</v>
      </c>
      <c r="I135" t="s">
        <v>5403</v>
      </c>
      <c r="J135" t="s">
        <v>316</v>
      </c>
      <c r="K135" t="s">
        <v>23</v>
      </c>
      <c r="L135" t="s">
        <v>24</v>
      </c>
      <c r="M135" t="s">
        <v>5404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5405</v>
      </c>
      <c r="T135" t="s">
        <v>5404</v>
      </c>
    </row>
    <row r="136" spans="1:20" x14ac:dyDescent="0.25">
      <c r="A136" t="s">
        <v>5153</v>
      </c>
      <c r="B136" t="s">
        <v>5154</v>
      </c>
      <c r="C136">
        <v>0</v>
      </c>
      <c r="D136">
        <v>2</v>
      </c>
      <c r="E136" t="s">
        <v>5406</v>
      </c>
      <c r="F136">
        <v>245</v>
      </c>
      <c r="G136">
        <v>45</v>
      </c>
      <c r="H136" t="s">
        <v>1162</v>
      </c>
      <c r="I136" t="s">
        <v>5407</v>
      </c>
      <c r="J136" t="s">
        <v>359</v>
      </c>
      <c r="K136" t="s">
        <v>23</v>
      </c>
      <c r="L136" t="s">
        <v>24</v>
      </c>
      <c r="M136" t="s">
        <v>5408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5409</v>
      </c>
      <c r="T136" t="s">
        <v>5408</v>
      </c>
    </row>
    <row r="137" spans="1:20" x14ac:dyDescent="0.25">
      <c r="A137" t="s">
        <v>46</v>
      </c>
      <c r="B137" t="s">
        <v>56</v>
      </c>
      <c r="C137">
        <v>120</v>
      </c>
      <c r="D137">
        <v>2</v>
      </c>
      <c r="E137" t="s">
        <v>5406</v>
      </c>
      <c r="F137">
        <v>245</v>
      </c>
      <c r="G137">
        <v>45</v>
      </c>
      <c r="H137" t="s">
        <v>1162</v>
      </c>
      <c r="I137" t="s">
        <v>5407</v>
      </c>
      <c r="J137" t="s">
        <v>359</v>
      </c>
      <c r="K137" t="s">
        <v>23</v>
      </c>
      <c r="L137" t="s">
        <v>24</v>
      </c>
      <c r="M137" t="s">
        <v>5408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5409</v>
      </c>
      <c r="T137" t="s">
        <v>5408</v>
      </c>
    </row>
    <row r="138" spans="1:20" x14ac:dyDescent="0.25">
      <c r="A138" t="s">
        <v>5153</v>
      </c>
      <c r="B138" t="s">
        <v>5154</v>
      </c>
      <c r="C138">
        <v>0</v>
      </c>
      <c r="D138">
        <v>1</v>
      </c>
      <c r="E138" t="s">
        <v>5410</v>
      </c>
      <c r="F138">
        <v>100</v>
      </c>
      <c r="G138">
        <v>0</v>
      </c>
      <c r="H138" t="s">
        <v>1162</v>
      </c>
      <c r="I138" t="s">
        <v>5411</v>
      </c>
      <c r="J138" t="s">
        <v>322</v>
      </c>
      <c r="K138" t="s">
        <v>23</v>
      </c>
      <c r="L138" t="s">
        <v>24</v>
      </c>
      <c r="M138" t="s">
        <v>5412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5413</v>
      </c>
      <c r="T138" t="s">
        <v>5408</v>
      </c>
    </row>
    <row r="139" spans="1:20" x14ac:dyDescent="0.25">
      <c r="A139" t="s">
        <v>139</v>
      </c>
      <c r="B139" t="s">
        <v>112</v>
      </c>
      <c r="C139">
        <v>120</v>
      </c>
      <c r="D139">
        <v>1</v>
      </c>
      <c r="E139" t="s">
        <v>5410</v>
      </c>
      <c r="F139">
        <v>100</v>
      </c>
      <c r="G139">
        <v>0</v>
      </c>
      <c r="H139" t="s">
        <v>1162</v>
      </c>
      <c r="I139" t="s">
        <v>5411</v>
      </c>
      <c r="J139" t="s">
        <v>322</v>
      </c>
      <c r="K139" t="s">
        <v>23</v>
      </c>
      <c r="L139" t="s">
        <v>24</v>
      </c>
      <c r="M139" t="s">
        <v>5412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5413</v>
      </c>
      <c r="T139" t="s">
        <v>5408</v>
      </c>
    </row>
    <row r="140" spans="1:20" x14ac:dyDescent="0.25">
      <c r="A140" t="s">
        <v>5153</v>
      </c>
      <c r="B140" t="s">
        <v>5154</v>
      </c>
      <c r="C140">
        <v>0</v>
      </c>
      <c r="D140">
        <v>2</v>
      </c>
      <c r="E140" t="s">
        <v>5414</v>
      </c>
      <c r="F140">
        <v>200</v>
      </c>
      <c r="G140">
        <v>0</v>
      </c>
      <c r="H140" t="s">
        <v>1162</v>
      </c>
      <c r="I140" t="s">
        <v>5415</v>
      </c>
      <c r="J140" t="s">
        <v>65</v>
      </c>
      <c r="K140" t="s">
        <v>23</v>
      </c>
      <c r="L140" t="s">
        <v>24</v>
      </c>
      <c r="M140" t="s">
        <v>5412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5416</v>
      </c>
      <c r="T140" t="s">
        <v>5412</v>
      </c>
    </row>
    <row r="141" spans="1:20" x14ac:dyDescent="0.25">
      <c r="A141" t="s">
        <v>46</v>
      </c>
      <c r="B141" t="s">
        <v>56</v>
      </c>
      <c r="C141">
        <v>120</v>
      </c>
      <c r="D141">
        <v>2</v>
      </c>
      <c r="E141" t="s">
        <v>5414</v>
      </c>
      <c r="F141">
        <v>200</v>
      </c>
      <c r="G141">
        <v>0</v>
      </c>
      <c r="H141" t="s">
        <v>1162</v>
      </c>
      <c r="I141" t="s">
        <v>5415</v>
      </c>
      <c r="J141" t="s">
        <v>65</v>
      </c>
      <c r="K141" t="s">
        <v>23</v>
      </c>
      <c r="L141" t="s">
        <v>24</v>
      </c>
      <c r="M141" t="s">
        <v>5412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5416</v>
      </c>
      <c r="T141" t="s">
        <v>5412</v>
      </c>
    </row>
    <row r="142" spans="1:20" x14ac:dyDescent="0.25">
      <c r="A142" t="s">
        <v>254</v>
      </c>
      <c r="B142" t="s">
        <v>255</v>
      </c>
      <c r="C142">
        <v>99</v>
      </c>
      <c r="D142">
        <v>1</v>
      </c>
      <c r="E142" t="s">
        <v>5417</v>
      </c>
      <c r="F142">
        <v>200</v>
      </c>
      <c r="G142">
        <v>0</v>
      </c>
      <c r="H142" t="s">
        <v>1162</v>
      </c>
      <c r="I142" t="s">
        <v>5418</v>
      </c>
      <c r="J142" t="s">
        <v>315</v>
      </c>
      <c r="K142" t="s">
        <v>23</v>
      </c>
      <c r="L142" t="s">
        <v>24</v>
      </c>
      <c r="M142" t="s">
        <v>5419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5420</v>
      </c>
      <c r="T142" t="s">
        <v>5419</v>
      </c>
    </row>
    <row r="143" spans="1:20" x14ac:dyDescent="0.25">
      <c r="A143" t="s">
        <v>5153</v>
      </c>
      <c r="B143" t="s">
        <v>5154</v>
      </c>
      <c r="C143">
        <v>1</v>
      </c>
      <c r="D143">
        <v>1</v>
      </c>
      <c r="E143" t="s">
        <v>5417</v>
      </c>
      <c r="F143">
        <v>200</v>
      </c>
      <c r="G143">
        <v>0</v>
      </c>
      <c r="H143" t="s">
        <v>1162</v>
      </c>
      <c r="I143" t="s">
        <v>5418</v>
      </c>
      <c r="J143" t="s">
        <v>315</v>
      </c>
      <c r="K143" t="s">
        <v>23</v>
      </c>
      <c r="L143" t="s">
        <v>24</v>
      </c>
      <c r="M143" t="s">
        <v>5419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5420</v>
      </c>
      <c r="T143" t="s">
        <v>5419</v>
      </c>
    </row>
    <row r="144" spans="1:20" x14ac:dyDescent="0.25">
      <c r="A144" t="s">
        <v>5153</v>
      </c>
      <c r="B144" t="s">
        <v>5154</v>
      </c>
      <c r="C144">
        <v>0</v>
      </c>
      <c r="D144">
        <v>1</v>
      </c>
      <c r="E144" t="s">
        <v>5417</v>
      </c>
      <c r="F144">
        <v>200</v>
      </c>
      <c r="G144">
        <v>0</v>
      </c>
      <c r="H144" t="s">
        <v>1162</v>
      </c>
      <c r="I144" t="s">
        <v>5418</v>
      </c>
      <c r="J144" t="s">
        <v>315</v>
      </c>
      <c r="K144" t="s">
        <v>23</v>
      </c>
      <c r="L144" t="s">
        <v>24</v>
      </c>
      <c r="M144" t="s">
        <v>5419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5420</v>
      </c>
      <c r="T144" t="s">
        <v>5419</v>
      </c>
    </row>
    <row r="145" spans="1:20" x14ac:dyDescent="0.25">
      <c r="A145" t="s">
        <v>46</v>
      </c>
      <c r="B145" t="s">
        <v>56</v>
      </c>
      <c r="C145">
        <v>120</v>
      </c>
      <c r="D145">
        <v>1</v>
      </c>
      <c r="E145" t="s">
        <v>5417</v>
      </c>
      <c r="F145">
        <v>200</v>
      </c>
      <c r="G145">
        <v>0</v>
      </c>
      <c r="H145" t="s">
        <v>1162</v>
      </c>
      <c r="I145" t="s">
        <v>5418</v>
      </c>
      <c r="J145" t="s">
        <v>315</v>
      </c>
      <c r="K145" t="s">
        <v>23</v>
      </c>
      <c r="L145" t="s">
        <v>24</v>
      </c>
      <c r="M145" t="s">
        <v>5419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5420</v>
      </c>
      <c r="T145" t="s">
        <v>5419</v>
      </c>
    </row>
    <row r="146" spans="1:20" x14ac:dyDescent="0.25">
      <c r="A146" t="s">
        <v>5153</v>
      </c>
      <c r="B146" t="s">
        <v>5154</v>
      </c>
      <c r="C146">
        <v>0</v>
      </c>
      <c r="D146">
        <v>1</v>
      </c>
      <c r="E146" t="s">
        <v>5421</v>
      </c>
      <c r="F146">
        <v>145</v>
      </c>
      <c r="G146">
        <v>45</v>
      </c>
      <c r="H146" t="s">
        <v>1162</v>
      </c>
      <c r="I146" t="s">
        <v>5422</v>
      </c>
      <c r="J146" t="s">
        <v>65</v>
      </c>
      <c r="K146" t="s">
        <v>23</v>
      </c>
      <c r="L146" t="s">
        <v>24</v>
      </c>
      <c r="M146" t="s">
        <v>5419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5423</v>
      </c>
      <c r="T146" t="s">
        <v>5419</v>
      </c>
    </row>
    <row r="147" spans="1:20" x14ac:dyDescent="0.25">
      <c r="A147" t="s">
        <v>46</v>
      </c>
      <c r="B147" t="s">
        <v>56</v>
      </c>
      <c r="C147">
        <v>120</v>
      </c>
      <c r="D147">
        <v>1</v>
      </c>
      <c r="E147" t="s">
        <v>5421</v>
      </c>
      <c r="F147">
        <v>145</v>
      </c>
      <c r="G147">
        <v>45</v>
      </c>
      <c r="H147" t="s">
        <v>1162</v>
      </c>
      <c r="I147" t="s">
        <v>5422</v>
      </c>
      <c r="J147" t="s">
        <v>65</v>
      </c>
      <c r="K147" t="s">
        <v>23</v>
      </c>
      <c r="L147" t="s">
        <v>24</v>
      </c>
      <c r="M147" t="s">
        <v>5419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5423</v>
      </c>
      <c r="T147" t="s">
        <v>5419</v>
      </c>
    </row>
    <row r="148" spans="1:20" x14ac:dyDescent="0.25">
      <c r="A148" t="s">
        <v>46</v>
      </c>
      <c r="B148" t="s">
        <v>56</v>
      </c>
      <c r="C148">
        <v>66.333333333333329</v>
      </c>
      <c r="D148">
        <v>3</v>
      </c>
      <c r="E148" t="s">
        <v>5424</v>
      </c>
      <c r="F148">
        <v>435</v>
      </c>
      <c r="G148">
        <v>0</v>
      </c>
      <c r="H148" t="s">
        <v>1162</v>
      </c>
      <c r="I148" t="s">
        <v>5425</v>
      </c>
      <c r="J148" t="s">
        <v>324</v>
      </c>
      <c r="K148" t="s">
        <v>23</v>
      </c>
      <c r="L148" t="s">
        <v>24</v>
      </c>
      <c r="M148" t="s">
        <v>5426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5427</v>
      </c>
      <c r="T148" t="s">
        <v>5428</v>
      </c>
    </row>
    <row r="149" spans="1:20" x14ac:dyDescent="0.25">
      <c r="A149" t="s">
        <v>139</v>
      </c>
      <c r="B149" t="s">
        <v>112</v>
      </c>
      <c r="C149">
        <v>66</v>
      </c>
      <c r="D149">
        <v>1</v>
      </c>
      <c r="E149" t="s">
        <v>5424</v>
      </c>
      <c r="F149">
        <v>435</v>
      </c>
      <c r="G149">
        <v>0</v>
      </c>
      <c r="H149" t="s">
        <v>1162</v>
      </c>
      <c r="I149" t="s">
        <v>5425</v>
      </c>
      <c r="J149" t="s">
        <v>324</v>
      </c>
      <c r="K149" t="s">
        <v>23</v>
      </c>
      <c r="L149" t="s">
        <v>24</v>
      </c>
      <c r="M149" t="s">
        <v>5426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5427</v>
      </c>
      <c r="T149" t="s">
        <v>5428</v>
      </c>
    </row>
    <row r="150" spans="1:20" x14ac:dyDescent="0.25">
      <c r="A150" t="s">
        <v>110</v>
      </c>
      <c r="B150" t="s">
        <v>1205</v>
      </c>
      <c r="C150">
        <v>66</v>
      </c>
      <c r="D150">
        <v>1</v>
      </c>
      <c r="E150" t="s">
        <v>5424</v>
      </c>
      <c r="F150">
        <v>435</v>
      </c>
      <c r="G150">
        <v>0</v>
      </c>
      <c r="H150" t="s">
        <v>1162</v>
      </c>
      <c r="I150" t="s">
        <v>5425</v>
      </c>
      <c r="J150" t="s">
        <v>324</v>
      </c>
      <c r="K150" t="s">
        <v>23</v>
      </c>
      <c r="L150" t="s">
        <v>24</v>
      </c>
      <c r="M150" t="s">
        <v>5426</v>
      </c>
      <c r="N150" t="s">
        <v>23</v>
      </c>
      <c r="O150" t="s">
        <v>32</v>
      </c>
      <c r="P150" t="s">
        <v>26</v>
      </c>
      <c r="Q150" t="s">
        <v>33</v>
      </c>
      <c r="R150" t="s">
        <v>24</v>
      </c>
      <c r="S150" t="s">
        <v>5427</v>
      </c>
      <c r="T150" t="s">
        <v>5428</v>
      </c>
    </row>
    <row r="151" spans="1:20" x14ac:dyDescent="0.25">
      <c r="A151" t="s">
        <v>46</v>
      </c>
      <c r="B151" t="s">
        <v>56</v>
      </c>
      <c r="C151">
        <v>67</v>
      </c>
      <c r="D151">
        <v>1</v>
      </c>
      <c r="E151" t="s">
        <v>5424</v>
      </c>
      <c r="F151">
        <v>435</v>
      </c>
      <c r="G151">
        <v>0</v>
      </c>
      <c r="H151" t="s">
        <v>1162</v>
      </c>
      <c r="I151" t="s">
        <v>5425</v>
      </c>
      <c r="J151" t="s">
        <v>324</v>
      </c>
      <c r="K151" t="s">
        <v>23</v>
      </c>
      <c r="L151" t="s">
        <v>24</v>
      </c>
      <c r="M151" t="s">
        <v>5426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5427</v>
      </c>
      <c r="T151" t="s">
        <v>5428</v>
      </c>
    </row>
    <row r="152" spans="1:20" x14ac:dyDescent="0.25">
      <c r="A152" t="s">
        <v>5153</v>
      </c>
      <c r="B152" t="s">
        <v>5154</v>
      </c>
      <c r="C152">
        <v>0</v>
      </c>
      <c r="D152">
        <v>1</v>
      </c>
      <c r="E152" t="s">
        <v>5429</v>
      </c>
      <c r="F152">
        <v>145</v>
      </c>
      <c r="G152">
        <v>45</v>
      </c>
      <c r="H152" t="s">
        <v>1162</v>
      </c>
      <c r="I152" t="s">
        <v>5430</v>
      </c>
      <c r="J152" t="s">
        <v>5431</v>
      </c>
      <c r="K152" t="s">
        <v>23</v>
      </c>
      <c r="L152" t="s">
        <v>24</v>
      </c>
      <c r="M152" t="s">
        <v>5428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5432</v>
      </c>
      <c r="T152" t="s">
        <v>5428</v>
      </c>
    </row>
    <row r="153" spans="1:20" x14ac:dyDescent="0.25">
      <c r="A153" t="s">
        <v>46</v>
      </c>
      <c r="B153" t="s">
        <v>56</v>
      </c>
      <c r="C153">
        <v>120</v>
      </c>
      <c r="D153">
        <v>1</v>
      </c>
      <c r="E153" t="s">
        <v>5429</v>
      </c>
      <c r="F153">
        <v>145</v>
      </c>
      <c r="G153">
        <v>45</v>
      </c>
      <c r="H153" t="s">
        <v>1162</v>
      </c>
      <c r="I153" t="s">
        <v>5430</v>
      </c>
      <c r="J153" t="s">
        <v>5431</v>
      </c>
      <c r="K153" t="s">
        <v>23</v>
      </c>
      <c r="L153" t="s">
        <v>24</v>
      </c>
      <c r="M153" t="s">
        <v>5428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5432</v>
      </c>
      <c r="T153" t="s">
        <v>5428</v>
      </c>
    </row>
    <row r="154" spans="1:20" x14ac:dyDescent="0.25">
      <c r="A154" t="s">
        <v>5153</v>
      </c>
      <c r="B154" t="s">
        <v>5154</v>
      </c>
      <c r="C154">
        <v>0</v>
      </c>
      <c r="D154">
        <v>1</v>
      </c>
      <c r="E154" t="s">
        <v>5433</v>
      </c>
      <c r="F154">
        <v>200</v>
      </c>
      <c r="G154">
        <v>0</v>
      </c>
      <c r="H154" t="s">
        <v>1162</v>
      </c>
      <c r="I154" t="s">
        <v>3984</v>
      </c>
      <c r="J154" t="s">
        <v>3985</v>
      </c>
      <c r="K154" t="s">
        <v>23</v>
      </c>
      <c r="L154" t="s">
        <v>24</v>
      </c>
      <c r="M154" t="s">
        <v>5434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5435</v>
      </c>
      <c r="T154" t="s">
        <v>5434</v>
      </c>
    </row>
    <row r="155" spans="1:20" x14ac:dyDescent="0.25">
      <c r="A155" t="s">
        <v>110</v>
      </c>
      <c r="B155" t="s">
        <v>146</v>
      </c>
      <c r="C155">
        <v>120</v>
      </c>
      <c r="D155">
        <v>1</v>
      </c>
      <c r="E155" t="s">
        <v>5433</v>
      </c>
      <c r="F155">
        <v>200</v>
      </c>
      <c r="G155">
        <v>0</v>
      </c>
      <c r="H155" t="s">
        <v>1162</v>
      </c>
      <c r="I155" t="s">
        <v>3984</v>
      </c>
      <c r="J155" t="s">
        <v>3985</v>
      </c>
      <c r="K155" t="s">
        <v>23</v>
      </c>
      <c r="L155" t="s">
        <v>24</v>
      </c>
      <c r="M155" t="s">
        <v>5434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5435</v>
      </c>
      <c r="T155" t="s">
        <v>5434</v>
      </c>
    </row>
    <row r="156" spans="1:20" x14ac:dyDescent="0.25">
      <c r="A156" t="s">
        <v>5153</v>
      </c>
      <c r="B156" t="s">
        <v>5154</v>
      </c>
      <c r="C156">
        <v>0</v>
      </c>
      <c r="D156">
        <v>1</v>
      </c>
      <c r="E156" t="s">
        <v>5433</v>
      </c>
      <c r="F156">
        <v>200</v>
      </c>
      <c r="G156">
        <v>0</v>
      </c>
      <c r="H156" t="s">
        <v>1162</v>
      </c>
      <c r="I156" t="s">
        <v>3984</v>
      </c>
      <c r="J156" t="s">
        <v>3985</v>
      </c>
      <c r="K156" t="s">
        <v>23</v>
      </c>
      <c r="L156" t="s">
        <v>24</v>
      </c>
      <c r="M156" t="s">
        <v>5434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5435</v>
      </c>
      <c r="T156" t="s">
        <v>5434</v>
      </c>
    </row>
    <row r="157" spans="1:20" x14ac:dyDescent="0.25">
      <c r="A157" t="s">
        <v>139</v>
      </c>
      <c r="B157" t="s">
        <v>112</v>
      </c>
      <c r="C157">
        <v>120</v>
      </c>
      <c r="D157">
        <v>1</v>
      </c>
      <c r="E157" t="s">
        <v>5433</v>
      </c>
      <c r="F157">
        <v>200</v>
      </c>
      <c r="G157">
        <v>0</v>
      </c>
      <c r="H157" t="s">
        <v>1162</v>
      </c>
      <c r="I157" t="s">
        <v>3984</v>
      </c>
      <c r="J157" t="s">
        <v>3985</v>
      </c>
      <c r="K157" t="s">
        <v>23</v>
      </c>
      <c r="L157" t="s">
        <v>24</v>
      </c>
      <c r="M157" t="s">
        <v>5434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5435</v>
      </c>
      <c r="T157" t="s">
        <v>5434</v>
      </c>
    </row>
    <row r="158" spans="1:20" x14ac:dyDescent="0.25">
      <c r="A158" t="s">
        <v>254</v>
      </c>
      <c r="B158" t="s">
        <v>255</v>
      </c>
      <c r="C158">
        <v>99</v>
      </c>
      <c r="D158">
        <v>1</v>
      </c>
      <c r="E158" t="s">
        <v>5436</v>
      </c>
      <c r="F158">
        <v>200</v>
      </c>
      <c r="G158">
        <v>0</v>
      </c>
      <c r="H158" t="s">
        <v>1162</v>
      </c>
      <c r="I158" t="s">
        <v>5437</v>
      </c>
      <c r="J158" t="s">
        <v>1179</v>
      </c>
      <c r="K158" t="s">
        <v>23</v>
      </c>
      <c r="L158" t="s">
        <v>24</v>
      </c>
      <c r="M158" t="s">
        <v>5438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5439</v>
      </c>
      <c r="T158" t="s">
        <v>5438</v>
      </c>
    </row>
    <row r="159" spans="1:20" x14ac:dyDescent="0.25">
      <c r="A159" t="s">
        <v>5153</v>
      </c>
      <c r="B159" t="s">
        <v>5154</v>
      </c>
      <c r="C159">
        <v>1</v>
      </c>
      <c r="D159">
        <v>1</v>
      </c>
      <c r="E159" t="s">
        <v>5436</v>
      </c>
      <c r="F159">
        <v>200</v>
      </c>
      <c r="G159">
        <v>0</v>
      </c>
      <c r="H159" t="s">
        <v>1162</v>
      </c>
      <c r="I159" t="s">
        <v>5437</v>
      </c>
      <c r="J159" t="s">
        <v>1179</v>
      </c>
      <c r="K159" t="s">
        <v>23</v>
      </c>
      <c r="L159" t="s">
        <v>24</v>
      </c>
      <c r="M159" t="s">
        <v>5438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5439</v>
      </c>
      <c r="T159" t="s">
        <v>5438</v>
      </c>
    </row>
    <row r="160" spans="1:20" x14ac:dyDescent="0.25">
      <c r="A160" t="s">
        <v>5153</v>
      </c>
      <c r="B160" t="s">
        <v>5154</v>
      </c>
      <c r="C160">
        <v>0</v>
      </c>
      <c r="D160">
        <v>1</v>
      </c>
      <c r="E160" t="s">
        <v>5436</v>
      </c>
      <c r="F160">
        <v>200</v>
      </c>
      <c r="G160">
        <v>0</v>
      </c>
      <c r="H160" t="s">
        <v>1162</v>
      </c>
      <c r="I160" t="s">
        <v>5437</v>
      </c>
      <c r="J160" t="s">
        <v>1179</v>
      </c>
      <c r="K160" t="s">
        <v>23</v>
      </c>
      <c r="L160" t="s">
        <v>24</v>
      </c>
      <c r="M160" t="s">
        <v>5438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5439</v>
      </c>
      <c r="T160" t="s">
        <v>5438</v>
      </c>
    </row>
    <row r="161" spans="1:20" x14ac:dyDescent="0.25">
      <c r="A161" t="s">
        <v>139</v>
      </c>
      <c r="B161" t="s">
        <v>112</v>
      </c>
      <c r="C161">
        <v>120</v>
      </c>
      <c r="D161">
        <v>1</v>
      </c>
      <c r="E161" t="s">
        <v>5436</v>
      </c>
      <c r="F161">
        <v>200</v>
      </c>
      <c r="G161">
        <v>0</v>
      </c>
      <c r="H161" t="s">
        <v>1162</v>
      </c>
      <c r="I161" t="s">
        <v>5437</v>
      </c>
      <c r="J161" t="s">
        <v>1179</v>
      </c>
      <c r="K161" t="s">
        <v>23</v>
      </c>
      <c r="L161" t="s">
        <v>24</v>
      </c>
      <c r="M161" t="s">
        <v>5438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5439</v>
      </c>
      <c r="T161" t="s">
        <v>5438</v>
      </c>
    </row>
    <row r="162" spans="1:20" x14ac:dyDescent="0.25">
      <c r="A162" t="s">
        <v>5153</v>
      </c>
      <c r="B162" t="s">
        <v>5154</v>
      </c>
      <c r="C162">
        <v>0</v>
      </c>
      <c r="D162">
        <v>1</v>
      </c>
      <c r="E162" t="s">
        <v>5440</v>
      </c>
      <c r="F162">
        <v>106</v>
      </c>
      <c r="G162">
        <v>6</v>
      </c>
      <c r="H162" t="s">
        <v>1162</v>
      </c>
      <c r="I162" t="s">
        <v>5441</v>
      </c>
      <c r="J162" t="s">
        <v>1208</v>
      </c>
      <c r="K162" t="s">
        <v>23</v>
      </c>
      <c r="L162" t="s">
        <v>24</v>
      </c>
      <c r="M162" t="s">
        <v>5442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5443</v>
      </c>
      <c r="T162" t="s">
        <v>5442</v>
      </c>
    </row>
    <row r="163" spans="1:20" x14ac:dyDescent="0.25">
      <c r="A163" t="s">
        <v>110</v>
      </c>
      <c r="B163" t="s">
        <v>146</v>
      </c>
      <c r="C163">
        <v>120</v>
      </c>
      <c r="D163">
        <v>1</v>
      </c>
      <c r="E163" t="s">
        <v>5440</v>
      </c>
      <c r="F163">
        <v>106</v>
      </c>
      <c r="G163">
        <v>6</v>
      </c>
      <c r="H163" t="s">
        <v>1162</v>
      </c>
      <c r="I163" t="s">
        <v>5441</v>
      </c>
      <c r="J163" t="s">
        <v>1208</v>
      </c>
      <c r="K163" t="s">
        <v>23</v>
      </c>
      <c r="L163" t="s">
        <v>24</v>
      </c>
      <c r="M163" t="s">
        <v>5442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5443</v>
      </c>
      <c r="T163" t="s">
        <v>5442</v>
      </c>
    </row>
    <row r="164" spans="1:20" x14ac:dyDescent="0.25">
      <c r="A164" t="s">
        <v>42</v>
      </c>
      <c r="B164" t="s">
        <v>43</v>
      </c>
      <c r="C164">
        <v>66.666666666666671</v>
      </c>
      <c r="D164">
        <v>3</v>
      </c>
      <c r="E164" t="s">
        <v>5444</v>
      </c>
      <c r="F164">
        <v>325</v>
      </c>
      <c r="G164">
        <v>45</v>
      </c>
      <c r="H164" t="s">
        <v>47</v>
      </c>
      <c r="I164" t="s">
        <v>5445</v>
      </c>
      <c r="J164" t="s">
        <v>5446</v>
      </c>
      <c r="K164" t="s">
        <v>2756</v>
      </c>
      <c r="L164" t="s">
        <v>5447</v>
      </c>
      <c r="M164" t="s">
        <v>5448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5449</v>
      </c>
      <c r="T164" t="s">
        <v>5448</v>
      </c>
    </row>
    <row r="165" spans="1:20" x14ac:dyDescent="0.25">
      <c r="A165" t="s">
        <v>44</v>
      </c>
      <c r="B165" t="s">
        <v>45</v>
      </c>
      <c r="C165">
        <v>66.666666666666671</v>
      </c>
      <c r="D165">
        <v>3</v>
      </c>
      <c r="E165" t="s">
        <v>5444</v>
      </c>
      <c r="F165">
        <v>325</v>
      </c>
      <c r="G165">
        <v>45</v>
      </c>
      <c r="H165" t="s">
        <v>47</v>
      </c>
      <c r="I165" t="s">
        <v>5445</v>
      </c>
      <c r="J165" t="s">
        <v>5446</v>
      </c>
      <c r="K165" t="s">
        <v>2756</v>
      </c>
      <c r="L165" t="s">
        <v>5447</v>
      </c>
      <c r="M165" t="s">
        <v>5448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5449</v>
      </c>
      <c r="T165" t="s">
        <v>5448</v>
      </c>
    </row>
    <row r="166" spans="1:20" x14ac:dyDescent="0.25">
      <c r="A166" t="s">
        <v>5153</v>
      </c>
      <c r="B166" t="s">
        <v>5154</v>
      </c>
      <c r="C166">
        <v>0</v>
      </c>
      <c r="D166">
        <v>2</v>
      </c>
      <c r="E166" t="s">
        <v>5450</v>
      </c>
      <c r="F166">
        <v>200</v>
      </c>
      <c r="G166">
        <v>0</v>
      </c>
      <c r="H166" t="s">
        <v>1162</v>
      </c>
      <c r="I166" t="s">
        <v>5451</v>
      </c>
      <c r="J166" t="s">
        <v>1198</v>
      </c>
      <c r="K166" t="s">
        <v>23</v>
      </c>
      <c r="L166" t="s">
        <v>24</v>
      </c>
      <c r="M166" t="s">
        <v>5452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5453</v>
      </c>
      <c r="T166" t="s">
        <v>5452</v>
      </c>
    </row>
    <row r="167" spans="1:20" x14ac:dyDescent="0.25">
      <c r="A167" t="s">
        <v>139</v>
      </c>
      <c r="B167" t="s">
        <v>112</v>
      </c>
      <c r="C167">
        <v>120</v>
      </c>
      <c r="D167">
        <v>2</v>
      </c>
      <c r="E167" t="s">
        <v>5450</v>
      </c>
      <c r="F167">
        <v>200</v>
      </c>
      <c r="G167">
        <v>0</v>
      </c>
      <c r="H167" t="s">
        <v>1162</v>
      </c>
      <c r="I167" t="s">
        <v>5451</v>
      </c>
      <c r="J167" t="s">
        <v>1198</v>
      </c>
      <c r="K167" t="s">
        <v>23</v>
      </c>
      <c r="L167" t="s">
        <v>24</v>
      </c>
      <c r="M167" t="s">
        <v>5452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5453</v>
      </c>
      <c r="T167" t="s">
        <v>5452</v>
      </c>
    </row>
    <row r="168" spans="1:20" x14ac:dyDescent="0.25">
      <c r="A168" t="s">
        <v>5153</v>
      </c>
      <c r="B168" t="s">
        <v>5154</v>
      </c>
      <c r="C168">
        <v>0</v>
      </c>
      <c r="D168">
        <v>1</v>
      </c>
      <c r="E168" t="s">
        <v>5454</v>
      </c>
      <c r="F168">
        <v>106</v>
      </c>
      <c r="G168">
        <v>6</v>
      </c>
      <c r="H168" t="s">
        <v>1162</v>
      </c>
      <c r="I168" t="s">
        <v>5455</v>
      </c>
      <c r="J168" t="s">
        <v>310</v>
      </c>
      <c r="K168" t="s">
        <v>23</v>
      </c>
      <c r="L168" t="s">
        <v>24</v>
      </c>
      <c r="M168" t="s">
        <v>5456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5457</v>
      </c>
      <c r="T168" t="s">
        <v>5456</v>
      </c>
    </row>
    <row r="169" spans="1:20" x14ac:dyDescent="0.25">
      <c r="A169" t="s">
        <v>139</v>
      </c>
      <c r="B169" t="s">
        <v>112</v>
      </c>
      <c r="C169">
        <v>120</v>
      </c>
      <c r="D169">
        <v>1</v>
      </c>
      <c r="E169" t="s">
        <v>5454</v>
      </c>
      <c r="F169">
        <v>106</v>
      </c>
      <c r="G169">
        <v>6</v>
      </c>
      <c r="H169" t="s">
        <v>1162</v>
      </c>
      <c r="I169" t="s">
        <v>5455</v>
      </c>
      <c r="J169" t="s">
        <v>310</v>
      </c>
      <c r="K169" t="s">
        <v>23</v>
      </c>
      <c r="L169" t="s">
        <v>24</v>
      </c>
      <c r="M169" t="s">
        <v>5456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5457</v>
      </c>
      <c r="T169" t="s">
        <v>5456</v>
      </c>
    </row>
    <row r="170" spans="1:20" x14ac:dyDescent="0.25">
      <c r="A170" t="s">
        <v>5153</v>
      </c>
      <c r="B170" t="s">
        <v>5154</v>
      </c>
      <c r="C170">
        <v>0</v>
      </c>
      <c r="D170">
        <v>1</v>
      </c>
      <c r="E170" t="s">
        <v>5458</v>
      </c>
      <c r="F170">
        <v>145</v>
      </c>
      <c r="G170">
        <v>45</v>
      </c>
      <c r="H170" t="s">
        <v>1162</v>
      </c>
      <c r="I170" t="s">
        <v>5459</v>
      </c>
      <c r="J170" t="s">
        <v>318</v>
      </c>
      <c r="K170" t="s">
        <v>23</v>
      </c>
      <c r="L170" t="s">
        <v>24</v>
      </c>
      <c r="M170" t="s">
        <v>5460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5461</v>
      </c>
      <c r="T170" t="s">
        <v>5460</v>
      </c>
    </row>
    <row r="171" spans="1:20" x14ac:dyDescent="0.25">
      <c r="A171" t="s">
        <v>139</v>
      </c>
      <c r="B171" t="s">
        <v>112</v>
      </c>
      <c r="C171">
        <v>120</v>
      </c>
      <c r="D171">
        <v>1</v>
      </c>
      <c r="E171" t="s">
        <v>5458</v>
      </c>
      <c r="F171">
        <v>145</v>
      </c>
      <c r="G171">
        <v>45</v>
      </c>
      <c r="H171" t="s">
        <v>1162</v>
      </c>
      <c r="I171" t="s">
        <v>5459</v>
      </c>
      <c r="J171" t="s">
        <v>318</v>
      </c>
      <c r="K171" t="s">
        <v>23</v>
      </c>
      <c r="L171" t="s">
        <v>24</v>
      </c>
      <c r="M171" t="s">
        <v>5460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5461</v>
      </c>
      <c r="T171" t="s">
        <v>5460</v>
      </c>
    </row>
    <row r="172" spans="1:20" x14ac:dyDescent="0.25">
      <c r="A172" t="s">
        <v>254</v>
      </c>
      <c r="B172" t="s">
        <v>255</v>
      </c>
      <c r="C172">
        <v>99</v>
      </c>
      <c r="D172">
        <v>2</v>
      </c>
      <c r="E172" t="s">
        <v>5462</v>
      </c>
      <c r="F172">
        <v>200</v>
      </c>
      <c r="G172">
        <v>0</v>
      </c>
      <c r="H172" t="s">
        <v>1162</v>
      </c>
      <c r="I172" t="s">
        <v>5463</v>
      </c>
      <c r="J172" t="s">
        <v>325</v>
      </c>
      <c r="K172" t="s">
        <v>23</v>
      </c>
      <c r="L172" t="s">
        <v>24</v>
      </c>
      <c r="M172" t="s">
        <v>5460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5464</v>
      </c>
      <c r="T172" t="s">
        <v>5460</v>
      </c>
    </row>
    <row r="173" spans="1:20" x14ac:dyDescent="0.25">
      <c r="A173" t="s">
        <v>5153</v>
      </c>
      <c r="B173" t="s">
        <v>5154</v>
      </c>
      <c r="C173">
        <v>1</v>
      </c>
      <c r="D173">
        <v>2</v>
      </c>
      <c r="E173" t="s">
        <v>5462</v>
      </c>
      <c r="F173">
        <v>200</v>
      </c>
      <c r="G173">
        <v>0</v>
      </c>
      <c r="H173" t="s">
        <v>1162</v>
      </c>
      <c r="I173" t="s">
        <v>5463</v>
      </c>
      <c r="J173" t="s">
        <v>325</v>
      </c>
      <c r="K173" t="s">
        <v>23</v>
      </c>
      <c r="L173" t="s">
        <v>24</v>
      </c>
      <c r="M173" t="s">
        <v>5460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5464</v>
      </c>
      <c r="T173" t="s">
        <v>5460</v>
      </c>
    </row>
    <row r="174" spans="1:20" x14ac:dyDescent="0.25">
      <c r="A174" t="s">
        <v>139</v>
      </c>
      <c r="B174" t="s">
        <v>112</v>
      </c>
      <c r="C174">
        <v>83.333333333333329</v>
      </c>
      <c r="D174">
        <v>3</v>
      </c>
      <c r="E174" t="s">
        <v>5465</v>
      </c>
      <c r="F174">
        <v>220</v>
      </c>
      <c r="G174">
        <v>0</v>
      </c>
      <c r="H174" t="s">
        <v>1162</v>
      </c>
      <c r="I174" t="s">
        <v>5466</v>
      </c>
      <c r="J174" t="s">
        <v>351</v>
      </c>
      <c r="K174" t="s">
        <v>23</v>
      </c>
      <c r="L174" t="s">
        <v>24</v>
      </c>
      <c r="M174" t="s">
        <v>5467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5468</v>
      </c>
      <c r="T174" t="s">
        <v>5460</v>
      </c>
    </row>
    <row r="175" spans="1:20" x14ac:dyDescent="0.25">
      <c r="A175" t="s">
        <v>5153</v>
      </c>
      <c r="B175" t="s">
        <v>5154</v>
      </c>
      <c r="C175">
        <v>0</v>
      </c>
      <c r="D175">
        <v>1</v>
      </c>
      <c r="E175" t="s">
        <v>5469</v>
      </c>
      <c r="F175">
        <v>100</v>
      </c>
      <c r="G175">
        <v>0</v>
      </c>
      <c r="H175" t="s">
        <v>1162</v>
      </c>
      <c r="I175" t="s">
        <v>5470</v>
      </c>
      <c r="J175" t="s">
        <v>323</v>
      </c>
      <c r="K175" t="s">
        <v>23</v>
      </c>
      <c r="L175" t="s">
        <v>24</v>
      </c>
      <c r="M175" t="s">
        <v>5467</v>
      </c>
      <c r="N175" t="s">
        <v>23</v>
      </c>
      <c r="O175" t="s">
        <v>32</v>
      </c>
      <c r="P175" t="s">
        <v>26</v>
      </c>
      <c r="Q175" t="s">
        <v>33</v>
      </c>
      <c r="R175" t="s">
        <v>24</v>
      </c>
      <c r="S175" t="s">
        <v>5471</v>
      </c>
      <c r="T175" t="s">
        <v>5467</v>
      </c>
    </row>
    <row r="176" spans="1:20" x14ac:dyDescent="0.25">
      <c r="A176" t="s">
        <v>139</v>
      </c>
      <c r="B176" t="s">
        <v>112</v>
      </c>
      <c r="C176">
        <v>120</v>
      </c>
      <c r="D176">
        <v>1</v>
      </c>
      <c r="E176" t="s">
        <v>5469</v>
      </c>
      <c r="F176">
        <v>100</v>
      </c>
      <c r="G176">
        <v>0</v>
      </c>
      <c r="H176" t="s">
        <v>1162</v>
      </c>
      <c r="I176" t="s">
        <v>5470</v>
      </c>
      <c r="J176" t="s">
        <v>323</v>
      </c>
      <c r="K176" t="s">
        <v>23</v>
      </c>
      <c r="L176" t="s">
        <v>24</v>
      </c>
      <c r="M176" t="s">
        <v>5467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5471</v>
      </c>
      <c r="T176" t="s">
        <v>5467</v>
      </c>
    </row>
    <row r="177" spans="1:20" x14ac:dyDescent="0.25">
      <c r="A177" t="s">
        <v>5153</v>
      </c>
      <c r="B177" t="s">
        <v>5154</v>
      </c>
      <c r="C177">
        <v>0</v>
      </c>
      <c r="D177">
        <v>1</v>
      </c>
      <c r="E177" t="s">
        <v>5472</v>
      </c>
      <c r="F177">
        <v>116</v>
      </c>
      <c r="G177">
        <v>16</v>
      </c>
      <c r="H177" t="s">
        <v>1162</v>
      </c>
      <c r="I177" t="s">
        <v>5473</v>
      </c>
      <c r="J177" t="s">
        <v>65</v>
      </c>
      <c r="K177" t="s">
        <v>23</v>
      </c>
      <c r="L177" t="s">
        <v>24</v>
      </c>
      <c r="M177" t="s">
        <v>5474</v>
      </c>
      <c r="N177" t="s">
        <v>23</v>
      </c>
      <c r="O177" t="s">
        <v>32</v>
      </c>
      <c r="P177" t="s">
        <v>26</v>
      </c>
      <c r="Q177" t="s">
        <v>33</v>
      </c>
      <c r="R177" t="s">
        <v>24</v>
      </c>
      <c r="S177" t="s">
        <v>5475</v>
      </c>
      <c r="T177" t="s">
        <v>5474</v>
      </c>
    </row>
    <row r="178" spans="1:20" x14ac:dyDescent="0.25">
      <c r="A178" t="s">
        <v>139</v>
      </c>
      <c r="B178" t="s">
        <v>112</v>
      </c>
      <c r="C178">
        <v>120</v>
      </c>
      <c r="D178">
        <v>1</v>
      </c>
      <c r="E178" t="s">
        <v>5472</v>
      </c>
      <c r="F178">
        <v>116</v>
      </c>
      <c r="G178">
        <v>16</v>
      </c>
      <c r="H178" t="s">
        <v>1162</v>
      </c>
      <c r="I178" t="s">
        <v>5473</v>
      </c>
      <c r="J178" t="s">
        <v>65</v>
      </c>
      <c r="K178" t="s">
        <v>23</v>
      </c>
      <c r="L178" t="s">
        <v>24</v>
      </c>
      <c r="M178" t="s">
        <v>5474</v>
      </c>
      <c r="N178" t="s">
        <v>23</v>
      </c>
      <c r="O178" t="s">
        <v>32</v>
      </c>
      <c r="P178" t="s">
        <v>26</v>
      </c>
      <c r="Q178" t="s">
        <v>33</v>
      </c>
      <c r="R178" t="s">
        <v>24</v>
      </c>
      <c r="S178" t="s">
        <v>5475</v>
      </c>
      <c r="T178" t="s">
        <v>5474</v>
      </c>
    </row>
    <row r="179" spans="1:20" x14ac:dyDescent="0.25">
      <c r="A179" t="s">
        <v>5153</v>
      </c>
      <c r="B179" t="s">
        <v>5154</v>
      </c>
      <c r="C179">
        <v>0</v>
      </c>
      <c r="D179">
        <v>2</v>
      </c>
      <c r="E179" t="s">
        <v>5476</v>
      </c>
      <c r="F179">
        <v>200</v>
      </c>
      <c r="G179">
        <v>0</v>
      </c>
      <c r="H179" t="s">
        <v>1162</v>
      </c>
      <c r="I179" t="s">
        <v>5477</v>
      </c>
      <c r="J179" t="s">
        <v>334</v>
      </c>
      <c r="K179" t="s">
        <v>23</v>
      </c>
      <c r="L179" t="s">
        <v>24</v>
      </c>
      <c r="M179" t="s">
        <v>5478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5479</v>
      </c>
      <c r="T179" t="s">
        <v>5478</v>
      </c>
    </row>
    <row r="180" spans="1:20" x14ac:dyDescent="0.25">
      <c r="A180" t="s">
        <v>139</v>
      </c>
      <c r="B180" t="s">
        <v>112</v>
      </c>
      <c r="C180">
        <v>120</v>
      </c>
      <c r="D180">
        <v>2</v>
      </c>
      <c r="E180" t="s">
        <v>5476</v>
      </c>
      <c r="F180">
        <v>200</v>
      </c>
      <c r="G180">
        <v>0</v>
      </c>
      <c r="H180" t="s">
        <v>1162</v>
      </c>
      <c r="I180" t="s">
        <v>5477</v>
      </c>
      <c r="J180" t="s">
        <v>334</v>
      </c>
      <c r="K180" t="s">
        <v>23</v>
      </c>
      <c r="L180" t="s">
        <v>24</v>
      </c>
      <c r="M180" t="s">
        <v>5478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5479</v>
      </c>
      <c r="T180" t="s">
        <v>5478</v>
      </c>
    </row>
    <row r="181" spans="1:20" x14ac:dyDescent="0.25">
      <c r="A181" t="s">
        <v>5153</v>
      </c>
      <c r="B181" t="s">
        <v>5154</v>
      </c>
      <c r="C181">
        <v>0</v>
      </c>
      <c r="D181">
        <v>1</v>
      </c>
      <c r="E181" t="s">
        <v>5480</v>
      </c>
      <c r="F181">
        <v>106</v>
      </c>
      <c r="G181">
        <v>6</v>
      </c>
      <c r="H181" t="s">
        <v>1162</v>
      </c>
      <c r="I181" t="s">
        <v>5481</v>
      </c>
      <c r="J181" t="s">
        <v>87</v>
      </c>
      <c r="K181" t="s">
        <v>23</v>
      </c>
      <c r="L181" t="s">
        <v>24</v>
      </c>
      <c r="M181" t="s">
        <v>5478</v>
      </c>
      <c r="N181" t="s">
        <v>23</v>
      </c>
      <c r="O181" t="s">
        <v>32</v>
      </c>
      <c r="P181" t="s">
        <v>26</v>
      </c>
      <c r="Q181" t="s">
        <v>33</v>
      </c>
      <c r="R181" t="s">
        <v>24</v>
      </c>
      <c r="S181" t="s">
        <v>5482</v>
      </c>
      <c r="T181" t="s">
        <v>5483</v>
      </c>
    </row>
    <row r="182" spans="1:20" x14ac:dyDescent="0.25">
      <c r="A182" t="s">
        <v>110</v>
      </c>
      <c r="B182" t="s">
        <v>146</v>
      </c>
      <c r="C182">
        <v>120</v>
      </c>
      <c r="D182">
        <v>1</v>
      </c>
      <c r="E182" t="s">
        <v>5480</v>
      </c>
      <c r="F182">
        <v>106</v>
      </c>
      <c r="G182">
        <v>6</v>
      </c>
      <c r="H182" t="s">
        <v>1162</v>
      </c>
      <c r="I182" t="s">
        <v>5481</v>
      </c>
      <c r="J182" t="s">
        <v>87</v>
      </c>
      <c r="K182" t="s">
        <v>23</v>
      </c>
      <c r="L182" t="s">
        <v>24</v>
      </c>
      <c r="M182" t="s">
        <v>5478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5482</v>
      </c>
      <c r="T182" t="s">
        <v>5483</v>
      </c>
    </row>
    <row r="183" spans="1:20" x14ac:dyDescent="0.25">
      <c r="A183" t="s">
        <v>5153</v>
      </c>
      <c r="B183" t="s">
        <v>5154</v>
      </c>
      <c r="C183">
        <v>0</v>
      </c>
      <c r="D183">
        <v>1</v>
      </c>
      <c r="E183" t="s">
        <v>5484</v>
      </c>
      <c r="F183">
        <v>106</v>
      </c>
      <c r="G183">
        <v>6</v>
      </c>
      <c r="H183" t="s">
        <v>1162</v>
      </c>
      <c r="I183" t="s">
        <v>5485</v>
      </c>
      <c r="J183" t="s">
        <v>5486</v>
      </c>
      <c r="K183" t="s">
        <v>23</v>
      </c>
      <c r="L183" t="s">
        <v>24</v>
      </c>
      <c r="M183" t="s">
        <v>5487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5488</v>
      </c>
      <c r="T183" t="s">
        <v>5487</v>
      </c>
    </row>
    <row r="184" spans="1:20" x14ac:dyDescent="0.25">
      <c r="A184" t="s">
        <v>46</v>
      </c>
      <c r="B184" t="s">
        <v>56</v>
      </c>
      <c r="C184">
        <v>120</v>
      </c>
      <c r="D184">
        <v>1</v>
      </c>
      <c r="E184" t="s">
        <v>5484</v>
      </c>
      <c r="F184">
        <v>106</v>
      </c>
      <c r="G184">
        <v>6</v>
      </c>
      <c r="H184" t="s">
        <v>1162</v>
      </c>
      <c r="I184" t="s">
        <v>5485</v>
      </c>
      <c r="J184" t="s">
        <v>5486</v>
      </c>
      <c r="K184" t="s">
        <v>23</v>
      </c>
      <c r="L184" t="s">
        <v>24</v>
      </c>
      <c r="M184" t="s">
        <v>5487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5488</v>
      </c>
      <c r="T184" t="s">
        <v>5487</v>
      </c>
    </row>
    <row r="185" spans="1:20" x14ac:dyDescent="0.25">
      <c r="A185" t="s">
        <v>5153</v>
      </c>
      <c r="B185" t="s">
        <v>5154</v>
      </c>
      <c r="C185">
        <v>0</v>
      </c>
      <c r="D185">
        <v>1</v>
      </c>
      <c r="E185" t="s">
        <v>5489</v>
      </c>
      <c r="F185">
        <v>106</v>
      </c>
      <c r="G185">
        <v>6</v>
      </c>
      <c r="H185" t="s">
        <v>1162</v>
      </c>
      <c r="I185" t="s">
        <v>5490</v>
      </c>
      <c r="J185" t="s">
        <v>1163</v>
      </c>
      <c r="K185" t="s">
        <v>23</v>
      </c>
      <c r="L185" t="s">
        <v>24</v>
      </c>
      <c r="M185" t="s">
        <v>5491</v>
      </c>
      <c r="N185" t="s">
        <v>23</v>
      </c>
      <c r="O185" t="s">
        <v>32</v>
      </c>
      <c r="P185" t="s">
        <v>26</v>
      </c>
      <c r="Q185" t="s">
        <v>33</v>
      </c>
      <c r="R185" t="s">
        <v>24</v>
      </c>
      <c r="S185" t="s">
        <v>5492</v>
      </c>
      <c r="T185" t="s">
        <v>5491</v>
      </c>
    </row>
    <row r="186" spans="1:20" x14ac:dyDescent="0.25">
      <c r="A186" t="s">
        <v>46</v>
      </c>
      <c r="B186" t="s">
        <v>56</v>
      </c>
      <c r="C186">
        <v>120</v>
      </c>
      <c r="D186">
        <v>1</v>
      </c>
      <c r="E186" t="s">
        <v>5489</v>
      </c>
      <c r="F186">
        <v>106</v>
      </c>
      <c r="G186">
        <v>6</v>
      </c>
      <c r="H186" t="s">
        <v>1162</v>
      </c>
      <c r="I186" t="s">
        <v>5490</v>
      </c>
      <c r="J186" t="s">
        <v>1163</v>
      </c>
      <c r="K186" t="s">
        <v>23</v>
      </c>
      <c r="L186" t="s">
        <v>24</v>
      </c>
      <c r="M186" t="s">
        <v>5491</v>
      </c>
      <c r="N186" t="s">
        <v>23</v>
      </c>
      <c r="O186" t="s">
        <v>32</v>
      </c>
      <c r="P186" t="s">
        <v>26</v>
      </c>
      <c r="Q186" t="s">
        <v>33</v>
      </c>
      <c r="R186" t="s">
        <v>24</v>
      </c>
      <c r="S186" t="s">
        <v>5492</v>
      </c>
      <c r="T186" t="s">
        <v>5491</v>
      </c>
    </row>
    <row r="187" spans="1:20" x14ac:dyDescent="0.25">
      <c r="A187" t="s">
        <v>5153</v>
      </c>
      <c r="B187" t="s">
        <v>5154</v>
      </c>
      <c r="C187">
        <v>0</v>
      </c>
      <c r="D187">
        <v>1</v>
      </c>
      <c r="E187" t="s">
        <v>5493</v>
      </c>
      <c r="F187">
        <v>295</v>
      </c>
      <c r="G187">
        <v>0</v>
      </c>
      <c r="H187" t="s">
        <v>1162</v>
      </c>
      <c r="I187" t="s">
        <v>5494</v>
      </c>
      <c r="J187" t="s">
        <v>309</v>
      </c>
      <c r="K187" t="s">
        <v>23</v>
      </c>
      <c r="L187" t="s">
        <v>24</v>
      </c>
      <c r="M187" t="s">
        <v>5495</v>
      </c>
      <c r="N187" t="s">
        <v>23</v>
      </c>
      <c r="O187" t="s">
        <v>32</v>
      </c>
      <c r="P187" t="s">
        <v>26</v>
      </c>
      <c r="Q187" t="s">
        <v>33</v>
      </c>
      <c r="R187" t="s">
        <v>24</v>
      </c>
      <c r="S187" t="s">
        <v>5496</v>
      </c>
      <c r="T187" t="s">
        <v>5495</v>
      </c>
    </row>
    <row r="188" spans="1:20" x14ac:dyDescent="0.25">
      <c r="A188" t="s">
        <v>110</v>
      </c>
      <c r="B188" t="s">
        <v>146</v>
      </c>
      <c r="C188">
        <v>120</v>
      </c>
      <c r="D188">
        <v>1</v>
      </c>
      <c r="E188" t="s">
        <v>5493</v>
      </c>
      <c r="F188">
        <v>295</v>
      </c>
      <c r="G188">
        <v>0</v>
      </c>
      <c r="H188" t="s">
        <v>1162</v>
      </c>
      <c r="I188" t="s">
        <v>5494</v>
      </c>
      <c r="J188" t="s">
        <v>309</v>
      </c>
      <c r="K188" t="s">
        <v>23</v>
      </c>
      <c r="L188" t="s">
        <v>24</v>
      </c>
      <c r="M188" t="s">
        <v>5495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5496</v>
      </c>
      <c r="T188" t="s">
        <v>5495</v>
      </c>
    </row>
    <row r="189" spans="1:20" x14ac:dyDescent="0.25">
      <c r="A189" t="s">
        <v>3809</v>
      </c>
      <c r="B189" t="s">
        <v>3810</v>
      </c>
      <c r="C189">
        <v>25</v>
      </c>
      <c r="D189">
        <v>8</v>
      </c>
      <c r="E189" t="s">
        <v>5493</v>
      </c>
      <c r="F189">
        <v>295</v>
      </c>
      <c r="G189">
        <v>0</v>
      </c>
      <c r="H189" t="s">
        <v>1162</v>
      </c>
      <c r="I189" t="s">
        <v>5494</v>
      </c>
      <c r="J189" t="s">
        <v>309</v>
      </c>
      <c r="K189" t="s">
        <v>23</v>
      </c>
      <c r="L189" t="s">
        <v>24</v>
      </c>
      <c r="M189" t="s">
        <v>5495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5496</v>
      </c>
      <c r="T189" t="s">
        <v>5495</v>
      </c>
    </row>
    <row r="190" spans="1:20" x14ac:dyDescent="0.25">
      <c r="A190" t="s">
        <v>110</v>
      </c>
      <c r="B190" t="s">
        <v>1205</v>
      </c>
      <c r="C190">
        <v>66.333333333333329</v>
      </c>
      <c r="D190">
        <v>3</v>
      </c>
      <c r="E190" t="s">
        <v>5497</v>
      </c>
      <c r="F190">
        <v>295</v>
      </c>
      <c r="G190">
        <v>64</v>
      </c>
      <c r="H190" t="s">
        <v>47</v>
      </c>
      <c r="I190" t="s">
        <v>5498</v>
      </c>
      <c r="J190" t="s">
        <v>5499</v>
      </c>
      <c r="K190" t="s">
        <v>613</v>
      </c>
      <c r="L190" t="s">
        <v>4016</v>
      </c>
      <c r="M190" t="s">
        <v>5495</v>
      </c>
      <c r="N190" t="s">
        <v>23</v>
      </c>
      <c r="O190" t="s">
        <v>53</v>
      </c>
      <c r="P190" t="s">
        <v>54</v>
      </c>
      <c r="Q190" t="s">
        <v>55</v>
      </c>
      <c r="R190" t="s">
        <v>24</v>
      </c>
      <c r="S190" t="s">
        <v>5500</v>
      </c>
      <c r="T190" t="s">
        <v>5495</v>
      </c>
    </row>
    <row r="191" spans="1:20" x14ac:dyDescent="0.25">
      <c r="A191" t="s">
        <v>5153</v>
      </c>
      <c r="B191" t="s">
        <v>5154</v>
      </c>
      <c r="C191">
        <v>0</v>
      </c>
      <c r="D191">
        <v>1</v>
      </c>
      <c r="E191" t="s">
        <v>5501</v>
      </c>
      <c r="F191">
        <v>100</v>
      </c>
      <c r="G191">
        <v>0</v>
      </c>
      <c r="H191" t="s">
        <v>1162</v>
      </c>
      <c r="I191" t="s">
        <v>5502</v>
      </c>
      <c r="J191" t="s">
        <v>1201</v>
      </c>
      <c r="K191" t="s">
        <v>23</v>
      </c>
      <c r="L191" t="s">
        <v>24</v>
      </c>
      <c r="M191" t="s">
        <v>5503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5504</v>
      </c>
      <c r="T191" t="s">
        <v>5505</v>
      </c>
    </row>
    <row r="192" spans="1:20" x14ac:dyDescent="0.25">
      <c r="A192" t="s">
        <v>46</v>
      </c>
      <c r="B192" t="s">
        <v>56</v>
      </c>
      <c r="C192">
        <v>120</v>
      </c>
      <c r="D192">
        <v>1</v>
      </c>
      <c r="E192" t="s">
        <v>5501</v>
      </c>
      <c r="F192">
        <v>100</v>
      </c>
      <c r="G192">
        <v>0</v>
      </c>
      <c r="H192" t="s">
        <v>1162</v>
      </c>
      <c r="I192" t="s">
        <v>5502</v>
      </c>
      <c r="J192" t="s">
        <v>1201</v>
      </c>
      <c r="K192" t="s">
        <v>23</v>
      </c>
      <c r="L192" t="s">
        <v>24</v>
      </c>
      <c r="M192" t="s">
        <v>5503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5504</v>
      </c>
      <c r="T192" t="s">
        <v>5505</v>
      </c>
    </row>
    <row r="193" spans="1:20" x14ac:dyDescent="0.25">
      <c r="A193" t="s">
        <v>5153</v>
      </c>
      <c r="B193" t="s">
        <v>5154</v>
      </c>
      <c r="C193">
        <v>0</v>
      </c>
      <c r="D193">
        <v>1</v>
      </c>
      <c r="E193" t="s">
        <v>5506</v>
      </c>
      <c r="F193">
        <v>100</v>
      </c>
      <c r="G193">
        <v>0</v>
      </c>
      <c r="H193" t="s">
        <v>1162</v>
      </c>
      <c r="I193" t="s">
        <v>5507</v>
      </c>
      <c r="J193" t="s">
        <v>322</v>
      </c>
      <c r="K193" t="s">
        <v>23</v>
      </c>
      <c r="L193" t="s">
        <v>24</v>
      </c>
      <c r="M193" t="s">
        <v>5508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5509</v>
      </c>
      <c r="T193" t="s">
        <v>5508</v>
      </c>
    </row>
    <row r="194" spans="1:20" x14ac:dyDescent="0.25">
      <c r="A194" t="s">
        <v>110</v>
      </c>
      <c r="B194" t="s">
        <v>146</v>
      </c>
      <c r="C194">
        <v>120</v>
      </c>
      <c r="D194">
        <v>1</v>
      </c>
      <c r="E194" t="s">
        <v>5506</v>
      </c>
      <c r="F194">
        <v>100</v>
      </c>
      <c r="G194">
        <v>0</v>
      </c>
      <c r="H194" t="s">
        <v>1162</v>
      </c>
      <c r="I194" t="s">
        <v>5507</v>
      </c>
      <c r="J194" t="s">
        <v>322</v>
      </c>
      <c r="K194" t="s">
        <v>23</v>
      </c>
      <c r="L194" t="s">
        <v>24</v>
      </c>
      <c r="M194" t="s">
        <v>5508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5509</v>
      </c>
      <c r="T194" t="s">
        <v>5508</v>
      </c>
    </row>
    <row r="195" spans="1:20" x14ac:dyDescent="0.25">
      <c r="A195" t="s">
        <v>5153</v>
      </c>
      <c r="B195" t="s">
        <v>5154</v>
      </c>
      <c r="C195">
        <v>0</v>
      </c>
      <c r="D195">
        <v>1</v>
      </c>
      <c r="E195" t="s">
        <v>5510</v>
      </c>
      <c r="F195">
        <v>100</v>
      </c>
      <c r="G195">
        <v>0</v>
      </c>
      <c r="H195" t="s">
        <v>1162</v>
      </c>
      <c r="I195" t="s">
        <v>1263</v>
      </c>
      <c r="J195" t="s">
        <v>1169</v>
      </c>
      <c r="K195" t="s">
        <v>23</v>
      </c>
      <c r="L195" t="s">
        <v>24</v>
      </c>
      <c r="M195" t="s">
        <v>5511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5512</v>
      </c>
      <c r="T195" t="s">
        <v>5511</v>
      </c>
    </row>
    <row r="196" spans="1:20" x14ac:dyDescent="0.25">
      <c r="A196" t="s">
        <v>110</v>
      </c>
      <c r="B196" t="s">
        <v>146</v>
      </c>
      <c r="C196">
        <v>120</v>
      </c>
      <c r="D196">
        <v>1</v>
      </c>
      <c r="E196" t="s">
        <v>5510</v>
      </c>
      <c r="F196">
        <v>100</v>
      </c>
      <c r="G196">
        <v>0</v>
      </c>
      <c r="H196" t="s">
        <v>1162</v>
      </c>
      <c r="I196" t="s">
        <v>1263</v>
      </c>
      <c r="J196" t="s">
        <v>1169</v>
      </c>
      <c r="K196" t="s">
        <v>23</v>
      </c>
      <c r="L196" t="s">
        <v>24</v>
      </c>
      <c r="M196" t="s">
        <v>5511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5512</v>
      </c>
      <c r="T196" t="s">
        <v>5511</v>
      </c>
    </row>
    <row r="197" spans="1:20" x14ac:dyDescent="0.25">
      <c r="A197" t="s">
        <v>5153</v>
      </c>
      <c r="B197" t="s">
        <v>5154</v>
      </c>
      <c r="C197">
        <v>0</v>
      </c>
      <c r="D197">
        <v>1</v>
      </c>
      <c r="E197" t="s">
        <v>5513</v>
      </c>
      <c r="F197">
        <v>100</v>
      </c>
      <c r="G197">
        <v>0</v>
      </c>
      <c r="H197" t="s">
        <v>1162</v>
      </c>
      <c r="I197" t="s">
        <v>5514</v>
      </c>
      <c r="J197" t="s">
        <v>1169</v>
      </c>
      <c r="K197" t="s">
        <v>23</v>
      </c>
      <c r="L197" t="s">
        <v>24</v>
      </c>
      <c r="M197" t="s">
        <v>5515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5516</v>
      </c>
      <c r="T197" t="s">
        <v>5511</v>
      </c>
    </row>
    <row r="198" spans="1:20" x14ac:dyDescent="0.25">
      <c r="A198" t="s">
        <v>110</v>
      </c>
      <c r="B198" t="s">
        <v>146</v>
      </c>
      <c r="C198">
        <v>120</v>
      </c>
      <c r="D198">
        <v>1</v>
      </c>
      <c r="E198" t="s">
        <v>5513</v>
      </c>
      <c r="F198">
        <v>100</v>
      </c>
      <c r="G198">
        <v>0</v>
      </c>
      <c r="H198" t="s">
        <v>1162</v>
      </c>
      <c r="I198" t="s">
        <v>5514</v>
      </c>
      <c r="J198" t="s">
        <v>1169</v>
      </c>
      <c r="K198" t="s">
        <v>23</v>
      </c>
      <c r="L198" t="s">
        <v>24</v>
      </c>
      <c r="M198" t="s">
        <v>5515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5516</v>
      </c>
      <c r="T198" t="s">
        <v>5511</v>
      </c>
    </row>
    <row r="199" spans="1:20" x14ac:dyDescent="0.25">
      <c r="A199" t="s">
        <v>139</v>
      </c>
      <c r="B199" t="s">
        <v>112</v>
      </c>
      <c r="C199">
        <v>66</v>
      </c>
      <c r="D199">
        <v>1</v>
      </c>
      <c r="E199" t="s">
        <v>5517</v>
      </c>
      <c r="F199">
        <v>220</v>
      </c>
      <c r="G199">
        <v>0</v>
      </c>
      <c r="H199" t="s">
        <v>1162</v>
      </c>
      <c r="I199" t="s">
        <v>5518</v>
      </c>
      <c r="J199" t="s">
        <v>61</v>
      </c>
      <c r="K199" t="s">
        <v>23</v>
      </c>
      <c r="L199" t="s">
        <v>24</v>
      </c>
      <c r="M199" t="s">
        <v>5519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5520</v>
      </c>
      <c r="T199" t="s">
        <v>5521</v>
      </c>
    </row>
    <row r="200" spans="1:20" x14ac:dyDescent="0.25">
      <c r="A200" t="s">
        <v>110</v>
      </c>
      <c r="B200" t="s">
        <v>1205</v>
      </c>
      <c r="C200">
        <v>66</v>
      </c>
      <c r="D200">
        <v>1</v>
      </c>
      <c r="E200" t="s">
        <v>5517</v>
      </c>
      <c r="F200">
        <v>220</v>
      </c>
      <c r="G200">
        <v>0</v>
      </c>
      <c r="H200" t="s">
        <v>1162</v>
      </c>
      <c r="I200" t="s">
        <v>5518</v>
      </c>
      <c r="J200" t="s">
        <v>61</v>
      </c>
      <c r="K200" t="s">
        <v>23</v>
      </c>
      <c r="L200" t="s">
        <v>24</v>
      </c>
      <c r="M200" t="s">
        <v>5519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5520</v>
      </c>
      <c r="T200" t="s">
        <v>5521</v>
      </c>
    </row>
    <row r="201" spans="1:20" x14ac:dyDescent="0.25">
      <c r="A201" t="s">
        <v>46</v>
      </c>
      <c r="B201" t="s">
        <v>56</v>
      </c>
      <c r="C201">
        <v>67</v>
      </c>
      <c r="D201">
        <v>1</v>
      </c>
      <c r="E201" t="s">
        <v>5517</v>
      </c>
      <c r="F201">
        <v>220</v>
      </c>
      <c r="G201">
        <v>0</v>
      </c>
      <c r="H201" t="s">
        <v>1162</v>
      </c>
      <c r="I201" t="s">
        <v>5518</v>
      </c>
      <c r="J201" t="s">
        <v>61</v>
      </c>
      <c r="K201" t="s">
        <v>23</v>
      </c>
      <c r="L201" t="s">
        <v>24</v>
      </c>
      <c r="M201" t="s">
        <v>5519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5520</v>
      </c>
      <c r="T201" t="s">
        <v>5521</v>
      </c>
    </row>
    <row r="202" spans="1:20" x14ac:dyDescent="0.25">
      <c r="A202" t="s">
        <v>5153</v>
      </c>
      <c r="B202" t="s">
        <v>5154</v>
      </c>
      <c r="C202">
        <v>0</v>
      </c>
      <c r="D202">
        <v>1</v>
      </c>
      <c r="E202" t="s">
        <v>5522</v>
      </c>
      <c r="F202">
        <v>106</v>
      </c>
      <c r="G202">
        <v>6</v>
      </c>
      <c r="H202" t="s">
        <v>1162</v>
      </c>
      <c r="I202" t="s">
        <v>5523</v>
      </c>
      <c r="J202" t="s">
        <v>65</v>
      </c>
      <c r="K202" t="s">
        <v>23</v>
      </c>
      <c r="L202" t="s">
        <v>24</v>
      </c>
      <c r="M202" t="s">
        <v>5524</v>
      </c>
      <c r="N202" t="s">
        <v>23</v>
      </c>
      <c r="O202" t="s">
        <v>32</v>
      </c>
      <c r="P202" t="s">
        <v>26</v>
      </c>
      <c r="Q202" t="s">
        <v>33</v>
      </c>
      <c r="R202" t="s">
        <v>24</v>
      </c>
      <c r="S202" t="s">
        <v>5525</v>
      </c>
      <c r="T202" t="s">
        <v>5526</v>
      </c>
    </row>
    <row r="203" spans="1:20" x14ac:dyDescent="0.25">
      <c r="A203" t="s">
        <v>139</v>
      </c>
      <c r="B203" t="s">
        <v>112</v>
      </c>
      <c r="C203">
        <v>120</v>
      </c>
      <c r="D203">
        <v>1</v>
      </c>
      <c r="E203" t="s">
        <v>5522</v>
      </c>
      <c r="F203">
        <v>106</v>
      </c>
      <c r="G203">
        <v>6</v>
      </c>
      <c r="H203" t="s">
        <v>1162</v>
      </c>
      <c r="I203" t="s">
        <v>5523</v>
      </c>
      <c r="J203" t="s">
        <v>65</v>
      </c>
      <c r="K203" t="s">
        <v>23</v>
      </c>
      <c r="L203" t="s">
        <v>24</v>
      </c>
      <c r="M203" t="s">
        <v>5524</v>
      </c>
      <c r="N203" t="s">
        <v>23</v>
      </c>
      <c r="O203" t="s">
        <v>32</v>
      </c>
      <c r="P203" t="s">
        <v>26</v>
      </c>
      <c r="Q203" t="s">
        <v>33</v>
      </c>
      <c r="R203" t="s">
        <v>24</v>
      </c>
      <c r="S203" t="s">
        <v>5525</v>
      </c>
      <c r="T203" t="s">
        <v>5526</v>
      </c>
    </row>
    <row r="204" spans="1:20" x14ac:dyDescent="0.25">
      <c r="A204" t="s">
        <v>854</v>
      </c>
      <c r="B204" t="s">
        <v>855</v>
      </c>
      <c r="C204">
        <v>80</v>
      </c>
      <c r="D204">
        <v>3</v>
      </c>
      <c r="E204" t="s">
        <v>5527</v>
      </c>
      <c r="F204">
        <v>269</v>
      </c>
      <c r="G204">
        <v>29</v>
      </c>
      <c r="H204" t="s">
        <v>47</v>
      </c>
      <c r="I204" t="s">
        <v>5528</v>
      </c>
      <c r="J204" t="s">
        <v>5529</v>
      </c>
      <c r="K204" t="s">
        <v>1178</v>
      </c>
      <c r="L204" t="s">
        <v>1262</v>
      </c>
      <c r="M204" t="s">
        <v>5519</v>
      </c>
      <c r="N204" t="s">
        <v>23</v>
      </c>
      <c r="O204" t="s">
        <v>63</v>
      </c>
      <c r="P204" t="s">
        <v>54</v>
      </c>
      <c r="Q204" t="s">
        <v>55</v>
      </c>
      <c r="R204" t="s">
        <v>24</v>
      </c>
      <c r="S204" t="s">
        <v>5530</v>
      </c>
      <c r="T204" t="s">
        <v>5519</v>
      </c>
    </row>
    <row r="205" spans="1:20" x14ac:dyDescent="0.25">
      <c r="A205" t="s">
        <v>854</v>
      </c>
      <c r="B205" t="s">
        <v>855</v>
      </c>
      <c r="C205">
        <v>100</v>
      </c>
      <c r="D205">
        <v>4</v>
      </c>
      <c r="E205" t="s">
        <v>5531</v>
      </c>
      <c r="F205">
        <v>720</v>
      </c>
      <c r="G205">
        <v>20</v>
      </c>
      <c r="H205" t="s">
        <v>47</v>
      </c>
      <c r="I205" t="s">
        <v>5532</v>
      </c>
      <c r="J205" t="s">
        <v>5533</v>
      </c>
      <c r="K205" t="s">
        <v>4224</v>
      </c>
      <c r="L205" t="s">
        <v>5534</v>
      </c>
      <c r="M205" t="s">
        <v>5535</v>
      </c>
      <c r="N205" t="s">
        <v>1338</v>
      </c>
      <c r="O205" t="s">
        <v>1222</v>
      </c>
      <c r="P205" t="s">
        <v>1190</v>
      </c>
      <c r="Q205" t="s">
        <v>1191</v>
      </c>
      <c r="R205" t="s">
        <v>24</v>
      </c>
      <c r="S205" t="s">
        <v>5536</v>
      </c>
      <c r="T205" t="s">
        <v>5537</v>
      </c>
    </row>
    <row r="206" spans="1:20" x14ac:dyDescent="0.25">
      <c r="A206" t="s">
        <v>5153</v>
      </c>
      <c r="B206" t="s">
        <v>5154</v>
      </c>
      <c r="C206">
        <v>0</v>
      </c>
      <c r="D206">
        <v>1</v>
      </c>
      <c r="E206" t="s">
        <v>5538</v>
      </c>
      <c r="F206">
        <v>129</v>
      </c>
      <c r="G206">
        <v>29</v>
      </c>
      <c r="H206" t="s">
        <v>1162</v>
      </c>
      <c r="I206" t="s">
        <v>5539</v>
      </c>
      <c r="J206" t="s">
        <v>337</v>
      </c>
      <c r="K206" t="s">
        <v>23</v>
      </c>
      <c r="L206" t="s">
        <v>24</v>
      </c>
      <c r="M206" t="s">
        <v>5519</v>
      </c>
      <c r="N206" t="s">
        <v>23</v>
      </c>
      <c r="O206" t="s">
        <v>32</v>
      </c>
      <c r="P206" t="s">
        <v>26</v>
      </c>
      <c r="Q206" t="s">
        <v>33</v>
      </c>
      <c r="R206" t="s">
        <v>24</v>
      </c>
      <c r="S206" t="s">
        <v>5540</v>
      </c>
      <c r="T206" t="s">
        <v>5541</v>
      </c>
    </row>
    <row r="207" spans="1:20" x14ac:dyDescent="0.25">
      <c r="A207" t="s">
        <v>110</v>
      </c>
      <c r="B207" t="s">
        <v>146</v>
      </c>
      <c r="C207">
        <v>120</v>
      </c>
      <c r="D207">
        <v>1</v>
      </c>
      <c r="E207" t="s">
        <v>5538</v>
      </c>
      <c r="F207">
        <v>129</v>
      </c>
      <c r="G207">
        <v>29</v>
      </c>
      <c r="H207" t="s">
        <v>1162</v>
      </c>
      <c r="I207" t="s">
        <v>5539</v>
      </c>
      <c r="J207" t="s">
        <v>337</v>
      </c>
      <c r="K207" t="s">
        <v>23</v>
      </c>
      <c r="L207" t="s">
        <v>24</v>
      </c>
      <c r="M207" t="s">
        <v>5519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5540</v>
      </c>
      <c r="T207" t="s">
        <v>5541</v>
      </c>
    </row>
    <row r="208" spans="1:20" x14ac:dyDescent="0.25">
      <c r="A208" t="s">
        <v>150</v>
      </c>
      <c r="B208" t="s">
        <v>151</v>
      </c>
      <c r="C208">
        <v>65</v>
      </c>
      <c r="D208">
        <v>5</v>
      </c>
      <c r="E208" t="s">
        <v>5542</v>
      </c>
      <c r="F208">
        <v>1020</v>
      </c>
      <c r="G208">
        <v>20</v>
      </c>
      <c r="H208" t="s">
        <v>47</v>
      </c>
      <c r="I208" t="s">
        <v>5543</v>
      </c>
      <c r="J208" t="s">
        <v>5544</v>
      </c>
      <c r="K208" t="s">
        <v>4702</v>
      </c>
      <c r="L208" t="s">
        <v>5545</v>
      </c>
      <c r="M208" t="s">
        <v>5546</v>
      </c>
      <c r="N208" t="s">
        <v>1338</v>
      </c>
      <c r="O208" t="s">
        <v>1222</v>
      </c>
      <c r="P208" t="s">
        <v>1190</v>
      </c>
      <c r="Q208" t="s">
        <v>1191</v>
      </c>
      <c r="R208" t="s">
        <v>24</v>
      </c>
      <c r="S208" t="s">
        <v>5547</v>
      </c>
      <c r="T208" t="s">
        <v>5548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5542</v>
      </c>
      <c r="F209">
        <v>1020</v>
      </c>
      <c r="G209">
        <v>20</v>
      </c>
      <c r="H209" t="s">
        <v>47</v>
      </c>
      <c r="I209" t="s">
        <v>5543</v>
      </c>
      <c r="J209" t="s">
        <v>5544</v>
      </c>
      <c r="K209" t="s">
        <v>4702</v>
      </c>
      <c r="L209" t="s">
        <v>5545</v>
      </c>
      <c r="M209" t="s">
        <v>5546</v>
      </c>
      <c r="N209" t="s">
        <v>1338</v>
      </c>
      <c r="O209" t="s">
        <v>1222</v>
      </c>
      <c r="P209" t="s">
        <v>1190</v>
      </c>
      <c r="Q209" t="s">
        <v>1191</v>
      </c>
      <c r="R209" t="s">
        <v>24</v>
      </c>
      <c r="S209" t="s">
        <v>5547</v>
      </c>
      <c r="T209" t="s">
        <v>5548</v>
      </c>
    </row>
    <row r="210" spans="1:20" x14ac:dyDescent="0.25">
      <c r="A210" t="s">
        <v>28</v>
      </c>
      <c r="B210" t="s">
        <v>29</v>
      </c>
      <c r="C210">
        <v>50</v>
      </c>
      <c r="D210">
        <v>2</v>
      </c>
      <c r="E210" t="s">
        <v>5542</v>
      </c>
      <c r="F210">
        <v>1020</v>
      </c>
      <c r="G210">
        <v>20</v>
      </c>
      <c r="H210" t="s">
        <v>47</v>
      </c>
      <c r="I210" t="s">
        <v>5543</v>
      </c>
      <c r="J210" t="s">
        <v>5544</v>
      </c>
      <c r="K210" t="s">
        <v>4702</v>
      </c>
      <c r="L210" t="s">
        <v>5545</v>
      </c>
      <c r="M210" t="s">
        <v>5546</v>
      </c>
      <c r="N210" t="s">
        <v>1338</v>
      </c>
      <c r="O210" t="s">
        <v>1222</v>
      </c>
      <c r="P210" t="s">
        <v>1190</v>
      </c>
      <c r="Q210" t="s">
        <v>1191</v>
      </c>
      <c r="R210" t="s">
        <v>24</v>
      </c>
      <c r="S210" t="s">
        <v>5547</v>
      </c>
      <c r="T210" t="s">
        <v>5548</v>
      </c>
    </row>
    <row r="211" spans="1:20" x14ac:dyDescent="0.25">
      <c r="A211" t="s">
        <v>20</v>
      </c>
      <c r="B211" t="s">
        <v>21</v>
      </c>
      <c r="C211">
        <v>50</v>
      </c>
      <c r="D211">
        <v>2</v>
      </c>
      <c r="E211" t="s">
        <v>5542</v>
      </c>
      <c r="F211">
        <v>1020</v>
      </c>
      <c r="G211">
        <v>20</v>
      </c>
      <c r="H211" t="s">
        <v>47</v>
      </c>
      <c r="I211" t="s">
        <v>5543</v>
      </c>
      <c r="J211" t="s">
        <v>5544</v>
      </c>
      <c r="K211" t="s">
        <v>4702</v>
      </c>
      <c r="L211" t="s">
        <v>5545</v>
      </c>
      <c r="M211" t="s">
        <v>5546</v>
      </c>
      <c r="N211" t="s">
        <v>1338</v>
      </c>
      <c r="O211" t="s">
        <v>1222</v>
      </c>
      <c r="P211" t="s">
        <v>1190</v>
      </c>
      <c r="Q211" t="s">
        <v>1191</v>
      </c>
      <c r="R211" t="s">
        <v>24</v>
      </c>
      <c r="S211" t="s">
        <v>5547</v>
      </c>
      <c r="T211" t="s">
        <v>5549</v>
      </c>
    </row>
    <row r="212" spans="1:20" x14ac:dyDescent="0.25">
      <c r="A212" t="s">
        <v>46</v>
      </c>
      <c r="B212" t="s">
        <v>56</v>
      </c>
      <c r="C212">
        <v>100</v>
      </c>
      <c r="D212">
        <v>10</v>
      </c>
      <c r="E212" t="s">
        <v>5542</v>
      </c>
      <c r="F212">
        <v>1020</v>
      </c>
      <c r="G212">
        <v>20</v>
      </c>
      <c r="H212" t="s">
        <v>47</v>
      </c>
      <c r="I212" t="s">
        <v>5543</v>
      </c>
      <c r="J212" t="s">
        <v>5544</v>
      </c>
      <c r="K212" t="s">
        <v>4702</v>
      </c>
      <c r="L212" t="s">
        <v>5545</v>
      </c>
      <c r="M212" t="s">
        <v>5546</v>
      </c>
      <c r="N212" t="s">
        <v>1338</v>
      </c>
      <c r="O212" t="s">
        <v>1222</v>
      </c>
      <c r="P212" t="s">
        <v>1190</v>
      </c>
      <c r="Q212" t="s">
        <v>1191</v>
      </c>
      <c r="R212" t="s">
        <v>24</v>
      </c>
      <c r="S212" t="s">
        <v>5547</v>
      </c>
      <c r="T212" t="s">
        <v>5549</v>
      </c>
    </row>
    <row r="213" spans="1:20" x14ac:dyDescent="0.25">
      <c r="A213" t="s">
        <v>5153</v>
      </c>
      <c r="B213" t="s">
        <v>5154</v>
      </c>
      <c r="C213">
        <v>0</v>
      </c>
      <c r="D213">
        <v>1</v>
      </c>
      <c r="E213" t="s">
        <v>5550</v>
      </c>
      <c r="F213">
        <v>200</v>
      </c>
      <c r="G213">
        <v>0</v>
      </c>
      <c r="H213" t="s">
        <v>1162</v>
      </c>
      <c r="I213" t="s">
        <v>5029</v>
      </c>
      <c r="J213" t="s">
        <v>360</v>
      </c>
      <c r="K213" t="s">
        <v>23</v>
      </c>
      <c r="L213" t="s">
        <v>24</v>
      </c>
      <c r="M213" t="s">
        <v>5549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5551</v>
      </c>
      <c r="T213" t="s">
        <v>5549</v>
      </c>
    </row>
    <row r="214" spans="1:20" x14ac:dyDescent="0.25">
      <c r="A214" t="s">
        <v>139</v>
      </c>
      <c r="B214" t="s">
        <v>112</v>
      </c>
      <c r="C214">
        <v>120</v>
      </c>
      <c r="D214">
        <v>1</v>
      </c>
      <c r="E214" t="s">
        <v>5550</v>
      </c>
      <c r="F214">
        <v>200</v>
      </c>
      <c r="G214">
        <v>0</v>
      </c>
      <c r="H214" t="s">
        <v>1162</v>
      </c>
      <c r="I214" t="s">
        <v>5029</v>
      </c>
      <c r="J214" t="s">
        <v>360</v>
      </c>
      <c r="K214" t="s">
        <v>23</v>
      </c>
      <c r="L214" t="s">
        <v>24</v>
      </c>
      <c r="M214" t="s">
        <v>5549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5551</v>
      </c>
      <c r="T214" t="s">
        <v>5549</v>
      </c>
    </row>
    <row r="215" spans="1:20" x14ac:dyDescent="0.25">
      <c r="A215" t="s">
        <v>5153</v>
      </c>
      <c r="B215" t="s">
        <v>5154</v>
      </c>
      <c r="C215">
        <v>0</v>
      </c>
      <c r="D215">
        <v>1</v>
      </c>
      <c r="E215" t="s">
        <v>5550</v>
      </c>
      <c r="F215">
        <v>200</v>
      </c>
      <c r="G215">
        <v>0</v>
      </c>
      <c r="H215" t="s">
        <v>1162</v>
      </c>
      <c r="I215" t="s">
        <v>5029</v>
      </c>
      <c r="J215" t="s">
        <v>360</v>
      </c>
      <c r="K215" t="s">
        <v>23</v>
      </c>
      <c r="L215" t="s">
        <v>24</v>
      </c>
      <c r="M215" t="s">
        <v>5549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5551</v>
      </c>
      <c r="T215" t="s">
        <v>5549</v>
      </c>
    </row>
    <row r="216" spans="1:20" x14ac:dyDescent="0.25">
      <c r="A216" t="s">
        <v>46</v>
      </c>
      <c r="B216" t="s">
        <v>56</v>
      </c>
      <c r="C216">
        <v>120</v>
      </c>
      <c r="D216">
        <v>1</v>
      </c>
      <c r="E216" t="s">
        <v>5550</v>
      </c>
      <c r="F216">
        <v>200</v>
      </c>
      <c r="G216">
        <v>0</v>
      </c>
      <c r="H216" t="s">
        <v>1162</v>
      </c>
      <c r="I216" t="s">
        <v>5029</v>
      </c>
      <c r="J216" t="s">
        <v>360</v>
      </c>
      <c r="K216" t="s">
        <v>23</v>
      </c>
      <c r="L216" t="s">
        <v>24</v>
      </c>
      <c r="M216" t="s">
        <v>5549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5551</v>
      </c>
      <c r="T216" t="s">
        <v>5549</v>
      </c>
    </row>
    <row r="217" spans="1:20" x14ac:dyDescent="0.25">
      <c r="A217" t="s">
        <v>5153</v>
      </c>
      <c r="B217" t="s">
        <v>5154</v>
      </c>
      <c r="C217">
        <v>0</v>
      </c>
      <c r="D217">
        <v>1</v>
      </c>
      <c r="E217" t="s">
        <v>5552</v>
      </c>
      <c r="F217">
        <v>200</v>
      </c>
      <c r="G217">
        <v>0</v>
      </c>
      <c r="H217" t="s">
        <v>1162</v>
      </c>
      <c r="I217" t="s">
        <v>1263</v>
      </c>
      <c r="J217" t="s">
        <v>1163</v>
      </c>
      <c r="K217" t="s">
        <v>23</v>
      </c>
      <c r="L217" t="s">
        <v>24</v>
      </c>
      <c r="M217" t="s">
        <v>5553</v>
      </c>
      <c r="N217" t="s">
        <v>23</v>
      </c>
      <c r="O217" t="s">
        <v>307</v>
      </c>
      <c r="P217" t="s">
        <v>26</v>
      </c>
      <c r="Q217" t="s">
        <v>27</v>
      </c>
      <c r="R217" t="s">
        <v>24</v>
      </c>
      <c r="S217" t="s">
        <v>5554</v>
      </c>
      <c r="T217" t="s">
        <v>5553</v>
      </c>
    </row>
    <row r="218" spans="1:20" x14ac:dyDescent="0.25">
      <c r="A218" t="s">
        <v>110</v>
      </c>
      <c r="B218" t="s">
        <v>146</v>
      </c>
      <c r="C218">
        <v>120</v>
      </c>
      <c r="D218">
        <v>1</v>
      </c>
      <c r="E218" t="s">
        <v>5552</v>
      </c>
      <c r="F218">
        <v>200</v>
      </c>
      <c r="G218">
        <v>0</v>
      </c>
      <c r="H218" t="s">
        <v>1162</v>
      </c>
      <c r="I218" t="s">
        <v>1263</v>
      </c>
      <c r="J218" t="s">
        <v>1163</v>
      </c>
      <c r="K218" t="s">
        <v>23</v>
      </c>
      <c r="L218" t="s">
        <v>24</v>
      </c>
      <c r="M218" t="s">
        <v>5553</v>
      </c>
      <c r="N218" t="s">
        <v>23</v>
      </c>
      <c r="O218" t="s">
        <v>307</v>
      </c>
      <c r="P218" t="s">
        <v>26</v>
      </c>
      <c r="Q218" t="s">
        <v>27</v>
      </c>
      <c r="R218" t="s">
        <v>24</v>
      </c>
      <c r="S218" t="s">
        <v>5554</v>
      </c>
      <c r="T218" t="s">
        <v>5553</v>
      </c>
    </row>
    <row r="219" spans="1:20" x14ac:dyDescent="0.25">
      <c r="A219" t="s">
        <v>5153</v>
      </c>
      <c r="B219" t="s">
        <v>5154</v>
      </c>
      <c r="C219">
        <v>0</v>
      </c>
      <c r="D219">
        <v>1</v>
      </c>
      <c r="E219" t="s">
        <v>5552</v>
      </c>
      <c r="F219">
        <v>200</v>
      </c>
      <c r="G219">
        <v>0</v>
      </c>
      <c r="H219" t="s">
        <v>1162</v>
      </c>
      <c r="I219" t="s">
        <v>1263</v>
      </c>
      <c r="J219" t="s">
        <v>1163</v>
      </c>
      <c r="K219" t="s">
        <v>23</v>
      </c>
      <c r="L219" t="s">
        <v>24</v>
      </c>
      <c r="M219" t="s">
        <v>5553</v>
      </c>
      <c r="N219" t="s">
        <v>23</v>
      </c>
      <c r="O219" t="s">
        <v>307</v>
      </c>
      <c r="P219" t="s">
        <v>26</v>
      </c>
      <c r="Q219" t="s">
        <v>27</v>
      </c>
      <c r="R219" t="s">
        <v>24</v>
      </c>
      <c r="S219" t="s">
        <v>5554</v>
      </c>
      <c r="T219" t="s">
        <v>5553</v>
      </c>
    </row>
    <row r="220" spans="1:20" x14ac:dyDescent="0.25">
      <c r="A220" t="s">
        <v>46</v>
      </c>
      <c r="B220" t="s">
        <v>56</v>
      </c>
      <c r="C220">
        <v>120</v>
      </c>
      <c r="D220">
        <v>1</v>
      </c>
      <c r="E220" t="s">
        <v>5552</v>
      </c>
      <c r="F220">
        <v>200</v>
      </c>
      <c r="G220">
        <v>0</v>
      </c>
      <c r="H220" t="s">
        <v>1162</v>
      </c>
      <c r="I220" t="s">
        <v>1263</v>
      </c>
      <c r="J220" t="s">
        <v>1163</v>
      </c>
      <c r="K220" t="s">
        <v>23</v>
      </c>
      <c r="L220" t="s">
        <v>24</v>
      </c>
      <c r="M220" t="s">
        <v>5553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5554</v>
      </c>
      <c r="T220" t="s">
        <v>5553</v>
      </c>
    </row>
    <row r="221" spans="1:20" x14ac:dyDescent="0.25">
      <c r="A221" t="s">
        <v>150</v>
      </c>
      <c r="B221" t="s">
        <v>151</v>
      </c>
      <c r="C221">
        <v>65</v>
      </c>
      <c r="D221">
        <v>15</v>
      </c>
      <c r="E221" t="s">
        <v>5555</v>
      </c>
      <c r="F221">
        <v>1550</v>
      </c>
      <c r="G221">
        <v>50</v>
      </c>
      <c r="H221" t="s">
        <v>1247</v>
      </c>
      <c r="I221" t="s">
        <v>5556</v>
      </c>
      <c r="J221" t="s">
        <v>5557</v>
      </c>
      <c r="K221" t="s">
        <v>3991</v>
      </c>
      <c r="L221" t="s">
        <v>5558</v>
      </c>
      <c r="M221" t="s">
        <v>5559</v>
      </c>
      <c r="N221" t="s">
        <v>1338</v>
      </c>
      <c r="O221" t="s">
        <v>1222</v>
      </c>
      <c r="P221" t="s">
        <v>4334</v>
      </c>
      <c r="Q221" t="s">
        <v>1191</v>
      </c>
      <c r="R221" t="s">
        <v>24</v>
      </c>
      <c r="S221" t="s">
        <v>5560</v>
      </c>
      <c r="T221" t="s">
        <v>5561</v>
      </c>
    </row>
    <row r="222" spans="1:20" x14ac:dyDescent="0.25">
      <c r="A222" t="s">
        <v>46</v>
      </c>
      <c r="B222" t="s">
        <v>56</v>
      </c>
      <c r="C222">
        <v>100</v>
      </c>
      <c r="D222">
        <v>15</v>
      </c>
      <c r="E222" t="s">
        <v>5555</v>
      </c>
      <c r="F222">
        <v>1550</v>
      </c>
      <c r="G222">
        <v>50</v>
      </c>
      <c r="H222" t="s">
        <v>1247</v>
      </c>
      <c r="I222" t="s">
        <v>5556</v>
      </c>
      <c r="J222" t="s">
        <v>5557</v>
      </c>
      <c r="K222" t="s">
        <v>3991</v>
      </c>
      <c r="L222" t="s">
        <v>5558</v>
      </c>
      <c r="M222" t="s">
        <v>5559</v>
      </c>
      <c r="N222" t="s">
        <v>1338</v>
      </c>
      <c r="O222" t="s">
        <v>1222</v>
      </c>
      <c r="P222" t="s">
        <v>4334</v>
      </c>
      <c r="Q222" t="s">
        <v>1191</v>
      </c>
      <c r="R222" t="s">
        <v>24</v>
      </c>
      <c r="S222" t="s">
        <v>5560</v>
      </c>
      <c r="T222" t="s">
        <v>5561</v>
      </c>
    </row>
    <row r="223" spans="1:20" x14ac:dyDescent="0.25">
      <c r="A223" t="s">
        <v>150</v>
      </c>
      <c r="B223" t="s">
        <v>151</v>
      </c>
      <c r="C223">
        <v>65</v>
      </c>
      <c r="D223">
        <v>1</v>
      </c>
      <c r="E223" t="s">
        <v>5562</v>
      </c>
      <c r="F223">
        <v>120</v>
      </c>
      <c r="G223">
        <v>20</v>
      </c>
      <c r="H223" t="s">
        <v>47</v>
      </c>
      <c r="I223" t="s">
        <v>4229</v>
      </c>
      <c r="J223" t="s">
        <v>4230</v>
      </c>
      <c r="K223" t="s">
        <v>1215</v>
      </c>
      <c r="L223" t="s">
        <v>4231</v>
      </c>
      <c r="M223" t="s">
        <v>5563</v>
      </c>
      <c r="N223" t="s">
        <v>1338</v>
      </c>
      <c r="O223" t="s">
        <v>1222</v>
      </c>
      <c r="P223" t="s">
        <v>1190</v>
      </c>
      <c r="Q223" t="s">
        <v>1191</v>
      </c>
      <c r="R223" t="s">
        <v>24</v>
      </c>
      <c r="S223" t="s">
        <v>5564</v>
      </c>
      <c r="T223" t="s">
        <v>5565</v>
      </c>
    </row>
    <row r="224" spans="1:20" x14ac:dyDescent="0.25">
      <c r="A224" t="s">
        <v>46</v>
      </c>
      <c r="B224" t="s">
        <v>56</v>
      </c>
      <c r="C224">
        <v>100</v>
      </c>
      <c r="D224">
        <v>1</v>
      </c>
      <c r="E224" t="s">
        <v>5562</v>
      </c>
      <c r="F224">
        <v>120</v>
      </c>
      <c r="G224">
        <v>20</v>
      </c>
      <c r="H224" t="s">
        <v>47</v>
      </c>
      <c r="I224" t="s">
        <v>4229</v>
      </c>
      <c r="J224" t="s">
        <v>4230</v>
      </c>
      <c r="K224" t="s">
        <v>1215</v>
      </c>
      <c r="L224" t="s">
        <v>4231</v>
      </c>
      <c r="M224" t="s">
        <v>5563</v>
      </c>
      <c r="N224" t="s">
        <v>1338</v>
      </c>
      <c r="O224" t="s">
        <v>1222</v>
      </c>
      <c r="P224" t="s">
        <v>1190</v>
      </c>
      <c r="Q224" t="s">
        <v>1191</v>
      </c>
      <c r="R224" t="s">
        <v>24</v>
      </c>
      <c r="S224" t="s">
        <v>5564</v>
      </c>
      <c r="T224" t="s">
        <v>5565</v>
      </c>
    </row>
    <row r="225" spans="1:20" x14ac:dyDescent="0.25">
      <c r="A225" t="s">
        <v>3771</v>
      </c>
      <c r="B225" t="s">
        <v>3772</v>
      </c>
      <c r="C225">
        <v>100</v>
      </c>
      <c r="D225">
        <v>3</v>
      </c>
      <c r="E225" t="s">
        <v>5566</v>
      </c>
      <c r="F225">
        <v>280</v>
      </c>
      <c r="G225">
        <v>30</v>
      </c>
      <c r="H225" t="s">
        <v>47</v>
      </c>
      <c r="I225" t="s">
        <v>4056</v>
      </c>
      <c r="J225" t="s">
        <v>4057</v>
      </c>
      <c r="K225" t="s">
        <v>1199</v>
      </c>
      <c r="L225" t="s">
        <v>4058</v>
      </c>
      <c r="M225" t="s">
        <v>5567</v>
      </c>
      <c r="N225" t="s">
        <v>1338</v>
      </c>
      <c r="O225" t="s">
        <v>1189</v>
      </c>
      <c r="P225" t="s">
        <v>1190</v>
      </c>
      <c r="Q225" t="s">
        <v>27</v>
      </c>
      <c r="R225" t="s">
        <v>24</v>
      </c>
      <c r="S225" t="s">
        <v>5568</v>
      </c>
      <c r="T225" t="s">
        <v>5567</v>
      </c>
    </row>
    <row r="226" spans="1:20" x14ac:dyDescent="0.25">
      <c r="A226" t="s">
        <v>150</v>
      </c>
      <c r="B226" t="s">
        <v>151</v>
      </c>
      <c r="C226">
        <v>65</v>
      </c>
      <c r="D226">
        <v>1</v>
      </c>
      <c r="E226" t="s">
        <v>5569</v>
      </c>
      <c r="F226">
        <v>120</v>
      </c>
      <c r="G226">
        <v>20</v>
      </c>
      <c r="H226" t="s">
        <v>47</v>
      </c>
      <c r="I226" t="s">
        <v>5570</v>
      </c>
      <c r="J226" t="s">
        <v>5571</v>
      </c>
      <c r="K226" t="s">
        <v>4478</v>
      </c>
      <c r="L226" t="s">
        <v>5572</v>
      </c>
      <c r="M226" t="s">
        <v>5573</v>
      </c>
      <c r="N226" t="s">
        <v>1338</v>
      </c>
      <c r="O226" t="s">
        <v>1222</v>
      </c>
      <c r="P226" t="s">
        <v>1190</v>
      </c>
      <c r="Q226" t="s">
        <v>1191</v>
      </c>
      <c r="R226" t="s">
        <v>24</v>
      </c>
      <c r="S226" t="s">
        <v>5574</v>
      </c>
      <c r="T226" t="s">
        <v>5575</v>
      </c>
    </row>
    <row r="227" spans="1:20" x14ac:dyDescent="0.25">
      <c r="A227" t="s">
        <v>46</v>
      </c>
      <c r="B227" t="s">
        <v>56</v>
      </c>
      <c r="C227">
        <v>100</v>
      </c>
      <c r="D227">
        <v>1</v>
      </c>
      <c r="E227" t="s">
        <v>5569</v>
      </c>
      <c r="F227">
        <v>120</v>
      </c>
      <c r="G227">
        <v>20</v>
      </c>
      <c r="H227" t="s">
        <v>47</v>
      </c>
      <c r="I227" t="s">
        <v>5570</v>
      </c>
      <c r="J227" t="s">
        <v>5571</v>
      </c>
      <c r="K227" t="s">
        <v>4478</v>
      </c>
      <c r="L227" t="s">
        <v>5572</v>
      </c>
      <c r="M227" t="s">
        <v>5573</v>
      </c>
      <c r="N227" t="s">
        <v>1338</v>
      </c>
      <c r="O227" t="s">
        <v>1222</v>
      </c>
      <c r="P227" t="s">
        <v>1190</v>
      </c>
      <c r="Q227" t="s">
        <v>1191</v>
      </c>
      <c r="R227" t="s">
        <v>24</v>
      </c>
      <c r="S227" t="s">
        <v>5574</v>
      </c>
      <c r="T227" t="s">
        <v>5575</v>
      </c>
    </row>
    <row r="228" spans="1:20" x14ac:dyDescent="0.25">
      <c r="A228" t="s">
        <v>3691</v>
      </c>
      <c r="B228" t="s">
        <v>3692</v>
      </c>
      <c r="C228">
        <v>100</v>
      </c>
      <c r="D228">
        <v>3</v>
      </c>
      <c r="E228" t="s">
        <v>5576</v>
      </c>
      <c r="F228">
        <v>270</v>
      </c>
      <c r="G228">
        <v>20</v>
      </c>
      <c r="H228" t="s">
        <v>47</v>
      </c>
      <c r="I228" t="s">
        <v>5577</v>
      </c>
      <c r="J228" t="s">
        <v>5578</v>
      </c>
      <c r="K228" t="s">
        <v>5579</v>
      </c>
      <c r="L228" t="s">
        <v>5580</v>
      </c>
      <c r="M228" t="s">
        <v>5573</v>
      </c>
      <c r="N228" t="s">
        <v>1338</v>
      </c>
      <c r="O228" t="s">
        <v>1222</v>
      </c>
      <c r="P228" t="s">
        <v>1190</v>
      </c>
      <c r="Q228" t="s">
        <v>1191</v>
      </c>
      <c r="R228" t="s">
        <v>24</v>
      </c>
      <c r="S228" t="s">
        <v>5581</v>
      </c>
      <c r="T228" t="s">
        <v>5582</v>
      </c>
    </row>
    <row r="229" spans="1:20" x14ac:dyDescent="0.25">
      <c r="A229" t="s">
        <v>3691</v>
      </c>
      <c r="B229" t="s">
        <v>3692</v>
      </c>
      <c r="C229">
        <v>100</v>
      </c>
      <c r="D229">
        <v>3</v>
      </c>
      <c r="E229" t="s">
        <v>5583</v>
      </c>
      <c r="F229">
        <v>270</v>
      </c>
      <c r="G229">
        <v>20</v>
      </c>
      <c r="H229" t="s">
        <v>47</v>
      </c>
      <c r="I229" t="s">
        <v>5584</v>
      </c>
      <c r="J229" t="s">
        <v>5585</v>
      </c>
      <c r="K229" t="s">
        <v>5586</v>
      </c>
      <c r="L229" t="s">
        <v>5587</v>
      </c>
      <c r="M229" t="s">
        <v>5573</v>
      </c>
      <c r="N229" t="s">
        <v>1338</v>
      </c>
      <c r="O229" t="s">
        <v>1222</v>
      </c>
      <c r="P229" t="s">
        <v>1190</v>
      </c>
      <c r="Q229" t="s">
        <v>1191</v>
      </c>
      <c r="R229" t="s">
        <v>24</v>
      </c>
      <c r="S229" t="s">
        <v>5588</v>
      </c>
      <c r="T229" t="s">
        <v>5589</v>
      </c>
    </row>
    <row r="230" spans="1:20" x14ac:dyDescent="0.25">
      <c r="A230" t="s">
        <v>3691</v>
      </c>
      <c r="B230" t="s">
        <v>3692</v>
      </c>
      <c r="C230">
        <v>100</v>
      </c>
      <c r="D230">
        <v>3</v>
      </c>
      <c r="E230" t="s">
        <v>5590</v>
      </c>
      <c r="F230">
        <v>270</v>
      </c>
      <c r="G230">
        <v>20</v>
      </c>
      <c r="H230" t="s">
        <v>47</v>
      </c>
      <c r="I230" t="s">
        <v>5591</v>
      </c>
      <c r="J230" t="s">
        <v>5592</v>
      </c>
      <c r="K230" t="s">
        <v>5593</v>
      </c>
      <c r="L230" t="s">
        <v>5594</v>
      </c>
      <c r="M230" t="s">
        <v>5573</v>
      </c>
      <c r="N230" t="s">
        <v>1338</v>
      </c>
      <c r="O230" t="s">
        <v>1222</v>
      </c>
      <c r="P230" t="s">
        <v>1190</v>
      </c>
      <c r="Q230" t="s">
        <v>1191</v>
      </c>
      <c r="R230" t="s">
        <v>24</v>
      </c>
      <c r="S230" t="s">
        <v>5595</v>
      </c>
      <c r="T230" t="s">
        <v>5596</v>
      </c>
    </row>
    <row r="231" spans="1:20" x14ac:dyDescent="0.25">
      <c r="A231" t="s">
        <v>186</v>
      </c>
      <c r="B231" t="s">
        <v>187</v>
      </c>
      <c r="C231">
        <v>65</v>
      </c>
      <c r="D231">
        <v>7</v>
      </c>
      <c r="E231" t="s">
        <v>5531</v>
      </c>
      <c r="F231">
        <v>720</v>
      </c>
      <c r="G231">
        <v>20</v>
      </c>
      <c r="H231" t="s">
        <v>47</v>
      </c>
      <c r="I231" t="s">
        <v>5532</v>
      </c>
      <c r="J231" t="s">
        <v>5533</v>
      </c>
      <c r="K231" t="s">
        <v>4224</v>
      </c>
      <c r="L231" t="s">
        <v>5534</v>
      </c>
      <c r="M231" t="s">
        <v>5535</v>
      </c>
      <c r="N231" t="s">
        <v>1338</v>
      </c>
      <c r="O231" t="s">
        <v>1222</v>
      </c>
      <c r="P231" t="s">
        <v>1190</v>
      </c>
      <c r="Q231" t="s">
        <v>1191</v>
      </c>
      <c r="R231" t="s">
        <v>24</v>
      </c>
      <c r="S231" t="s">
        <v>5536</v>
      </c>
      <c r="T231" t="s">
        <v>5597</v>
      </c>
    </row>
    <row r="232" spans="1:20" x14ac:dyDescent="0.25">
      <c r="A232" t="s">
        <v>46</v>
      </c>
      <c r="B232" t="s">
        <v>56</v>
      </c>
      <c r="C232">
        <v>100</v>
      </c>
      <c r="D232">
        <v>3</v>
      </c>
      <c r="E232" t="s">
        <v>5531</v>
      </c>
      <c r="F232">
        <v>720</v>
      </c>
      <c r="G232">
        <v>20</v>
      </c>
      <c r="H232" t="s">
        <v>47</v>
      </c>
      <c r="I232" t="s">
        <v>5532</v>
      </c>
      <c r="J232" t="s">
        <v>5533</v>
      </c>
      <c r="K232" t="s">
        <v>4224</v>
      </c>
      <c r="L232" t="s">
        <v>5534</v>
      </c>
      <c r="M232" t="s">
        <v>5535</v>
      </c>
      <c r="N232" t="s">
        <v>1338</v>
      </c>
      <c r="O232" t="s">
        <v>1222</v>
      </c>
      <c r="P232" t="s">
        <v>1190</v>
      </c>
      <c r="Q232" t="s">
        <v>1191</v>
      </c>
      <c r="R232" t="s">
        <v>24</v>
      </c>
      <c r="S232" t="s">
        <v>5536</v>
      </c>
      <c r="T232" t="s">
        <v>5597</v>
      </c>
    </row>
    <row r="233" spans="1:20" x14ac:dyDescent="0.25">
      <c r="A233" t="s">
        <v>46</v>
      </c>
      <c r="B233" t="s">
        <v>56</v>
      </c>
      <c r="C233">
        <v>66.333333333333329</v>
      </c>
      <c r="D233">
        <v>3</v>
      </c>
      <c r="E233" t="s">
        <v>5598</v>
      </c>
      <c r="F233">
        <v>227</v>
      </c>
      <c r="G233">
        <v>29</v>
      </c>
      <c r="H233" t="s">
        <v>22</v>
      </c>
      <c r="I233" t="s">
        <v>3959</v>
      </c>
      <c r="J233" t="s">
        <v>4364</v>
      </c>
      <c r="K233" t="s">
        <v>1331</v>
      </c>
      <c r="L233" t="s">
        <v>4367</v>
      </c>
      <c r="M233" t="s">
        <v>5599</v>
      </c>
      <c r="N233" t="s">
        <v>23</v>
      </c>
      <c r="O233" t="s">
        <v>53</v>
      </c>
      <c r="P233" t="s">
        <v>54</v>
      </c>
      <c r="Q233" t="s">
        <v>55</v>
      </c>
      <c r="R233" t="s">
        <v>24</v>
      </c>
      <c r="S233" t="s">
        <v>5600</v>
      </c>
      <c r="T233" t="s">
        <v>5601</v>
      </c>
    </row>
    <row r="234" spans="1:20" x14ac:dyDescent="0.25">
      <c r="A234" t="s">
        <v>150</v>
      </c>
      <c r="B234" t="s">
        <v>151</v>
      </c>
      <c r="C234">
        <v>65</v>
      </c>
      <c r="D234">
        <v>1</v>
      </c>
      <c r="E234" t="s">
        <v>5602</v>
      </c>
      <c r="F234">
        <v>330</v>
      </c>
      <c r="G234">
        <v>30</v>
      </c>
      <c r="H234" t="s">
        <v>47</v>
      </c>
      <c r="I234" t="s">
        <v>5603</v>
      </c>
      <c r="J234" t="s">
        <v>5604</v>
      </c>
      <c r="K234" t="s">
        <v>1230</v>
      </c>
      <c r="L234" t="s">
        <v>5605</v>
      </c>
      <c r="M234" t="s">
        <v>5606</v>
      </c>
      <c r="N234" t="s">
        <v>1338</v>
      </c>
      <c r="O234" t="s">
        <v>1189</v>
      </c>
      <c r="P234" t="s">
        <v>1190</v>
      </c>
      <c r="Q234" t="s">
        <v>27</v>
      </c>
      <c r="R234" t="s">
        <v>24</v>
      </c>
      <c r="S234" t="s">
        <v>5607</v>
      </c>
      <c r="T234" t="s">
        <v>5606</v>
      </c>
    </row>
    <row r="235" spans="1:20" x14ac:dyDescent="0.25">
      <c r="A235" t="s">
        <v>36</v>
      </c>
      <c r="B235" t="s">
        <v>37</v>
      </c>
      <c r="C235">
        <v>65</v>
      </c>
      <c r="D235">
        <v>2</v>
      </c>
      <c r="E235" t="s">
        <v>5602</v>
      </c>
      <c r="F235">
        <v>330</v>
      </c>
      <c r="G235">
        <v>30</v>
      </c>
      <c r="H235" t="s">
        <v>47</v>
      </c>
      <c r="I235" t="s">
        <v>5603</v>
      </c>
      <c r="J235" t="s">
        <v>5604</v>
      </c>
      <c r="K235" t="s">
        <v>1230</v>
      </c>
      <c r="L235" t="s">
        <v>5605</v>
      </c>
      <c r="M235" t="s">
        <v>5606</v>
      </c>
      <c r="N235" t="s">
        <v>1338</v>
      </c>
      <c r="O235" t="s">
        <v>1189</v>
      </c>
      <c r="P235" t="s">
        <v>1190</v>
      </c>
      <c r="Q235" t="s">
        <v>27</v>
      </c>
      <c r="R235" t="s">
        <v>24</v>
      </c>
      <c r="S235" t="s">
        <v>5607</v>
      </c>
      <c r="T235" t="s">
        <v>5606</v>
      </c>
    </row>
    <row r="236" spans="1:20" x14ac:dyDescent="0.25">
      <c r="A236" t="s">
        <v>46</v>
      </c>
      <c r="B236" t="s">
        <v>56</v>
      </c>
      <c r="C236">
        <v>100</v>
      </c>
      <c r="D236">
        <v>3</v>
      </c>
      <c r="E236" t="s">
        <v>5602</v>
      </c>
      <c r="F236">
        <v>330</v>
      </c>
      <c r="G236">
        <v>30</v>
      </c>
      <c r="H236" t="s">
        <v>47</v>
      </c>
      <c r="I236" t="s">
        <v>5603</v>
      </c>
      <c r="J236" t="s">
        <v>5604</v>
      </c>
      <c r="K236" t="s">
        <v>1230</v>
      </c>
      <c r="L236" t="s">
        <v>5605</v>
      </c>
      <c r="M236" t="s">
        <v>5606</v>
      </c>
      <c r="N236" t="s">
        <v>1338</v>
      </c>
      <c r="O236" t="s">
        <v>1189</v>
      </c>
      <c r="P236" t="s">
        <v>1190</v>
      </c>
      <c r="Q236" t="s">
        <v>27</v>
      </c>
      <c r="R236" t="s">
        <v>24</v>
      </c>
      <c r="S236" t="s">
        <v>5607</v>
      </c>
      <c r="T236" t="s">
        <v>5606</v>
      </c>
    </row>
    <row r="237" spans="1:20" x14ac:dyDescent="0.25">
      <c r="A237" t="s">
        <v>3728</v>
      </c>
      <c r="B237" t="s">
        <v>3729</v>
      </c>
      <c r="C237">
        <v>100</v>
      </c>
      <c r="D237">
        <v>1</v>
      </c>
      <c r="E237" t="s">
        <v>5608</v>
      </c>
      <c r="F237">
        <v>120</v>
      </c>
      <c r="G237">
        <v>20</v>
      </c>
      <c r="H237" t="s">
        <v>47</v>
      </c>
      <c r="I237" t="s">
        <v>5609</v>
      </c>
      <c r="J237" t="s">
        <v>5610</v>
      </c>
      <c r="K237" t="s">
        <v>1192</v>
      </c>
      <c r="L237" t="s">
        <v>5611</v>
      </c>
      <c r="M237" t="s">
        <v>5612</v>
      </c>
      <c r="N237" t="s">
        <v>1338</v>
      </c>
      <c r="O237" t="s">
        <v>1222</v>
      </c>
      <c r="P237" t="s">
        <v>1190</v>
      </c>
      <c r="Q237" t="s">
        <v>1191</v>
      </c>
      <c r="R237" t="s">
        <v>24</v>
      </c>
      <c r="S237" t="s">
        <v>5613</v>
      </c>
      <c r="T237" t="s">
        <v>5614</v>
      </c>
    </row>
    <row r="238" spans="1:20" x14ac:dyDescent="0.25">
      <c r="A238" t="s">
        <v>150</v>
      </c>
      <c r="B238" t="s">
        <v>151</v>
      </c>
      <c r="C238">
        <v>65</v>
      </c>
      <c r="D238">
        <v>1</v>
      </c>
      <c r="E238" t="s">
        <v>5608</v>
      </c>
      <c r="F238">
        <v>120</v>
      </c>
      <c r="G238">
        <v>20</v>
      </c>
      <c r="H238" t="s">
        <v>47</v>
      </c>
      <c r="I238" t="s">
        <v>5609</v>
      </c>
      <c r="J238" t="s">
        <v>5610</v>
      </c>
      <c r="K238" t="s">
        <v>1192</v>
      </c>
      <c r="L238" t="s">
        <v>5611</v>
      </c>
      <c r="M238" t="s">
        <v>5612</v>
      </c>
      <c r="N238" t="s">
        <v>1338</v>
      </c>
      <c r="O238" t="s">
        <v>1222</v>
      </c>
      <c r="P238" t="s">
        <v>1190</v>
      </c>
      <c r="Q238" t="s">
        <v>1191</v>
      </c>
      <c r="R238" t="s">
        <v>24</v>
      </c>
      <c r="S238" t="s">
        <v>5613</v>
      </c>
      <c r="T238" t="s">
        <v>5614</v>
      </c>
    </row>
    <row r="239" spans="1:20" x14ac:dyDescent="0.25">
      <c r="A239" t="s">
        <v>5153</v>
      </c>
      <c r="B239" t="s">
        <v>5154</v>
      </c>
      <c r="C239">
        <v>0</v>
      </c>
      <c r="D239">
        <v>3</v>
      </c>
      <c r="E239" t="s">
        <v>5615</v>
      </c>
      <c r="F239">
        <v>295</v>
      </c>
      <c r="G239">
        <v>0</v>
      </c>
      <c r="H239" t="s">
        <v>1162</v>
      </c>
      <c r="I239" t="s">
        <v>3004</v>
      </c>
      <c r="J239" t="s">
        <v>3005</v>
      </c>
      <c r="K239" t="s">
        <v>23</v>
      </c>
      <c r="L239" t="s">
        <v>24</v>
      </c>
      <c r="M239" t="s">
        <v>5614</v>
      </c>
      <c r="N239" t="s">
        <v>23</v>
      </c>
      <c r="O239" t="s">
        <v>32</v>
      </c>
      <c r="P239" t="s">
        <v>26</v>
      </c>
      <c r="Q239" t="s">
        <v>33</v>
      </c>
      <c r="R239" t="s">
        <v>24</v>
      </c>
      <c r="S239" t="s">
        <v>5616</v>
      </c>
      <c r="T239" t="s">
        <v>5617</v>
      </c>
    </row>
    <row r="240" spans="1:20" x14ac:dyDescent="0.25">
      <c r="A240" t="s">
        <v>110</v>
      </c>
      <c r="B240" t="s">
        <v>146</v>
      </c>
      <c r="C240">
        <v>120</v>
      </c>
      <c r="D240">
        <v>3</v>
      </c>
      <c r="E240" t="s">
        <v>5615</v>
      </c>
      <c r="F240">
        <v>295</v>
      </c>
      <c r="G240">
        <v>0</v>
      </c>
      <c r="H240" t="s">
        <v>1162</v>
      </c>
      <c r="I240" t="s">
        <v>3004</v>
      </c>
      <c r="J240" t="s">
        <v>3005</v>
      </c>
      <c r="K240" t="s">
        <v>23</v>
      </c>
      <c r="L240" t="s">
        <v>24</v>
      </c>
      <c r="M240" t="s">
        <v>5614</v>
      </c>
      <c r="N240" t="s">
        <v>23</v>
      </c>
      <c r="O240" t="s">
        <v>32</v>
      </c>
      <c r="P240" t="s">
        <v>26</v>
      </c>
      <c r="Q240" t="s">
        <v>33</v>
      </c>
      <c r="R240" t="s">
        <v>24</v>
      </c>
      <c r="S240" t="s">
        <v>5616</v>
      </c>
      <c r="T240" t="s">
        <v>5617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5618</v>
      </c>
      <c r="F241">
        <v>230</v>
      </c>
      <c r="G241">
        <v>30</v>
      </c>
      <c r="H241" t="s">
        <v>47</v>
      </c>
      <c r="I241" t="s">
        <v>5619</v>
      </c>
      <c r="J241" t="s">
        <v>5620</v>
      </c>
      <c r="K241" t="s">
        <v>5103</v>
      </c>
      <c r="L241" t="s">
        <v>5621</v>
      </c>
      <c r="M241" t="s">
        <v>5622</v>
      </c>
      <c r="N241" t="s">
        <v>1338</v>
      </c>
      <c r="O241" t="s">
        <v>1189</v>
      </c>
      <c r="P241" t="s">
        <v>1190</v>
      </c>
      <c r="Q241" t="s">
        <v>27</v>
      </c>
      <c r="R241" t="s">
        <v>24</v>
      </c>
      <c r="S241" t="s">
        <v>5623</v>
      </c>
      <c r="T241" t="s">
        <v>5622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5618</v>
      </c>
      <c r="F242">
        <v>230</v>
      </c>
      <c r="G242">
        <v>30</v>
      </c>
      <c r="H242" t="s">
        <v>47</v>
      </c>
      <c r="I242" t="s">
        <v>5619</v>
      </c>
      <c r="J242" t="s">
        <v>5620</v>
      </c>
      <c r="K242" t="s">
        <v>5103</v>
      </c>
      <c r="L242" t="s">
        <v>5621</v>
      </c>
      <c r="M242" t="s">
        <v>5622</v>
      </c>
      <c r="N242" t="s">
        <v>1338</v>
      </c>
      <c r="O242" t="s">
        <v>1189</v>
      </c>
      <c r="P242" t="s">
        <v>1190</v>
      </c>
      <c r="Q242" t="s">
        <v>27</v>
      </c>
      <c r="R242" t="s">
        <v>24</v>
      </c>
      <c r="S242" t="s">
        <v>5623</v>
      </c>
      <c r="T242" t="s">
        <v>5622</v>
      </c>
    </row>
    <row r="243" spans="1:20" x14ac:dyDescent="0.25">
      <c r="A243" t="s">
        <v>46</v>
      </c>
      <c r="B243" t="s">
        <v>56</v>
      </c>
      <c r="C243">
        <v>100</v>
      </c>
      <c r="D243">
        <v>2</v>
      </c>
      <c r="E243" t="s">
        <v>5618</v>
      </c>
      <c r="F243">
        <v>230</v>
      </c>
      <c r="G243">
        <v>30</v>
      </c>
      <c r="H243" t="s">
        <v>47</v>
      </c>
      <c r="I243" t="s">
        <v>5619</v>
      </c>
      <c r="J243" t="s">
        <v>5620</v>
      </c>
      <c r="K243" t="s">
        <v>5103</v>
      </c>
      <c r="L243" t="s">
        <v>5621</v>
      </c>
      <c r="M243" t="s">
        <v>5622</v>
      </c>
      <c r="N243" t="s">
        <v>1338</v>
      </c>
      <c r="O243" t="s">
        <v>1189</v>
      </c>
      <c r="P243" t="s">
        <v>1190</v>
      </c>
      <c r="Q243" t="s">
        <v>27</v>
      </c>
      <c r="R243" t="s">
        <v>24</v>
      </c>
      <c r="S243" t="s">
        <v>5623</v>
      </c>
      <c r="T243" t="s">
        <v>5622</v>
      </c>
    </row>
    <row r="244" spans="1:20" x14ac:dyDescent="0.25">
      <c r="A244" t="s">
        <v>46</v>
      </c>
      <c r="B244" t="s">
        <v>56</v>
      </c>
      <c r="C244">
        <v>66.333333333333329</v>
      </c>
      <c r="D244">
        <v>3</v>
      </c>
      <c r="E244" t="s">
        <v>5624</v>
      </c>
      <c r="F244">
        <v>573.20000000000005</v>
      </c>
      <c r="G244">
        <v>7</v>
      </c>
      <c r="H244" t="s">
        <v>684</v>
      </c>
      <c r="I244" t="s">
        <v>2985</v>
      </c>
      <c r="J244" t="s">
        <v>2986</v>
      </c>
      <c r="K244" t="s">
        <v>2682</v>
      </c>
      <c r="L244" t="s">
        <v>2987</v>
      </c>
      <c r="M244" t="s">
        <v>5546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5625</v>
      </c>
      <c r="T244" t="s">
        <v>5546</v>
      </c>
    </row>
    <row r="245" spans="1:20" x14ac:dyDescent="0.25">
      <c r="A245" t="s">
        <v>46</v>
      </c>
      <c r="B245" t="s">
        <v>56</v>
      </c>
      <c r="C245">
        <v>66.333333333333329</v>
      </c>
      <c r="D245">
        <v>3</v>
      </c>
      <c r="E245" t="s">
        <v>5624</v>
      </c>
      <c r="F245">
        <v>573.20000000000005</v>
      </c>
      <c r="G245">
        <v>7</v>
      </c>
      <c r="H245" t="s">
        <v>684</v>
      </c>
      <c r="I245" t="s">
        <v>2985</v>
      </c>
      <c r="J245" t="s">
        <v>2986</v>
      </c>
      <c r="K245" t="s">
        <v>2682</v>
      </c>
      <c r="L245" t="s">
        <v>2987</v>
      </c>
      <c r="M245" t="s">
        <v>5546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5625</v>
      </c>
      <c r="T245" t="s">
        <v>5546</v>
      </c>
    </row>
    <row r="246" spans="1:20" x14ac:dyDescent="0.25">
      <c r="A246" t="s">
        <v>139</v>
      </c>
      <c r="B246" t="s">
        <v>4236</v>
      </c>
      <c r="C246">
        <v>78.37</v>
      </c>
      <c r="D246">
        <v>1</v>
      </c>
      <c r="E246" t="s">
        <v>5624</v>
      </c>
      <c r="F246">
        <v>573.20000000000005</v>
      </c>
      <c r="G246">
        <v>7</v>
      </c>
      <c r="H246" t="s">
        <v>684</v>
      </c>
      <c r="I246" t="s">
        <v>2985</v>
      </c>
      <c r="J246" t="s">
        <v>2986</v>
      </c>
      <c r="K246" t="s">
        <v>2682</v>
      </c>
      <c r="L246" t="s">
        <v>2987</v>
      </c>
      <c r="M246" t="s">
        <v>5546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5625</v>
      </c>
      <c r="T246" t="s">
        <v>5546</v>
      </c>
    </row>
    <row r="247" spans="1:20" x14ac:dyDescent="0.25">
      <c r="A247" t="s">
        <v>150</v>
      </c>
      <c r="B247" t="s">
        <v>151</v>
      </c>
      <c r="C247">
        <v>65</v>
      </c>
      <c r="D247">
        <v>2</v>
      </c>
      <c r="E247" t="s">
        <v>5626</v>
      </c>
      <c r="F247">
        <v>220</v>
      </c>
      <c r="G247">
        <v>20</v>
      </c>
      <c r="H247" t="s">
        <v>47</v>
      </c>
      <c r="I247" t="s">
        <v>5627</v>
      </c>
      <c r="J247" t="s">
        <v>5628</v>
      </c>
      <c r="K247" t="s">
        <v>2733</v>
      </c>
      <c r="L247" t="s">
        <v>5629</v>
      </c>
      <c r="M247" t="s">
        <v>5630</v>
      </c>
      <c r="N247" t="s">
        <v>1338</v>
      </c>
      <c r="O247" t="s">
        <v>1222</v>
      </c>
      <c r="P247" t="s">
        <v>1190</v>
      </c>
      <c r="Q247" t="s">
        <v>1191</v>
      </c>
      <c r="R247" t="s">
        <v>24</v>
      </c>
      <c r="S247" t="s">
        <v>5631</v>
      </c>
      <c r="T247" t="s">
        <v>5535</v>
      </c>
    </row>
    <row r="248" spans="1:20" x14ac:dyDescent="0.25">
      <c r="A248" t="s">
        <v>46</v>
      </c>
      <c r="B248" t="s">
        <v>56</v>
      </c>
      <c r="C248">
        <v>100</v>
      </c>
      <c r="D248">
        <v>2</v>
      </c>
      <c r="E248" t="s">
        <v>5626</v>
      </c>
      <c r="F248">
        <v>220</v>
      </c>
      <c r="G248">
        <v>20</v>
      </c>
      <c r="H248" t="s">
        <v>47</v>
      </c>
      <c r="I248" t="s">
        <v>5627</v>
      </c>
      <c r="J248" t="s">
        <v>5628</v>
      </c>
      <c r="K248" t="s">
        <v>2733</v>
      </c>
      <c r="L248" t="s">
        <v>5629</v>
      </c>
      <c r="M248" t="s">
        <v>5630</v>
      </c>
      <c r="N248" t="s">
        <v>1338</v>
      </c>
      <c r="O248" t="s">
        <v>1222</v>
      </c>
      <c r="P248" t="s">
        <v>1190</v>
      </c>
      <c r="Q248" t="s">
        <v>1191</v>
      </c>
      <c r="R248" t="s">
        <v>24</v>
      </c>
      <c r="S248" t="s">
        <v>5631</v>
      </c>
      <c r="T248" t="s">
        <v>5535</v>
      </c>
    </row>
    <row r="249" spans="1:20" x14ac:dyDescent="0.25">
      <c r="A249" t="s">
        <v>5153</v>
      </c>
      <c r="B249" t="s">
        <v>5154</v>
      </c>
      <c r="C249">
        <v>0</v>
      </c>
      <c r="D249">
        <v>2</v>
      </c>
      <c r="E249" t="s">
        <v>5632</v>
      </c>
      <c r="F249">
        <v>395</v>
      </c>
      <c r="G249">
        <v>0</v>
      </c>
      <c r="H249" t="s">
        <v>1162</v>
      </c>
      <c r="I249" t="s">
        <v>1276</v>
      </c>
      <c r="J249" t="s">
        <v>339</v>
      </c>
      <c r="K249" t="s">
        <v>23</v>
      </c>
      <c r="L249" t="s">
        <v>24</v>
      </c>
      <c r="M249" t="s">
        <v>5535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5633</v>
      </c>
      <c r="T249" t="s">
        <v>5535</v>
      </c>
    </row>
    <row r="250" spans="1:20" x14ac:dyDescent="0.25">
      <c r="A250" t="s">
        <v>46</v>
      </c>
      <c r="B250" t="s">
        <v>56</v>
      </c>
      <c r="C250">
        <v>120</v>
      </c>
      <c r="D250">
        <v>2</v>
      </c>
      <c r="E250" t="s">
        <v>5632</v>
      </c>
      <c r="F250">
        <v>395</v>
      </c>
      <c r="G250">
        <v>0</v>
      </c>
      <c r="H250" t="s">
        <v>1162</v>
      </c>
      <c r="I250" t="s">
        <v>1276</v>
      </c>
      <c r="J250" t="s">
        <v>339</v>
      </c>
      <c r="K250" t="s">
        <v>23</v>
      </c>
      <c r="L250" t="s">
        <v>24</v>
      </c>
      <c r="M250" t="s">
        <v>5535</v>
      </c>
      <c r="N250" t="s">
        <v>23</v>
      </c>
      <c r="O250" t="s">
        <v>307</v>
      </c>
      <c r="P250" t="s">
        <v>26</v>
      </c>
      <c r="Q250" t="s">
        <v>27</v>
      </c>
      <c r="R250" t="s">
        <v>24</v>
      </c>
      <c r="S250" t="s">
        <v>5633</v>
      </c>
      <c r="T250" t="s">
        <v>5535</v>
      </c>
    </row>
    <row r="251" spans="1:20" x14ac:dyDescent="0.25">
      <c r="A251" t="s">
        <v>5153</v>
      </c>
      <c r="B251" t="s">
        <v>5154</v>
      </c>
      <c r="C251">
        <v>0</v>
      </c>
      <c r="D251">
        <v>2</v>
      </c>
      <c r="E251" t="s">
        <v>5632</v>
      </c>
      <c r="F251">
        <v>395</v>
      </c>
      <c r="G251">
        <v>0</v>
      </c>
      <c r="H251" t="s">
        <v>1162</v>
      </c>
      <c r="I251" t="s">
        <v>1276</v>
      </c>
      <c r="J251" t="s">
        <v>339</v>
      </c>
      <c r="K251" t="s">
        <v>23</v>
      </c>
      <c r="L251" t="s">
        <v>24</v>
      </c>
      <c r="M251" t="s">
        <v>5535</v>
      </c>
      <c r="N251" t="s">
        <v>23</v>
      </c>
      <c r="O251" t="s">
        <v>307</v>
      </c>
      <c r="P251" t="s">
        <v>26</v>
      </c>
      <c r="Q251" t="s">
        <v>27</v>
      </c>
      <c r="R251" t="s">
        <v>24</v>
      </c>
      <c r="S251" t="s">
        <v>5633</v>
      </c>
      <c r="T251" t="s">
        <v>5535</v>
      </c>
    </row>
    <row r="252" spans="1:20" x14ac:dyDescent="0.25">
      <c r="A252" t="s">
        <v>139</v>
      </c>
      <c r="B252" t="s">
        <v>112</v>
      </c>
      <c r="C252">
        <v>120</v>
      </c>
      <c r="D252">
        <v>2</v>
      </c>
      <c r="E252" t="s">
        <v>5632</v>
      </c>
      <c r="F252">
        <v>395</v>
      </c>
      <c r="G252">
        <v>0</v>
      </c>
      <c r="H252" t="s">
        <v>1162</v>
      </c>
      <c r="I252" t="s">
        <v>1276</v>
      </c>
      <c r="J252" t="s">
        <v>339</v>
      </c>
      <c r="K252" t="s">
        <v>23</v>
      </c>
      <c r="L252" t="s">
        <v>24</v>
      </c>
      <c r="M252" t="s">
        <v>5535</v>
      </c>
      <c r="N252" t="s">
        <v>23</v>
      </c>
      <c r="O252" t="s">
        <v>307</v>
      </c>
      <c r="P252" t="s">
        <v>26</v>
      </c>
      <c r="Q252" t="s">
        <v>27</v>
      </c>
      <c r="R252" t="s">
        <v>24</v>
      </c>
      <c r="S252" t="s">
        <v>5633</v>
      </c>
      <c r="T252" t="s">
        <v>5535</v>
      </c>
    </row>
    <row r="253" spans="1:20" x14ac:dyDescent="0.25">
      <c r="A253" t="s">
        <v>34</v>
      </c>
      <c r="B253" t="s">
        <v>35</v>
      </c>
      <c r="C253">
        <v>65</v>
      </c>
      <c r="D253">
        <v>4</v>
      </c>
      <c r="E253" t="s">
        <v>5634</v>
      </c>
      <c r="F253">
        <v>1035</v>
      </c>
      <c r="G253">
        <v>20</v>
      </c>
      <c r="H253" t="s">
        <v>47</v>
      </c>
      <c r="I253" t="s">
        <v>5635</v>
      </c>
      <c r="J253" t="s">
        <v>5636</v>
      </c>
      <c r="K253" t="s">
        <v>3991</v>
      </c>
      <c r="L253" t="s">
        <v>5637</v>
      </c>
      <c r="M253" t="s">
        <v>5638</v>
      </c>
      <c r="N253" t="s">
        <v>1338</v>
      </c>
      <c r="O253" t="s">
        <v>1222</v>
      </c>
      <c r="P253" t="s">
        <v>1190</v>
      </c>
      <c r="Q253" t="s">
        <v>1191</v>
      </c>
      <c r="R253" t="s">
        <v>24</v>
      </c>
      <c r="S253" t="s">
        <v>5639</v>
      </c>
      <c r="T253" t="s">
        <v>5573</v>
      </c>
    </row>
    <row r="254" spans="1:20" x14ac:dyDescent="0.25">
      <c r="A254" t="s">
        <v>186</v>
      </c>
      <c r="B254" t="s">
        <v>187</v>
      </c>
      <c r="C254">
        <v>65</v>
      </c>
      <c r="D254">
        <v>1</v>
      </c>
      <c r="E254" t="s">
        <v>5634</v>
      </c>
      <c r="F254">
        <v>1035</v>
      </c>
      <c r="G254">
        <v>20</v>
      </c>
      <c r="H254" t="s">
        <v>47</v>
      </c>
      <c r="I254" t="s">
        <v>5635</v>
      </c>
      <c r="J254" t="s">
        <v>5636</v>
      </c>
      <c r="K254" t="s">
        <v>3991</v>
      </c>
      <c r="L254" t="s">
        <v>5637</v>
      </c>
      <c r="M254" t="s">
        <v>5638</v>
      </c>
      <c r="N254" t="s">
        <v>1338</v>
      </c>
      <c r="O254" t="s">
        <v>1222</v>
      </c>
      <c r="P254" t="s">
        <v>1190</v>
      </c>
      <c r="Q254" t="s">
        <v>1191</v>
      </c>
      <c r="R254" t="s">
        <v>24</v>
      </c>
      <c r="S254" t="s">
        <v>5639</v>
      </c>
      <c r="T254" t="s">
        <v>5573</v>
      </c>
    </row>
    <row r="255" spans="1:20" x14ac:dyDescent="0.25">
      <c r="A255" t="s">
        <v>150</v>
      </c>
      <c r="B255" t="s">
        <v>151</v>
      </c>
      <c r="C255">
        <v>65</v>
      </c>
      <c r="D255">
        <v>5</v>
      </c>
      <c r="E255" t="s">
        <v>5634</v>
      </c>
      <c r="F255">
        <v>1035</v>
      </c>
      <c r="G255">
        <v>20</v>
      </c>
      <c r="H255" t="s">
        <v>47</v>
      </c>
      <c r="I255" t="s">
        <v>5635</v>
      </c>
      <c r="J255" t="s">
        <v>5636</v>
      </c>
      <c r="K255" t="s">
        <v>3991</v>
      </c>
      <c r="L255" t="s">
        <v>5637</v>
      </c>
      <c r="M255" t="s">
        <v>5638</v>
      </c>
      <c r="N255" t="s">
        <v>1338</v>
      </c>
      <c r="O255" t="s">
        <v>1222</v>
      </c>
      <c r="P255" t="s">
        <v>1190</v>
      </c>
      <c r="Q255" t="s">
        <v>1191</v>
      </c>
      <c r="R255" t="s">
        <v>24</v>
      </c>
      <c r="S255" t="s">
        <v>5639</v>
      </c>
      <c r="T255" t="s">
        <v>5573</v>
      </c>
    </row>
    <row r="256" spans="1:20" x14ac:dyDescent="0.25">
      <c r="A256" t="s">
        <v>46</v>
      </c>
      <c r="B256" t="s">
        <v>56</v>
      </c>
      <c r="C256">
        <v>100</v>
      </c>
      <c r="D256">
        <v>10</v>
      </c>
      <c r="E256" t="s">
        <v>5634</v>
      </c>
      <c r="F256">
        <v>1035</v>
      </c>
      <c r="G256">
        <v>20</v>
      </c>
      <c r="H256" t="s">
        <v>47</v>
      </c>
      <c r="I256" t="s">
        <v>5635</v>
      </c>
      <c r="J256" t="s">
        <v>5636</v>
      </c>
      <c r="K256" t="s">
        <v>3991</v>
      </c>
      <c r="L256" t="s">
        <v>5637</v>
      </c>
      <c r="M256" t="s">
        <v>5638</v>
      </c>
      <c r="N256" t="s">
        <v>1338</v>
      </c>
      <c r="O256" t="s">
        <v>1222</v>
      </c>
      <c r="P256" t="s">
        <v>1190</v>
      </c>
      <c r="Q256" t="s">
        <v>1191</v>
      </c>
      <c r="R256" t="s">
        <v>24</v>
      </c>
      <c r="S256" t="s">
        <v>5639</v>
      </c>
      <c r="T256" t="s">
        <v>5573</v>
      </c>
    </row>
    <row r="257" spans="1:20" x14ac:dyDescent="0.25">
      <c r="A257" t="s">
        <v>150</v>
      </c>
      <c r="B257" t="s">
        <v>151</v>
      </c>
      <c r="C257">
        <v>65</v>
      </c>
      <c r="D257">
        <v>1</v>
      </c>
      <c r="E257" t="s">
        <v>5640</v>
      </c>
      <c r="F257">
        <v>120</v>
      </c>
      <c r="G257">
        <v>20</v>
      </c>
      <c r="H257" t="s">
        <v>47</v>
      </c>
      <c r="I257" t="s">
        <v>5641</v>
      </c>
      <c r="J257" t="s">
        <v>5642</v>
      </c>
      <c r="K257" t="s">
        <v>5643</v>
      </c>
      <c r="L257" t="s">
        <v>5644</v>
      </c>
      <c r="M257" t="s">
        <v>5645</v>
      </c>
      <c r="N257" t="s">
        <v>1338</v>
      </c>
      <c r="O257" t="s">
        <v>1222</v>
      </c>
      <c r="P257" t="s">
        <v>1190</v>
      </c>
      <c r="Q257" t="s">
        <v>1191</v>
      </c>
      <c r="R257" t="s">
        <v>24</v>
      </c>
      <c r="S257" t="s">
        <v>5646</v>
      </c>
      <c r="T257" t="s">
        <v>5647</v>
      </c>
    </row>
    <row r="258" spans="1:20" x14ac:dyDescent="0.25">
      <c r="A258" t="s">
        <v>46</v>
      </c>
      <c r="B258" t="s">
        <v>56</v>
      </c>
      <c r="C258">
        <v>100</v>
      </c>
      <c r="D258">
        <v>1</v>
      </c>
      <c r="E258" t="s">
        <v>5640</v>
      </c>
      <c r="F258">
        <v>120</v>
      </c>
      <c r="G258">
        <v>20</v>
      </c>
      <c r="H258" t="s">
        <v>47</v>
      </c>
      <c r="I258" t="s">
        <v>5641</v>
      </c>
      <c r="J258" t="s">
        <v>5642</v>
      </c>
      <c r="K258" t="s">
        <v>5643</v>
      </c>
      <c r="L258" t="s">
        <v>5644</v>
      </c>
      <c r="M258" t="s">
        <v>5645</v>
      </c>
      <c r="N258" t="s">
        <v>1338</v>
      </c>
      <c r="O258" t="s">
        <v>1222</v>
      </c>
      <c r="P258" t="s">
        <v>1190</v>
      </c>
      <c r="Q258" t="s">
        <v>1191</v>
      </c>
      <c r="R258" t="s">
        <v>24</v>
      </c>
      <c r="S258" t="s">
        <v>5646</v>
      </c>
      <c r="T258" t="s">
        <v>5647</v>
      </c>
    </row>
    <row r="259" spans="1:20" x14ac:dyDescent="0.25">
      <c r="A259" t="s">
        <v>5153</v>
      </c>
      <c r="B259" t="s">
        <v>5154</v>
      </c>
      <c r="C259">
        <v>0</v>
      </c>
      <c r="D259">
        <v>1</v>
      </c>
      <c r="E259" t="s">
        <v>5648</v>
      </c>
      <c r="F259">
        <v>106</v>
      </c>
      <c r="G259">
        <v>6</v>
      </c>
      <c r="H259" t="s">
        <v>1162</v>
      </c>
      <c r="I259" t="s">
        <v>5649</v>
      </c>
      <c r="J259" t="s">
        <v>329</v>
      </c>
      <c r="K259" t="s">
        <v>23</v>
      </c>
      <c r="L259" t="s">
        <v>24</v>
      </c>
      <c r="M259" t="s">
        <v>5650</v>
      </c>
      <c r="N259" t="s">
        <v>23</v>
      </c>
      <c r="O259" t="s">
        <v>307</v>
      </c>
      <c r="P259" t="s">
        <v>26</v>
      </c>
      <c r="Q259" t="s">
        <v>27</v>
      </c>
      <c r="R259" t="s">
        <v>24</v>
      </c>
      <c r="S259" t="s">
        <v>5651</v>
      </c>
      <c r="T259" t="s">
        <v>5650</v>
      </c>
    </row>
    <row r="260" spans="1:20" x14ac:dyDescent="0.25">
      <c r="A260" t="s">
        <v>110</v>
      </c>
      <c r="B260" t="s">
        <v>146</v>
      </c>
      <c r="C260">
        <v>120</v>
      </c>
      <c r="D260">
        <v>1</v>
      </c>
      <c r="E260" t="s">
        <v>5648</v>
      </c>
      <c r="F260">
        <v>106</v>
      </c>
      <c r="G260">
        <v>6</v>
      </c>
      <c r="H260" t="s">
        <v>1162</v>
      </c>
      <c r="I260" t="s">
        <v>5649</v>
      </c>
      <c r="J260" t="s">
        <v>329</v>
      </c>
      <c r="K260" t="s">
        <v>23</v>
      </c>
      <c r="L260" t="s">
        <v>24</v>
      </c>
      <c r="M260" t="s">
        <v>5650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5651</v>
      </c>
      <c r="T260" t="s">
        <v>5650</v>
      </c>
    </row>
    <row r="261" spans="1:20" x14ac:dyDescent="0.25">
      <c r="A261" t="s">
        <v>186</v>
      </c>
      <c r="B261" t="s">
        <v>187</v>
      </c>
      <c r="C261">
        <v>65</v>
      </c>
      <c r="D261">
        <v>1</v>
      </c>
      <c r="E261" t="s">
        <v>5652</v>
      </c>
      <c r="F261">
        <v>130</v>
      </c>
      <c r="G261">
        <v>30</v>
      </c>
      <c r="H261" t="s">
        <v>47</v>
      </c>
      <c r="I261" t="s">
        <v>5653</v>
      </c>
      <c r="J261" t="s">
        <v>5654</v>
      </c>
      <c r="K261" t="s">
        <v>5655</v>
      </c>
      <c r="L261" t="s">
        <v>5656</v>
      </c>
      <c r="M261" t="s">
        <v>5657</v>
      </c>
      <c r="N261" t="s">
        <v>1338</v>
      </c>
      <c r="O261" t="s">
        <v>1189</v>
      </c>
      <c r="P261" t="s">
        <v>1190</v>
      </c>
      <c r="Q261" t="s">
        <v>27</v>
      </c>
      <c r="R261" t="s">
        <v>24</v>
      </c>
      <c r="S261" t="s">
        <v>5658</v>
      </c>
      <c r="T261" t="s">
        <v>5657</v>
      </c>
    </row>
    <row r="262" spans="1:20" x14ac:dyDescent="0.25">
      <c r="A262" t="s">
        <v>3771</v>
      </c>
      <c r="B262" t="s">
        <v>3772</v>
      </c>
      <c r="C262">
        <v>100</v>
      </c>
      <c r="D262">
        <v>1</v>
      </c>
      <c r="E262" t="s">
        <v>5652</v>
      </c>
      <c r="F262">
        <v>130</v>
      </c>
      <c r="G262">
        <v>30</v>
      </c>
      <c r="H262" t="s">
        <v>47</v>
      </c>
      <c r="I262" t="s">
        <v>5653</v>
      </c>
      <c r="J262" t="s">
        <v>5654</v>
      </c>
      <c r="K262" t="s">
        <v>5655</v>
      </c>
      <c r="L262" t="s">
        <v>5656</v>
      </c>
      <c r="M262" t="s">
        <v>5657</v>
      </c>
      <c r="N262" t="s">
        <v>1338</v>
      </c>
      <c r="O262" t="s">
        <v>1189</v>
      </c>
      <c r="P262" t="s">
        <v>1190</v>
      </c>
      <c r="Q262" t="s">
        <v>27</v>
      </c>
      <c r="R262" t="s">
        <v>24</v>
      </c>
      <c r="S262" t="s">
        <v>5658</v>
      </c>
      <c r="T262" t="s">
        <v>5657</v>
      </c>
    </row>
    <row r="263" spans="1:20" x14ac:dyDescent="0.25">
      <c r="A263" t="s">
        <v>186</v>
      </c>
      <c r="B263" t="s">
        <v>187</v>
      </c>
      <c r="C263">
        <v>65</v>
      </c>
      <c r="D263">
        <v>1</v>
      </c>
      <c r="E263" t="s">
        <v>5659</v>
      </c>
      <c r="F263">
        <v>120</v>
      </c>
      <c r="G263">
        <v>20</v>
      </c>
      <c r="H263" t="s">
        <v>47</v>
      </c>
      <c r="I263" t="s">
        <v>5660</v>
      </c>
      <c r="J263" t="s">
        <v>5661</v>
      </c>
      <c r="K263" t="s">
        <v>1215</v>
      </c>
      <c r="L263" t="s">
        <v>5662</v>
      </c>
      <c r="M263" t="s">
        <v>5663</v>
      </c>
      <c r="N263" t="s">
        <v>1338</v>
      </c>
      <c r="O263" t="s">
        <v>1222</v>
      </c>
      <c r="P263" t="s">
        <v>1190</v>
      </c>
      <c r="Q263" t="s">
        <v>1191</v>
      </c>
      <c r="R263" t="s">
        <v>24</v>
      </c>
      <c r="S263" t="s">
        <v>5664</v>
      </c>
      <c r="T263" t="s">
        <v>5665</v>
      </c>
    </row>
    <row r="264" spans="1:20" x14ac:dyDescent="0.25">
      <c r="A264" t="s">
        <v>46</v>
      </c>
      <c r="B264" t="s">
        <v>56</v>
      </c>
      <c r="C264">
        <v>100</v>
      </c>
      <c r="D264">
        <v>1</v>
      </c>
      <c r="E264" t="s">
        <v>5659</v>
      </c>
      <c r="F264">
        <v>120</v>
      </c>
      <c r="G264">
        <v>20</v>
      </c>
      <c r="H264" t="s">
        <v>47</v>
      </c>
      <c r="I264" t="s">
        <v>5660</v>
      </c>
      <c r="J264" t="s">
        <v>5661</v>
      </c>
      <c r="K264" t="s">
        <v>1215</v>
      </c>
      <c r="L264" t="s">
        <v>5662</v>
      </c>
      <c r="M264" t="s">
        <v>5663</v>
      </c>
      <c r="N264" t="s">
        <v>1338</v>
      </c>
      <c r="O264" t="s">
        <v>1222</v>
      </c>
      <c r="P264" t="s">
        <v>1190</v>
      </c>
      <c r="Q264" t="s">
        <v>1191</v>
      </c>
      <c r="R264" t="s">
        <v>24</v>
      </c>
      <c r="S264" t="s">
        <v>5664</v>
      </c>
      <c r="T264" t="s">
        <v>5665</v>
      </c>
    </row>
    <row r="265" spans="1:20" x14ac:dyDescent="0.25">
      <c r="A265" t="s">
        <v>46</v>
      </c>
      <c r="B265" t="s">
        <v>56</v>
      </c>
      <c r="C265">
        <v>66.333333333333329</v>
      </c>
      <c r="D265">
        <v>3</v>
      </c>
      <c r="E265" t="s">
        <v>5666</v>
      </c>
      <c r="F265">
        <v>1296</v>
      </c>
      <c r="G265">
        <v>96</v>
      </c>
      <c r="H265" t="s">
        <v>47</v>
      </c>
      <c r="I265" t="s">
        <v>5667</v>
      </c>
      <c r="J265" t="s">
        <v>5668</v>
      </c>
      <c r="K265" t="s">
        <v>5669</v>
      </c>
      <c r="L265" t="s">
        <v>5670</v>
      </c>
      <c r="M265" t="s">
        <v>5665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5671</v>
      </c>
      <c r="T265" t="s">
        <v>5665</v>
      </c>
    </row>
    <row r="266" spans="1:20" x14ac:dyDescent="0.25">
      <c r="A266" t="s">
        <v>46</v>
      </c>
      <c r="B266" t="s">
        <v>56</v>
      </c>
      <c r="C266">
        <v>66.333333333333329</v>
      </c>
      <c r="D266">
        <v>3</v>
      </c>
      <c r="E266" t="s">
        <v>5666</v>
      </c>
      <c r="F266">
        <v>1296</v>
      </c>
      <c r="G266">
        <v>96</v>
      </c>
      <c r="H266" t="s">
        <v>47</v>
      </c>
      <c r="I266" t="s">
        <v>5667</v>
      </c>
      <c r="J266" t="s">
        <v>5668</v>
      </c>
      <c r="K266" t="s">
        <v>5669</v>
      </c>
      <c r="L266" t="s">
        <v>5670</v>
      </c>
      <c r="M266" t="s">
        <v>5665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5671</v>
      </c>
      <c r="T266" t="s">
        <v>5665</v>
      </c>
    </row>
    <row r="267" spans="1:20" x14ac:dyDescent="0.25">
      <c r="A267" t="s">
        <v>46</v>
      </c>
      <c r="B267" t="s">
        <v>56</v>
      </c>
      <c r="C267">
        <v>66.333333333333329</v>
      </c>
      <c r="D267">
        <v>3</v>
      </c>
      <c r="E267" t="s">
        <v>5666</v>
      </c>
      <c r="F267">
        <v>1296</v>
      </c>
      <c r="G267">
        <v>96</v>
      </c>
      <c r="H267" t="s">
        <v>47</v>
      </c>
      <c r="I267" t="s">
        <v>5667</v>
      </c>
      <c r="J267" t="s">
        <v>5668</v>
      </c>
      <c r="K267" t="s">
        <v>5669</v>
      </c>
      <c r="L267" t="s">
        <v>5670</v>
      </c>
      <c r="M267" t="s">
        <v>5665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5671</v>
      </c>
      <c r="T267" t="s">
        <v>5665</v>
      </c>
    </row>
    <row r="268" spans="1:20" x14ac:dyDescent="0.25">
      <c r="A268" t="s">
        <v>46</v>
      </c>
      <c r="B268" t="s">
        <v>56</v>
      </c>
      <c r="C268">
        <v>66.333333333333329</v>
      </c>
      <c r="D268">
        <v>3</v>
      </c>
      <c r="E268" t="s">
        <v>5666</v>
      </c>
      <c r="F268">
        <v>1296</v>
      </c>
      <c r="G268">
        <v>96</v>
      </c>
      <c r="H268" t="s">
        <v>47</v>
      </c>
      <c r="I268" t="s">
        <v>5667</v>
      </c>
      <c r="J268" t="s">
        <v>5668</v>
      </c>
      <c r="K268" t="s">
        <v>5669</v>
      </c>
      <c r="L268" t="s">
        <v>5670</v>
      </c>
      <c r="M268" t="s">
        <v>5665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5671</v>
      </c>
      <c r="T268" t="s">
        <v>5665</v>
      </c>
    </row>
    <row r="269" spans="1:20" x14ac:dyDescent="0.25">
      <c r="A269" t="s">
        <v>46</v>
      </c>
      <c r="B269" t="s">
        <v>56</v>
      </c>
      <c r="C269">
        <v>66.333333333333329</v>
      </c>
      <c r="D269">
        <v>3</v>
      </c>
      <c r="E269" t="s">
        <v>5666</v>
      </c>
      <c r="F269">
        <v>1296</v>
      </c>
      <c r="G269">
        <v>96</v>
      </c>
      <c r="H269" t="s">
        <v>47</v>
      </c>
      <c r="I269" t="s">
        <v>5667</v>
      </c>
      <c r="J269" t="s">
        <v>5668</v>
      </c>
      <c r="K269" t="s">
        <v>5669</v>
      </c>
      <c r="L269" t="s">
        <v>5670</v>
      </c>
      <c r="M269" t="s">
        <v>5665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5671</v>
      </c>
      <c r="T269" t="s">
        <v>5665</v>
      </c>
    </row>
    <row r="270" spans="1:20" x14ac:dyDescent="0.25">
      <c r="A270" t="s">
        <v>46</v>
      </c>
      <c r="B270" t="s">
        <v>56</v>
      </c>
      <c r="C270">
        <v>66.333333333333329</v>
      </c>
      <c r="D270">
        <v>3</v>
      </c>
      <c r="E270" t="s">
        <v>5666</v>
      </c>
      <c r="F270">
        <v>1296</v>
      </c>
      <c r="G270">
        <v>96</v>
      </c>
      <c r="H270" t="s">
        <v>47</v>
      </c>
      <c r="I270" t="s">
        <v>5667</v>
      </c>
      <c r="J270" t="s">
        <v>5668</v>
      </c>
      <c r="K270" t="s">
        <v>5669</v>
      </c>
      <c r="L270" t="s">
        <v>5670</v>
      </c>
      <c r="M270" t="s">
        <v>5665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5671</v>
      </c>
      <c r="T270" t="s">
        <v>5665</v>
      </c>
    </row>
    <row r="271" spans="1:20" x14ac:dyDescent="0.25">
      <c r="A271" t="s">
        <v>4529</v>
      </c>
      <c r="B271" t="s">
        <v>4530</v>
      </c>
      <c r="C271">
        <v>50</v>
      </c>
      <c r="D271">
        <v>1</v>
      </c>
      <c r="E271" t="s">
        <v>5672</v>
      </c>
      <c r="F271">
        <v>220</v>
      </c>
      <c r="G271">
        <v>20</v>
      </c>
      <c r="H271" t="s">
        <v>47</v>
      </c>
      <c r="I271" t="s">
        <v>5673</v>
      </c>
      <c r="J271" t="s">
        <v>5674</v>
      </c>
      <c r="K271" t="s">
        <v>562</v>
      </c>
      <c r="L271" t="s">
        <v>5675</v>
      </c>
      <c r="M271" t="s">
        <v>5676</v>
      </c>
      <c r="N271" t="s">
        <v>1338</v>
      </c>
      <c r="O271" t="s">
        <v>1222</v>
      </c>
      <c r="P271" t="s">
        <v>1190</v>
      </c>
      <c r="Q271" t="s">
        <v>1191</v>
      </c>
      <c r="R271" t="s">
        <v>24</v>
      </c>
      <c r="S271" t="s">
        <v>5677</v>
      </c>
      <c r="T271" t="s">
        <v>5678</v>
      </c>
    </row>
    <row r="272" spans="1:20" x14ac:dyDescent="0.25">
      <c r="A272" t="s">
        <v>186</v>
      </c>
      <c r="B272" t="s">
        <v>187</v>
      </c>
      <c r="C272">
        <v>65</v>
      </c>
      <c r="D272">
        <v>1</v>
      </c>
      <c r="E272" t="s">
        <v>5672</v>
      </c>
      <c r="F272">
        <v>220</v>
      </c>
      <c r="G272">
        <v>20</v>
      </c>
      <c r="H272" t="s">
        <v>47</v>
      </c>
      <c r="I272" t="s">
        <v>5673</v>
      </c>
      <c r="J272" t="s">
        <v>5674</v>
      </c>
      <c r="K272" t="s">
        <v>562</v>
      </c>
      <c r="L272" t="s">
        <v>5675</v>
      </c>
      <c r="M272" t="s">
        <v>5676</v>
      </c>
      <c r="N272" t="s">
        <v>1338</v>
      </c>
      <c r="O272" t="s">
        <v>1222</v>
      </c>
      <c r="P272" t="s">
        <v>1190</v>
      </c>
      <c r="Q272" t="s">
        <v>1191</v>
      </c>
      <c r="R272" t="s">
        <v>24</v>
      </c>
      <c r="S272" t="s">
        <v>5677</v>
      </c>
      <c r="T272" t="s">
        <v>5678</v>
      </c>
    </row>
    <row r="273" spans="1:20" x14ac:dyDescent="0.25">
      <c r="A273" t="s">
        <v>46</v>
      </c>
      <c r="B273" t="s">
        <v>56</v>
      </c>
      <c r="C273">
        <v>100</v>
      </c>
      <c r="D273">
        <v>2</v>
      </c>
      <c r="E273" t="s">
        <v>5672</v>
      </c>
      <c r="F273">
        <v>220</v>
      </c>
      <c r="G273">
        <v>20</v>
      </c>
      <c r="H273" t="s">
        <v>47</v>
      </c>
      <c r="I273" t="s">
        <v>5673</v>
      </c>
      <c r="J273" t="s">
        <v>5674</v>
      </c>
      <c r="K273" t="s">
        <v>562</v>
      </c>
      <c r="L273" t="s">
        <v>5675</v>
      </c>
      <c r="M273" t="s">
        <v>5676</v>
      </c>
      <c r="N273" t="s">
        <v>1338</v>
      </c>
      <c r="O273" t="s">
        <v>1222</v>
      </c>
      <c r="P273" t="s">
        <v>1190</v>
      </c>
      <c r="Q273" t="s">
        <v>1191</v>
      </c>
      <c r="R273" t="s">
        <v>24</v>
      </c>
      <c r="S273" t="s">
        <v>5677</v>
      </c>
      <c r="T273" t="s">
        <v>5678</v>
      </c>
    </row>
    <row r="274" spans="1:20" x14ac:dyDescent="0.25">
      <c r="A274" t="s">
        <v>3728</v>
      </c>
      <c r="B274" t="s">
        <v>3729</v>
      </c>
      <c r="C274">
        <v>100</v>
      </c>
      <c r="D274">
        <v>2</v>
      </c>
      <c r="E274" t="s">
        <v>5679</v>
      </c>
      <c r="F274">
        <v>530</v>
      </c>
      <c r="G274">
        <v>30</v>
      </c>
      <c r="H274" t="s">
        <v>47</v>
      </c>
      <c r="I274" t="s">
        <v>5680</v>
      </c>
      <c r="J274" t="s">
        <v>5681</v>
      </c>
      <c r="K274" t="s">
        <v>1171</v>
      </c>
      <c r="L274" t="s">
        <v>5682</v>
      </c>
      <c r="M274" t="s">
        <v>5683</v>
      </c>
      <c r="N274" t="s">
        <v>1338</v>
      </c>
      <c r="O274" t="s">
        <v>1189</v>
      </c>
      <c r="P274" t="s">
        <v>1190</v>
      </c>
      <c r="Q274" t="s">
        <v>27</v>
      </c>
      <c r="R274" t="s">
        <v>24</v>
      </c>
      <c r="S274" t="s">
        <v>5684</v>
      </c>
      <c r="T274" t="s">
        <v>5683</v>
      </c>
    </row>
    <row r="275" spans="1:20" x14ac:dyDescent="0.25">
      <c r="A275" t="s">
        <v>854</v>
      </c>
      <c r="B275" t="s">
        <v>855</v>
      </c>
      <c r="C275">
        <v>100</v>
      </c>
      <c r="D275">
        <v>2</v>
      </c>
      <c r="E275" t="s">
        <v>5679</v>
      </c>
      <c r="F275">
        <v>530</v>
      </c>
      <c r="G275">
        <v>30</v>
      </c>
      <c r="H275" t="s">
        <v>47</v>
      </c>
      <c r="I275" t="s">
        <v>5680</v>
      </c>
      <c r="J275" t="s">
        <v>5681</v>
      </c>
      <c r="K275" t="s">
        <v>1171</v>
      </c>
      <c r="L275" t="s">
        <v>5682</v>
      </c>
      <c r="M275" t="s">
        <v>5683</v>
      </c>
      <c r="N275" t="s">
        <v>1338</v>
      </c>
      <c r="O275" t="s">
        <v>1189</v>
      </c>
      <c r="P275" t="s">
        <v>1190</v>
      </c>
      <c r="Q275" t="s">
        <v>27</v>
      </c>
      <c r="R275" t="s">
        <v>24</v>
      </c>
      <c r="S275" t="s">
        <v>5684</v>
      </c>
      <c r="T275" t="s">
        <v>5683</v>
      </c>
    </row>
    <row r="276" spans="1:20" x14ac:dyDescent="0.25">
      <c r="A276" t="s">
        <v>254</v>
      </c>
      <c r="B276" t="s">
        <v>255</v>
      </c>
      <c r="C276">
        <v>100</v>
      </c>
      <c r="D276">
        <v>2</v>
      </c>
      <c r="E276" t="s">
        <v>5679</v>
      </c>
      <c r="F276">
        <v>530</v>
      </c>
      <c r="G276">
        <v>30</v>
      </c>
      <c r="H276" t="s">
        <v>47</v>
      </c>
      <c r="I276" t="s">
        <v>5680</v>
      </c>
      <c r="J276" t="s">
        <v>5681</v>
      </c>
      <c r="K276" t="s">
        <v>1171</v>
      </c>
      <c r="L276" t="s">
        <v>5682</v>
      </c>
      <c r="M276" t="s">
        <v>5683</v>
      </c>
      <c r="N276" t="s">
        <v>1338</v>
      </c>
      <c r="O276" t="s">
        <v>1189</v>
      </c>
      <c r="P276" t="s">
        <v>1190</v>
      </c>
      <c r="Q276" t="s">
        <v>27</v>
      </c>
      <c r="R276" t="s">
        <v>24</v>
      </c>
      <c r="S276" t="s">
        <v>5684</v>
      </c>
      <c r="T276" t="s">
        <v>5683</v>
      </c>
    </row>
    <row r="277" spans="1:20" x14ac:dyDescent="0.25">
      <c r="A277" t="s">
        <v>186</v>
      </c>
      <c r="B277" t="s">
        <v>187</v>
      </c>
      <c r="C277">
        <v>65</v>
      </c>
      <c r="D277">
        <v>1</v>
      </c>
      <c r="E277" t="s">
        <v>5685</v>
      </c>
      <c r="F277">
        <v>130</v>
      </c>
      <c r="G277">
        <v>30</v>
      </c>
      <c r="H277" t="s">
        <v>47</v>
      </c>
      <c r="I277" t="s">
        <v>5686</v>
      </c>
      <c r="J277" t="s">
        <v>5687</v>
      </c>
      <c r="K277" t="s">
        <v>2686</v>
      </c>
      <c r="L277" t="s">
        <v>5688</v>
      </c>
      <c r="M277" t="s">
        <v>5689</v>
      </c>
      <c r="N277" t="s">
        <v>1338</v>
      </c>
      <c r="O277" t="s">
        <v>1189</v>
      </c>
      <c r="P277" t="s">
        <v>1190</v>
      </c>
      <c r="Q277" t="s">
        <v>27</v>
      </c>
      <c r="R277" t="s">
        <v>24</v>
      </c>
      <c r="S277" t="s">
        <v>5690</v>
      </c>
      <c r="T277" t="s">
        <v>5689</v>
      </c>
    </row>
    <row r="278" spans="1:20" x14ac:dyDescent="0.25">
      <c r="A278" t="s">
        <v>46</v>
      </c>
      <c r="B278" t="s">
        <v>56</v>
      </c>
      <c r="C278">
        <v>100</v>
      </c>
      <c r="D278">
        <v>1</v>
      </c>
      <c r="E278" t="s">
        <v>5685</v>
      </c>
      <c r="F278">
        <v>130</v>
      </c>
      <c r="G278">
        <v>30</v>
      </c>
      <c r="H278" t="s">
        <v>47</v>
      </c>
      <c r="I278" t="s">
        <v>5686</v>
      </c>
      <c r="J278" t="s">
        <v>5687</v>
      </c>
      <c r="K278" t="s">
        <v>2686</v>
      </c>
      <c r="L278" t="s">
        <v>5688</v>
      </c>
      <c r="M278" t="s">
        <v>5689</v>
      </c>
      <c r="N278" t="s">
        <v>1338</v>
      </c>
      <c r="O278" t="s">
        <v>1189</v>
      </c>
      <c r="P278" t="s">
        <v>1190</v>
      </c>
      <c r="Q278" t="s">
        <v>27</v>
      </c>
      <c r="R278" t="s">
        <v>24</v>
      </c>
      <c r="S278" t="s">
        <v>5690</v>
      </c>
      <c r="T278" t="s">
        <v>5689</v>
      </c>
    </row>
    <row r="279" spans="1:20" x14ac:dyDescent="0.25">
      <c r="A279" t="s">
        <v>186</v>
      </c>
      <c r="B279" t="s">
        <v>187</v>
      </c>
      <c r="C279">
        <v>65</v>
      </c>
      <c r="D279">
        <v>2</v>
      </c>
      <c r="E279" t="s">
        <v>5691</v>
      </c>
      <c r="F279">
        <v>230</v>
      </c>
      <c r="G279">
        <v>0</v>
      </c>
      <c r="H279" t="s">
        <v>47</v>
      </c>
      <c r="I279" t="s">
        <v>4044</v>
      </c>
      <c r="J279" t="s">
        <v>4045</v>
      </c>
      <c r="K279" t="s">
        <v>4046</v>
      </c>
      <c r="L279" t="s">
        <v>4047</v>
      </c>
      <c r="M279" t="s">
        <v>5692</v>
      </c>
      <c r="N279" t="s">
        <v>1338</v>
      </c>
      <c r="O279" t="s">
        <v>1189</v>
      </c>
      <c r="P279" t="s">
        <v>1190</v>
      </c>
      <c r="Q279" t="s">
        <v>27</v>
      </c>
      <c r="R279" t="s">
        <v>24</v>
      </c>
      <c r="S279" t="s">
        <v>5693</v>
      </c>
      <c r="T279" t="s">
        <v>5692</v>
      </c>
    </row>
    <row r="280" spans="1:20" x14ac:dyDescent="0.25">
      <c r="A280" t="s">
        <v>46</v>
      </c>
      <c r="B280" t="s">
        <v>56</v>
      </c>
      <c r="C280">
        <v>100</v>
      </c>
      <c r="D280">
        <v>2</v>
      </c>
      <c r="E280" t="s">
        <v>5691</v>
      </c>
      <c r="F280">
        <v>230</v>
      </c>
      <c r="G280">
        <v>0</v>
      </c>
      <c r="H280" t="s">
        <v>47</v>
      </c>
      <c r="I280" t="s">
        <v>4044</v>
      </c>
      <c r="J280" t="s">
        <v>4045</v>
      </c>
      <c r="K280" t="s">
        <v>4046</v>
      </c>
      <c r="L280" t="s">
        <v>4047</v>
      </c>
      <c r="M280" t="s">
        <v>5692</v>
      </c>
      <c r="N280" t="s">
        <v>1338</v>
      </c>
      <c r="O280" t="s">
        <v>1189</v>
      </c>
      <c r="P280" t="s">
        <v>1190</v>
      </c>
      <c r="Q280" t="s">
        <v>27</v>
      </c>
      <c r="R280" t="s">
        <v>24</v>
      </c>
      <c r="S280" t="s">
        <v>5693</v>
      </c>
      <c r="T280" t="s">
        <v>5692</v>
      </c>
    </row>
    <row r="281" spans="1:20" x14ac:dyDescent="0.25">
      <c r="A281" t="s">
        <v>186</v>
      </c>
      <c r="B281" t="s">
        <v>187</v>
      </c>
      <c r="C281">
        <v>65</v>
      </c>
      <c r="D281">
        <v>1</v>
      </c>
      <c r="E281" t="s">
        <v>5694</v>
      </c>
      <c r="F281">
        <v>130</v>
      </c>
      <c r="G281">
        <v>30</v>
      </c>
      <c r="H281" t="s">
        <v>47</v>
      </c>
      <c r="I281" t="s">
        <v>5695</v>
      </c>
      <c r="J281" t="s">
        <v>5696</v>
      </c>
      <c r="K281" t="s">
        <v>4284</v>
      </c>
      <c r="L281" t="s">
        <v>5697</v>
      </c>
      <c r="M281" t="s">
        <v>5698</v>
      </c>
      <c r="N281" t="s">
        <v>1338</v>
      </c>
      <c r="O281" t="s">
        <v>1189</v>
      </c>
      <c r="P281" t="s">
        <v>1190</v>
      </c>
      <c r="Q281" t="s">
        <v>27</v>
      </c>
      <c r="R281" t="s">
        <v>24</v>
      </c>
      <c r="S281" t="s">
        <v>5699</v>
      </c>
      <c r="T281" t="s">
        <v>5698</v>
      </c>
    </row>
    <row r="282" spans="1:20" x14ac:dyDescent="0.25">
      <c r="A282" t="s">
        <v>46</v>
      </c>
      <c r="B282" t="s">
        <v>56</v>
      </c>
      <c r="C282">
        <v>100</v>
      </c>
      <c r="D282">
        <v>1</v>
      </c>
      <c r="E282" t="s">
        <v>5694</v>
      </c>
      <c r="F282">
        <v>130</v>
      </c>
      <c r="G282">
        <v>30</v>
      </c>
      <c r="H282" t="s">
        <v>47</v>
      </c>
      <c r="I282" t="s">
        <v>5695</v>
      </c>
      <c r="J282" t="s">
        <v>5696</v>
      </c>
      <c r="K282" t="s">
        <v>4284</v>
      </c>
      <c r="L282" t="s">
        <v>5697</v>
      </c>
      <c r="M282" t="s">
        <v>5698</v>
      </c>
      <c r="N282" t="s">
        <v>1338</v>
      </c>
      <c r="O282" t="s">
        <v>1189</v>
      </c>
      <c r="P282" t="s">
        <v>1190</v>
      </c>
      <c r="Q282" t="s">
        <v>27</v>
      </c>
      <c r="R282" t="s">
        <v>24</v>
      </c>
      <c r="S282" t="s">
        <v>5699</v>
      </c>
      <c r="T282" t="s">
        <v>5698</v>
      </c>
    </row>
    <row r="283" spans="1:20" x14ac:dyDescent="0.25">
      <c r="A283" t="s">
        <v>42</v>
      </c>
      <c r="B283" t="s">
        <v>43</v>
      </c>
      <c r="C283">
        <v>50</v>
      </c>
      <c r="D283">
        <v>2</v>
      </c>
      <c r="E283" t="s">
        <v>5700</v>
      </c>
      <c r="F283">
        <v>420</v>
      </c>
      <c r="G283">
        <v>20</v>
      </c>
      <c r="H283" t="s">
        <v>47</v>
      </c>
      <c r="I283" t="s">
        <v>5701</v>
      </c>
      <c r="J283" t="s">
        <v>5702</v>
      </c>
      <c r="K283" t="s">
        <v>5703</v>
      </c>
      <c r="L283" t="s">
        <v>5704</v>
      </c>
      <c r="M283" t="s">
        <v>5705</v>
      </c>
      <c r="N283" t="s">
        <v>1338</v>
      </c>
      <c r="O283" t="s">
        <v>1222</v>
      </c>
      <c r="P283" t="s">
        <v>1190</v>
      </c>
      <c r="Q283" t="s">
        <v>1191</v>
      </c>
      <c r="R283" t="s">
        <v>24</v>
      </c>
      <c r="S283" t="s">
        <v>5706</v>
      </c>
      <c r="T283" t="s">
        <v>5707</v>
      </c>
    </row>
    <row r="284" spans="1:20" x14ac:dyDescent="0.25">
      <c r="A284" t="s">
        <v>139</v>
      </c>
      <c r="B284" t="s">
        <v>112</v>
      </c>
      <c r="C284">
        <v>100</v>
      </c>
      <c r="D284">
        <v>4</v>
      </c>
      <c r="E284" t="s">
        <v>5700</v>
      </c>
      <c r="F284">
        <v>420</v>
      </c>
      <c r="G284">
        <v>20</v>
      </c>
      <c r="H284" t="s">
        <v>47</v>
      </c>
      <c r="I284" t="s">
        <v>5701</v>
      </c>
      <c r="J284" t="s">
        <v>5702</v>
      </c>
      <c r="K284" t="s">
        <v>5703</v>
      </c>
      <c r="L284" t="s">
        <v>5704</v>
      </c>
      <c r="M284" t="s">
        <v>5705</v>
      </c>
      <c r="N284" t="s">
        <v>1338</v>
      </c>
      <c r="O284" t="s">
        <v>1222</v>
      </c>
      <c r="P284" t="s">
        <v>1190</v>
      </c>
      <c r="Q284" t="s">
        <v>1191</v>
      </c>
      <c r="R284" t="s">
        <v>24</v>
      </c>
      <c r="S284" t="s">
        <v>5706</v>
      </c>
      <c r="T284" t="s">
        <v>5707</v>
      </c>
    </row>
    <row r="285" spans="1:20" x14ac:dyDescent="0.25">
      <c r="A285" t="s">
        <v>186</v>
      </c>
      <c r="B285" t="s">
        <v>187</v>
      </c>
      <c r="C285">
        <v>49</v>
      </c>
      <c r="D285">
        <v>1</v>
      </c>
      <c r="E285" t="s">
        <v>5708</v>
      </c>
      <c r="F285">
        <v>249</v>
      </c>
      <c r="G285">
        <v>29</v>
      </c>
      <c r="H285" t="s">
        <v>47</v>
      </c>
      <c r="I285" t="s">
        <v>2980</v>
      </c>
      <c r="J285" t="s">
        <v>5709</v>
      </c>
      <c r="K285" t="s">
        <v>3115</v>
      </c>
      <c r="L285" t="s">
        <v>2999</v>
      </c>
      <c r="M285" t="s">
        <v>5710</v>
      </c>
      <c r="N285" t="s">
        <v>23</v>
      </c>
      <c r="O285" t="s">
        <v>63</v>
      </c>
      <c r="P285" t="s">
        <v>54</v>
      </c>
      <c r="Q285" t="s">
        <v>55</v>
      </c>
      <c r="R285" t="s">
        <v>24</v>
      </c>
      <c r="S285" t="s">
        <v>5711</v>
      </c>
      <c r="T285" t="s">
        <v>5710</v>
      </c>
    </row>
    <row r="286" spans="1:20" x14ac:dyDescent="0.25">
      <c r="A286" t="s">
        <v>139</v>
      </c>
      <c r="B286" t="s">
        <v>112</v>
      </c>
      <c r="C286">
        <v>75</v>
      </c>
      <c r="D286">
        <v>1</v>
      </c>
      <c r="E286" t="s">
        <v>5708</v>
      </c>
      <c r="F286">
        <v>249</v>
      </c>
      <c r="G286">
        <v>29</v>
      </c>
      <c r="H286" t="s">
        <v>47</v>
      </c>
      <c r="I286" t="s">
        <v>2980</v>
      </c>
      <c r="J286" t="s">
        <v>5709</v>
      </c>
      <c r="K286" t="s">
        <v>3115</v>
      </c>
      <c r="L286" t="s">
        <v>2999</v>
      </c>
      <c r="M286" t="s">
        <v>5710</v>
      </c>
      <c r="N286" t="s">
        <v>23</v>
      </c>
      <c r="O286" t="s">
        <v>63</v>
      </c>
      <c r="P286" t="s">
        <v>54</v>
      </c>
      <c r="Q286" t="s">
        <v>55</v>
      </c>
      <c r="R286" t="s">
        <v>24</v>
      </c>
      <c r="S286" t="s">
        <v>5711</v>
      </c>
      <c r="T286" t="s">
        <v>5710</v>
      </c>
    </row>
    <row r="287" spans="1:20" x14ac:dyDescent="0.25">
      <c r="A287" t="s">
        <v>46</v>
      </c>
      <c r="B287" t="s">
        <v>56</v>
      </c>
      <c r="C287">
        <v>76</v>
      </c>
      <c r="D287">
        <v>1</v>
      </c>
      <c r="E287" t="s">
        <v>5708</v>
      </c>
      <c r="F287">
        <v>249</v>
      </c>
      <c r="G287">
        <v>29</v>
      </c>
      <c r="H287" t="s">
        <v>47</v>
      </c>
      <c r="I287" t="s">
        <v>2980</v>
      </c>
      <c r="J287" t="s">
        <v>5709</v>
      </c>
      <c r="K287" t="s">
        <v>3115</v>
      </c>
      <c r="L287" t="s">
        <v>2999</v>
      </c>
      <c r="M287" t="s">
        <v>5710</v>
      </c>
      <c r="N287" t="s">
        <v>23</v>
      </c>
      <c r="O287" t="s">
        <v>63</v>
      </c>
      <c r="P287" t="s">
        <v>54</v>
      </c>
      <c r="Q287" t="s">
        <v>55</v>
      </c>
      <c r="R287" t="s">
        <v>24</v>
      </c>
      <c r="S287" t="s">
        <v>5711</v>
      </c>
      <c r="T287" t="s">
        <v>5710</v>
      </c>
    </row>
    <row r="288" spans="1:20" x14ac:dyDescent="0.25">
      <c r="A288" t="s">
        <v>186</v>
      </c>
      <c r="B288" t="s">
        <v>187</v>
      </c>
      <c r="C288">
        <v>65</v>
      </c>
      <c r="D288">
        <v>1</v>
      </c>
      <c r="E288" t="s">
        <v>5712</v>
      </c>
      <c r="F288">
        <v>220</v>
      </c>
      <c r="G288">
        <v>20</v>
      </c>
      <c r="H288" t="s">
        <v>47</v>
      </c>
      <c r="I288" t="s">
        <v>5713</v>
      </c>
      <c r="J288" t="s">
        <v>5714</v>
      </c>
      <c r="K288" t="s">
        <v>5715</v>
      </c>
      <c r="L288" t="s">
        <v>5716</v>
      </c>
      <c r="M288" t="s">
        <v>5113</v>
      </c>
      <c r="N288" t="s">
        <v>1338</v>
      </c>
      <c r="O288" t="s">
        <v>1222</v>
      </c>
      <c r="P288" t="s">
        <v>1190</v>
      </c>
      <c r="Q288" t="s">
        <v>1191</v>
      </c>
      <c r="R288" t="s">
        <v>24</v>
      </c>
      <c r="S288" t="s">
        <v>5717</v>
      </c>
      <c r="T288" t="s">
        <v>5718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5712</v>
      </c>
      <c r="F289">
        <v>220</v>
      </c>
      <c r="G289">
        <v>20</v>
      </c>
      <c r="H289" t="s">
        <v>47</v>
      </c>
      <c r="I289" t="s">
        <v>5713</v>
      </c>
      <c r="J289" t="s">
        <v>5714</v>
      </c>
      <c r="K289" t="s">
        <v>5715</v>
      </c>
      <c r="L289" t="s">
        <v>5716</v>
      </c>
      <c r="M289" t="s">
        <v>5113</v>
      </c>
      <c r="N289" t="s">
        <v>1338</v>
      </c>
      <c r="O289" t="s">
        <v>1222</v>
      </c>
      <c r="P289" t="s">
        <v>1190</v>
      </c>
      <c r="Q289" t="s">
        <v>1191</v>
      </c>
      <c r="R289" t="s">
        <v>24</v>
      </c>
      <c r="S289" t="s">
        <v>5717</v>
      </c>
      <c r="T289" t="s">
        <v>5718</v>
      </c>
    </row>
    <row r="290" spans="1:20" x14ac:dyDescent="0.25">
      <c r="A290" t="s">
        <v>46</v>
      </c>
      <c r="B290" t="s">
        <v>56</v>
      </c>
      <c r="C290">
        <v>100</v>
      </c>
      <c r="D290">
        <v>2</v>
      </c>
      <c r="E290" t="s">
        <v>5712</v>
      </c>
      <c r="F290">
        <v>220</v>
      </c>
      <c r="G290">
        <v>20</v>
      </c>
      <c r="H290" t="s">
        <v>47</v>
      </c>
      <c r="I290" t="s">
        <v>5713</v>
      </c>
      <c r="J290" t="s">
        <v>5714</v>
      </c>
      <c r="K290" t="s">
        <v>5715</v>
      </c>
      <c r="L290" t="s">
        <v>5716</v>
      </c>
      <c r="M290" t="s">
        <v>5113</v>
      </c>
      <c r="N290" t="s">
        <v>1338</v>
      </c>
      <c r="O290" t="s">
        <v>1222</v>
      </c>
      <c r="P290" t="s">
        <v>1190</v>
      </c>
      <c r="Q290" t="s">
        <v>1191</v>
      </c>
      <c r="R290" t="s">
        <v>24</v>
      </c>
      <c r="S290" t="s">
        <v>5717</v>
      </c>
      <c r="T290" t="s">
        <v>5718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5719</v>
      </c>
      <c r="F291">
        <v>330</v>
      </c>
      <c r="G291">
        <v>30</v>
      </c>
      <c r="H291" t="s">
        <v>47</v>
      </c>
      <c r="I291" t="s">
        <v>5720</v>
      </c>
      <c r="J291" t="s">
        <v>5721</v>
      </c>
      <c r="K291" t="s">
        <v>1299</v>
      </c>
      <c r="L291" t="s">
        <v>5722</v>
      </c>
      <c r="M291" t="s">
        <v>5723</v>
      </c>
      <c r="N291" t="s">
        <v>1338</v>
      </c>
      <c r="O291" t="s">
        <v>1189</v>
      </c>
      <c r="P291" t="s">
        <v>1190</v>
      </c>
      <c r="Q291" t="s">
        <v>27</v>
      </c>
      <c r="R291" t="s">
        <v>24</v>
      </c>
      <c r="S291" t="s">
        <v>5724</v>
      </c>
      <c r="T291" t="s">
        <v>5723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5719</v>
      </c>
      <c r="F292">
        <v>330</v>
      </c>
      <c r="G292">
        <v>30</v>
      </c>
      <c r="H292" t="s">
        <v>47</v>
      </c>
      <c r="I292" t="s">
        <v>5720</v>
      </c>
      <c r="J292" t="s">
        <v>5721</v>
      </c>
      <c r="K292" t="s">
        <v>1299</v>
      </c>
      <c r="L292" t="s">
        <v>5722</v>
      </c>
      <c r="M292" t="s">
        <v>5723</v>
      </c>
      <c r="N292" t="s">
        <v>1338</v>
      </c>
      <c r="O292" t="s">
        <v>1189</v>
      </c>
      <c r="P292" t="s">
        <v>1190</v>
      </c>
      <c r="Q292" t="s">
        <v>27</v>
      </c>
      <c r="R292" t="s">
        <v>24</v>
      </c>
      <c r="S292" t="s">
        <v>5724</v>
      </c>
      <c r="T292" t="s">
        <v>5723</v>
      </c>
    </row>
    <row r="293" spans="1:20" x14ac:dyDescent="0.25">
      <c r="A293" t="s">
        <v>30</v>
      </c>
      <c r="B293" t="s">
        <v>31</v>
      </c>
      <c r="C293">
        <v>50</v>
      </c>
      <c r="D293">
        <v>1</v>
      </c>
      <c r="E293" t="s">
        <v>5719</v>
      </c>
      <c r="F293">
        <v>330</v>
      </c>
      <c r="G293">
        <v>30</v>
      </c>
      <c r="H293" t="s">
        <v>47</v>
      </c>
      <c r="I293" t="s">
        <v>5720</v>
      </c>
      <c r="J293" t="s">
        <v>5721</v>
      </c>
      <c r="K293" t="s">
        <v>1299</v>
      </c>
      <c r="L293" t="s">
        <v>5722</v>
      </c>
      <c r="M293" t="s">
        <v>5723</v>
      </c>
      <c r="N293" t="s">
        <v>1338</v>
      </c>
      <c r="O293" t="s">
        <v>1189</v>
      </c>
      <c r="P293" t="s">
        <v>1190</v>
      </c>
      <c r="Q293" t="s">
        <v>27</v>
      </c>
      <c r="R293" t="s">
        <v>24</v>
      </c>
      <c r="S293" t="s">
        <v>5724</v>
      </c>
      <c r="T293" t="s">
        <v>5723</v>
      </c>
    </row>
    <row r="294" spans="1:20" x14ac:dyDescent="0.25">
      <c r="A294" t="s">
        <v>46</v>
      </c>
      <c r="B294" t="s">
        <v>56</v>
      </c>
      <c r="C294">
        <v>100</v>
      </c>
      <c r="D294">
        <v>3</v>
      </c>
      <c r="E294" t="s">
        <v>5719</v>
      </c>
      <c r="F294">
        <v>330</v>
      </c>
      <c r="G294">
        <v>30</v>
      </c>
      <c r="H294" t="s">
        <v>47</v>
      </c>
      <c r="I294" t="s">
        <v>5720</v>
      </c>
      <c r="J294" t="s">
        <v>5721</v>
      </c>
      <c r="K294" t="s">
        <v>1299</v>
      </c>
      <c r="L294" t="s">
        <v>5722</v>
      </c>
      <c r="M294" t="s">
        <v>5723</v>
      </c>
      <c r="N294" t="s">
        <v>1338</v>
      </c>
      <c r="O294" t="s">
        <v>1189</v>
      </c>
      <c r="P294" t="s">
        <v>1190</v>
      </c>
      <c r="Q294" t="s">
        <v>27</v>
      </c>
      <c r="R294" t="s">
        <v>24</v>
      </c>
      <c r="S294" t="s">
        <v>5724</v>
      </c>
      <c r="T294" t="s">
        <v>5723</v>
      </c>
    </row>
    <row r="295" spans="1:20" x14ac:dyDescent="0.25">
      <c r="A295" t="s">
        <v>4529</v>
      </c>
      <c r="B295" t="s">
        <v>4530</v>
      </c>
      <c r="C295">
        <v>50</v>
      </c>
      <c r="D295">
        <v>3</v>
      </c>
      <c r="E295" t="s">
        <v>5725</v>
      </c>
      <c r="F295">
        <v>330</v>
      </c>
      <c r="G295">
        <v>30</v>
      </c>
      <c r="H295" t="s">
        <v>47</v>
      </c>
      <c r="I295" t="s">
        <v>5726</v>
      </c>
      <c r="J295" t="s">
        <v>5727</v>
      </c>
      <c r="K295" t="s">
        <v>4494</v>
      </c>
      <c r="L295" t="s">
        <v>5728</v>
      </c>
      <c r="M295" t="s">
        <v>5729</v>
      </c>
      <c r="N295" t="s">
        <v>1338</v>
      </c>
      <c r="O295" t="s">
        <v>1189</v>
      </c>
      <c r="P295" t="s">
        <v>1190</v>
      </c>
      <c r="Q295" t="s">
        <v>27</v>
      </c>
      <c r="R295" t="s">
        <v>24</v>
      </c>
      <c r="S295" t="s">
        <v>5730</v>
      </c>
      <c r="T295" t="s">
        <v>5729</v>
      </c>
    </row>
    <row r="296" spans="1:20" x14ac:dyDescent="0.25">
      <c r="A296" t="s">
        <v>46</v>
      </c>
      <c r="B296" t="s">
        <v>56</v>
      </c>
      <c r="C296">
        <v>100</v>
      </c>
      <c r="D296">
        <v>3</v>
      </c>
      <c r="E296" t="s">
        <v>5725</v>
      </c>
      <c r="F296">
        <v>330</v>
      </c>
      <c r="G296">
        <v>30</v>
      </c>
      <c r="H296" t="s">
        <v>47</v>
      </c>
      <c r="I296" t="s">
        <v>5726</v>
      </c>
      <c r="J296" t="s">
        <v>5727</v>
      </c>
      <c r="K296" t="s">
        <v>4494</v>
      </c>
      <c r="L296" t="s">
        <v>5728</v>
      </c>
      <c r="M296" t="s">
        <v>5729</v>
      </c>
      <c r="N296" t="s">
        <v>1338</v>
      </c>
      <c r="O296" t="s">
        <v>1189</v>
      </c>
      <c r="P296" t="s">
        <v>1190</v>
      </c>
      <c r="Q296" t="s">
        <v>27</v>
      </c>
      <c r="R296" t="s">
        <v>24</v>
      </c>
      <c r="S296" t="s">
        <v>5730</v>
      </c>
      <c r="T296" t="s">
        <v>5729</v>
      </c>
    </row>
    <row r="297" spans="1:20" x14ac:dyDescent="0.25">
      <c r="A297" t="s">
        <v>854</v>
      </c>
      <c r="B297" t="s">
        <v>855</v>
      </c>
      <c r="C297">
        <v>90</v>
      </c>
      <c r="D297">
        <v>3</v>
      </c>
      <c r="E297" t="s">
        <v>5731</v>
      </c>
      <c r="F297">
        <v>305</v>
      </c>
      <c r="G297">
        <v>35</v>
      </c>
      <c r="H297" t="s">
        <v>47</v>
      </c>
      <c r="I297" t="s">
        <v>5732</v>
      </c>
      <c r="J297" t="s">
        <v>5733</v>
      </c>
      <c r="K297" t="s">
        <v>4871</v>
      </c>
      <c r="L297" t="s">
        <v>1229</v>
      </c>
      <c r="M297" t="s">
        <v>5723</v>
      </c>
      <c r="N297" t="s">
        <v>23</v>
      </c>
      <c r="O297" t="s">
        <v>53</v>
      </c>
      <c r="P297" t="s">
        <v>54</v>
      </c>
      <c r="Q297" t="s">
        <v>55</v>
      </c>
      <c r="R297" t="s">
        <v>24</v>
      </c>
      <c r="S297" t="s">
        <v>5734</v>
      </c>
      <c r="T297" t="s">
        <v>5735</v>
      </c>
    </row>
    <row r="298" spans="1:20" x14ac:dyDescent="0.25">
      <c r="A298" t="s">
        <v>186</v>
      </c>
      <c r="B298" t="s">
        <v>187</v>
      </c>
      <c r="C298">
        <v>65</v>
      </c>
      <c r="D298">
        <v>2</v>
      </c>
      <c r="E298" t="s">
        <v>5736</v>
      </c>
      <c r="F298">
        <v>230</v>
      </c>
      <c r="G298">
        <v>30</v>
      </c>
      <c r="H298" t="s">
        <v>47</v>
      </c>
      <c r="I298" t="s">
        <v>5737</v>
      </c>
      <c r="J298" t="s">
        <v>5738</v>
      </c>
      <c r="K298" t="s">
        <v>1180</v>
      </c>
      <c r="L298" t="s">
        <v>5739</v>
      </c>
      <c r="M298" t="s">
        <v>5740</v>
      </c>
      <c r="N298" t="s">
        <v>1338</v>
      </c>
      <c r="O298" t="s">
        <v>1189</v>
      </c>
      <c r="P298" t="s">
        <v>1190</v>
      </c>
      <c r="Q298" t="s">
        <v>27</v>
      </c>
      <c r="R298" t="s">
        <v>24</v>
      </c>
      <c r="S298" t="s">
        <v>5741</v>
      </c>
      <c r="T298" t="s">
        <v>5740</v>
      </c>
    </row>
    <row r="299" spans="1:20" x14ac:dyDescent="0.25">
      <c r="A299" t="s">
        <v>46</v>
      </c>
      <c r="B299" t="s">
        <v>56</v>
      </c>
      <c r="C299">
        <v>100</v>
      </c>
      <c r="D299">
        <v>2</v>
      </c>
      <c r="E299" t="s">
        <v>5736</v>
      </c>
      <c r="F299">
        <v>230</v>
      </c>
      <c r="G299">
        <v>30</v>
      </c>
      <c r="H299" t="s">
        <v>47</v>
      </c>
      <c r="I299" t="s">
        <v>5737</v>
      </c>
      <c r="J299" t="s">
        <v>5738</v>
      </c>
      <c r="K299" t="s">
        <v>1180</v>
      </c>
      <c r="L299" t="s">
        <v>5739</v>
      </c>
      <c r="M299" t="s">
        <v>5740</v>
      </c>
      <c r="N299" t="s">
        <v>1338</v>
      </c>
      <c r="O299" t="s">
        <v>1189</v>
      </c>
      <c r="P299" t="s">
        <v>1190</v>
      </c>
      <c r="Q299" t="s">
        <v>27</v>
      </c>
      <c r="R299" t="s">
        <v>24</v>
      </c>
      <c r="S299" t="s">
        <v>5741</v>
      </c>
      <c r="T299" t="s">
        <v>5740</v>
      </c>
    </row>
    <row r="300" spans="1:20" x14ac:dyDescent="0.25">
      <c r="A300" t="s">
        <v>186</v>
      </c>
      <c r="B300" t="s">
        <v>187</v>
      </c>
      <c r="C300">
        <v>65</v>
      </c>
      <c r="D300">
        <v>2</v>
      </c>
      <c r="E300" t="s">
        <v>5742</v>
      </c>
      <c r="F300">
        <v>230</v>
      </c>
      <c r="G300">
        <v>30</v>
      </c>
      <c r="H300" t="s">
        <v>47</v>
      </c>
      <c r="I300" t="s">
        <v>5743</v>
      </c>
      <c r="J300" t="s">
        <v>5744</v>
      </c>
      <c r="K300" t="s">
        <v>1234</v>
      </c>
      <c r="L300" t="s">
        <v>5745</v>
      </c>
      <c r="M300" t="s">
        <v>5612</v>
      </c>
      <c r="N300" t="s">
        <v>1338</v>
      </c>
      <c r="O300" t="s">
        <v>1189</v>
      </c>
      <c r="P300" t="s">
        <v>1190</v>
      </c>
      <c r="Q300" t="s">
        <v>27</v>
      </c>
      <c r="R300" t="s">
        <v>24</v>
      </c>
      <c r="S300" t="s">
        <v>5746</v>
      </c>
      <c r="T300" t="s">
        <v>5612</v>
      </c>
    </row>
    <row r="301" spans="1:20" x14ac:dyDescent="0.25">
      <c r="A301" t="s">
        <v>46</v>
      </c>
      <c r="B301" t="s">
        <v>56</v>
      </c>
      <c r="C301">
        <v>100</v>
      </c>
      <c r="D301">
        <v>2</v>
      </c>
      <c r="E301" t="s">
        <v>5742</v>
      </c>
      <c r="F301">
        <v>230</v>
      </c>
      <c r="G301">
        <v>30</v>
      </c>
      <c r="H301" t="s">
        <v>47</v>
      </c>
      <c r="I301" t="s">
        <v>5743</v>
      </c>
      <c r="J301" t="s">
        <v>5744</v>
      </c>
      <c r="K301" t="s">
        <v>1234</v>
      </c>
      <c r="L301" t="s">
        <v>5745</v>
      </c>
      <c r="M301" t="s">
        <v>5612</v>
      </c>
      <c r="N301" t="s">
        <v>1338</v>
      </c>
      <c r="O301" t="s">
        <v>1189</v>
      </c>
      <c r="P301" t="s">
        <v>1190</v>
      </c>
      <c r="Q301" t="s">
        <v>27</v>
      </c>
      <c r="R301" t="s">
        <v>24</v>
      </c>
      <c r="S301" t="s">
        <v>5746</v>
      </c>
      <c r="T301" t="s">
        <v>5612</v>
      </c>
    </row>
    <row r="302" spans="1:20" x14ac:dyDescent="0.25">
      <c r="A302" t="s">
        <v>4529</v>
      </c>
      <c r="B302" t="s">
        <v>4530</v>
      </c>
      <c r="C302">
        <v>50</v>
      </c>
      <c r="D302">
        <v>1</v>
      </c>
      <c r="E302" t="s">
        <v>5747</v>
      </c>
      <c r="F302">
        <v>130</v>
      </c>
      <c r="G302">
        <v>30</v>
      </c>
      <c r="H302" t="s">
        <v>47</v>
      </c>
      <c r="I302" t="s">
        <v>5748</v>
      </c>
      <c r="J302" t="s">
        <v>5749</v>
      </c>
      <c r="K302" t="s">
        <v>2023</v>
      </c>
      <c r="L302" t="s">
        <v>5750</v>
      </c>
      <c r="M302" t="s">
        <v>5751</v>
      </c>
      <c r="N302" t="s">
        <v>1338</v>
      </c>
      <c r="O302" t="s">
        <v>1189</v>
      </c>
      <c r="P302" t="s">
        <v>1190</v>
      </c>
      <c r="Q302" t="s">
        <v>27</v>
      </c>
      <c r="R302" t="s">
        <v>24</v>
      </c>
      <c r="S302" t="s">
        <v>5752</v>
      </c>
      <c r="T302" t="s">
        <v>5751</v>
      </c>
    </row>
    <row r="303" spans="1:20" x14ac:dyDescent="0.25">
      <c r="A303" t="s">
        <v>46</v>
      </c>
      <c r="B303" t="s">
        <v>56</v>
      </c>
      <c r="C303">
        <v>100</v>
      </c>
      <c r="D303">
        <v>1</v>
      </c>
      <c r="E303" t="s">
        <v>5747</v>
      </c>
      <c r="F303">
        <v>130</v>
      </c>
      <c r="G303">
        <v>30</v>
      </c>
      <c r="H303" t="s">
        <v>47</v>
      </c>
      <c r="I303" t="s">
        <v>5748</v>
      </c>
      <c r="J303" t="s">
        <v>5749</v>
      </c>
      <c r="K303" t="s">
        <v>2023</v>
      </c>
      <c r="L303" t="s">
        <v>5750</v>
      </c>
      <c r="M303" t="s">
        <v>5751</v>
      </c>
      <c r="N303" t="s">
        <v>1338</v>
      </c>
      <c r="O303" t="s">
        <v>1189</v>
      </c>
      <c r="P303" t="s">
        <v>1190</v>
      </c>
      <c r="Q303" t="s">
        <v>27</v>
      </c>
      <c r="R303" t="s">
        <v>24</v>
      </c>
      <c r="S303" t="s">
        <v>5752</v>
      </c>
      <c r="T303" t="s">
        <v>5751</v>
      </c>
    </row>
    <row r="304" spans="1:20" x14ac:dyDescent="0.25">
      <c r="A304" t="s">
        <v>5153</v>
      </c>
      <c r="B304" t="s">
        <v>5154</v>
      </c>
      <c r="C304">
        <v>0</v>
      </c>
      <c r="D304">
        <v>1</v>
      </c>
      <c r="E304" t="s">
        <v>5753</v>
      </c>
      <c r="F304">
        <v>106</v>
      </c>
      <c r="G304">
        <v>6</v>
      </c>
      <c r="H304" t="s">
        <v>1162</v>
      </c>
      <c r="I304" t="s">
        <v>5754</v>
      </c>
      <c r="J304" t="s">
        <v>1311</v>
      </c>
      <c r="K304" t="s">
        <v>23</v>
      </c>
      <c r="L304" t="s">
        <v>24</v>
      </c>
      <c r="M304" t="s">
        <v>5755</v>
      </c>
      <c r="N304" t="s">
        <v>23</v>
      </c>
      <c r="O304" t="s">
        <v>307</v>
      </c>
      <c r="P304" t="s">
        <v>26</v>
      </c>
      <c r="Q304" t="s">
        <v>27</v>
      </c>
      <c r="R304" t="s">
        <v>24</v>
      </c>
      <c r="S304" t="s">
        <v>5756</v>
      </c>
      <c r="T304" t="s">
        <v>5755</v>
      </c>
    </row>
    <row r="305" spans="1:20" x14ac:dyDescent="0.25">
      <c r="A305" t="s">
        <v>139</v>
      </c>
      <c r="B305" t="s">
        <v>112</v>
      </c>
      <c r="C305">
        <v>120</v>
      </c>
      <c r="D305">
        <v>1</v>
      </c>
      <c r="E305" t="s">
        <v>5753</v>
      </c>
      <c r="F305">
        <v>106</v>
      </c>
      <c r="G305">
        <v>6</v>
      </c>
      <c r="H305" t="s">
        <v>1162</v>
      </c>
      <c r="I305" t="s">
        <v>5754</v>
      </c>
      <c r="J305" t="s">
        <v>1311</v>
      </c>
      <c r="K305" t="s">
        <v>23</v>
      </c>
      <c r="L305" t="s">
        <v>24</v>
      </c>
      <c r="M305" t="s">
        <v>5755</v>
      </c>
      <c r="N305" t="s">
        <v>23</v>
      </c>
      <c r="O305" t="s">
        <v>307</v>
      </c>
      <c r="P305" t="s">
        <v>26</v>
      </c>
      <c r="Q305" t="s">
        <v>27</v>
      </c>
      <c r="R305" t="s">
        <v>24</v>
      </c>
      <c r="S305" t="s">
        <v>5756</v>
      </c>
      <c r="T305" t="s">
        <v>5755</v>
      </c>
    </row>
    <row r="306" spans="1:20" x14ac:dyDescent="0.25">
      <c r="A306" t="s">
        <v>44</v>
      </c>
      <c r="B306" t="s">
        <v>45</v>
      </c>
      <c r="C306">
        <v>60</v>
      </c>
      <c r="D306">
        <v>1</v>
      </c>
      <c r="E306" t="s">
        <v>5757</v>
      </c>
      <c r="F306">
        <v>150</v>
      </c>
      <c r="G306">
        <v>0</v>
      </c>
      <c r="H306" t="s">
        <v>1247</v>
      </c>
      <c r="I306" t="s">
        <v>5758</v>
      </c>
      <c r="J306" t="s">
        <v>5759</v>
      </c>
      <c r="K306" t="s">
        <v>4069</v>
      </c>
      <c r="L306" t="s">
        <v>5760</v>
      </c>
      <c r="M306" t="s">
        <v>5761</v>
      </c>
      <c r="N306" t="s">
        <v>1338</v>
      </c>
      <c r="O306" t="s">
        <v>1222</v>
      </c>
      <c r="P306" t="s">
        <v>4334</v>
      </c>
      <c r="Q306" t="s">
        <v>1191</v>
      </c>
      <c r="R306" t="s">
        <v>24</v>
      </c>
      <c r="S306" t="s">
        <v>5762</v>
      </c>
      <c r="T306" t="s">
        <v>5763</v>
      </c>
    </row>
    <row r="307" spans="1:20" x14ac:dyDescent="0.25">
      <c r="A307" t="s">
        <v>280</v>
      </c>
      <c r="B307" t="s">
        <v>286</v>
      </c>
      <c r="C307">
        <v>139</v>
      </c>
      <c r="D307">
        <v>1</v>
      </c>
      <c r="E307" t="s">
        <v>5757</v>
      </c>
      <c r="F307">
        <v>150</v>
      </c>
      <c r="G307">
        <v>0</v>
      </c>
      <c r="H307" t="s">
        <v>1247</v>
      </c>
      <c r="I307" t="s">
        <v>5758</v>
      </c>
      <c r="J307" t="s">
        <v>5759</v>
      </c>
      <c r="K307" t="s">
        <v>4069</v>
      </c>
      <c r="L307" t="s">
        <v>5760</v>
      </c>
      <c r="M307" t="s">
        <v>5761</v>
      </c>
      <c r="N307" t="s">
        <v>1338</v>
      </c>
      <c r="O307" t="s">
        <v>1222</v>
      </c>
      <c r="P307" t="s">
        <v>4334</v>
      </c>
      <c r="Q307" t="s">
        <v>1191</v>
      </c>
      <c r="R307" t="s">
        <v>24</v>
      </c>
      <c r="S307" t="s">
        <v>5762</v>
      </c>
      <c r="T307" t="s">
        <v>5763</v>
      </c>
    </row>
    <row r="308" spans="1:20" x14ac:dyDescent="0.25">
      <c r="A308" t="s">
        <v>44</v>
      </c>
      <c r="B308" t="s">
        <v>45</v>
      </c>
      <c r="C308">
        <v>60</v>
      </c>
      <c r="D308">
        <v>1</v>
      </c>
      <c r="E308" t="s">
        <v>5764</v>
      </c>
      <c r="F308">
        <v>150</v>
      </c>
      <c r="G308">
        <v>0</v>
      </c>
      <c r="H308" t="s">
        <v>1247</v>
      </c>
      <c r="I308" t="s">
        <v>5765</v>
      </c>
      <c r="J308" t="s">
        <v>5766</v>
      </c>
      <c r="K308" t="s">
        <v>1267</v>
      </c>
      <c r="L308" t="s">
        <v>5767</v>
      </c>
      <c r="M308" t="s">
        <v>5768</v>
      </c>
      <c r="N308" t="s">
        <v>1338</v>
      </c>
      <c r="O308" t="s">
        <v>1222</v>
      </c>
      <c r="P308" t="s">
        <v>4334</v>
      </c>
      <c r="Q308" t="s">
        <v>1191</v>
      </c>
      <c r="R308" t="s">
        <v>24</v>
      </c>
      <c r="S308" t="s">
        <v>5769</v>
      </c>
      <c r="T308" t="s">
        <v>5770</v>
      </c>
    </row>
    <row r="309" spans="1:20" x14ac:dyDescent="0.25">
      <c r="A309" t="s">
        <v>279</v>
      </c>
      <c r="B309" t="s">
        <v>285</v>
      </c>
      <c r="C309">
        <v>139</v>
      </c>
      <c r="D309">
        <v>1</v>
      </c>
      <c r="E309" t="s">
        <v>5764</v>
      </c>
      <c r="F309">
        <v>150</v>
      </c>
      <c r="G309">
        <v>0</v>
      </c>
      <c r="H309" t="s">
        <v>1247</v>
      </c>
      <c r="I309" t="s">
        <v>5765</v>
      </c>
      <c r="J309" t="s">
        <v>5766</v>
      </c>
      <c r="K309" t="s">
        <v>1267</v>
      </c>
      <c r="L309" t="s">
        <v>5767</v>
      </c>
      <c r="M309" t="s">
        <v>5768</v>
      </c>
      <c r="N309" t="s">
        <v>1338</v>
      </c>
      <c r="O309" t="s">
        <v>1222</v>
      </c>
      <c r="P309" t="s">
        <v>4334</v>
      </c>
      <c r="Q309" t="s">
        <v>1191</v>
      </c>
      <c r="R309" t="s">
        <v>24</v>
      </c>
      <c r="S309" t="s">
        <v>5769</v>
      </c>
      <c r="T309" t="s">
        <v>5770</v>
      </c>
    </row>
    <row r="310" spans="1:20" x14ac:dyDescent="0.25">
      <c r="A310" t="s">
        <v>142</v>
      </c>
      <c r="B310" t="s">
        <v>143</v>
      </c>
      <c r="C310">
        <v>15</v>
      </c>
      <c r="D310">
        <v>2</v>
      </c>
      <c r="E310" t="s">
        <v>5771</v>
      </c>
      <c r="F310">
        <v>164</v>
      </c>
      <c r="G310">
        <v>134</v>
      </c>
      <c r="H310" t="s">
        <v>47</v>
      </c>
      <c r="I310" t="s">
        <v>5772</v>
      </c>
      <c r="J310" t="s">
        <v>5773</v>
      </c>
      <c r="K310" t="s">
        <v>1646</v>
      </c>
      <c r="L310" t="s">
        <v>357</v>
      </c>
      <c r="M310" t="s">
        <v>5774</v>
      </c>
      <c r="N310" t="s">
        <v>23</v>
      </c>
      <c r="O310" t="s">
        <v>63</v>
      </c>
      <c r="P310" t="s">
        <v>54</v>
      </c>
      <c r="Q310" t="s">
        <v>55</v>
      </c>
      <c r="R310" t="s">
        <v>24</v>
      </c>
      <c r="S310" t="s">
        <v>5775</v>
      </c>
      <c r="T310" t="s">
        <v>5774</v>
      </c>
    </row>
    <row r="311" spans="1:20" x14ac:dyDescent="0.25">
      <c r="A311" t="s">
        <v>186</v>
      </c>
      <c r="B311" t="s">
        <v>187</v>
      </c>
      <c r="C311">
        <v>65</v>
      </c>
      <c r="D311">
        <v>2</v>
      </c>
      <c r="E311" t="s">
        <v>5776</v>
      </c>
      <c r="F311">
        <v>220</v>
      </c>
      <c r="G311">
        <v>20</v>
      </c>
      <c r="H311" t="s">
        <v>47</v>
      </c>
      <c r="I311" t="s">
        <v>5777</v>
      </c>
      <c r="J311" t="s">
        <v>5778</v>
      </c>
      <c r="K311" t="s">
        <v>5307</v>
      </c>
      <c r="L311" t="s">
        <v>5779</v>
      </c>
      <c r="M311" t="s">
        <v>5780</v>
      </c>
      <c r="N311" t="s">
        <v>1338</v>
      </c>
      <c r="O311" t="s">
        <v>1222</v>
      </c>
      <c r="P311" t="s">
        <v>1190</v>
      </c>
      <c r="Q311" t="s">
        <v>1191</v>
      </c>
      <c r="R311" t="s">
        <v>24</v>
      </c>
      <c r="S311" t="s">
        <v>5781</v>
      </c>
      <c r="T311" t="s">
        <v>5782</v>
      </c>
    </row>
    <row r="312" spans="1:20" x14ac:dyDescent="0.25">
      <c r="A312" t="s">
        <v>46</v>
      </c>
      <c r="B312" t="s">
        <v>56</v>
      </c>
      <c r="C312">
        <v>100</v>
      </c>
      <c r="D312">
        <v>2</v>
      </c>
      <c r="E312" t="s">
        <v>5776</v>
      </c>
      <c r="F312">
        <v>220</v>
      </c>
      <c r="G312">
        <v>20</v>
      </c>
      <c r="H312" t="s">
        <v>47</v>
      </c>
      <c r="I312" t="s">
        <v>5777</v>
      </c>
      <c r="J312" t="s">
        <v>5778</v>
      </c>
      <c r="K312" t="s">
        <v>5307</v>
      </c>
      <c r="L312" t="s">
        <v>5779</v>
      </c>
      <c r="M312" t="s">
        <v>5780</v>
      </c>
      <c r="N312" t="s">
        <v>1338</v>
      </c>
      <c r="O312" t="s">
        <v>1222</v>
      </c>
      <c r="P312" t="s">
        <v>1190</v>
      </c>
      <c r="Q312" t="s">
        <v>1191</v>
      </c>
      <c r="R312" t="s">
        <v>24</v>
      </c>
      <c r="S312" t="s">
        <v>5781</v>
      </c>
      <c r="T312" t="s">
        <v>5782</v>
      </c>
    </row>
    <row r="313" spans="1:20" x14ac:dyDescent="0.25">
      <c r="A313" t="s">
        <v>186</v>
      </c>
      <c r="B313" t="s">
        <v>187</v>
      </c>
      <c r="C313">
        <v>65</v>
      </c>
      <c r="D313">
        <v>1</v>
      </c>
      <c r="E313" t="s">
        <v>5783</v>
      </c>
      <c r="F313">
        <v>130</v>
      </c>
      <c r="G313">
        <v>30</v>
      </c>
      <c r="H313" t="s">
        <v>47</v>
      </c>
      <c r="I313" t="s">
        <v>5784</v>
      </c>
      <c r="J313" t="s">
        <v>5785</v>
      </c>
      <c r="K313" t="s">
        <v>2961</v>
      </c>
      <c r="L313" t="s">
        <v>5786</v>
      </c>
      <c r="M313" t="s">
        <v>5787</v>
      </c>
      <c r="N313" t="s">
        <v>1338</v>
      </c>
      <c r="O313" t="s">
        <v>1189</v>
      </c>
      <c r="P313" t="s">
        <v>1190</v>
      </c>
      <c r="Q313" t="s">
        <v>27</v>
      </c>
      <c r="R313" t="s">
        <v>24</v>
      </c>
      <c r="S313" t="s">
        <v>5788</v>
      </c>
      <c r="T313" t="s">
        <v>5787</v>
      </c>
    </row>
    <row r="314" spans="1:20" x14ac:dyDescent="0.25">
      <c r="A314" t="s">
        <v>46</v>
      </c>
      <c r="B314" t="s">
        <v>56</v>
      </c>
      <c r="C314">
        <v>100</v>
      </c>
      <c r="D314">
        <v>1</v>
      </c>
      <c r="E314" t="s">
        <v>5783</v>
      </c>
      <c r="F314">
        <v>130</v>
      </c>
      <c r="G314">
        <v>30</v>
      </c>
      <c r="H314" t="s">
        <v>47</v>
      </c>
      <c r="I314" t="s">
        <v>5784</v>
      </c>
      <c r="J314" t="s">
        <v>5785</v>
      </c>
      <c r="K314" t="s">
        <v>2961</v>
      </c>
      <c r="L314" t="s">
        <v>5786</v>
      </c>
      <c r="M314" t="s">
        <v>5787</v>
      </c>
      <c r="N314" t="s">
        <v>1338</v>
      </c>
      <c r="O314" t="s">
        <v>1189</v>
      </c>
      <c r="P314" t="s">
        <v>1190</v>
      </c>
      <c r="Q314" t="s">
        <v>27</v>
      </c>
      <c r="R314" t="s">
        <v>24</v>
      </c>
      <c r="S314" t="s">
        <v>5788</v>
      </c>
      <c r="T314" t="s">
        <v>5787</v>
      </c>
    </row>
    <row r="315" spans="1:20" x14ac:dyDescent="0.25">
      <c r="A315" t="s">
        <v>186</v>
      </c>
      <c r="B315" t="s">
        <v>187</v>
      </c>
      <c r="C315">
        <v>65</v>
      </c>
      <c r="D315">
        <v>1</v>
      </c>
      <c r="E315" t="s">
        <v>5789</v>
      </c>
      <c r="F315">
        <v>130</v>
      </c>
      <c r="G315">
        <v>30</v>
      </c>
      <c r="H315" t="s">
        <v>47</v>
      </c>
      <c r="I315" t="s">
        <v>5790</v>
      </c>
      <c r="J315" t="s">
        <v>5791</v>
      </c>
      <c r="K315" t="s">
        <v>5792</v>
      </c>
      <c r="L315" t="s">
        <v>5793</v>
      </c>
      <c r="M315" t="s">
        <v>5794</v>
      </c>
      <c r="N315" t="s">
        <v>1338</v>
      </c>
      <c r="O315" t="s">
        <v>1189</v>
      </c>
      <c r="P315" t="s">
        <v>1190</v>
      </c>
      <c r="Q315" t="s">
        <v>27</v>
      </c>
      <c r="R315" t="s">
        <v>24</v>
      </c>
      <c r="S315" t="s">
        <v>5795</v>
      </c>
      <c r="T315" t="s">
        <v>5794</v>
      </c>
    </row>
    <row r="316" spans="1:20" x14ac:dyDescent="0.25">
      <c r="A316" t="s">
        <v>46</v>
      </c>
      <c r="B316" t="s">
        <v>56</v>
      </c>
      <c r="C316">
        <v>100</v>
      </c>
      <c r="D316">
        <v>1</v>
      </c>
      <c r="E316" t="s">
        <v>5789</v>
      </c>
      <c r="F316">
        <v>130</v>
      </c>
      <c r="G316">
        <v>30</v>
      </c>
      <c r="H316" t="s">
        <v>47</v>
      </c>
      <c r="I316" t="s">
        <v>5790</v>
      </c>
      <c r="J316" t="s">
        <v>5791</v>
      </c>
      <c r="K316" t="s">
        <v>5792</v>
      </c>
      <c r="L316" t="s">
        <v>5793</v>
      </c>
      <c r="M316" t="s">
        <v>5794</v>
      </c>
      <c r="N316" t="s">
        <v>1338</v>
      </c>
      <c r="O316" t="s">
        <v>1189</v>
      </c>
      <c r="P316" t="s">
        <v>1190</v>
      </c>
      <c r="Q316" t="s">
        <v>27</v>
      </c>
      <c r="R316" t="s">
        <v>24</v>
      </c>
      <c r="S316" t="s">
        <v>5795</v>
      </c>
      <c r="T316" t="s">
        <v>5794</v>
      </c>
    </row>
    <row r="317" spans="1:20" x14ac:dyDescent="0.25">
      <c r="A317" t="s">
        <v>4529</v>
      </c>
      <c r="B317" t="s">
        <v>4530</v>
      </c>
      <c r="C317">
        <v>50</v>
      </c>
      <c r="D317">
        <v>1</v>
      </c>
      <c r="E317" t="s">
        <v>5796</v>
      </c>
      <c r="F317">
        <v>320</v>
      </c>
      <c r="G317">
        <v>20</v>
      </c>
      <c r="H317" t="s">
        <v>47</v>
      </c>
      <c r="I317" t="s">
        <v>5797</v>
      </c>
      <c r="J317" t="s">
        <v>5798</v>
      </c>
      <c r="K317" t="s">
        <v>1223</v>
      </c>
      <c r="L317" t="s">
        <v>5799</v>
      </c>
      <c r="M317" t="s">
        <v>5800</v>
      </c>
      <c r="N317" t="s">
        <v>1338</v>
      </c>
      <c r="O317" t="s">
        <v>1222</v>
      </c>
      <c r="P317" t="s">
        <v>1190</v>
      </c>
      <c r="Q317" t="s">
        <v>1191</v>
      </c>
      <c r="R317" t="s">
        <v>24</v>
      </c>
      <c r="S317" t="s">
        <v>5801</v>
      </c>
      <c r="T317" t="s">
        <v>5802</v>
      </c>
    </row>
    <row r="318" spans="1:20" x14ac:dyDescent="0.25">
      <c r="A318" t="s">
        <v>3771</v>
      </c>
      <c r="B318" t="s">
        <v>3772</v>
      </c>
      <c r="C318">
        <v>100</v>
      </c>
      <c r="D318">
        <v>1</v>
      </c>
      <c r="E318" t="s">
        <v>5796</v>
      </c>
      <c r="F318">
        <v>320</v>
      </c>
      <c r="G318">
        <v>20</v>
      </c>
      <c r="H318" t="s">
        <v>47</v>
      </c>
      <c r="I318" t="s">
        <v>5797</v>
      </c>
      <c r="J318" t="s">
        <v>5798</v>
      </c>
      <c r="K318" t="s">
        <v>1223</v>
      </c>
      <c r="L318" t="s">
        <v>5799</v>
      </c>
      <c r="M318" t="s">
        <v>5800</v>
      </c>
      <c r="N318" t="s">
        <v>1338</v>
      </c>
      <c r="O318" t="s">
        <v>1222</v>
      </c>
      <c r="P318" t="s">
        <v>1190</v>
      </c>
      <c r="Q318" t="s">
        <v>1191</v>
      </c>
      <c r="R318" t="s">
        <v>24</v>
      </c>
      <c r="S318" t="s">
        <v>5801</v>
      </c>
      <c r="T318" t="s">
        <v>5802</v>
      </c>
    </row>
    <row r="319" spans="1:20" x14ac:dyDescent="0.25">
      <c r="A319" t="s">
        <v>150</v>
      </c>
      <c r="B319" t="s">
        <v>151</v>
      </c>
      <c r="C319">
        <v>65</v>
      </c>
      <c r="D319">
        <v>1</v>
      </c>
      <c r="E319" t="s">
        <v>5796</v>
      </c>
      <c r="F319">
        <v>320</v>
      </c>
      <c r="G319">
        <v>20</v>
      </c>
      <c r="H319" t="s">
        <v>47</v>
      </c>
      <c r="I319" t="s">
        <v>5797</v>
      </c>
      <c r="J319" t="s">
        <v>5798</v>
      </c>
      <c r="K319" t="s">
        <v>1223</v>
      </c>
      <c r="L319" t="s">
        <v>5799</v>
      </c>
      <c r="M319" t="s">
        <v>5800</v>
      </c>
      <c r="N319" t="s">
        <v>1338</v>
      </c>
      <c r="O319" t="s">
        <v>1222</v>
      </c>
      <c r="P319" t="s">
        <v>1190</v>
      </c>
      <c r="Q319" t="s">
        <v>1191</v>
      </c>
      <c r="R319" t="s">
        <v>24</v>
      </c>
      <c r="S319" t="s">
        <v>5801</v>
      </c>
      <c r="T319" t="s">
        <v>5802</v>
      </c>
    </row>
    <row r="320" spans="1:20" x14ac:dyDescent="0.25">
      <c r="A320" t="s">
        <v>38</v>
      </c>
      <c r="B320" t="s">
        <v>39</v>
      </c>
      <c r="C320">
        <v>65</v>
      </c>
      <c r="D320">
        <v>1</v>
      </c>
      <c r="E320" t="s">
        <v>5796</v>
      </c>
      <c r="F320">
        <v>320</v>
      </c>
      <c r="G320">
        <v>20</v>
      </c>
      <c r="H320" t="s">
        <v>47</v>
      </c>
      <c r="I320" t="s">
        <v>5797</v>
      </c>
      <c r="J320" t="s">
        <v>5798</v>
      </c>
      <c r="K320" t="s">
        <v>1223</v>
      </c>
      <c r="L320" t="s">
        <v>5799</v>
      </c>
      <c r="M320" t="s">
        <v>5800</v>
      </c>
      <c r="N320" t="s">
        <v>1338</v>
      </c>
      <c r="O320" t="s">
        <v>1222</v>
      </c>
      <c r="P320" t="s">
        <v>1190</v>
      </c>
      <c r="Q320" t="s">
        <v>1191</v>
      </c>
      <c r="R320" t="s">
        <v>24</v>
      </c>
      <c r="S320" t="s">
        <v>5801</v>
      </c>
      <c r="T320" t="s">
        <v>5802</v>
      </c>
    </row>
    <row r="321" spans="1:20" x14ac:dyDescent="0.25">
      <c r="A321" t="s">
        <v>46</v>
      </c>
      <c r="B321" t="s">
        <v>56</v>
      </c>
      <c r="C321">
        <v>100</v>
      </c>
      <c r="D321">
        <v>2</v>
      </c>
      <c r="E321" t="s">
        <v>5796</v>
      </c>
      <c r="F321">
        <v>320</v>
      </c>
      <c r="G321">
        <v>20</v>
      </c>
      <c r="H321" t="s">
        <v>47</v>
      </c>
      <c r="I321" t="s">
        <v>5797</v>
      </c>
      <c r="J321" t="s">
        <v>5798</v>
      </c>
      <c r="K321" t="s">
        <v>1223</v>
      </c>
      <c r="L321" t="s">
        <v>5799</v>
      </c>
      <c r="M321" t="s">
        <v>5800</v>
      </c>
      <c r="N321" t="s">
        <v>1338</v>
      </c>
      <c r="O321" t="s">
        <v>1222</v>
      </c>
      <c r="P321" t="s">
        <v>1190</v>
      </c>
      <c r="Q321" t="s">
        <v>1191</v>
      </c>
      <c r="R321" t="s">
        <v>24</v>
      </c>
      <c r="S321" t="s">
        <v>5801</v>
      </c>
      <c r="T321" t="s">
        <v>5802</v>
      </c>
    </row>
    <row r="322" spans="1:20" x14ac:dyDescent="0.25">
      <c r="A322" t="s">
        <v>186</v>
      </c>
      <c r="B322" t="s">
        <v>187</v>
      </c>
      <c r="C322">
        <v>65</v>
      </c>
      <c r="D322">
        <v>1</v>
      </c>
      <c r="E322" t="s">
        <v>5803</v>
      </c>
      <c r="F322">
        <v>120</v>
      </c>
      <c r="G322">
        <v>20</v>
      </c>
      <c r="H322" t="s">
        <v>47</v>
      </c>
      <c r="I322" t="s">
        <v>5804</v>
      </c>
      <c r="J322" t="s">
        <v>5805</v>
      </c>
      <c r="K322" t="s">
        <v>5806</v>
      </c>
      <c r="L322" t="s">
        <v>5807</v>
      </c>
      <c r="M322" t="s">
        <v>5676</v>
      </c>
      <c r="N322" t="s">
        <v>1338</v>
      </c>
      <c r="O322" t="s">
        <v>1222</v>
      </c>
      <c r="P322" t="s">
        <v>1190</v>
      </c>
      <c r="Q322" t="s">
        <v>1191</v>
      </c>
      <c r="R322" t="s">
        <v>24</v>
      </c>
      <c r="S322" t="s">
        <v>5808</v>
      </c>
      <c r="T322" t="s">
        <v>5809</v>
      </c>
    </row>
    <row r="323" spans="1:20" x14ac:dyDescent="0.25">
      <c r="A323" t="s">
        <v>46</v>
      </c>
      <c r="B323" t="s">
        <v>56</v>
      </c>
      <c r="C323">
        <v>100</v>
      </c>
      <c r="D323">
        <v>1</v>
      </c>
      <c r="E323" t="s">
        <v>5803</v>
      </c>
      <c r="F323">
        <v>120</v>
      </c>
      <c r="G323">
        <v>20</v>
      </c>
      <c r="H323" t="s">
        <v>47</v>
      </c>
      <c r="I323" t="s">
        <v>5804</v>
      </c>
      <c r="J323" t="s">
        <v>5805</v>
      </c>
      <c r="K323" t="s">
        <v>5806</v>
      </c>
      <c r="L323" t="s">
        <v>5807</v>
      </c>
      <c r="M323" t="s">
        <v>5676</v>
      </c>
      <c r="N323" t="s">
        <v>1338</v>
      </c>
      <c r="O323" t="s">
        <v>1222</v>
      </c>
      <c r="P323" t="s">
        <v>1190</v>
      </c>
      <c r="Q323" t="s">
        <v>1191</v>
      </c>
      <c r="R323" t="s">
        <v>24</v>
      </c>
      <c r="S323" t="s">
        <v>5808</v>
      </c>
      <c r="T323" t="s">
        <v>5809</v>
      </c>
    </row>
    <row r="324" spans="1:20" x14ac:dyDescent="0.25">
      <c r="A324" t="s">
        <v>4529</v>
      </c>
      <c r="B324" t="s">
        <v>4530</v>
      </c>
      <c r="C324">
        <v>50</v>
      </c>
      <c r="D324">
        <v>1</v>
      </c>
      <c r="E324" t="s">
        <v>5810</v>
      </c>
      <c r="F324">
        <v>120</v>
      </c>
      <c r="G324">
        <v>20</v>
      </c>
      <c r="H324" t="s">
        <v>47</v>
      </c>
      <c r="I324" t="s">
        <v>5811</v>
      </c>
      <c r="J324" t="s">
        <v>5812</v>
      </c>
      <c r="K324" t="s">
        <v>1350</v>
      </c>
      <c r="L324" t="s">
        <v>5813</v>
      </c>
      <c r="M324" t="s">
        <v>5814</v>
      </c>
      <c r="N324" t="s">
        <v>1338</v>
      </c>
      <c r="O324" t="s">
        <v>1222</v>
      </c>
      <c r="P324" t="s">
        <v>1190</v>
      </c>
      <c r="Q324" t="s">
        <v>1191</v>
      </c>
      <c r="R324" t="s">
        <v>24</v>
      </c>
      <c r="S324" t="s">
        <v>5815</v>
      </c>
      <c r="T324" t="s">
        <v>5816</v>
      </c>
    </row>
    <row r="325" spans="1:20" x14ac:dyDescent="0.25">
      <c r="A325" t="s">
        <v>46</v>
      </c>
      <c r="B325" t="s">
        <v>56</v>
      </c>
      <c r="C325">
        <v>100</v>
      </c>
      <c r="D325">
        <v>1</v>
      </c>
      <c r="E325" t="s">
        <v>5810</v>
      </c>
      <c r="F325">
        <v>120</v>
      </c>
      <c r="G325">
        <v>20</v>
      </c>
      <c r="H325" t="s">
        <v>47</v>
      </c>
      <c r="I325" t="s">
        <v>5811</v>
      </c>
      <c r="J325" t="s">
        <v>5812</v>
      </c>
      <c r="K325" t="s">
        <v>1350</v>
      </c>
      <c r="L325" t="s">
        <v>5813</v>
      </c>
      <c r="M325" t="s">
        <v>5814</v>
      </c>
      <c r="N325" t="s">
        <v>1338</v>
      </c>
      <c r="O325" t="s">
        <v>1222</v>
      </c>
      <c r="P325" t="s">
        <v>1190</v>
      </c>
      <c r="Q325" t="s">
        <v>1191</v>
      </c>
      <c r="R325" t="s">
        <v>24</v>
      </c>
      <c r="S325" t="s">
        <v>5815</v>
      </c>
      <c r="T325" t="s">
        <v>5816</v>
      </c>
    </row>
    <row r="326" spans="1:20" x14ac:dyDescent="0.25">
      <c r="A326" t="s">
        <v>46</v>
      </c>
      <c r="B326" t="s">
        <v>56</v>
      </c>
      <c r="C326">
        <v>100</v>
      </c>
      <c r="D326">
        <v>2</v>
      </c>
      <c r="E326" t="s">
        <v>5817</v>
      </c>
      <c r="F326">
        <v>220</v>
      </c>
      <c r="G326">
        <v>20</v>
      </c>
      <c r="H326" t="s">
        <v>47</v>
      </c>
      <c r="I326" t="s">
        <v>5818</v>
      </c>
      <c r="J326" t="s">
        <v>5819</v>
      </c>
      <c r="K326" t="s">
        <v>1835</v>
      </c>
      <c r="L326" t="s">
        <v>5820</v>
      </c>
      <c r="M326" t="s">
        <v>5821</v>
      </c>
      <c r="N326" t="s">
        <v>1338</v>
      </c>
      <c r="O326" t="s">
        <v>1222</v>
      </c>
      <c r="P326" t="s">
        <v>1190</v>
      </c>
      <c r="Q326" t="s">
        <v>1191</v>
      </c>
      <c r="R326" t="s">
        <v>24</v>
      </c>
      <c r="S326" t="s">
        <v>5822</v>
      </c>
      <c r="T326" t="s">
        <v>5823</v>
      </c>
    </row>
    <row r="327" spans="1:20" x14ac:dyDescent="0.25">
      <c r="A327" t="s">
        <v>34</v>
      </c>
      <c r="B327" t="s">
        <v>35</v>
      </c>
      <c r="C327">
        <v>65</v>
      </c>
      <c r="D327">
        <v>1</v>
      </c>
      <c r="E327" t="s">
        <v>5817</v>
      </c>
      <c r="F327">
        <v>220</v>
      </c>
      <c r="G327">
        <v>20</v>
      </c>
      <c r="H327" t="s">
        <v>47</v>
      </c>
      <c r="I327" t="s">
        <v>5818</v>
      </c>
      <c r="J327" t="s">
        <v>5819</v>
      </c>
      <c r="K327" t="s">
        <v>1835</v>
      </c>
      <c r="L327" t="s">
        <v>5820</v>
      </c>
      <c r="M327" t="s">
        <v>5821</v>
      </c>
      <c r="N327" t="s">
        <v>1338</v>
      </c>
      <c r="O327" t="s">
        <v>1222</v>
      </c>
      <c r="P327" t="s">
        <v>1190</v>
      </c>
      <c r="Q327" t="s">
        <v>1191</v>
      </c>
      <c r="R327" t="s">
        <v>24</v>
      </c>
      <c r="S327" t="s">
        <v>5822</v>
      </c>
      <c r="T327" t="s">
        <v>5823</v>
      </c>
    </row>
    <row r="328" spans="1:20" x14ac:dyDescent="0.25">
      <c r="A328" t="s">
        <v>150</v>
      </c>
      <c r="B328" t="s">
        <v>151</v>
      </c>
      <c r="C328">
        <v>65</v>
      </c>
      <c r="D328">
        <v>1</v>
      </c>
      <c r="E328" t="s">
        <v>5817</v>
      </c>
      <c r="F328">
        <v>220</v>
      </c>
      <c r="G328">
        <v>20</v>
      </c>
      <c r="H328" t="s">
        <v>47</v>
      </c>
      <c r="I328" t="s">
        <v>5818</v>
      </c>
      <c r="J328" t="s">
        <v>5819</v>
      </c>
      <c r="K328" t="s">
        <v>1835</v>
      </c>
      <c r="L328" t="s">
        <v>5820</v>
      </c>
      <c r="M328" t="s">
        <v>5821</v>
      </c>
      <c r="N328" t="s">
        <v>1338</v>
      </c>
      <c r="O328" t="s">
        <v>1222</v>
      </c>
      <c r="P328" t="s">
        <v>1190</v>
      </c>
      <c r="Q328" t="s">
        <v>1191</v>
      </c>
      <c r="R328" t="s">
        <v>24</v>
      </c>
      <c r="S328" t="s">
        <v>5822</v>
      </c>
      <c r="T328" t="s">
        <v>5823</v>
      </c>
    </row>
    <row r="329" spans="1:20" x14ac:dyDescent="0.25">
      <c r="A329" t="s">
        <v>186</v>
      </c>
      <c r="B329" t="s">
        <v>187</v>
      </c>
      <c r="C329">
        <v>47</v>
      </c>
      <c r="D329">
        <v>1</v>
      </c>
      <c r="E329" t="s">
        <v>5824</v>
      </c>
      <c r="F329">
        <v>136</v>
      </c>
      <c r="G329">
        <v>16</v>
      </c>
      <c r="H329" t="s">
        <v>1162</v>
      </c>
      <c r="I329" t="s">
        <v>4469</v>
      </c>
      <c r="J329" t="s">
        <v>306</v>
      </c>
      <c r="K329" t="s">
        <v>23</v>
      </c>
      <c r="L329" t="s">
        <v>24</v>
      </c>
      <c r="M329" t="s">
        <v>5825</v>
      </c>
      <c r="N329" t="s">
        <v>23</v>
      </c>
      <c r="O329" t="s">
        <v>307</v>
      </c>
      <c r="P329" t="s">
        <v>26</v>
      </c>
      <c r="Q329" t="s">
        <v>27</v>
      </c>
      <c r="R329" t="s">
        <v>24</v>
      </c>
      <c r="S329" t="s">
        <v>5826</v>
      </c>
      <c r="T329" t="s">
        <v>5825</v>
      </c>
    </row>
    <row r="330" spans="1:20" x14ac:dyDescent="0.25">
      <c r="A330" t="s">
        <v>46</v>
      </c>
      <c r="B330" t="s">
        <v>56</v>
      </c>
      <c r="C330">
        <v>73</v>
      </c>
      <c r="D330">
        <v>1</v>
      </c>
      <c r="E330" t="s">
        <v>5824</v>
      </c>
      <c r="F330">
        <v>136</v>
      </c>
      <c r="G330">
        <v>16</v>
      </c>
      <c r="H330" t="s">
        <v>1162</v>
      </c>
      <c r="I330" t="s">
        <v>4469</v>
      </c>
      <c r="J330" t="s">
        <v>306</v>
      </c>
      <c r="K330" t="s">
        <v>23</v>
      </c>
      <c r="L330" t="s">
        <v>24</v>
      </c>
      <c r="M330" t="s">
        <v>5825</v>
      </c>
      <c r="N330" t="s">
        <v>23</v>
      </c>
      <c r="O330" t="s">
        <v>307</v>
      </c>
      <c r="P330" t="s">
        <v>26</v>
      </c>
      <c r="Q330" t="s">
        <v>27</v>
      </c>
      <c r="R330" t="s">
        <v>24</v>
      </c>
      <c r="S330" t="s">
        <v>5826</v>
      </c>
      <c r="T330" t="s">
        <v>5825</v>
      </c>
    </row>
    <row r="331" spans="1:20" x14ac:dyDescent="0.25">
      <c r="A331" t="s">
        <v>139</v>
      </c>
      <c r="B331" t="s">
        <v>112</v>
      </c>
      <c r="C331">
        <v>72</v>
      </c>
      <c r="D331">
        <v>1</v>
      </c>
      <c r="E331" t="s">
        <v>5827</v>
      </c>
      <c r="F331">
        <v>126</v>
      </c>
      <c r="G331">
        <v>6</v>
      </c>
      <c r="H331" t="s">
        <v>1162</v>
      </c>
      <c r="I331" t="s">
        <v>5828</v>
      </c>
      <c r="J331" t="s">
        <v>315</v>
      </c>
      <c r="K331" t="s">
        <v>23</v>
      </c>
      <c r="L331" t="s">
        <v>24</v>
      </c>
      <c r="M331" t="s">
        <v>5829</v>
      </c>
      <c r="N331" t="s">
        <v>23</v>
      </c>
      <c r="O331" t="s">
        <v>307</v>
      </c>
      <c r="P331" t="s">
        <v>26</v>
      </c>
      <c r="Q331" t="s">
        <v>27</v>
      </c>
      <c r="R331" t="s">
        <v>24</v>
      </c>
      <c r="S331" t="s">
        <v>5830</v>
      </c>
      <c r="T331" t="s">
        <v>5829</v>
      </c>
    </row>
    <row r="332" spans="1:20" x14ac:dyDescent="0.25">
      <c r="A332" t="s">
        <v>186</v>
      </c>
      <c r="B332" t="s">
        <v>187</v>
      </c>
      <c r="C332">
        <v>48</v>
      </c>
      <c r="D332">
        <v>1</v>
      </c>
      <c r="E332" t="s">
        <v>5827</v>
      </c>
      <c r="F332">
        <v>126</v>
      </c>
      <c r="G332">
        <v>6</v>
      </c>
      <c r="H332" t="s">
        <v>1162</v>
      </c>
      <c r="I332" t="s">
        <v>5828</v>
      </c>
      <c r="J332" t="s">
        <v>315</v>
      </c>
      <c r="K332" t="s">
        <v>23</v>
      </c>
      <c r="L332" t="s">
        <v>24</v>
      </c>
      <c r="M332" t="s">
        <v>5829</v>
      </c>
      <c r="N332" t="s">
        <v>23</v>
      </c>
      <c r="O332" t="s">
        <v>307</v>
      </c>
      <c r="P332" t="s">
        <v>26</v>
      </c>
      <c r="Q332" t="s">
        <v>27</v>
      </c>
      <c r="R332" t="s">
        <v>24</v>
      </c>
      <c r="S332" t="s">
        <v>5830</v>
      </c>
      <c r="T332" t="s">
        <v>5829</v>
      </c>
    </row>
    <row r="333" spans="1:20" x14ac:dyDescent="0.25">
      <c r="A333" t="s">
        <v>139</v>
      </c>
      <c r="B333" t="s">
        <v>112</v>
      </c>
      <c r="C333">
        <v>66</v>
      </c>
      <c r="D333">
        <v>1</v>
      </c>
      <c r="E333" t="s">
        <v>5831</v>
      </c>
      <c r="F333">
        <v>209.5</v>
      </c>
      <c r="G333">
        <v>26</v>
      </c>
      <c r="H333" t="s">
        <v>47</v>
      </c>
      <c r="I333" t="s">
        <v>5832</v>
      </c>
      <c r="J333" t="s">
        <v>5833</v>
      </c>
      <c r="K333" t="s">
        <v>5834</v>
      </c>
      <c r="L333" t="s">
        <v>5835</v>
      </c>
      <c r="M333" t="s">
        <v>5836</v>
      </c>
      <c r="N333" t="s">
        <v>23</v>
      </c>
      <c r="O333" t="s">
        <v>48</v>
      </c>
      <c r="P333" t="s">
        <v>49</v>
      </c>
      <c r="Q333" t="s">
        <v>50</v>
      </c>
      <c r="R333" t="s">
        <v>24</v>
      </c>
      <c r="S333" t="s">
        <v>5837</v>
      </c>
      <c r="T333" t="s">
        <v>5836</v>
      </c>
    </row>
    <row r="334" spans="1:20" x14ac:dyDescent="0.25">
      <c r="A334" t="s">
        <v>110</v>
      </c>
      <c r="B334" t="s">
        <v>1205</v>
      </c>
      <c r="C334">
        <v>66</v>
      </c>
      <c r="D334">
        <v>1</v>
      </c>
      <c r="E334" t="s">
        <v>5831</v>
      </c>
      <c r="F334">
        <v>209.5</v>
      </c>
      <c r="G334">
        <v>26</v>
      </c>
      <c r="H334" t="s">
        <v>47</v>
      </c>
      <c r="I334" t="s">
        <v>5832</v>
      </c>
      <c r="J334" t="s">
        <v>5833</v>
      </c>
      <c r="K334" t="s">
        <v>5834</v>
      </c>
      <c r="L334" t="s">
        <v>5835</v>
      </c>
      <c r="M334" t="s">
        <v>5836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5837</v>
      </c>
      <c r="T334" t="s">
        <v>5836</v>
      </c>
    </row>
    <row r="335" spans="1:20" x14ac:dyDescent="0.25">
      <c r="A335" t="s">
        <v>46</v>
      </c>
      <c r="B335" t="s">
        <v>56</v>
      </c>
      <c r="C335">
        <v>67</v>
      </c>
      <c r="D335">
        <v>1</v>
      </c>
      <c r="E335" t="s">
        <v>5831</v>
      </c>
      <c r="F335">
        <v>209.5</v>
      </c>
      <c r="G335">
        <v>26</v>
      </c>
      <c r="H335" t="s">
        <v>47</v>
      </c>
      <c r="I335" t="s">
        <v>5832</v>
      </c>
      <c r="J335" t="s">
        <v>5833</v>
      </c>
      <c r="K335" t="s">
        <v>5834</v>
      </c>
      <c r="L335" t="s">
        <v>5835</v>
      </c>
      <c r="M335" t="s">
        <v>5836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5837</v>
      </c>
      <c r="T335" t="s">
        <v>5836</v>
      </c>
    </row>
    <row r="336" spans="1:20" x14ac:dyDescent="0.25">
      <c r="A336" t="s">
        <v>139</v>
      </c>
      <c r="B336" t="s">
        <v>112</v>
      </c>
      <c r="C336">
        <v>77.5</v>
      </c>
      <c r="D336">
        <v>2</v>
      </c>
      <c r="E336" t="s">
        <v>5838</v>
      </c>
      <c r="F336">
        <v>190</v>
      </c>
      <c r="G336">
        <v>35</v>
      </c>
      <c r="H336" t="s">
        <v>47</v>
      </c>
      <c r="I336" t="s">
        <v>5839</v>
      </c>
      <c r="J336" t="s">
        <v>5840</v>
      </c>
      <c r="K336" t="s">
        <v>1216</v>
      </c>
      <c r="L336" t="s">
        <v>5841</v>
      </c>
      <c r="M336" t="s">
        <v>5842</v>
      </c>
      <c r="N336" t="s">
        <v>23</v>
      </c>
      <c r="O336" t="s">
        <v>53</v>
      </c>
      <c r="P336" t="s">
        <v>54</v>
      </c>
      <c r="Q336" t="s">
        <v>55</v>
      </c>
      <c r="R336" t="s">
        <v>24</v>
      </c>
      <c r="S336" t="s">
        <v>5843</v>
      </c>
      <c r="T336" t="s">
        <v>5844</v>
      </c>
    </row>
    <row r="337" spans="1:20" x14ac:dyDescent="0.25">
      <c r="A337" t="s">
        <v>139</v>
      </c>
      <c r="B337" t="s">
        <v>112</v>
      </c>
      <c r="C337">
        <v>66</v>
      </c>
      <c r="D337">
        <v>1</v>
      </c>
      <c r="E337" t="s">
        <v>5845</v>
      </c>
      <c r="F337">
        <v>276</v>
      </c>
      <c r="G337">
        <v>45</v>
      </c>
      <c r="H337" t="s">
        <v>47</v>
      </c>
      <c r="I337" t="s">
        <v>5846</v>
      </c>
      <c r="J337" t="s">
        <v>5847</v>
      </c>
      <c r="K337" t="s">
        <v>2984</v>
      </c>
      <c r="L337" t="s">
        <v>5848</v>
      </c>
      <c r="M337" t="s">
        <v>5849</v>
      </c>
      <c r="N337" t="s">
        <v>23</v>
      </c>
      <c r="O337" t="s">
        <v>63</v>
      </c>
      <c r="P337" t="s">
        <v>54</v>
      </c>
      <c r="Q337" t="s">
        <v>55</v>
      </c>
      <c r="R337" t="s">
        <v>24</v>
      </c>
      <c r="S337" t="s">
        <v>5850</v>
      </c>
      <c r="T337" t="s">
        <v>5851</v>
      </c>
    </row>
    <row r="338" spans="1:20" x14ac:dyDescent="0.25">
      <c r="A338" t="s">
        <v>110</v>
      </c>
      <c r="B338" t="s">
        <v>1205</v>
      </c>
      <c r="C338">
        <v>66</v>
      </c>
      <c r="D338">
        <v>1</v>
      </c>
      <c r="E338" t="s">
        <v>5845</v>
      </c>
      <c r="F338">
        <v>276</v>
      </c>
      <c r="G338">
        <v>45</v>
      </c>
      <c r="H338" t="s">
        <v>47</v>
      </c>
      <c r="I338" t="s">
        <v>5846</v>
      </c>
      <c r="J338" t="s">
        <v>5847</v>
      </c>
      <c r="K338" t="s">
        <v>2984</v>
      </c>
      <c r="L338" t="s">
        <v>5848</v>
      </c>
      <c r="M338" t="s">
        <v>5849</v>
      </c>
      <c r="N338" t="s">
        <v>23</v>
      </c>
      <c r="O338" t="s">
        <v>63</v>
      </c>
      <c r="P338" t="s">
        <v>54</v>
      </c>
      <c r="Q338" t="s">
        <v>55</v>
      </c>
      <c r="R338" t="s">
        <v>24</v>
      </c>
      <c r="S338" t="s">
        <v>5850</v>
      </c>
      <c r="T338" t="s">
        <v>5851</v>
      </c>
    </row>
    <row r="339" spans="1:20" x14ac:dyDescent="0.25">
      <c r="A339" t="s">
        <v>46</v>
      </c>
      <c r="B339" t="s">
        <v>56</v>
      </c>
      <c r="C339">
        <v>67</v>
      </c>
      <c r="D339">
        <v>1</v>
      </c>
      <c r="E339" t="s">
        <v>5845</v>
      </c>
      <c r="F339">
        <v>276</v>
      </c>
      <c r="G339">
        <v>45</v>
      </c>
      <c r="H339" t="s">
        <v>47</v>
      </c>
      <c r="I339" t="s">
        <v>5846</v>
      </c>
      <c r="J339" t="s">
        <v>5847</v>
      </c>
      <c r="K339" t="s">
        <v>2984</v>
      </c>
      <c r="L339" t="s">
        <v>5848</v>
      </c>
      <c r="M339" t="s">
        <v>5849</v>
      </c>
      <c r="N339" t="s">
        <v>23</v>
      </c>
      <c r="O339" t="s">
        <v>63</v>
      </c>
      <c r="P339" t="s">
        <v>54</v>
      </c>
      <c r="Q339" t="s">
        <v>55</v>
      </c>
      <c r="R339" t="s">
        <v>24</v>
      </c>
      <c r="S339" t="s">
        <v>5850</v>
      </c>
      <c r="T339" t="s">
        <v>5851</v>
      </c>
    </row>
    <row r="340" spans="1:20" x14ac:dyDescent="0.25">
      <c r="A340" t="s">
        <v>278</v>
      </c>
      <c r="B340" t="s">
        <v>284</v>
      </c>
      <c r="C340">
        <v>139</v>
      </c>
      <c r="D340">
        <v>2</v>
      </c>
      <c r="E340" t="s">
        <v>5852</v>
      </c>
      <c r="F340">
        <v>314</v>
      </c>
      <c r="G340">
        <v>45</v>
      </c>
      <c r="H340" t="s">
        <v>47</v>
      </c>
      <c r="I340" t="s">
        <v>5853</v>
      </c>
      <c r="J340" t="s">
        <v>5854</v>
      </c>
      <c r="K340" t="s">
        <v>5855</v>
      </c>
      <c r="L340" t="s">
        <v>1181</v>
      </c>
      <c r="M340" t="s">
        <v>5856</v>
      </c>
      <c r="N340" t="s">
        <v>23</v>
      </c>
      <c r="O340" t="s">
        <v>53</v>
      </c>
      <c r="P340" t="s">
        <v>54</v>
      </c>
      <c r="Q340" t="s">
        <v>55</v>
      </c>
      <c r="R340" t="s">
        <v>24</v>
      </c>
      <c r="S340" t="s">
        <v>5857</v>
      </c>
      <c r="T340" t="s">
        <v>5858</v>
      </c>
    </row>
    <row r="341" spans="1:20" x14ac:dyDescent="0.25">
      <c r="A341" t="s">
        <v>42</v>
      </c>
      <c r="B341" t="s">
        <v>43</v>
      </c>
      <c r="C341">
        <v>66.666666666666671</v>
      </c>
      <c r="D341">
        <v>3</v>
      </c>
      <c r="E341" t="s">
        <v>5859</v>
      </c>
      <c r="F341">
        <v>137</v>
      </c>
      <c r="G341">
        <v>7</v>
      </c>
      <c r="H341" t="s">
        <v>47</v>
      </c>
      <c r="I341" t="s">
        <v>5860</v>
      </c>
      <c r="J341" t="s">
        <v>5861</v>
      </c>
      <c r="K341" t="s">
        <v>1330</v>
      </c>
      <c r="L341" t="s">
        <v>349</v>
      </c>
      <c r="M341" t="s">
        <v>5862</v>
      </c>
      <c r="N341" t="s">
        <v>23</v>
      </c>
      <c r="O341" t="s">
        <v>53</v>
      </c>
      <c r="P341" t="s">
        <v>54</v>
      </c>
      <c r="Q341" t="s">
        <v>55</v>
      </c>
      <c r="R341" t="s">
        <v>24</v>
      </c>
      <c r="S341" t="s">
        <v>5863</v>
      </c>
      <c r="T341" t="s">
        <v>5864</v>
      </c>
    </row>
    <row r="342" spans="1:20" x14ac:dyDescent="0.25">
      <c r="A342" t="s">
        <v>139</v>
      </c>
      <c r="B342" t="s">
        <v>112</v>
      </c>
      <c r="C342">
        <v>66</v>
      </c>
      <c r="D342">
        <v>1</v>
      </c>
      <c r="E342" t="s">
        <v>5865</v>
      </c>
      <c r="F342">
        <v>285</v>
      </c>
      <c r="G342">
        <v>45</v>
      </c>
      <c r="H342" t="s">
        <v>47</v>
      </c>
      <c r="I342" t="s">
        <v>5866</v>
      </c>
      <c r="J342" t="s">
        <v>5867</v>
      </c>
      <c r="K342" t="s">
        <v>5868</v>
      </c>
      <c r="L342" t="s">
        <v>2676</v>
      </c>
      <c r="M342" t="s">
        <v>5864</v>
      </c>
      <c r="N342" t="s">
        <v>23</v>
      </c>
      <c r="O342" t="s">
        <v>63</v>
      </c>
      <c r="P342" t="s">
        <v>54</v>
      </c>
      <c r="Q342" t="s">
        <v>55</v>
      </c>
      <c r="R342" t="s">
        <v>24</v>
      </c>
      <c r="S342" t="s">
        <v>5869</v>
      </c>
      <c r="T342" t="s">
        <v>5864</v>
      </c>
    </row>
    <row r="343" spans="1:20" x14ac:dyDescent="0.25">
      <c r="A343" t="s">
        <v>110</v>
      </c>
      <c r="B343" t="s">
        <v>1205</v>
      </c>
      <c r="C343">
        <v>66</v>
      </c>
      <c r="D343">
        <v>1</v>
      </c>
      <c r="E343" t="s">
        <v>5865</v>
      </c>
      <c r="F343">
        <v>285</v>
      </c>
      <c r="G343">
        <v>45</v>
      </c>
      <c r="H343" t="s">
        <v>47</v>
      </c>
      <c r="I343" t="s">
        <v>5866</v>
      </c>
      <c r="J343" t="s">
        <v>5867</v>
      </c>
      <c r="K343" t="s">
        <v>5868</v>
      </c>
      <c r="L343" t="s">
        <v>2676</v>
      </c>
      <c r="M343" t="s">
        <v>5864</v>
      </c>
      <c r="N343" t="s">
        <v>23</v>
      </c>
      <c r="O343" t="s">
        <v>63</v>
      </c>
      <c r="P343" t="s">
        <v>54</v>
      </c>
      <c r="Q343" t="s">
        <v>55</v>
      </c>
      <c r="R343" t="s">
        <v>24</v>
      </c>
      <c r="S343" t="s">
        <v>5869</v>
      </c>
      <c r="T343" t="s">
        <v>5864</v>
      </c>
    </row>
    <row r="344" spans="1:20" x14ac:dyDescent="0.25">
      <c r="A344" t="s">
        <v>46</v>
      </c>
      <c r="B344" t="s">
        <v>56</v>
      </c>
      <c r="C344">
        <v>67</v>
      </c>
      <c r="D344">
        <v>1</v>
      </c>
      <c r="E344" t="s">
        <v>5865</v>
      </c>
      <c r="F344">
        <v>285</v>
      </c>
      <c r="G344">
        <v>45</v>
      </c>
      <c r="H344" t="s">
        <v>47</v>
      </c>
      <c r="I344" t="s">
        <v>5866</v>
      </c>
      <c r="J344" t="s">
        <v>5867</v>
      </c>
      <c r="K344" t="s">
        <v>5868</v>
      </c>
      <c r="L344" t="s">
        <v>2676</v>
      </c>
      <c r="M344" t="s">
        <v>5864</v>
      </c>
      <c r="N344" t="s">
        <v>23</v>
      </c>
      <c r="O344" t="s">
        <v>63</v>
      </c>
      <c r="P344" t="s">
        <v>54</v>
      </c>
      <c r="Q344" t="s">
        <v>55</v>
      </c>
      <c r="R344" t="s">
        <v>24</v>
      </c>
      <c r="S344" t="s">
        <v>5869</v>
      </c>
      <c r="T344" t="s">
        <v>5864</v>
      </c>
    </row>
    <row r="345" spans="1:20" x14ac:dyDescent="0.25">
      <c r="A345" t="s">
        <v>46</v>
      </c>
      <c r="B345" t="s">
        <v>56</v>
      </c>
      <c r="C345">
        <v>69.900000000000006</v>
      </c>
      <c r="D345">
        <v>10</v>
      </c>
      <c r="E345" t="s">
        <v>5870</v>
      </c>
      <c r="F345">
        <v>576</v>
      </c>
      <c r="G345">
        <v>66</v>
      </c>
      <c r="H345" t="s">
        <v>47</v>
      </c>
      <c r="I345" t="s">
        <v>5667</v>
      </c>
      <c r="J345" t="s">
        <v>5668</v>
      </c>
      <c r="K345" t="s">
        <v>5669</v>
      </c>
      <c r="L345" t="s">
        <v>5670</v>
      </c>
      <c r="M345" t="s">
        <v>5871</v>
      </c>
      <c r="N345" t="s">
        <v>23</v>
      </c>
      <c r="O345" t="s">
        <v>48</v>
      </c>
      <c r="P345" t="s">
        <v>49</v>
      </c>
      <c r="Q345" t="s">
        <v>50</v>
      </c>
      <c r="R345" t="s">
        <v>24</v>
      </c>
      <c r="S345" t="s">
        <v>5872</v>
      </c>
      <c r="T345" t="s">
        <v>5871</v>
      </c>
    </row>
    <row r="346" spans="1:20" x14ac:dyDescent="0.25">
      <c r="A346" t="s">
        <v>44</v>
      </c>
      <c r="B346" t="s">
        <v>45</v>
      </c>
      <c r="C346">
        <v>66.666666666666671</v>
      </c>
      <c r="D346">
        <v>3</v>
      </c>
      <c r="E346" t="s">
        <v>5873</v>
      </c>
      <c r="F346">
        <v>150</v>
      </c>
      <c r="G346">
        <v>0</v>
      </c>
      <c r="H346" t="s">
        <v>47</v>
      </c>
      <c r="I346" t="s">
        <v>2766</v>
      </c>
      <c r="J346" t="s">
        <v>5874</v>
      </c>
      <c r="K346" t="s">
        <v>4934</v>
      </c>
      <c r="L346" t="s">
        <v>2653</v>
      </c>
      <c r="M346" t="s">
        <v>5875</v>
      </c>
      <c r="N346" t="s">
        <v>23</v>
      </c>
      <c r="O346" t="s">
        <v>63</v>
      </c>
      <c r="P346" t="s">
        <v>54</v>
      </c>
      <c r="Q346" t="s">
        <v>55</v>
      </c>
      <c r="R346" t="s">
        <v>24</v>
      </c>
      <c r="S346" t="s">
        <v>5876</v>
      </c>
      <c r="T346" t="s">
        <v>5877</v>
      </c>
    </row>
    <row r="347" spans="1:20" x14ac:dyDescent="0.25">
      <c r="A347" t="s">
        <v>139</v>
      </c>
      <c r="B347" t="s">
        <v>112</v>
      </c>
      <c r="C347">
        <v>66</v>
      </c>
      <c r="D347">
        <v>1</v>
      </c>
      <c r="E347" t="s">
        <v>5878</v>
      </c>
      <c r="F347">
        <v>243.5</v>
      </c>
      <c r="G347">
        <v>0</v>
      </c>
      <c r="H347" t="s">
        <v>684</v>
      </c>
      <c r="I347" t="s">
        <v>5879</v>
      </c>
      <c r="J347" t="s">
        <v>5880</v>
      </c>
      <c r="K347" t="s">
        <v>1178</v>
      </c>
      <c r="L347" t="s">
        <v>5881</v>
      </c>
      <c r="M347" t="s">
        <v>5882</v>
      </c>
      <c r="N347" t="s">
        <v>23</v>
      </c>
      <c r="O347" t="s">
        <v>48</v>
      </c>
      <c r="P347" t="s">
        <v>49</v>
      </c>
      <c r="Q347" t="s">
        <v>50</v>
      </c>
      <c r="R347" t="s">
        <v>24</v>
      </c>
      <c r="S347" t="s">
        <v>5883</v>
      </c>
      <c r="T347" t="s">
        <v>5882</v>
      </c>
    </row>
    <row r="348" spans="1:20" x14ac:dyDescent="0.25">
      <c r="A348" t="s">
        <v>110</v>
      </c>
      <c r="B348" t="s">
        <v>1205</v>
      </c>
      <c r="C348">
        <v>66</v>
      </c>
      <c r="D348">
        <v>1</v>
      </c>
      <c r="E348" t="s">
        <v>5878</v>
      </c>
      <c r="F348">
        <v>243.5</v>
      </c>
      <c r="G348">
        <v>0</v>
      </c>
      <c r="H348" t="s">
        <v>684</v>
      </c>
      <c r="I348" t="s">
        <v>5879</v>
      </c>
      <c r="J348" t="s">
        <v>5880</v>
      </c>
      <c r="K348" t="s">
        <v>1178</v>
      </c>
      <c r="L348" t="s">
        <v>5881</v>
      </c>
      <c r="M348" t="s">
        <v>5882</v>
      </c>
      <c r="N348" t="s">
        <v>23</v>
      </c>
      <c r="O348" t="s">
        <v>48</v>
      </c>
      <c r="P348" t="s">
        <v>49</v>
      </c>
      <c r="Q348" t="s">
        <v>50</v>
      </c>
      <c r="R348" t="s">
        <v>24</v>
      </c>
      <c r="S348" t="s">
        <v>5883</v>
      </c>
      <c r="T348" t="s">
        <v>5882</v>
      </c>
    </row>
    <row r="349" spans="1:20" x14ac:dyDescent="0.25">
      <c r="A349" t="s">
        <v>46</v>
      </c>
      <c r="B349" t="s">
        <v>56</v>
      </c>
      <c r="C349">
        <v>67</v>
      </c>
      <c r="D349">
        <v>1</v>
      </c>
      <c r="E349" t="s">
        <v>5878</v>
      </c>
      <c r="F349">
        <v>243.5</v>
      </c>
      <c r="G349">
        <v>0</v>
      </c>
      <c r="H349" t="s">
        <v>684</v>
      </c>
      <c r="I349" t="s">
        <v>5879</v>
      </c>
      <c r="J349" t="s">
        <v>5880</v>
      </c>
      <c r="K349" t="s">
        <v>1178</v>
      </c>
      <c r="L349" t="s">
        <v>5881</v>
      </c>
      <c r="M349" t="s">
        <v>5882</v>
      </c>
      <c r="N349" t="s">
        <v>23</v>
      </c>
      <c r="O349" t="s">
        <v>48</v>
      </c>
      <c r="P349" t="s">
        <v>49</v>
      </c>
      <c r="Q349" t="s">
        <v>50</v>
      </c>
      <c r="R349" t="s">
        <v>24</v>
      </c>
      <c r="S349" t="s">
        <v>5883</v>
      </c>
      <c r="T349" t="s">
        <v>5882</v>
      </c>
    </row>
    <row r="350" spans="1:20" x14ac:dyDescent="0.25">
      <c r="A350" t="s">
        <v>139</v>
      </c>
      <c r="B350" t="s">
        <v>112</v>
      </c>
      <c r="C350">
        <v>77</v>
      </c>
      <c r="D350">
        <v>1</v>
      </c>
      <c r="E350" t="s">
        <v>5884</v>
      </c>
      <c r="F350">
        <v>229</v>
      </c>
      <c r="G350">
        <v>7</v>
      </c>
      <c r="H350" t="s">
        <v>47</v>
      </c>
      <c r="I350" t="s">
        <v>5885</v>
      </c>
      <c r="J350" t="s">
        <v>5886</v>
      </c>
      <c r="K350" t="s">
        <v>5887</v>
      </c>
      <c r="L350" t="s">
        <v>493</v>
      </c>
      <c r="M350" t="s">
        <v>5888</v>
      </c>
      <c r="N350" t="s">
        <v>23</v>
      </c>
      <c r="O350" t="s">
        <v>63</v>
      </c>
      <c r="P350" t="s">
        <v>54</v>
      </c>
      <c r="Q350" t="s">
        <v>55</v>
      </c>
      <c r="R350" t="s">
        <v>24</v>
      </c>
      <c r="S350" t="s">
        <v>5889</v>
      </c>
      <c r="T350" t="s">
        <v>5888</v>
      </c>
    </row>
    <row r="351" spans="1:20" x14ac:dyDescent="0.25">
      <c r="A351" t="s">
        <v>46</v>
      </c>
      <c r="B351" t="s">
        <v>56</v>
      </c>
      <c r="C351">
        <v>77</v>
      </c>
      <c r="D351">
        <v>2</v>
      </c>
      <c r="E351" t="s">
        <v>5884</v>
      </c>
      <c r="F351">
        <v>229</v>
      </c>
      <c r="G351">
        <v>7</v>
      </c>
      <c r="H351" t="s">
        <v>47</v>
      </c>
      <c r="I351" t="s">
        <v>5885</v>
      </c>
      <c r="J351" t="s">
        <v>5886</v>
      </c>
      <c r="K351" t="s">
        <v>5887</v>
      </c>
      <c r="L351" t="s">
        <v>493</v>
      </c>
      <c r="M351" t="s">
        <v>5888</v>
      </c>
      <c r="N351" t="s">
        <v>23</v>
      </c>
      <c r="O351" t="s">
        <v>63</v>
      </c>
      <c r="P351" t="s">
        <v>54</v>
      </c>
      <c r="Q351" t="s">
        <v>55</v>
      </c>
      <c r="R351" t="s">
        <v>24</v>
      </c>
      <c r="S351" t="s">
        <v>5889</v>
      </c>
      <c r="T351" t="s">
        <v>5888</v>
      </c>
    </row>
    <row r="352" spans="1:20" x14ac:dyDescent="0.25">
      <c r="A352" t="s">
        <v>139</v>
      </c>
      <c r="B352" t="s">
        <v>112</v>
      </c>
      <c r="C352">
        <v>66</v>
      </c>
      <c r="D352">
        <v>2</v>
      </c>
      <c r="E352" t="s">
        <v>5890</v>
      </c>
      <c r="F352">
        <v>502</v>
      </c>
      <c r="G352">
        <v>45</v>
      </c>
      <c r="H352" t="s">
        <v>47</v>
      </c>
      <c r="I352" t="s">
        <v>2671</v>
      </c>
      <c r="J352" t="s">
        <v>5891</v>
      </c>
      <c r="K352" t="s">
        <v>4500</v>
      </c>
      <c r="L352" t="s">
        <v>2029</v>
      </c>
      <c r="M352" t="s">
        <v>5892</v>
      </c>
      <c r="N352" t="s">
        <v>23</v>
      </c>
      <c r="O352" t="s">
        <v>63</v>
      </c>
      <c r="P352" t="s">
        <v>54</v>
      </c>
      <c r="Q352" t="s">
        <v>55</v>
      </c>
      <c r="R352" t="s">
        <v>24</v>
      </c>
      <c r="S352" t="s">
        <v>5893</v>
      </c>
      <c r="T352" t="s">
        <v>5894</v>
      </c>
    </row>
    <row r="353" spans="1:20" x14ac:dyDescent="0.25">
      <c r="A353" t="s">
        <v>110</v>
      </c>
      <c r="B353" t="s">
        <v>1205</v>
      </c>
      <c r="C353">
        <v>66</v>
      </c>
      <c r="D353">
        <v>2</v>
      </c>
      <c r="E353" t="s">
        <v>5890</v>
      </c>
      <c r="F353">
        <v>502</v>
      </c>
      <c r="G353">
        <v>45</v>
      </c>
      <c r="H353" t="s">
        <v>47</v>
      </c>
      <c r="I353" t="s">
        <v>2671</v>
      </c>
      <c r="J353" t="s">
        <v>5891</v>
      </c>
      <c r="K353" t="s">
        <v>4500</v>
      </c>
      <c r="L353" t="s">
        <v>2029</v>
      </c>
      <c r="M353" t="s">
        <v>5892</v>
      </c>
      <c r="N353" t="s">
        <v>23</v>
      </c>
      <c r="O353" t="s">
        <v>63</v>
      </c>
      <c r="P353" t="s">
        <v>54</v>
      </c>
      <c r="Q353" t="s">
        <v>55</v>
      </c>
      <c r="R353" t="s">
        <v>24</v>
      </c>
      <c r="S353" t="s">
        <v>5893</v>
      </c>
      <c r="T353" t="s">
        <v>5894</v>
      </c>
    </row>
    <row r="354" spans="1:20" x14ac:dyDescent="0.25">
      <c r="A354" t="s">
        <v>46</v>
      </c>
      <c r="B354" t="s">
        <v>56</v>
      </c>
      <c r="C354">
        <v>67</v>
      </c>
      <c r="D354">
        <v>2</v>
      </c>
      <c r="E354" t="s">
        <v>5890</v>
      </c>
      <c r="F354">
        <v>502</v>
      </c>
      <c r="G354">
        <v>45</v>
      </c>
      <c r="H354" t="s">
        <v>47</v>
      </c>
      <c r="I354" t="s">
        <v>2671</v>
      </c>
      <c r="J354" t="s">
        <v>5891</v>
      </c>
      <c r="K354" t="s">
        <v>4500</v>
      </c>
      <c r="L354" t="s">
        <v>2029</v>
      </c>
      <c r="M354" t="s">
        <v>5892</v>
      </c>
      <c r="N354" t="s">
        <v>23</v>
      </c>
      <c r="O354" t="s">
        <v>63</v>
      </c>
      <c r="P354" t="s">
        <v>54</v>
      </c>
      <c r="Q354" t="s">
        <v>55</v>
      </c>
      <c r="R354" t="s">
        <v>24</v>
      </c>
      <c r="S354" t="s">
        <v>5893</v>
      </c>
      <c r="T354" t="s">
        <v>5894</v>
      </c>
    </row>
    <row r="355" spans="1:20" x14ac:dyDescent="0.25">
      <c r="A355" t="s">
        <v>20</v>
      </c>
      <c r="B355" t="s">
        <v>21</v>
      </c>
      <c r="C355">
        <v>50</v>
      </c>
      <c r="D355">
        <v>2</v>
      </c>
      <c r="E355" t="s">
        <v>5895</v>
      </c>
      <c r="F355">
        <v>296</v>
      </c>
      <c r="G355">
        <v>45</v>
      </c>
      <c r="H355" t="s">
        <v>47</v>
      </c>
      <c r="I355" t="s">
        <v>5896</v>
      </c>
      <c r="J355" t="s">
        <v>5897</v>
      </c>
      <c r="K355" t="s">
        <v>1298</v>
      </c>
      <c r="L355" t="s">
        <v>1359</v>
      </c>
      <c r="M355" t="s">
        <v>5898</v>
      </c>
      <c r="N355" t="s">
        <v>23</v>
      </c>
      <c r="O355" t="s">
        <v>63</v>
      </c>
      <c r="P355" t="s">
        <v>54</v>
      </c>
      <c r="Q355" t="s">
        <v>55</v>
      </c>
      <c r="R355" t="s">
        <v>24</v>
      </c>
      <c r="S355" t="s">
        <v>5899</v>
      </c>
      <c r="T355" t="s">
        <v>5898</v>
      </c>
    </row>
    <row r="356" spans="1:20" x14ac:dyDescent="0.25">
      <c r="A356" t="s">
        <v>28</v>
      </c>
      <c r="B356" t="s">
        <v>29</v>
      </c>
      <c r="C356">
        <v>50</v>
      </c>
      <c r="D356">
        <v>2</v>
      </c>
      <c r="E356" t="s">
        <v>5895</v>
      </c>
      <c r="F356">
        <v>296</v>
      </c>
      <c r="G356">
        <v>45</v>
      </c>
      <c r="H356" t="s">
        <v>47</v>
      </c>
      <c r="I356" t="s">
        <v>5896</v>
      </c>
      <c r="J356" t="s">
        <v>5897</v>
      </c>
      <c r="K356" t="s">
        <v>1298</v>
      </c>
      <c r="L356" t="s">
        <v>1359</v>
      </c>
      <c r="M356" t="s">
        <v>5898</v>
      </c>
      <c r="N356" t="s">
        <v>23</v>
      </c>
      <c r="O356" t="s">
        <v>63</v>
      </c>
      <c r="P356" t="s">
        <v>54</v>
      </c>
      <c r="Q356" t="s">
        <v>55</v>
      </c>
      <c r="R356" t="s">
        <v>24</v>
      </c>
      <c r="S356" t="s">
        <v>5899</v>
      </c>
      <c r="T356" t="s">
        <v>5898</v>
      </c>
    </row>
    <row r="357" spans="1:20" x14ac:dyDescent="0.25">
      <c r="A357" t="s">
        <v>30</v>
      </c>
      <c r="B357" t="s">
        <v>31</v>
      </c>
      <c r="C357">
        <v>50</v>
      </c>
      <c r="D357">
        <v>2</v>
      </c>
      <c r="E357" t="s">
        <v>5895</v>
      </c>
      <c r="F357">
        <v>296</v>
      </c>
      <c r="G357">
        <v>45</v>
      </c>
      <c r="H357" t="s">
        <v>47</v>
      </c>
      <c r="I357" t="s">
        <v>5896</v>
      </c>
      <c r="J357" t="s">
        <v>5897</v>
      </c>
      <c r="K357" t="s">
        <v>1298</v>
      </c>
      <c r="L357" t="s">
        <v>1359</v>
      </c>
      <c r="M357" t="s">
        <v>5898</v>
      </c>
      <c r="N357" t="s">
        <v>23</v>
      </c>
      <c r="O357" t="s">
        <v>63</v>
      </c>
      <c r="P357" t="s">
        <v>54</v>
      </c>
      <c r="Q357" t="s">
        <v>55</v>
      </c>
      <c r="R357" t="s">
        <v>24</v>
      </c>
      <c r="S357" t="s">
        <v>5899</v>
      </c>
      <c r="T357" t="s">
        <v>5898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188"/>
  <sheetViews>
    <sheetView zoomScale="70" zoomScaleNormal="70" workbookViewId="0">
      <pane xSplit="2" ySplit="1" topLeftCell="T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22" activeCellId="8" sqref="U2 U5 U7 U10 U12 U14 U18 U20 U22 U24 U26 U28 U30 U32 U34 U36 U38 U40 U42 U44 U46 U48 U50"/>
      <pivotSelection showHeader="1" axis="axisRow" activeRow="21" activeCol="20" previousRow="21" previousCol="20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2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5900</v>
      </c>
      <c r="F2">
        <v>250</v>
      </c>
      <c r="G2">
        <v>0</v>
      </c>
      <c r="H2" t="s">
        <v>22</v>
      </c>
      <c r="I2" t="s">
        <v>5901</v>
      </c>
      <c r="J2" t="s">
        <v>1311</v>
      </c>
      <c r="K2" t="s">
        <v>23</v>
      </c>
      <c r="L2" t="s">
        <v>24</v>
      </c>
      <c r="M2" t="s">
        <v>5902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5903</v>
      </c>
      <c r="U2" s="52" t="s">
        <v>3691</v>
      </c>
      <c r="V2">
        <v>8</v>
      </c>
    </row>
    <row r="3" spans="1:22" x14ac:dyDescent="0.25">
      <c r="A3" t="s">
        <v>279</v>
      </c>
      <c r="B3" t="s">
        <v>285</v>
      </c>
      <c r="C3">
        <v>139</v>
      </c>
      <c r="D3">
        <v>1</v>
      </c>
      <c r="E3" t="s">
        <v>5904</v>
      </c>
      <c r="F3">
        <v>304</v>
      </c>
      <c r="G3">
        <v>35</v>
      </c>
      <c r="H3" t="s">
        <v>47</v>
      </c>
      <c r="I3" t="s">
        <v>5905</v>
      </c>
      <c r="J3" t="s">
        <v>5906</v>
      </c>
      <c r="K3" t="s">
        <v>4764</v>
      </c>
      <c r="L3" t="s">
        <v>1288</v>
      </c>
      <c r="M3" t="s">
        <v>5907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5907</v>
      </c>
      <c r="U3" s="53" t="s">
        <v>3692</v>
      </c>
      <c r="V3">
        <v>7</v>
      </c>
    </row>
    <row r="4" spans="1:22" x14ac:dyDescent="0.25">
      <c r="A4" t="s">
        <v>280</v>
      </c>
      <c r="B4" t="s">
        <v>286</v>
      </c>
      <c r="C4">
        <v>139</v>
      </c>
      <c r="D4">
        <v>1</v>
      </c>
      <c r="E4" t="s">
        <v>5904</v>
      </c>
      <c r="F4">
        <v>304</v>
      </c>
      <c r="G4">
        <v>35</v>
      </c>
      <c r="H4" t="s">
        <v>47</v>
      </c>
      <c r="I4" t="s">
        <v>5905</v>
      </c>
      <c r="J4" t="s">
        <v>5906</v>
      </c>
      <c r="K4" t="s">
        <v>4764</v>
      </c>
      <c r="L4" t="s">
        <v>1288</v>
      </c>
      <c r="M4" t="s">
        <v>5907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5907</v>
      </c>
      <c r="U4" s="53" t="s">
        <v>3798</v>
      </c>
      <c r="V4">
        <v>1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5908</v>
      </c>
      <c r="F5">
        <v>191.26</v>
      </c>
      <c r="G5">
        <v>7</v>
      </c>
      <c r="H5" t="s">
        <v>684</v>
      </c>
      <c r="I5" t="s">
        <v>5909</v>
      </c>
      <c r="J5" t="s">
        <v>5910</v>
      </c>
      <c r="K5" t="s">
        <v>2684</v>
      </c>
      <c r="L5" t="s">
        <v>5911</v>
      </c>
      <c r="M5" t="s">
        <v>5912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5912</v>
      </c>
      <c r="U5" s="52" t="s">
        <v>44</v>
      </c>
      <c r="V5">
        <v>7</v>
      </c>
    </row>
    <row r="6" spans="1:22" x14ac:dyDescent="0.25">
      <c r="A6" t="s">
        <v>110</v>
      </c>
      <c r="B6" t="s">
        <v>1205</v>
      </c>
      <c r="C6">
        <v>66</v>
      </c>
      <c r="D6">
        <v>1</v>
      </c>
      <c r="E6" t="s">
        <v>5908</v>
      </c>
      <c r="F6">
        <v>191.26</v>
      </c>
      <c r="G6">
        <v>7</v>
      </c>
      <c r="H6" t="s">
        <v>684</v>
      </c>
      <c r="I6" t="s">
        <v>5909</v>
      </c>
      <c r="J6" t="s">
        <v>5910</v>
      </c>
      <c r="K6" t="s">
        <v>2684</v>
      </c>
      <c r="L6" t="s">
        <v>5911</v>
      </c>
      <c r="M6" t="s">
        <v>5912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5912</v>
      </c>
      <c r="U6" s="53" t="s">
        <v>45</v>
      </c>
      <c r="V6">
        <v>7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5908</v>
      </c>
      <c r="F7">
        <v>191.26</v>
      </c>
      <c r="G7">
        <v>7</v>
      </c>
      <c r="H7" t="s">
        <v>684</v>
      </c>
      <c r="I7" t="s">
        <v>5909</v>
      </c>
      <c r="J7" t="s">
        <v>5910</v>
      </c>
      <c r="K7" t="s">
        <v>2684</v>
      </c>
      <c r="L7" t="s">
        <v>5911</v>
      </c>
      <c r="M7" t="s">
        <v>5912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5912</v>
      </c>
      <c r="U7" s="52" t="s">
        <v>46</v>
      </c>
      <c r="V7">
        <v>86</v>
      </c>
    </row>
    <row r="8" spans="1:22" x14ac:dyDescent="0.25">
      <c r="A8" t="s">
        <v>3809</v>
      </c>
      <c r="B8" t="s">
        <v>3810</v>
      </c>
      <c r="C8">
        <v>25</v>
      </c>
      <c r="D8">
        <v>4</v>
      </c>
      <c r="E8" t="s">
        <v>5913</v>
      </c>
      <c r="F8">
        <v>147</v>
      </c>
      <c r="G8">
        <v>45</v>
      </c>
      <c r="H8" t="s">
        <v>1162</v>
      </c>
      <c r="I8" t="s">
        <v>5914</v>
      </c>
      <c r="J8" t="s">
        <v>309</v>
      </c>
      <c r="K8" t="s">
        <v>23</v>
      </c>
      <c r="L8" t="s">
        <v>24</v>
      </c>
      <c r="M8" t="s">
        <v>5915</v>
      </c>
      <c r="N8" t="s">
        <v>23</v>
      </c>
      <c r="O8" t="s">
        <v>32</v>
      </c>
      <c r="P8" t="s">
        <v>26</v>
      </c>
      <c r="Q8" t="s">
        <v>33</v>
      </c>
      <c r="R8" t="s">
        <v>24</v>
      </c>
      <c r="S8" t="s">
        <v>23</v>
      </c>
      <c r="T8" t="s">
        <v>5915</v>
      </c>
      <c r="U8" s="53" t="s">
        <v>252</v>
      </c>
      <c r="V8">
        <v>1</v>
      </c>
    </row>
    <row r="9" spans="1:22" x14ac:dyDescent="0.25">
      <c r="A9" t="s">
        <v>46</v>
      </c>
      <c r="B9" t="s">
        <v>56</v>
      </c>
      <c r="C9">
        <v>90</v>
      </c>
      <c r="D9">
        <v>1</v>
      </c>
      <c r="E9" t="s">
        <v>5916</v>
      </c>
      <c r="F9">
        <v>178</v>
      </c>
      <c r="G9">
        <v>7</v>
      </c>
      <c r="H9" t="s">
        <v>1349</v>
      </c>
      <c r="I9" t="s">
        <v>5917</v>
      </c>
      <c r="J9" t="s">
        <v>5918</v>
      </c>
      <c r="K9" t="s">
        <v>2020</v>
      </c>
      <c r="L9" t="s">
        <v>5919</v>
      </c>
      <c r="M9" t="s">
        <v>5920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5920</v>
      </c>
      <c r="U9" s="53" t="s">
        <v>56</v>
      </c>
      <c r="V9">
        <v>85</v>
      </c>
    </row>
    <row r="10" spans="1:22" x14ac:dyDescent="0.25">
      <c r="A10" t="s">
        <v>110</v>
      </c>
      <c r="B10" t="s">
        <v>1205</v>
      </c>
      <c r="C10">
        <v>90</v>
      </c>
      <c r="D10">
        <v>1</v>
      </c>
      <c r="E10" t="s">
        <v>5916</v>
      </c>
      <c r="F10">
        <v>178</v>
      </c>
      <c r="G10">
        <v>7</v>
      </c>
      <c r="H10" t="s">
        <v>1349</v>
      </c>
      <c r="I10" t="s">
        <v>5917</v>
      </c>
      <c r="J10" t="s">
        <v>5918</v>
      </c>
      <c r="K10" t="s">
        <v>2020</v>
      </c>
      <c r="L10" t="s">
        <v>5919</v>
      </c>
      <c r="M10" t="s">
        <v>5920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5920</v>
      </c>
      <c r="U10" s="52" t="s">
        <v>42</v>
      </c>
      <c r="V10">
        <v>1</v>
      </c>
    </row>
    <row r="11" spans="1:22" x14ac:dyDescent="0.25">
      <c r="A11" t="s">
        <v>5153</v>
      </c>
      <c r="B11" t="s">
        <v>5154</v>
      </c>
      <c r="C11">
        <v>0</v>
      </c>
      <c r="D11">
        <v>1</v>
      </c>
      <c r="E11" t="s">
        <v>5921</v>
      </c>
      <c r="F11">
        <v>116</v>
      </c>
      <c r="G11">
        <v>16</v>
      </c>
      <c r="H11" t="s">
        <v>1162</v>
      </c>
      <c r="I11" t="s">
        <v>5922</v>
      </c>
      <c r="J11" t="s">
        <v>353</v>
      </c>
      <c r="K11" t="s">
        <v>23</v>
      </c>
      <c r="L11" t="s">
        <v>24</v>
      </c>
      <c r="M11" t="s">
        <v>5923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5923</v>
      </c>
      <c r="U11" s="53" t="s">
        <v>43</v>
      </c>
      <c r="V11">
        <v>1</v>
      </c>
    </row>
    <row r="12" spans="1:22" x14ac:dyDescent="0.25">
      <c r="A12" t="s">
        <v>46</v>
      </c>
      <c r="B12" t="s">
        <v>56</v>
      </c>
      <c r="C12">
        <v>120</v>
      </c>
      <c r="D12">
        <v>1</v>
      </c>
      <c r="E12" t="s">
        <v>5921</v>
      </c>
      <c r="F12">
        <v>116</v>
      </c>
      <c r="G12">
        <v>16</v>
      </c>
      <c r="H12" t="s">
        <v>1162</v>
      </c>
      <c r="I12" t="s">
        <v>5922</v>
      </c>
      <c r="J12" t="s">
        <v>353</v>
      </c>
      <c r="K12" t="s">
        <v>23</v>
      </c>
      <c r="L12" t="s">
        <v>24</v>
      </c>
      <c r="M12" t="s">
        <v>5923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5923</v>
      </c>
      <c r="U12" s="52" t="s">
        <v>139</v>
      </c>
      <c r="V12">
        <v>34</v>
      </c>
    </row>
    <row r="13" spans="1:22" x14ac:dyDescent="0.25">
      <c r="A13" t="s">
        <v>5153</v>
      </c>
      <c r="B13" t="s">
        <v>5154</v>
      </c>
      <c r="C13">
        <v>0</v>
      </c>
      <c r="D13">
        <v>1</v>
      </c>
      <c r="E13" t="s">
        <v>5924</v>
      </c>
      <c r="F13">
        <v>106</v>
      </c>
      <c r="G13">
        <v>6</v>
      </c>
      <c r="H13" t="s">
        <v>1162</v>
      </c>
      <c r="I13" t="s">
        <v>5925</v>
      </c>
      <c r="J13" t="s">
        <v>57</v>
      </c>
      <c r="K13" t="s">
        <v>23</v>
      </c>
      <c r="L13" t="s">
        <v>24</v>
      </c>
      <c r="M13" t="s">
        <v>5926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23</v>
      </c>
      <c r="T13" t="s">
        <v>5926</v>
      </c>
      <c r="U13" s="53" t="s">
        <v>112</v>
      </c>
      <c r="V13">
        <v>34</v>
      </c>
    </row>
    <row r="14" spans="1:22" x14ac:dyDescent="0.25">
      <c r="A14" t="s">
        <v>46</v>
      </c>
      <c r="B14" t="s">
        <v>56</v>
      </c>
      <c r="C14">
        <v>120</v>
      </c>
      <c r="D14">
        <v>1</v>
      </c>
      <c r="E14" t="s">
        <v>5924</v>
      </c>
      <c r="F14">
        <v>106</v>
      </c>
      <c r="G14">
        <v>6</v>
      </c>
      <c r="H14" t="s">
        <v>1162</v>
      </c>
      <c r="I14" t="s">
        <v>5925</v>
      </c>
      <c r="J14" t="s">
        <v>57</v>
      </c>
      <c r="K14" t="s">
        <v>23</v>
      </c>
      <c r="L14" t="s">
        <v>24</v>
      </c>
      <c r="M14" t="s">
        <v>5926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5926</v>
      </c>
      <c r="U14" s="52" t="s">
        <v>110</v>
      </c>
      <c r="V14">
        <v>48</v>
      </c>
    </row>
    <row r="15" spans="1:22" x14ac:dyDescent="0.25">
      <c r="A15" t="s">
        <v>139</v>
      </c>
      <c r="B15" t="s">
        <v>112</v>
      </c>
      <c r="C15">
        <v>116</v>
      </c>
      <c r="D15">
        <v>1</v>
      </c>
      <c r="E15" t="s">
        <v>5927</v>
      </c>
      <c r="F15">
        <v>250</v>
      </c>
      <c r="G15">
        <v>0</v>
      </c>
      <c r="H15" t="s">
        <v>22</v>
      </c>
      <c r="I15" t="s">
        <v>5928</v>
      </c>
      <c r="J15" t="s">
        <v>302</v>
      </c>
      <c r="K15" t="s">
        <v>23</v>
      </c>
      <c r="L15" t="s">
        <v>24</v>
      </c>
      <c r="M15" t="s">
        <v>5929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5930</v>
      </c>
      <c r="U15" s="53" t="s">
        <v>146</v>
      </c>
      <c r="V15">
        <v>10</v>
      </c>
    </row>
    <row r="16" spans="1:22" x14ac:dyDescent="0.25">
      <c r="A16" t="s">
        <v>110</v>
      </c>
      <c r="B16" t="s">
        <v>1205</v>
      </c>
      <c r="C16">
        <v>117</v>
      </c>
      <c r="D16">
        <v>2</v>
      </c>
      <c r="E16" t="s">
        <v>5927</v>
      </c>
      <c r="F16">
        <v>250</v>
      </c>
      <c r="G16">
        <v>0</v>
      </c>
      <c r="H16" t="s">
        <v>22</v>
      </c>
      <c r="I16" t="s">
        <v>5928</v>
      </c>
      <c r="J16" t="s">
        <v>302</v>
      </c>
      <c r="K16" t="s">
        <v>23</v>
      </c>
      <c r="L16" t="s">
        <v>24</v>
      </c>
      <c r="M16" t="s">
        <v>5929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5930</v>
      </c>
      <c r="U16" s="53" t="s">
        <v>1205</v>
      </c>
      <c r="V16">
        <v>34</v>
      </c>
    </row>
    <row r="17" spans="1:22" x14ac:dyDescent="0.25">
      <c r="A17" t="s">
        <v>110</v>
      </c>
      <c r="B17" t="s">
        <v>3831</v>
      </c>
      <c r="C17">
        <v>120</v>
      </c>
      <c r="D17">
        <v>1</v>
      </c>
      <c r="E17" t="s">
        <v>5931</v>
      </c>
      <c r="F17">
        <v>350</v>
      </c>
      <c r="G17">
        <v>0</v>
      </c>
      <c r="H17" t="s">
        <v>47</v>
      </c>
      <c r="I17" t="s">
        <v>5932</v>
      </c>
      <c r="J17" t="s">
        <v>5933</v>
      </c>
      <c r="K17" t="s">
        <v>5934</v>
      </c>
      <c r="L17" t="s">
        <v>5935</v>
      </c>
      <c r="M17" t="s">
        <v>5936</v>
      </c>
      <c r="N17" t="s">
        <v>5937</v>
      </c>
      <c r="O17" t="s">
        <v>1222</v>
      </c>
      <c r="P17" t="s">
        <v>1190</v>
      </c>
      <c r="Q17" t="s">
        <v>1191</v>
      </c>
      <c r="R17" t="s">
        <v>24</v>
      </c>
      <c r="S17" t="s">
        <v>23</v>
      </c>
      <c r="T17" t="s">
        <v>5938</v>
      </c>
      <c r="U17" s="53" t="s">
        <v>3831</v>
      </c>
      <c r="V17">
        <v>4</v>
      </c>
    </row>
    <row r="18" spans="1:22" x14ac:dyDescent="0.25">
      <c r="A18" t="s">
        <v>5153</v>
      </c>
      <c r="B18" t="s">
        <v>5154</v>
      </c>
      <c r="C18">
        <v>0</v>
      </c>
      <c r="D18">
        <v>2</v>
      </c>
      <c r="E18" t="s">
        <v>5931</v>
      </c>
      <c r="F18">
        <v>350</v>
      </c>
      <c r="G18">
        <v>0</v>
      </c>
      <c r="H18" t="s">
        <v>47</v>
      </c>
      <c r="I18" t="s">
        <v>5932</v>
      </c>
      <c r="J18" t="s">
        <v>5933</v>
      </c>
      <c r="K18" t="s">
        <v>5934</v>
      </c>
      <c r="L18" t="s">
        <v>5935</v>
      </c>
      <c r="M18" t="s">
        <v>5936</v>
      </c>
      <c r="N18" t="s">
        <v>5937</v>
      </c>
      <c r="O18" t="s">
        <v>1222</v>
      </c>
      <c r="P18" t="s">
        <v>1190</v>
      </c>
      <c r="Q18" t="s">
        <v>1191</v>
      </c>
      <c r="R18" t="s">
        <v>24</v>
      </c>
      <c r="S18" t="s">
        <v>23</v>
      </c>
      <c r="T18" t="s">
        <v>5938</v>
      </c>
      <c r="U18" s="52" t="s">
        <v>3728</v>
      </c>
      <c r="V18">
        <v>3</v>
      </c>
    </row>
    <row r="19" spans="1:22" x14ac:dyDescent="0.25">
      <c r="A19" t="s">
        <v>44</v>
      </c>
      <c r="B19" t="s">
        <v>45</v>
      </c>
      <c r="C19">
        <v>60</v>
      </c>
      <c r="D19">
        <v>1</v>
      </c>
      <c r="E19" t="s">
        <v>5931</v>
      </c>
      <c r="F19">
        <v>350</v>
      </c>
      <c r="G19">
        <v>0</v>
      </c>
      <c r="H19" t="s">
        <v>47</v>
      </c>
      <c r="I19" t="s">
        <v>5932</v>
      </c>
      <c r="J19" t="s">
        <v>5933</v>
      </c>
      <c r="K19" t="s">
        <v>5934</v>
      </c>
      <c r="L19" t="s">
        <v>5935</v>
      </c>
      <c r="M19" t="s">
        <v>5936</v>
      </c>
      <c r="N19" t="s">
        <v>5937</v>
      </c>
      <c r="O19" t="s">
        <v>1222</v>
      </c>
      <c r="P19" t="s">
        <v>1190</v>
      </c>
      <c r="Q19" t="s">
        <v>1191</v>
      </c>
      <c r="R19" t="s">
        <v>24</v>
      </c>
      <c r="S19" t="s">
        <v>23</v>
      </c>
      <c r="T19" t="s">
        <v>5938</v>
      </c>
      <c r="U19" s="53" t="s">
        <v>3729</v>
      </c>
      <c r="V19">
        <v>3</v>
      </c>
    </row>
    <row r="20" spans="1:22" x14ac:dyDescent="0.25">
      <c r="A20" t="s">
        <v>46</v>
      </c>
      <c r="B20" t="s">
        <v>56</v>
      </c>
      <c r="C20">
        <v>100</v>
      </c>
      <c r="D20">
        <v>1</v>
      </c>
      <c r="E20" t="s">
        <v>5931</v>
      </c>
      <c r="F20">
        <v>350</v>
      </c>
      <c r="G20">
        <v>0</v>
      </c>
      <c r="H20" t="s">
        <v>47</v>
      </c>
      <c r="I20" t="s">
        <v>5932</v>
      </c>
      <c r="J20" t="s">
        <v>5933</v>
      </c>
      <c r="K20" t="s">
        <v>5934</v>
      </c>
      <c r="L20" t="s">
        <v>5935</v>
      </c>
      <c r="M20" t="s">
        <v>5936</v>
      </c>
      <c r="N20" t="s">
        <v>5937</v>
      </c>
      <c r="O20" t="s">
        <v>1222</v>
      </c>
      <c r="P20" t="s">
        <v>1190</v>
      </c>
      <c r="Q20" t="s">
        <v>1191</v>
      </c>
      <c r="R20" t="s">
        <v>24</v>
      </c>
      <c r="S20" t="s">
        <v>23</v>
      </c>
      <c r="T20" t="s">
        <v>5938</v>
      </c>
      <c r="U20" s="52" t="s">
        <v>3771</v>
      </c>
      <c r="V20">
        <v>1</v>
      </c>
    </row>
    <row r="21" spans="1:22" x14ac:dyDescent="0.25">
      <c r="A21" t="s">
        <v>278</v>
      </c>
      <c r="B21" t="s">
        <v>284</v>
      </c>
      <c r="C21">
        <v>139</v>
      </c>
      <c r="D21">
        <v>1</v>
      </c>
      <c r="E21" t="s">
        <v>5931</v>
      </c>
      <c r="F21">
        <v>350</v>
      </c>
      <c r="G21">
        <v>0</v>
      </c>
      <c r="H21" t="s">
        <v>47</v>
      </c>
      <c r="I21" t="s">
        <v>5932</v>
      </c>
      <c r="J21" t="s">
        <v>5933</v>
      </c>
      <c r="K21" t="s">
        <v>5934</v>
      </c>
      <c r="L21" t="s">
        <v>5935</v>
      </c>
      <c r="M21" t="s">
        <v>5936</v>
      </c>
      <c r="N21" t="s">
        <v>5937</v>
      </c>
      <c r="O21" t="s">
        <v>1222</v>
      </c>
      <c r="P21" t="s">
        <v>1190</v>
      </c>
      <c r="Q21" t="s">
        <v>1191</v>
      </c>
      <c r="R21" t="s">
        <v>24</v>
      </c>
      <c r="S21" t="s">
        <v>23</v>
      </c>
      <c r="T21" t="s">
        <v>5938</v>
      </c>
      <c r="U21" s="53" t="s">
        <v>3772</v>
      </c>
      <c r="V21">
        <v>1</v>
      </c>
    </row>
    <row r="22" spans="1:22" x14ac:dyDescent="0.25">
      <c r="A22" t="s">
        <v>115</v>
      </c>
      <c r="B22" t="s">
        <v>116</v>
      </c>
      <c r="C22">
        <v>35</v>
      </c>
      <c r="D22">
        <v>8</v>
      </c>
      <c r="E22" t="s">
        <v>5939</v>
      </c>
      <c r="F22">
        <v>280.7</v>
      </c>
      <c r="G22">
        <v>66</v>
      </c>
      <c r="H22" t="s">
        <v>47</v>
      </c>
      <c r="I22" t="s">
        <v>5940</v>
      </c>
      <c r="J22" t="s">
        <v>5941</v>
      </c>
      <c r="K22" t="s">
        <v>5942</v>
      </c>
      <c r="L22" t="s">
        <v>5943</v>
      </c>
      <c r="M22" t="s">
        <v>5944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5944</v>
      </c>
      <c r="U22" s="52" t="s">
        <v>150</v>
      </c>
      <c r="V22">
        <v>13</v>
      </c>
    </row>
    <row r="23" spans="1:22" x14ac:dyDescent="0.25">
      <c r="A23" t="s">
        <v>115</v>
      </c>
      <c r="B23" t="s">
        <v>116</v>
      </c>
      <c r="C23">
        <v>27.5</v>
      </c>
      <c r="D23">
        <v>4</v>
      </c>
      <c r="E23" t="s">
        <v>5945</v>
      </c>
      <c r="F23">
        <v>142.88999999999999</v>
      </c>
      <c r="G23">
        <v>7</v>
      </c>
      <c r="H23" t="s">
        <v>1247</v>
      </c>
      <c r="I23" t="s">
        <v>5946</v>
      </c>
      <c r="J23" t="s">
        <v>5947</v>
      </c>
      <c r="K23" t="s">
        <v>5948</v>
      </c>
      <c r="L23" t="s">
        <v>5949</v>
      </c>
      <c r="M23" t="s">
        <v>5944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5950</v>
      </c>
      <c r="U23" s="53" t="s">
        <v>151</v>
      </c>
      <c r="V23">
        <v>13</v>
      </c>
    </row>
    <row r="24" spans="1:22" x14ac:dyDescent="0.25">
      <c r="A24" t="s">
        <v>139</v>
      </c>
      <c r="B24" t="s">
        <v>112</v>
      </c>
      <c r="C24">
        <v>83.333333333333329</v>
      </c>
      <c r="D24">
        <v>3</v>
      </c>
      <c r="E24" t="s">
        <v>5951</v>
      </c>
      <c r="F24">
        <v>250</v>
      </c>
      <c r="G24">
        <v>0</v>
      </c>
      <c r="H24" t="s">
        <v>22</v>
      </c>
      <c r="I24" t="s">
        <v>5952</v>
      </c>
      <c r="J24" t="s">
        <v>318</v>
      </c>
      <c r="K24" t="s">
        <v>23</v>
      </c>
      <c r="L24" t="s">
        <v>24</v>
      </c>
      <c r="M24" t="s">
        <v>5953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5953</v>
      </c>
      <c r="U24" s="52" t="s">
        <v>854</v>
      </c>
      <c r="V24">
        <v>5</v>
      </c>
    </row>
    <row r="25" spans="1:22" x14ac:dyDescent="0.25">
      <c r="A25" t="s">
        <v>854</v>
      </c>
      <c r="B25" t="s">
        <v>855</v>
      </c>
      <c r="C25">
        <v>119</v>
      </c>
      <c r="D25">
        <v>1</v>
      </c>
      <c r="E25" t="s">
        <v>5954</v>
      </c>
      <c r="F25">
        <v>200</v>
      </c>
      <c r="G25">
        <v>0</v>
      </c>
      <c r="H25" t="s">
        <v>1162</v>
      </c>
      <c r="I25" t="s">
        <v>5955</v>
      </c>
      <c r="J25" t="s">
        <v>311</v>
      </c>
      <c r="K25" t="s">
        <v>23</v>
      </c>
      <c r="L25" t="s">
        <v>24</v>
      </c>
      <c r="M25" t="s">
        <v>5956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5956</v>
      </c>
      <c r="U25" s="53" t="s">
        <v>855</v>
      </c>
      <c r="V25">
        <v>5</v>
      </c>
    </row>
    <row r="26" spans="1:22" x14ac:dyDescent="0.25">
      <c r="A26" t="s">
        <v>5153</v>
      </c>
      <c r="B26" t="s">
        <v>5154</v>
      </c>
      <c r="C26">
        <v>1</v>
      </c>
      <c r="D26">
        <v>1</v>
      </c>
      <c r="E26" t="s">
        <v>5954</v>
      </c>
      <c r="F26">
        <v>200</v>
      </c>
      <c r="G26">
        <v>0</v>
      </c>
      <c r="H26" t="s">
        <v>1162</v>
      </c>
      <c r="I26" t="s">
        <v>5955</v>
      </c>
      <c r="J26" t="s">
        <v>311</v>
      </c>
      <c r="K26" t="s">
        <v>23</v>
      </c>
      <c r="L26" t="s">
        <v>24</v>
      </c>
      <c r="M26" t="s">
        <v>5956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5956</v>
      </c>
      <c r="U26" s="52" t="s">
        <v>254</v>
      </c>
      <c r="V26">
        <v>7</v>
      </c>
    </row>
    <row r="27" spans="1:22" x14ac:dyDescent="0.25">
      <c r="A27" t="s">
        <v>254</v>
      </c>
      <c r="B27" t="s">
        <v>255</v>
      </c>
      <c r="C27">
        <v>99</v>
      </c>
      <c r="D27">
        <v>1</v>
      </c>
      <c r="E27" t="s">
        <v>5954</v>
      </c>
      <c r="F27">
        <v>200</v>
      </c>
      <c r="G27">
        <v>0</v>
      </c>
      <c r="H27" t="s">
        <v>1162</v>
      </c>
      <c r="I27" t="s">
        <v>5955</v>
      </c>
      <c r="J27" t="s">
        <v>311</v>
      </c>
      <c r="K27" t="s">
        <v>23</v>
      </c>
      <c r="L27" t="s">
        <v>24</v>
      </c>
      <c r="M27" t="s">
        <v>5956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5956</v>
      </c>
      <c r="U27" s="53" t="s">
        <v>255</v>
      </c>
      <c r="V27">
        <v>7</v>
      </c>
    </row>
    <row r="28" spans="1:22" x14ac:dyDescent="0.25">
      <c r="A28" t="s">
        <v>5153</v>
      </c>
      <c r="B28" t="s">
        <v>5154</v>
      </c>
      <c r="C28">
        <v>1</v>
      </c>
      <c r="D28">
        <v>1</v>
      </c>
      <c r="E28" t="s">
        <v>5954</v>
      </c>
      <c r="F28">
        <v>200</v>
      </c>
      <c r="G28">
        <v>0</v>
      </c>
      <c r="H28" t="s">
        <v>1162</v>
      </c>
      <c r="I28" t="s">
        <v>5955</v>
      </c>
      <c r="J28" t="s">
        <v>311</v>
      </c>
      <c r="K28" t="s">
        <v>23</v>
      </c>
      <c r="L28" t="s">
        <v>24</v>
      </c>
      <c r="M28" t="s">
        <v>5956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5956</v>
      </c>
      <c r="U28" s="52" t="s">
        <v>850</v>
      </c>
      <c r="V28">
        <v>2</v>
      </c>
    </row>
    <row r="29" spans="1:22" x14ac:dyDescent="0.25">
      <c r="A29" t="s">
        <v>254</v>
      </c>
      <c r="B29" t="s">
        <v>255</v>
      </c>
      <c r="C29">
        <v>99</v>
      </c>
      <c r="D29">
        <v>1</v>
      </c>
      <c r="E29" t="s">
        <v>5957</v>
      </c>
      <c r="F29">
        <v>106</v>
      </c>
      <c r="G29">
        <v>6</v>
      </c>
      <c r="H29" t="s">
        <v>1162</v>
      </c>
      <c r="I29" t="s">
        <v>5958</v>
      </c>
      <c r="J29" t="s">
        <v>325</v>
      </c>
      <c r="K29" t="s">
        <v>23</v>
      </c>
      <c r="L29" t="s">
        <v>24</v>
      </c>
      <c r="M29" t="s">
        <v>5959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5959</v>
      </c>
      <c r="U29" s="53" t="s">
        <v>851</v>
      </c>
      <c r="V29">
        <v>2</v>
      </c>
    </row>
    <row r="30" spans="1:22" x14ac:dyDescent="0.25">
      <c r="A30" t="s">
        <v>5153</v>
      </c>
      <c r="B30" t="s">
        <v>5154</v>
      </c>
      <c r="C30">
        <v>1</v>
      </c>
      <c r="D30">
        <v>1</v>
      </c>
      <c r="E30" t="s">
        <v>5957</v>
      </c>
      <c r="F30">
        <v>106</v>
      </c>
      <c r="G30">
        <v>6</v>
      </c>
      <c r="H30" t="s">
        <v>1162</v>
      </c>
      <c r="I30" t="s">
        <v>5958</v>
      </c>
      <c r="J30" t="s">
        <v>325</v>
      </c>
      <c r="K30" t="s">
        <v>23</v>
      </c>
      <c r="L30" t="s">
        <v>24</v>
      </c>
      <c r="M30" t="s">
        <v>5959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5959</v>
      </c>
      <c r="U30" s="52" t="s">
        <v>278</v>
      </c>
      <c r="V30">
        <v>2</v>
      </c>
    </row>
    <row r="31" spans="1:22" x14ac:dyDescent="0.25">
      <c r="A31" t="s">
        <v>5153</v>
      </c>
      <c r="B31" t="s">
        <v>5154</v>
      </c>
      <c r="C31">
        <v>0</v>
      </c>
      <c r="D31">
        <v>2</v>
      </c>
      <c r="E31" t="s">
        <v>5960</v>
      </c>
      <c r="F31">
        <v>230</v>
      </c>
      <c r="G31">
        <v>30</v>
      </c>
      <c r="H31" t="s">
        <v>47</v>
      </c>
      <c r="I31" t="s">
        <v>5961</v>
      </c>
      <c r="J31" t="s">
        <v>5962</v>
      </c>
      <c r="K31" t="s">
        <v>5963</v>
      </c>
      <c r="L31" t="s">
        <v>5964</v>
      </c>
      <c r="M31" t="s">
        <v>5965</v>
      </c>
      <c r="N31" t="s">
        <v>5937</v>
      </c>
      <c r="O31" t="s">
        <v>1189</v>
      </c>
      <c r="P31" t="s">
        <v>1190</v>
      </c>
      <c r="Q31" t="s">
        <v>1191</v>
      </c>
      <c r="R31" t="s">
        <v>24</v>
      </c>
      <c r="S31" t="s">
        <v>23</v>
      </c>
      <c r="T31" t="s">
        <v>5965</v>
      </c>
      <c r="U31" s="53" t="s">
        <v>284</v>
      </c>
      <c r="V31">
        <v>2</v>
      </c>
    </row>
    <row r="32" spans="1:22" x14ac:dyDescent="0.25">
      <c r="A32" t="s">
        <v>854</v>
      </c>
      <c r="B32" t="s">
        <v>855</v>
      </c>
      <c r="C32">
        <v>100</v>
      </c>
      <c r="D32">
        <v>1</v>
      </c>
      <c r="E32" t="s">
        <v>5960</v>
      </c>
      <c r="F32">
        <v>230</v>
      </c>
      <c r="G32">
        <v>30</v>
      </c>
      <c r="H32" t="s">
        <v>47</v>
      </c>
      <c r="I32" t="s">
        <v>5961</v>
      </c>
      <c r="J32" t="s">
        <v>5962</v>
      </c>
      <c r="K32" t="s">
        <v>5963</v>
      </c>
      <c r="L32" t="s">
        <v>5964</v>
      </c>
      <c r="M32" t="s">
        <v>5965</v>
      </c>
      <c r="N32" t="s">
        <v>5937</v>
      </c>
      <c r="O32" t="s">
        <v>1189</v>
      </c>
      <c r="P32" t="s">
        <v>1190</v>
      </c>
      <c r="Q32" t="s">
        <v>1191</v>
      </c>
      <c r="R32" t="s">
        <v>24</v>
      </c>
      <c r="S32" t="s">
        <v>23</v>
      </c>
      <c r="T32" t="s">
        <v>5965</v>
      </c>
      <c r="U32" s="52" t="s">
        <v>279</v>
      </c>
      <c r="V32">
        <v>2</v>
      </c>
    </row>
    <row r="33" spans="1:22" x14ac:dyDescent="0.25">
      <c r="A33" t="s">
        <v>46</v>
      </c>
      <c r="B33" t="s">
        <v>56</v>
      </c>
      <c r="C33">
        <v>100</v>
      </c>
      <c r="D33">
        <v>1</v>
      </c>
      <c r="E33" t="s">
        <v>5960</v>
      </c>
      <c r="F33">
        <v>230</v>
      </c>
      <c r="G33">
        <v>30</v>
      </c>
      <c r="H33" t="s">
        <v>47</v>
      </c>
      <c r="I33" t="s">
        <v>5961</v>
      </c>
      <c r="J33" t="s">
        <v>5962</v>
      </c>
      <c r="K33" t="s">
        <v>5963</v>
      </c>
      <c r="L33" t="s">
        <v>5964</v>
      </c>
      <c r="M33" t="s">
        <v>5965</v>
      </c>
      <c r="N33" t="s">
        <v>5937</v>
      </c>
      <c r="O33" t="s">
        <v>1189</v>
      </c>
      <c r="P33" t="s">
        <v>1190</v>
      </c>
      <c r="Q33" t="s">
        <v>1191</v>
      </c>
      <c r="R33" t="s">
        <v>24</v>
      </c>
      <c r="S33" t="s">
        <v>23</v>
      </c>
      <c r="T33" t="s">
        <v>5965</v>
      </c>
      <c r="U33" s="53" t="s">
        <v>285</v>
      </c>
      <c r="V33">
        <v>2</v>
      </c>
    </row>
    <row r="34" spans="1:22" x14ac:dyDescent="0.25">
      <c r="A34" t="s">
        <v>3653</v>
      </c>
      <c r="B34" t="s">
        <v>158</v>
      </c>
      <c r="C34">
        <v>75</v>
      </c>
      <c r="D34">
        <v>1</v>
      </c>
      <c r="E34" t="s">
        <v>5966</v>
      </c>
      <c r="F34">
        <v>123</v>
      </c>
      <c r="G34">
        <v>48</v>
      </c>
      <c r="H34" t="s">
        <v>47</v>
      </c>
      <c r="I34" t="s">
        <v>5732</v>
      </c>
      <c r="J34" t="s">
        <v>5967</v>
      </c>
      <c r="K34" t="s">
        <v>4981</v>
      </c>
      <c r="L34" t="s">
        <v>2699</v>
      </c>
      <c r="M34" t="s">
        <v>5968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5969</v>
      </c>
      <c r="U34" s="52" t="s">
        <v>280</v>
      </c>
      <c r="V34">
        <v>1</v>
      </c>
    </row>
    <row r="35" spans="1:22" x14ac:dyDescent="0.25">
      <c r="A35" t="s">
        <v>46</v>
      </c>
      <c r="B35" t="s">
        <v>56</v>
      </c>
      <c r="C35">
        <v>66.333333333333329</v>
      </c>
      <c r="D35">
        <v>3</v>
      </c>
      <c r="E35" t="s">
        <v>5970</v>
      </c>
      <c r="F35">
        <v>220</v>
      </c>
      <c r="G35">
        <v>0</v>
      </c>
      <c r="H35" t="s">
        <v>1162</v>
      </c>
      <c r="I35" t="s">
        <v>5971</v>
      </c>
      <c r="J35" t="s">
        <v>1176</v>
      </c>
      <c r="K35" t="s">
        <v>23</v>
      </c>
      <c r="L35" t="s">
        <v>24</v>
      </c>
      <c r="M35" t="s">
        <v>5972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5972</v>
      </c>
      <c r="U35" s="53" t="s">
        <v>286</v>
      </c>
      <c r="V35">
        <v>1</v>
      </c>
    </row>
    <row r="36" spans="1:22" x14ac:dyDescent="0.25">
      <c r="A36" t="s">
        <v>5153</v>
      </c>
      <c r="B36" t="s">
        <v>5154</v>
      </c>
      <c r="C36">
        <v>0</v>
      </c>
      <c r="D36">
        <v>1</v>
      </c>
      <c r="E36" t="s">
        <v>5973</v>
      </c>
      <c r="F36">
        <v>200</v>
      </c>
      <c r="G36">
        <v>0</v>
      </c>
      <c r="H36" t="s">
        <v>1162</v>
      </c>
      <c r="I36" t="s">
        <v>5974</v>
      </c>
      <c r="J36" t="s">
        <v>57</v>
      </c>
      <c r="K36" t="s">
        <v>23</v>
      </c>
      <c r="L36" t="s">
        <v>24</v>
      </c>
      <c r="M36" t="s">
        <v>5975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23</v>
      </c>
      <c r="T36" t="s">
        <v>5976</v>
      </c>
      <c r="U36" s="52" t="s">
        <v>30</v>
      </c>
      <c r="V36">
        <v>5</v>
      </c>
    </row>
    <row r="37" spans="1:22" x14ac:dyDescent="0.25">
      <c r="A37" t="s">
        <v>46</v>
      </c>
      <c r="B37" t="s">
        <v>56</v>
      </c>
      <c r="C37">
        <v>120</v>
      </c>
      <c r="D37">
        <v>1</v>
      </c>
      <c r="E37" t="s">
        <v>5973</v>
      </c>
      <c r="F37">
        <v>200</v>
      </c>
      <c r="G37">
        <v>0</v>
      </c>
      <c r="H37" t="s">
        <v>1162</v>
      </c>
      <c r="I37" t="s">
        <v>5974</v>
      </c>
      <c r="J37" t="s">
        <v>57</v>
      </c>
      <c r="K37" t="s">
        <v>23</v>
      </c>
      <c r="L37" t="s">
        <v>24</v>
      </c>
      <c r="M37" t="s">
        <v>5975</v>
      </c>
      <c r="N37" t="s">
        <v>23</v>
      </c>
      <c r="O37" t="s">
        <v>32</v>
      </c>
      <c r="P37" t="s">
        <v>26</v>
      </c>
      <c r="Q37" t="s">
        <v>33</v>
      </c>
      <c r="R37" t="s">
        <v>24</v>
      </c>
      <c r="S37" t="s">
        <v>23</v>
      </c>
      <c r="T37" t="s">
        <v>5976</v>
      </c>
      <c r="U37" s="53" t="s">
        <v>31</v>
      </c>
      <c r="V37">
        <v>5</v>
      </c>
    </row>
    <row r="38" spans="1:22" x14ac:dyDescent="0.25">
      <c r="A38" t="s">
        <v>5153</v>
      </c>
      <c r="B38" t="s">
        <v>5154</v>
      </c>
      <c r="C38">
        <v>0</v>
      </c>
      <c r="D38">
        <v>1</v>
      </c>
      <c r="E38" t="s">
        <v>5973</v>
      </c>
      <c r="F38">
        <v>200</v>
      </c>
      <c r="G38">
        <v>0</v>
      </c>
      <c r="H38" t="s">
        <v>1162</v>
      </c>
      <c r="I38" t="s">
        <v>5974</v>
      </c>
      <c r="J38" t="s">
        <v>57</v>
      </c>
      <c r="K38" t="s">
        <v>23</v>
      </c>
      <c r="L38" t="s">
        <v>24</v>
      </c>
      <c r="M38" t="s">
        <v>5975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5976</v>
      </c>
      <c r="U38" s="52" t="s">
        <v>28</v>
      </c>
      <c r="V38">
        <v>5</v>
      </c>
    </row>
    <row r="39" spans="1:22" x14ac:dyDescent="0.25">
      <c r="A39" t="s">
        <v>139</v>
      </c>
      <c r="B39" t="s">
        <v>112</v>
      </c>
      <c r="C39">
        <v>120</v>
      </c>
      <c r="D39">
        <v>1</v>
      </c>
      <c r="E39" t="s">
        <v>5973</v>
      </c>
      <c r="F39">
        <v>200</v>
      </c>
      <c r="G39">
        <v>0</v>
      </c>
      <c r="H39" t="s">
        <v>1162</v>
      </c>
      <c r="I39" t="s">
        <v>5974</v>
      </c>
      <c r="J39" t="s">
        <v>57</v>
      </c>
      <c r="K39" t="s">
        <v>23</v>
      </c>
      <c r="L39" t="s">
        <v>24</v>
      </c>
      <c r="M39" t="s">
        <v>5975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5976</v>
      </c>
      <c r="U39" s="53" t="s">
        <v>29</v>
      </c>
      <c r="V39">
        <v>5</v>
      </c>
    </row>
    <row r="40" spans="1:22" x14ac:dyDescent="0.25">
      <c r="A40" t="s">
        <v>46</v>
      </c>
      <c r="B40" t="s">
        <v>56</v>
      </c>
      <c r="C40">
        <v>66.333333333333329</v>
      </c>
      <c r="D40">
        <v>6</v>
      </c>
      <c r="E40" t="s">
        <v>5977</v>
      </c>
      <c r="F40">
        <v>505</v>
      </c>
      <c r="G40">
        <v>35</v>
      </c>
      <c r="H40" t="s">
        <v>47</v>
      </c>
      <c r="I40" t="s">
        <v>5978</v>
      </c>
      <c r="J40" t="s">
        <v>5979</v>
      </c>
      <c r="K40" t="s">
        <v>5980</v>
      </c>
      <c r="L40" t="s">
        <v>4178</v>
      </c>
      <c r="M40" t="s">
        <v>5981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5982</v>
      </c>
      <c r="U40" s="52" t="s">
        <v>20</v>
      </c>
      <c r="V40">
        <v>3</v>
      </c>
    </row>
    <row r="41" spans="1:22" x14ac:dyDescent="0.25">
      <c r="A41" t="s">
        <v>5153</v>
      </c>
      <c r="B41" t="s">
        <v>5154</v>
      </c>
      <c r="C41">
        <v>0</v>
      </c>
      <c r="D41">
        <v>1</v>
      </c>
      <c r="E41" t="s">
        <v>5983</v>
      </c>
      <c r="F41">
        <v>150</v>
      </c>
      <c r="G41">
        <v>0</v>
      </c>
      <c r="H41" t="s">
        <v>1162</v>
      </c>
      <c r="I41" t="s">
        <v>5984</v>
      </c>
      <c r="J41" t="s">
        <v>1231</v>
      </c>
      <c r="K41" t="s">
        <v>23</v>
      </c>
      <c r="L41" t="s">
        <v>24</v>
      </c>
      <c r="M41" t="s">
        <v>5985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5985</v>
      </c>
      <c r="U41" s="53" t="s">
        <v>21</v>
      </c>
      <c r="V41">
        <v>3</v>
      </c>
    </row>
    <row r="42" spans="1:22" x14ac:dyDescent="0.25">
      <c r="A42" t="s">
        <v>46</v>
      </c>
      <c r="B42" t="s">
        <v>56</v>
      </c>
      <c r="C42">
        <v>120</v>
      </c>
      <c r="D42">
        <v>1</v>
      </c>
      <c r="E42" t="s">
        <v>5983</v>
      </c>
      <c r="F42">
        <v>150</v>
      </c>
      <c r="G42">
        <v>0</v>
      </c>
      <c r="H42" t="s">
        <v>1162</v>
      </c>
      <c r="I42" t="s">
        <v>5984</v>
      </c>
      <c r="J42" t="s">
        <v>1231</v>
      </c>
      <c r="K42" t="s">
        <v>23</v>
      </c>
      <c r="L42" t="s">
        <v>24</v>
      </c>
      <c r="M42" t="s">
        <v>5985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5985</v>
      </c>
      <c r="U42" s="52" t="s">
        <v>115</v>
      </c>
      <c r="V42">
        <v>25</v>
      </c>
    </row>
    <row r="43" spans="1:22" x14ac:dyDescent="0.25">
      <c r="A43" t="s">
        <v>20</v>
      </c>
      <c r="B43" t="s">
        <v>21</v>
      </c>
      <c r="C43">
        <v>65</v>
      </c>
      <c r="D43">
        <v>1</v>
      </c>
      <c r="E43" t="s">
        <v>5983</v>
      </c>
      <c r="F43">
        <v>150</v>
      </c>
      <c r="G43">
        <v>0</v>
      </c>
      <c r="H43" t="s">
        <v>1162</v>
      </c>
      <c r="I43" t="s">
        <v>5984</v>
      </c>
      <c r="J43" t="s">
        <v>1231</v>
      </c>
      <c r="K43" t="s">
        <v>23</v>
      </c>
      <c r="L43" t="s">
        <v>24</v>
      </c>
      <c r="M43" t="s">
        <v>5985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5985</v>
      </c>
      <c r="U43" s="53" t="s">
        <v>116</v>
      </c>
      <c r="V43">
        <v>25</v>
      </c>
    </row>
    <row r="44" spans="1:22" x14ac:dyDescent="0.25">
      <c r="A44" t="s">
        <v>5153</v>
      </c>
      <c r="B44" t="s">
        <v>5154</v>
      </c>
      <c r="C44">
        <v>0</v>
      </c>
      <c r="D44">
        <v>1</v>
      </c>
      <c r="E44" t="s">
        <v>5986</v>
      </c>
      <c r="F44">
        <v>106</v>
      </c>
      <c r="G44">
        <v>6</v>
      </c>
      <c r="H44" t="s">
        <v>1162</v>
      </c>
      <c r="I44" t="s">
        <v>5987</v>
      </c>
      <c r="J44" t="s">
        <v>346</v>
      </c>
      <c r="K44" t="s">
        <v>23</v>
      </c>
      <c r="L44" t="s">
        <v>24</v>
      </c>
      <c r="M44" t="s">
        <v>5988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5989</v>
      </c>
      <c r="U44" s="52" t="s">
        <v>3809</v>
      </c>
      <c r="V44">
        <v>20</v>
      </c>
    </row>
    <row r="45" spans="1:22" x14ac:dyDescent="0.25">
      <c r="A45" t="s">
        <v>46</v>
      </c>
      <c r="B45" t="s">
        <v>56</v>
      </c>
      <c r="C45">
        <v>120</v>
      </c>
      <c r="D45">
        <v>1</v>
      </c>
      <c r="E45" t="s">
        <v>5986</v>
      </c>
      <c r="F45">
        <v>106</v>
      </c>
      <c r="G45">
        <v>6</v>
      </c>
      <c r="H45" t="s">
        <v>1162</v>
      </c>
      <c r="I45" t="s">
        <v>5987</v>
      </c>
      <c r="J45" t="s">
        <v>346</v>
      </c>
      <c r="K45" t="s">
        <v>23</v>
      </c>
      <c r="L45" t="s">
        <v>24</v>
      </c>
      <c r="M45" t="s">
        <v>5988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5989</v>
      </c>
      <c r="U45" s="53" t="s">
        <v>3810</v>
      </c>
      <c r="V45">
        <v>20</v>
      </c>
    </row>
    <row r="46" spans="1:22" x14ac:dyDescent="0.25">
      <c r="A46" t="s">
        <v>279</v>
      </c>
      <c r="B46" t="s">
        <v>285</v>
      </c>
      <c r="C46">
        <v>162</v>
      </c>
      <c r="D46">
        <v>1</v>
      </c>
      <c r="E46" t="s">
        <v>5990</v>
      </c>
      <c r="F46">
        <v>199</v>
      </c>
      <c r="G46">
        <v>0</v>
      </c>
      <c r="H46" t="s">
        <v>22</v>
      </c>
      <c r="I46" t="s">
        <v>5991</v>
      </c>
      <c r="J46" t="s">
        <v>1169</v>
      </c>
      <c r="K46" t="s">
        <v>23</v>
      </c>
      <c r="L46" t="s">
        <v>24</v>
      </c>
      <c r="M46" t="s">
        <v>5992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5992</v>
      </c>
      <c r="U46" s="52" t="s">
        <v>4529</v>
      </c>
      <c r="V46">
        <v>5</v>
      </c>
    </row>
    <row r="47" spans="1:22" x14ac:dyDescent="0.25">
      <c r="A47" t="s">
        <v>139</v>
      </c>
      <c r="B47" t="s">
        <v>112</v>
      </c>
      <c r="C47">
        <v>117</v>
      </c>
      <c r="D47">
        <v>1</v>
      </c>
      <c r="E47" t="s">
        <v>5990</v>
      </c>
      <c r="F47">
        <v>199</v>
      </c>
      <c r="G47">
        <v>0</v>
      </c>
      <c r="H47" t="s">
        <v>22</v>
      </c>
      <c r="I47" t="s">
        <v>5991</v>
      </c>
      <c r="J47" t="s">
        <v>1169</v>
      </c>
      <c r="K47" t="s">
        <v>23</v>
      </c>
      <c r="L47" t="s">
        <v>24</v>
      </c>
      <c r="M47" t="s">
        <v>5992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5992</v>
      </c>
      <c r="U47" s="53" t="s">
        <v>4530</v>
      </c>
      <c r="V47">
        <v>5</v>
      </c>
    </row>
    <row r="48" spans="1:22" x14ac:dyDescent="0.25">
      <c r="A48" t="s">
        <v>115</v>
      </c>
      <c r="B48" t="s">
        <v>116</v>
      </c>
      <c r="C48">
        <v>27.5</v>
      </c>
      <c r="D48">
        <v>4</v>
      </c>
      <c r="E48" t="s">
        <v>5993</v>
      </c>
      <c r="F48">
        <v>165</v>
      </c>
      <c r="G48">
        <v>0</v>
      </c>
      <c r="H48" t="s">
        <v>47</v>
      </c>
      <c r="I48" t="s">
        <v>1294</v>
      </c>
      <c r="J48" t="s">
        <v>5994</v>
      </c>
      <c r="K48" t="s">
        <v>5995</v>
      </c>
      <c r="L48" t="s">
        <v>1248</v>
      </c>
      <c r="M48" t="s">
        <v>5996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5997</v>
      </c>
      <c r="U48" s="52" t="s">
        <v>5153</v>
      </c>
      <c r="V48">
        <v>43</v>
      </c>
    </row>
    <row r="49" spans="1:22" x14ac:dyDescent="0.25">
      <c r="A49" t="s">
        <v>5153</v>
      </c>
      <c r="B49" t="s">
        <v>5154</v>
      </c>
      <c r="C49">
        <v>0</v>
      </c>
      <c r="D49">
        <v>1</v>
      </c>
      <c r="E49" t="s">
        <v>5998</v>
      </c>
      <c r="F49">
        <v>129</v>
      </c>
      <c r="G49">
        <v>29</v>
      </c>
      <c r="H49" t="s">
        <v>1162</v>
      </c>
      <c r="I49" t="s">
        <v>5999</v>
      </c>
      <c r="J49" t="s">
        <v>342</v>
      </c>
      <c r="K49" t="s">
        <v>23</v>
      </c>
      <c r="L49" t="s">
        <v>24</v>
      </c>
      <c r="M49" t="s">
        <v>6000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6000</v>
      </c>
      <c r="U49" s="53" t="s">
        <v>5154</v>
      </c>
      <c r="V49">
        <v>43</v>
      </c>
    </row>
    <row r="50" spans="1:22" x14ac:dyDescent="0.25">
      <c r="A50" t="s">
        <v>46</v>
      </c>
      <c r="B50" t="s">
        <v>56</v>
      </c>
      <c r="C50">
        <v>120</v>
      </c>
      <c r="D50">
        <v>1</v>
      </c>
      <c r="E50" t="s">
        <v>5998</v>
      </c>
      <c r="F50">
        <v>129</v>
      </c>
      <c r="G50">
        <v>29</v>
      </c>
      <c r="H50" t="s">
        <v>1162</v>
      </c>
      <c r="I50" t="s">
        <v>5999</v>
      </c>
      <c r="J50" t="s">
        <v>342</v>
      </c>
      <c r="K50" t="s">
        <v>23</v>
      </c>
      <c r="L50" t="s">
        <v>24</v>
      </c>
      <c r="M50" t="s">
        <v>6000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6000</v>
      </c>
      <c r="U50" s="52" t="s">
        <v>3653</v>
      </c>
      <c r="V50">
        <v>2</v>
      </c>
    </row>
    <row r="51" spans="1:22" x14ac:dyDescent="0.25">
      <c r="A51" t="s">
        <v>30</v>
      </c>
      <c r="B51" t="s">
        <v>31</v>
      </c>
      <c r="C51">
        <v>43</v>
      </c>
      <c r="D51">
        <v>1</v>
      </c>
      <c r="E51" t="s">
        <v>6001</v>
      </c>
      <c r="F51">
        <v>126</v>
      </c>
      <c r="G51">
        <v>3</v>
      </c>
      <c r="H51" t="s">
        <v>47</v>
      </c>
      <c r="I51" t="s">
        <v>6002</v>
      </c>
      <c r="J51" t="s">
        <v>6003</v>
      </c>
      <c r="K51" t="s">
        <v>1272</v>
      </c>
      <c r="L51" t="s">
        <v>1262</v>
      </c>
      <c r="M51" t="s">
        <v>6004</v>
      </c>
      <c r="N51" t="s">
        <v>23</v>
      </c>
      <c r="O51" t="s">
        <v>63</v>
      </c>
      <c r="P51" t="s">
        <v>54</v>
      </c>
      <c r="Q51" t="s">
        <v>55</v>
      </c>
      <c r="R51" t="s">
        <v>24</v>
      </c>
      <c r="S51" t="s">
        <v>23</v>
      </c>
      <c r="T51" t="s">
        <v>6004</v>
      </c>
      <c r="U51" s="53" t="s">
        <v>158</v>
      </c>
      <c r="V51">
        <v>2</v>
      </c>
    </row>
    <row r="52" spans="1:22" x14ac:dyDescent="0.25">
      <c r="A52" t="s">
        <v>46</v>
      </c>
      <c r="B52" t="s">
        <v>56</v>
      </c>
      <c r="C52">
        <v>80</v>
      </c>
      <c r="D52">
        <v>1</v>
      </c>
      <c r="E52" t="s">
        <v>6001</v>
      </c>
      <c r="F52">
        <v>126</v>
      </c>
      <c r="G52">
        <v>3</v>
      </c>
      <c r="H52" t="s">
        <v>47</v>
      </c>
      <c r="I52" t="s">
        <v>6002</v>
      </c>
      <c r="J52" t="s">
        <v>6003</v>
      </c>
      <c r="K52" t="s">
        <v>1272</v>
      </c>
      <c r="L52" t="s">
        <v>1262</v>
      </c>
      <c r="M52" t="s">
        <v>6004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6004</v>
      </c>
      <c r="U52" s="52" t="s">
        <v>1309</v>
      </c>
      <c r="V52">
        <v>328</v>
      </c>
    </row>
    <row r="53" spans="1:22" x14ac:dyDescent="0.25">
      <c r="A53" t="s">
        <v>46</v>
      </c>
      <c r="B53" t="s">
        <v>56</v>
      </c>
      <c r="C53">
        <v>66.333333333333329</v>
      </c>
      <c r="D53">
        <v>3</v>
      </c>
      <c r="E53" t="s">
        <v>6005</v>
      </c>
      <c r="F53">
        <v>233</v>
      </c>
      <c r="G53">
        <v>35</v>
      </c>
      <c r="H53" t="s">
        <v>22</v>
      </c>
      <c r="I53" t="s">
        <v>6006</v>
      </c>
      <c r="J53" t="s">
        <v>6007</v>
      </c>
      <c r="K53" t="s">
        <v>1646</v>
      </c>
      <c r="L53" t="s">
        <v>1289</v>
      </c>
      <c r="M53" t="s">
        <v>6008</v>
      </c>
      <c r="N53" t="s">
        <v>23</v>
      </c>
      <c r="O53" t="s">
        <v>53</v>
      </c>
      <c r="P53" t="s">
        <v>54</v>
      </c>
      <c r="Q53" t="s">
        <v>55</v>
      </c>
      <c r="R53" t="s">
        <v>24</v>
      </c>
      <c r="S53" t="s">
        <v>23</v>
      </c>
      <c r="T53" t="s">
        <v>6008</v>
      </c>
    </row>
    <row r="54" spans="1:22" x14ac:dyDescent="0.25">
      <c r="A54" t="s">
        <v>5153</v>
      </c>
      <c r="B54" t="s">
        <v>5154</v>
      </c>
      <c r="C54">
        <v>0</v>
      </c>
      <c r="D54">
        <v>1</v>
      </c>
      <c r="E54" t="s">
        <v>6009</v>
      </c>
      <c r="F54">
        <v>200</v>
      </c>
      <c r="G54">
        <v>0</v>
      </c>
      <c r="H54" t="s">
        <v>1162</v>
      </c>
      <c r="I54" t="s">
        <v>6010</v>
      </c>
      <c r="J54" t="s">
        <v>306</v>
      </c>
      <c r="K54" t="s">
        <v>23</v>
      </c>
      <c r="L54" t="s">
        <v>24</v>
      </c>
      <c r="M54" t="s">
        <v>6011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6012</v>
      </c>
    </row>
    <row r="55" spans="1:22" x14ac:dyDescent="0.25">
      <c r="A55" t="s">
        <v>850</v>
      </c>
      <c r="B55" t="s">
        <v>851</v>
      </c>
      <c r="C55">
        <v>120</v>
      </c>
      <c r="D55">
        <v>1</v>
      </c>
      <c r="E55" t="s">
        <v>6009</v>
      </c>
      <c r="F55">
        <v>200</v>
      </c>
      <c r="G55">
        <v>0</v>
      </c>
      <c r="H55" t="s">
        <v>1162</v>
      </c>
      <c r="I55" t="s">
        <v>6010</v>
      </c>
      <c r="J55" t="s">
        <v>306</v>
      </c>
      <c r="K55" t="s">
        <v>23</v>
      </c>
      <c r="L55" t="s">
        <v>24</v>
      </c>
      <c r="M55" t="s">
        <v>6011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23</v>
      </c>
      <c r="T55" t="s">
        <v>6012</v>
      </c>
    </row>
    <row r="56" spans="1:22" x14ac:dyDescent="0.25">
      <c r="A56" t="s">
        <v>5153</v>
      </c>
      <c r="B56" t="s">
        <v>5154</v>
      </c>
      <c r="C56">
        <v>0</v>
      </c>
      <c r="D56">
        <v>1</v>
      </c>
      <c r="E56" t="s">
        <v>6009</v>
      </c>
      <c r="F56">
        <v>200</v>
      </c>
      <c r="G56">
        <v>0</v>
      </c>
      <c r="H56" t="s">
        <v>1162</v>
      </c>
      <c r="I56" t="s">
        <v>6010</v>
      </c>
      <c r="J56" t="s">
        <v>306</v>
      </c>
      <c r="K56" t="s">
        <v>23</v>
      </c>
      <c r="L56" t="s">
        <v>24</v>
      </c>
      <c r="M56" t="s">
        <v>6011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23</v>
      </c>
      <c r="T56" t="s">
        <v>6012</v>
      </c>
    </row>
    <row r="57" spans="1:22" x14ac:dyDescent="0.25">
      <c r="A57" t="s">
        <v>139</v>
      </c>
      <c r="B57" t="s">
        <v>112</v>
      </c>
      <c r="C57">
        <v>120</v>
      </c>
      <c r="D57">
        <v>1</v>
      </c>
      <c r="E57" t="s">
        <v>6009</v>
      </c>
      <c r="F57">
        <v>200</v>
      </c>
      <c r="G57">
        <v>0</v>
      </c>
      <c r="H57" t="s">
        <v>1162</v>
      </c>
      <c r="I57" t="s">
        <v>6010</v>
      </c>
      <c r="J57" t="s">
        <v>306</v>
      </c>
      <c r="K57" t="s">
        <v>23</v>
      </c>
      <c r="L57" t="s">
        <v>24</v>
      </c>
      <c r="M57" t="s">
        <v>6011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6012</v>
      </c>
    </row>
    <row r="58" spans="1:22" x14ac:dyDescent="0.25">
      <c r="A58" t="s">
        <v>46</v>
      </c>
      <c r="B58" t="s">
        <v>56</v>
      </c>
      <c r="C58">
        <v>66.333333333333329</v>
      </c>
      <c r="D58">
        <v>3</v>
      </c>
      <c r="E58" t="s">
        <v>6013</v>
      </c>
      <c r="F58">
        <v>266</v>
      </c>
      <c r="G58">
        <v>35</v>
      </c>
      <c r="H58" t="s">
        <v>47</v>
      </c>
      <c r="I58" t="s">
        <v>6014</v>
      </c>
      <c r="J58" t="s">
        <v>6015</v>
      </c>
      <c r="K58" t="s">
        <v>4934</v>
      </c>
      <c r="L58" t="s">
        <v>1288</v>
      </c>
      <c r="M58" t="s">
        <v>6016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6017</v>
      </c>
    </row>
    <row r="59" spans="1:22" x14ac:dyDescent="0.25">
      <c r="A59" t="s">
        <v>5153</v>
      </c>
      <c r="B59" t="s">
        <v>5154</v>
      </c>
      <c r="C59">
        <v>0</v>
      </c>
      <c r="D59">
        <v>1</v>
      </c>
      <c r="E59" t="s">
        <v>6018</v>
      </c>
      <c r="F59">
        <v>200</v>
      </c>
      <c r="G59">
        <v>0</v>
      </c>
      <c r="H59" t="s">
        <v>1162</v>
      </c>
      <c r="I59" t="s">
        <v>6019</v>
      </c>
      <c r="J59" t="s">
        <v>1315</v>
      </c>
      <c r="K59" t="s">
        <v>23</v>
      </c>
      <c r="L59" t="s">
        <v>24</v>
      </c>
      <c r="M59" t="s">
        <v>6020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6020</v>
      </c>
    </row>
    <row r="60" spans="1:22" x14ac:dyDescent="0.25">
      <c r="A60" t="s">
        <v>850</v>
      </c>
      <c r="B60" t="s">
        <v>851</v>
      </c>
      <c r="C60">
        <v>120</v>
      </c>
      <c r="D60">
        <v>1</v>
      </c>
      <c r="E60" t="s">
        <v>6018</v>
      </c>
      <c r="F60">
        <v>200</v>
      </c>
      <c r="G60">
        <v>0</v>
      </c>
      <c r="H60" t="s">
        <v>1162</v>
      </c>
      <c r="I60" t="s">
        <v>6019</v>
      </c>
      <c r="J60" t="s">
        <v>1315</v>
      </c>
      <c r="K60" t="s">
        <v>23</v>
      </c>
      <c r="L60" t="s">
        <v>24</v>
      </c>
      <c r="M60" t="s">
        <v>6020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6020</v>
      </c>
    </row>
    <row r="61" spans="1:22" x14ac:dyDescent="0.25">
      <c r="A61" t="s">
        <v>5153</v>
      </c>
      <c r="B61" t="s">
        <v>5154</v>
      </c>
      <c r="C61">
        <v>0</v>
      </c>
      <c r="D61">
        <v>1</v>
      </c>
      <c r="E61" t="s">
        <v>6018</v>
      </c>
      <c r="F61">
        <v>200</v>
      </c>
      <c r="G61">
        <v>0</v>
      </c>
      <c r="H61" t="s">
        <v>1162</v>
      </c>
      <c r="I61" t="s">
        <v>6019</v>
      </c>
      <c r="J61" t="s">
        <v>1315</v>
      </c>
      <c r="K61" t="s">
        <v>23</v>
      </c>
      <c r="L61" t="s">
        <v>24</v>
      </c>
      <c r="M61" t="s">
        <v>6020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6020</v>
      </c>
    </row>
    <row r="62" spans="1:22" x14ac:dyDescent="0.25">
      <c r="A62" t="s">
        <v>3691</v>
      </c>
      <c r="B62" t="s">
        <v>3692</v>
      </c>
      <c r="C62">
        <v>120</v>
      </c>
      <c r="D62">
        <v>1</v>
      </c>
      <c r="E62" t="s">
        <v>6018</v>
      </c>
      <c r="F62">
        <v>200</v>
      </c>
      <c r="G62">
        <v>0</v>
      </c>
      <c r="H62" t="s">
        <v>1162</v>
      </c>
      <c r="I62" t="s">
        <v>6019</v>
      </c>
      <c r="J62" t="s">
        <v>1315</v>
      </c>
      <c r="K62" t="s">
        <v>23</v>
      </c>
      <c r="L62" t="s">
        <v>24</v>
      </c>
      <c r="M62" t="s">
        <v>6020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6020</v>
      </c>
    </row>
    <row r="63" spans="1:22" x14ac:dyDescent="0.25">
      <c r="A63" t="s">
        <v>5153</v>
      </c>
      <c r="B63" t="s">
        <v>5154</v>
      </c>
      <c r="C63">
        <v>0</v>
      </c>
      <c r="D63">
        <v>1</v>
      </c>
      <c r="E63" t="s">
        <v>6021</v>
      </c>
      <c r="F63">
        <v>106</v>
      </c>
      <c r="G63">
        <v>6</v>
      </c>
      <c r="H63" t="s">
        <v>1162</v>
      </c>
      <c r="I63" t="s">
        <v>6022</v>
      </c>
      <c r="J63" t="s">
        <v>6023</v>
      </c>
      <c r="K63" t="s">
        <v>23</v>
      </c>
      <c r="L63" t="s">
        <v>24</v>
      </c>
      <c r="M63" t="s">
        <v>6024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6024</v>
      </c>
    </row>
    <row r="64" spans="1:22" x14ac:dyDescent="0.25">
      <c r="A64" t="s">
        <v>139</v>
      </c>
      <c r="B64" t="s">
        <v>112</v>
      </c>
      <c r="C64">
        <v>120</v>
      </c>
      <c r="D64">
        <v>1</v>
      </c>
      <c r="E64" t="s">
        <v>6021</v>
      </c>
      <c r="F64">
        <v>106</v>
      </c>
      <c r="G64">
        <v>6</v>
      </c>
      <c r="H64" t="s">
        <v>1162</v>
      </c>
      <c r="I64" t="s">
        <v>6022</v>
      </c>
      <c r="J64" t="s">
        <v>6023</v>
      </c>
      <c r="K64" t="s">
        <v>23</v>
      </c>
      <c r="L64" t="s">
        <v>24</v>
      </c>
      <c r="M64" t="s">
        <v>6024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6024</v>
      </c>
    </row>
    <row r="65" spans="1:20" x14ac:dyDescent="0.25">
      <c r="A65" t="s">
        <v>46</v>
      </c>
      <c r="B65" t="s">
        <v>252</v>
      </c>
      <c r="C65">
        <v>76</v>
      </c>
      <c r="D65">
        <v>1</v>
      </c>
      <c r="E65" t="s">
        <v>6025</v>
      </c>
      <c r="F65">
        <v>83</v>
      </c>
      <c r="G65">
        <v>7</v>
      </c>
      <c r="H65" t="s">
        <v>1349</v>
      </c>
      <c r="I65" t="s">
        <v>6026</v>
      </c>
      <c r="J65" t="s">
        <v>6027</v>
      </c>
      <c r="K65" t="s">
        <v>2698</v>
      </c>
      <c r="L65" t="s">
        <v>6028</v>
      </c>
      <c r="M65" t="s">
        <v>6029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6029</v>
      </c>
    </row>
    <row r="66" spans="1:20" x14ac:dyDescent="0.25">
      <c r="A66" t="s">
        <v>150</v>
      </c>
      <c r="B66" t="s">
        <v>151</v>
      </c>
      <c r="C66">
        <v>65</v>
      </c>
      <c r="D66">
        <v>1</v>
      </c>
      <c r="E66" t="s">
        <v>6030</v>
      </c>
      <c r="F66">
        <v>130</v>
      </c>
      <c r="G66">
        <v>30</v>
      </c>
      <c r="H66" t="s">
        <v>47</v>
      </c>
      <c r="I66" t="s">
        <v>6031</v>
      </c>
      <c r="J66" t="s">
        <v>6032</v>
      </c>
      <c r="K66" t="s">
        <v>6033</v>
      </c>
      <c r="L66" t="s">
        <v>6034</v>
      </c>
      <c r="M66" t="s">
        <v>6035</v>
      </c>
      <c r="N66" t="s">
        <v>1188</v>
      </c>
      <c r="O66" t="s">
        <v>1189</v>
      </c>
      <c r="P66" t="s">
        <v>1190</v>
      </c>
      <c r="Q66" t="s">
        <v>1191</v>
      </c>
      <c r="R66" t="s">
        <v>24</v>
      </c>
      <c r="S66" t="s">
        <v>23</v>
      </c>
      <c r="T66" t="s">
        <v>6036</v>
      </c>
    </row>
    <row r="67" spans="1:20" x14ac:dyDescent="0.25">
      <c r="A67" t="s">
        <v>139</v>
      </c>
      <c r="B67" t="s">
        <v>112</v>
      </c>
      <c r="C67">
        <v>100</v>
      </c>
      <c r="D67">
        <v>1</v>
      </c>
      <c r="E67" t="s">
        <v>6030</v>
      </c>
      <c r="F67">
        <v>130</v>
      </c>
      <c r="G67">
        <v>30</v>
      </c>
      <c r="H67" t="s">
        <v>47</v>
      </c>
      <c r="I67" t="s">
        <v>6031</v>
      </c>
      <c r="J67" t="s">
        <v>6032</v>
      </c>
      <c r="K67" t="s">
        <v>6033</v>
      </c>
      <c r="L67" t="s">
        <v>6034</v>
      </c>
      <c r="M67" t="s">
        <v>6035</v>
      </c>
      <c r="N67" t="s">
        <v>1188</v>
      </c>
      <c r="O67" t="s">
        <v>1189</v>
      </c>
      <c r="P67" t="s">
        <v>1190</v>
      </c>
      <c r="Q67" t="s">
        <v>1191</v>
      </c>
      <c r="R67" t="s">
        <v>24</v>
      </c>
      <c r="S67" t="s">
        <v>23</v>
      </c>
      <c r="T67" t="s">
        <v>6036</v>
      </c>
    </row>
    <row r="68" spans="1:20" x14ac:dyDescent="0.25">
      <c r="A68" t="s">
        <v>150</v>
      </c>
      <c r="B68" t="s">
        <v>151</v>
      </c>
      <c r="C68">
        <v>65</v>
      </c>
      <c r="D68">
        <v>1</v>
      </c>
      <c r="E68" t="s">
        <v>6037</v>
      </c>
      <c r="F68">
        <v>120</v>
      </c>
      <c r="G68">
        <v>20</v>
      </c>
      <c r="H68" t="s">
        <v>47</v>
      </c>
      <c r="I68" t="s">
        <v>6038</v>
      </c>
      <c r="J68" t="s">
        <v>6039</v>
      </c>
      <c r="K68" t="s">
        <v>562</v>
      </c>
      <c r="L68" t="s">
        <v>6040</v>
      </c>
      <c r="M68" t="s">
        <v>6041</v>
      </c>
      <c r="N68" t="s">
        <v>1188</v>
      </c>
      <c r="O68" t="s">
        <v>1222</v>
      </c>
      <c r="P68" t="s">
        <v>1190</v>
      </c>
      <c r="Q68" t="s">
        <v>1191</v>
      </c>
      <c r="R68" t="s">
        <v>24</v>
      </c>
      <c r="S68" t="s">
        <v>23</v>
      </c>
      <c r="T68" t="s">
        <v>6042</v>
      </c>
    </row>
    <row r="69" spans="1:20" x14ac:dyDescent="0.25">
      <c r="A69" t="s">
        <v>46</v>
      </c>
      <c r="B69" t="s">
        <v>56</v>
      </c>
      <c r="C69">
        <v>100</v>
      </c>
      <c r="D69">
        <v>1</v>
      </c>
      <c r="E69" t="s">
        <v>6037</v>
      </c>
      <c r="F69">
        <v>120</v>
      </c>
      <c r="G69">
        <v>20</v>
      </c>
      <c r="H69" t="s">
        <v>47</v>
      </c>
      <c r="I69" t="s">
        <v>6038</v>
      </c>
      <c r="J69" t="s">
        <v>6039</v>
      </c>
      <c r="K69" t="s">
        <v>562</v>
      </c>
      <c r="L69" t="s">
        <v>6040</v>
      </c>
      <c r="M69" t="s">
        <v>6041</v>
      </c>
      <c r="N69" t="s">
        <v>1188</v>
      </c>
      <c r="O69" t="s">
        <v>1222</v>
      </c>
      <c r="P69" t="s">
        <v>1190</v>
      </c>
      <c r="Q69" t="s">
        <v>1191</v>
      </c>
      <c r="R69" t="s">
        <v>24</v>
      </c>
      <c r="S69" t="s">
        <v>23</v>
      </c>
      <c r="T69" t="s">
        <v>6042</v>
      </c>
    </row>
    <row r="70" spans="1:20" x14ac:dyDescent="0.25">
      <c r="A70" t="s">
        <v>4529</v>
      </c>
      <c r="B70" t="s">
        <v>4530</v>
      </c>
      <c r="C70">
        <v>50</v>
      </c>
      <c r="D70">
        <v>3</v>
      </c>
      <c r="E70" t="s">
        <v>6043</v>
      </c>
      <c r="F70">
        <v>330</v>
      </c>
      <c r="G70">
        <v>30</v>
      </c>
      <c r="H70" t="s">
        <v>47</v>
      </c>
      <c r="I70" t="s">
        <v>6044</v>
      </c>
      <c r="J70" t="s">
        <v>6045</v>
      </c>
      <c r="K70" t="s">
        <v>1357</v>
      </c>
      <c r="L70" t="s">
        <v>6046</v>
      </c>
      <c r="M70" t="s">
        <v>6047</v>
      </c>
      <c r="N70" t="s">
        <v>1225</v>
      </c>
      <c r="O70" t="s">
        <v>1189</v>
      </c>
      <c r="P70" t="s">
        <v>1190</v>
      </c>
      <c r="Q70" t="s">
        <v>1191</v>
      </c>
      <c r="R70" t="s">
        <v>24</v>
      </c>
      <c r="S70" t="s">
        <v>23</v>
      </c>
      <c r="T70" t="s">
        <v>6048</v>
      </c>
    </row>
    <row r="71" spans="1:20" x14ac:dyDescent="0.25">
      <c r="A71" t="s">
        <v>46</v>
      </c>
      <c r="B71" t="s">
        <v>56</v>
      </c>
      <c r="C71">
        <v>100</v>
      </c>
      <c r="D71">
        <v>3</v>
      </c>
      <c r="E71" t="s">
        <v>6043</v>
      </c>
      <c r="F71">
        <v>330</v>
      </c>
      <c r="G71">
        <v>30</v>
      </c>
      <c r="H71" t="s">
        <v>47</v>
      </c>
      <c r="I71" t="s">
        <v>6044</v>
      </c>
      <c r="J71" t="s">
        <v>6045</v>
      </c>
      <c r="K71" t="s">
        <v>1357</v>
      </c>
      <c r="L71" t="s">
        <v>6046</v>
      </c>
      <c r="M71" t="s">
        <v>6047</v>
      </c>
      <c r="N71" t="s">
        <v>1225</v>
      </c>
      <c r="O71" t="s">
        <v>1189</v>
      </c>
      <c r="P71" t="s">
        <v>1190</v>
      </c>
      <c r="Q71" t="s">
        <v>1191</v>
      </c>
      <c r="R71" t="s">
        <v>24</v>
      </c>
      <c r="S71" t="s">
        <v>23</v>
      </c>
      <c r="T71" t="s">
        <v>6048</v>
      </c>
    </row>
    <row r="72" spans="1:20" x14ac:dyDescent="0.25">
      <c r="A72" t="s">
        <v>3809</v>
      </c>
      <c r="B72" t="s">
        <v>3810</v>
      </c>
      <c r="C72">
        <v>25</v>
      </c>
      <c r="D72">
        <v>16</v>
      </c>
      <c r="E72" t="s">
        <v>6049</v>
      </c>
      <c r="F72">
        <v>395</v>
      </c>
      <c r="G72">
        <v>0</v>
      </c>
      <c r="H72" t="s">
        <v>1162</v>
      </c>
      <c r="I72" t="s">
        <v>3829</v>
      </c>
      <c r="J72" t="s">
        <v>306</v>
      </c>
      <c r="K72" t="s">
        <v>23</v>
      </c>
      <c r="L72" t="s">
        <v>24</v>
      </c>
      <c r="M72" t="s">
        <v>6050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6050</v>
      </c>
    </row>
    <row r="73" spans="1:20" x14ac:dyDescent="0.25">
      <c r="A73" t="s">
        <v>854</v>
      </c>
      <c r="B73" t="s">
        <v>855</v>
      </c>
      <c r="C73">
        <v>119</v>
      </c>
      <c r="D73">
        <v>1</v>
      </c>
      <c r="E73" t="s">
        <v>6051</v>
      </c>
      <c r="F73">
        <v>295</v>
      </c>
      <c r="G73">
        <v>0</v>
      </c>
      <c r="H73" t="s">
        <v>1162</v>
      </c>
      <c r="I73" t="s">
        <v>6052</v>
      </c>
      <c r="J73" t="s">
        <v>329</v>
      </c>
      <c r="K73" t="s">
        <v>23</v>
      </c>
      <c r="L73" t="s">
        <v>24</v>
      </c>
      <c r="M73" t="s">
        <v>6053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23</v>
      </c>
      <c r="T73" t="s">
        <v>6053</v>
      </c>
    </row>
    <row r="74" spans="1:20" x14ac:dyDescent="0.25">
      <c r="A74" t="s">
        <v>5153</v>
      </c>
      <c r="B74" t="s">
        <v>5154</v>
      </c>
      <c r="C74">
        <v>1</v>
      </c>
      <c r="D74">
        <v>1</v>
      </c>
      <c r="E74" t="s">
        <v>6051</v>
      </c>
      <c r="F74">
        <v>295</v>
      </c>
      <c r="G74">
        <v>0</v>
      </c>
      <c r="H74" t="s">
        <v>1162</v>
      </c>
      <c r="I74" t="s">
        <v>6052</v>
      </c>
      <c r="J74" t="s">
        <v>329</v>
      </c>
      <c r="K74" t="s">
        <v>23</v>
      </c>
      <c r="L74" t="s">
        <v>24</v>
      </c>
      <c r="M74" t="s">
        <v>6053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6053</v>
      </c>
    </row>
    <row r="75" spans="1:20" x14ac:dyDescent="0.25">
      <c r="A75" t="s">
        <v>5153</v>
      </c>
      <c r="B75" t="s">
        <v>5154</v>
      </c>
      <c r="C75">
        <v>0</v>
      </c>
      <c r="D75">
        <v>1</v>
      </c>
      <c r="E75" t="s">
        <v>6051</v>
      </c>
      <c r="F75">
        <v>295</v>
      </c>
      <c r="G75">
        <v>0</v>
      </c>
      <c r="H75" t="s">
        <v>1162</v>
      </c>
      <c r="I75" t="s">
        <v>6052</v>
      </c>
      <c r="J75" t="s">
        <v>329</v>
      </c>
      <c r="K75" t="s">
        <v>23</v>
      </c>
      <c r="L75" t="s">
        <v>24</v>
      </c>
      <c r="M75" t="s">
        <v>6053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6053</v>
      </c>
    </row>
    <row r="76" spans="1:20" x14ac:dyDescent="0.25">
      <c r="A76" t="s">
        <v>139</v>
      </c>
      <c r="B76" t="s">
        <v>112</v>
      </c>
      <c r="C76">
        <v>120</v>
      </c>
      <c r="D76">
        <v>1</v>
      </c>
      <c r="E76" t="s">
        <v>6051</v>
      </c>
      <c r="F76">
        <v>295</v>
      </c>
      <c r="G76">
        <v>0</v>
      </c>
      <c r="H76" t="s">
        <v>1162</v>
      </c>
      <c r="I76" t="s">
        <v>6052</v>
      </c>
      <c r="J76" t="s">
        <v>329</v>
      </c>
      <c r="K76" t="s">
        <v>23</v>
      </c>
      <c r="L76" t="s">
        <v>24</v>
      </c>
      <c r="M76" t="s">
        <v>6053</v>
      </c>
      <c r="N76" t="s">
        <v>23</v>
      </c>
      <c r="O76" t="s">
        <v>32</v>
      </c>
      <c r="P76" t="s">
        <v>26</v>
      </c>
      <c r="Q76" t="s">
        <v>33</v>
      </c>
      <c r="R76" t="s">
        <v>24</v>
      </c>
      <c r="S76" t="s">
        <v>23</v>
      </c>
      <c r="T76" t="s">
        <v>6053</v>
      </c>
    </row>
    <row r="77" spans="1:20" x14ac:dyDescent="0.25">
      <c r="A77" t="s">
        <v>30</v>
      </c>
      <c r="B77" t="s">
        <v>31</v>
      </c>
      <c r="C77">
        <v>65</v>
      </c>
      <c r="D77">
        <v>1</v>
      </c>
      <c r="E77" t="s">
        <v>6051</v>
      </c>
      <c r="F77">
        <v>295</v>
      </c>
      <c r="G77">
        <v>0</v>
      </c>
      <c r="H77" t="s">
        <v>1162</v>
      </c>
      <c r="I77" t="s">
        <v>6052</v>
      </c>
      <c r="J77" t="s">
        <v>329</v>
      </c>
      <c r="K77" t="s">
        <v>23</v>
      </c>
      <c r="L77" t="s">
        <v>24</v>
      </c>
      <c r="M77" t="s">
        <v>6053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23</v>
      </c>
      <c r="T77" t="s">
        <v>6053</v>
      </c>
    </row>
    <row r="78" spans="1:20" x14ac:dyDescent="0.25">
      <c r="A78" t="s">
        <v>28</v>
      </c>
      <c r="B78" t="s">
        <v>29</v>
      </c>
      <c r="C78">
        <v>65</v>
      </c>
      <c r="D78">
        <v>1</v>
      </c>
      <c r="E78" t="s">
        <v>6051</v>
      </c>
      <c r="F78">
        <v>295</v>
      </c>
      <c r="G78">
        <v>0</v>
      </c>
      <c r="H78" t="s">
        <v>1162</v>
      </c>
      <c r="I78" t="s">
        <v>6052</v>
      </c>
      <c r="J78" t="s">
        <v>329</v>
      </c>
      <c r="K78" t="s">
        <v>23</v>
      </c>
      <c r="L78" t="s">
        <v>24</v>
      </c>
      <c r="M78" t="s">
        <v>6053</v>
      </c>
      <c r="N78" t="s">
        <v>23</v>
      </c>
      <c r="O78" t="s">
        <v>32</v>
      </c>
      <c r="P78" t="s">
        <v>26</v>
      </c>
      <c r="Q78" t="s">
        <v>33</v>
      </c>
      <c r="R78" t="s">
        <v>24</v>
      </c>
      <c r="S78" t="s">
        <v>23</v>
      </c>
      <c r="T78" t="s">
        <v>6053</v>
      </c>
    </row>
    <row r="79" spans="1:20" x14ac:dyDescent="0.25">
      <c r="A79" t="s">
        <v>150</v>
      </c>
      <c r="B79" t="s">
        <v>151</v>
      </c>
      <c r="C79">
        <v>65</v>
      </c>
      <c r="D79">
        <v>1</v>
      </c>
      <c r="E79" t="s">
        <v>6054</v>
      </c>
      <c r="F79">
        <v>130</v>
      </c>
      <c r="G79">
        <v>30</v>
      </c>
      <c r="H79" t="s">
        <v>47</v>
      </c>
      <c r="I79" t="s">
        <v>4038</v>
      </c>
      <c r="J79" t="s">
        <v>6055</v>
      </c>
      <c r="K79" t="s">
        <v>4040</v>
      </c>
      <c r="L79" t="s">
        <v>4041</v>
      </c>
      <c r="M79" t="s">
        <v>6056</v>
      </c>
      <c r="N79" t="s">
        <v>1225</v>
      </c>
      <c r="O79" t="s">
        <v>1189</v>
      </c>
      <c r="P79" t="s">
        <v>1190</v>
      </c>
      <c r="Q79" t="s">
        <v>1191</v>
      </c>
      <c r="R79" t="s">
        <v>24</v>
      </c>
      <c r="S79" t="s">
        <v>23</v>
      </c>
      <c r="T79" t="s">
        <v>6057</v>
      </c>
    </row>
    <row r="80" spans="1:20" x14ac:dyDescent="0.25">
      <c r="A80" t="s">
        <v>3728</v>
      </c>
      <c r="B80" t="s">
        <v>3729</v>
      </c>
      <c r="C80">
        <v>100</v>
      </c>
      <c r="D80">
        <v>1</v>
      </c>
      <c r="E80" t="s">
        <v>6054</v>
      </c>
      <c r="F80">
        <v>130</v>
      </c>
      <c r="G80">
        <v>30</v>
      </c>
      <c r="H80" t="s">
        <v>47</v>
      </c>
      <c r="I80" t="s">
        <v>4038</v>
      </c>
      <c r="J80" t="s">
        <v>6055</v>
      </c>
      <c r="K80" t="s">
        <v>4040</v>
      </c>
      <c r="L80" t="s">
        <v>4041</v>
      </c>
      <c r="M80" t="s">
        <v>6056</v>
      </c>
      <c r="N80" t="s">
        <v>1225</v>
      </c>
      <c r="O80" t="s">
        <v>1189</v>
      </c>
      <c r="P80" t="s">
        <v>1190</v>
      </c>
      <c r="Q80" t="s">
        <v>1191</v>
      </c>
      <c r="R80" t="s">
        <v>24</v>
      </c>
      <c r="S80" t="s">
        <v>23</v>
      </c>
      <c r="T80" t="s">
        <v>6057</v>
      </c>
    </row>
    <row r="81" spans="1:20" x14ac:dyDescent="0.25">
      <c r="A81" t="s">
        <v>150</v>
      </c>
      <c r="B81" t="s">
        <v>151</v>
      </c>
      <c r="C81">
        <v>65</v>
      </c>
      <c r="D81">
        <v>1</v>
      </c>
      <c r="E81" t="s">
        <v>6058</v>
      </c>
      <c r="F81">
        <v>320</v>
      </c>
      <c r="G81">
        <v>20</v>
      </c>
      <c r="H81" t="s">
        <v>47</v>
      </c>
      <c r="I81" t="s">
        <v>3667</v>
      </c>
      <c r="J81" t="s">
        <v>6059</v>
      </c>
      <c r="K81" t="s">
        <v>1299</v>
      </c>
      <c r="L81" t="s">
        <v>3669</v>
      </c>
      <c r="M81" t="s">
        <v>6060</v>
      </c>
      <c r="N81" t="s">
        <v>1225</v>
      </c>
      <c r="O81" t="s">
        <v>1222</v>
      </c>
      <c r="P81" t="s">
        <v>1190</v>
      </c>
      <c r="Q81" t="s">
        <v>1191</v>
      </c>
      <c r="R81" t="s">
        <v>24</v>
      </c>
      <c r="S81" t="s">
        <v>23</v>
      </c>
      <c r="T81" t="s">
        <v>6061</v>
      </c>
    </row>
    <row r="82" spans="1:20" x14ac:dyDescent="0.25">
      <c r="A82" t="s">
        <v>3728</v>
      </c>
      <c r="B82" t="s">
        <v>3729</v>
      </c>
      <c r="C82">
        <v>100</v>
      </c>
      <c r="D82">
        <v>1</v>
      </c>
      <c r="E82" t="s">
        <v>6058</v>
      </c>
      <c r="F82">
        <v>320</v>
      </c>
      <c r="G82">
        <v>20</v>
      </c>
      <c r="H82" t="s">
        <v>47</v>
      </c>
      <c r="I82" t="s">
        <v>3667</v>
      </c>
      <c r="J82" t="s">
        <v>6059</v>
      </c>
      <c r="K82" t="s">
        <v>1299</v>
      </c>
      <c r="L82" t="s">
        <v>3669</v>
      </c>
      <c r="M82" t="s">
        <v>6060</v>
      </c>
      <c r="N82" t="s">
        <v>1225</v>
      </c>
      <c r="O82" t="s">
        <v>1222</v>
      </c>
      <c r="P82" t="s">
        <v>1190</v>
      </c>
      <c r="Q82" t="s">
        <v>1191</v>
      </c>
      <c r="R82" t="s">
        <v>24</v>
      </c>
      <c r="S82" t="s">
        <v>23</v>
      </c>
      <c r="T82" t="s">
        <v>6061</v>
      </c>
    </row>
    <row r="83" spans="1:20" x14ac:dyDescent="0.25">
      <c r="A83" t="s">
        <v>44</v>
      </c>
      <c r="B83" t="s">
        <v>45</v>
      </c>
      <c r="C83">
        <v>60</v>
      </c>
      <c r="D83">
        <v>1</v>
      </c>
      <c r="E83" t="s">
        <v>6058</v>
      </c>
      <c r="F83">
        <v>320</v>
      </c>
      <c r="G83">
        <v>20</v>
      </c>
      <c r="H83" t="s">
        <v>47</v>
      </c>
      <c r="I83" t="s">
        <v>3667</v>
      </c>
      <c r="J83" t="s">
        <v>6059</v>
      </c>
      <c r="K83" t="s">
        <v>1299</v>
      </c>
      <c r="L83" t="s">
        <v>3669</v>
      </c>
      <c r="M83" t="s">
        <v>6060</v>
      </c>
      <c r="N83" t="s">
        <v>1225</v>
      </c>
      <c r="O83" t="s">
        <v>1222</v>
      </c>
      <c r="P83" t="s">
        <v>1190</v>
      </c>
      <c r="Q83" t="s">
        <v>1191</v>
      </c>
      <c r="R83" t="s">
        <v>24</v>
      </c>
      <c r="S83" t="s">
        <v>23</v>
      </c>
      <c r="T83" t="s">
        <v>6061</v>
      </c>
    </row>
    <row r="84" spans="1:20" x14ac:dyDescent="0.25">
      <c r="A84" t="s">
        <v>46</v>
      </c>
      <c r="B84" t="s">
        <v>56</v>
      </c>
      <c r="C84">
        <v>100</v>
      </c>
      <c r="D84">
        <v>2</v>
      </c>
      <c r="E84" t="s">
        <v>6058</v>
      </c>
      <c r="F84">
        <v>320</v>
      </c>
      <c r="G84">
        <v>20</v>
      </c>
      <c r="H84" t="s">
        <v>47</v>
      </c>
      <c r="I84" t="s">
        <v>3667</v>
      </c>
      <c r="J84" t="s">
        <v>6059</v>
      </c>
      <c r="K84" t="s">
        <v>1299</v>
      </c>
      <c r="L84" t="s">
        <v>3669</v>
      </c>
      <c r="M84" t="s">
        <v>6060</v>
      </c>
      <c r="N84" t="s">
        <v>1225</v>
      </c>
      <c r="O84" t="s">
        <v>1222</v>
      </c>
      <c r="P84" t="s">
        <v>1190</v>
      </c>
      <c r="Q84" t="s">
        <v>1191</v>
      </c>
      <c r="R84" t="s">
        <v>24</v>
      </c>
      <c r="S84" t="s">
        <v>23</v>
      </c>
      <c r="T84" t="s">
        <v>6061</v>
      </c>
    </row>
    <row r="85" spans="1:20" x14ac:dyDescent="0.25">
      <c r="A85" t="s">
        <v>110</v>
      </c>
      <c r="B85" t="s">
        <v>1205</v>
      </c>
      <c r="C85">
        <v>66.333333333333329</v>
      </c>
      <c r="D85">
        <v>3</v>
      </c>
      <c r="E85" t="s">
        <v>6062</v>
      </c>
      <c r="F85">
        <v>220</v>
      </c>
      <c r="G85">
        <v>0</v>
      </c>
      <c r="H85" t="s">
        <v>1162</v>
      </c>
      <c r="I85" t="s">
        <v>6063</v>
      </c>
      <c r="J85" t="s">
        <v>322</v>
      </c>
      <c r="K85" t="s">
        <v>23</v>
      </c>
      <c r="L85" t="s">
        <v>24</v>
      </c>
      <c r="M85" t="s">
        <v>6064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6064</v>
      </c>
    </row>
    <row r="86" spans="1:20" x14ac:dyDescent="0.25">
      <c r="A86" t="s">
        <v>3691</v>
      </c>
      <c r="B86" t="s">
        <v>3692</v>
      </c>
      <c r="C86">
        <v>100</v>
      </c>
      <c r="D86">
        <v>3</v>
      </c>
      <c r="E86" t="s">
        <v>6065</v>
      </c>
      <c r="F86">
        <v>226</v>
      </c>
      <c r="G86">
        <v>6</v>
      </c>
      <c r="H86" t="s">
        <v>1162</v>
      </c>
      <c r="I86" t="s">
        <v>3430</v>
      </c>
      <c r="J86" t="s">
        <v>306</v>
      </c>
      <c r="K86" t="s">
        <v>23</v>
      </c>
      <c r="L86" t="s">
        <v>24</v>
      </c>
      <c r="M86" t="s">
        <v>6066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6066</v>
      </c>
    </row>
    <row r="87" spans="1:20" x14ac:dyDescent="0.25">
      <c r="A87" t="s">
        <v>150</v>
      </c>
      <c r="B87" t="s">
        <v>151</v>
      </c>
      <c r="C87">
        <v>65</v>
      </c>
      <c r="D87">
        <v>1</v>
      </c>
      <c r="E87" t="s">
        <v>6067</v>
      </c>
      <c r="F87">
        <v>230</v>
      </c>
      <c r="G87">
        <v>30</v>
      </c>
      <c r="H87" t="s">
        <v>47</v>
      </c>
      <c r="I87" t="s">
        <v>6068</v>
      </c>
      <c r="J87" t="s">
        <v>6069</v>
      </c>
      <c r="K87" t="s">
        <v>6070</v>
      </c>
      <c r="L87" t="s">
        <v>6071</v>
      </c>
      <c r="M87" t="s">
        <v>6072</v>
      </c>
      <c r="N87" t="s">
        <v>1225</v>
      </c>
      <c r="O87" t="s">
        <v>1189</v>
      </c>
      <c r="P87" t="s">
        <v>1190</v>
      </c>
      <c r="Q87" t="s">
        <v>1191</v>
      </c>
      <c r="R87" t="s">
        <v>24</v>
      </c>
      <c r="S87" t="s">
        <v>23</v>
      </c>
      <c r="T87" t="s">
        <v>6072</v>
      </c>
    </row>
    <row r="88" spans="1:20" x14ac:dyDescent="0.25">
      <c r="A88" t="s">
        <v>254</v>
      </c>
      <c r="B88" t="s">
        <v>255</v>
      </c>
      <c r="C88">
        <v>100</v>
      </c>
      <c r="D88">
        <v>1</v>
      </c>
      <c r="E88" t="s">
        <v>6067</v>
      </c>
      <c r="F88">
        <v>230</v>
      </c>
      <c r="G88">
        <v>30</v>
      </c>
      <c r="H88" t="s">
        <v>47</v>
      </c>
      <c r="I88" t="s">
        <v>6068</v>
      </c>
      <c r="J88" t="s">
        <v>6069</v>
      </c>
      <c r="K88" t="s">
        <v>6070</v>
      </c>
      <c r="L88" t="s">
        <v>6071</v>
      </c>
      <c r="M88" t="s">
        <v>6072</v>
      </c>
      <c r="N88" t="s">
        <v>1225</v>
      </c>
      <c r="O88" t="s">
        <v>1189</v>
      </c>
      <c r="P88" t="s">
        <v>1190</v>
      </c>
      <c r="Q88" t="s">
        <v>1191</v>
      </c>
      <c r="R88" t="s">
        <v>24</v>
      </c>
      <c r="S88" t="s">
        <v>23</v>
      </c>
      <c r="T88" t="s">
        <v>6072</v>
      </c>
    </row>
    <row r="89" spans="1:20" x14ac:dyDescent="0.25">
      <c r="A89" t="s">
        <v>3728</v>
      </c>
      <c r="B89" t="s">
        <v>3729</v>
      </c>
      <c r="C89">
        <v>100</v>
      </c>
      <c r="D89">
        <v>1</v>
      </c>
      <c r="E89" t="s">
        <v>6067</v>
      </c>
      <c r="F89">
        <v>230</v>
      </c>
      <c r="G89">
        <v>30</v>
      </c>
      <c r="H89" t="s">
        <v>47</v>
      </c>
      <c r="I89" t="s">
        <v>6068</v>
      </c>
      <c r="J89" t="s">
        <v>6069</v>
      </c>
      <c r="K89" t="s">
        <v>6070</v>
      </c>
      <c r="L89" t="s">
        <v>6071</v>
      </c>
      <c r="M89" t="s">
        <v>6072</v>
      </c>
      <c r="N89" t="s">
        <v>1225</v>
      </c>
      <c r="O89" t="s">
        <v>1189</v>
      </c>
      <c r="P89" t="s">
        <v>1190</v>
      </c>
      <c r="Q89" t="s">
        <v>1191</v>
      </c>
      <c r="R89" t="s">
        <v>24</v>
      </c>
      <c r="S89" t="s">
        <v>23</v>
      </c>
      <c r="T89" t="s">
        <v>6072</v>
      </c>
    </row>
    <row r="90" spans="1:20" x14ac:dyDescent="0.25">
      <c r="A90" t="s">
        <v>28</v>
      </c>
      <c r="B90" t="s">
        <v>29</v>
      </c>
      <c r="C90">
        <v>65</v>
      </c>
      <c r="D90">
        <v>3</v>
      </c>
      <c r="E90" t="s">
        <v>6073</v>
      </c>
      <c r="F90">
        <v>150</v>
      </c>
      <c r="G90">
        <v>0</v>
      </c>
      <c r="H90" t="s">
        <v>1162</v>
      </c>
      <c r="I90" t="s">
        <v>6074</v>
      </c>
      <c r="J90" t="s">
        <v>1175</v>
      </c>
      <c r="K90" t="s">
        <v>23</v>
      </c>
      <c r="L90" t="s">
        <v>24</v>
      </c>
      <c r="M90" t="s">
        <v>6075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23</v>
      </c>
      <c r="T90" t="s">
        <v>6075</v>
      </c>
    </row>
    <row r="91" spans="1:20" x14ac:dyDescent="0.25">
      <c r="A91" t="s">
        <v>150</v>
      </c>
      <c r="B91" t="s">
        <v>151</v>
      </c>
      <c r="C91">
        <v>65</v>
      </c>
      <c r="D91">
        <v>3</v>
      </c>
      <c r="E91" t="s">
        <v>6076</v>
      </c>
      <c r="F91">
        <v>620</v>
      </c>
      <c r="G91">
        <v>20</v>
      </c>
      <c r="H91" t="s">
        <v>47</v>
      </c>
      <c r="I91" t="s">
        <v>6077</v>
      </c>
      <c r="J91" t="s">
        <v>6078</v>
      </c>
      <c r="K91" t="s">
        <v>6079</v>
      </c>
      <c r="L91" t="s">
        <v>6080</v>
      </c>
      <c r="M91" t="s">
        <v>6081</v>
      </c>
      <c r="N91" t="s">
        <v>1225</v>
      </c>
      <c r="O91" t="s">
        <v>1222</v>
      </c>
      <c r="P91" t="s">
        <v>1190</v>
      </c>
      <c r="Q91" t="s">
        <v>1191</v>
      </c>
      <c r="R91" t="s">
        <v>24</v>
      </c>
      <c r="S91" t="s">
        <v>23</v>
      </c>
      <c r="T91" t="s">
        <v>6082</v>
      </c>
    </row>
    <row r="92" spans="1:20" x14ac:dyDescent="0.25">
      <c r="A92" t="s">
        <v>42</v>
      </c>
      <c r="B92" t="s">
        <v>43</v>
      </c>
      <c r="C92">
        <v>50</v>
      </c>
      <c r="D92">
        <v>1</v>
      </c>
      <c r="E92" t="s">
        <v>6076</v>
      </c>
      <c r="F92">
        <v>620</v>
      </c>
      <c r="G92">
        <v>20</v>
      </c>
      <c r="H92" t="s">
        <v>47</v>
      </c>
      <c r="I92" t="s">
        <v>6077</v>
      </c>
      <c r="J92" t="s">
        <v>6078</v>
      </c>
      <c r="K92" t="s">
        <v>6079</v>
      </c>
      <c r="L92" t="s">
        <v>6080</v>
      </c>
      <c r="M92" t="s">
        <v>6081</v>
      </c>
      <c r="N92" t="s">
        <v>1225</v>
      </c>
      <c r="O92" t="s">
        <v>1222</v>
      </c>
      <c r="P92" t="s">
        <v>1190</v>
      </c>
      <c r="Q92" t="s">
        <v>1191</v>
      </c>
      <c r="R92" t="s">
        <v>24</v>
      </c>
      <c r="S92" t="s">
        <v>23</v>
      </c>
      <c r="T92" t="s">
        <v>6082</v>
      </c>
    </row>
    <row r="93" spans="1:20" x14ac:dyDescent="0.25">
      <c r="A93" t="s">
        <v>3771</v>
      </c>
      <c r="B93" t="s">
        <v>3772</v>
      </c>
      <c r="C93">
        <v>100</v>
      </c>
      <c r="D93">
        <v>1</v>
      </c>
      <c r="E93" t="s">
        <v>6076</v>
      </c>
      <c r="F93">
        <v>620</v>
      </c>
      <c r="G93">
        <v>20</v>
      </c>
      <c r="H93" t="s">
        <v>47</v>
      </c>
      <c r="I93" t="s">
        <v>6077</v>
      </c>
      <c r="J93" t="s">
        <v>6078</v>
      </c>
      <c r="K93" t="s">
        <v>6079</v>
      </c>
      <c r="L93" t="s">
        <v>6080</v>
      </c>
      <c r="M93" t="s">
        <v>6081</v>
      </c>
      <c r="N93" t="s">
        <v>1225</v>
      </c>
      <c r="O93" t="s">
        <v>1222</v>
      </c>
      <c r="P93" t="s">
        <v>1190</v>
      </c>
      <c r="Q93" t="s">
        <v>1191</v>
      </c>
      <c r="R93" t="s">
        <v>24</v>
      </c>
      <c r="S93" t="s">
        <v>23</v>
      </c>
      <c r="T93" t="s">
        <v>6082</v>
      </c>
    </row>
    <row r="94" spans="1:20" x14ac:dyDescent="0.25">
      <c r="A94" t="s">
        <v>254</v>
      </c>
      <c r="B94" t="s">
        <v>255</v>
      </c>
      <c r="C94">
        <v>100</v>
      </c>
      <c r="D94">
        <v>1</v>
      </c>
      <c r="E94" t="s">
        <v>6076</v>
      </c>
      <c r="F94">
        <v>620</v>
      </c>
      <c r="G94">
        <v>20</v>
      </c>
      <c r="H94" t="s">
        <v>47</v>
      </c>
      <c r="I94" t="s">
        <v>6077</v>
      </c>
      <c r="J94" t="s">
        <v>6078</v>
      </c>
      <c r="K94" t="s">
        <v>6079</v>
      </c>
      <c r="L94" t="s">
        <v>6080</v>
      </c>
      <c r="M94" t="s">
        <v>6081</v>
      </c>
      <c r="N94" t="s">
        <v>1225</v>
      </c>
      <c r="O94" t="s">
        <v>1222</v>
      </c>
      <c r="P94" t="s">
        <v>1190</v>
      </c>
      <c r="Q94" t="s">
        <v>1191</v>
      </c>
      <c r="R94" t="s">
        <v>24</v>
      </c>
      <c r="S94" t="s">
        <v>23</v>
      </c>
      <c r="T94" t="s">
        <v>6082</v>
      </c>
    </row>
    <row r="95" spans="1:20" x14ac:dyDescent="0.25">
      <c r="A95" t="s">
        <v>139</v>
      </c>
      <c r="B95" t="s">
        <v>112</v>
      </c>
      <c r="C95">
        <v>100</v>
      </c>
      <c r="D95">
        <v>4</v>
      </c>
      <c r="E95" t="s">
        <v>6076</v>
      </c>
      <c r="F95">
        <v>620</v>
      </c>
      <c r="G95">
        <v>20</v>
      </c>
      <c r="H95" t="s">
        <v>47</v>
      </c>
      <c r="I95" t="s">
        <v>6077</v>
      </c>
      <c r="J95" t="s">
        <v>6078</v>
      </c>
      <c r="K95" t="s">
        <v>6079</v>
      </c>
      <c r="L95" t="s">
        <v>6080</v>
      </c>
      <c r="M95" t="s">
        <v>6081</v>
      </c>
      <c r="N95" t="s">
        <v>1225</v>
      </c>
      <c r="O95" t="s">
        <v>1222</v>
      </c>
      <c r="P95" t="s">
        <v>1190</v>
      </c>
      <c r="Q95" t="s">
        <v>1191</v>
      </c>
      <c r="R95" t="s">
        <v>24</v>
      </c>
      <c r="S95" t="s">
        <v>23</v>
      </c>
      <c r="T95" t="s">
        <v>6082</v>
      </c>
    </row>
    <row r="96" spans="1:20" x14ac:dyDescent="0.25">
      <c r="A96" t="s">
        <v>139</v>
      </c>
      <c r="B96" t="s">
        <v>112</v>
      </c>
      <c r="C96">
        <v>100</v>
      </c>
      <c r="D96">
        <v>1</v>
      </c>
      <c r="E96" t="s">
        <v>6083</v>
      </c>
      <c r="F96">
        <v>600</v>
      </c>
      <c r="G96">
        <v>20</v>
      </c>
      <c r="H96" t="s">
        <v>47</v>
      </c>
      <c r="I96" t="s">
        <v>6084</v>
      </c>
      <c r="J96" t="s">
        <v>6085</v>
      </c>
      <c r="K96" t="s">
        <v>6086</v>
      </c>
      <c r="L96" t="s">
        <v>6087</v>
      </c>
      <c r="M96" t="s">
        <v>6088</v>
      </c>
      <c r="N96" t="s">
        <v>1225</v>
      </c>
      <c r="O96" t="s">
        <v>1222</v>
      </c>
      <c r="P96" t="s">
        <v>1190</v>
      </c>
      <c r="Q96" t="s">
        <v>1191</v>
      </c>
      <c r="R96" t="s">
        <v>24</v>
      </c>
      <c r="S96" t="s">
        <v>23</v>
      </c>
      <c r="T96" t="s">
        <v>6089</v>
      </c>
    </row>
    <row r="97" spans="1:20" x14ac:dyDescent="0.25">
      <c r="A97" t="s">
        <v>110</v>
      </c>
      <c r="B97" t="s">
        <v>146</v>
      </c>
      <c r="C97">
        <v>100</v>
      </c>
      <c r="D97">
        <v>1</v>
      </c>
      <c r="E97" t="s">
        <v>6083</v>
      </c>
      <c r="F97">
        <v>600</v>
      </c>
      <c r="G97">
        <v>20</v>
      </c>
      <c r="H97" t="s">
        <v>47</v>
      </c>
      <c r="I97" t="s">
        <v>6084</v>
      </c>
      <c r="J97" t="s">
        <v>6085</v>
      </c>
      <c r="K97" t="s">
        <v>6086</v>
      </c>
      <c r="L97" t="s">
        <v>6087</v>
      </c>
      <c r="M97" t="s">
        <v>6088</v>
      </c>
      <c r="N97" t="s">
        <v>1225</v>
      </c>
      <c r="O97" t="s">
        <v>1222</v>
      </c>
      <c r="P97" t="s">
        <v>1190</v>
      </c>
      <c r="Q97" t="s">
        <v>1191</v>
      </c>
      <c r="R97" t="s">
        <v>24</v>
      </c>
      <c r="S97" t="s">
        <v>23</v>
      </c>
      <c r="T97" t="s">
        <v>6089</v>
      </c>
    </row>
    <row r="98" spans="1:20" x14ac:dyDescent="0.25">
      <c r="A98" t="s">
        <v>150</v>
      </c>
      <c r="B98" t="s">
        <v>151</v>
      </c>
      <c r="C98">
        <v>65</v>
      </c>
      <c r="D98">
        <v>1</v>
      </c>
      <c r="E98" t="s">
        <v>6083</v>
      </c>
      <c r="F98">
        <v>600</v>
      </c>
      <c r="G98">
        <v>20</v>
      </c>
      <c r="H98" t="s">
        <v>47</v>
      </c>
      <c r="I98" t="s">
        <v>6084</v>
      </c>
      <c r="J98" t="s">
        <v>6085</v>
      </c>
      <c r="K98" t="s">
        <v>6086</v>
      </c>
      <c r="L98" t="s">
        <v>6087</v>
      </c>
      <c r="M98" t="s">
        <v>6088</v>
      </c>
      <c r="N98" t="s">
        <v>1225</v>
      </c>
      <c r="O98" t="s">
        <v>1222</v>
      </c>
      <c r="P98" t="s">
        <v>1190</v>
      </c>
      <c r="Q98" t="s">
        <v>1191</v>
      </c>
      <c r="R98" t="s">
        <v>24</v>
      </c>
      <c r="S98" t="s">
        <v>23</v>
      </c>
      <c r="T98" t="s">
        <v>6089</v>
      </c>
    </row>
    <row r="99" spans="1:20" x14ac:dyDescent="0.25">
      <c r="A99" t="s">
        <v>44</v>
      </c>
      <c r="B99" t="s">
        <v>45</v>
      </c>
      <c r="C99">
        <v>60</v>
      </c>
      <c r="D99">
        <v>1</v>
      </c>
      <c r="E99" t="s">
        <v>6083</v>
      </c>
      <c r="F99">
        <v>600</v>
      </c>
      <c r="G99">
        <v>20</v>
      </c>
      <c r="H99" t="s">
        <v>47</v>
      </c>
      <c r="I99" t="s">
        <v>6084</v>
      </c>
      <c r="J99" t="s">
        <v>6085</v>
      </c>
      <c r="K99" t="s">
        <v>6086</v>
      </c>
      <c r="L99" t="s">
        <v>6087</v>
      </c>
      <c r="M99" t="s">
        <v>6088</v>
      </c>
      <c r="N99" t="s">
        <v>1225</v>
      </c>
      <c r="O99" t="s">
        <v>1222</v>
      </c>
      <c r="P99" t="s">
        <v>1190</v>
      </c>
      <c r="Q99" t="s">
        <v>1191</v>
      </c>
      <c r="R99" t="s">
        <v>24</v>
      </c>
      <c r="S99" t="s">
        <v>23</v>
      </c>
      <c r="T99" t="s">
        <v>6089</v>
      </c>
    </row>
    <row r="100" spans="1:20" x14ac:dyDescent="0.25">
      <c r="A100" t="s">
        <v>278</v>
      </c>
      <c r="B100" t="s">
        <v>284</v>
      </c>
      <c r="C100">
        <v>139</v>
      </c>
      <c r="D100">
        <v>1</v>
      </c>
      <c r="E100" t="s">
        <v>6083</v>
      </c>
      <c r="F100">
        <v>600</v>
      </c>
      <c r="G100">
        <v>20</v>
      </c>
      <c r="H100" t="s">
        <v>47</v>
      </c>
      <c r="I100" t="s">
        <v>6084</v>
      </c>
      <c r="J100" t="s">
        <v>6085</v>
      </c>
      <c r="K100" t="s">
        <v>6086</v>
      </c>
      <c r="L100" t="s">
        <v>6087</v>
      </c>
      <c r="M100" t="s">
        <v>6088</v>
      </c>
      <c r="N100" t="s">
        <v>1225</v>
      </c>
      <c r="O100" t="s">
        <v>1222</v>
      </c>
      <c r="P100" t="s">
        <v>1190</v>
      </c>
      <c r="Q100" t="s">
        <v>1191</v>
      </c>
      <c r="R100" t="s">
        <v>24</v>
      </c>
      <c r="S100" t="s">
        <v>23</v>
      </c>
      <c r="T100" t="s">
        <v>6089</v>
      </c>
    </row>
    <row r="101" spans="1:20" x14ac:dyDescent="0.25">
      <c r="A101" t="s">
        <v>4529</v>
      </c>
      <c r="B101" t="s">
        <v>4530</v>
      </c>
      <c r="C101">
        <v>50</v>
      </c>
      <c r="D101">
        <v>1</v>
      </c>
      <c r="E101" t="s">
        <v>6083</v>
      </c>
      <c r="F101">
        <v>600</v>
      </c>
      <c r="G101">
        <v>20</v>
      </c>
      <c r="H101" t="s">
        <v>47</v>
      </c>
      <c r="I101" t="s">
        <v>6084</v>
      </c>
      <c r="J101" t="s">
        <v>6085</v>
      </c>
      <c r="K101" t="s">
        <v>6086</v>
      </c>
      <c r="L101" t="s">
        <v>6087</v>
      </c>
      <c r="M101" t="s">
        <v>6088</v>
      </c>
      <c r="N101" t="s">
        <v>1225</v>
      </c>
      <c r="O101" t="s">
        <v>1222</v>
      </c>
      <c r="P101" t="s">
        <v>1190</v>
      </c>
      <c r="Q101" t="s">
        <v>1191</v>
      </c>
      <c r="R101" t="s">
        <v>24</v>
      </c>
      <c r="S101" t="s">
        <v>23</v>
      </c>
      <c r="T101" t="s">
        <v>6089</v>
      </c>
    </row>
    <row r="102" spans="1:20" x14ac:dyDescent="0.25">
      <c r="A102" t="s">
        <v>46</v>
      </c>
      <c r="B102" t="s">
        <v>56</v>
      </c>
      <c r="C102">
        <v>100</v>
      </c>
      <c r="D102">
        <v>3</v>
      </c>
      <c r="E102" t="s">
        <v>6083</v>
      </c>
      <c r="F102">
        <v>600</v>
      </c>
      <c r="G102">
        <v>20</v>
      </c>
      <c r="H102" t="s">
        <v>47</v>
      </c>
      <c r="I102" t="s">
        <v>6084</v>
      </c>
      <c r="J102" t="s">
        <v>6085</v>
      </c>
      <c r="K102" t="s">
        <v>6086</v>
      </c>
      <c r="L102" t="s">
        <v>6087</v>
      </c>
      <c r="M102" t="s">
        <v>6088</v>
      </c>
      <c r="N102" t="s">
        <v>1225</v>
      </c>
      <c r="O102" t="s">
        <v>1222</v>
      </c>
      <c r="P102" t="s">
        <v>1190</v>
      </c>
      <c r="Q102" t="s">
        <v>1191</v>
      </c>
      <c r="R102" t="s">
        <v>24</v>
      </c>
      <c r="S102" t="s">
        <v>23</v>
      </c>
      <c r="T102" t="s">
        <v>6089</v>
      </c>
    </row>
    <row r="103" spans="1:20" x14ac:dyDescent="0.25">
      <c r="A103" t="s">
        <v>139</v>
      </c>
      <c r="B103" t="s">
        <v>112</v>
      </c>
      <c r="C103">
        <v>90</v>
      </c>
      <c r="D103">
        <v>2</v>
      </c>
      <c r="E103" t="s">
        <v>6090</v>
      </c>
      <c r="F103">
        <v>200</v>
      </c>
      <c r="G103">
        <v>0</v>
      </c>
      <c r="H103" t="s">
        <v>1162</v>
      </c>
      <c r="I103" t="s">
        <v>6091</v>
      </c>
      <c r="J103" t="s">
        <v>353</v>
      </c>
      <c r="K103" t="s">
        <v>23</v>
      </c>
      <c r="L103" t="s">
        <v>24</v>
      </c>
      <c r="M103" t="s">
        <v>6089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6089</v>
      </c>
    </row>
    <row r="104" spans="1:20" x14ac:dyDescent="0.25">
      <c r="A104" t="s">
        <v>5153</v>
      </c>
      <c r="B104" t="s">
        <v>5154</v>
      </c>
      <c r="C104">
        <v>0</v>
      </c>
      <c r="D104">
        <v>1</v>
      </c>
      <c r="E104" t="s">
        <v>6092</v>
      </c>
      <c r="F104">
        <v>200</v>
      </c>
      <c r="G104">
        <v>0</v>
      </c>
      <c r="H104" t="s">
        <v>1162</v>
      </c>
      <c r="I104" t="s">
        <v>6093</v>
      </c>
      <c r="J104" t="s">
        <v>309</v>
      </c>
      <c r="K104" t="s">
        <v>23</v>
      </c>
      <c r="L104" t="s">
        <v>24</v>
      </c>
      <c r="M104" t="s">
        <v>6094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6094</v>
      </c>
    </row>
    <row r="105" spans="1:20" x14ac:dyDescent="0.25">
      <c r="A105" t="s">
        <v>139</v>
      </c>
      <c r="B105" t="s">
        <v>112</v>
      </c>
      <c r="C105">
        <v>120</v>
      </c>
      <c r="D105">
        <v>1</v>
      </c>
      <c r="E105" t="s">
        <v>6092</v>
      </c>
      <c r="F105">
        <v>200</v>
      </c>
      <c r="G105">
        <v>0</v>
      </c>
      <c r="H105" t="s">
        <v>1162</v>
      </c>
      <c r="I105" t="s">
        <v>6093</v>
      </c>
      <c r="J105" t="s">
        <v>309</v>
      </c>
      <c r="K105" t="s">
        <v>23</v>
      </c>
      <c r="L105" t="s">
        <v>24</v>
      </c>
      <c r="M105" t="s">
        <v>6094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6094</v>
      </c>
    </row>
    <row r="106" spans="1:20" x14ac:dyDescent="0.25">
      <c r="A106" t="s">
        <v>5153</v>
      </c>
      <c r="B106" t="s">
        <v>5154</v>
      </c>
      <c r="C106">
        <v>0</v>
      </c>
      <c r="D106">
        <v>1</v>
      </c>
      <c r="E106" t="s">
        <v>6092</v>
      </c>
      <c r="F106">
        <v>200</v>
      </c>
      <c r="G106">
        <v>0</v>
      </c>
      <c r="H106" t="s">
        <v>1162</v>
      </c>
      <c r="I106" t="s">
        <v>6093</v>
      </c>
      <c r="J106" t="s">
        <v>309</v>
      </c>
      <c r="K106" t="s">
        <v>23</v>
      </c>
      <c r="L106" t="s">
        <v>24</v>
      </c>
      <c r="M106" t="s">
        <v>6094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6094</v>
      </c>
    </row>
    <row r="107" spans="1:20" x14ac:dyDescent="0.25">
      <c r="A107" t="s">
        <v>46</v>
      </c>
      <c r="B107" t="s">
        <v>56</v>
      </c>
      <c r="C107">
        <v>120</v>
      </c>
      <c r="D107">
        <v>1</v>
      </c>
      <c r="E107" t="s">
        <v>6092</v>
      </c>
      <c r="F107">
        <v>200</v>
      </c>
      <c r="G107">
        <v>0</v>
      </c>
      <c r="H107" t="s">
        <v>1162</v>
      </c>
      <c r="I107" t="s">
        <v>6093</v>
      </c>
      <c r="J107" t="s">
        <v>309</v>
      </c>
      <c r="K107" t="s">
        <v>23</v>
      </c>
      <c r="L107" t="s">
        <v>24</v>
      </c>
      <c r="M107" t="s">
        <v>6094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6094</v>
      </c>
    </row>
    <row r="108" spans="1:20" x14ac:dyDescent="0.25">
      <c r="A108" t="s">
        <v>139</v>
      </c>
      <c r="B108" t="s">
        <v>112</v>
      </c>
      <c r="C108">
        <v>66</v>
      </c>
      <c r="D108">
        <v>1</v>
      </c>
      <c r="E108" t="s">
        <v>6095</v>
      </c>
      <c r="F108">
        <v>260</v>
      </c>
      <c r="G108">
        <v>29</v>
      </c>
      <c r="H108" t="s">
        <v>47</v>
      </c>
      <c r="I108" t="s">
        <v>6096</v>
      </c>
      <c r="J108" t="s">
        <v>6097</v>
      </c>
      <c r="K108" t="s">
        <v>1348</v>
      </c>
      <c r="L108" t="s">
        <v>2697</v>
      </c>
      <c r="M108" t="s">
        <v>6098</v>
      </c>
      <c r="N108" t="s">
        <v>23</v>
      </c>
      <c r="O108" t="s">
        <v>53</v>
      </c>
      <c r="P108" t="s">
        <v>54</v>
      </c>
      <c r="Q108" t="s">
        <v>55</v>
      </c>
      <c r="R108" t="s">
        <v>24</v>
      </c>
      <c r="S108" t="s">
        <v>23</v>
      </c>
      <c r="T108" t="s">
        <v>6088</v>
      </c>
    </row>
    <row r="109" spans="1:20" x14ac:dyDescent="0.25">
      <c r="A109" t="s">
        <v>110</v>
      </c>
      <c r="B109" t="s">
        <v>1205</v>
      </c>
      <c r="C109">
        <v>66</v>
      </c>
      <c r="D109">
        <v>1</v>
      </c>
      <c r="E109" t="s">
        <v>6095</v>
      </c>
      <c r="F109">
        <v>260</v>
      </c>
      <c r="G109">
        <v>29</v>
      </c>
      <c r="H109" t="s">
        <v>47</v>
      </c>
      <c r="I109" t="s">
        <v>6096</v>
      </c>
      <c r="J109" t="s">
        <v>6097</v>
      </c>
      <c r="K109" t="s">
        <v>1348</v>
      </c>
      <c r="L109" t="s">
        <v>2697</v>
      </c>
      <c r="M109" t="s">
        <v>6098</v>
      </c>
      <c r="N109" t="s">
        <v>23</v>
      </c>
      <c r="O109" t="s">
        <v>53</v>
      </c>
      <c r="P109" t="s">
        <v>54</v>
      </c>
      <c r="Q109" t="s">
        <v>55</v>
      </c>
      <c r="R109" t="s">
        <v>24</v>
      </c>
      <c r="S109" t="s">
        <v>23</v>
      </c>
      <c r="T109" t="s">
        <v>6088</v>
      </c>
    </row>
    <row r="110" spans="1:20" x14ac:dyDescent="0.25">
      <c r="A110" t="s">
        <v>46</v>
      </c>
      <c r="B110" t="s">
        <v>56</v>
      </c>
      <c r="C110">
        <v>67</v>
      </c>
      <c r="D110">
        <v>1</v>
      </c>
      <c r="E110" t="s">
        <v>6095</v>
      </c>
      <c r="F110">
        <v>260</v>
      </c>
      <c r="G110">
        <v>29</v>
      </c>
      <c r="H110" t="s">
        <v>47</v>
      </c>
      <c r="I110" t="s">
        <v>6096</v>
      </c>
      <c r="J110" t="s">
        <v>6097</v>
      </c>
      <c r="K110" t="s">
        <v>1348</v>
      </c>
      <c r="L110" t="s">
        <v>2697</v>
      </c>
      <c r="M110" t="s">
        <v>6098</v>
      </c>
      <c r="N110" t="s">
        <v>23</v>
      </c>
      <c r="O110" t="s">
        <v>53</v>
      </c>
      <c r="P110" t="s">
        <v>54</v>
      </c>
      <c r="Q110" t="s">
        <v>55</v>
      </c>
      <c r="R110" t="s">
        <v>24</v>
      </c>
      <c r="S110" t="s">
        <v>23</v>
      </c>
      <c r="T110" t="s">
        <v>6088</v>
      </c>
    </row>
    <row r="111" spans="1:20" x14ac:dyDescent="0.25">
      <c r="A111" t="s">
        <v>46</v>
      </c>
      <c r="B111" t="s">
        <v>56</v>
      </c>
      <c r="C111">
        <v>66.333333333333329</v>
      </c>
      <c r="D111">
        <v>3</v>
      </c>
      <c r="E111" t="s">
        <v>6099</v>
      </c>
      <c r="F111">
        <v>201</v>
      </c>
      <c r="G111">
        <v>3</v>
      </c>
      <c r="H111" t="s">
        <v>22</v>
      </c>
      <c r="I111" t="s">
        <v>6100</v>
      </c>
      <c r="J111" t="s">
        <v>6101</v>
      </c>
      <c r="K111" t="s">
        <v>4750</v>
      </c>
      <c r="L111" t="s">
        <v>4126</v>
      </c>
      <c r="M111" t="s">
        <v>6102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6102</v>
      </c>
    </row>
    <row r="112" spans="1:20" x14ac:dyDescent="0.25">
      <c r="A112" t="s">
        <v>5153</v>
      </c>
      <c r="B112" t="s">
        <v>5154</v>
      </c>
      <c r="C112">
        <v>0</v>
      </c>
      <c r="D112">
        <v>1</v>
      </c>
      <c r="E112" t="s">
        <v>6103</v>
      </c>
      <c r="F112">
        <v>116</v>
      </c>
      <c r="G112">
        <v>16</v>
      </c>
      <c r="H112" t="s">
        <v>1162</v>
      </c>
      <c r="I112" t="s">
        <v>6104</v>
      </c>
      <c r="J112" t="s">
        <v>346</v>
      </c>
      <c r="K112" t="s">
        <v>23</v>
      </c>
      <c r="L112" t="s">
        <v>24</v>
      </c>
      <c r="M112" t="s">
        <v>6105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6105</v>
      </c>
    </row>
    <row r="113" spans="1:20" x14ac:dyDescent="0.25">
      <c r="A113" t="s">
        <v>139</v>
      </c>
      <c r="B113" t="s">
        <v>112</v>
      </c>
      <c r="C113">
        <v>120</v>
      </c>
      <c r="D113">
        <v>1</v>
      </c>
      <c r="E113" t="s">
        <v>6103</v>
      </c>
      <c r="F113">
        <v>116</v>
      </c>
      <c r="G113">
        <v>16</v>
      </c>
      <c r="H113" t="s">
        <v>1162</v>
      </c>
      <c r="I113" t="s">
        <v>6104</v>
      </c>
      <c r="J113" t="s">
        <v>346</v>
      </c>
      <c r="K113" t="s">
        <v>23</v>
      </c>
      <c r="L113" t="s">
        <v>24</v>
      </c>
      <c r="M113" t="s">
        <v>6105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6105</v>
      </c>
    </row>
    <row r="114" spans="1:20" x14ac:dyDescent="0.25">
      <c r="A114" t="s">
        <v>139</v>
      </c>
      <c r="B114" t="s">
        <v>112</v>
      </c>
      <c r="C114">
        <v>77</v>
      </c>
      <c r="D114">
        <v>1</v>
      </c>
      <c r="E114" t="s">
        <v>6106</v>
      </c>
      <c r="F114">
        <v>267</v>
      </c>
      <c r="G114">
        <v>45</v>
      </c>
      <c r="H114" t="s">
        <v>47</v>
      </c>
      <c r="I114" t="s">
        <v>3541</v>
      </c>
      <c r="J114" t="s">
        <v>6107</v>
      </c>
      <c r="K114" t="s">
        <v>2991</v>
      </c>
      <c r="L114" t="s">
        <v>2022</v>
      </c>
      <c r="M114" t="s">
        <v>6108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23</v>
      </c>
      <c r="T114" t="s">
        <v>6109</v>
      </c>
    </row>
    <row r="115" spans="1:20" x14ac:dyDescent="0.25">
      <c r="A115" t="s">
        <v>46</v>
      </c>
      <c r="B115" t="s">
        <v>56</v>
      </c>
      <c r="C115">
        <v>77</v>
      </c>
      <c r="D115">
        <v>2</v>
      </c>
      <c r="E115" t="s">
        <v>6106</v>
      </c>
      <c r="F115">
        <v>267</v>
      </c>
      <c r="G115">
        <v>45</v>
      </c>
      <c r="H115" t="s">
        <v>47</v>
      </c>
      <c r="I115" t="s">
        <v>3541</v>
      </c>
      <c r="J115" t="s">
        <v>6107</v>
      </c>
      <c r="K115" t="s">
        <v>2991</v>
      </c>
      <c r="L115" t="s">
        <v>2022</v>
      </c>
      <c r="M115" t="s">
        <v>6108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23</v>
      </c>
      <c r="T115" t="s">
        <v>6109</v>
      </c>
    </row>
    <row r="116" spans="1:20" x14ac:dyDescent="0.25">
      <c r="A116" t="s">
        <v>3653</v>
      </c>
      <c r="B116" t="s">
        <v>158</v>
      </c>
      <c r="C116">
        <v>75</v>
      </c>
      <c r="D116">
        <v>1</v>
      </c>
      <c r="E116" t="s">
        <v>6110</v>
      </c>
      <c r="F116">
        <v>92</v>
      </c>
      <c r="G116">
        <v>17</v>
      </c>
      <c r="H116" t="s">
        <v>47</v>
      </c>
      <c r="I116" t="s">
        <v>5089</v>
      </c>
      <c r="J116" t="s">
        <v>6111</v>
      </c>
      <c r="K116" t="s">
        <v>1182</v>
      </c>
      <c r="L116" t="s">
        <v>4828</v>
      </c>
      <c r="M116" t="s">
        <v>6112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23</v>
      </c>
      <c r="T116" t="s">
        <v>6112</v>
      </c>
    </row>
    <row r="117" spans="1:20" x14ac:dyDescent="0.25">
      <c r="A117" t="s">
        <v>46</v>
      </c>
      <c r="B117" t="s">
        <v>56</v>
      </c>
      <c r="C117">
        <v>120</v>
      </c>
      <c r="D117">
        <v>1</v>
      </c>
      <c r="E117" t="s">
        <v>6113</v>
      </c>
      <c r="F117">
        <v>391</v>
      </c>
      <c r="G117">
        <v>0</v>
      </c>
      <c r="H117" t="s">
        <v>1162</v>
      </c>
      <c r="I117" t="s">
        <v>6114</v>
      </c>
      <c r="J117" t="s">
        <v>323</v>
      </c>
      <c r="K117" t="s">
        <v>23</v>
      </c>
      <c r="L117" t="s">
        <v>24</v>
      </c>
      <c r="M117" t="s">
        <v>6112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6112</v>
      </c>
    </row>
    <row r="118" spans="1:20" x14ac:dyDescent="0.25">
      <c r="A118" t="s">
        <v>30</v>
      </c>
      <c r="B118" t="s">
        <v>31</v>
      </c>
      <c r="C118">
        <v>65</v>
      </c>
      <c r="D118">
        <v>2</v>
      </c>
      <c r="E118" t="s">
        <v>6113</v>
      </c>
      <c r="F118">
        <v>391</v>
      </c>
      <c r="G118">
        <v>0</v>
      </c>
      <c r="H118" t="s">
        <v>1162</v>
      </c>
      <c r="I118" t="s">
        <v>6114</v>
      </c>
      <c r="J118" t="s">
        <v>323</v>
      </c>
      <c r="K118" t="s">
        <v>23</v>
      </c>
      <c r="L118" t="s">
        <v>24</v>
      </c>
      <c r="M118" t="s">
        <v>6112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6112</v>
      </c>
    </row>
    <row r="119" spans="1:20" x14ac:dyDescent="0.25">
      <c r="A119" t="s">
        <v>20</v>
      </c>
      <c r="B119" t="s">
        <v>21</v>
      </c>
      <c r="C119">
        <v>65</v>
      </c>
      <c r="D119">
        <v>1</v>
      </c>
      <c r="E119" t="s">
        <v>6113</v>
      </c>
      <c r="F119">
        <v>391</v>
      </c>
      <c r="G119">
        <v>0</v>
      </c>
      <c r="H119" t="s">
        <v>1162</v>
      </c>
      <c r="I119" t="s">
        <v>6114</v>
      </c>
      <c r="J119" t="s">
        <v>323</v>
      </c>
      <c r="K119" t="s">
        <v>23</v>
      </c>
      <c r="L119" t="s">
        <v>24</v>
      </c>
      <c r="M119" t="s">
        <v>6112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23</v>
      </c>
      <c r="T119" t="s">
        <v>6112</v>
      </c>
    </row>
    <row r="120" spans="1:20" x14ac:dyDescent="0.25">
      <c r="A120" t="s">
        <v>28</v>
      </c>
      <c r="B120" t="s">
        <v>29</v>
      </c>
      <c r="C120">
        <v>65</v>
      </c>
      <c r="D120">
        <v>1</v>
      </c>
      <c r="E120" t="s">
        <v>6113</v>
      </c>
      <c r="F120">
        <v>391</v>
      </c>
      <c r="G120">
        <v>0</v>
      </c>
      <c r="H120" t="s">
        <v>1162</v>
      </c>
      <c r="I120" t="s">
        <v>6114</v>
      </c>
      <c r="J120" t="s">
        <v>323</v>
      </c>
      <c r="K120" t="s">
        <v>23</v>
      </c>
      <c r="L120" t="s">
        <v>24</v>
      </c>
      <c r="M120" t="s">
        <v>6112</v>
      </c>
      <c r="N120" t="s">
        <v>23</v>
      </c>
      <c r="O120" t="s">
        <v>32</v>
      </c>
      <c r="P120" t="s">
        <v>26</v>
      </c>
      <c r="Q120" t="s">
        <v>33</v>
      </c>
      <c r="R120" t="s">
        <v>24</v>
      </c>
      <c r="S120" t="s">
        <v>23</v>
      </c>
      <c r="T120" t="s">
        <v>6112</v>
      </c>
    </row>
    <row r="121" spans="1:20" x14ac:dyDescent="0.25">
      <c r="A121" t="s">
        <v>139</v>
      </c>
      <c r="B121" t="s">
        <v>112</v>
      </c>
      <c r="C121">
        <v>120</v>
      </c>
      <c r="D121">
        <v>1</v>
      </c>
      <c r="E121" t="s">
        <v>6113</v>
      </c>
      <c r="F121">
        <v>391</v>
      </c>
      <c r="G121">
        <v>0</v>
      </c>
      <c r="H121" t="s">
        <v>1162</v>
      </c>
      <c r="I121" t="s">
        <v>6114</v>
      </c>
      <c r="J121" t="s">
        <v>323</v>
      </c>
      <c r="K121" t="s">
        <v>23</v>
      </c>
      <c r="L121" t="s">
        <v>24</v>
      </c>
      <c r="M121" t="s">
        <v>6112</v>
      </c>
      <c r="N121" t="s">
        <v>23</v>
      </c>
      <c r="O121" t="s">
        <v>32</v>
      </c>
      <c r="P121" t="s">
        <v>26</v>
      </c>
      <c r="Q121" t="s">
        <v>33</v>
      </c>
      <c r="R121" t="s">
        <v>24</v>
      </c>
      <c r="S121" t="s">
        <v>23</v>
      </c>
      <c r="T121" t="s">
        <v>6112</v>
      </c>
    </row>
    <row r="122" spans="1:20" x14ac:dyDescent="0.25">
      <c r="A122" t="s">
        <v>5153</v>
      </c>
      <c r="B122" t="s">
        <v>5154</v>
      </c>
      <c r="C122">
        <v>0</v>
      </c>
      <c r="D122">
        <v>2</v>
      </c>
      <c r="E122" t="s">
        <v>6115</v>
      </c>
      <c r="F122">
        <v>200</v>
      </c>
      <c r="G122">
        <v>0</v>
      </c>
      <c r="H122" t="s">
        <v>1162</v>
      </c>
      <c r="I122" t="s">
        <v>6116</v>
      </c>
      <c r="J122" t="s">
        <v>333</v>
      </c>
      <c r="K122" t="s">
        <v>23</v>
      </c>
      <c r="L122" t="s">
        <v>24</v>
      </c>
      <c r="M122" t="s">
        <v>6117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23</v>
      </c>
      <c r="T122" t="s">
        <v>6117</v>
      </c>
    </row>
    <row r="123" spans="1:20" x14ac:dyDescent="0.25">
      <c r="A123" t="s">
        <v>139</v>
      </c>
      <c r="B123" t="s">
        <v>112</v>
      </c>
      <c r="C123">
        <v>120</v>
      </c>
      <c r="D123">
        <v>2</v>
      </c>
      <c r="E123" t="s">
        <v>6115</v>
      </c>
      <c r="F123">
        <v>200</v>
      </c>
      <c r="G123">
        <v>0</v>
      </c>
      <c r="H123" t="s">
        <v>1162</v>
      </c>
      <c r="I123" t="s">
        <v>6116</v>
      </c>
      <c r="J123" t="s">
        <v>333</v>
      </c>
      <c r="K123" t="s">
        <v>23</v>
      </c>
      <c r="L123" t="s">
        <v>24</v>
      </c>
      <c r="M123" t="s">
        <v>6117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23</v>
      </c>
      <c r="T123" t="s">
        <v>6117</v>
      </c>
    </row>
    <row r="124" spans="1:20" x14ac:dyDescent="0.25">
      <c r="A124" t="s">
        <v>5153</v>
      </c>
      <c r="B124" t="s">
        <v>5154</v>
      </c>
      <c r="C124">
        <v>0</v>
      </c>
      <c r="D124">
        <v>1</v>
      </c>
      <c r="E124" t="s">
        <v>6118</v>
      </c>
      <c r="F124">
        <v>106</v>
      </c>
      <c r="G124">
        <v>6</v>
      </c>
      <c r="H124" t="s">
        <v>1162</v>
      </c>
      <c r="I124" t="s">
        <v>6119</v>
      </c>
      <c r="J124" t="s">
        <v>359</v>
      </c>
      <c r="K124" t="s">
        <v>23</v>
      </c>
      <c r="L124" t="s">
        <v>24</v>
      </c>
      <c r="M124" t="s">
        <v>6120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6117</v>
      </c>
    </row>
    <row r="125" spans="1:20" x14ac:dyDescent="0.25">
      <c r="A125" t="s">
        <v>110</v>
      </c>
      <c r="B125" t="s">
        <v>146</v>
      </c>
      <c r="C125">
        <v>120</v>
      </c>
      <c r="D125">
        <v>1</v>
      </c>
      <c r="E125" t="s">
        <v>6118</v>
      </c>
      <c r="F125">
        <v>106</v>
      </c>
      <c r="G125">
        <v>6</v>
      </c>
      <c r="H125" t="s">
        <v>1162</v>
      </c>
      <c r="I125" t="s">
        <v>6119</v>
      </c>
      <c r="J125" t="s">
        <v>359</v>
      </c>
      <c r="K125" t="s">
        <v>23</v>
      </c>
      <c r="L125" t="s">
        <v>24</v>
      </c>
      <c r="M125" t="s">
        <v>6120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6117</v>
      </c>
    </row>
    <row r="126" spans="1:20" x14ac:dyDescent="0.25">
      <c r="A126" t="s">
        <v>110</v>
      </c>
      <c r="B126" t="s">
        <v>1205</v>
      </c>
      <c r="C126">
        <v>66.333333333333329</v>
      </c>
      <c r="D126">
        <v>3</v>
      </c>
      <c r="E126" t="s">
        <v>6121</v>
      </c>
      <c r="F126">
        <v>289</v>
      </c>
      <c r="G126">
        <v>58</v>
      </c>
      <c r="H126" t="s">
        <v>47</v>
      </c>
      <c r="I126" t="s">
        <v>5180</v>
      </c>
      <c r="J126" t="s">
        <v>6122</v>
      </c>
      <c r="K126" t="s">
        <v>6123</v>
      </c>
      <c r="L126" t="s">
        <v>1193</v>
      </c>
      <c r="M126" t="s">
        <v>6120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6120</v>
      </c>
    </row>
    <row r="127" spans="1:20" x14ac:dyDescent="0.25">
      <c r="A127" t="s">
        <v>854</v>
      </c>
      <c r="B127" t="s">
        <v>855</v>
      </c>
      <c r="C127">
        <v>119</v>
      </c>
      <c r="D127">
        <v>1</v>
      </c>
      <c r="E127" t="s">
        <v>6124</v>
      </c>
      <c r="F127">
        <v>200</v>
      </c>
      <c r="G127">
        <v>0</v>
      </c>
      <c r="H127" t="s">
        <v>1162</v>
      </c>
      <c r="I127" t="s">
        <v>6125</v>
      </c>
      <c r="J127" t="s">
        <v>1257</v>
      </c>
      <c r="K127" t="s">
        <v>23</v>
      </c>
      <c r="L127" t="s">
        <v>24</v>
      </c>
      <c r="M127" t="s">
        <v>6126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6126</v>
      </c>
    </row>
    <row r="128" spans="1:20" x14ac:dyDescent="0.25">
      <c r="A128" t="s">
        <v>5153</v>
      </c>
      <c r="B128" t="s">
        <v>5154</v>
      </c>
      <c r="C128">
        <v>1</v>
      </c>
      <c r="D128">
        <v>1</v>
      </c>
      <c r="E128" t="s">
        <v>6124</v>
      </c>
      <c r="F128">
        <v>200</v>
      </c>
      <c r="G128">
        <v>0</v>
      </c>
      <c r="H128" t="s">
        <v>1162</v>
      </c>
      <c r="I128" t="s">
        <v>6125</v>
      </c>
      <c r="J128" t="s">
        <v>1257</v>
      </c>
      <c r="K128" t="s">
        <v>23</v>
      </c>
      <c r="L128" t="s">
        <v>24</v>
      </c>
      <c r="M128" t="s">
        <v>6126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6126</v>
      </c>
    </row>
    <row r="129" spans="1:20" x14ac:dyDescent="0.25">
      <c r="A129" t="s">
        <v>5153</v>
      </c>
      <c r="B129" t="s">
        <v>5154</v>
      </c>
      <c r="C129">
        <v>0</v>
      </c>
      <c r="D129">
        <v>1</v>
      </c>
      <c r="E129" t="s">
        <v>6124</v>
      </c>
      <c r="F129">
        <v>200</v>
      </c>
      <c r="G129">
        <v>0</v>
      </c>
      <c r="H129" t="s">
        <v>1162</v>
      </c>
      <c r="I129" t="s">
        <v>6125</v>
      </c>
      <c r="J129" t="s">
        <v>1257</v>
      </c>
      <c r="K129" t="s">
        <v>23</v>
      </c>
      <c r="L129" t="s">
        <v>24</v>
      </c>
      <c r="M129" t="s">
        <v>6126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6126</v>
      </c>
    </row>
    <row r="130" spans="1:20" x14ac:dyDescent="0.25">
      <c r="A130" t="s">
        <v>139</v>
      </c>
      <c r="B130" t="s">
        <v>112</v>
      </c>
      <c r="C130">
        <v>120</v>
      </c>
      <c r="D130">
        <v>1</v>
      </c>
      <c r="E130" t="s">
        <v>6124</v>
      </c>
      <c r="F130">
        <v>200</v>
      </c>
      <c r="G130">
        <v>0</v>
      </c>
      <c r="H130" t="s">
        <v>1162</v>
      </c>
      <c r="I130" t="s">
        <v>6125</v>
      </c>
      <c r="J130" t="s">
        <v>1257</v>
      </c>
      <c r="K130" t="s">
        <v>23</v>
      </c>
      <c r="L130" t="s">
        <v>24</v>
      </c>
      <c r="M130" t="s">
        <v>6126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6126</v>
      </c>
    </row>
    <row r="131" spans="1:20" x14ac:dyDescent="0.25">
      <c r="A131" t="s">
        <v>5153</v>
      </c>
      <c r="B131" t="s">
        <v>5154</v>
      </c>
      <c r="C131">
        <v>0</v>
      </c>
      <c r="D131">
        <v>1</v>
      </c>
      <c r="E131" t="s">
        <v>6127</v>
      </c>
      <c r="F131">
        <v>106</v>
      </c>
      <c r="G131">
        <v>6</v>
      </c>
      <c r="H131" t="s">
        <v>1162</v>
      </c>
      <c r="I131" t="s">
        <v>6128</v>
      </c>
      <c r="J131" t="s">
        <v>318</v>
      </c>
      <c r="K131" t="s">
        <v>23</v>
      </c>
      <c r="L131" t="s">
        <v>24</v>
      </c>
      <c r="M131" t="s">
        <v>6129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6129</v>
      </c>
    </row>
    <row r="132" spans="1:20" x14ac:dyDescent="0.25">
      <c r="A132" t="s">
        <v>110</v>
      </c>
      <c r="B132" t="s">
        <v>146</v>
      </c>
      <c r="C132">
        <v>120</v>
      </c>
      <c r="D132">
        <v>1</v>
      </c>
      <c r="E132" t="s">
        <v>6127</v>
      </c>
      <c r="F132">
        <v>106</v>
      </c>
      <c r="G132">
        <v>6</v>
      </c>
      <c r="H132" t="s">
        <v>1162</v>
      </c>
      <c r="I132" t="s">
        <v>6128</v>
      </c>
      <c r="J132" t="s">
        <v>318</v>
      </c>
      <c r="K132" t="s">
        <v>23</v>
      </c>
      <c r="L132" t="s">
        <v>24</v>
      </c>
      <c r="M132" t="s">
        <v>6129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6129</v>
      </c>
    </row>
    <row r="133" spans="1:20" x14ac:dyDescent="0.25">
      <c r="A133" t="s">
        <v>110</v>
      </c>
      <c r="B133" t="s">
        <v>1205</v>
      </c>
      <c r="C133">
        <v>66.333333333333329</v>
      </c>
      <c r="D133">
        <v>3</v>
      </c>
      <c r="E133" t="s">
        <v>6130</v>
      </c>
      <c r="F133">
        <v>359</v>
      </c>
      <c r="G133">
        <v>58</v>
      </c>
      <c r="H133" t="s">
        <v>47</v>
      </c>
      <c r="I133" t="s">
        <v>4173</v>
      </c>
      <c r="J133" t="s">
        <v>6131</v>
      </c>
      <c r="K133" t="s">
        <v>6132</v>
      </c>
      <c r="L133" t="s">
        <v>1335</v>
      </c>
      <c r="M133" t="s">
        <v>6133</v>
      </c>
      <c r="N133" t="s">
        <v>23</v>
      </c>
      <c r="O133" t="s">
        <v>53</v>
      </c>
      <c r="P133" t="s">
        <v>54</v>
      </c>
      <c r="Q133" t="s">
        <v>55</v>
      </c>
      <c r="R133" t="s">
        <v>24</v>
      </c>
      <c r="S133" t="s">
        <v>23</v>
      </c>
      <c r="T133" t="s">
        <v>6134</v>
      </c>
    </row>
    <row r="134" spans="1:20" x14ac:dyDescent="0.25">
      <c r="A134" t="s">
        <v>46</v>
      </c>
      <c r="B134" t="s">
        <v>56</v>
      </c>
      <c r="C134">
        <v>78</v>
      </c>
      <c r="D134">
        <v>1</v>
      </c>
      <c r="E134" t="s">
        <v>6130</v>
      </c>
      <c r="F134">
        <v>359</v>
      </c>
      <c r="G134">
        <v>58</v>
      </c>
      <c r="H134" t="s">
        <v>47</v>
      </c>
      <c r="I134" t="s">
        <v>4173</v>
      </c>
      <c r="J134" t="s">
        <v>6131</v>
      </c>
      <c r="K134" t="s">
        <v>6132</v>
      </c>
      <c r="L134" t="s">
        <v>1335</v>
      </c>
      <c r="M134" t="s">
        <v>6133</v>
      </c>
      <c r="N134" t="s">
        <v>23</v>
      </c>
      <c r="O134" t="s">
        <v>53</v>
      </c>
      <c r="P134" t="s">
        <v>54</v>
      </c>
      <c r="Q134" t="s">
        <v>55</v>
      </c>
      <c r="R134" t="s">
        <v>24</v>
      </c>
      <c r="S134" t="s">
        <v>23</v>
      </c>
      <c r="T134" t="s">
        <v>6134</v>
      </c>
    </row>
    <row r="135" spans="1:20" x14ac:dyDescent="0.25">
      <c r="A135" t="s">
        <v>110</v>
      </c>
      <c r="B135" t="s">
        <v>3831</v>
      </c>
      <c r="C135">
        <v>76</v>
      </c>
      <c r="D135">
        <v>2</v>
      </c>
      <c r="E135" t="s">
        <v>6135</v>
      </c>
      <c r="F135">
        <v>452</v>
      </c>
      <c r="G135">
        <v>79</v>
      </c>
      <c r="H135" t="s">
        <v>47</v>
      </c>
      <c r="I135" t="s">
        <v>6136</v>
      </c>
      <c r="J135" t="s">
        <v>6137</v>
      </c>
      <c r="K135" t="s">
        <v>1724</v>
      </c>
      <c r="L135" t="s">
        <v>2672</v>
      </c>
      <c r="M135" t="s">
        <v>6138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23</v>
      </c>
      <c r="T135" t="s">
        <v>6138</v>
      </c>
    </row>
    <row r="136" spans="1:20" x14ac:dyDescent="0.25">
      <c r="A136" t="s">
        <v>139</v>
      </c>
      <c r="B136" t="s">
        <v>112</v>
      </c>
      <c r="C136">
        <v>77</v>
      </c>
      <c r="D136">
        <v>1</v>
      </c>
      <c r="E136" t="s">
        <v>6135</v>
      </c>
      <c r="F136">
        <v>452</v>
      </c>
      <c r="G136">
        <v>79</v>
      </c>
      <c r="H136" t="s">
        <v>47</v>
      </c>
      <c r="I136" t="s">
        <v>6136</v>
      </c>
      <c r="J136" t="s">
        <v>6137</v>
      </c>
      <c r="K136" t="s">
        <v>1724</v>
      </c>
      <c r="L136" t="s">
        <v>2672</v>
      </c>
      <c r="M136" t="s">
        <v>6138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6138</v>
      </c>
    </row>
    <row r="137" spans="1:20" x14ac:dyDescent="0.25">
      <c r="A137" t="s">
        <v>46</v>
      </c>
      <c r="B137" t="s">
        <v>56</v>
      </c>
      <c r="C137">
        <v>77</v>
      </c>
      <c r="D137">
        <v>2</v>
      </c>
      <c r="E137" t="s">
        <v>6135</v>
      </c>
      <c r="F137">
        <v>452</v>
      </c>
      <c r="G137">
        <v>79</v>
      </c>
      <c r="H137" t="s">
        <v>47</v>
      </c>
      <c r="I137" t="s">
        <v>6136</v>
      </c>
      <c r="J137" t="s">
        <v>6137</v>
      </c>
      <c r="K137" t="s">
        <v>1724</v>
      </c>
      <c r="L137" t="s">
        <v>2672</v>
      </c>
      <c r="M137" t="s">
        <v>6138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23</v>
      </c>
      <c r="T137" t="s">
        <v>6138</v>
      </c>
    </row>
    <row r="138" spans="1:20" x14ac:dyDescent="0.25">
      <c r="A138" t="s">
        <v>110</v>
      </c>
      <c r="B138" t="s">
        <v>1205</v>
      </c>
      <c r="C138">
        <v>66.333333333333329</v>
      </c>
      <c r="D138">
        <v>3</v>
      </c>
      <c r="E138" t="s">
        <v>6139</v>
      </c>
      <c r="F138">
        <v>206</v>
      </c>
      <c r="G138">
        <v>26</v>
      </c>
      <c r="H138" t="s">
        <v>47</v>
      </c>
      <c r="I138" t="s">
        <v>6140</v>
      </c>
      <c r="J138" t="s">
        <v>6141</v>
      </c>
      <c r="K138" t="s">
        <v>6142</v>
      </c>
      <c r="L138" t="s">
        <v>6143</v>
      </c>
      <c r="M138" t="s">
        <v>6144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23</v>
      </c>
      <c r="T138" t="s">
        <v>6144</v>
      </c>
    </row>
    <row r="139" spans="1:20" x14ac:dyDescent="0.25">
      <c r="A139" t="s">
        <v>110</v>
      </c>
      <c r="B139" t="s">
        <v>1205</v>
      </c>
      <c r="C139">
        <v>66.333333333333329</v>
      </c>
      <c r="D139">
        <v>3</v>
      </c>
      <c r="E139" t="s">
        <v>6145</v>
      </c>
      <c r="F139">
        <v>289</v>
      </c>
      <c r="G139">
        <v>58</v>
      </c>
      <c r="H139" t="s">
        <v>47</v>
      </c>
      <c r="I139" t="s">
        <v>3335</v>
      </c>
      <c r="J139" t="s">
        <v>6146</v>
      </c>
      <c r="K139" t="s">
        <v>4971</v>
      </c>
      <c r="L139" t="s">
        <v>4102</v>
      </c>
      <c r="M139" t="s">
        <v>6147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6147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6148</v>
      </c>
      <c r="F140">
        <v>855.2</v>
      </c>
      <c r="G140">
        <v>0</v>
      </c>
      <c r="H140" t="s">
        <v>1162</v>
      </c>
      <c r="I140" t="s">
        <v>6149</v>
      </c>
      <c r="J140" t="s">
        <v>306</v>
      </c>
      <c r="K140" t="s">
        <v>23</v>
      </c>
      <c r="L140" t="s">
        <v>24</v>
      </c>
      <c r="M140" t="s">
        <v>6150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6150</v>
      </c>
    </row>
    <row r="141" spans="1:20" x14ac:dyDescent="0.25">
      <c r="A141" t="s">
        <v>110</v>
      </c>
      <c r="B141" t="s">
        <v>1205</v>
      </c>
      <c r="C141">
        <v>66.333333333333329</v>
      </c>
      <c r="D141">
        <v>9</v>
      </c>
      <c r="E141" t="s">
        <v>6148</v>
      </c>
      <c r="F141">
        <v>855.2</v>
      </c>
      <c r="G141">
        <v>0</v>
      </c>
      <c r="H141" t="s">
        <v>1162</v>
      </c>
      <c r="I141" t="s">
        <v>6149</v>
      </c>
      <c r="J141" t="s">
        <v>306</v>
      </c>
      <c r="K141" t="s">
        <v>23</v>
      </c>
      <c r="L141" t="s">
        <v>24</v>
      </c>
      <c r="M141" t="s">
        <v>6150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6150</v>
      </c>
    </row>
    <row r="142" spans="1:20" x14ac:dyDescent="0.25">
      <c r="A142" t="s">
        <v>5153</v>
      </c>
      <c r="B142" t="s">
        <v>5154</v>
      </c>
      <c r="C142">
        <v>0</v>
      </c>
      <c r="D142">
        <v>1</v>
      </c>
      <c r="E142" t="s">
        <v>6151</v>
      </c>
      <c r="F142">
        <v>106</v>
      </c>
      <c r="G142">
        <v>6</v>
      </c>
      <c r="H142" t="s">
        <v>1162</v>
      </c>
      <c r="I142" t="s">
        <v>6152</v>
      </c>
      <c r="J142" t="s">
        <v>65</v>
      </c>
      <c r="K142" t="s">
        <v>23</v>
      </c>
      <c r="L142" t="s">
        <v>24</v>
      </c>
      <c r="M142" t="s">
        <v>6153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6153</v>
      </c>
    </row>
    <row r="143" spans="1:20" x14ac:dyDescent="0.25">
      <c r="A143" t="s">
        <v>110</v>
      </c>
      <c r="B143" t="s">
        <v>146</v>
      </c>
      <c r="C143">
        <v>120</v>
      </c>
      <c r="D143">
        <v>1</v>
      </c>
      <c r="E143" t="s">
        <v>6151</v>
      </c>
      <c r="F143">
        <v>106</v>
      </c>
      <c r="G143">
        <v>6</v>
      </c>
      <c r="H143" t="s">
        <v>1162</v>
      </c>
      <c r="I143" t="s">
        <v>6152</v>
      </c>
      <c r="J143" t="s">
        <v>65</v>
      </c>
      <c r="K143" t="s">
        <v>23</v>
      </c>
      <c r="L143" t="s">
        <v>24</v>
      </c>
      <c r="M143" t="s">
        <v>6153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6153</v>
      </c>
    </row>
    <row r="144" spans="1:20" x14ac:dyDescent="0.25">
      <c r="A144" t="s">
        <v>139</v>
      </c>
      <c r="B144" t="s">
        <v>112</v>
      </c>
      <c r="C144">
        <v>120</v>
      </c>
      <c r="D144">
        <v>2</v>
      </c>
      <c r="E144" t="s">
        <v>6154</v>
      </c>
      <c r="F144">
        <v>220</v>
      </c>
      <c r="G144">
        <v>0</v>
      </c>
      <c r="H144" t="s">
        <v>1162</v>
      </c>
      <c r="I144" t="s">
        <v>6155</v>
      </c>
      <c r="J144" t="s">
        <v>328</v>
      </c>
      <c r="K144" t="s">
        <v>23</v>
      </c>
      <c r="L144" t="s">
        <v>24</v>
      </c>
      <c r="M144" t="s">
        <v>6156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6156</v>
      </c>
    </row>
    <row r="145" spans="1:20" x14ac:dyDescent="0.25">
      <c r="A145" t="s">
        <v>3691</v>
      </c>
      <c r="B145" t="s">
        <v>3692</v>
      </c>
      <c r="C145">
        <v>120</v>
      </c>
      <c r="D145">
        <v>1</v>
      </c>
      <c r="E145" t="s">
        <v>6154</v>
      </c>
      <c r="F145">
        <v>220</v>
      </c>
      <c r="G145">
        <v>0</v>
      </c>
      <c r="H145" t="s">
        <v>1162</v>
      </c>
      <c r="I145" t="s">
        <v>6155</v>
      </c>
      <c r="J145" t="s">
        <v>328</v>
      </c>
      <c r="K145" t="s">
        <v>23</v>
      </c>
      <c r="L145" t="s">
        <v>24</v>
      </c>
      <c r="M145" t="s">
        <v>6156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6156</v>
      </c>
    </row>
    <row r="146" spans="1:20" x14ac:dyDescent="0.25">
      <c r="A146" t="s">
        <v>115</v>
      </c>
      <c r="B146" t="s">
        <v>116</v>
      </c>
      <c r="C146">
        <v>35</v>
      </c>
      <c r="D146">
        <v>8</v>
      </c>
      <c r="E146" t="s">
        <v>6157</v>
      </c>
      <c r="F146">
        <v>369</v>
      </c>
      <c r="G146">
        <v>41</v>
      </c>
      <c r="H146" t="s">
        <v>47</v>
      </c>
      <c r="I146" t="s">
        <v>3942</v>
      </c>
      <c r="J146" t="s">
        <v>4477</v>
      </c>
      <c r="K146" t="s">
        <v>4478</v>
      </c>
      <c r="L146" t="s">
        <v>1261</v>
      </c>
      <c r="M146" t="s">
        <v>6158</v>
      </c>
      <c r="N146" t="s">
        <v>23</v>
      </c>
      <c r="O146" t="s">
        <v>53</v>
      </c>
      <c r="P146" t="s">
        <v>54</v>
      </c>
      <c r="Q146" t="s">
        <v>55</v>
      </c>
      <c r="R146" t="s">
        <v>24</v>
      </c>
      <c r="S146" t="s">
        <v>23</v>
      </c>
      <c r="T146" t="s">
        <v>6159</v>
      </c>
    </row>
    <row r="147" spans="1:20" x14ac:dyDescent="0.25">
      <c r="A147" t="s">
        <v>46</v>
      </c>
      <c r="B147" t="s">
        <v>56</v>
      </c>
      <c r="C147">
        <v>69.900000000000006</v>
      </c>
      <c r="D147">
        <v>10</v>
      </c>
      <c r="E147" t="s">
        <v>6160</v>
      </c>
      <c r="F147">
        <v>895.9</v>
      </c>
      <c r="G147">
        <v>104</v>
      </c>
      <c r="H147" t="s">
        <v>47</v>
      </c>
      <c r="I147" t="s">
        <v>2965</v>
      </c>
      <c r="J147" t="s">
        <v>2966</v>
      </c>
      <c r="K147" t="s">
        <v>2961</v>
      </c>
      <c r="L147" t="s">
        <v>2967</v>
      </c>
      <c r="M147" t="s">
        <v>6159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6159</v>
      </c>
    </row>
    <row r="148" spans="1:20" x14ac:dyDescent="0.25">
      <c r="A148" t="s">
        <v>5153</v>
      </c>
      <c r="B148" t="s">
        <v>5154</v>
      </c>
      <c r="C148">
        <v>0</v>
      </c>
      <c r="D148">
        <v>5</v>
      </c>
      <c r="E148" t="s">
        <v>6161</v>
      </c>
      <c r="F148">
        <v>554</v>
      </c>
      <c r="G148">
        <v>59</v>
      </c>
      <c r="H148" t="s">
        <v>1162</v>
      </c>
      <c r="I148" t="s">
        <v>1796</v>
      </c>
      <c r="J148" t="s">
        <v>1241</v>
      </c>
      <c r="K148" t="s">
        <v>23</v>
      </c>
      <c r="L148" t="s">
        <v>24</v>
      </c>
      <c r="M148" t="s">
        <v>6162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6162</v>
      </c>
    </row>
    <row r="149" spans="1:20" x14ac:dyDescent="0.25">
      <c r="A149" t="s">
        <v>110</v>
      </c>
      <c r="B149" t="s">
        <v>146</v>
      </c>
      <c r="C149">
        <v>120</v>
      </c>
      <c r="D149">
        <v>5</v>
      </c>
      <c r="E149" t="s">
        <v>6161</v>
      </c>
      <c r="F149">
        <v>554</v>
      </c>
      <c r="G149">
        <v>59</v>
      </c>
      <c r="H149" t="s">
        <v>1162</v>
      </c>
      <c r="I149" t="s">
        <v>1796</v>
      </c>
      <c r="J149" t="s">
        <v>1241</v>
      </c>
      <c r="K149" t="s">
        <v>23</v>
      </c>
      <c r="L149" t="s">
        <v>24</v>
      </c>
      <c r="M149" t="s">
        <v>6162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23</v>
      </c>
      <c r="T149" t="s">
        <v>6162</v>
      </c>
    </row>
    <row r="150" spans="1:20" x14ac:dyDescent="0.25">
      <c r="A150" t="s">
        <v>150</v>
      </c>
      <c r="B150" t="s">
        <v>151</v>
      </c>
      <c r="C150">
        <v>65</v>
      </c>
      <c r="D150">
        <v>1</v>
      </c>
      <c r="E150" t="s">
        <v>6163</v>
      </c>
      <c r="F150">
        <v>120</v>
      </c>
      <c r="G150">
        <v>20</v>
      </c>
      <c r="H150" t="s">
        <v>47</v>
      </c>
      <c r="I150" t="s">
        <v>6164</v>
      </c>
      <c r="J150" t="s">
        <v>6165</v>
      </c>
      <c r="K150" t="s">
        <v>6166</v>
      </c>
      <c r="L150" t="s">
        <v>6167</v>
      </c>
      <c r="M150" t="s">
        <v>6168</v>
      </c>
      <c r="N150" t="s">
        <v>1225</v>
      </c>
      <c r="O150" t="s">
        <v>1222</v>
      </c>
      <c r="P150" t="s">
        <v>1190</v>
      </c>
      <c r="Q150" t="s">
        <v>1191</v>
      </c>
      <c r="R150" t="s">
        <v>24</v>
      </c>
      <c r="S150" t="s">
        <v>23</v>
      </c>
      <c r="T150" t="s">
        <v>6169</v>
      </c>
    </row>
    <row r="151" spans="1:20" x14ac:dyDescent="0.25">
      <c r="A151" t="s">
        <v>46</v>
      </c>
      <c r="B151" t="s">
        <v>56</v>
      </c>
      <c r="C151">
        <v>100</v>
      </c>
      <c r="D151">
        <v>1</v>
      </c>
      <c r="E151" t="s">
        <v>6163</v>
      </c>
      <c r="F151">
        <v>120</v>
      </c>
      <c r="G151">
        <v>20</v>
      </c>
      <c r="H151" t="s">
        <v>47</v>
      </c>
      <c r="I151" t="s">
        <v>6164</v>
      </c>
      <c r="J151" t="s">
        <v>6165</v>
      </c>
      <c r="K151" t="s">
        <v>6166</v>
      </c>
      <c r="L151" t="s">
        <v>6167</v>
      </c>
      <c r="M151" t="s">
        <v>6168</v>
      </c>
      <c r="N151" t="s">
        <v>1225</v>
      </c>
      <c r="O151" t="s">
        <v>1222</v>
      </c>
      <c r="P151" t="s">
        <v>1190</v>
      </c>
      <c r="Q151" t="s">
        <v>1191</v>
      </c>
      <c r="R151" t="s">
        <v>24</v>
      </c>
      <c r="S151" t="s">
        <v>23</v>
      </c>
      <c r="T151" t="s">
        <v>6169</v>
      </c>
    </row>
    <row r="152" spans="1:20" x14ac:dyDescent="0.25">
      <c r="A152" t="s">
        <v>46</v>
      </c>
      <c r="B152" t="s">
        <v>56</v>
      </c>
      <c r="C152">
        <v>77.5</v>
      </c>
      <c r="D152">
        <v>2</v>
      </c>
      <c r="E152" t="s">
        <v>6170</v>
      </c>
      <c r="F152">
        <v>190</v>
      </c>
      <c r="G152">
        <v>35</v>
      </c>
      <c r="H152" t="s">
        <v>47</v>
      </c>
      <c r="I152" t="s">
        <v>1235</v>
      </c>
      <c r="J152" t="s">
        <v>6171</v>
      </c>
      <c r="K152" t="s">
        <v>1167</v>
      </c>
      <c r="L152" t="s">
        <v>6172</v>
      </c>
      <c r="M152" t="s">
        <v>6173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23</v>
      </c>
      <c r="T152" t="s">
        <v>6173</v>
      </c>
    </row>
    <row r="153" spans="1:20" x14ac:dyDescent="0.25">
      <c r="A153" t="s">
        <v>4529</v>
      </c>
      <c r="B153" t="s">
        <v>4530</v>
      </c>
      <c r="C153">
        <v>50</v>
      </c>
      <c r="D153">
        <v>1</v>
      </c>
      <c r="E153" t="s">
        <v>6174</v>
      </c>
      <c r="F153">
        <v>220</v>
      </c>
      <c r="G153">
        <v>20</v>
      </c>
      <c r="H153" t="s">
        <v>47</v>
      </c>
      <c r="I153" t="s">
        <v>6175</v>
      </c>
      <c r="J153" t="s">
        <v>6176</v>
      </c>
      <c r="K153" t="s">
        <v>6177</v>
      </c>
      <c r="L153" t="s">
        <v>6178</v>
      </c>
      <c r="M153" t="s">
        <v>6179</v>
      </c>
      <c r="N153" t="s">
        <v>1225</v>
      </c>
      <c r="O153" t="s">
        <v>1222</v>
      </c>
      <c r="P153" t="s">
        <v>1190</v>
      </c>
      <c r="Q153" t="s">
        <v>1191</v>
      </c>
      <c r="R153" t="s">
        <v>24</v>
      </c>
      <c r="S153" t="s">
        <v>23</v>
      </c>
      <c r="T153" t="s">
        <v>6180</v>
      </c>
    </row>
    <row r="154" spans="1:20" x14ac:dyDescent="0.25">
      <c r="A154" t="s">
        <v>150</v>
      </c>
      <c r="B154" t="s">
        <v>151</v>
      </c>
      <c r="C154">
        <v>65</v>
      </c>
      <c r="D154">
        <v>1</v>
      </c>
      <c r="E154" t="s">
        <v>6174</v>
      </c>
      <c r="F154">
        <v>220</v>
      </c>
      <c r="G154">
        <v>20</v>
      </c>
      <c r="H154" t="s">
        <v>47</v>
      </c>
      <c r="I154" t="s">
        <v>6175</v>
      </c>
      <c r="J154" t="s">
        <v>6176</v>
      </c>
      <c r="K154" t="s">
        <v>6177</v>
      </c>
      <c r="L154" t="s">
        <v>6178</v>
      </c>
      <c r="M154" t="s">
        <v>6179</v>
      </c>
      <c r="N154" t="s">
        <v>1225</v>
      </c>
      <c r="O154" t="s">
        <v>1222</v>
      </c>
      <c r="P154" t="s">
        <v>1190</v>
      </c>
      <c r="Q154" t="s">
        <v>1191</v>
      </c>
      <c r="R154" t="s">
        <v>24</v>
      </c>
      <c r="S154" t="s">
        <v>23</v>
      </c>
      <c r="T154" t="s">
        <v>6180</v>
      </c>
    </row>
    <row r="155" spans="1:20" x14ac:dyDescent="0.25">
      <c r="A155" t="s">
        <v>46</v>
      </c>
      <c r="B155" t="s">
        <v>56</v>
      </c>
      <c r="C155">
        <v>100</v>
      </c>
      <c r="D155">
        <v>2</v>
      </c>
      <c r="E155" t="s">
        <v>6174</v>
      </c>
      <c r="F155">
        <v>220</v>
      </c>
      <c r="G155">
        <v>20</v>
      </c>
      <c r="H155" t="s">
        <v>47</v>
      </c>
      <c r="I155" t="s">
        <v>6175</v>
      </c>
      <c r="J155" t="s">
        <v>6176</v>
      </c>
      <c r="K155" t="s">
        <v>6177</v>
      </c>
      <c r="L155" t="s">
        <v>6178</v>
      </c>
      <c r="M155" t="s">
        <v>6179</v>
      </c>
      <c r="N155" t="s">
        <v>1225</v>
      </c>
      <c r="O155" t="s">
        <v>1222</v>
      </c>
      <c r="P155" t="s">
        <v>1190</v>
      </c>
      <c r="Q155" t="s">
        <v>1191</v>
      </c>
      <c r="R155" t="s">
        <v>24</v>
      </c>
      <c r="S155" t="s">
        <v>23</v>
      </c>
      <c r="T155" t="s">
        <v>6180</v>
      </c>
    </row>
    <row r="156" spans="1:20" x14ac:dyDescent="0.25">
      <c r="A156" t="s">
        <v>30</v>
      </c>
      <c r="B156" t="s">
        <v>31</v>
      </c>
      <c r="C156">
        <v>65</v>
      </c>
      <c r="D156">
        <v>1</v>
      </c>
      <c r="E156" t="s">
        <v>6181</v>
      </c>
      <c r="F156">
        <v>148</v>
      </c>
      <c r="G156">
        <v>6</v>
      </c>
      <c r="H156" t="s">
        <v>1162</v>
      </c>
      <c r="I156" t="s">
        <v>6182</v>
      </c>
      <c r="J156" t="s">
        <v>306</v>
      </c>
      <c r="K156" t="s">
        <v>23</v>
      </c>
      <c r="L156" t="s">
        <v>24</v>
      </c>
      <c r="M156" t="s">
        <v>6183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6183</v>
      </c>
    </row>
    <row r="157" spans="1:20" x14ac:dyDescent="0.25">
      <c r="A157" t="s">
        <v>20</v>
      </c>
      <c r="B157" t="s">
        <v>21</v>
      </c>
      <c r="C157">
        <v>65</v>
      </c>
      <c r="D157">
        <v>1</v>
      </c>
      <c r="E157" t="s">
        <v>6181</v>
      </c>
      <c r="F157">
        <v>148</v>
      </c>
      <c r="G157">
        <v>6</v>
      </c>
      <c r="H157" t="s">
        <v>1162</v>
      </c>
      <c r="I157" t="s">
        <v>6182</v>
      </c>
      <c r="J157" t="s">
        <v>306</v>
      </c>
      <c r="K157" t="s">
        <v>23</v>
      </c>
      <c r="L157" t="s">
        <v>24</v>
      </c>
      <c r="M157" t="s">
        <v>6183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23</v>
      </c>
      <c r="T157" t="s">
        <v>6183</v>
      </c>
    </row>
    <row r="158" spans="1:20" x14ac:dyDescent="0.25">
      <c r="A158" t="s">
        <v>115</v>
      </c>
      <c r="B158" t="s">
        <v>116</v>
      </c>
      <c r="C158">
        <v>45</v>
      </c>
      <c r="D158">
        <v>1</v>
      </c>
      <c r="E158" t="s">
        <v>6181</v>
      </c>
      <c r="F158">
        <v>148</v>
      </c>
      <c r="G158">
        <v>6</v>
      </c>
      <c r="H158" t="s">
        <v>1162</v>
      </c>
      <c r="I158" t="s">
        <v>6182</v>
      </c>
      <c r="J158" t="s">
        <v>306</v>
      </c>
      <c r="K158" t="s">
        <v>23</v>
      </c>
      <c r="L158" t="s">
        <v>24</v>
      </c>
      <c r="M158" t="s">
        <v>6183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6183</v>
      </c>
    </row>
    <row r="159" spans="1:20" x14ac:dyDescent="0.25">
      <c r="A159" t="s">
        <v>854</v>
      </c>
      <c r="B159" t="s">
        <v>855</v>
      </c>
      <c r="C159">
        <v>119</v>
      </c>
      <c r="D159">
        <v>1</v>
      </c>
      <c r="E159" t="s">
        <v>6184</v>
      </c>
      <c r="F159">
        <v>106</v>
      </c>
      <c r="G159">
        <v>6</v>
      </c>
      <c r="H159" t="s">
        <v>1162</v>
      </c>
      <c r="I159" t="s">
        <v>6185</v>
      </c>
      <c r="J159" t="s">
        <v>1163</v>
      </c>
      <c r="K159" t="s">
        <v>23</v>
      </c>
      <c r="L159" t="s">
        <v>24</v>
      </c>
      <c r="M159" t="s">
        <v>6186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23</v>
      </c>
      <c r="T159" t="s">
        <v>6186</v>
      </c>
    </row>
    <row r="160" spans="1:20" x14ac:dyDescent="0.25">
      <c r="A160" t="s">
        <v>5153</v>
      </c>
      <c r="B160" t="s">
        <v>5154</v>
      </c>
      <c r="C160">
        <v>1</v>
      </c>
      <c r="D160">
        <v>1</v>
      </c>
      <c r="E160" t="s">
        <v>6184</v>
      </c>
      <c r="F160">
        <v>106</v>
      </c>
      <c r="G160">
        <v>6</v>
      </c>
      <c r="H160" t="s">
        <v>1162</v>
      </c>
      <c r="I160" t="s">
        <v>6185</v>
      </c>
      <c r="J160" t="s">
        <v>1163</v>
      </c>
      <c r="K160" t="s">
        <v>23</v>
      </c>
      <c r="L160" t="s">
        <v>24</v>
      </c>
      <c r="M160" t="s">
        <v>6186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23</v>
      </c>
      <c r="T160" t="s">
        <v>6186</v>
      </c>
    </row>
    <row r="161" spans="1:20" x14ac:dyDescent="0.25">
      <c r="A161" t="s">
        <v>254</v>
      </c>
      <c r="B161" t="s">
        <v>255</v>
      </c>
      <c r="C161">
        <v>99</v>
      </c>
      <c r="D161">
        <v>1</v>
      </c>
      <c r="E161" t="s">
        <v>6187</v>
      </c>
      <c r="F161">
        <v>106</v>
      </c>
      <c r="G161">
        <v>6</v>
      </c>
      <c r="H161" t="s">
        <v>1162</v>
      </c>
      <c r="I161" t="s">
        <v>6188</v>
      </c>
      <c r="J161" t="s">
        <v>303</v>
      </c>
      <c r="K161" t="s">
        <v>23</v>
      </c>
      <c r="L161" t="s">
        <v>24</v>
      </c>
      <c r="M161" t="s">
        <v>6189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23</v>
      </c>
      <c r="T161" t="s">
        <v>6189</v>
      </c>
    </row>
    <row r="162" spans="1:20" x14ac:dyDescent="0.25">
      <c r="A162" t="s">
        <v>5153</v>
      </c>
      <c r="B162" t="s">
        <v>5154</v>
      </c>
      <c r="C162">
        <v>1</v>
      </c>
      <c r="D162">
        <v>1</v>
      </c>
      <c r="E162" t="s">
        <v>6187</v>
      </c>
      <c r="F162">
        <v>106</v>
      </c>
      <c r="G162">
        <v>6</v>
      </c>
      <c r="H162" t="s">
        <v>1162</v>
      </c>
      <c r="I162" t="s">
        <v>6188</v>
      </c>
      <c r="J162" t="s">
        <v>303</v>
      </c>
      <c r="K162" t="s">
        <v>23</v>
      </c>
      <c r="L162" t="s">
        <v>24</v>
      </c>
      <c r="M162" t="s">
        <v>6189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6189</v>
      </c>
    </row>
    <row r="163" spans="1:20" x14ac:dyDescent="0.25">
      <c r="A163" t="s">
        <v>150</v>
      </c>
      <c r="B163" t="s">
        <v>151</v>
      </c>
      <c r="C163">
        <v>65</v>
      </c>
      <c r="D163">
        <v>2</v>
      </c>
      <c r="E163" t="s">
        <v>6190</v>
      </c>
      <c r="F163">
        <v>220</v>
      </c>
      <c r="G163">
        <v>20</v>
      </c>
      <c r="H163" t="s">
        <v>47</v>
      </c>
      <c r="I163" t="s">
        <v>6191</v>
      </c>
      <c r="J163" t="s">
        <v>6192</v>
      </c>
      <c r="K163" t="s">
        <v>6193</v>
      </c>
      <c r="L163" t="s">
        <v>6194</v>
      </c>
      <c r="M163" t="s">
        <v>6195</v>
      </c>
      <c r="N163" t="s">
        <v>1225</v>
      </c>
      <c r="O163" t="s">
        <v>1222</v>
      </c>
      <c r="P163" t="s">
        <v>1190</v>
      </c>
      <c r="Q163" t="s">
        <v>1191</v>
      </c>
      <c r="R163" t="s">
        <v>24</v>
      </c>
      <c r="S163" t="s">
        <v>23</v>
      </c>
      <c r="T163" t="s">
        <v>6196</v>
      </c>
    </row>
    <row r="164" spans="1:20" x14ac:dyDescent="0.25">
      <c r="A164" t="s">
        <v>46</v>
      </c>
      <c r="B164" t="s">
        <v>56</v>
      </c>
      <c r="C164">
        <v>100</v>
      </c>
      <c r="D164">
        <v>2</v>
      </c>
      <c r="E164" t="s">
        <v>6190</v>
      </c>
      <c r="F164">
        <v>220</v>
      </c>
      <c r="G164">
        <v>20</v>
      </c>
      <c r="H164" t="s">
        <v>47</v>
      </c>
      <c r="I164" t="s">
        <v>6191</v>
      </c>
      <c r="J164" t="s">
        <v>6192</v>
      </c>
      <c r="K164" t="s">
        <v>6193</v>
      </c>
      <c r="L164" t="s">
        <v>6194</v>
      </c>
      <c r="M164" t="s">
        <v>6195</v>
      </c>
      <c r="N164" t="s">
        <v>1225</v>
      </c>
      <c r="O164" t="s">
        <v>1222</v>
      </c>
      <c r="P164" t="s">
        <v>1190</v>
      </c>
      <c r="Q164" t="s">
        <v>1191</v>
      </c>
      <c r="R164" t="s">
        <v>24</v>
      </c>
      <c r="S164" t="s">
        <v>23</v>
      </c>
      <c r="T164" t="s">
        <v>6196</v>
      </c>
    </row>
    <row r="165" spans="1:20" x14ac:dyDescent="0.25">
      <c r="A165" t="s">
        <v>139</v>
      </c>
      <c r="B165" t="s">
        <v>112</v>
      </c>
      <c r="C165">
        <v>77</v>
      </c>
      <c r="D165">
        <v>2</v>
      </c>
      <c r="E165" t="s">
        <v>6197</v>
      </c>
      <c r="F165">
        <v>360</v>
      </c>
      <c r="G165">
        <v>58</v>
      </c>
      <c r="H165" t="s">
        <v>47</v>
      </c>
      <c r="I165" t="s">
        <v>6198</v>
      </c>
      <c r="J165" t="s">
        <v>6199</v>
      </c>
      <c r="K165" t="s">
        <v>2952</v>
      </c>
      <c r="L165" t="s">
        <v>1279</v>
      </c>
      <c r="M165" t="s">
        <v>6200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23</v>
      </c>
      <c r="T165" t="s">
        <v>6200</v>
      </c>
    </row>
    <row r="166" spans="1:20" x14ac:dyDescent="0.25">
      <c r="A166" t="s">
        <v>46</v>
      </c>
      <c r="B166" t="s">
        <v>56</v>
      </c>
      <c r="C166">
        <v>80</v>
      </c>
      <c r="D166">
        <v>1</v>
      </c>
      <c r="E166" t="s">
        <v>6197</v>
      </c>
      <c r="F166">
        <v>360</v>
      </c>
      <c r="G166">
        <v>58</v>
      </c>
      <c r="H166" t="s">
        <v>47</v>
      </c>
      <c r="I166" t="s">
        <v>6198</v>
      </c>
      <c r="J166" t="s">
        <v>6199</v>
      </c>
      <c r="K166" t="s">
        <v>2952</v>
      </c>
      <c r="L166" t="s">
        <v>1279</v>
      </c>
      <c r="M166" t="s">
        <v>6200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23</v>
      </c>
      <c r="T166" t="s">
        <v>6200</v>
      </c>
    </row>
    <row r="167" spans="1:20" x14ac:dyDescent="0.25">
      <c r="A167" t="s">
        <v>46</v>
      </c>
      <c r="B167" t="s">
        <v>56</v>
      </c>
      <c r="C167">
        <v>77</v>
      </c>
      <c r="D167">
        <v>1</v>
      </c>
      <c r="E167" t="s">
        <v>6197</v>
      </c>
      <c r="F167">
        <v>360</v>
      </c>
      <c r="G167">
        <v>58</v>
      </c>
      <c r="H167" t="s">
        <v>47</v>
      </c>
      <c r="I167" t="s">
        <v>6198</v>
      </c>
      <c r="J167" t="s">
        <v>6199</v>
      </c>
      <c r="K167" t="s">
        <v>2952</v>
      </c>
      <c r="L167" t="s">
        <v>1279</v>
      </c>
      <c r="M167" t="s">
        <v>6200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23</v>
      </c>
      <c r="T167" t="s">
        <v>6200</v>
      </c>
    </row>
    <row r="168" spans="1:20" x14ac:dyDescent="0.25">
      <c r="A168" t="s">
        <v>5153</v>
      </c>
      <c r="B168" t="s">
        <v>5154</v>
      </c>
      <c r="C168">
        <v>0</v>
      </c>
      <c r="D168">
        <v>1</v>
      </c>
      <c r="E168" t="s">
        <v>6201</v>
      </c>
      <c r="F168">
        <v>295</v>
      </c>
      <c r="G168">
        <v>0</v>
      </c>
      <c r="H168" t="s">
        <v>1162</v>
      </c>
      <c r="I168" t="s">
        <v>6202</v>
      </c>
      <c r="J168" t="s">
        <v>303</v>
      </c>
      <c r="K168" t="s">
        <v>23</v>
      </c>
      <c r="L168" t="s">
        <v>24</v>
      </c>
      <c r="M168" t="s">
        <v>6203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23</v>
      </c>
      <c r="T168" t="s">
        <v>6204</v>
      </c>
    </row>
    <row r="169" spans="1:20" x14ac:dyDescent="0.25">
      <c r="A169" t="s">
        <v>3691</v>
      </c>
      <c r="B169" t="s">
        <v>3692</v>
      </c>
      <c r="C169">
        <v>120</v>
      </c>
      <c r="D169">
        <v>1</v>
      </c>
      <c r="E169" t="s">
        <v>6201</v>
      </c>
      <c r="F169">
        <v>295</v>
      </c>
      <c r="G169">
        <v>0</v>
      </c>
      <c r="H169" t="s">
        <v>1162</v>
      </c>
      <c r="I169" t="s">
        <v>6202</v>
      </c>
      <c r="J169" t="s">
        <v>303</v>
      </c>
      <c r="K169" t="s">
        <v>23</v>
      </c>
      <c r="L169" t="s">
        <v>24</v>
      </c>
      <c r="M169" t="s">
        <v>6203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23</v>
      </c>
      <c r="T169" t="s">
        <v>6204</v>
      </c>
    </row>
    <row r="170" spans="1:20" x14ac:dyDescent="0.25">
      <c r="A170" t="s">
        <v>254</v>
      </c>
      <c r="B170" t="s">
        <v>255</v>
      </c>
      <c r="C170">
        <v>99</v>
      </c>
      <c r="D170">
        <v>2</v>
      </c>
      <c r="E170" t="s">
        <v>6201</v>
      </c>
      <c r="F170">
        <v>295</v>
      </c>
      <c r="G170">
        <v>0</v>
      </c>
      <c r="H170" t="s">
        <v>1162</v>
      </c>
      <c r="I170" t="s">
        <v>6202</v>
      </c>
      <c r="J170" t="s">
        <v>303</v>
      </c>
      <c r="K170" t="s">
        <v>23</v>
      </c>
      <c r="L170" t="s">
        <v>24</v>
      </c>
      <c r="M170" t="s">
        <v>6203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23</v>
      </c>
      <c r="T170" t="s">
        <v>6204</v>
      </c>
    </row>
    <row r="171" spans="1:20" x14ac:dyDescent="0.25">
      <c r="A171" t="s">
        <v>5153</v>
      </c>
      <c r="B171" t="s">
        <v>5154</v>
      </c>
      <c r="C171">
        <v>1</v>
      </c>
      <c r="D171">
        <v>2</v>
      </c>
      <c r="E171" t="s">
        <v>6201</v>
      </c>
      <c r="F171">
        <v>295</v>
      </c>
      <c r="G171">
        <v>0</v>
      </c>
      <c r="H171" t="s">
        <v>1162</v>
      </c>
      <c r="I171" t="s">
        <v>6202</v>
      </c>
      <c r="J171" t="s">
        <v>303</v>
      </c>
      <c r="K171" t="s">
        <v>23</v>
      </c>
      <c r="L171" t="s">
        <v>24</v>
      </c>
      <c r="M171" t="s">
        <v>6203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23</v>
      </c>
      <c r="T171" t="s">
        <v>6204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3</v>
      </c>
      <c r="E172" t="s">
        <v>6205</v>
      </c>
      <c r="F172">
        <v>266</v>
      </c>
      <c r="G172">
        <v>35</v>
      </c>
      <c r="H172" t="s">
        <v>47</v>
      </c>
      <c r="I172" t="s">
        <v>6206</v>
      </c>
      <c r="J172" t="s">
        <v>6207</v>
      </c>
      <c r="K172" t="s">
        <v>4934</v>
      </c>
      <c r="L172" t="s">
        <v>349</v>
      </c>
      <c r="M172" t="s">
        <v>6208</v>
      </c>
      <c r="N172" t="s">
        <v>23</v>
      </c>
      <c r="O172" t="s">
        <v>63</v>
      </c>
      <c r="P172" t="s">
        <v>54</v>
      </c>
      <c r="Q172" t="s">
        <v>55</v>
      </c>
      <c r="R172" t="s">
        <v>24</v>
      </c>
      <c r="S172" t="s">
        <v>23</v>
      </c>
      <c r="T172" t="s">
        <v>6204</v>
      </c>
    </row>
    <row r="173" spans="1:20" x14ac:dyDescent="0.25">
      <c r="A173" t="s">
        <v>5153</v>
      </c>
      <c r="B173" t="s">
        <v>5154</v>
      </c>
      <c r="C173">
        <v>0</v>
      </c>
      <c r="D173">
        <v>1</v>
      </c>
      <c r="E173" t="s">
        <v>6209</v>
      </c>
      <c r="F173">
        <v>100</v>
      </c>
      <c r="G173">
        <v>0</v>
      </c>
      <c r="H173" t="s">
        <v>1162</v>
      </c>
      <c r="I173" t="s">
        <v>6210</v>
      </c>
      <c r="J173" t="s">
        <v>364</v>
      </c>
      <c r="K173" t="s">
        <v>23</v>
      </c>
      <c r="L173" t="s">
        <v>24</v>
      </c>
      <c r="M173" t="s">
        <v>6211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23</v>
      </c>
      <c r="T173" t="s">
        <v>6211</v>
      </c>
    </row>
    <row r="174" spans="1:20" x14ac:dyDescent="0.25">
      <c r="A174" t="s">
        <v>3691</v>
      </c>
      <c r="B174" t="s">
        <v>3692</v>
      </c>
      <c r="C174">
        <v>120</v>
      </c>
      <c r="D174">
        <v>1</v>
      </c>
      <c r="E174" t="s">
        <v>6209</v>
      </c>
      <c r="F174">
        <v>100</v>
      </c>
      <c r="G174">
        <v>0</v>
      </c>
      <c r="H174" t="s">
        <v>1162</v>
      </c>
      <c r="I174" t="s">
        <v>6210</v>
      </c>
      <c r="J174" t="s">
        <v>364</v>
      </c>
      <c r="K174" t="s">
        <v>23</v>
      </c>
      <c r="L174" t="s">
        <v>24</v>
      </c>
      <c r="M174" t="s">
        <v>6211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23</v>
      </c>
      <c r="T174" t="s">
        <v>6211</v>
      </c>
    </row>
    <row r="175" spans="1:20" x14ac:dyDescent="0.25">
      <c r="A175" t="s">
        <v>139</v>
      </c>
      <c r="B175" t="s">
        <v>112</v>
      </c>
      <c r="C175">
        <v>120</v>
      </c>
      <c r="D175">
        <v>1</v>
      </c>
      <c r="E175" t="s">
        <v>6212</v>
      </c>
      <c r="F175">
        <v>100</v>
      </c>
      <c r="G175">
        <v>0</v>
      </c>
      <c r="H175" t="s">
        <v>1162</v>
      </c>
      <c r="I175" t="s">
        <v>6213</v>
      </c>
      <c r="J175" t="s">
        <v>323</v>
      </c>
      <c r="K175" t="s">
        <v>23</v>
      </c>
      <c r="L175" t="s">
        <v>24</v>
      </c>
      <c r="M175" t="s">
        <v>6214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23</v>
      </c>
      <c r="T175" t="s">
        <v>6214</v>
      </c>
    </row>
    <row r="176" spans="1:20" x14ac:dyDescent="0.25">
      <c r="A176" t="s">
        <v>110</v>
      </c>
      <c r="B176" t="s">
        <v>1205</v>
      </c>
      <c r="C176">
        <v>66.333333333333329</v>
      </c>
      <c r="D176">
        <v>3</v>
      </c>
      <c r="E176" t="s">
        <v>6215</v>
      </c>
      <c r="F176">
        <v>169</v>
      </c>
      <c r="G176">
        <v>7</v>
      </c>
      <c r="H176" t="s">
        <v>684</v>
      </c>
      <c r="I176" t="s">
        <v>6216</v>
      </c>
      <c r="J176" t="s">
        <v>6217</v>
      </c>
      <c r="K176" t="s">
        <v>4558</v>
      </c>
      <c r="L176" t="s">
        <v>6218</v>
      </c>
      <c r="M176" t="s">
        <v>6219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23</v>
      </c>
      <c r="T176" t="s">
        <v>6220</v>
      </c>
    </row>
    <row r="177" spans="1:20" x14ac:dyDescent="0.25">
      <c r="A177" t="s">
        <v>110</v>
      </c>
      <c r="B177" t="s">
        <v>3831</v>
      </c>
      <c r="C177">
        <v>80</v>
      </c>
      <c r="D177">
        <v>1</v>
      </c>
      <c r="E177" t="s">
        <v>6221</v>
      </c>
      <c r="F177">
        <v>87</v>
      </c>
      <c r="G177">
        <v>7</v>
      </c>
      <c r="H177" t="s">
        <v>47</v>
      </c>
      <c r="I177" t="s">
        <v>2028</v>
      </c>
      <c r="J177" t="s">
        <v>3652</v>
      </c>
      <c r="K177" t="s">
        <v>1180</v>
      </c>
      <c r="L177" t="s">
        <v>1261</v>
      </c>
      <c r="M177" t="s">
        <v>6222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23</v>
      </c>
      <c r="T177" t="s">
        <v>6223</v>
      </c>
    </row>
    <row r="178" spans="1:20" x14ac:dyDescent="0.25">
      <c r="A178" t="s">
        <v>3691</v>
      </c>
      <c r="B178" t="s">
        <v>3798</v>
      </c>
      <c r="C178">
        <v>80</v>
      </c>
      <c r="D178">
        <v>1</v>
      </c>
      <c r="E178" t="s">
        <v>6224</v>
      </c>
      <c r="F178">
        <v>87</v>
      </c>
      <c r="G178">
        <v>7</v>
      </c>
      <c r="H178" t="s">
        <v>47</v>
      </c>
      <c r="I178" t="s">
        <v>6225</v>
      </c>
      <c r="J178" t="s">
        <v>6226</v>
      </c>
      <c r="K178" t="s">
        <v>2695</v>
      </c>
      <c r="L178" t="s">
        <v>2696</v>
      </c>
      <c r="M178" t="s">
        <v>6227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6228</v>
      </c>
      <c r="T178" t="s">
        <v>6227</v>
      </c>
    </row>
    <row r="179" spans="1:20" x14ac:dyDescent="0.25">
      <c r="A179" t="s">
        <v>139</v>
      </c>
      <c r="B179" t="s">
        <v>112</v>
      </c>
      <c r="C179">
        <v>66</v>
      </c>
      <c r="D179">
        <v>1</v>
      </c>
      <c r="E179" t="s">
        <v>6229</v>
      </c>
      <c r="F179">
        <v>206</v>
      </c>
      <c r="G179">
        <v>26</v>
      </c>
      <c r="H179" t="s">
        <v>47</v>
      </c>
      <c r="I179" t="s">
        <v>3043</v>
      </c>
      <c r="J179" t="s">
        <v>3044</v>
      </c>
      <c r="K179" t="s">
        <v>3001</v>
      </c>
      <c r="L179" t="s">
        <v>3045</v>
      </c>
      <c r="M179" t="s">
        <v>6230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6231</v>
      </c>
      <c r="T179" t="s">
        <v>6230</v>
      </c>
    </row>
    <row r="180" spans="1:20" x14ac:dyDescent="0.25">
      <c r="A180" t="s">
        <v>110</v>
      </c>
      <c r="B180" t="s">
        <v>1205</v>
      </c>
      <c r="C180">
        <v>66</v>
      </c>
      <c r="D180">
        <v>1</v>
      </c>
      <c r="E180" t="s">
        <v>6229</v>
      </c>
      <c r="F180">
        <v>206</v>
      </c>
      <c r="G180">
        <v>26</v>
      </c>
      <c r="H180" t="s">
        <v>47</v>
      </c>
      <c r="I180" t="s">
        <v>3043</v>
      </c>
      <c r="J180" t="s">
        <v>3044</v>
      </c>
      <c r="K180" t="s">
        <v>3001</v>
      </c>
      <c r="L180" t="s">
        <v>3045</v>
      </c>
      <c r="M180" t="s">
        <v>6230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6231</v>
      </c>
      <c r="T180" t="s">
        <v>6230</v>
      </c>
    </row>
    <row r="181" spans="1:20" x14ac:dyDescent="0.25">
      <c r="A181" t="s">
        <v>46</v>
      </c>
      <c r="B181" t="s">
        <v>56</v>
      </c>
      <c r="C181">
        <v>67</v>
      </c>
      <c r="D181">
        <v>1</v>
      </c>
      <c r="E181" t="s">
        <v>6229</v>
      </c>
      <c r="F181">
        <v>206</v>
      </c>
      <c r="G181">
        <v>26</v>
      </c>
      <c r="H181" t="s">
        <v>47</v>
      </c>
      <c r="I181" t="s">
        <v>3043</v>
      </c>
      <c r="J181" t="s">
        <v>3044</v>
      </c>
      <c r="K181" t="s">
        <v>3001</v>
      </c>
      <c r="L181" t="s">
        <v>3045</v>
      </c>
      <c r="M181" t="s">
        <v>6230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6231</v>
      </c>
      <c r="T181" t="s">
        <v>6230</v>
      </c>
    </row>
    <row r="182" spans="1:20" x14ac:dyDescent="0.25">
      <c r="A182" t="s">
        <v>46</v>
      </c>
      <c r="B182" t="s">
        <v>56</v>
      </c>
      <c r="C182">
        <v>66.333333333333329</v>
      </c>
      <c r="D182">
        <v>9</v>
      </c>
      <c r="E182" t="s">
        <v>6232</v>
      </c>
      <c r="F182">
        <v>655</v>
      </c>
      <c r="G182">
        <v>0</v>
      </c>
      <c r="H182" t="s">
        <v>1162</v>
      </c>
      <c r="I182" t="s">
        <v>1742</v>
      </c>
      <c r="J182" t="s">
        <v>306</v>
      </c>
      <c r="K182" t="s">
        <v>23</v>
      </c>
      <c r="L182" t="s">
        <v>24</v>
      </c>
      <c r="M182" t="s">
        <v>6233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6234</v>
      </c>
      <c r="T182" t="s">
        <v>6233</v>
      </c>
    </row>
    <row r="183" spans="1:20" x14ac:dyDescent="0.25">
      <c r="A183" t="s">
        <v>139</v>
      </c>
      <c r="B183" t="s">
        <v>112</v>
      </c>
      <c r="C183">
        <v>66</v>
      </c>
      <c r="D183">
        <v>1</v>
      </c>
      <c r="E183" t="s">
        <v>6235</v>
      </c>
      <c r="F183">
        <v>266</v>
      </c>
      <c r="G183">
        <v>35</v>
      </c>
      <c r="H183" t="s">
        <v>47</v>
      </c>
      <c r="I183" t="s">
        <v>6236</v>
      </c>
      <c r="J183" t="s">
        <v>6237</v>
      </c>
      <c r="K183" t="s">
        <v>1180</v>
      </c>
      <c r="L183" t="s">
        <v>1259</v>
      </c>
      <c r="M183" t="s">
        <v>6238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6239</v>
      </c>
      <c r="T183" t="s">
        <v>6238</v>
      </c>
    </row>
    <row r="184" spans="1:20" x14ac:dyDescent="0.25">
      <c r="A184" t="s">
        <v>110</v>
      </c>
      <c r="B184" t="s">
        <v>1205</v>
      </c>
      <c r="C184">
        <v>66</v>
      </c>
      <c r="D184">
        <v>1</v>
      </c>
      <c r="E184" t="s">
        <v>6235</v>
      </c>
      <c r="F184">
        <v>266</v>
      </c>
      <c r="G184">
        <v>35</v>
      </c>
      <c r="H184" t="s">
        <v>47</v>
      </c>
      <c r="I184" t="s">
        <v>6236</v>
      </c>
      <c r="J184" t="s">
        <v>6237</v>
      </c>
      <c r="K184" t="s">
        <v>1180</v>
      </c>
      <c r="L184" t="s">
        <v>1259</v>
      </c>
      <c r="M184" t="s">
        <v>6238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6239</v>
      </c>
      <c r="T184" t="s">
        <v>6238</v>
      </c>
    </row>
    <row r="185" spans="1:20" x14ac:dyDescent="0.25">
      <c r="A185" t="s">
        <v>46</v>
      </c>
      <c r="B185" t="s">
        <v>56</v>
      </c>
      <c r="C185">
        <v>67</v>
      </c>
      <c r="D185">
        <v>1</v>
      </c>
      <c r="E185" t="s">
        <v>6235</v>
      </c>
      <c r="F185">
        <v>266</v>
      </c>
      <c r="G185">
        <v>35</v>
      </c>
      <c r="H185" t="s">
        <v>47</v>
      </c>
      <c r="I185" t="s">
        <v>6236</v>
      </c>
      <c r="J185" t="s">
        <v>6237</v>
      </c>
      <c r="K185" t="s">
        <v>1180</v>
      </c>
      <c r="L185" t="s">
        <v>1259</v>
      </c>
      <c r="M185" t="s">
        <v>6238</v>
      </c>
      <c r="N185" t="s">
        <v>23</v>
      </c>
      <c r="O185" t="s">
        <v>63</v>
      </c>
      <c r="P185" t="s">
        <v>54</v>
      </c>
      <c r="Q185" t="s">
        <v>55</v>
      </c>
      <c r="R185" t="s">
        <v>24</v>
      </c>
      <c r="S185" t="s">
        <v>6239</v>
      </c>
      <c r="T185" t="s">
        <v>6238</v>
      </c>
    </row>
    <row r="186" spans="1:20" x14ac:dyDescent="0.25">
      <c r="A186" t="s">
        <v>5153</v>
      </c>
      <c r="B186" t="s">
        <v>5154</v>
      </c>
      <c r="C186">
        <v>0</v>
      </c>
      <c r="D186">
        <v>1</v>
      </c>
      <c r="E186" t="s">
        <v>6240</v>
      </c>
      <c r="F186">
        <v>106</v>
      </c>
      <c r="G186">
        <v>6</v>
      </c>
      <c r="H186" t="s">
        <v>1162</v>
      </c>
      <c r="I186" t="s">
        <v>6241</v>
      </c>
      <c r="J186" t="s">
        <v>327</v>
      </c>
      <c r="K186" t="s">
        <v>23</v>
      </c>
      <c r="L186" t="s">
        <v>24</v>
      </c>
      <c r="M186" t="s">
        <v>6242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6243</v>
      </c>
      <c r="T186" t="s">
        <v>6242</v>
      </c>
    </row>
    <row r="187" spans="1:20" x14ac:dyDescent="0.25">
      <c r="A187" t="s">
        <v>110</v>
      </c>
      <c r="B187" t="s">
        <v>146</v>
      </c>
      <c r="C187">
        <v>120</v>
      </c>
      <c r="D187">
        <v>1</v>
      </c>
      <c r="E187" t="s">
        <v>6240</v>
      </c>
      <c r="F187">
        <v>106</v>
      </c>
      <c r="G187">
        <v>6</v>
      </c>
      <c r="H187" t="s">
        <v>1162</v>
      </c>
      <c r="I187" t="s">
        <v>6241</v>
      </c>
      <c r="J187" t="s">
        <v>327</v>
      </c>
      <c r="K187" t="s">
        <v>23</v>
      </c>
      <c r="L187" t="s">
        <v>24</v>
      </c>
      <c r="M187" t="s">
        <v>6242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6243</v>
      </c>
      <c r="T187" t="s">
        <v>6242</v>
      </c>
    </row>
    <row r="188" spans="1:20" x14ac:dyDescent="0.25">
      <c r="A188" t="s">
        <v>44</v>
      </c>
      <c r="B188" t="s">
        <v>45</v>
      </c>
      <c r="C188">
        <v>50</v>
      </c>
      <c r="D188">
        <v>4</v>
      </c>
      <c r="E188" t="s">
        <v>6244</v>
      </c>
      <c r="F188">
        <v>219</v>
      </c>
      <c r="G188">
        <v>29</v>
      </c>
      <c r="H188" t="s">
        <v>47</v>
      </c>
      <c r="I188" t="s">
        <v>6245</v>
      </c>
      <c r="J188" t="s">
        <v>6246</v>
      </c>
      <c r="K188" t="s">
        <v>5995</v>
      </c>
      <c r="L188" t="s">
        <v>4016</v>
      </c>
      <c r="M188" t="s">
        <v>6247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6248</v>
      </c>
      <c r="T188" t="s">
        <v>6247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236"/>
  <sheetViews>
    <sheetView zoomScale="70" zoomScaleNormal="70" workbookViewId="0">
      <pane xSplit="2" ySplit="1" topLeftCell="S38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V216" sqref="U1:V21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115</v>
      </c>
      <c r="B2" t="s">
        <v>116</v>
      </c>
      <c r="C2">
        <v>27.5</v>
      </c>
      <c r="D2">
        <v>4</v>
      </c>
      <c r="E2" t="s">
        <v>6249</v>
      </c>
      <c r="F2">
        <v>277.2</v>
      </c>
      <c r="G2">
        <v>0</v>
      </c>
      <c r="H2" t="s">
        <v>1247</v>
      </c>
      <c r="I2" t="s">
        <v>6250</v>
      </c>
      <c r="J2" t="s">
        <v>6251</v>
      </c>
      <c r="K2" t="s">
        <v>1216</v>
      </c>
      <c r="L2" t="s">
        <v>6252</v>
      </c>
      <c r="M2" t="s">
        <v>6253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6253</v>
      </c>
      <c r="U2" s="52" t="s">
        <v>3691</v>
      </c>
      <c r="V2">
        <v>223</v>
      </c>
    </row>
    <row r="3" spans="1:22" x14ac:dyDescent="0.25">
      <c r="A3" t="s">
        <v>115</v>
      </c>
      <c r="B3" t="s">
        <v>116</v>
      </c>
      <c r="C3">
        <v>27.5</v>
      </c>
      <c r="D3">
        <v>4</v>
      </c>
      <c r="E3" t="s">
        <v>6249</v>
      </c>
      <c r="F3">
        <v>277.2</v>
      </c>
      <c r="G3">
        <v>0</v>
      </c>
      <c r="H3" t="s">
        <v>1247</v>
      </c>
      <c r="I3" t="s">
        <v>6250</v>
      </c>
      <c r="J3" t="s">
        <v>6251</v>
      </c>
      <c r="K3" t="s">
        <v>1216</v>
      </c>
      <c r="L3" t="s">
        <v>6252</v>
      </c>
      <c r="M3" t="s">
        <v>6253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6253</v>
      </c>
      <c r="U3" s="53" t="s">
        <v>3692</v>
      </c>
      <c r="V3">
        <v>223</v>
      </c>
    </row>
    <row r="4" spans="1:22" x14ac:dyDescent="0.25">
      <c r="A4" t="s">
        <v>46</v>
      </c>
      <c r="B4" t="s">
        <v>56</v>
      </c>
      <c r="C4">
        <v>80</v>
      </c>
      <c r="D4">
        <v>1</v>
      </c>
      <c r="E4" t="s">
        <v>6254</v>
      </c>
      <c r="F4">
        <v>83</v>
      </c>
      <c r="G4">
        <v>3</v>
      </c>
      <c r="H4" t="s">
        <v>47</v>
      </c>
      <c r="I4" t="s">
        <v>6255</v>
      </c>
      <c r="J4" t="s">
        <v>6256</v>
      </c>
      <c r="K4" t="s">
        <v>6257</v>
      </c>
      <c r="L4" t="s">
        <v>163</v>
      </c>
      <c r="M4" t="s">
        <v>6258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23</v>
      </c>
      <c r="T4" t="s">
        <v>6258</v>
      </c>
      <c r="U4" s="52" t="s">
        <v>44</v>
      </c>
      <c r="V4">
        <v>9</v>
      </c>
    </row>
    <row r="5" spans="1:22" x14ac:dyDescent="0.25">
      <c r="A5" t="s">
        <v>42</v>
      </c>
      <c r="B5" t="s">
        <v>43</v>
      </c>
      <c r="C5">
        <v>66.666666666666671</v>
      </c>
      <c r="D5">
        <v>3</v>
      </c>
      <c r="E5" t="s">
        <v>6259</v>
      </c>
      <c r="F5">
        <v>1</v>
      </c>
      <c r="G5">
        <v>0</v>
      </c>
      <c r="H5" t="s">
        <v>47</v>
      </c>
      <c r="I5" t="s">
        <v>1316</v>
      </c>
      <c r="J5" t="s">
        <v>6260</v>
      </c>
      <c r="K5" t="s">
        <v>1505</v>
      </c>
      <c r="L5" t="s">
        <v>2181</v>
      </c>
      <c r="M5" t="s">
        <v>6261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6262</v>
      </c>
      <c r="U5" s="53" t="s">
        <v>45</v>
      </c>
      <c r="V5">
        <v>9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6263</v>
      </c>
      <c r="F6">
        <v>220</v>
      </c>
      <c r="G6">
        <v>0</v>
      </c>
      <c r="H6" t="s">
        <v>1162</v>
      </c>
      <c r="I6" t="s">
        <v>6264</v>
      </c>
      <c r="J6" t="s">
        <v>1179</v>
      </c>
      <c r="K6" t="s">
        <v>23</v>
      </c>
      <c r="L6" t="s">
        <v>24</v>
      </c>
      <c r="M6" t="s">
        <v>6265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6265</v>
      </c>
      <c r="U6" s="52" t="s">
        <v>113</v>
      </c>
      <c r="V6">
        <v>1</v>
      </c>
    </row>
    <row r="7" spans="1:22" x14ac:dyDescent="0.25">
      <c r="A7" t="s">
        <v>5153</v>
      </c>
      <c r="B7" t="s">
        <v>5154</v>
      </c>
      <c r="C7">
        <v>0</v>
      </c>
      <c r="D7">
        <v>1</v>
      </c>
      <c r="E7" t="s">
        <v>6266</v>
      </c>
      <c r="F7">
        <v>100</v>
      </c>
      <c r="G7">
        <v>0</v>
      </c>
      <c r="H7" t="s">
        <v>1162</v>
      </c>
      <c r="I7" t="s">
        <v>6267</v>
      </c>
      <c r="J7" t="s">
        <v>323</v>
      </c>
      <c r="K7" t="s">
        <v>23</v>
      </c>
      <c r="L7" t="s">
        <v>24</v>
      </c>
      <c r="M7" t="s">
        <v>6268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23</v>
      </c>
      <c r="T7" t="s">
        <v>6268</v>
      </c>
      <c r="U7" s="53" t="s">
        <v>114</v>
      </c>
      <c r="V7">
        <v>1</v>
      </c>
    </row>
    <row r="8" spans="1:22" x14ac:dyDescent="0.25">
      <c r="A8" t="s">
        <v>46</v>
      </c>
      <c r="B8" t="s">
        <v>56</v>
      </c>
      <c r="C8">
        <v>120</v>
      </c>
      <c r="D8">
        <v>1</v>
      </c>
      <c r="E8" t="s">
        <v>6266</v>
      </c>
      <c r="F8">
        <v>100</v>
      </c>
      <c r="G8">
        <v>0</v>
      </c>
      <c r="H8" t="s">
        <v>1162</v>
      </c>
      <c r="I8" t="s">
        <v>6267</v>
      </c>
      <c r="J8" t="s">
        <v>323</v>
      </c>
      <c r="K8" t="s">
        <v>23</v>
      </c>
      <c r="L8" t="s">
        <v>24</v>
      </c>
      <c r="M8" t="s">
        <v>6268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6268</v>
      </c>
      <c r="U8" s="52" t="s">
        <v>46</v>
      </c>
      <c r="V8">
        <v>71</v>
      </c>
    </row>
    <row r="9" spans="1:22" x14ac:dyDescent="0.25">
      <c r="A9" t="s">
        <v>110</v>
      </c>
      <c r="B9" t="s">
        <v>1205</v>
      </c>
      <c r="C9">
        <v>90</v>
      </c>
      <c r="D9">
        <v>2</v>
      </c>
      <c r="E9" t="s">
        <v>6269</v>
      </c>
      <c r="F9">
        <v>215</v>
      </c>
      <c r="G9">
        <v>15</v>
      </c>
      <c r="H9" t="s">
        <v>1162</v>
      </c>
      <c r="I9" t="s">
        <v>6270</v>
      </c>
      <c r="J9" t="s">
        <v>6271</v>
      </c>
      <c r="K9" t="s">
        <v>23</v>
      </c>
      <c r="L9" t="s">
        <v>24</v>
      </c>
      <c r="M9" t="s">
        <v>6272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23</v>
      </c>
      <c r="T9" t="s">
        <v>6272</v>
      </c>
      <c r="U9" s="53" t="s">
        <v>56</v>
      </c>
      <c r="V9">
        <v>71</v>
      </c>
    </row>
    <row r="10" spans="1:22" x14ac:dyDescent="0.25">
      <c r="A10" t="s">
        <v>3691</v>
      </c>
      <c r="B10" t="s">
        <v>3692</v>
      </c>
      <c r="C10">
        <v>120</v>
      </c>
      <c r="D10">
        <v>3</v>
      </c>
      <c r="E10" t="s">
        <v>6273</v>
      </c>
      <c r="F10">
        <v>186</v>
      </c>
      <c r="G10">
        <v>0</v>
      </c>
      <c r="H10" t="s">
        <v>1162</v>
      </c>
      <c r="I10" t="s">
        <v>6274</v>
      </c>
      <c r="J10" t="s">
        <v>311</v>
      </c>
      <c r="K10" t="s">
        <v>23</v>
      </c>
      <c r="L10" t="s">
        <v>24</v>
      </c>
      <c r="M10" t="s">
        <v>6275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23</v>
      </c>
      <c r="T10" t="s">
        <v>6275</v>
      </c>
      <c r="U10" s="52" t="s">
        <v>42</v>
      </c>
      <c r="V10">
        <v>19</v>
      </c>
    </row>
    <row r="11" spans="1:22" x14ac:dyDescent="0.25">
      <c r="A11" t="s">
        <v>3691</v>
      </c>
      <c r="B11" t="s">
        <v>3692</v>
      </c>
      <c r="C11">
        <v>120</v>
      </c>
      <c r="D11">
        <v>1</v>
      </c>
      <c r="E11" t="s">
        <v>6276</v>
      </c>
      <c r="F11">
        <v>107</v>
      </c>
      <c r="G11">
        <v>45</v>
      </c>
      <c r="H11" t="s">
        <v>1162</v>
      </c>
      <c r="I11" t="s">
        <v>6277</v>
      </c>
      <c r="J11" t="s">
        <v>329</v>
      </c>
      <c r="K11" t="s">
        <v>23</v>
      </c>
      <c r="L11" t="s">
        <v>24</v>
      </c>
      <c r="M11" t="s">
        <v>6278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6278</v>
      </c>
      <c r="U11" s="53" t="s">
        <v>43</v>
      </c>
      <c r="V11">
        <v>19</v>
      </c>
    </row>
    <row r="12" spans="1:22" x14ac:dyDescent="0.25">
      <c r="A12" t="s">
        <v>3691</v>
      </c>
      <c r="B12" t="s">
        <v>3692</v>
      </c>
      <c r="C12">
        <v>120</v>
      </c>
      <c r="D12">
        <v>3</v>
      </c>
      <c r="E12" t="s">
        <v>6279</v>
      </c>
      <c r="F12">
        <v>186</v>
      </c>
      <c r="G12">
        <v>0</v>
      </c>
      <c r="H12" t="s">
        <v>1162</v>
      </c>
      <c r="I12" t="s">
        <v>6280</v>
      </c>
      <c r="J12" t="s">
        <v>1179</v>
      </c>
      <c r="K12" t="s">
        <v>23</v>
      </c>
      <c r="L12" t="s">
        <v>24</v>
      </c>
      <c r="M12" t="s">
        <v>6281</v>
      </c>
      <c r="N12" t="s">
        <v>23</v>
      </c>
      <c r="O12" t="s">
        <v>32</v>
      </c>
      <c r="P12" t="s">
        <v>26</v>
      </c>
      <c r="Q12" t="s">
        <v>33</v>
      </c>
      <c r="R12" t="s">
        <v>24</v>
      </c>
      <c r="S12" t="s">
        <v>23</v>
      </c>
      <c r="T12" t="s">
        <v>6281</v>
      </c>
      <c r="U12" s="52" t="s">
        <v>139</v>
      </c>
      <c r="V12">
        <v>12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6282</v>
      </c>
      <c r="F13">
        <v>220</v>
      </c>
      <c r="G13">
        <v>0</v>
      </c>
      <c r="H13" t="s">
        <v>1162</v>
      </c>
      <c r="I13" t="s">
        <v>6283</v>
      </c>
      <c r="J13" t="s">
        <v>1253</v>
      </c>
      <c r="K13" t="s">
        <v>23</v>
      </c>
      <c r="L13" t="s">
        <v>24</v>
      </c>
      <c r="M13" t="s">
        <v>6284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23</v>
      </c>
      <c r="T13" t="s">
        <v>6284</v>
      </c>
      <c r="U13" s="53" t="s">
        <v>4236</v>
      </c>
      <c r="V13">
        <v>1</v>
      </c>
    </row>
    <row r="14" spans="1:22" x14ac:dyDescent="0.25">
      <c r="A14" t="s">
        <v>3691</v>
      </c>
      <c r="B14" t="s">
        <v>3692</v>
      </c>
      <c r="C14">
        <v>100</v>
      </c>
      <c r="D14">
        <v>3</v>
      </c>
      <c r="E14" t="s">
        <v>6285</v>
      </c>
      <c r="F14">
        <v>180</v>
      </c>
      <c r="G14">
        <v>0</v>
      </c>
      <c r="H14" t="s">
        <v>1162</v>
      </c>
      <c r="I14" t="s">
        <v>6286</v>
      </c>
      <c r="J14" t="s">
        <v>335</v>
      </c>
      <c r="K14" t="s">
        <v>23</v>
      </c>
      <c r="L14" t="s">
        <v>24</v>
      </c>
      <c r="M14" t="s">
        <v>6287</v>
      </c>
      <c r="N14" t="s">
        <v>23</v>
      </c>
      <c r="O14" t="s">
        <v>32</v>
      </c>
      <c r="P14" t="s">
        <v>26</v>
      </c>
      <c r="Q14" t="s">
        <v>33</v>
      </c>
      <c r="R14" t="s">
        <v>24</v>
      </c>
      <c r="S14" t="s">
        <v>23</v>
      </c>
      <c r="T14" t="s">
        <v>6287</v>
      </c>
      <c r="U14" s="53" t="s">
        <v>112</v>
      </c>
      <c r="V14">
        <v>11</v>
      </c>
    </row>
    <row r="15" spans="1:22" x14ac:dyDescent="0.25">
      <c r="A15" t="s">
        <v>3771</v>
      </c>
      <c r="B15" t="s">
        <v>3772</v>
      </c>
      <c r="C15">
        <v>100</v>
      </c>
      <c r="D15">
        <v>1</v>
      </c>
      <c r="E15" t="s">
        <v>6288</v>
      </c>
      <c r="F15">
        <v>199</v>
      </c>
      <c r="G15">
        <v>0</v>
      </c>
      <c r="H15" t="s">
        <v>1247</v>
      </c>
      <c r="I15" t="s">
        <v>6289</v>
      </c>
      <c r="J15" t="s">
        <v>6290</v>
      </c>
      <c r="K15" t="s">
        <v>1660</v>
      </c>
      <c r="L15" t="s">
        <v>6291</v>
      </c>
      <c r="M15" t="s">
        <v>6292</v>
      </c>
      <c r="N15" t="s">
        <v>1338</v>
      </c>
      <c r="O15" t="s">
        <v>1222</v>
      </c>
      <c r="P15" t="s">
        <v>4334</v>
      </c>
      <c r="Q15" t="s">
        <v>1191</v>
      </c>
      <c r="R15" t="s">
        <v>24</v>
      </c>
      <c r="S15" t="s">
        <v>23</v>
      </c>
      <c r="T15" t="s">
        <v>6293</v>
      </c>
      <c r="U15" s="52" t="s">
        <v>271</v>
      </c>
      <c r="V15">
        <v>1</v>
      </c>
    </row>
    <row r="16" spans="1:22" x14ac:dyDescent="0.25">
      <c r="A16" t="s">
        <v>254</v>
      </c>
      <c r="B16" t="s">
        <v>255</v>
      </c>
      <c r="C16">
        <v>100</v>
      </c>
      <c r="D16">
        <v>1</v>
      </c>
      <c r="E16" t="s">
        <v>6288</v>
      </c>
      <c r="F16">
        <v>199</v>
      </c>
      <c r="G16">
        <v>0</v>
      </c>
      <c r="H16" t="s">
        <v>1247</v>
      </c>
      <c r="I16" t="s">
        <v>6289</v>
      </c>
      <c r="J16" t="s">
        <v>6290</v>
      </c>
      <c r="K16" t="s">
        <v>1660</v>
      </c>
      <c r="L16" t="s">
        <v>6291</v>
      </c>
      <c r="M16" t="s">
        <v>6292</v>
      </c>
      <c r="N16" t="s">
        <v>1338</v>
      </c>
      <c r="O16" t="s">
        <v>1222</v>
      </c>
      <c r="P16" t="s">
        <v>4334</v>
      </c>
      <c r="Q16" t="s">
        <v>1191</v>
      </c>
      <c r="R16" t="s">
        <v>24</v>
      </c>
      <c r="S16" t="s">
        <v>23</v>
      </c>
      <c r="T16" t="s">
        <v>6293</v>
      </c>
      <c r="U16" s="53" t="s">
        <v>272</v>
      </c>
      <c r="V16">
        <v>1</v>
      </c>
    </row>
    <row r="17" spans="1:22" x14ac:dyDescent="0.25">
      <c r="A17" t="s">
        <v>854</v>
      </c>
      <c r="B17" t="s">
        <v>855</v>
      </c>
      <c r="C17">
        <v>100</v>
      </c>
      <c r="D17">
        <v>1</v>
      </c>
      <c r="E17" t="s">
        <v>6288</v>
      </c>
      <c r="F17">
        <v>199</v>
      </c>
      <c r="G17">
        <v>0</v>
      </c>
      <c r="H17" t="s">
        <v>1247</v>
      </c>
      <c r="I17" t="s">
        <v>6289</v>
      </c>
      <c r="J17" t="s">
        <v>6290</v>
      </c>
      <c r="K17" t="s">
        <v>1660</v>
      </c>
      <c r="L17" t="s">
        <v>6291</v>
      </c>
      <c r="M17" t="s">
        <v>6292</v>
      </c>
      <c r="N17" t="s">
        <v>1338</v>
      </c>
      <c r="O17" t="s">
        <v>1222</v>
      </c>
      <c r="P17" t="s">
        <v>4334</v>
      </c>
      <c r="Q17" t="s">
        <v>1191</v>
      </c>
      <c r="R17" t="s">
        <v>24</v>
      </c>
      <c r="S17" t="s">
        <v>23</v>
      </c>
      <c r="T17" t="s">
        <v>6293</v>
      </c>
      <c r="U17" s="52" t="s">
        <v>110</v>
      </c>
      <c r="V17">
        <v>42</v>
      </c>
    </row>
    <row r="18" spans="1:22" x14ac:dyDescent="0.25">
      <c r="A18" t="s">
        <v>3691</v>
      </c>
      <c r="B18" t="s">
        <v>3692</v>
      </c>
      <c r="C18">
        <v>120</v>
      </c>
      <c r="D18">
        <v>4</v>
      </c>
      <c r="E18" t="s">
        <v>6294</v>
      </c>
      <c r="F18">
        <v>312</v>
      </c>
      <c r="G18">
        <v>64</v>
      </c>
      <c r="H18" t="s">
        <v>1162</v>
      </c>
      <c r="I18" t="s">
        <v>6295</v>
      </c>
      <c r="J18" t="s">
        <v>309</v>
      </c>
      <c r="K18" t="s">
        <v>23</v>
      </c>
      <c r="L18" t="s">
        <v>24</v>
      </c>
      <c r="M18" t="s">
        <v>6296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6296</v>
      </c>
      <c r="U18" s="53" t="s">
        <v>146</v>
      </c>
      <c r="V18">
        <v>13</v>
      </c>
    </row>
    <row r="19" spans="1:22" x14ac:dyDescent="0.25">
      <c r="A19" t="s">
        <v>3691</v>
      </c>
      <c r="B19" t="s">
        <v>3692</v>
      </c>
      <c r="C19">
        <v>100</v>
      </c>
      <c r="D19">
        <v>3</v>
      </c>
      <c r="E19" t="s">
        <v>6297</v>
      </c>
      <c r="F19">
        <v>180</v>
      </c>
      <c r="G19">
        <v>0</v>
      </c>
      <c r="H19" t="s">
        <v>1162</v>
      </c>
      <c r="I19" t="s">
        <v>6298</v>
      </c>
      <c r="J19" t="s">
        <v>65</v>
      </c>
      <c r="K19" t="s">
        <v>23</v>
      </c>
      <c r="L19" t="s">
        <v>24</v>
      </c>
      <c r="M19" t="s">
        <v>6296</v>
      </c>
      <c r="N19" t="s">
        <v>23</v>
      </c>
      <c r="O19" t="s">
        <v>32</v>
      </c>
      <c r="P19" t="s">
        <v>26</v>
      </c>
      <c r="Q19" t="s">
        <v>33</v>
      </c>
      <c r="R19" t="s">
        <v>24</v>
      </c>
      <c r="S19" t="s">
        <v>23</v>
      </c>
      <c r="T19" t="s">
        <v>6296</v>
      </c>
      <c r="U19" s="53" t="s">
        <v>1205</v>
      </c>
      <c r="V19">
        <v>26</v>
      </c>
    </row>
    <row r="20" spans="1:22" x14ac:dyDescent="0.25">
      <c r="A20" t="s">
        <v>3691</v>
      </c>
      <c r="B20" t="s">
        <v>3692</v>
      </c>
      <c r="C20">
        <v>100</v>
      </c>
      <c r="D20">
        <v>3</v>
      </c>
      <c r="E20" t="s">
        <v>6299</v>
      </c>
      <c r="F20">
        <v>180</v>
      </c>
      <c r="G20">
        <v>0</v>
      </c>
      <c r="H20" t="s">
        <v>1162</v>
      </c>
      <c r="I20" t="s">
        <v>6300</v>
      </c>
      <c r="J20" t="s">
        <v>1169</v>
      </c>
      <c r="K20" t="s">
        <v>23</v>
      </c>
      <c r="L20" t="s">
        <v>24</v>
      </c>
      <c r="M20" t="s">
        <v>6296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23</v>
      </c>
      <c r="T20" t="s">
        <v>6296</v>
      </c>
      <c r="U20" s="53" t="s">
        <v>3831</v>
      </c>
      <c r="V20">
        <v>3</v>
      </c>
    </row>
    <row r="21" spans="1:22" x14ac:dyDescent="0.25">
      <c r="A21" t="s">
        <v>46</v>
      </c>
      <c r="B21" t="s">
        <v>56</v>
      </c>
      <c r="C21">
        <v>77.5</v>
      </c>
      <c r="D21">
        <v>2</v>
      </c>
      <c r="E21" t="s">
        <v>6301</v>
      </c>
      <c r="F21">
        <v>190</v>
      </c>
      <c r="G21">
        <v>35</v>
      </c>
      <c r="H21" t="s">
        <v>47</v>
      </c>
      <c r="I21" t="s">
        <v>1203</v>
      </c>
      <c r="J21" t="s">
        <v>6302</v>
      </c>
      <c r="K21" t="s">
        <v>2023</v>
      </c>
      <c r="L21" t="s">
        <v>1317</v>
      </c>
      <c r="M21" t="s">
        <v>6303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6304</v>
      </c>
      <c r="U21" s="52" t="s">
        <v>3728</v>
      </c>
      <c r="V21">
        <v>7</v>
      </c>
    </row>
    <row r="22" spans="1:22" x14ac:dyDescent="0.25">
      <c r="A22" t="s">
        <v>3691</v>
      </c>
      <c r="B22" t="s">
        <v>3692</v>
      </c>
      <c r="C22">
        <v>120</v>
      </c>
      <c r="D22">
        <v>3</v>
      </c>
      <c r="E22" t="s">
        <v>6305</v>
      </c>
      <c r="F22">
        <v>192</v>
      </c>
      <c r="G22">
        <v>6</v>
      </c>
      <c r="H22" t="s">
        <v>1162</v>
      </c>
      <c r="I22" t="s">
        <v>6306</v>
      </c>
      <c r="J22" t="s">
        <v>65</v>
      </c>
      <c r="K22" t="s">
        <v>23</v>
      </c>
      <c r="L22" t="s">
        <v>24</v>
      </c>
      <c r="M22" t="s">
        <v>6304</v>
      </c>
      <c r="N22" t="s">
        <v>23</v>
      </c>
      <c r="O22" t="s">
        <v>307</v>
      </c>
      <c r="P22" t="s">
        <v>26</v>
      </c>
      <c r="Q22" t="s">
        <v>27</v>
      </c>
      <c r="R22" t="s">
        <v>6307</v>
      </c>
      <c r="S22" t="s">
        <v>23</v>
      </c>
      <c r="T22" t="s">
        <v>6304</v>
      </c>
      <c r="U22" s="53" t="s">
        <v>3729</v>
      </c>
      <c r="V22">
        <v>7</v>
      </c>
    </row>
    <row r="23" spans="1:22" x14ac:dyDescent="0.25">
      <c r="A23" t="s">
        <v>110</v>
      </c>
      <c r="B23" t="s">
        <v>1205</v>
      </c>
      <c r="C23">
        <v>66.333333333333329</v>
      </c>
      <c r="D23">
        <v>3</v>
      </c>
      <c r="E23" t="s">
        <v>6308</v>
      </c>
      <c r="F23">
        <v>281</v>
      </c>
      <c r="G23">
        <v>41</v>
      </c>
      <c r="H23" t="s">
        <v>22</v>
      </c>
      <c r="I23" t="s">
        <v>6309</v>
      </c>
      <c r="J23" t="s">
        <v>6310</v>
      </c>
      <c r="K23" t="s">
        <v>4971</v>
      </c>
      <c r="L23" t="s">
        <v>4972</v>
      </c>
      <c r="M23" t="s">
        <v>6311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6312</v>
      </c>
      <c r="U23" s="52" t="s">
        <v>3771</v>
      </c>
      <c r="V23">
        <v>2</v>
      </c>
    </row>
    <row r="24" spans="1:22" x14ac:dyDescent="0.25">
      <c r="A24" t="s">
        <v>110</v>
      </c>
      <c r="B24" t="s">
        <v>1205</v>
      </c>
      <c r="C24">
        <v>66.333333333333329</v>
      </c>
      <c r="D24">
        <v>3</v>
      </c>
      <c r="E24" t="s">
        <v>6313</v>
      </c>
      <c r="F24">
        <v>285</v>
      </c>
      <c r="G24">
        <v>45</v>
      </c>
      <c r="H24" t="s">
        <v>22</v>
      </c>
      <c r="I24" t="s">
        <v>5016</v>
      </c>
      <c r="J24" t="s">
        <v>5017</v>
      </c>
      <c r="K24" t="s">
        <v>4971</v>
      </c>
      <c r="L24" t="s">
        <v>4972</v>
      </c>
      <c r="M24" t="s">
        <v>6314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6315</v>
      </c>
      <c r="U24" s="53" t="s">
        <v>3772</v>
      </c>
      <c r="V24">
        <v>2</v>
      </c>
    </row>
    <row r="25" spans="1:22" x14ac:dyDescent="0.25">
      <c r="A25" t="s">
        <v>3691</v>
      </c>
      <c r="B25" t="s">
        <v>3692</v>
      </c>
      <c r="C25">
        <v>120</v>
      </c>
      <c r="D25">
        <v>3</v>
      </c>
      <c r="E25" t="s">
        <v>6316</v>
      </c>
      <c r="F25">
        <v>222</v>
      </c>
      <c r="G25">
        <v>45</v>
      </c>
      <c r="H25" t="s">
        <v>1162</v>
      </c>
      <c r="I25" t="s">
        <v>6317</v>
      </c>
      <c r="J25" t="s">
        <v>6318</v>
      </c>
      <c r="K25" t="s">
        <v>23</v>
      </c>
      <c r="L25" t="s">
        <v>24</v>
      </c>
      <c r="M25" t="s">
        <v>6319</v>
      </c>
      <c r="N25" t="s">
        <v>23</v>
      </c>
      <c r="O25" t="s">
        <v>32</v>
      </c>
      <c r="P25" t="s">
        <v>26</v>
      </c>
      <c r="Q25" t="s">
        <v>33</v>
      </c>
      <c r="R25" t="s">
        <v>24</v>
      </c>
      <c r="S25" t="s">
        <v>23</v>
      </c>
      <c r="T25" t="s">
        <v>6319</v>
      </c>
      <c r="U25" s="52" t="s">
        <v>854</v>
      </c>
      <c r="V25">
        <v>10</v>
      </c>
    </row>
    <row r="26" spans="1:22" x14ac:dyDescent="0.25">
      <c r="A26" t="s">
        <v>3691</v>
      </c>
      <c r="B26" t="s">
        <v>3692</v>
      </c>
      <c r="C26">
        <v>120</v>
      </c>
      <c r="D26">
        <v>4</v>
      </c>
      <c r="E26" t="s">
        <v>6320</v>
      </c>
      <c r="F26">
        <v>236</v>
      </c>
      <c r="G26">
        <v>0</v>
      </c>
      <c r="H26" t="s">
        <v>1162</v>
      </c>
      <c r="I26" t="s">
        <v>6321</v>
      </c>
      <c r="J26" t="s">
        <v>319</v>
      </c>
      <c r="K26" t="s">
        <v>23</v>
      </c>
      <c r="L26" t="s">
        <v>24</v>
      </c>
      <c r="M26" t="s">
        <v>6319</v>
      </c>
      <c r="N26" t="s">
        <v>23</v>
      </c>
      <c r="O26" t="s">
        <v>32</v>
      </c>
      <c r="P26" t="s">
        <v>26</v>
      </c>
      <c r="Q26" t="s">
        <v>33</v>
      </c>
      <c r="R26" t="s">
        <v>24</v>
      </c>
      <c r="S26" t="s">
        <v>23</v>
      </c>
      <c r="T26" t="s">
        <v>6319</v>
      </c>
      <c r="U26" s="53" t="s">
        <v>855</v>
      </c>
      <c r="V26">
        <v>10</v>
      </c>
    </row>
    <row r="27" spans="1:22" x14ac:dyDescent="0.25">
      <c r="A27" t="s">
        <v>3691</v>
      </c>
      <c r="B27" t="s">
        <v>3692</v>
      </c>
      <c r="C27">
        <v>120</v>
      </c>
      <c r="D27">
        <v>5</v>
      </c>
      <c r="E27" t="s">
        <v>6322</v>
      </c>
      <c r="F27">
        <v>295</v>
      </c>
      <c r="G27">
        <v>0</v>
      </c>
      <c r="H27" t="s">
        <v>1162</v>
      </c>
      <c r="I27" t="s">
        <v>6323</v>
      </c>
      <c r="J27" t="s">
        <v>65</v>
      </c>
      <c r="K27" t="s">
        <v>23</v>
      </c>
      <c r="L27" t="s">
        <v>24</v>
      </c>
      <c r="M27" t="s">
        <v>6319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6319</v>
      </c>
      <c r="U27" s="52" t="s">
        <v>36</v>
      </c>
      <c r="V27">
        <v>2</v>
      </c>
    </row>
    <row r="28" spans="1:22" x14ac:dyDescent="0.25">
      <c r="A28" t="s">
        <v>3691</v>
      </c>
      <c r="B28" t="s">
        <v>3692</v>
      </c>
      <c r="C28">
        <v>120</v>
      </c>
      <c r="D28">
        <v>3</v>
      </c>
      <c r="E28" t="s">
        <v>6324</v>
      </c>
      <c r="F28">
        <v>177</v>
      </c>
      <c r="G28">
        <v>0</v>
      </c>
      <c r="H28" t="s">
        <v>1162</v>
      </c>
      <c r="I28" t="s">
        <v>6325</v>
      </c>
      <c r="J28" t="s">
        <v>306</v>
      </c>
      <c r="K28" t="s">
        <v>23</v>
      </c>
      <c r="L28" t="s">
        <v>24</v>
      </c>
      <c r="M28" t="s">
        <v>6319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6319</v>
      </c>
      <c r="U28" s="53" t="s">
        <v>37</v>
      </c>
      <c r="V28">
        <v>2</v>
      </c>
    </row>
    <row r="29" spans="1:22" x14ac:dyDescent="0.25">
      <c r="A29" t="s">
        <v>3691</v>
      </c>
      <c r="B29" t="s">
        <v>3692</v>
      </c>
      <c r="C29">
        <v>120</v>
      </c>
      <c r="D29">
        <v>4</v>
      </c>
      <c r="E29" t="s">
        <v>6326</v>
      </c>
      <c r="F29">
        <v>261</v>
      </c>
      <c r="G29">
        <v>25</v>
      </c>
      <c r="H29" t="s">
        <v>1162</v>
      </c>
      <c r="I29" t="s">
        <v>6327</v>
      </c>
      <c r="J29" t="s">
        <v>304</v>
      </c>
      <c r="K29" t="s">
        <v>23</v>
      </c>
      <c r="L29" t="s">
        <v>24</v>
      </c>
      <c r="M29" t="s">
        <v>6328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6328</v>
      </c>
      <c r="U29" s="52" t="s">
        <v>254</v>
      </c>
      <c r="V29">
        <v>5</v>
      </c>
    </row>
    <row r="30" spans="1:22" x14ac:dyDescent="0.25">
      <c r="A30" t="s">
        <v>3691</v>
      </c>
      <c r="B30" t="s">
        <v>3692</v>
      </c>
      <c r="C30">
        <v>120</v>
      </c>
      <c r="D30">
        <v>4</v>
      </c>
      <c r="E30" t="s">
        <v>6329</v>
      </c>
      <c r="F30">
        <v>236</v>
      </c>
      <c r="G30">
        <v>0</v>
      </c>
      <c r="H30" t="s">
        <v>1162</v>
      </c>
      <c r="I30" t="s">
        <v>1535</v>
      </c>
      <c r="J30" t="s">
        <v>1163</v>
      </c>
      <c r="K30" t="s">
        <v>23</v>
      </c>
      <c r="L30" t="s">
        <v>24</v>
      </c>
      <c r="M30" t="s">
        <v>6328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6328</v>
      </c>
      <c r="U30" s="53" t="s">
        <v>255</v>
      </c>
      <c r="V30">
        <v>5</v>
      </c>
    </row>
    <row r="31" spans="1:22" x14ac:dyDescent="0.25">
      <c r="A31" t="s">
        <v>3691</v>
      </c>
      <c r="B31" t="s">
        <v>3692</v>
      </c>
      <c r="C31">
        <v>120</v>
      </c>
      <c r="D31">
        <v>4</v>
      </c>
      <c r="E31" t="s">
        <v>6330</v>
      </c>
      <c r="F31">
        <v>236</v>
      </c>
      <c r="G31">
        <v>0</v>
      </c>
      <c r="H31" t="s">
        <v>1162</v>
      </c>
      <c r="I31" t="s">
        <v>6331</v>
      </c>
      <c r="J31" t="s">
        <v>302</v>
      </c>
      <c r="K31" t="s">
        <v>23</v>
      </c>
      <c r="L31" t="s">
        <v>24</v>
      </c>
      <c r="M31" t="s">
        <v>6332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6332</v>
      </c>
      <c r="U31" s="52" t="s">
        <v>850</v>
      </c>
      <c r="V31">
        <v>5</v>
      </c>
    </row>
    <row r="32" spans="1:22" x14ac:dyDescent="0.25">
      <c r="A32" t="s">
        <v>3691</v>
      </c>
      <c r="B32" t="s">
        <v>3692</v>
      </c>
      <c r="C32">
        <v>100</v>
      </c>
      <c r="D32">
        <v>3</v>
      </c>
      <c r="E32" t="s">
        <v>6333</v>
      </c>
      <c r="F32">
        <v>180</v>
      </c>
      <c r="G32">
        <v>0</v>
      </c>
      <c r="H32" t="s">
        <v>1162</v>
      </c>
      <c r="I32" t="s">
        <v>6334</v>
      </c>
      <c r="J32" t="s">
        <v>329</v>
      </c>
      <c r="K32" t="s">
        <v>23</v>
      </c>
      <c r="L32" t="s">
        <v>24</v>
      </c>
      <c r="M32" t="s">
        <v>6335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6335</v>
      </c>
      <c r="U32" s="53" t="s">
        <v>851</v>
      </c>
      <c r="V32">
        <v>5</v>
      </c>
    </row>
    <row r="33" spans="1:22" x14ac:dyDescent="0.25">
      <c r="A33" t="s">
        <v>110</v>
      </c>
      <c r="B33" t="s">
        <v>146</v>
      </c>
      <c r="C33">
        <v>116</v>
      </c>
      <c r="D33">
        <v>1</v>
      </c>
      <c r="E33" t="s">
        <v>6336</v>
      </c>
      <c r="F33">
        <v>262</v>
      </c>
      <c r="G33">
        <v>0</v>
      </c>
      <c r="H33" t="s">
        <v>1162</v>
      </c>
      <c r="I33" t="s">
        <v>6337</v>
      </c>
      <c r="J33" t="s">
        <v>320</v>
      </c>
      <c r="K33" t="s">
        <v>23</v>
      </c>
      <c r="L33" t="s">
        <v>24</v>
      </c>
      <c r="M33" t="s">
        <v>6338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23</v>
      </c>
      <c r="T33" t="s">
        <v>6338</v>
      </c>
      <c r="U33" s="52" t="s">
        <v>34</v>
      </c>
      <c r="V33">
        <v>1</v>
      </c>
    </row>
    <row r="34" spans="1:22" x14ac:dyDescent="0.25">
      <c r="A34" t="s">
        <v>279</v>
      </c>
      <c r="B34" t="s">
        <v>285</v>
      </c>
      <c r="C34">
        <v>163</v>
      </c>
      <c r="D34">
        <v>1</v>
      </c>
      <c r="E34" t="s">
        <v>6336</v>
      </c>
      <c r="F34">
        <v>262</v>
      </c>
      <c r="G34">
        <v>0</v>
      </c>
      <c r="H34" t="s">
        <v>1162</v>
      </c>
      <c r="I34" t="s">
        <v>6337</v>
      </c>
      <c r="J34" t="s">
        <v>320</v>
      </c>
      <c r="K34" t="s">
        <v>23</v>
      </c>
      <c r="L34" t="s">
        <v>24</v>
      </c>
      <c r="M34" t="s">
        <v>6338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23</v>
      </c>
      <c r="T34" t="s">
        <v>6338</v>
      </c>
      <c r="U34" s="53" t="s">
        <v>35</v>
      </c>
      <c r="V34">
        <v>1</v>
      </c>
    </row>
    <row r="35" spans="1:22" x14ac:dyDescent="0.25">
      <c r="A35" t="s">
        <v>3691</v>
      </c>
      <c r="B35" t="s">
        <v>3692</v>
      </c>
      <c r="C35">
        <v>120</v>
      </c>
      <c r="D35">
        <v>1</v>
      </c>
      <c r="E35" t="s">
        <v>6336</v>
      </c>
      <c r="F35">
        <v>262</v>
      </c>
      <c r="G35">
        <v>0</v>
      </c>
      <c r="H35" t="s">
        <v>1162</v>
      </c>
      <c r="I35" t="s">
        <v>6337</v>
      </c>
      <c r="J35" t="s">
        <v>320</v>
      </c>
      <c r="K35" t="s">
        <v>23</v>
      </c>
      <c r="L35" t="s">
        <v>24</v>
      </c>
      <c r="M35" t="s">
        <v>6338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23</v>
      </c>
      <c r="T35" t="s">
        <v>6338</v>
      </c>
      <c r="U35" s="52" t="s">
        <v>279</v>
      </c>
      <c r="V35">
        <v>2</v>
      </c>
    </row>
    <row r="36" spans="1:22" x14ac:dyDescent="0.25">
      <c r="A36" t="s">
        <v>280</v>
      </c>
      <c r="B36" t="s">
        <v>286</v>
      </c>
      <c r="C36">
        <v>139</v>
      </c>
      <c r="D36">
        <v>1</v>
      </c>
      <c r="E36" t="s">
        <v>6339</v>
      </c>
      <c r="F36">
        <v>139</v>
      </c>
      <c r="G36">
        <v>0</v>
      </c>
      <c r="H36" t="s">
        <v>47</v>
      </c>
      <c r="I36" t="s">
        <v>6340</v>
      </c>
      <c r="J36" t="s">
        <v>6341</v>
      </c>
      <c r="K36" t="s">
        <v>1194</v>
      </c>
      <c r="L36" t="s">
        <v>1248</v>
      </c>
      <c r="M36" t="s">
        <v>23</v>
      </c>
      <c r="N36" t="s">
        <v>23</v>
      </c>
      <c r="O36" t="s">
        <v>24</v>
      </c>
      <c r="P36" t="s">
        <v>54</v>
      </c>
      <c r="Q36" t="s">
        <v>23</v>
      </c>
      <c r="R36" t="s">
        <v>24</v>
      </c>
      <c r="S36" t="s">
        <v>23</v>
      </c>
      <c r="T36" t="s">
        <v>6342</v>
      </c>
      <c r="U36" s="53" t="s">
        <v>285</v>
      </c>
      <c r="V36">
        <v>2</v>
      </c>
    </row>
    <row r="37" spans="1:22" x14ac:dyDescent="0.25">
      <c r="A37" t="s">
        <v>3691</v>
      </c>
      <c r="B37" t="s">
        <v>3692</v>
      </c>
      <c r="C37">
        <v>120</v>
      </c>
      <c r="D37">
        <v>3</v>
      </c>
      <c r="E37" t="s">
        <v>6343</v>
      </c>
      <c r="F37">
        <v>177</v>
      </c>
      <c r="G37">
        <v>0</v>
      </c>
      <c r="H37" t="s">
        <v>1162</v>
      </c>
      <c r="I37" t="s">
        <v>6344</v>
      </c>
      <c r="J37" t="s">
        <v>319</v>
      </c>
      <c r="K37" t="s">
        <v>23</v>
      </c>
      <c r="L37" t="s">
        <v>24</v>
      </c>
      <c r="M37" t="s">
        <v>6345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6345</v>
      </c>
      <c r="U37" s="52" t="s">
        <v>280</v>
      </c>
      <c r="V37">
        <v>2</v>
      </c>
    </row>
    <row r="38" spans="1:22" x14ac:dyDescent="0.25">
      <c r="A38" t="s">
        <v>3691</v>
      </c>
      <c r="B38" t="s">
        <v>3692</v>
      </c>
      <c r="C38">
        <v>120</v>
      </c>
      <c r="D38">
        <v>3</v>
      </c>
      <c r="E38" t="s">
        <v>6346</v>
      </c>
      <c r="F38">
        <v>177</v>
      </c>
      <c r="G38">
        <v>0</v>
      </c>
      <c r="H38" t="s">
        <v>1162</v>
      </c>
      <c r="I38" t="s">
        <v>6347</v>
      </c>
      <c r="J38" t="s">
        <v>329</v>
      </c>
      <c r="K38" t="s">
        <v>23</v>
      </c>
      <c r="L38" t="s">
        <v>24</v>
      </c>
      <c r="M38" t="s">
        <v>6348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6349</v>
      </c>
      <c r="U38" s="53" t="s">
        <v>286</v>
      </c>
      <c r="V38">
        <v>2</v>
      </c>
    </row>
    <row r="39" spans="1:22" x14ac:dyDescent="0.25">
      <c r="A39" t="s">
        <v>3691</v>
      </c>
      <c r="B39" t="s">
        <v>3692</v>
      </c>
      <c r="C39">
        <v>120</v>
      </c>
      <c r="D39">
        <v>3</v>
      </c>
      <c r="E39" t="s">
        <v>6350</v>
      </c>
      <c r="F39">
        <v>177</v>
      </c>
      <c r="G39">
        <v>0</v>
      </c>
      <c r="H39" t="s">
        <v>1162</v>
      </c>
      <c r="I39" t="s">
        <v>6351</v>
      </c>
      <c r="J39" t="s">
        <v>309</v>
      </c>
      <c r="K39" t="s">
        <v>23</v>
      </c>
      <c r="L39" t="s">
        <v>24</v>
      </c>
      <c r="M39" t="s">
        <v>6348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6348</v>
      </c>
      <c r="U39" s="52" t="s">
        <v>30</v>
      </c>
      <c r="V39">
        <v>2</v>
      </c>
    </row>
    <row r="40" spans="1:22" x14ac:dyDescent="0.25">
      <c r="A40" t="s">
        <v>46</v>
      </c>
      <c r="B40" t="s">
        <v>56</v>
      </c>
      <c r="C40">
        <v>90</v>
      </c>
      <c r="D40">
        <v>1</v>
      </c>
      <c r="E40" t="s">
        <v>6352</v>
      </c>
      <c r="F40">
        <v>171</v>
      </c>
      <c r="G40">
        <v>0</v>
      </c>
      <c r="H40" t="s">
        <v>1349</v>
      </c>
      <c r="I40" t="s">
        <v>6353</v>
      </c>
      <c r="J40" t="s">
        <v>6354</v>
      </c>
      <c r="K40" t="s">
        <v>638</v>
      </c>
      <c r="L40" t="s">
        <v>5919</v>
      </c>
      <c r="M40" t="s">
        <v>6355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6355</v>
      </c>
      <c r="U40" s="53" t="s">
        <v>31</v>
      </c>
      <c r="V40">
        <v>2</v>
      </c>
    </row>
    <row r="41" spans="1:22" x14ac:dyDescent="0.25">
      <c r="A41" t="s">
        <v>110</v>
      </c>
      <c r="B41" t="s">
        <v>1205</v>
      </c>
      <c r="C41">
        <v>90</v>
      </c>
      <c r="D41">
        <v>1</v>
      </c>
      <c r="E41" t="s">
        <v>6352</v>
      </c>
      <c r="F41">
        <v>171</v>
      </c>
      <c r="G41">
        <v>0</v>
      </c>
      <c r="H41" t="s">
        <v>1349</v>
      </c>
      <c r="I41" t="s">
        <v>6353</v>
      </c>
      <c r="J41" t="s">
        <v>6354</v>
      </c>
      <c r="K41" t="s">
        <v>638</v>
      </c>
      <c r="L41" t="s">
        <v>5919</v>
      </c>
      <c r="M41" t="s">
        <v>6355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6355</v>
      </c>
      <c r="U41" s="52" t="s">
        <v>28</v>
      </c>
      <c r="V41">
        <v>5</v>
      </c>
    </row>
    <row r="42" spans="1:22" x14ac:dyDescent="0.25">
      <c r="A42" t="s">
        <v>5153</v>
      </c>
      <c r="B42" t="s">
        <v>5154</v>
      </c>
      <c r="C42">
        <v>0</v>
      </c>
      <c r="D42">
        <v>1</v>
      </c>
      <c r="E42" t="s">
        <v>6356</v>
      </c>
      <c r="F42">
        <v>164</v>
      </c>
      <c r="G42">
        <v>0</v>
      </c>
      <c r="H42" t="s">
        <v>1162</v>
      </c>
      <c r="I42" t="s">
        <v>6357</v>
      </c>
      <c r="J42" t="s">
        <v>346</v>
      </c>
      <c r="K42" t="s">
        <v>23</v>
      </c>
      <c r="L42" t="s">
        <v>24</v>
      </c>
      <c r="M42" t="s">
        <v>6358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23</v>
      </c>
      <c r="T42" t="s">
        <v>6359</v>
      </c>
      <c r="U42" s="53" t="s">
        <v>29</v>
      </c>
      <c r="V42">
        <v>5</v>
      </c>
    </row>
    <row r="43" spans="1:22" x14ac:dyDescent="0.25">
      <c r="A43" t="s">
        <v>110</v>
      </c>
      <c r="B43" t="s">
        <v>146</v>
      </c>
      <c r="C43">
        <v>120</v>
      </c>
      <c r="D43">
        <v>1</v>
      </c>
      <c r="E43" t="s">
        <v>6356</v>
      </c>
      <c r="F43">
        <v>164</v>
      </c>
      <c r="G43">
        <v>0</v>
      </c>
      <c r="H43" t="s">
        <v>1162</v>
      </c>
      <c r="I43" t="s">
        <v>6357</v>
      </c>
      <c r="J43" t="s">
        <v>346</v>
      </c>
      <c r="K43" t="s">
        <v>23</v>
      </c>
      <c r="L43" t="s">
        <v>24</v>
      </c>
      <c r="M43" t="s">
        <v>6358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6359</v>
      </c>
      <c r="U43" s="52" t="s">
        <v>20</v>
      </c>
      <c r="V43">
        <v>5</v>
      </c>
    </row>
    <row r="44" spans="1:22" x14ac:dyDescent="0.25">
      <c r="A44" t="s">
        <v>3691</v>
      </c>
      <c r="B44" t="s">
        <v>3692</v>
      </c>
      <c r="C44">
        <v>120</v>
      </c>
      <c r="D44">
        <v>1</v>
      </c>
      <c r="E44" t="s">
        <v>6356</v>
      </c>
      <c r="F44">
        <v>164</v>
      </c>
      <c r="G44">
        <v>0</v>
      </c>
      <c r="H44" t="s">
        <v>1162</v>
      </c>
      <c r="I44" t="s">
        <v>6357</v>
      </c>
      <c r="J44" t="s">
        <v>346</v>
      </c>
      <c r="K44" t="s">
        <v>23</v>
      </c>
      <c r="L44" t="s">
        <v>24</v>
      </c>
      <c r="M44" t="s">
        <v>6358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6359</v>
      </c>
      <c r="U44" s="53" t="s">
        <v>21</v>
      </c>
      <c r="V44">
        <v>5</v>
      </c>
    </row>
    <row r="45" spans="1:22" x14ac:dyDescent="0.25">
      <c r="A45" t="s">
        <v>115</v>
      </c>
      <c r="B45" t="s">
        <v>116</v>
      </c>
      <c r="C45">
        <v>27.5</v>
      </c>
      <c r="D45">
        <v>4</v>
      </c>
      <c r="E45" t="s">
        <v>6360</v>
      </c>
      <c r="F45">
        <v>145.6</v>
      </c>
      <c r="G45">
        <v>7</v>
      </c>
      <c r="H45" t="s">
        <v>1247</v>
      </c>
      <c r="I45" t="s">
        <v>6361</v>
      </c>
      <c r="J45" t="s">
        <v>6362</v>
      </c>
      <c r="K45" t="s">
        <v>1228</v>
      </c>
      <c r="L45" t="s">
        <v>24</v>
      </c>
      <c r="M45" t="s">
        <v>23</v>
      </c>
      <c r="N45" t="s">
        <v>23</v>
      </c>
      <c r="O45" t="s">
        <v>48</v>
      </c>
      <c r="P45" t="s">
        <v>49</v>
      </c>
      <c r="Q45" t="s">
        <v>23</v>
      </c>
      <c r="R45" t="s">
        <v>24</v>
      </c>
      <c r="S45" t="s">
        <v>23</v>
      </c>
      <c r="T45" t="s">
        <v>6363</v>
      </c>
      <c r="U45" s="52" t="s">
        <v>115</v>
      </c>
      <c r="V45">
        <v>55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6364</v>
      </c>
      <c r="F46">
        <v>283</v>
      </c>
      <c r="G46">
        <v>0</v>
      </c>
      <c r="H46" t="s">
        <v>1162</v>
      </c>
      <c r="I46" t="s">
        <v>6365</v>
      </c>
      <c r="J46" t="s">
        <v>328</v>
      </c>
      <c r="K46" t="s">
        <v>23</v>
      </c>
      <c r="L46" t="s">
        <v>24</v>
      </c>
      <c r="M46" t="s">
        <v>6363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6366</v>
      </c>
      <c r="U46" s="53" t="s">
        <v>116</v>
      </c>
      <c r="V46">
        <v>55</v>
      </c>
    </row>
    <row r="47" spans="1:22" x14ac:dyDescent="0.25">
      <c r="A47" t="s">
        <v>3691</v>
      </c>
      <c r="B47" t="s">
        <v>3692</v>
      </c>
      <c r="C47">
        <v>120</v>
      </c>
      <c r="D47">
        <v>1</v>
      </c>
      <c r="E47" t="s">
        <v>6364</v>
      </c>
      <c r="F47">
        <v>283</v>
      </c>
      <c r="G47">
        <v>0</v>
      </c>
      <c r="H47" t="s">
        <v>1162</v>
      </c>
      <c r="I47" t="s">
        <v>6365</v>
      </c>
      <c r="J47" t="s">
        <v>328</v>
      </c>
      <c r="K47" t="s">
        <v>23</v>
      </c>
      <c r="L47" t="s">
        <v>24</v>
      </c>
      <c r="M47" t="s">
        <v>6363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23</v>
      </c>
      <c r="T47" t="s">
        <v>6366</v>
      </c>
      <c r="U47" s="52" t="s">
        <v>51</v>
      </c>
      <c r="V47">
        <v>7</v>
      </c>
    </row>
    <row r="48" spans="1:22" x14ac:dyDescent="0.25">
      <c r="A48" t="s">
        <v>5153</v>
      </c>
      <c r="B48" t="s">
        <v>5154</v>
      </c>
      <c r="C48">
        <v>0</v>
      </c>
      <c r="D48">
        <v>1</v>
      </c>
      <c r="E48" t="s">
        <v>6367</v>
      </c>
      <c r="F48">
        <v>129</v>
      </c>
      <c r="G48">
        <v>29</v>
      </c>
      <c r="H48" t="s">
        <v>1162</v>
      </c>
      <c r="I48" t="s">
        <v>6368</v>
      </c>
      <c r="J48" t="s">
        <v>313</v>
      </c>
      <c r="K48" t="s">
        <v>23</v>
      </c>
      <c r="L48" t="s">
        <v>24</v>
      </c>
      <c r="M48" t="s">
        <v>6369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23</v>
      </c>
      <c r="T48" t="s">
        <v>6370</v>
      </c>
      <c r="U48" s="53" t="s">
        <v>52</v>
      </c>
      <c r="V48">
        <v>7</v>
      </c>
    </row>
    <row r="49" spans="1:22" x14ac:dyDescent="0.25">
      <c r="A49" t="s">
        <v>46</v>
      </c>
      <c r="B49" t="s">
        <v>56</v>
      </c>
      <c r="C49">
        <v>120</v>
      </c>
      <c r="D49">
        <v>1</v>
      </c>
      <c r="E49" t="s">
        <v>6367</v>
      </c>
      <c r="F49">
        <v>129</v>
      </c>
      <c r="G49">
        <v>29</v>
      </c>
      <c r="H49" t="s">
        <v>1162</v>
      </c>
      <c r="I49" t="s">
        <v>6368</v>
      </c>
      <c r="J49" t="s">
        <v>313</v>
      </c>
      <c r="K49" t="s">
        <v>23</v>
      </c>
      <c r="L49" t="s">
        <v>24</v>
      </c>
      <c r="M49" t="s">
        <v>6369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23</v>
      </c>
      <c r="T49" t="s">
        <v>6370</v>
      </c>
      <c r="U49" s="52" t="s">
        <v>5153</v>
      </c>
      <c r="V49">
        <v>18</v>
      </c>
    </row>
    <row r="50" spans="1:22" x14ac:dyDescent="0.25">
      <c r="A50" t="s">
        <v>3691</v>
      </c>
      <c r="B50" t="s">
        <v>3692</v>
      </c>
      <c r="C50">
        <v>120</v>
      </c>
      <c r="D50">
        <v>3</v>
      </c>
      <c r="E50" t="s">
        <v>6371</v>
      </c>
      <c r="F50">
        <v>189</v>
      </c>
      <c r="G50">
        <v>0</v>
      </c>
      <c r="H50" t="s">
        <v>1162</v>
      </c>
      <c r="I50" t="s">
        <v>6372</v>
      </c>
      <c r="J50" t="s">
        <v>312</v>
      </c>
      <c r="K50" t="s">
        <v>23</v>
      </c>
      <c r="L50" t="s">
        <v>24</v>
      </c>
      <c r="M50" t="s">
        <v>6373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23</v>
      </c>
      <c r="T50" t="s">
        <v>6373</v>
      </c>
      <c r="U50" s="53" t="s">
        <v>5154</v>
      </c>
      <c r="V50">
        <v>18</v>
      </c>
    </row>
    <row r="51" spans="1:22" x14ac:dyDescent="0.25">
      <c r="A51" t="s">
        <v>3691</v>
      </c>
      <c r="B51" t="s">
        <v>3692</v>
      </c>
      <c r="C51">
        <v>120</v>
      </c>
      <c r="D51">
        <v>2</v>
      </c>
      <c r="E51" t="s">
        <v>6374</v>
      </c>
      <c r="F51">
        <v>132</v>
      </c>
      <c r="G51">
        <v>6</v>
      </c>
      <c r="H51" t="s">
        <v>1162</v>
      </c>
      <c r="I51" t="s">
        <v>6375</v>
      </c>
      <c r="J51" t="s">
        <v>302</v>
      </c>
      <c r="K51" t="s">
        <v>23</v>
      </c>
      <c r="L51" t="s">
        <v>24</v>
      </c>
      <c r="M51" t="s">
        <v>6376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6376</v>
      </c>
      <c r="U51" s="52" t="s">
        <v>142</v>
      </c>
      <c r="V51">
        <v>2</v>
      </c>
    </row>
    <row r="52" spans="1:22" x14ac:dyDescent="0.25">
      <c r="A52" t="s">
        <v>5153</v>
      </c>
      <c r="B52" t="s">
        <v>5154</v>
      </c>
      <c r="C52">
        <v>0</v>
      </c>
      <c r="D52">
        <v>1</v>
      </c>
      <c r="E52" t="s">
        <v>6377</v>
      </c>
      <c r="F52">
        <v>106</v>
      </c>
      <c r="G52">
        <v>6</v>
      </c>
      <c r="H52" t="s">
        <v>1162</v>
      </c>
      <c r="I52" t="s">
        <v>6378</v>
      </c>
      <c r="J52" t="s">
        <v>346</v>
      </c>
      <c r="K52" t="s">
        <v>23</v>
      </c>
      <c r="L52" t="s">
        <v>24</v>
      </c>
      <c r="M52" t="s">
        <v>6379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6379</v>
      </c>
      <c r="U52" s="53" t="s">
        <v>4657</v>
      </c>
      <c r="V52">
        <v>2</v>
      </c>
    </row>
    <row r="53" spans="1:22" x14ac:dyDescent="0.25">
      <c r="A53" t="s">
        <v>46</v>
      </c>
      <c r="B53" t="s">
        <v>56</v>
      </c>
      <c r="C53">
        <v>120</v>
      </c>
      <c r="D53">
        <v>1</v>
      </c>
      <c r="E53" t="s">
        <v>6377</v>
      </c>
      <c r="F53">
        <v>106</v>
      </c>
      <c r="G53">
        <v>6</v>
      </c>
      <c r="H53" t="s">
        <v>1162</v>
      </c>
      <c r="I53" t="s">
        <v>6378</v>
      </c>
      <c r="J53" t="s">
        <v>346</v>
      </c>
      <c r="K53" t="s">
        <v>23</v>
      </c>
      <c r="L53" t="s">
        <v>24</v>
      </c>
      <c r="M53" t="s">
        <v>6379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6379</v>
      </c>
      <c r="U53" s="52" t="s">
        <v>3653</v>
      </c>
      <c r="V53">
        <v>2</v>
      </c>
    </row>
    <row r="54" spans="1:22" x14ac:dyDescent="0.25">
      <c r="A54" t="s">
        <v>139</v>
      </c>
      <c r="B54" t="s">
        <v>4236</v>
      </c>
      <c r="C54">
        <v>76</v>
      </c>
      <c r="D54">
        <v>1</v>
      </c>
      <c r="E54" t="s">
        <v>6380</v>
      </c>
      <c r="F54">
        <v>83</v>
      </c>
      <c r="G54">
        <v>7</v>
      </c>
      <c r="H54" t="s">
        <v>684</v>
      </c>
      <c r="I54" t="s">
        <v>6381</v>
      </c>
      <c r="J54" t="s">
        <v>6382</v>
      </c>
      <c r="K54" t="s">
        <v>6383</v>
      </c>
      <c r="L54" t="s">
        <v>6384</v>
      </c>
      <c r="M54" t="s">
        <v>6385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23</v>
      </c>
      <c r="T54" t="s">
        <v>6385</v>
      </c>
      <c r="U54" s="53" t="s">
        <v>158</v>
      </c>
      <c r="V54">
        <v>2</v>
      </c>
    </row>
    <row r="55" spans="1:22" x14ac:dyDescent="0.25">
      <c r="A55" t="s">
        <v>280</v>
      </c>
      <c r="B55" t="s">
        <v>286</v>
      </c>
      <c r="C55">
        <v>162</v>
      </c>
      <c r="D55">
        <v>1</v>
      </c>
      <c r="E55" t="s">
        <v>6386</v>
      </c>
      <c r="F55">
        <v>199</v>
      </c>
      <c r="G55">
        <v>0</v>
      </c>
      <c r="H55" t="s">
        <v>1162</v>
      </c>
      <c r="I55" t="s">
        <v>6387</v>
      </c>
      <c r="J55" t="s">
        <v>310</v>
      </c>
      <c r="K55" t="s">
        <v>23</v>
      </c>
      <c r="L55" t="s">
        <v>24</v>
      </c>
      <c r="M55" t="s">
        <v>6388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6388</v>
      </c>
      <c r="U55" s="52" t="s">
        <v>1309</v>
      </c>
      <c r="V55">
        <v>510</v>
      </c>
    </row>
    <row r="56" spans="1:22" x14ac:dyDescent="0.25">
      <c r="A56" t="s">
        <v>110</v>
      </c>
      <c r="B56" t="s">
        <v>146</v>
      </c>
      <c r="C56">
        <v>117</v>
      </c>
      <c r="D56">
        <v>1</v>
      </c>
      <c r="E56" t="s">
        <v>6386</v>
      </c>
      <c r="F56">
        <v>199</v>
      </c>
      <c r="G56">
        <v>0</v>
      </c>
      <c r="H56" t="s">
        <v>1162</v>
      </c>
      <c r="I56" t="s">
        <v>6387</v>
      </c>
      <c r="J56" t="s">
        <v>310</v>
      </c>
      <c r="K56" t="s">
        <v>23</v>
      </c>
      <c r="L56" t="s">
        <v>24</v>
      </c>
      <c r="M56" t="s">
        <v>6388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6388</v>
      </c>
    </row>
    <row r="57" spans="1:22" x14ac:dyDescent="0.25">
      <c r="A57" t="s">
        <v>3691</v>
      </c>
      <c r="B57" t="s">
        <v>3692</v>
      </c>
      <c r="C57">
        <v>120</v>
      </c>
      <c r="D57">
        <v>5</v>
      </c>
      <c r="E57" t="s">
        <v>6389</v>
      </c>
      <c r="F57">
        <v>310</v>
      </c>
      <c r="G57">
        <v>0</v>
      </c>
      <c r="H57" t="s">
        <v>1162</v>
      </c>
      <c r="I57" t="s">
        <v>6390</v>
      </c>
      <c r="J57" t="s">
        <v>302</v>
      </c>
      <c r="K57" t="s">
        <v>23</v>
      </c>
      <c r="L57" t="s">
        <v>24</v>
      </c>
      <c r="M57" t="s">
        <v>6391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6391</v>
      </c>
    </row>
    <row r="58" spans="1:22" x14ac:dyDescent="0.25">
      <c r="A58" t="s">
        <v>36</v>
      </c>
      <c r="B58" t="s">
        <v>37</v>
      </c>
      <c r="C58">
        <v>65</v>
      </c>
      <c r="D58">
        <v>1</v>
      </c>
      <c r="E58" t="s">
        <v>6392</v>
      </c>
      <c r="F58">
        <v>120</v>
      </c>
      <c r="G58">
        <v>20</v>
      </c>
      <c r="H58" t="s">
        <v>47</v>
      </c>
      <c r="I58" t="s">
        <v>6393</v>
      </c>
      <c r="J58" t="s">
        <v>6394</v>
      </c>
      <c r="K58" t="s">
        <v>1216</v>
      </c>
      <c r="L58" t="s">
        <v>6395</v>
      </c>
      <c r="M58" t="s">
        <v>6396</v>
      </c>
      <c r="N58" t="s">
        <v>1338</v>
      </c>
      <c r="O58" t="s">
        <v>1222</v>
      </c>
      <c r="P58" t="s">
        <v>1190</v>
      </c>
      <c r="Q58" t="s">
        <v>1191</v>
      </c>
      <c r="R58" t="s">
        <v>24</v>
      </c>
      <c r="S58" t="s">
        <v>23</v>
      </c>
      <c r="T58" t="s">
        <v>6397</v>
      </c>
    </row>
    <row r="59" spans="1:22" x14ac:dyDescent="0.25">
      <c r="A59" t="s">
        <v>46</v>
      </c>
      <c r="B59" t="s">
        <v>56</v>
      </c>
      <c r="C59">
        <v>100</v>
      </c>
      <c r="D59">
        <v>1</v>
      </c>
      <c r="E59" t="s">
        <v>6392</v>
      </c>
      <c r="F59">
        <v>120</v>
      </c>
      <c r="G59">
        <v>20</v>
      </c>
      <c r="H59" t="s">
        <v>47</v>
      </c>
      <c r="I59" t="s">
        <v>6393</v>
      </c>
      <c r="J59" t="s">
        <v>6394</v>
      </c>
      <c r="K59" t="s">
        <v>1216</v>
      </c>
      <c r="L59" t="s">
        <v>6395</v>
      </c>
      <c r="M59" t="s">
        <v>6396</v>
      </c>
      <c r="N59" t="s">
        <v>1338</v>
      </c>
      <c r="O59" t="s">
        <v>1222</v>
      </c>
      <c r="P59" t="s">
        <v>1190</v>
      </c>
      <c r="Q59" t="s">
        <v>1191</v>
      </c>
      <c r="R59" t="s">
        <v>24</v>
      </c>
      <c r="S59" t="s">
        <v>23</v>
      </c>
      <c r="T59" t="s">
        <v>6397</v>
      </c>
    </row>
    <row r="60" spans="1:22" x14ac:dyDescent="0.25">
      <c r="A60" t="s">
        <v>44</v>
      </c>
      <c r="B60" t="s">
        <v>45</v>
      </c>
      <c r="C60">
        <v>60</v>
      </c>
      <c r="D60">
        <v>1</v>
      </c>
      <c r="E60" t="s">
        <v>6398</v>
      </c>
      <c r="F60">
        <v>130</v>
      </c>
      <c r="G60">
        <v>30</v>
      </c>
      <c r="H60" t="s">
        <v>47</v>
      </c>
      <c r="I60" t="s">
        <v>6399</v>
      </c>
      <c r="J60" t="s">
        <v>6400</v>
      </c>
      <c r="K60" t="s">
        <v>4853</v>
      </c>
      <c r="L60" t="s">
        <v>6401</v>
      </c>
      <c r="M60" t="s">
        <v>6402</v>
      </c>
      <c r="N60" t="s">
        <v>1338</v>
      </c>
      <c r="O60" t="s">
        <v>1189</v>
      </c>
      <c r="P60" t="s">
        <v>1190</v>
      </c>
      <c r="Q60" t="s">
        <v>27</v>
      </c>
      <c r="R60" t="s">
        <v>24</v>
      </c>
      <c r="S60" t="s">
        <v>23</v>
      </c>
      <c r="T60" t="s">
        <v>6402</v>
      </c>
    </row>
    <row r="61" spans="1:22" x14ac:dyDescent="0.25">
      <c r="A61" t="s">
        <v>46</v>
      </c>
      <c r="B61" t="s">
        <v>56</v>
      </c>
      <c r="C61">
        <v>100</v>
      </c>
      <c r="D61">
        <v>1</v>
      </c>
      <c r="E61" t="s">
        <v>6398</v>
      </c>
      <c r="F61">
        <v>130</v>
      </c>
      <c r="G61">
        <v>30</v>
      </c>
      <c r="H61" t="s">
        <v>47</v>
      </c>
      <c r="I61" t="s">
        <v>6399</v>
      </c>
      <c r="J61" t="s">
        <v>6400</v>
      </c>
      <c r="K61" t="s">
        <v>4853</v>
      </c>
      <c r="L61" t="s">
        <v>6401</v>
      </c>
      <c r="M61" t="s">
        <v>6402</v>
      </c>
      <c r="N61" t="s">
        <v>1338</v>
      </c>
      <c r="O61" t="s">
        <v>1189</v>
      </c>
      <c r="P61" t="s">
        <v>1190</v>
      </c>
      <c r="Q61" t="s">
        <v>27</v>
      </c>
      <c r="R61" t="s">
        <v>24</v>
      </c>
      <c r="S61" t="s">
        <v>23</v>
      </c>
      <c r="T61" t="s">
        <v>6402</v>
      </c>
    </row>
    <row r="62" spans="1:22" x14ac:dyDescent="0.25">
      <c r="A62" t="s">
        <v>3691</v>
      </c>
      <c r="B62" t="s">
        <v>3692</v>
      </c>
      <c r="C62">
        <v>120</v>
      </c>
      <c r="D62">
        <v>3</v>
      </c>
      <c r="E62" t="s">
        <v>6403</v>
      </c>
      <c r="F62">
        <v>186</v>
      </c>
      <c r="G62">
        <v>0</v>
      </c>
      <c r="H62" t="s">
        <v>1162</v>
      </c>
      <c r="I62" t="s">
        <v>6404</v>
      </c>
      <c r="J62" t="s">
        <v>329</v>
      </c>
      <c r="K62" t="s">
        <v>23</v>
      </c>
      <c r="L62" t="s">
        <v>24</v>
      </c>
      <c r="M62" t="s">
        <v>6405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6405</v>
      </c>
    </row>
    <row r="63" spans="1:22" x14ac:dyDescent="0.25">
      <c r="A63" t="s">
        <v>42</v>
      </c>
      <c r="B63" t="s">
        <v>43</v>
      </c>
      <c r="C63">
        <v>50</v>
      </c>
      <c r="D63">
        <v>1</v>
      </c>
      <c r="E63" t="s">
        <v>6406</v>
      </c>
      <c r="F63">
        <v>130</v>
      </c>
      <c r="G63">
        <v>30</v>
      </c>
      <c r="H63" t="s">
        <v>47</v>
      </c>
      <c r="I63" t="s">
        <v>6407</v>
      </c>
      <c r="J63" t="s">
        <v>6408</v>
      </c>
      <c r="K63" t="s">
        <v>6409</v>
      </c>
      <c r="L63" t="s">
        <v>6410</v>
      </c>
      <c r="M63" t="s">
        <v>6411</v>
      </c>
      <c r="N63" t="s">
        <v>1338</v>
      </c>
      <c r="O63" t="s">
        <v>1189</v>
      </c>
      <c r="P63" t="s">
        <v>1190</v>
      </c>
      <c r="Q63" t="s">
        <v>27</v>
      </c>
      <c r="R63" t="s">
        <v>24</v>
      </c>
      <c r="S63" t="s">
        <v>23</v>
      </c>
      <c r="T63" t="s">
        <v>6411</v>
      </c>
    </row>
    <row r="64" spans="1:22" x14ac:dyDescent="0.25">
      <c r="A64" t="s">
        <v>254</v>
      </c>
      <c r="B64" t="s">
        <v>255</v>
      </c>
      <c r="C64">
        <v>100</v>
      </c>
      <c r="D64">
        <v>1</v>
      </c>
      <c r="E64" t="s">
        <v>6406</v>
      </c>
      <c r="F64">
        <v>130</v>
      </c>
      <c r="G64">
        <v>30</v>
      </c>
      <c r="H64" t="s">
        <v>47</v>
      </c>
      <c r="I64" t="s">
        <v>6407</v>
      </c>
      <c r="J64" t="s">
        <v>6408</v>
      </c>
      <c r="K64" t="s">
        <v>6409</v>
      </c>
      <c r="L64" t="s">
        <v>6410</v>
      </c>
      <c r="M64" t="s">
        <v>6411</v>
      </c>
      <c r="N64" t="s">
        <v>1338</v>
      </c>
      <c r="O64" t="s">
        <v>1189</v>
      </c>
      <c r="P64" t="s">
        <v>1190</v>
      </c>
      <c r="Q64" t="s">
        <v>27</v>
      </c>
      <c r="R64" t="s">
        <v>24</v>
      </c>
      <c r="S64" t="s">
        <v>23</v>
      </c>
      <c r="T64" t="s">
        <v>6411</v>
      </c>
    </row>
    <row r="65" spans="1:20" x14ac:dyDescent="0.25">
      <c r="A65" t="s">
        <v>42</v>
      </c>
      <c r="B65" t="s">
        <v>43</v>
      </c>
      <c r="C65">
        <v>50</v>
      </c>
      <c r="D65">
        <v>1</v>
      </c>
      <c r="E65" t="s">
        <v>6412</v>
      </c>
      <c r="F65">
        <v>130</v>
      </c>
      <c r="G65">
        <v>30</v>
      </c>
      <c r="H65" t="s">
        <v>47</v>
      </c>
      <c r="I65" t="s">
        <v>6413</v>
      </c>
      <c r="J65" t="s">
        <v>6414</v>
      </c>
      <c r="K65" t="s">
        <v>6415</v>
      </c>
      <c r="L65" t="s">
        <v>6416</v>
      </c>
      <c r="M65" t="s">
        <v>6417</v>
      </c>
      <c r="N65" t="s">
        <v>1338</v>
      </c>
      <c r="O65" t="s">
        <v>1189</v>
      </c>
      <c r="P65" t="s">
        <v>1190</v>
      </c>
      <c r="Q65" t="s">
        <v>27</v>
      </c>
      <c r="R65" t="s">
        <v>24</v>
      </c>
      <c r="S65" t="s">
        <v>23</v>
      </c>
      <c r="T65" t="s">
        <v>6417</v>
      </c>
    </row>
    <row r="66" spans="1:20" x14ac:dyDescent="0.25">
      <c r="A66" t="s">
        <v>46</v>
      </c>
      <c r="B66" t="s">
        <v>56</v>
      </c>
      <c r="C66">
        <v>100</v>
      </c>
      <c r="D66">
        <v>1</v>
      </c>
      <c r="E66" t="s">
        <v>6412</v>
      </c>
      <c r="F66">
        <v>130</v>
      </c>
      <c r="G66">
        <v>30</v>
      </c>
      <c r="H66" t="s">
        <v>47</v>
      </c>
      <c r="I66" t="s">
        <v>6413</v>
      </c>
      <c r="J66" t="s">
        <v>6414</v>
      </c>
      <c r="K66" t="s">
        <v>6415</v>
      </c>
      <c r="L66" t="s">
        <v>6416</v>
      </c>
      <c r="M66" t="s">
        <v>6417</v>
      </c>
      <c r="N66" t="s">
        <v>1338</v>
      </c>
      <c r="O66" t="s">
        <v>1189</v>
      </c>
      <c r="P66" t="s">
        <v>1190</v>
      </c>
      <c r="Q66" t="s">
        <v>27</v>
      </c>
      <c r="R66" t="s">
        <v>24</v>
      </c>
      <c r="S66" t="s">
        <v>23</v>
      </c>
      <c r="T66" t="s">
        <v>6417</v>
      </c>
    </row>
    <row r="67" spans="1:20" x14ac:dyDescent="0.25">
      <c r="A67" t="s">
        <v>44</v>
      </c>
      <c r="B67" t="s">
        <v>45</v>
      </c>
      <c r="C67">
        <v>60</v>
      </c>
      <c r="D67">
        <v>1</v>
      </c>
      <c r="E67" t="s">
        <v>6418</v>
      </c>
      <c r="F67">
        <v>130</v>
      </c>
      <c r="G67">
        <v>30</v>
      </c>
      <c r="H67" t="s">
        <v>47</v>
      </c>
      <c r="I67" t="s">
        <v>6419</v>
      </c>
      <c r="J67" t="s">
        <v>6420</v>
      </c>
      <c r="K67" t="s">
        <v>6142</v>
      </c>
      <c r="L67" t="s">
        <v>6421</v>
      </c>
      <c r="M67" t="s">
        <v>6417</v>
      </c>
      <c r="N67" t="s">
        <v>1338</v>
      </c>
      <c r="O67" t="s">
        <v>1189</v>
      </c>
      <c r="P67" t="s">
        <v>1190</v>
      </c>
      <c r="Q67" t="s">
        <v>27</v>
      </c>
      <c r="R67" t="s">
        <v>24</v>
      </c>
      <c r="S67" t="s">
        <v>23</v>
      </c>
      <c r="T67" t="s">
        <v>6417</v>
      </c>
    </row>
    <row r="68" spans="1:20" x14ac:dyDescent="0.25">
      <c r="A68" t="s">
        <v>46</v>
      </c>
      <c r="B68" t="s">
        <v>56</v>
      </c>
      <c r="C68">
        <v>100</v>
      </c>
      <c r="D68">
        <v>1</v>
      </c>
      <c r="E68" t="s">
        <v>6418</v>
      </c>
      <c r="F68">
        <v>130</v>
      </c>
      <c r="G68">
        <v>30</v>
      </c>
      <c r="H68" t="s">
        <v>47</v>
      </c>
      <c r="I68" t="s">
        <v>6419</v>
      </c>
      <c r="J68" t="s">
        <v>6420</v>
      </c>
      <c r="K68" t="s">
        <v>6142</v>
      </c>
      <c r="L68" t="s">
        <v>6421</v>
      </c>
      <c r="M68" t="s">
        <v>6417</v>
      </c>
      <c r="N68" t="s">
        <v>1338</v>
      </c>
      <c r="O68" t="s">
        <v>1189</v>
      </c>
      <c r="P68" t="s">
        <v>1190</v>
      </c>
      <c r="Q68" t="s">
        <v>27</v>
      </c>
      <c r="R68" t="s">
        <v>24</v>
      </c>
      <c r="S68" t="s">
        <v>23</v>
      </c>
      <c r="T68" t="s">
        <v>6417</v>
      </c>
    </row>
    <row r="69" spans="1:20" x14ac:dyDescent="0.25">
      <c r="A69" t="s">
        <v>42</v>
      </c>
      <c r="B69" t="s">
        <v>43</v>
      </c>
      <c r="C69">
        <v>50</v>
      </c>
      <c r="D69">
        <v>1</v>
      </c>
      <c r="E69" t="s">
        <v>6422</v>
      </c>
      <c r="F69">
        <v>120</v>
      </c>
      <c r="G69">
        <v>20</v>
      </c>
      <c r="H69" t="s">
        <v>47</v>
      </c>
      <c r="I69" t="s">
        <v>6423</v>
      </c>
      <c r="J69" t="s">
        <v>6424</v>
      </c>
      <c r="K69" t="s">
        <v>6425</v>
      </c>
      <c r="L69" t="s">
        <v>6426</v>
      </c>
      <c r="M69" t="s">
        <v>6427</v>
      </c>
      <c r="N69" t="s">
        <v>1338</v>
      </c>
      <c r="O69" t="s">
        <v>1222</v>
      </c>
      <c r="P69" t="s">
        <v>1190</v>
      </c>
      <c r="Q69" t="s">
        <v>1191</v>
      </c>
      <c r="R69" t="s">
        <v>24</v>
      </c>
      <c r="S69" t="s">
        <v>23</v>
      </c>
      <c r="T69" t="s">
        <v>6428</v>
      </c>
    </row>
    <row r="70" spans="1:20" x14ac:dyDescent="0.25">
      <c r="A70" t="s">
        <v>46</v>
      </c>
      <c r="B70" t="s">
        <v>56</v>
      </c>
      <c r="C70">
        <v>100</v>
      </c>
      <c r="D70">
        <v>1</v>
      </c>
      <c r="E70" t="s">
        <v>6422</v>
      </c>
      <c r="F70">
        <v>120</v>
      </c>
      <c r="G70">
        <v>20</v>
      </c>
      <c r="H70" t="s">
        <v>47</v>
      </c>
      <c r="I70" t="s">
        <v>6423</v>
      </c>
      <c r="J70" t="s">
        <v>6424</v>
      </c>
      <c r="K70" t="s">
        <v>6425</v>
      </c>
      <c r="L70" t="s">
        <v>6426</v>
      </c>
      <c r="M70" t="s">
        <v>6427</v>
      </c>
      <c r="N70" t="s">
        <v>1338</v>
      </c>
      <c r="O70" t="s">
        <v>1222</v>
      </c>
      <c r="P70" t="s">
        <v>1190</v>
      </c>
      <c r="Q70" t="s">
        <v>1191</v>
      </c>
      <c r="R70" t="s">
        <v>24</v>
      </c>
      <c r="S70" t="s">
        <v>23</v>
      </c>
      <c r="T70" t="s">
        <v>6428</v>
      </c>
    </row>
    <row r="71" spans="1:20" x14ac:dyDescent="0.25">
      <c r="A71" t="s">
        <v>44</v>
      </c>
      <c r="B71" t="s">
        <v>45</v>
      </c>
      <c r="C71">
        <v>60</v>
      </c>
      <c r="D71">
        <v>2</v>
      </c>
      <c r="E71" t="s">
        <v>6429</v>
      </c>
      <c r="F71">
        <v>330</v>
      </c>
      <c r="G71">
        <v>30</v>
      </c>
      <c r="H71" t="s">
        <v>47</v>
      </c>
      <c r="I71" t="s">
        <v>6430</v>
      </c>
      <c r="J71" t="s">
        <v>6431</v>
      </c>
      <c r="K71" t="s">
        <v>1330</v>
      </c>
      <c r="L71" t="s">
        <v>6432</v>
      </c>
      <c r="M71" t="s">
        <v>6433</v>
      </c>
      <c r="N71" t="s">
        <v>1338</v>
      </c>
      <c r="O71" t="s">
        <v>1189</v>
      </c>
      <c r="P71" t="s">
        <v>1190</v>
      </c>
      <c r="Q71" t="s">
        <v>27</v>
      </c>
      <c r="R71" t="s">
        <v>24</v>
      </c>
      <c r="S71" t="s">
        <v>23</v>
      </c>
      <c r="T71" t="s">
        <v>6433</v>
      </c>
    </row>
    <row r="72" spans="1:20" x14ac:dyDescent="0.25">
      <c r="A72" t="s">
        <v>42</v>
      </c>
      <c r="B72" t="s">
        <v>43</v>
      </c>
      <c r="C72">
        <v>50</v>
      </c>
      <c r="D72">
        <v>1</v>
      </c>
      <c r="E72" t="s">
        <v>6429</v>
      </c>
      <c r="F72">
        <v>330</v>
      </c>
      <c r="G72">
        <v>30</v>
      </c>
      <c r="H72" t="s">
        <v>47</v>
      </c>
      <c r="I72" t="s">
        <v>6430</v>
      </c>
      <c r="J72" t="s">
        <v>6431</v>
      </c>
      <c r="K72" t="s">
        <v>1330</v>
      </c>
      <c r="L72" t="s">
        <v>6432</v>
      </c>
      <c r="M72" t="s">
        <v>6433</v>
      </c>
      <c r="N72" t="s">
        <v>1338</v>
      </c>
      <c r="O72" t="s">
        <v>1189</v>
      </c>
      <c r="P72" t="s">
        <v>1190</v>
      </c>
      <c r="Q72" t="s">
        <v>27</v>
      </c>
      <c r="R72" t="s">
        <v>24</v>
      </c>
      <c r="S72" t="s">
        <v>23</v>
      </c>
      <c r="T72" t="s">
        <v>6433</v>
      </c>
    </row>
    <row r="73" spans="1:20" x14ac:dyDescent="0.25">
      <c r="A73" t="s">
        <v>46</v>
      </c>
      <c r="B73" t="s">
        <v>56</v>
      </c>
      <c r="C73">
        <v>100</v>
      </c>
      <c r="D73">
        <v>3</v>
      </c>
      <c r="E73" t="s">
        <v>6429</v>
      </c>
      <c r="F73">
        <v>330</v>
      </c>
      <c r="G73">
        <v>30</v>
      </c>
      <c r="H73" t="s">
        <v>47</v>
      </c>
      <c r="I73" t="s">
        <v>6430</v>
      </c>
      <c r="J73" t="s">
        <v>6431</v>
      </c>
      <c r="K73" t="s">
        <v>1330</v>
      </c>
      <c r="L73" t="s">
        <v>6432</v>
      </c>
      <c r="M73" t="s">
        <v>6433</v>
      </c>
      <c r="N73" t="s">
        <v>1338</v>
      </c>
      <c r="O73" t="s">
        <v>1189</v>
      </c>
      <c r="P73" t="s">
        <v>1190</v>
      </c>
      <c r="Q73" t="s">
        <v>27</v>
      </c>
      <c r="R73" t="s">
        <v>24</v>
      </c>
      <c r="S73" t="s">
        <v>23</v>
      </c>
      <c r="T73" t="s">
        <v>6433</v>
      </c>
    </row>
    <row r="74" spans="1:20" x14ac:dyDescent="0.25">
      <c r="A74" t="s">
        <v>44</v>
      </c>
      <c r="B74" t="s">
        <v>45</v>
      </c>
      <c r="C74">
        <v>60</v>
      </c>
      <c r="D74">
        <v>1</v>
      </c>
      <c r="E74" t="s">
        <v>6434</v>
      </c>
      <c r="F74">
        <v>220</v>
      </c>
      <c r="G74">
        <v>20</v>
      </c>
      <c r="H74" t="s">
        <v>47</v>
      </c>
      <c r="I74" t="s">
        <v>6435</v>
      </c>
      <c r="J74" t="s">
        <v>6436</v>
      </c>
      <c r="K74" t="s">
        <v>6437</v>
      </c>
      <c r="L74" t="s">
        <v>6438</v>
      </c>
      <c r="M74" t="s">
        <v>6439</v>
      </c>
      <c r="N74" t="s">
        <v>1338</v>
      </c>
      <c r="O74" t="s">
        <v>1222</v>
      </c>
      <c r="P74" t="s">
        <v>1190</v>
      </c>
      <c r="Q74" t="s">
        <v>1191</v>
      </c>
      <c r="R74" t="s">
        <v>24</v>
      </c>
      <c r="S74" t="s">
        <v>23</v>
      </c>
      <c r="T74" t="s">
        <v>6440</v>
      </c>
    </row>
    <row r="75" spans="1:20" x14ac:dyDescent="0.25">
      <c r="A75" t="s">
        <v>42</v>
      </c>
      <c r="B75" t="s">
        <v>43</v>
      </c>
      <c r="C75">
        <v>50</v>
      </c>
      <c r="D75">
        <v>1</v>
      </c>
      <c r="E75" t="s">
        <v>6434</v>
      </c>
      <c r="F75">
        <v>220</v>
      </c>
      <c r="G75">
        <v>20</v>
      </c>
      <c r="H75" t="s">
        <v>47</v>
      </c>
      <c r="I75" t="s">
        <v>6435</v>
      </c>
      <c r="J75" t="s">
        <v>6436</v>
      </c>
      <c r="K75" t="s">
        <v>6437</v>
      </c>
      <c r="L75" t="s">
        <v>6438</v>
      </c>
      <c r="M75" t="s">
        <v>6439</v>
      </c>
      <c r="N75" t="s">
        <v>1338</v>
      </c>
      <c r="O75" t="s">
        <v>1222</v>
      </c>
      <c r="P75" t="s">
        <v>1190</v>
      </c>
      <c r="Q75" t="s">
        <v>1191</v>
      </c>
      <c r="R75" t="s">
        <v>24</v>
      </c>
      <c r="S75" t="s">
        <v>23</v>
      </c>
      <c r="T75" t="s">
        <v>6440</v>
      </c>
    </row>
    <row r="76" spans="1:20" x14ac:dyDescent="0.25">
      <c r="A76" t="s">
        <v>110</v>
      </c>
      <c r="B76" t="s">
        <v>146</v>
      </c>
      <c r="C76">
        <v>100</v>
      </c>
      <c r="D76">
        <v>1</v>
      </c>
      <c r="E76" t="s">
        <v>6434</v>
      </c>
      <c r="F76">
        <v>220</v>
      </c>
      <c r="G76">
        <v>20</v>
      </c>
      <c r="H76" t="s">
        <v>47</v>
      </c>
      <c r="I76" t="s">
        <v>6435</v>
      </c>
      <c r="J76" t="s">
        <v>6436</v>
      </c>
      <c r="K76" t="s">
        <v>6437</v>
      </c>
      <c r="L76" t="s">
        <v>6438</v>
      </c>
      <c r="M76" t="s">
        <v>6439</v>
      </c>
      <c r="N76" t="s">
        <v>1338</v>
      </c>
      <c r="O76" t="s">
        <v>1222</v>
      </c>
      <c r="P76" t="s">
        <v>1190</v>
      </c>
      <c r="Q76" t="s">
        <v>1191</v>
      </c>
      <c r="R76" t="s">
        <v>24</v>
      </c>
      <c r="S76" t="s">
        <v>23</v>
      </c>
      <c r="T76" t="s">
        <v>6440</v>
      </c>
    </row>
    <row r="77" spans="1:20" x14ac:dyDescent="0.25">
      <c r="A77" t="s">
        <v>139</v>
      </c>
      <c r="B77" t="s">
        <v>112</v>
      </c>
      <c r="C77">
        <v>100</v>
      </c>
      <c r="D77">
        <v>1</v>
      </c>
      <c r="E77" t="s">
        <v>6434</v>
      </c>
      <c r="F77">
        <v>220</v>
      </c>
      <c r="G77">
        <v>20</v>
      </c>
      <c r="H77" t="s">
        <v>47</v>
      </c>
      <c r="I77" t="s">
        <v>6435</v>
      </c>
      <c r="J77" t="s">
        <v>6436</v>
      </c>
      <c r="K77" t="s">
        <v>6437</v>
      </c>
      <c r="L77" t="s">
        <v>6438</v>
      </c>
      <c r="M77" t="s">
        <v>6439</v>
      </c>
      <c r="N77" t="s">
        <v>1338</v>
      </c>
      <c r="O77" t="s">
        <v>1222</v>
      </c>
      <c r="P77" t="s">
        <v>1190</v>
      </c>
      <c r="Q77" t="s">
        <v>1191</v>
      </c>
      <c r="R77" t="s">
        <v>24</v>
      </c>
      <c r="S77" t="s">
        <v>23</v>
      </c>
      <c r="T77" t="s">
        <v>6440</v>
      </c>
    </row>
    <row r="78" spans="1:20" x14ac:dyDescent="0.25">
      <c r="A78" t="s">
        <v>42</v>
      </c>
      <c r="B78" t="s">
        <v>43</v>
      </c>
      <c r="C78">
        <v>50</v>
      </c>
      <c r="D78">
        <v>1</v>
      </c>
      <c r="E78" t="s">
        <v>6441</v>
      </c>
      <c r="F78">
        <v>220</v>
      </c>
      <c r="G78">
        <v>20</v>
      </c>
      <c r="H78" t="s">
        <v>47</v>
      </c>
      <c r="I78" t="s">
        <v>6442</v>
      </c>
      <c r="J78" t="s">
        <v>6443</v>
      </c>
      <c r="K78" t="s">
        <v>1301</v>
      </c>
      <c r="L78" t="s">
        <v>6444</v>
      </c>
      <c r="M78" t="s">
        <v>6445</v>
      </c>
      <c r="N78" t="s">
        <v>1338</v>
      </c>
      <c r="O78" t="s">
        <v>1222</v>
      </c>
      <c r="P78" t="s">
        <v>1190</v>
      </c>
      <c r="Q78" t="s">
        <v>1191</v>
      </c>
      <c r="R78" t="s">
        <v>24</v>
      </c>
      <c r="S78" t="s">
        <v>23</v>
      </c>
      <c r="T78" t="s">
        <v>6446</v>
      </c>
    </row>
    <row r="79" spans="1:20" x14ac:dyDescent="0.25">
      <c r="A79" t="s">
        <v>44</v>
      </c>
      <c r="B79" t="s">
        <v>45</v>
      </c>
      <c r="C79">
        <v>60</v>
      </c>
      <c r="D79">
        <v>1</v>
      </c>
      <c r="E79" t="s">
        <v>6441</v>
      </c>
      <c r="F79">
        <v>220</v>
      </c>
      <c r="G79">
        <v>20</v>
      </c>
      <c r="H79" t="s">
        <v>47</v>
      </c>
      <c r="I79" t="s">
        <v>6442</v>
      </c>
      <c r="J79" t="s">
        <v>6443</v>
      </c>
      <c r="K79" t="s">
        <v>1301</v>
      </c>
      <c r="L79" t="s">
        <v>6444</v>
      </c>
      <c r="M79" t="s">
        <v>6445</v>
      </c>
      <c r="N79" t="s">
        <v>1338</v>
      </c>
      <c r="O79" t="s">
        <v>1222</v>
      </c>
      <c r="P79" t="s">
        <v>1190</v>
      </c>
      <c r="Q79" t="s">
        <v>1191</v>
      </c>
      <c r="R79" t="s">
        <v>24</v>
      </c>
      <c r="S79" t="s">
        <v>23</v>
      </c>
      <c r="T79" t="s">
        <v>6446</v>
      </c>
    </row>
    <row r="80" spans="1:20" x14ac:dyDescent="0.25">
      <c r="A80" t="s">
        <v>3771</v>
      </c>
      <c r="B80" t="s">
        <v>3772</v>
      </c>
      <c r="C80">
        <v>100</v>
      </c>
      <c r="D80">
        <v>1</v>
      </c>
      <c r="E80" t="s">
        <v>6441</v>
      </c>
      <c r="F80">
        <v>220</v>
      </c>
      <c r="G80">
        <v>20</v>
      </c>
      <c r="H80" t="s">
        <v>47</v>
      </c>
      <c r="I80" t="s">
        <v>6442</v>
      </c>
      <c r="J80" t="s">
        <v>6443</v>
      </c>
      <c r="K80" t="s">
        <v>1301</v>
      </c>
      <c r="L80" t="s">
        <v>6444</v>
      </c>
      <c r="M80" t="s">
        <v>6445</v>
      </c>
      <c r="N80" t="s">
        <v>1338</v>
      </c>
      <c r="O80" t="s">
        <v>1222</v>
      </c>
      <c r="P80" t="s">
        <v>1190</v>
      </c>
      <c r="Q80" t="s">
        <v>1191</v>
      </c>
      <c r="R80" t="s">
        <v>24</v>
      </c>
      <c r="S80" t="s">
        <v>23</v>
      </c>
      <c r="T80" t="s">
        <v>6446</v>
      </c>
    </row>
    <row r="81" spans="1:20" x14ac:dyDescent="0.25">
      <c r="A81" t="s">
        <v>850</v>
      </c>
      <c r="B81" t="s">
        <v>851</v>
      </c>
      <c r="C81">
        <v>100</v>
      </c>
      <c r="D81">
        <v>1</v>
      </c>
      <c r="E81" t="s">
        <v>6441</v>
      </c>
      <c r="F81">
        <v>220</v>
      </c>
      <c r="G81">
        <v>20</v>
      </c>
      <c r="H81" t="s">
        <v>47</v>
      </c>
      <c r="I81" t="s">
        <v>6442</v>
      </c>
      <c r="J81" t="s">
        <v>6443</v>
      </c>
      <c r="K81" t="s">
        <v>1301</v>
      </c>
      <c r="L81" t="s">
        <v>6444</v>
      </c>
      <c r="M81" t="s">
        <v>6445</v>
      </c>
      <c r="N81" t="s">
        <v>1338</v>
      </c>
      <c r="O81" t="s">
        <v>1222</v>
      </c>
      <c r="P81" t="s">
        <v>1190</v>
      </c>
      <c r="Q81" t="s">
        <v>1191</v>
      </c>
      <c r="R81" t="s">
        <v>24</v>
      </c>
      <c r="S81" t="s">
        <v>23</v>
      </c>
      <c r="T81" t="s">
        <v>6446</v>
      </c>
    </row>
    <row r="82" spans="1:20" x14ac:dyDescent="0.25">
      <c r="A82" t="s">
        <v>42</v>
      </c>
      <c r="B82" t="s">
        <v>43</v>
      </c>
      <c r="C82">
        <v>50</v>
      </c>
      <c r="D82">
        <v>1</v>
      </c>
      <c r="E82" t="s">
        <v>6447</v>
      </c>
      <c r="F82">
        <v>130</v>
      </c>
      <c r="G82">
        <v>30</v>
      </c>
      <c r="H82" t="s">
        <v>47</v>
      </c>
      <c r="I82" t="s">
        <v>6448</v>
      </c>
      <c r="J82" t="s">
        <v>6449</v>
      </c>
      <c r="K82" t="s">
        <v>6450</v>
      </c>
      <c r="L82" t="s">
        <v>6451</v>
      </c>
      <c r="M82" t="s">
        <v>6452</v>
      </c>
      <c r="N82" t="s">
        <v>1338</v>
      </c>
      <c r="O82" t="s">
        <v>1189</v>
      </c>
      <c r="P82" t="s">
        <v>1190</v>
      </c>
      <c r="Q82" t="s">
        <v>27</v>
      </c>
      <c r="R82" t="s">
        <v>24</v>
      </c>
      <c r="S82" t="s">
        <v>23</v>
      </c>
      <c r="T82" t="s">
        <v>6452</v>
      </c>
    </row>
    <row r="83" spans="1:20" x14ac:dyDescent="0.25">
      <c r="A83" t="s">
        <v>46</v>
      </c>
      <c r="B83" t="s">
        <v>56</v>
      </c>
      <c r="C83">
        <v>100</v>
      </c>
      <c r="D83">
        <v>1</v>
      </c>
      <c r="E83" t="s">
        <v>6447</v>
      </c>
      <c r="F83">
        <v>130</v>
      </c>
      <c r="G83">
        <v>30</v>
      </c>
      <c r="H83" t="s">
        <v>47</v>
      </c>
      <c r="I83" t="s">
        <v>6448</v>
      </c>
      <c r="J83" t="s">
        <v>6449</v>
      </c>
      <c r="K83" t="s">
        <v>6450</v>
      </c>
      <c r="L83" t="s">
        <v>6451</v>
      </c>
      <c r="M83" t="s">
        <v>6452</v>
      </c>
      <c r="N83" t="s">
        <v>1338</v>
      </c>
      <c r="O83" t="s">
        <v>1189</v>
      </c>
      <c r="P83" t="s">
        <v>1190</v>
      </c>
      <c r="Q83" t="s">
        <v>27</v>
      </c>
      <c r="R83" t="s">
        <v>24</v>
      </c>
      <c r="S83" t="s">
        <v>23</v>
      </c>
      <c r="T83" t="s">
        <v>6452</v>
      </c>
    </row>
    <row r="84" spans="1:20" x14ac:dyDescent="0.25">
      <c r="A84" t="s">
        <v>850</v>
      </c>
      <c r="B84" t="s">
        <v>851</v>
      </c>
      <c r="C84">
        <v>100</v>
      </c>
      <c r="D84">
        <v>1</v>
      </c>
      <c r="E84" t="s">
        <v>6453</v>
      </c>
      <c r="F84">
        <v>229</v>
      </c>
      <c r="G84">
        <v>30</v>
      </c>
      <c r="H84" t="s">
        <v>1247</v>
      </c>
      <c r="I84" t="s">
        <v>6454</v>
      </c>
      <c r="J84" t="s">
        <v>6455</v>
      </c>
      <c r="K84" t="s">
        <v>1339</v>
      </c>
      <c r="L84" t="s">
        <v>6456</v>
      </c>
      <c r="M84" t="s">
        <v>6457</v>
      </c>
      <c r="N84" t="s">
        <v>1338</v>
      </c>
      <c r="O84" t="s">
        <v>1189</v>
      </c>
      <c r="P84" t="s">
        <v>4334</v>
      </c>
      <c r="Q84" t="s">
        <v>27</v>
      </c>
      <c r="R84" t="s">
        <v>24</v>
      </c>
      <c r="S84" t="s">
        <v>23</v>
      </c>
      <c r="T84" t="s">
        <v>6457</v>
      </c>
    </row>
    <row r="85" spans="1:20" x14ac:dyDescent="0.25">
      <c r="A85" t="s">
        <v>254</v>
      </c>
      <c r="B85" t="s">
        <v>255</v>
      </c>
      <c r="C85">
        <v>100</v>
      </c>
      <c r="D85">
        <v>1</v>
      </c>
      <c r="E85" t="s">
        <v>6453</v>
      </c>
      <c r="F85">
        <v>229</v>
      </c>
      <c r="G85">
        <v>30</v>
      </c>
      <c r="H85" t="s">
        <v>1247</v>
      </c>
      <c r="I85" t="s">
        <v>6454</v>
      </c>
      <c r="J85" t="s">
        <v>6455</v>
      </c>
      <c r="K85" t="s">
        <v>1339</v>
      </c>
      <c r="L85" t="s">
        <v>6456</v>
      </c>
      <c r="M85" t="s">
        <v>6457</v>
      </c>
      <c r="N85" t="s">
        <v>1338</v>
      </c>
      <c r="O85" t="s">
        <v>1189</v>
      </c>
      <c r="P85" t="s">
        <v>4334</v>
      </c>
      <c r="Q85" t="s">
        <v>27</v>
      </c>
      <c r="R85" t="s">
        <v>24</v>
      </c>
      <c r="S85" t="s">
        <v>23</v>
      </c>
      <c r="T85" t="s">
        <v>6457</v>
      </c>
    </row>
    <row r="86" spans="1:20" x14ac:dyDescent="0.25">
      <c r="A86" t="s">
        <v>854</v>
      </c>
      <c r="B86" t="s">
        <v>855</v>
      </c>
      <c r="C86">
        <v>100</v>
      </c>
      <c r="D86">
        <v>1</v>
      </c>
      <c r="E86" t="s">
        <v>6453</v>
      </c>
      <c r="F86">
        <v>229</v>
      </c>
      <c r="G86">
        <v>30</v>
      </c>
      <c r="H86" t="s">
        <v>1247</v>
      </c>
      <c r="I86" t="s">
        <v>6454</v>
      </c>
      <c r="J86" t="s">
        <v>6455</v>
      </c>
      <c r="K86" t="s">
        <v>1339</v>
      </c>
      <c r="L86" t="s">
        <v>6456</v>
      </c>
      <c r="M86" t="s">
        <v>6457</v>
      </c>
      <c r="N86" t="s">
        <v>1338</v>
      </c>
      <c r="O86" t="s">
        <v>1189</v>
      </c>
      <c r="P86" t="s">
        <v>4334</v>
      </c>
      <c r="Q86" t="s">
        <v>27</v>
      </c>
      <c r="R86" t="s">
        <v>24</v>
      </c>
      <c r="S86" t="s">
        <v>23</v>
      </c>
      <c r="T86" t="s">
        <v>6457</v>
      </c>
    </row>
    <row r="87" spans="1:20" x14ac:dyDescent="0.25">
      <c r="A87" t="s">
        <v>3691</v>
      </c>
      <c r="B87" t="s">
        <v>3692</v>
      </c>
      <c r="C87">
        <v>100</v>
      </c>
      <c r="D87">
        <v>3</v>
      </c>
      <c r="E87" t="s">
        <v>6458</v>
      </c>
      <c r="F87">
        <v>199</v>
      </c>
      <c r="G87">
        <v>0</v>
      </c>
      <c r="H87" t="s">
        <v>1247</v>
      </c>
      <c r="I87" t="s">
        <v>6459</v>
      </c>
      <c r="J87" t="s">
        <v>6460</v>
      </c>
      <c r="K87" t="s">
        <v>1192</v>
      </c>
      <c r="L87" t="s">
        <v>6461</v>
      </c>
      <c r="M87" t="s">
        <v>6462</v>
      </c>
      <c r="N87" t="s">
        <v>1338</v>
      </c>
      <c r="O87" t="s">
        <v>1222</v>
      </c>
      <c r="P87" t="s">
        <v>4334</v>
      </c>
      <c r="Q87" t="s">
        <v>1191</v>
      </c>
      <c r="R87" t="s">
        <v>24</v>
      </c>
      <c r="S87" t="s">
        <v>23</v>
      </c>
      <c r="T87" t="s">
        <v>6445</v>
      </c>
    </row>
    <row r="88" spans="1:20" x14ac:dyDescent="0.25">
      <c r="A88" t="s">
        <v>254</v>
      </c>
      <c r="B88" t="s">
        <v>255</v>
      </c>
      <c r="C88">
        <v>100</v>
      </c>
      <c r="D88">
        <v>1</v>
      </c>
      <c r="E88" t="s">
        <v>6463</v>
      </c>
      <c r="F88">
        <v>199</v>
      </c>
      <c r="G88">
        <v>0</v>
      </c>
      <c r="H88" t="s">
        <v>1247</v>
      </c>
      <c r="I88" t="s">
        <v>6464</v>
      </c>
      <c r="J88" t="s">
        <v>6465</v>
      </c>
      <c r="K88" t="s">
        <v>1215</v>
      </c>
      <c r="L88" t="s">
        <v>4884</v>
      </c>
      <c r="M88" t="s">
        <v>6466</v>
      </c>
      <c r="N88" t="s">
        <v>1338</v>
      </c>
      <c r="O88" t="s">
        <v>1222</v>
      </c>
      <c r="P88" t="s">
        <v>4334</v>
      </c>
      <c r="Q88" t="s">
        <v>1191</v>
      </c>
      <c r="R88" t="s">
        <v>24</v>
      </c>
      <c r="S88" t="s">
        <v>23</v>
      </c>
      <c r="T88" t="s">
        <v>6467</v>
      </c>
    </row>
    <row r="89" spans="1:20" x14ac:dyDescent="0.25">
      <c r="A89" t="s">
        <v>854</v>
      </c>
      <c r="B89" t="s">
        <v>855</v>
      </c>
      <c r="C89">
        <v>100</v>
      </c>
      <c r="D89">
        <v>1</v>
      </c>
      <c r="E89" t="s">
        <v>6463</v>
      </c>
      <c r="F89">
        <v>199</v>
      </c>
      <c r="G89">
        <v>0</v>
      </c>
      <c r="H89" t="s">
        <v>1247</v>
      </c>
      <c r="I89" t="s">
        <v>6464</v>
      </c>
      <c r="J89" t="s">
        <v>6465</v>
      </c>
      <c r="K89" t="s">
        <v>1215</v>
      </c>
      <c r="L89" t="s">
        <v>4884</v>
      </c>
      <c r="M89" t="s">
        <v>6466</v>
      </c>
      <c r="N89" t="s">
        <v>1338</v>
      </c>
      <c r="O89" t="s">
        <v>1222</v>
      </c>
      <c r="P89" t="s">
        <v>4334</v>
      </c>
      <c r="Q89" t="s">
        <v>1191</v>
      </c>
      <c r="R89" t="s">
        <v>24</v>
      </c>
      <c r="S89" t="s">
        <v>23</v>
      </c>
      <c r="T89" t="s">
        <v>6467</v>
      </c>
    </row>
    <row r="90" spans="1:20" x14ac:dyDescent="0.25">
      <c r="A90" t="s">
        <v>3728</v>
      </c>
      <c r="B90" t="s">
        <v>3729</v>
      </c>
      <c r="C90">
        <v>100</v>
      </c>
      <c r="D90">
        <v>1</v>
      </c>
      <c r="E90" t="s">
        <v>6463</v>
      </c>
      <c r="F90">
        <v>199</v>
      </c>
      <c r="G90">
        <v>0</v>
      </c>
      <c r="H90" t="s">
        <v>1247</v>
      </c>
      <c r="I90" t="s">
        <v>6464</v>
      </c>
      <c r="J90" t="s">
        <v>6465</v>
      </c>
      <c r="K90" t="s">
        <v>1215</v>
      </c>
      <c r="L90" t="s">
        <v>4884</v>
      </c>
      <c r="M90" t="s">
        <v>6466</v>
      </c>
      <c r="N90" t="s">
        <v>1338</v>
      </c>
      <c r="O90" t="s">
        <v>1222</v>
      </c>
      <c r="P90" t="s">
        <v>4334</v>
      </c>
      <c r="Q90" t="s">
        <v>1191</v>
      </c>
      <c r="R90" t="s">
        <v>24</v>
      </c>
      <c r="S90" t="s">
        <v>23</v>
      </c>
      <c r="T90" t="s">
        <v>6467</v>
      </c>
    </row>
    <row r="91" spans="1:20" x14ac:dyDescent="0.25">
      <c r="A91" t="s">
        <v>5153</v>
      </c>
      <c r="B91" t="s">
        <v>5154</v>
      </c>
      <c r="C91">
        <v>0</v>
      </c>
      <c r="D91">
        <v>1</v>
      </c>
      <c r="E91" t="s">
        <v>6468</v>
      </c>
      <c r="F91">
        <v>106</v>
      </c>
      <c r="G91">
        <v>6</v>
      </c>
      <c r="H91" t="s">
        <v>1162</v>
      </c>
      <c r="I91" t="s">
        <v>6469</v>
      </c>
      <c r="J91" t="s">
        <v>325</v>
      </c>
      <c r="K91" t="s">
        <v>23</v>
      </c>
      <c r="L91" t="s">
        <v>24</v>
      </c>
      <c r="M91" t="s">
        <v>6470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6470</v>
      </c>
    </row>
    <row r="92" spans="1:20" x14ac:dyDescent="0.25">
      <c r="A92" t="s">
        <v>110</v>
      </c>
      <c r="B92" t="s">
        <v>146</v>
      </c>
      <c r="C92">
        <v>120</v>
      </c>
      <c r="D92">
        <v>1</v>
      </c>
      <c r="E92" t="s">
        <v>6468</v>
      </c>
      <c r="F92">
        <v>106</v>
      </c>
      <c r="G92">
        <v>6</v>
      </c>
      <c r="H92" t="s">
        <v>1162</v>
      </c>
      <c r="I92" t="s">
        <v>6469</v>
      </c>
      <c r="J92" t="s">
        <v>325</v>
      </c>
      <c r="K92" t="s">
        <v>23</v>
      </c>
      <c r="L92" t="s">
        <v>24</v>
      </c>
      <c r="M92" t="s">
        <v>6470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6470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6471</v>
      </c>
      <c r="F93">
        <v>220</v>
      </c>
      <c r="G93">
        <v>0</v>
      </c>
      <c r="H93" t="s">
        <v>1162</v>
      </c>
      <c r="I93" t="s">
        <v>6472</v>
      </c>
      <c r="J93" t="s">
        <v>1281</v>
      </c>
      <c r="K93" t="s">
        <v>23</v>
      </c>
      <c r="L93" t="s">
        <v>24</v>
      </c>
      <c r="M93" t="s">
        <v>6473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6473</v>
      </c>
    </row>
    <row r="94" spans="1:20" x14ac:dyDescent="0.25">
      <c r="A94" t="s">
        <v>115</v>
      </c>
      <c r="B94" t="s">
        <v>116</v>
      </c>
      <c r="C94">
        <v>35</v>
      </c>
      <c r="D94">
        <v>8</v>
      </c>
      <c r="E94" t="s">
        <v>6474</v>
      </c>
      <c r="F94">
        <v>342</v>
      </c>
      <c r="G94">
        <v>0</v>
      </c>
      <c r="H94" t="s">
        <v>1247</v>
      </c>
      <c r="I94" t="s">
        <v>6475</v>
      </c>
      <c r="J94" t="s">
        <v>6476</v>
      </c>
      <c r="K94" t="s">
        <v>6477</v>
      </c>
      <c r="L94" t="s">
        <v>6478</v>
      </c>
      <c r="M94" t="s">
        <v>6479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6479</v>
      </c>
    </row>
    <row r="95" spans="1:20" x14ac:dyDescent="0.25">
      <c r="A95" t="s">
        <v>5153</v>
      </c>
      <c r="B95" t="s">
        <v>5154</v>
      </c>
      <c r="C95">
        <v>0</v>
      </c>
      <c r="D95">
        <v>1</v>
      </c>
      <c r="E95" t="s">
        <v>6480</v>
      </c>
      <c r="F95">
        <v>142</v>
      </c>
      <c r="G95">
        <v>0</v>
      </c>
      <c r="H95" t="s">
        <v>1162</v>
      </c>
      <c r="I95" t="s">
        <v>6481</v>
      </c>
      <c r="J95" t="s">
        <v>364</v>
      </c>
      <c r="K95" t="s">
        <v>23</v>
      </c>
      <c r="L95" t="s">
        <v>24</v>
      </c>
      <c r="M95" t="s">
        <v>6482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6482</v>
      </c>
    </row>
    <row r="96" spans="1:20" x14ac:dyDescent="0.25">
      <c r="A96" t="s">
        <v>110</v>
      </c>
      <c r="B96" t="s">
        <v>146</v>
      </c>
      <c r="C96">
        <v>120</v>
      </c>
      <c r="D96">
        <v>1</v>
      </c>
      <c r="E96" t="s">
        <v>6480</v>
      </c>
      <c r="F96">
        <v>142</v>
      </c>
      <c r="G96">
        <v>0</v>
      </c>
      <c r="H96" t="s">
        <v>1162</v>
      </c>
      <c r="I96" t="s">
        <v>6481</v>
      </c>
      <c r="J96" t="s">
        <v>364</v>
      </c>
      <c r="K96" t="s">
        <v>23</v>
      </c>
      <c r="L96" t="s">
        <v>24</v>
      </c>
      <c r="M96" t="s">
        <v>6482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6482</v>
      </c>
    </row>
    <row r="97" spans="1:20" x14ac:dyDescent="0.25">
      <c r="A97" t="s">
        <v>115</v>
      </c>
      <c r="B97" t="s">
        <v>116</v>
      </c>
      <c r="C97">
        <v>45</v>
      </c>
      <c r="D97">
        <v>1</v>
      </c>
      <c r="E97" t="s">
        <v>6480</v>
      </c>
      <c r="F97">
        <v>142</v>
      </c>
      <c r="G97">
        <v>0</v>
      </c>
      <c r="H97" t="s">
        <v>1162</v>
      </c>
      <c r="I97" t="s">
        <v>6481</v>
      </c>
      <c r="J97" t="s">
        <v>364</v>
      </c>
      <c r="K97" t="s">
        <v>23</v>
      </c>
      <c r="L97" t="s">
        <v>24</v>
      </c>
      <c r="M97" t="s">
        <v>6482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6482</v>
      </c>
    </row>
    <row r="98" spans="1:20" x14ac:dyDescent="0.25">
      <c r="A98" t="s">
        <v>3691</v>
      </c>
      <c r="B98" t="s">
        <v>3692</v>
      </c>
      <c r="C98">
        <v>100</v>
      </c>
      <c r="D98">
        <v>3</v>
      </c>
      <c r="E98" t="s">
        <v>6483</v>
      </c>
      <c r="F98">
        <v>185</v>
      </c>
      <c r="G98">
        <v>0</v>
      </c>
      <c r="H98" t="s">
        <v>1162</v>
      </c>
      <c r="I98" t="s">
        <v>6484</v>
      </c>
      <c r="J98" t="s">
        <v>310</v>
      </c>
      <c r="K98" t="s">
        <v>23</v>
      </c>
      <c r="L98" t="s">
        <v>24</v>
      </c>
      <c r="M98" t="s">
        <v>6485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6485</v>
      </c>
    </row>
    <row r="99" spans="1:20" x14ac:dyDescent="0.25">
      <c r="A99" t="s">
        <v>46</v>
      </c>
      <c r="B99" t="s">
        <v>56</v>
      </c>
      <c r="C99">
        <v>90</v>
      </c>
      <c r="D99">
        <v>2</v>
      </c>
      <c r="E99" t="s">
        <v>6486</v>
      </c>
      <c r="F99">
        <v>180</v>
      </c>
      <c r="G99">
        <v>0</v>
      </c>
      <c r="H99" t="s">
        <v>22</v>
      </c>
      <c r="I99" t="s">
        <v>6487</v>
      </c>
      <c r="J99" t="s">
        <v>302</v>
      </c>
      <c r="K99" t="s">
        <v>23</v>
      </c>
      <c r="L99" t="s">
        <v>24</v>
      </c>
      <c r="M99" t="s">
        <v>6488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6488</v>
      </c>
    </row>
    <row r="100" spans="1:20" x14ac:dyDescent="0.25">
      <c r="A100" t="s">
        <v>110</v>
      </c>
      <c r="B100" t="s">
        <v>1205</v>
      </c>
      <c r="C100">
        <v>66.333333333333329</v>
      </c>
      <c r="D100">
        <v>3</v>
      </c>
      <c r="E100" t="s">
        <v>6489</v>
      </c>
      <c r="F100">
        <v>298</v>
      </c>
      <c r="G100">
        <v>58</v>
      </c>
      <c r="H100" t="s">
        <v>47</v>
      </c>
      <c r="I100" t="s">
        <v>6490</v>
      </c>
      <c r="J100" t="s">
        <v>5017</v>
      </c>
      <c r="K100" t="s">
        <v>4971</v>
      </c>
      <c r="L100" t="s">
        <v>352</v>
      </c>
      <c r="M100" t="s">
        <v>6491</v>
      </c>
      <c r="N100" t="s">
        <v>23</v>
      </c>
      <c r="O100" t="s">
        <v>63</v>
      </c>
      <c r="P100" t="s">
        <v>54</v>
      </c>
      <c r="Q100" t="s">
        <v>55</v>
      </c>
      <c r="R100" t="s">
        <v>24</v>
      </c>
      <c r="S100" t="s">
        <v>23</v>
      </c>
      <c r="T100" t="s">
        <v>6492</v>
      </c>
    </row>
    <row r="101" spans="1:20" x14ac:dyDescent="0.25">
      <c r="A101" t="s">
        <v>3691</v>
      </c>
      <c r="B101" t="s">
        <v>3692</v>
      </c>
      <c r="C101">
        <v>100</v>
      </c>
      <c r="D101">
        <v>3</v>
      </c>
      <c r="E101" t="s">
        <v>6493</v>
      </c>
      <c r="F101">
        <v>69</v>
      </c>
      <c r="G101">
        <v>6</v>
      </c>
      <c r="H101" t="s">
        <v>1162</v>
      </c>
      <c r="I101" t="s">
        <v>6494</v>
      </c>
      <c r="J101" t="s">
        <v>1198</v>
      </c>
      <c r="K101" t="s">
        <v>23</v>
      </c>
      <c r="L101" t="s">
        <v>24</v>
      </c>
      <c r="M101" t="s">
        <v>6492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6492</v>
      </c>
    </row>
    <row r="102" spans="1:20" x14ac:dyDescent="0.25">
      <c r="A102" t="s">
        <v>110</v>
      </c>
      <c r="B102" t="s">
        <v>1205</v>
      </c>
      <c r="C102">
        <v>66.333333333333329</v>
      </c>
      <c r="D102">
        <v>3</v>
      </c>
      <c r="E102" t="s">
        <v>6495</v>
      </c>
      <c r="F102">
        <v>296</v>
      </c>
      <c r="G102">
        <v>58</v>
      </c>
      <c r="H102" t="s">
        <v>47</v>
      </c>
      <c r="I102" t="s">
        <v>3932</v>
      </c>
      <c r="J102" t="s">
        <v>4970</v>
      </c>
      <c r="K102" t="s">
        <v>4971</v>
      </c>
      <c r="L102" t="s">
        <v>4972</v>
      </c>
      <c r="M102" t="s">
        <v>6496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23</v>
      </c>
      <c r="T102" t="s">
        <v>6497</v>
      </c>
    </row>
    <row r="103" spans="1:20" x14ac:dyDescent="0.25">
      <c r="A103" t="s">
        <v>3691</v>
      </c>
      <c r="B103" t="s">
        <v>3692</v>
      </c>
      <c r="C103">
        <v>120</v>
      </c>
      <c r="D103">
        <v>1</v>
      </c>
      <c r="E103" t="s">
        <v>6498</v>
      </c>
      <c r="F103">
        <v>65</v>
      </c>
      <c r="G103">
        <v>6</v>
      </c>
      <c r="H103" t="s">
        <v>1162</v>
      </c>
      <c r="I103" t="s">
        <v>6499</v>
      </c>
      <c r="J103" t="s">
        <v>339</v>
      </c>
      <c r="K103" t="s">
        <v>23</v>
      </c>
      <c r="L103" t="s">
        <v>24</v>
      </c>
      <c r="M103" t="s">
        <v>23</v>
      </c>
      <c r="N103" t="s">
        <v>23</v>
      </c>
      <c r="O103" t="s">
        <v>58</v>
      </c>
      <c r="P103" t="s">
        <v>26</v>
      </c>
      <c r="Q103" t="s">
        <v>23</v>
      </c>
      <c r="R103" t="s">
        <v>24</v>
      </c>
      <c r="S103" t="s">
        <v>23</v>
      </c>
      <c r="T103" t="s">
        <v>6500</v>
      </c>
    </row>
    <row r="104" spans="1:20" x14ac:dyDescent="0.25">
      <c r="A104" t="s">
        <v>3691</v>
      </c>
      <c r="B104" t="s">
        <v>3692</v>
      </c>
      <c r="C104">
        <v>120</v>
      </c>
      <c r="D104">
        <v>3</v>
      </c>
      <c r="E104" t="s">
        <v>6501</v>
      </c>
      <c r="F104">
        <v>177</v>
      </c>
      <c r="G104">
        <v>0</v>
      </c>
      <c r="H104" t="s">
        <v>1162</v>
      </c>
      <c r="I104" t="s">
        <v>6502</v>
      </c>
      <c r="J104" t="s">
        <v>64</v>
      </c>
      <c r="K104" t="s">
        <v>23</v>
      </c>
      <c r="L104" t="s">
        <v>24</v>
      </c>
      <c r="M104" t="s">
        <v>6500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6500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6503</v>
      </c>
      <c r="F105">
        <v>272</v>
      </c>
      <c r="G105">
        <v>41</v>
      </c>
      <c r="H105" t="s">
        <v>47</v>
      </c>
      <c r="I105" t="s">
        <v>6504</v>
      </c>
      <c r="J105" t="s">
        <v>6505</v>
      </c>
      <c r="K105" t="s">
        <v>4853</v>
      </c>
      <c r="L105" t="s">
        <v>1288</v>
      </c>
      <c r="M105" t="s">
        <v>6506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6507</v>
      </c>
    </row>
    <row r="106" spans="1:20" x14ac:dyDescent="0.25">
      <c r="A106" t="s">
        <v>3691</v>
      </c>
      <c r="B106" t="s">
        <v>3692</v>
      </c>
      <c r="C106">
        <v>100</v>
      </c>
      <c r="D106">
        <v>3</v>
      </c>
      <c r="E106" t="s">
        <v>6508</v>
      </c>
      <c r="F106">
        <v>185</v>
      </c>
      <c r="G106">
        <v>0</v>
      </c>
      <c r="H106" t="s">
        <v>1162</v>
      </c>
      <c r="I106" t="s">
        <v>6509</v>
      </c>
      <c r="J106" t="s">
        <v>1208</v>
      </c>
      <c r="K106" t="s">
        <v>23</v>
      </c>
      <c r="L106" t="s">
        <v>24</v>
      </c>
      <c r="M106" t="s">
        <v>6510</v>
      </c>
      <c r="N106" t="s">
        <v>23</v>
      </c>
      <c r="O106" t="s">
        <v>32</v>
      </c>
      <c r="P106" t="s">
        <v>26</v>
      </c>
      <c r="Q106" t="s">
        <v>33</v>
      </c>
      <c r="R106" t="s">
        <v>24</v>
      </c>
      <c r="S106" t="s">
        <v>23</v>
      </c>
      <c r="T106" t="s">
        <v>6511</v>
      </c>
    </row>
    <row r="107" spans="1:20" x14ac:dyDescent="0.25">
      <c r="A107" t="s">
        <v>139</v>
      </c>
      <c r="B107" t="s">
        <v>112</v>
      </c>
      <c r="C107">
        <v>66</v>
      </c>
      <c r="D107">
        <v>1</v>
      </c>
      <c r="E107" t="s">
        <v>6512</v>
      </c>
      <c r="F107">
        <v>605</v>
      </c>
      <c r="G107">
        <v>75</v>
      </c>
      <c r="H107" t="s">
        <v>47</v>
      </c>
      <c r="I107" t="s">
        <v>2670</v>
      </c>
      <c r="J107" t="s">
        <v>6513</v>
      </c>
      <c r="K107" t="s">
        <v>6177</v>
      </c>
      <c r="L107" t="s">
        <v>1322</v>
      </c>
      <c r="M107" t="s">
        <v>6514</v>
      </c>
      <c r="N107" t="s">
        <v>23</v>
      </c>
      <c r="O107" t="s">
        <v>63</v>
      </c>
      <c r="P107" t="s">
        <v>54</v>
      </c>
      <c r="Q107" t="s">
        <v>55</v>
      </c>
      <c r="R107" t="s">
        <v>24</v>
      </c>
      <c r="S107" t="s">
        <v>23</v>
      </c>
      <c r="T107" t="s">
        <v>6515</v>
      </c>
    </row>
    <row r="108" spans="1:20" x14ac:dyDescent="0.25">
      <c r="A108" t="s">
        <v>110</v>
      </c>
      <c r="B108" t="s">
        <v>1205</v>
      </c>
      <c r="C108">
        <v>66</v>
      </c>
      <c r="D108">
        <v>1</v>
      </c>
      <c r="E108" t="s">
        <v>6512</v>
      </c>
      <c r="F108">
        <v>605</v>
      </c>
      <c r="G108">
        <v>75</v>
      </c>
      <c r="H108" t="s">
        <v>47</v>
      </c>
      <c r="I108" t="s">
        <v>2670</v>
      </c>
      <c r="J108" t="s">
        <v>6513</v>
      </c>
      <c r="K108" t="s">
        <v>6177</v>
      </c>
      <c r="L108" t="s">
        <v>1322</v>
      </c>
      <c r="M108" t="s">
        <v>6514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6515</v>
      </c>
    </row>
    <row r="109" spans="1:20" x14ac:dyDescent="0.25">
      <c r="A109" t="s">
        <v>46</v>
      </c>
      <c r="B109" t="s">
        <v>56</v>
      </c>
      <c r="C109">
        <v>67</v>
      </c>
      <c r="D109">
        <v>1</v>
      </c>
      <c r="E109" t="s">
        <v>6512</v>
      </c>
      <c r="F109">
        <v>605</v>
      </c>
      <c r="G109">
        <v>75</v>
      </c>
      <c r="H109" t="s">
        <v>47</v>
      </c>
      <c r="I109" t="s">
        <v>2670</v>
      </c>
      <c r="J109" t="s">
        <v>6513</v>
      </c>
      <c r="K109" t="s">
        <v>6177</v>
      </c>
      <c r="L109" t="s">
        <v>1322</v>
      </c>
      <c r="M109" t="s">
        <v>6514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23</v>
      </c>
      <c r="T109" t="s">
        <v>6515</v>
      </c>
    </row>
    <row r="110" spans="1:20" x14ac:dyDescent="0.25">
      <c r="A110" t="s">
        <v>110</v>
      </c>
      <c r="B110" t="s">
        <v>3831</v>
      </c>
      <c r="C110">
        <v>76</v>
      </c>
      <c r="D110">
        <v>1</v>
      </c>
      <c r="E110" t="s">
        <v>6512</v>
      </c>
      <c r="F110">
        <v>605</v>
      </c>
      <c r="G110">
        <v>75</v>
      </c>
      <c r="H110" t="s">
        <v>47</v>
      </c>
      <c r="I110" t="s">
        <v>2670</v>
      </c>
      <c r="J110" t="s">
        <v>6513</v>
      </c>
      <c r="K110" t="s">
        <v>6177</v>
      </c>
      <c r="L110" t="s">
        <v>1322</v>
      </c>
      <c r="M110" t="s">
        <v>6514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23</v>
      </c>
      <c r="T110" t="s">
        <v>6515</v>
      </c>
    </row>
    <row r="111" spans="1:20" x14ac:dyDescent="0.25">
      <c r="A111" t="s">
        <v>139</v>
      </c>
      <c r="B111" t="s">
        <v>112</v>
      </c>
      <c r="C111">
        <v>77</v>
      </c>
      <c r="D111">
        <v>1</v>
      </c>
      <c r="E111" t="s">
        <v>6512</v>
      </c>
      <c r="F111">
        <v>605</v>
      </c>
      <c r="G111">
        <v>75</v>
      </c>
      <c r="H111" t="s">
        <v>47</v>
      </c>
      <c r="I111" t="s">
        <v>2670</v>
      </c>
      <c r="J111" t="s">
        <v>6513</v>
      </c>
      <c r="K111" t="s">
        <v>6177</v>
      </c>
      <c r="L111" t="s">
        <v>1322</v>
      </c>
      <c r="M111" t="s">
        <v>6514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6515</v>
      </c>
    </row>
    <row r="112" spans="1:20" x14ac:dyDescent="0.25">
      <c r="A112" t="s">
        <v>46</v>
      </c>
      <c r="B112" t="s">
        <v>56</v>
      </c>
      <c r="C112">
        <v>80</v>
      </c>
      <c r="D112">
        <v>1</v>
      </c>
      <c r="E112" t="s">
        <v>6512</v>
      </c>
      <c r="F112">
        <v>605</v>
      </c>
      <c r="G112">
        <v>75</v>
      </c>
      <c r="H112" t="s">
        <v>47</v>
      </c>
      <c r="I112" t="s">
        <v>2670</v>
      </c>
      <c r="J112" t="s">
        <v>6513</v>
      </c>
      <c r="K112" t="s">
        <v>6177</v>
      </c>
      <c r="L112" t="s">
        <v>1322</v>
      </c>
      <c r="M112" t="s">
        <v>6514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23</v>
      </c>
      <c r="T112" t="s">
        <v>6515</v>
      </c>
    </row>
    <row r="113" spans="1:20" x14ac:dyDescent="0.25">
      <c r="A113" t="s">
        <v>46</v>
      </c>
      <c r="B113" t="s">
        <v>56</v>
      </c>
      <c r="C113">
        <v>77</v>
      </c>
      <c r="D113">
        <v>1</v>
      </c>
      <c r="E113" t="s">
        <v>6512</v>
      </c>
      <c r="F113">
        <v>605</v>
      </c>
      <c r="G113">
        <v>75</v>
      </c>
      <c r="H113" t="s">
        <v>47</v>
      </c>
      <c r="I113" t="s">
        <v>2670</v>
      </c>
      <c r="J113" t="s">
        <v>6513</v>
      </c>
      <c r="K113" t="s">
        <v>6177</v>
      </c>
      <c r="L113" t="s">
        <v>1322</v>
      </c>
      <c r="M113" t="s">
        <v>6514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23</v>
      </c>
      <c r="T113" t="s">
        <v>6515</v>
      </c>
    </row>
    <row r="114" spans="1:20" x14ac:dyDescent="0.25">
      <c r="A114" t="s">
        <v>3691</v>
      </c>
      <c r="B114" t="s">
        <v>3692</v>
      </c>
      <c r="C114">
        <v>100</v>
      </c>
      <c r="D114">
        <v>3</v>
      </c>
      <c r="E114" t="s">
        <v>6516</v>
      </c>
      <c r="F114">
        <v>185</v>
      </c>
      <c r="G114">
        <v>0</v>
      </c>
      <c r="H114" t="s">
        <v>1162</v>
      </c>
      <c r="I114" t="s">
        <v>6517</v>
      </c>
      <c r="J114" t="s">
        <v>1201</v>
      </c>
      <c r="K114" t="s">
        <v>23</v>
      </c>
      <c r="L114" t="s">
        <v>24</v>
      </c>
      <c r="M114" t="s">
        <v>6518</v>
      </c>
      <c r="N114" t="s">
        <v>23</v>
      </c>
      <c r="O114" t="s">
        <v>32</v>
      </c>
      <c r="P114" t="s">
        <v>26</v>
      </c>
      <c r="Q114" t="s">
        <v>33</v>
      </c>
      <c r="R114" t="s">
        <v>24</v>
      </c>
      <c r="S114" t="s">
        <v>23</v>
      </c>
      <c r="T114" t="s">
        <v>6519</v>
      </c>
    </row>
    <row r="115" spans="1:20" x14ac:dyDescent="0.25">
      <c r="A115" t="s">
        <v>115</v>
      </c>
      <c r="B115" t="s">
        <v>116</v>
      </c>
      <c r="C115">
        <v>33.166666666666664</v>
      </c>
      <c r="D115">
        <v>12</v>
      </c>
      <c r="E115" t="s">
        <v>6520</v>
      </c>
      <c r="F115">
        <v>648</v>
      </c>
      <c r="G115">
        <v>58</v>
      </c>
      <c r="H115" t="s">
        <v>47</v>
      </c>
      <c r="I115" t="s">
        <v>5905</v>
      </c>
      <c r="J115" t="s">
        <v>6521</v>
      </c>
      <c r="K115" t="s">
        <v>6193</v>
      </c>
      <c r="L115" t="s">
        <v>3944</v>
      </c>
      <c r="M115" t="s">
        <v>6510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23</v>
      </c>
      <c r="T115" t="s">
        <v>6510</v>
      </c>
    </row>
    <row r="116" spans="1:20" x14ac:dyDescent="0.25">
      <c r="A116" t="s">
        <v>139</v>
      </c>
      <c r="B116" t="s">
        <v>112</v>
      </c>
      <c r="C116">
        <v>83.333333333333329</v>
      </c>
      <c r="D116">
        <v>3</v>
      </c>
      <c r="E116" t="s">
        <v>6522</v>
      </c>
      <c r="F116">
        <v>220</v>
      </c>
      <c r="G116">
        <v>0</v>
      </c>
      <c r="H116" t="s">
        <v>1162</v>
      </c>
      <c r="I116" t="s">
        <v>1796</v>
      </c>
      <c r="J116" t="s">
        <v>1241</v>
      </c>
      <c r="K116" t="s">
        <v>23</v>
      </c>
      <c r="L116" t="s">
        <v>24</v>
      </c>
      <c r="M116" t="s">
        <v>6523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6523</v>
      </c>
    </row>
    <row r="117" spans="1:20" x14ac:dyDescent="0.25">
      <c r="A117" t="s">
        <v>3691</v>
      </c>
      <c r="B117" t="s">
        <v>3692</v>
      </c>
      <c r="C117">
        <v>100</v>
      </c>
      <c r="D117">
        <v>9</v>
      </c>
      <c r="E117" t="s">
        <v>6524</v>
      </c>
      <c r="F117">
        <v>540</v>
      </c>
      <c r="G117">
        <v>0</v>
      </c>
      <c r="H117" t="s">
        <v>1162</v>
      </c>
      <c r="I117" t="s">
        <v>6525</v>
      </c>
      <c r="J117" t="s">
        <v>331</v>
      </c>
      <c r="K117" t="s">
        <v>23</v>
      </c>
      <c r="L117" t="s">
        <v>24</v>
      </c>
      <c r="M117" t="s">
        <v>6526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6526</v>
      </c>
    </row>
    <row r="118" spans="1:20" x14ac:dyDescent="0.25">
      <c r="A118" t="s">
        <v>3691</v>
      </c>
      <c r="B118" t="s">
        <v>3692</v>
      </c>
      <c r="C118">
        <v>100</v>
      </c>
      <c r="D118">
        <v>3</v>
      </c>
      <c r="E118" t="s">
        <v>6527</v>
      </c>
      <c r="F118">
        <v>180</v>
      </c>
      <c r="G118">
        <v>0</v>
      </c>
      <c r="H118" t="s">
        <v>1162</v>
      </c>
      <c r="I118" t="s">
        <v>6528</v>
      </c>
      <c r="J118" t="s">
        <v>1169</v>
      </c>
      <c r="K118" t="s">
        <v>23</v>
      </c>
      <c r="L118" t="s">
        <v>24</v>
      </c>
      <c r="M118" t="s">
        <v>6529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23</v>
      </c>
      <c r="T118" t="s">
        <v>6529</v>
      </c>
    </row>
    <row r="119" spans="1:20" x14ac:dyDescent="0.25">
      <c r="A119" t="s">
        <v>3691</v>
      </c>
      <c r="B119" t="s">
        <v>3692</v>
      </c>
      <c r="C119">
        <v>100</v>
      </c>
      <c r="D119">
        <v>3</v>
      </c>
      <c r="E119" t="s">
        <v>6530</v>
      </c>
      <c r="F119">
        <v>180</v>
      </c>
      <c r="G119">
        <v>0</v>
      </c>
      <c r="H119" t="s">
        <v>1162</v>
      </c>
      <c r="I119" t="s">
        <v>6531</v>
      </c>
      <c r="J119" t="s">
        <v>334</v>
      </c>
      <c r="K119" t="s">
        <v>23</v>
      </c>
      <c r="L119" t="s">
        <v>24</v>
      </c>
      <c r="M119" t="s">
        <v>6529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6529</v>
      </c>
    </row>
    <row r="120" spans="1:20" x14ac:dyDescent="0.25">
      <c r="A120" t="s">
        <v>3691</v>
      </c>
      <c r="B120" t="s">
        <v>3692</v>
      </c>
      <c r="C120">
        <v>100</v>
      </c>
      <c r="D120">
        <v>3</v>
      </c>
      <c r="E120" t="s">
        <v>6532</v>
      </c>
      <c r="F120">
        <v>180</v>
      </c>
      <c r="G120">
        <v>0</v>
      </c>
      <c r="H120" t="s">
        <v>1162</v>
      </c>
      <c r="I120" t="s">
        <v>6533</v>
      </c>
      <c r="J120" t="s">
        <v>302</v>
      </c>
      <c r="K120" t="s">
        <v>23</v>
      </c>
      <c r="L120" t="s">
        <v>24</v>
      </c>
      <c r="M120" t="s">
        <v>6529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6529</v>
      </c>
    </row>
    <row r="121" spans="1:20" x14ac:dyDescent="0.25">
      <c r="A121" t="s">
        <v>3691</v>
      </c>
      <c r="B121" t="s">
        <v>3692</v>
      </c>
      <c r="C121">
        <v>100</v>
      </c>
      <c r="D121">
        <v>3</v>
      </c>
      <c r="E121" t="s">
        <v>6534</v>
      </c>
      <c r="F121">
        <v>180</v>
      </c>
      <c r="G121">
        <v>0</v>
      </c>
      <c r="H121" t="s">
        <v>1162</v>
      </c>
      <c r="I121" t="s">
        <v>6535</v>
      </c>
      <c r="J121" t="s">
        <v>317</v>
      </c>
      <c r="K121" t="s">
        <v>23</v>
      </c>
      <c r="L121" t="s">
        <v>24</v>
      </c>
      <c r="M121" t="s">
        <v>6529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6529</v>
      </c>
    </row>
    <row r="122" spans="1:20" x14ac:dyDescent="0.25">
      <c r="A122" t="s">
        <v>3691</v>
      </c>
      <c r="B122" t="s">
        <v>3692</v>
      </c>
      <c r="C122">
        <v>100</v>
      </c>
      <c r="D122">
        <v>3</v>
      </c>
      <c r="E122" t="s">
        <v>6536</v>
      </c>
      <c r="F122">
        <v>180</v>
      </c>
      <c r="G122">
        <v>0</v>
      </c>
      <c r="H122" t="s">
        <v>1162</v>
      </c>
      <c r="I122" t="s">
        <v>6537</v>
      </c>
      <c r="J122" t="s">
        <v>305</v>
      </c>
      <c r="K122" t="s">
        <v>23</v>
      </c>
      <c r="L122" t="s">
        <v>24</v>
      </c>
      <c r="M122" t="s">
        <v>6538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6538</v>
      </c>
    </row>
    <row r="123" spans="1:20" x14ac:dyDescent="0.25">
      <c r="A123" t="s">
        <v>3691</v>
      </c>
      <c r="B123" t="s">
        <v>3692</v>
      </c>
      <c r="C123">
        <v>100</v>
      </c>
      <c r="D123">
        <v>3</v>
      </c>
      <c r="E123" t="s">
        <v>6539</v>
      </c>
      <c r="F123">
        <v>180</v>
      </c>
      <c r="G123">
        <v>0</v>
      </c>
      <c r="H123" t="s">
        <v>1162</v>
      </c>
      <c r="I123" t="s">
        <v>6540</v>
      </c>
      <c r="J123" t="s">
        <v>65</v>
      </c>
      <c r="K123" t="s">
        <v>23</v>
      </c>
      <c r="L123" t="s">
        <v>24</v>
      </c>
      <c r="M123" t="s">
        <v>6538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6538</v>
      </c>
    </row>
    <row r="124" spans="1:20" x14ac:dyDescent="0.25">
      <c r="A124" t="s">
        <v>3691</v>
      </c>
      <c r="B124" t="s">
        <v>3692</v>
      </c>
      <c r="C124">
        <v>100</v>
      </c>
      <c r="D124">
        <v>6</v>
      </c>
      <c r="E124" t="s">
        <v>6541</v>
      </c>
      <c r="F124">
        <v>360</v>
      </c>
      <c r="G124">
        <v>0</v>
      </c>
      <c r="H124" t="s">
        <v>1162</v>
      </c>
      <c r="I124" t="s">
        <v>6542</v>
      </c>
      <c r="J124" t="s">
        <v>329</v>
      </c>
      <c r="K124" t="s">
        <v>23</v>
      </c>
      <c r="L124" t="s">
        <v>24</v>
      </c>
      <c r="M124" t="s">
        <v>6543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6543</v>
      </c>
    </row>
    <row r="125" spans="1:20" x14ac:dyDescent="0.25">
      <c r="A125" t="s">
        <v>3691</v>
      </c>
      <c r="B125" t="s">
        <v>3692</v>
      </c>
      <c r="C125">
        <v>100</v>
      </c>
      <c r="D125">
        <v>3</v>
      </c>
      <c r="E125" t="s">
        <v>6544</v>
      </c>
      <c r="F125">
        <v>180</v>
      </c>
      <c r="G125">
        <v>0</v>
      </c>
      <c r="H125" t="s">
        <v>1162</v>
      </c>
      <c r="I125" t="s">
        <v>6545</v>
      </c>
      <c r="J125" t="s">
        <v>2547</v>
      </c>
      <c r="K125" t="s">
        <v>23</v>
      </c>
      <c r="L125" t="s">
        <v>24</v>
      </c>
      <c r="M125" t="s">
        <v>6546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6546</v>
      </c>
    </row>
    <row r="126" spans="1:20" x14ac:dyDescent="0.25">
      <c r="A126" t="s">
        <v>3691</v>
      </c>
      <c r="B126" t="s">
        <v>3692</v>
      </c>
      <c r="C126">
        <v>100</v>
      </c>
      <c r="D126">
        <v>3</v>
      </c>
      <c r="E126" t="s">
        <v>6547</v>
      </c>
      <c r="F126">
        <v>180</v>
      </c>
      <c r="G126">
        <v>0</v>
      </c>
      <c r="H126" t="s">
        <v>1162</v>
      </c>
      <c r="I126" t="s">
        <v>6548</v>
      </c>
      <c r="J126" t="s">
        <v>315</v>
      </c>
      <c r="K126" t="s">
        <v>23</v>
      </c>
      <c r="L126" t="s">
        <v>24</v>
      </c>
      <c r="M126" t="s">
        <v>6549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23</v>
      </c>
      <c r="T126" t="s">
        <v>6549</v>
      </c>
    </row>
    <row r="127" spans="1:20" x14ac:dyDescent="0.25">
      <c r="A127" t="s">
        <v>3691</v>
      </c>
      <c r="B127" t="s">
        <v>3692</v>
      </c>
      <c r="C127">
        <v>100</v>
      </c>
      <c r="D127">
        <v>3</v>
      </c>
      <c r="E127" t="s">
        <v>6550</v>
      </c>
      <c r="F127">
        <v>180</v>
      </c>
      <c r="G127">
        <v>0</v>
      </c>
      <c r="H127" t="s">
        <v>1162</v>
      </c>
      <c r="I127" t="s">
        <v>6551</v>
      </c>
      <c r="J127" t="s">
        <v>6552</v>
      </c>
      <c r="K127" t="s">
        <v>23</v>
      </c>
      <c r="L127" t="s">
        <v>24</v>
      </c>
      <c r="M127" t="s">
        <v>6553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6553</v>
      </c>
    </row>
    <row r="128" spans="1:20" x14ac:dyDescent="0.25">
      <c r="A128" t="s">
        <v>3691</v>
      </c>
      <c r="B128" t="s">
        <v>3692</v>
      </c>
      <c r="C128">
        <v>100</v>
      </c>
      <c r="D128">
        <v>3</v>
      </c>
      <c r="E128" t="s">
        <v>6554</v>
      </c>
      <c r="F128">
        <v>180</v>
      </c>
      <c r="G128">
        <v>0</v>
      </c>
      <c r="H128" t="s">
        <v>1162</v>
      </c>
      <c r="I128" t="s">
        <v>6555</v>
      </c>
      <c r="J128" t="s">
        <v>335</v>
      </c>
      <c r="K128" t="s">
        <v>23</v>
      </c>
      <c r="L128" t="s">
        <v>24</v>
      </c>
      <c r="M128" t="s">
        <v>6553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6553</v>
      </c>
    </row>
    <row r="129" spans="1:20" x14ac:dyDescent="0.25">
      <c r="A129" t="s">
        <v>110</v>
      </c>
      <c r="B129" t="s">
        <v>146</v>
      </c>
      <c r="C129">
        <v>116</v>
      </c>
      <c r="D129">
        <v>1</v>
      </c>
      <c r="E129" t="s">
        <v>6556</v>
      </c>
      <c r="F129">
        <v>199</v>
      </c>
      <c r="G129">
        <v>0</v>
      </c>
      <c r="H129" t="s">
        <v>1162</v>
      </c>
      <c r="I129" t="s">
        <v>6557</v>
      </c>
      <c r="J129" t="s">
        <v>1315</v>
      </c>
      <c r="K129" t="s">
        <v>23</v>
      </c>
      <c r="L129" t="s">
        <v>24</v>
      </c>
      <c r="M129" t="s">
        <v>6553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6553</v>
      </c>
    </row>
    <row r="130" spans="1:20" x14ac:dyDescent="0.25">
      <c r="A130" t="s">
        <v>279</v>
      </c>
      <c r="B130" t="s">
        <v>285</v>
      </c>
      <c r="C130">
        <v>163</v>
      </c>
      <c r="D130">
        <v>1</v>
      </c>
      <c r="E130" t="s">
        <v>6556</v>
      </c>
      <c r="F130">
        <v>199</v>
      </c>
      <c r="G130">
        <v>0</v>
      </c>
      <c r="H130" t="s">
        <v>1162</v>
      </c>
      <c r="I130" t="s">
        <v>6557</v>
      </c>
      <c r="J130" t="s">
        <v>1315</v>
      </c>
      <c r="K130" t="s">
        <v>23</v>
      </c>
      <c r="L130" t="s">
        <v>24</v>
      </c>
      <c r="M130" t="s">
        <v>6553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6553</v>
      </c>
    </row>
    <row r="131" spans="1:20" x14ac:dyDescent="0.25">
      <c r="A131" t="s">
        <v>142</v>
      </c>
      <c r="B131" t="s">
        <v>4657</v>
      </c>
      <c r="C131">
        <v>0</v>
      </c>
      <c r="D131">
        <v>2</v>
      </c>
      <c r="E131" t="s">
        <v>6558</v>
      </c>
      <c r="F131">
        <v>29</v>
      </c>
      <c r="G131">
        <v>29</v>
      </c>
      <c r="H131" t="s">
        <v>1247</v>
      </c>
      <c r="I131" t="s">
        <v>6559</v>
      </c>
      <c r="J131" t="s">
        <v>6560</v>
      </c>
      <c r="K131" t="s">
        <v>1228</v>
      </c>
      <c r="L131" t="s">
        <v>6561</v>
      </c>
      <c r="M131" t="s">
        <v>6562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6562</v>
      </c>
    </row>
    <row r="132" spans="1:20" x14ac:dyDescent="0.25">
      <c r="A132" t="s">
        <v>3691</v>
      </c>
      <c r="B132" t="s">
        <v>3692</v>
      </c>
      <c r="C132">
        <v>100</v>
      </c>
      <c r="D132">
        <v>3</v>
      </c>
      <c r="E132" t="s">
        <v>6563</v>
      </c>
      <c r="F132">
        <v>180</v>
      </c>
      <c r="G132">
        <v>0</v>
      </c>
      <c r="H132" t="s">
        <v>1162</v>
      </c>
      <c r="I132" t="s">
        <v>6564</v>
      </c>
      <c r="J132" t="s">
        <v>335</v>
      </c>
      <c r="K132" t="s">
        <v>23</v>
      </c>
      <c r="L132" t="s">
        <v>24</v>
      </c>
      <c r="M132" t="s">
        <v>6565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6565</v>
      </c>
    </row>
    <row r="133" spans="1:20" x14ac:dyDescent="0.25">
      <c r="A133" t="s">
        <v>854</v>
      </c>
      <c r="B133" t="s">
        <v>855</v>
      </c>
      <c r="C133">
        <v>80</v>
      </c>
      <c r="D133">
        <v>3</v>
      </c>
      <c r="E133" t="s">
        <v>6566</v>
      </c>
      <c r="F133">
        <v>272</v>
      </c>
      <c r="G133">
        <v>41</v>
      </c>
      <c r="H133" t="s">
        <v>47</v>
      </c>
      <c r="I133" t="s">
        <v>6567</v>
      </c>
      <c r="J133" t="s">
        <v>6568</v>
      </c>
      <c r="K133" t="s">
        <v>4679</v>
      </c>
      <c r="L133" t="s">
        <v>4367</v>
      </c>
      <c r="M133" t="s">
        <v>6569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23</v>
      </c>
      <c r="T133" t="s">
        <v>6570</v>
      </c>
    </row>
    <row r="134" spans="1:20" x14ac:dyDescent="0.25">
      <c r="A134" t="s">
        <v>3691</v>
      </c>
      <c r="B134" t="s">
        <v>3692</v>
      </c>
      <c r="C134">
        <v>100</v>
      </c>
      <c r="D134">
        <v>3</v>
      </c>
      <c r="E134" t="s">
        <v>6571</v>
      </c>
      <c r="F134">
        <v>180</v>
      </c>
      <c r="G134">
        <v>0</v>
      </c>
      <c r="H134" t="s">
        <v>1162</v>
      </c>
      <c r="I134" t="s">
        <v>6572</v>
      </c>
      <c r="J134" t="s">
        <v>302</v>
      </c>
      <c r="K134" t="s">
        <v>23</v>
      </c>
      <c r="L134" t="s">
        <v>24</v>
      </c>
      <c r="M134" t="s">
        <v>6573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6573</v>
      </c>
    </row>
    <row r="135" spans="1:20" x14ac:dyDescent="0.25">
      <c r="A135" t="s">
        <v>3691</v>
      </c>
      <c r="B135" t="s">
        <v>3692</v>
      </c>
      <c r="C135">
        <v>100</v>
      </c>
      <c r="D135">
        <v>3</v>
      </c>
      <c r="E135" t="s">
        <v>6574</v>
      </c>
      <c r="F135">
        <v>180</v>
      </c>
      <c r="G135">
        <v>0</v>
      </c>
      <c r="H135" t="s">
        <v>1162</v>
      </c>
      <c r="I135" t="s">
        <v>6575</v>
      </c>
      <c r="J135" t="s">
        <v>355</v>
      </c>
      <c r="K135" t="s">
        <v>23</v>
      </c>
      <c r="L135" t="s">
        <v>24</v>
      </c>
      <c r="M135" t="s">
        <v>6573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6573</v>
      </c>
    </row>
    <row r="136" spans="1:20" x14ac:dyDescent="0.25">
      <c r="A136" t="s">
        <v>3691</v>
      </c>
      <c r="B136" t="s">
        <v>3692</v>
      </c>
      <c r="C136">
        <v>100</v>
      </c>
      <c r="D136">
        <v>3</v>
      </c>
      <c r="E136" t="s">
        <v>6576</v>
      </c>
      <c r="F136">
        <v>180</v>
      </c>
      <c r="G136">
        <v>0</v>
      </c>
      <c r="H136" t="s">
        <v>1162</v>
      </c>
      <c r="I136" t="s">
        <v>6577</v>
      </c>
      <c r="J136" t="s">
        <v>325</v>
      </c>
      <c r="K136" t="s">
        <v>23</v>
      </c>
      <c r="L136" t="s">
        <v>24</v>
      </c>
      <c r="M136" t="s">
        <v>6573</v>
      </c>
      <c r="N136" t="s">
        <v>23</v>
      </c>
      <c r="O136" t="s">
        <v>32</v>
      </c>
      <c r="P136" t="s">
        <v>26</v>
      </c>
      <c r="Q136" t="s">
        <v>33</v>
      </c>
      <c r="R136" t="s">
        <v>24</v>
      </c>
      <c r="S136" t="s">
        <v>23</v>
      </c>
      <c r="T136" t="s">
        <v>6573</v>
      </c>
    </row>
    <row r="137" spans="1:20" x14ac:dyDescent="0.25">
      <c r="A137" t="s">
        <v>110</v>
      </c>
      <c r="B137" t="s">
        <v>1205</v>
      </c>
      <c r="C137">
        <v>66.333333333333329</v>
      </c>
      <c r="D137">
        <v>3</v>
      </c>
      <c r="E137" t="s">
        <v>6578</v>
      </c>
      <c r="F137">
        <v>296</v>
      </c>
      <c r="G137">
        <v>58</v>
      </c>
      <c r="H137" t="s">
        <v>47</v>
      </c>
      <c r="I137" t="s">
        <v>3932</v>
      </c>
      <c r="J137" t="s">
        <v>6310</v>
      </c>
      <c r="K137" t="s">
        <v>4971</v>
      </c>
      <c r="L137" t="s">
        <v>4102</v>
      </c>
      <c r="M137" t="s">
        <v>6511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23</v>
      </c>
      <c r="T137" t="s">
        <v>6573</v>
      </c>
    </row>
    <row r="138" spans="1:20" x14ac:dyDescent="0.25">
      <c r="A138" t="s">
        <v>3691</v>
      </c>
      <c r="B138" t="s">
        <v>3692</v>
      </c>
      <c r="C138">
        <v>100</v>
      </c>
      <c r="D138">
        <v>3</v>
      </c>
      <c r="E138" t="s">
        <v>6579</v>
      </c>
      <c r="F138">
        <v>180</v>
      </c>
      <c r="G138">
        <v>0</v>
      </c>
      <c r="H138" t="s">
        <v>1162</v>
      </c>
      <c r="I138" t="s">
        <v>6580</v>
      </c>
      <c r="J138" t="s">
        <v>338</v>
      </c>
      <c r="K138" t="s">
        <v>23</v>
      </c>
      <c r="L138" t="s">
        <v>24</v>
      </c>
      <c r="M138" t="s">
        <v>6581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23</v>
      </c>
      <c r="T138" t="s">
        <v>6582</v>
      </c>
    </row>
    <row r="139" spans="1:20" x14ac:dyDescent="0.25">
      <c r="A139" t="s">
        <v>51</v>
      </c>
      <c r="B139" t="s">
        <v>52</v>
      </c>
      <c r="C139">
        <v>65</v>
      </c>
      <c r="D139">
        <v>4</v>
      </c>
      <c r="E139" t="s">
        <v>6583</v>
      </c>
      <c r="F139">
        <v>286</v>
      </c>
      <c r="G139">
        <v>35</v>
      </c>
      <c r="H139" t="s">
        <v>47</v>
      </c>
      <c r="I139" t="s">
        <v>1316</v>
      </c>
      <c r="J139" t="s">
        <v>6584</v>
      </c>
      <c r="K139" t="s">
        <v>1180</v>
      </c>
      <c r="L139" t="s">
        <v>1279</v>
      </c>
      <c r="M139" t="s">
        <v>6581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6581</v>
      </c>
    </row>
    <row r="140" spans="1:20" x14ac:dyDescent="0.25">
      <c r="A140" t="s">
        <v>3691</v>
      </c>
      <c r="B140" t="s">
        <v>3692</v>
      </c>
      <c r="C140">
        <v>100</v>
      </c>
      <c r="D140">
        <v>3</v>
      </c>
      <c r="E140" t="s">
        <v>6585</v>
      </c>
      <c r="F140">
        <v>186</v>
      </c>
      <c r="G140">
        <v>6</v>
      </c>
      <c r="H140" t="s">
        <v>1162</v>
      </c>
      <c r="I140" t="s">
        <v>6586</v>
      </c>
      <c r="J140" t="s">
        <v>315</v>
      </c>
      <c r="K140" t="s">
        <v>23</v>
      </c>
      <c r="L140" t="s">
        <v>24</v>
      </c>
      <c r="M140" t="s">
        <v>6587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6587</v>
      </c>
    </row>
    <row r="141" spans="1:20" x14ac:dyDescent="0.25">
      <c r="A141" t="s">
        <v>3691</v>
      </c>
      <c r="B141" t="s">
        <v>3692</v>
      </c>
      <c r="C141">
        <v>100</v>
      </c>
      <c r="D141">
        <v>3</v>
      </c>
      <c r="E141" t="s">
        <v>6588</v>
      </c>
      <c r="F141">
        <v>180</v>
      </c>
      <c r="G141">
        <v>0</v>
      </c>
      <c r="H141" t="s">
        <v>1162</v>
      </c>
      <c r="I141" t="s">
        <v>6589</v>
      </c>
      <c r="J141" t="s">
        <v>321</v>
      </c>
      <c r="K141" t="s">
        <v>23</v>
      </c>
      <c r="L141" t="s">
        <v>24</v>
      </c>
      <c r="M141" t="s">
        <v>6590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6590</v>
      </c>
    </row>
    <row r="142" spans="1:20" x14ac:dyDescent="0.25">
      <c r="A142" t="s">
        <v>3691</v>
      </c>
      <c r="B142" t="s">
        <v>3692</v>
      </c>
      <c r="C142">
        <v>100</v>
      </c>
      <c r="D142">
        <v>3</v>
      </c>
      <c r="E142" t="s">
        <v>6591</v>
      </c>
      <c r="F142">
        <v>180</v>
      </c>
      <c r="G142">
        <v>0</v>
      </c>
      <c r="H142" t="s">
        <v>1162</v>
      </c>
      <c r="I142" t="s">
        <v>6499</v>
      </c>
      <c r="J142" t="s">
        <v>339</v>
      </c>
      <c r="K142" t="s">
        <v>23</v>
      </c>
      <c r="L142" t="s">
        <v>24</v>
      </c>
      <c r="M142" t="s">
        <v>23</v>
      </c>
      <c r="N142" t="s">
        <v>23</v>
      </c>
      <c r="O142" t="s">
        <v>58</v>
      </c>
      <c r="P142" t="s">
        <v>26</v>
      </c>
      <c r="Q142" t="s">
        <v>23</v>
      </c>
      <c r="R142" t="s">
        <v>24</v>
      </c>
      <c r="S142" t="s">
        <v>23</v>
      </c>
      <c r="T142" t="s">
        <v>6592</v>
      </c>
    </row>
    <row r="143" spans="1:20" x14ac:dyDescent="0.25">
      <c r="A143" t="s">
        <v>850</v>
      </c>
      <c r="B143" t="s">
        <v>851</v>
      </c>
      <c r="C143">
        <v>100</v>
      </c>
      <c r="D143">
        <v>3</v>
      </c>
      <c r="E143" t="s">
        <v>6593</v>
      </c>
      <c r="F143">
        <v>597</v>
      </c>
      <c r="G143">
        <v>0</v>
      </c>
      <c r="H143" t="s">
        <v>1247</v>
      </c>
      <c r="I143" t="s">
        <v>6594</v>
      </c>
      <c r="J143" t="s">
        <v>6595</v>
      </c>
      <c r="K143" t="s">
        <v>4871</v>
      </c>
      <c r="L143" t="s">
        <v>6596</v>
      </c>
      <c r="M143" t="s">
        <v>6597</v>
      </c>
      <c r="N143" t="s">
        <v>1338</v>
      </c>
      <c r="O143" t="s">
        <v>1222</v>
      </c>
      <c r="P143" t="s">
        <v>4334</v>
      </c>
      <c r="Q143" t="s">
        <v>1191</v>
      </c>
      <c r="R143" t="s">
        <v>24</v>
      </c>
      <c r="S143" t="s">
        <v>23</v>
      </c>
      <c r="T143" t="s">
        <v>6592</v>
      </c>
    </row>
    <row r="144" spans="1:20" x14ac:dyDescent="0.25">
      <c r="A144" t="s">
        <v>3728</v>
      </c>
      <c r="B144" t="s">
        <v>3729</v>
      </c>
      <c r="C144">
        <v>100</v>
      </c>
      <c r="D144">
        <v>6</v>
      </c>
      <c r="E144" t="s">
        <v>6593</v>
      </c>
      <c r="F144">
        <v>597</v>
      </c>
      <c r="G144">
        <v>0</v>
      </c>
      <c r="H144" t="s">
        <v>1247</v>
      </c>
      <c r="I144" t="s">
        <v>6594</v>
      </c>
      <c r="J144" t="s">
        <v>6595</v>
      </c>
      <c r="K144" t="s">
        <v>4871</v>
      </c>
      <c r="L144" t="s">
        <v>6596</v>
      </c>
      <c r="M144" t="s">
        <v>6597</v>
      </c>
      <c r="N144" t="s">
        <v>1338</v>
      </c>
      <c r="O144" t="s">
        <v>1222</v>
      </c>
      <c r="P144" t="s">
        <v>4334</v>
      </c>
      <c r="Q144" t="s">
        <v>1191</v>
      </c>
      <c r="R144" t="s">
        <v>24</v>
      </c>
      <c r="S144" t="s">
        <v>23</v>
      </c>
      <c r="T144" t="s">
        <v>6592</v>
      </c>
    </row>
    <row r="145" spans="1:20" x14ac:dyDescent="0.25">
      <c r="A145" t="s">
        <v>44</v>
      </c>
      <c r="B145" t="s">
        <v>45</v>
      </c>
      <c r="C145">
        <v>50</v>
      </c>
      <c r="D145">
        <v>1</v>
      </c>
      <c r="E145" t="s">
        <v>6598</v>
      </c>
      <c r="F145">
        <v>220</v>
      </c>
      <c r="G145">
        <v>20</v>
      </c>
      <c r="H145" t="s">
        <v>47</v>
      </c>
      <c r="I145" t="s">
        <v>6599</v>
      </c>
      <c r="J145" t="s">
        <v>6600</v>
      </c>
      <c r="K145" t="s">
        <v>6601</v>
      </c>
      <c r="L145" t="s">
        <v>6602</v>
      </c>
      <c r="M145" t="s">
        <v>6603</v>
      </c>
      <c r="N145" t="s">
        <v>1338</v>
      </c>
      <c r="O145" t="s">
        <v>1222</v>
      </c>
      <c r="P145" t="s">
        <v>1190</v>
      </c>
      <c r="Q145" t="s">
        <v>1191</v>
      </c>
      <c r="R145" t="s">
        <v>24</v>
      </c>
      <c r="S145" t="s">
        <v>23</v>
      </c>
      <c r="T145" t="s">
        <v>6604</v>
      </c>
    </row>
    <row r="146" spans="1:20" x14ac:dyDescent="0.25">
      <c r="A146" t="s">
        <v>42</v>
      </c>
      <c r="B146" t="s">
        <v>43</v>
      </c>
      <c r="C146">
        <v>50</v>
      </c>
      <c r="D146">
        <v>1</v>
      </c>
      <c r="E146" t="s">
        <v>6598</v>
      </c>
      <c r="F146">
        <v>220</v>
      </c>
      <c r="G146">
        <v>20</v>
      </c>
      <c r="H146" t="s">
        <v>47</v>
      </c>
      <c r="I146" t="s">
        <v>6599</v>
      </c>
      <c r="J146" t="s">
        <v>6600</v>
      </c>
      <c r="K146" t="s">
        <v>6601</v>
      </c>
      <c r="L146" t="s">
        <v>6602</v>
      </c>
      <c r="M146" t="s">
        <v>6603</v>
      </c>
      <c r="N146" t="s">
        <v>1338</v>
      </c>
      <c r="O146" t="s">
        <v>1222</v>
      </c>
      <c r="P146" t="s">
        <v>1190</v>
      </c>
      <c r="Q146" t="s">
        <v>1191</v>
      </c>
      <c r="R146" t="s">
        <v>24</v>
      </c>
      <c r="S146" t="s">
        <v>23</v>
      </c>
      <c r="T146" t="s">
        <v>6604</v>
      </c>
    </row>
    <row r="147" spans="1:20" x14ac:dyDescent="0.25">
      <c r="A147" t="s">
        <v>46</v>
      </c>
      <c r="B147" t="s">
        <v>56</v>
      </c>
      <c r="C147">
        <v>100</v>
      </c>
      <c r="D147">
        <v>2</v>
      </c>
      <c r="E147" t="s">
        <v>6598</v>
      </c>
      <c r="F147">
        <v>220</v>
      </c>
      <c r="G147">
        <v>20</v>
      </c>
      <c r="H147" t="s">
        <v>47</v>
      </c>
      <c r="I147" t="s">
        <v>6599</v>
      </c>
      <c r="J147" t="s">
        <v>6600</v>
      </c>
      <c r="K147" t="s">
        <v>6601</v>
      </c>
      <c r="L147" t="s">
        <v>6602</v>
      </c>
      <c r="M147" t="s">
        <v>6603</v>
      </c>
      <c r="N147" t="s">
        <v>1338</v>
      </c>
      <c r="O147" t="s">
        <v>1222</v>
      </c>
      <c r="P147" t="s">
        <v>1190</v>
      </c>
      <c r="Q147" t="s">
        <v>1191</v>
      </c>
      <c r="R147" t="s">
        <v>24</v>
      </c>
      <c r="S147" t="s">
        <v>23</v>
      </c>
      <c r="T147" t="s">
        <v>6604</v>
      </c>
    </row>
    <row r="148" spans="1:20" x14ac:dyDescent="0.25">
      <c r="A148" t="s">
        <v>115</v>
      </c>
      <c r="B148" t="s">
        <v>116</v>
      </c>
      <c r="C148">
        <v>27.5</v>
      </c>
      <c r="D148">
        <v>4</v>
      </c>
      <c r="E148" t="s">
        <v>6605</v>
      </c>
      <c r="F148">
        <v>194</v>
      </c>
      <c r="G148">
        <v>29</v>
      </c>
      <c r="H148" t="s">
        <v>47</v>
      </c>
      <c r="I148" t="s">
        <v>6606</v>
      </c>
      <c r="J148" t="s">
        <v>6607</v>
      </c>
      <c r="K148" t="s">
        <v>6608</v>
      </c>
      <c r="L148" t="s">
        <v>6609</v>
      </c>
      <c r="M148" t="s">
        <v>6526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23</v>
      </c>
      <c r="T148" t="s">
        <v>6610</v>
      </c>
    </row>
    <row r="149" spans="1:20" x14ac:dyDescent="0.25">
      <c r="A149" t="s">
        <v>44</v>
      </c>
      <c r="B149" t="s">
        <v>45</v>
      </c>
      <c r="C149">
        <v>60</v>
      </c>
      <c r="D149">
        <v>1</v>
      </c>
      <c r="E149" t="s">
        <v>6611</v>
      </c>
      <c r="F149">
        <v>230</v>
      </c>
      <c r="G149">
        <v>30</v>
      </c>
      <c r="H149" t="s">
        <v>47</v>
      </c>
      <c r="I149" t="s">
        <v>6612</v>
      </c>
      <c r="J149" t="s">
        <v>6613</v>
      </c>
      <c r="K149" t="s">
        <v>6614</v>
      </c>
      <c r="L149" t="s">
        <v>6615</v>
      </c>
      <c r="M149" t="s">
        <v>6616</v>
      </c>
      <c r="N149" t="s">
        <v>1338</v>
      </c>
      <c r="O149" t="s">
        <v>1189</v>
      </c>
      <c r="P149" t="s">
        <v>1190</v>
      </c>
      <c r="Q149" t="s">
        <v>27</v>
      </c>
      <c r="R149" t="s">
        <v>24</v>
      </c>
      <c r="S149" t="s">
        <v>23</v>
      </c>
      <c r="T149" t="s">
        <v>6616</v>
      </c>
    </row>
    <row r="150" spans="1:20" x14ac:dyDescent="0.25">
      <c r="A150" t="s">
        <v>42</v>
      </c>
      <c r="B150" t="s">
        <v>43</v>
      </c>
      <c r="C150">
        <v>50</v>
      </c>
      <c r="D150">
        <v>1</v>
      </c>
      <c r="E150" t="s">
        <v>6611</v>
      </c>
      <c r="F150">
        <v>230</v>
      </c>
      <c r="G150">
        <v>30</v>
      </c>
      <c r="H150" t="s">
        <v>47</v>
      </c>
      <c r="I150" t="s">
        <v>6612</v>
      </c>
      <c r="J150" t="s">
        <v>6613</v>
      </c>
      <c r="K150" t="s">
        <v>6614</v>
      </c>
      <c r="L150" t="s">
        <v>6615</v>
      </c>
      <c r="M150" t="s">
        <v>6616</v>
      </c>
      <c r="N150" t="s">
        <v>1338</v>
      </c>
      <c r="O150" t="s">
        <v>1189</v>
      </c>
      <c r="P150" t="s">
        <v>1190</v>
      </c>
      <c r="Q150" t="s">
        <v>27</v>
      </c>
      <c r="R150" t="s">
        <v>24</v>
      </c>
      <c r="S150" t="s">
        <v>23</v>
      </c>
      <c r="T150" t="s">
        <v>6616</v>
      </c>
    </row>
    <row r="151" spans="1:20" x14ac:dyDescent="0.25">
      <c r="A151" t="s">
        <v>46</v>
      </c>
      <c r="B151" t="s">
        <v>56</v>
      </c>
      <c r="C151">
        <v>100</v>
      </c>
      <c r="D151">
        <v>1</v>
      </c>
      <c r="E151" t="s">
        <v>6611</v>
      </c>
      <c r="F151">
        <v>230</v>
      </c>
      <c r="G151">
        <v>30</v>
      </c>
      <c r="H151" t="s">
        <v>47</v>
      </c>
      <c r="I151" t="s">
        <v>6612</v>
      </c>
      <c r="J151" t="s">
        <v>6613</v>
      </c>
      <c r="K151" t="s">
        <v>6614</v>
      </c>
      <c r="L151" t="s">
        <v>6615</v>
      </c>
      <c r="M151" t="s">
        <v>6616</v>
      </c>
      <c r="N151" t="s">
        <v>1338</v>
      </c>
      <c r="O151" t="s">
        <v>1189</v>
      </c>
      <c r="P151" t="s">
        <v>1190</v>
      </c>
      <c r="Q151" t="s">
        <v>27</v>
      </c>
      <c r="R151" t="s">
        <v>24</v>
      </c>
      <c r="S151" t="s">
        <v>23</v>
      </c>
      <c r="T151" t="s">
        <v>6616</v>
      </c>
    </row>
    <row r="152" spans="1:20" x14ac:dyDescent="0.25">
      <c r="A152" t="s">
        <v>254</v>
      </c>
      <c r="B152" t="s">
        <v>255</v>
      </c>
      <c r="C152">
        <v>100</v>
      </c>
      <c r="D152">
        <v>1</v>
      </c>
      <c r="E152" t="s">
        <v>6611</v>
      </c>
      <c r="F152">
        <v>230</v>
      </c>
      <c r="G152">
        <v>30</v>
      </c>
      <c r="H152" t="s">
        <v>47</v>
      </c>
      <c r="I152" t="s">
        <v>6612</v>
      </c>
      <c r="J152" t="s">
        <v>6613</v>
      </c>
      <c r="K152" t="s">
        <v>6614</v>
      </c>
      <c r="L152" t="s">
        <v>6615</v>
      </c>
      <c r="M152" t="s">
        <v>6616</v>
      </c>
      <c r="N152" t="s">
        <v>1338</v>
      </c>
      <c r="O152" t="s">
        <v>1189</v>
      </c>
      <c r="P152" t="s">
        <v>1190</v>
      </c>
      <c r="Q152" t="s">
        <v>27</v>
      </c>
      <c r="R152" t="s">
        <v>24</v>
      </c>
      <c r="S152" t="s">
        <v>23</v>
      </c>
      <c r="T152" t="s">
        <v>6616</v>
      </c>
    </row>
    <row r="153" spans="1:20" x14ac:dyDescent="0.25">
      <c r="A153" t="s">
        <v>3691</v>
      </c>
      <c r="B153" t="s">
        <v>3692</v>
      </c>
      <c r="C153">
        <v>120</v>
      </c>
      <c r="D153">
        <v>1</v>
      </c>
      <c r="E153" t="s">
        <v>6617</v>
      </c>
      <c r="F153">
        <v>75</v>
      </c>
      <c r="G153">
        <v>6</v>
      </c>
      <c r="H153" t="s">
        <v>1162</v>
      </c>
      <c r="I153" t="s">
        <v>6618</v>
      </c>
      <c r="J153" t="s">
        <v>339</v>
      </c>
      <c r="K153" t="s">
        <v>23</v>
      </c>
      <c r="L153" t="s">
        <v>24</v>
      </c>
      <c r="M153" t="s">
        <v>23</v>
      </c>
      <c r="N153" t="s">
        <v>23</v>
      </c>
      <c r="O153" t="s">
        <v>58</v>
      </c>
      <c r="P153" t="s">
        <v>26</v>
      </c>
      <c r="Q153" t="s">
        <v>23</v>
      </c>
      <c r="R153" t="s">
        <v>24</v>
      </c>
      <c r="S153" t="s">
        <v>23</v>
      </c>
      <c r="T153" t="s">
        <v>6616</v>
      </c>
    </row>
    <row r="154" spans="1:20" x14ac:dyDescent="0.25">
      <c r="A154" t="s">
        <v>854</v>
      </c>
      <c r="B154" t="s">
        <v>855</v>
      </c>
      <c r="C154">
        <v>119</v>
      </c>
      <c r="D154">
        <v>1</v>
      </c>
      <c r="E154" t="s">
        <v>6619</v>
      </c>
      <c r="F154">
        <v>106</v>
      </c>
      <c r="G154">
        <v>6</v>
      </c>
      <c r="H154" t="s">
        <v>1162</v>
      </c>
      <c r="I154" t="s">
        <v>6620</v>
      </c>
      <c r="J154" t="s">
        <v>329</v>
      </c>
      <c r="K154" t="s">
        <v>23</v>
      </c>
      <c r="L154" t="s">
        <v>24</v>
      </c>
      <c r="M154" t="s">
        <v>6597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6597</v>
      </c>
    </row>
    <row r="155" spans="1:20" x14ac:dyDescent="0.25">
      <c r="A155" t="s">
        <v>5153</v>
      </c>
      <c r="B155" t="s">
        <v>5154</v>
      </c>
      <c r="C155">
        <v>1</v>
      </c>
      <c r="D155">
        <v>1</v>
      </c>
      <c r="E155" t="s">
        <v>6619</v>
      </c>
      <c r="F155">
        <v>106</v>
      </c>
      <c r="G155">
        <v>6</v>
      </c>
      <c r="H155" t="s">
        <v>1162</v>
      </c>
      <c r="I155" t="s">
        <v>6620</v>
      </c>
      <c r="J155" t="s">
        <v>329</v>
      </c>
      <c r="K155" t="s">
        <v>23</v>
      </c>
      <c r="L155" t="s">
        <v>24</v>
      </c>
      <c r="M155" t="s">
        <v>6597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23</v>
      </c>
      <c r="T155" t="s">
        <v>6597</v>
      </c>
    </row>
    <row r="156" spans="1:20" x14ac:dyDescent="0.25">
      <c r="A156" t="s">
        <v>271</v>
      </c>
      <c r="B156" t="s">
        <v>272</v>
      </c>
      <c r="C156">
        <v>50</v>
      </c>
      <c r="D156">
        <v>1</v>
      </c>
      <c r="E156" t="s">
        <v>6621</v>
      </c>
      <c r="F156">
        <v>220</v>
      </c>
      <c r="G156">
        <v>20</v>
      </c>
      <c r="H156" t="s">
        <v>47</v>
      </c>
      <c r="I156" t="s">
        <v>6622</v>
      </c>
      <c r="J156" t="s">
        <v>6623</v>
      </c>
      <c r="K156" t="s">
        <v>5980</v>
      </c>
      <c r="L156" t="s">
        <v>6624</v>
      </c>
      <c r="M156" t="s">
        <v>6625</v>
      </c>
      <c r="N156" t="s">
        <v>1338</v>
      </c>
      <c r="O156" t="s">
        <v>1222</v>
      </c>
      <c r="P156" t="s">
        <v>1190</v>
      </c>
      <c r="Q156" t="s">
        <v>1191</v>
      </c>
      <c r="R156" t="s">
        <v>24</v>
      </c>
      <c r="S156" t="s">
        <v>23</v>
      </c>
      <c r="T156" t="s">
        <v>6597</v>
      </c>
    </row>
    <row r="157" spans="1:20" x14ac:dyDescent="0.25">
      <c r="A157" t="s">
        <v>44</v>
      </c>
      <c r="B157" t="s">
        <v>45</v>
      </c>
      <c r="C157">
        <v>60</v>
      </c>
      <c r="D157">
        <v>1</v>
      </c>
      <c r="E157" t="s">
        <v>6621</v>
      </c>
      <c r="F157">
        <v>220</v>
      </c>
      <c r="G157">
        <v>20</v>
      </c>
      <c r="H157" t="s">
        <v>47</v>
      </c>
      <c r="I157" t="s">
        <v>6622</v>
      </c>
      <c r="J157" t="s">
        <v>6623</v>
      </c>
      <c r="K157" t="s">
        <v>5980</v>
      </c>
      <c r="L157" t="s">
        <v>6624</v>
      </c>
      <c r="M157" t="s">
        <v>6625</v>
      </c>
      <c r="N157" t="s">
        <v>1338</v>
      </c>
      <c r="O157" t="s">
        <v>1222</v>
      </c>
      <c r="P157" t="s">
        <v>1190</v>
      </c>
      <c r="Q157" t="s">
        <v>1191</v>
      </c>
      <c r="R157" t="s">
        <v>24</v>
      </c>
      <c r="S157" t="s">
        <v>23</v>
      </c>
      <c r="T157" t="s">
        <v>6597</v>
      </c>
    </row>
    <row r="158" spans="1:20" x14ac:dyDescent="0.25">
      <c r="A158" t="s">
        <v>46</v>
      </c>
      <c r="B158" t="s">
        <v>56</v>
      </c>
      <c r="C158">
        <v>100</v>
      </c>
      <c r="D158">
        <v>2</v>
      </c>
      <c r="E158" t="s">
        <v>6621</v>
      </c>
      <c r="F158">
        <v>220</v>
      </c>
      <c r="G158">
        <v>20</v>
      </c>
      <c r="H158" t="s">
        <v>47</v>
      </c>
      <c r="I158" t="s">
        <v>6622</v>
      </c>
      <c r="J158" t="s">
        <v>6623</v>
      </c>
      <c r="K158" t="s">
        <v>5980</v>
      </c>
      <c r="L158" t="s">
        <v>6624</v>
      </c>
      <c r="M158" t="s">
        <v>6625</v>
      </c>
      <c r="N158" t="s">
        <v>1338</v>
      </c>
      <c r="O158" t="s">
        <v>1222</v>
      </c>
      <c r="P158" t="s">
        <v>1190</v>
      </c>
      <c r="Q158" t="s">
        <v>1191</v>
      </c>
      <c r="R158" t="s">
        <v>24</v>
      </c>
      <c r="S158" t="s">
        <v>23</v>
      </c>
      <c r="T158" t="s">
        <v>6597</v>
      </c>
    </row>
    <row r="159" spans="1:20" x14ac:dyDescent="0.25">
      <c r="A159" t="s">
        <v>113</v>
      </c>
      <c r="B159" t="s">
        <v>114</v>
      </c>
      <c r="C159">
        <v>65</v>
      </c>
      <c r="D159">
        <v>1</v>
      </c>
      <c r="E159" t="s">
        <v>6626</v>
      </c>
      <c r="F159">
        <v>85</v>
      </c>
      <c r="G159">
        <v>20</v>
      </c>
      <c r="H159" t="s">
        <v>47</v>
      </c>
      <c r="I159" t="s">
        <v>6627</v>
      </c>
      <c r="J159" t="s">
        <v>6628</v>
      </c>
      <c r="K159" t="s">
        <v>6629</v>
      </c>
      <c r="L159" t="s">
        <v>6630</v>
      </c>
      <c r="M159" t="s">
        <v>6631</v>
      </c>
      <c r="N159" t="s">
        <v>1338</v>
      </c>
      <c r="O159" t="s">
        <v>1222</v>
      </c>
      <c r="P159" t="s">
        <v>1190</v>
      </c>
      <c r="Q159" t="s">
        <v>1191</v>
      </c>
      <c r="R159" t="s">
        <v>24</v>
      </c>
      <c r="S159" t="s">
        <v>23</v>
      </c>
      <c r="T159" t="s">
        <v>6632</v>
      </c>
    </row>
    <row r="160" spans="1:20" x14ac:dyDescent="0.25">
      <c r="A160" t="s">
        <v>3691</v>
      </c>
      <c r="B160" t="s">
        <v>3692</v>
      </c>
      <c r="C160">
        <v>120</v>
      </c>
      <c r="D160">
        <v>1</v>
      </c>
      <c r="E160" t="s">
        <v>6633</v>
      </c>
      <c r="F160">
        <v>66</v>
      </c>
      <c r="G160">
        <v>6</v>
      </c>
      <c r="H160" t="s">
        <v>1162</v>
      </c>
      <c r="I160" t="s">
        <v>6634</v>
      </c>
      <c r="J160" t="s">
        <v>6635</v>
      </c>
      <c r="K160" t="s">
        <v>23</v>
      </c>
      <c r="L160" t="s">
        <v>24</v>
      </c>
      <c r="M160" t="s">
        <v>6636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23</v>
      </c>
      <c r="T160" t="s">
        <v>6636</v>
      </c>
    </row>
    <row r="161" spans="1:20" x14ac:dyDescent="0.25">
      <c r="A161" t="s">
        <v>3691</v>
      </c>
      <c r="B161" t="s">
        <v>3692</v>
      </c>
      <c r="C161">
        <v>120</v>
      </c>
      <c r="D161">
        <v>1</v>
      </c>
      <c r="E161" t="s">
        <v>6637</v>
      </c>
      <c r="F161">
        <v>66</v>
      </c>
      <c r="G161">
        <v>6</v>
      </c>
      <c r="H161" t="s">
        <v>1162</v>
      </c>
      <c r="I161" t="s">
        <v>6638</v>
      </c>
      <c r="J161" t="s">
        <v>306</v>
      </c>
      <c r="K161" t="s">
        <v>23</v>
      </c>
      <c r="L161" t="s">
        <v>24</v>
      </c>
      <c r="M161" t="s">
        <v>6639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6636</v>
      </c>
    </row>
    <row r="162" spans="1:20" x14ac:dyDescent="0.25">
      <c r="A162" t="s">
        <v>3691</v>
      </c>
      <c r="B162" t="s">
        <v>3692</v>
      </c>
      <c r="C162">
        <v>120</v>
      </c>
      <c r="D162">
        <v>3</v>
      </c>
      <c r="E162" t="s">
        <v>6640</v>
      </c>
      <c r="F162">
        <v>225</v>
      </c>
      <c r="G162">
        <v>45</v>
      </c>
      <c r="H162" t="s">
        <v>1162</v>
      </c>
      <c r="I162" t="s">
        <v>3381</v>
      </c>
      <c r="J162" t="s">
        <v>1163</v>
      </c>
      <c r="K162" t="s">
        <v>23</v>
      </c>
      <c r="L162" t="s">
        <v>24</v>
      </c>
      <c r="M162" t="s">
        <v>6636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6636</v>
      </c>
    </row>
    <row r="163" spans="1:20" x14ac:dyDescent="0.25">
      <c r="A163" t="s">
        <v>3691</v>
      </c>
      <c r="B163" t="s">
        <v>3692</v>
      </c>
      <c r="C163">
        <v>120</v>
      </c>
      <c r="D163">
        <v>2</v>
      </c>
      <c r="E163" t="s">
        <v>6641</v>
      </c>
      <c r="F163">
        <v>126</v>
      </c>
      <c r="G163">
        <v>6</v>
      </c>
      <c r="H163" t="s">
        <v>1162</v>
      </c>
      <c r="I163" t="s">
        <v>6642</v>
      </c>
      <c r="J163" t="s">
        <v>1311</v>
      </c>
      <c r="K163" t="s">
        <v>23</v>
      </c>
      <c r="L163" t="s">
        <v>24</v>
      </c>
      <c r="M163" t="s">
        <v>6462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23</v>
      </c>
      <c r="T163" t="s">
        <v>6462</v>
      </c>
    </row>
    <row r="164" spans="1:20" x14ac:dyDescent="0.25">
      <c r="A164" t="s">
        <v>3691</v>
      </c>
      <c r="B164" t="s">
        <v>3692</v>
      </c>
      <c r="C164">
        <v>120</v>
      </c>
      <c r="D164">
        <v>1</v>
      </c>
      <c r="E164" t="s">
        <v>6643</v>
      </c>
      <c r="F164">
        <v>66</v>
      </c>
      <c r="G164">
        <v>6</v>
      </c>
      <c r="H164" t="s">
        <v>1162</v>
      </c>
      <c r="I164" t="s">
        <v>6644</v>
      </c>
      <c r="J164" t="s">
        <v>1176</v>
      </c>
      <c r="K164" t="s">
        <v>23</v>
      </c>
      <c r="L164" t="s">
        <v>24</v>
      </c>
      <c r="M164" t="s">
        <v>6462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23</v>
      </c>
      <c r="T164" t="s">
        <v>6462</v>
      </c>
    </row>
    <row r="165" spans="1:20" x14ac:dyDescent="0.25">
      <c r="A165" t="s">
        <v>3691</v>
      </c>
      <c r="B165" t="s">
        <v>3692</v>
      </c>
      <c r="C165">
        <v>120</v>
      </c>
      <c r="D165">
        <v>4</v>
      </c>
      <c r="E165" t="s">
        <v>6645</v>
      </c>
      <c r="F165">
        <v>240</v>
      </c>
      <c r="G165">
        <v>0</v>
      </c>
      <c r="H165" t="s">
        <v>1162</v>
      </c>
      <c r="I165" t="s">
        <v>6646</v>
      </c>
      <c r="J165" t="s">
        <v>1311</v>
      </c>
      <c r="K165" t="s">
        <v>23</v>
      </c>
      <c r="L165" t="s">
        <v>24</v>
      </c>
      <c r="M165" t="s">
        <v>6462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6462</v>
      </c>
    </row>
    <row r="166" spans="1:20" x14ac:dyDescent="0.25">
      <c r="A166" t="s">
        <v>3691</v>
      </c>
      <c r="B166" t="s">
        <v>3692</v>
      </c>
      <c r="C166">
        <v>120</v>
      </c>
      <c r="D166">
        <v>1</v>
      </c>
      <c r="E166" t="s">
        <v>6647</v>
      </c>
      <c r="F166">
        <v>75</v>
      </c>
      <c r="G166">
        <v>6</v>
      </c>
      <c r="H166" t="s">
        <v>1162</v>
      </c>
      <c r="I166" t="s">
        <v>6648</v>
      </c>
      <c r="J166" t="s">
        <v>1168</v>
      </c>
      <c r="K166" t="s">
        <v>23</v>
      </c>
      <c r="L166" t="s">
        <v>24</v>
      </c>
      <c r="M166" t="s">
        <v>6649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23</v>
      </c>
      <c r="T166" t="s">
        <v>6649</v>
      </c>
    </row>
    <row r="167" spans="1:20" x14ac:dyDescent="0.25">
      <c r="A167" t="s">
        <v>3691</v>
      </c>
      <c r="B167" t="s">
        <v>3692</v>
      </c>
      <c r="C167">
        <v>120</v>
      </c>
      <c r="D167">
        <v>4</v>
      </c>
      <c r="E167" t="s">
        <v>6650</v>
      </c>
      <c r="F167">
        <v>276</v>
      </c>
      <c r="G167">
        <v>0</v>
      </c>
      <c r="H167" t="s">
        <v>1162</v>
      </c>
      <c r="I167" t="s">
        <v>3419</v>
      </c>
      <c r="J167" t="s">
        <v>315</v>
      </c>
      <c r="K167" t="s">
        <v>23</v>
      </c>
      <c r="L167" t="s">
        <v>24</v>
      </c>
      <c r="M167" t="s">
        <v>6651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6651</v>
      </c>
    </row>
    <row r="168" spans="1:20" x14ac:dyDescent="0.25">
      <c r="A168" t="s">
        <v>3691</v>
      </c>
      <c r="B168" t="s">
        <v>3692</v>
      </c>
      <c r="C168">
        <v>120</v>
      </c>
      <c r="D168">
        <v>2</v>
      </c>
      <c r="E168" t="s">
        <v>6652</v>
      </c>
      <c r="F168">
        <v>138</v>
      </c>
      <c r="G168">
        <v>0</v>
      </c>
      <c r="H168" t="s">
        <v>1162</v>
      </c>
      <c r="I168" t="s">
        <v>6653</v>
      </c>
      <c r="J168" t="s">
        <v>1241</v>
      </c>
      <c r="K168" t="s">
        <v>23</v>
      </c>
      <c r="L168" t="s">
        <v>24</v>
      </c>
      <c r="M168" t="s">
        <v>6654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6654</v>
      </c>
    </row>
    <row r="169" spans="1:20" x14ac:dyDescent="0.25">
      <c r="A169" t="s">
        <v>3691</v>
      </c>
      <c r="B169" t="s">
        <v>3692</v>
      </c>
      <c r="C169">
        <v>120</v>
      </c>
      <c r="D169">
        <v>1</v>
      </c>
      <c r="E169" t="s">
        <v>6655</v>
      </c>
      <c r="F169">
        <v>75</v>
      </c>
      <c r="G169">
        <v>6</v>
      </c>
      <c r="H169" t="s">
        <v>1162</v>
      </c>
      <c r="I169" t="s">
        <v>6656</v>
      </c>
      <c r="J169" t="s">
        <v>1311</v>
      </c>
      <c r="K169" t="s">
        <v>23</v>
      </c>
      <c r="L169" t="s">
        <v>24</v>
      </c>
      <c r="M169" t="s">
        <v>6654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6654</v>
      </c>
    </row>
    <row r="170" spans="1:20" x14ac:dyDescent="0.25">
      <c r="A170" t="s">
        <v>3691</v>
      </c>
      <c r="B170" t="s">
        <v>3692</v>
      </c>
      <c r="C170">
        <v>120</v>
      </c>
      <c r="D170">
        <v>2</v>
      </c>
      <c r="E170" t="s">
        <v>6657</v>
      </c>
      <c r="F170">
        <v>167</v>
      </c>
      <c r="G170">
        <v>29</v>
      </c>
      <c r="H170" t="s">
        <v>1162</v>
      </c>
      <c r="I170" t="s">
        <v>6658</v>
      </c>
      <c r="J170" t="s">
        <v>331</v>
      </c>
      <c r="K170" t="s">
        <v>23</v>
      </c>
      <c r="L170" t="s">
        <v>24</v>
      </c>
      <c r="M170" t="s">
        <v>6659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6659</v>
      </c>
    </row>
    <row r="171" spans="1:20" x14ac:dyDescent="0.25">
      <c r="A171" t="s">
        <v>110</v>
      </c>
      <c r="B171" t="s">
        <v>1205</v>
      </c>
      <c r="C171">
        <v>66.333333333333329</v>
      </c>
      <c r="D171">
        <v>3</v>
      </c>
      <c r="E171" t="s">
        <v>6660</v>
      </c>
      <c r="F171">
        <v>296</v>
      </c>
      <c r="G171">
        <v>58</v>
      </c>
      <c r="H171" t="s">
        <v>47</v>
      </c>
      <c r="I171" t="s">
        <v>3932</v>
      </c>
      <c r="J171" t="s">
        <v>6661</v>
      </c>
      <c r="K171" t="s">
        <v>4971</v>
      </c>
      <c r="L171" t="s">
        <v>4126</v>
      </c>
      <c r="M171" t="s">
        <v>6662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23</v>
      </c>
      <c r="T171" t="s">
        <v>6663</v>
      </c>
    </row>
    <row r="172" spans="1:20" x14ac:dyDescent="0.25">
      <c r="A172" t="s">
        <v>3691</v>
      </c>
      <c r="B172" t="s">
        <v>3692</v>
      </c>
      <c r="C172">
        <v>120</v>
      </c>
      <c r="D172">
        <v>3</v>
      </c>
      <c r="E172" t="s">
        <v>6664</v>
      </c>
      <c r="F172">
        <v>207</v>
      </c>
      <c r="G172">
        <v>0</v>
      </c>
      <c r="H172" t="s">
        <v>1162</v>
      </c>
      <c r="I172" t="s">
        <v>6665</v>
      </c>
      <c r="J172" t="s">
        <v>65</v>
      </c>
      <c r="K172" t="s">
        <v>23</v>
      </c>
      <c r="L172" t="s">
        <v>24</v>
      </c>
      <c r="M172" t="s">
        <v>6666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23</v>
      </c>
      <c r="T172" t="s">
        <v>6666</v>
      </c>
    </row>
    <row r="173" spans="1:20" x14ac:dyDescent="0.25">
      <c r="A173" t="s">
        <v>139</v>
      </c>
      <c r="B173" t="s">
        <v>112</v>
      </c>
      <c r="C173">
        <v>66</v>
      </c>
      <c r="D173">
        <v>1</v>
      </c>
      <c r="E173" t="s">
        <v>6667</v>
      </c>
      <c r="F173">
        <v>243.55</v>
      </c>
      <c r="G173">
        <v>7</v>
      </c>
      <c r="H173" t="s">
        <v>684</v>
      </c>
      <c r="I173" t="s">
        <v>6668</v>
      </c>
      <c r="J173" t="s">
        <v>6669</v>
      </c>
      <c r="K173" t="s">
        <v>6670</v>
      </c>
      <c r="L173" t="s">
        <v>6671</v>
      </c>
      <c r="M173" t="s">
        <v>6672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23</v>
      </c>
      <c r="T173" t="s">
        <v>6672</v>
      </c>
    </row>
    <row r="174" spans="1:20" x14ac:dyDescent="0.25">
      <c r="A174" t="s">
        <v>110</v>
      </c>
      <c r="B174" t="s">
        <v>1205</v>
      </c>
      <c r="C174">
        <v>66</v>
      </c>
      <c r="D174">
        <v>1</v>
      </c>
      <c r="E174" t="s">
        <v>6667</v>
      </c>
      <c r="F174">
        <v>243.55</v>
      </c>
      <c r="G174">
        <v>7</v>
      </c>
      <c r="H174" t="s">
        <v>684</v>
      </c>
      <c r="I174" t="s">
        <v>6668</v>
      </c>
      <c r="J174" t="s">
        <v>6669</v>
      </c>
      <c r="K174" t="s">
        <v>6670</v>
      </c>
      <c r="L174" t="s">
        <v>6671</v>
      </c>
      <c r="M174" t="s">
        <v>6672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6672</v>
      </c>
    </row>
    <row r="175" spans="1:20" x14ac:dyDescent="0.25">
      <c r="A175" t="s">
        <v>46</v>
      </c>
      <c r="B175" t="s">
        <v>56</v>
      </c>
      <c r="C175">
        <v>67</v>
      </c>
      <c r="D175">
        <v>1</v>
      </c>
      <c r="E175" t="s">
        <v>6667</v>
      </c>
      <c r="F175">
        <v>243.55</v>
      </c>
      <c r="G175">
        <v>7</v>
      </c>
      <c r="H175" t="s">
        <v>684</v>
      </c>
      <c r="I175" t="s">
        <v>6668</v>
      </c>
      <c r="J175" t="s">
        <v>6669</v>
      </c>
      <c r="K175" t="s">
        <v>6670</v>
      </c>
      <c r="L175" t="s">
        <v>6671</v>
      </c>
      <c r="M175" t="s">
        <v>6672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6672</v>
      </c>
    </row>
    <row r="176" spans="1:20" x14ac:dyDescent="0.25">
      <c r="A176" t="s">
        <v>3691</v>
      </c>
      <c r="B176" t="s">
        <v>3692</v>
      </c>
      <c r="C176">
        <v>120</v>
      </c>
      <c r="D176">
        <v>3</v>
      </c>
      <c r="E176" t="s">
        <v>6673</v>
      </c>
      <c r="F176">
        <v>201</v>
      </c>
      <c r="G176">
        <v>0</v>
      </c>
      <c r="H176" t="s">
        <v>1162</v>
      </c>
      <c r="I176" t="s">
        <v>6674</v>
      </c>
      <c r="J176" t="s">
        <v>1168</v>
      </c>
      <c r="K176" t="s">
        <v>23</v>
      </c>
      <c r="L176" t="s">
        <v>24</v>
      </c>
      <c r="M176" t="s">
        <v>6675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6675</v>
      </c>
    </row>
    <row r="177" spans="1:20" x14ac:dyDescent="0.25">
      <c r="A177" t="s">
        <v>854</v>
      </c>
      <c r="B177" t="s">
        <v>855</v>
      </c>
      <c r="C177">
        <v>80</v>
      </c>
      <c r="D177">
        <v>3</v>
      </c>
      <c r="E177" t="s">
        <v>6676</v>
      </c>
      <c r="F177">
        <v>266</v>
      </c>
      <c r="G177">
        <v>35</v>
      </c>
      <c r="H177" t="s">
        <v>47</v>
      </c>
      <c r="I177" t="s">
        <v>6677</v>
      </c>
      <c r="J177" t="s">
        <v>6678</v>
      </c>
      <c r="K177" t="s">
        <v>1173</v>
      </c>
      <c r="L177" t="s">
        <v>6679</v>
      </c>
      <c r="M177" t="s">
        <v>6590</v>
      </c>
      <c r="N177" t="s">
        <v>23</v>
      </c>
      <c r="O177" t="s">
        <v>53</v>
      </c>
      <c r="P177" t="s">
        <v>54</v>
      </c>
      <c r="Q177" t="s">
        <v>55</v>
      </c>
      <c r="R177" t="s">
        <v>24</v>
      </c>
      <c r="S177" t="s">
        <v>23</v>
      </c>
      <c r="T177" t="s">
        <v>6675</v>
      </c>
    </row>
    <row r="178" spans="1:20" x14ac:dyDescent="0.25">
      <c r="A178" t="s">
        <v>3691</v>
      </c>
      <c r="B178" t="s">
        <v>3692</v>
      </c>
      <c r="C178">
        <v>120</v>
      </c>
      <c r="D178">
        <v>1</v>
      </c>
      <c r="E178" t="s">
        <v>6680</v>
      </c>
      <c r="F178">
        <v>96</v>
      </c>
      <c r="G178">
        <v>29</v>
      </c>
      <c r="H178" t="s">
        <v>1162</v>
      </c>
      <c r="I178" t="s">
        <v>5455</v>
      </c>
      <c r="J178" t="s">
        <v>328</v>
      </c>
      <c r="K178" t="s">
        <v>23</v>
      </c>
      <c r="L178" t="s">
        <v>24</v>
      </c>
      <c r="M178" t="s">
        <v>6681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6681</v>
      </c>
    </row>
    <row r="179" spans="1:20" x14ac:dyDescent="0.25">
      <c r="A179" t="s">
        <v>3691</v>
      </c>
      <c r="B179" t="s">
        <v>3692</v>
      </c>
      <c r="C179">
        <v>120</v>
      </c>
      <c r="D179">
        <v>2</v>
      </c>
      <c r="E179" t="s">
        <v>6682</v>
      </c>
      <c r="F179">
        <v>140</v>
      </c>
      <c r="G179">
        <v>6</v>
      </c>
      <c r="H179" t="s">
        <v>1162</v>
      </c>
      <c r="I179" t="s">
        <v>6683</v>
      </c>
      <c r="J179" t="s">
        <v>336</v>
      </c>
      <c r="K179" t="s">
        <v>23</v>
      </c>
      <c r="L179" t="s">
        <v>24</v>
      </c>
      <c r="M179" t="s">
        <v>6681</v>
      </c>
      <c r="N179" t="s">
        <v>23</v>
      </c>
      <c r="O179" t="s">
        <v>32</v>
      </c>
      <c r="P179" t="s">
        <v>26</v>
      </c>
      <c r="Q179" t="s">
        <v>33</v>
      </c>
      <c r="R179" t="s">
        <v>24</v>
      </c>
      <c r="S179" t="s">
        <v>23</v>
      </c>
      <c r="T179" t="s">
        <v>6684</v>
      </c>
    </row>
    <row r="180" spans="1:20" x14ac:dyDescent="0.25">
      <c r="A180" t="s">
        <v>5153</v>
      </c>
      <c r="B180" t="s">
        <v>5154</v>
      </c>
      <c r="C180">
        <v>0</v>
      </c>
      <c r="D180">
        <v>1</v>
      </c>
      <c r="E180" t="s">
        <v>6685</v>
      </c>
      <c r="F180">
        <v>234</v>
      </c>
      <c r="G180">
        <v>0</v>
      </c>
      <c r="H180" t="s">
        <v>1162</v>
      </c>
      <c r="I180" t="s">
        <v>6686</v>
      </c>
      <c r="J180" t="s">
        <v>339</v>
      </c>
      <c r="K180" t="s">
        <v>23</v>
      </c>
      <c r="L180" t="s">
        <v>24</v>
      </c>
      <c r="M180" t="s">
        <v>6684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23</v>
      </c>
      <c r="T180" t="s">
        <v>6684</v>
      </c>
    </row>
    <row r="181" spans="1:20" x14ac:dyDescent="0.25">
      <c r="A181" t="s">
        <v>110</v>
      </c>
      <c r="B181" t="s">
        <v>146</v>
      </c>
      <c r="C181">
        <v>120</v>
      </c>
      <c r="D181">
        <v>1</v>
      </c>
      <c r="E181" t="s">
        <v>6685</v>
      </c>
      <c r="F181">
        <v>234</v>
      </c>
      <c r="G181">
        <v>0</v>
      </c>
      <c r="H181" t="s">
        <v>1162</v>
      </c>
      <c r="I181" t="s">
        <v>6686</v>
      </c>
      <c r="J181" t="s">
        <v>339</v>
      </c>
      <c r="K181" t="s">
        <v>23</v>
      </c>
      <c r="L181" t="s">
        <v>24</v>
      </c>
      <c r="M181" t="s">
        <v>6684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6684</v>
      </c>
    </row>
    <row r="182" spans="1:20" x14ac:dyDescent="0.25">
      <c r="A182" t="s">
        <v>3691</v>
      </c>
      <c r="B182" t="s">
        <v>3692</v>
      </c>
      <c r="C182">
        <v>120</v>
      </c>
      <c r="D182">
        <v>2</v>
      </c>
      <c r="E182" t="s">
        <v>6685</v>
      </c>
      <c r="F182">
        <v>234</v>
      </c>
      <c r="G182">
        <v>0</v>
      </c>
      <c r="H182" t="s">
        <v>1162</v>
      </c>
      <c r="I182" t="s">
        <v>6686</v>
      </c>
      <c r="J182" t="s">
        <v>339</v>
      </c>
      <c r="K182" t="s">
        <v>23</v>
      </c>
      <c r="L182" t="s">
        <v>24</v>
      </c>
      <c r="M182" t="s">
        <v>6684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23</v>
      </c>
      <c r="T182" t="s">
        <v>6684</v>
      </c>
    </row>
    <row r="183" spans="1:20" x14ac:dyDescent="0.25">
      <c r="A183" t="s">
        <v>3691</v>
      </c>
      <c r="B183" t="s">
        <v>3692</v>
      </c>
      <c r="C183">
        <v>120</v>
      </c>
      <c r="D183">
        <v>3</v>
      </c>
      <c r="E183" t="s">
        <v>6687</v>
      </c>
      <c r="F183">
        <v>195</v>
      </c>
      <c r="G183">
        <v>0</v>
      </c>
      <c r="H183" t="s">
        <v>1162</v>
      </c>
      <c r="I183" t="s">
        <v>6688</v>
      </c>
      <c r="J183" t="s">
        <v>315</v>
      </c>
      <c r="K183" t="s">
        <v>23</v>
      </c>
      <c r="L183" t="s">
        <v>24</v>
      </c>
      <c r="M183" t="s">
        <v>6689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23</v>
      </c>
      <c r="T183" t="s">
        <v>6689</v>
      </c>
    </row>
    <row r="184" spans="1:20" x14ac:dyDescent="0.25">
      <c r="A184" t="s">
        <v>3691</v>
      </c>
      <c r="B184" t="s">
        <v>3692</v>
      </c>
      <c r="C184">
        <v>120</v>
      </c>
      <c r="D184">
        <v>1</v>
      </c>
      <c r="E184" t="s">
        <v>6690</v>
      </c>
      <c r="F184">
        <v>68</v>
      </c>
      <c r="G184">
        <v>6</v>
      </c>
      <c r="H184" t="s">
        <v>1162</v>
      </c>
      <c r="I184" t="s">
        <v>6691</v>
      </c>
      <c r="J184" t="s">
        <v>311</v>
      </c>
      <c r="K184" t="s">
        <v>23</v>
      </c>
      <c r="L184" t="s">
        <v>24</v>
      </c>
      <c r="M184" t="s">
        <v>6692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23</v>
      </c>
      <c r="T184" t="s">
        <v>6692</v>
      </c>
    </row>
    <row r="185" spans="1:20" x14ac:dyDescent="0.25">
      <c r="A185" t="s">
        <v>3691</v>
      </c>
      <c r="B185" t="s">
        <v>3692</v>
      </c>
      <c r="C185">
        <v>120</v>
      </c>
      <c r="D185">
        <v>5</v>
      </c>
      <c r="E185" t="s">
        <v>6693</v>
      </c>
      <c r="F185">
        <v>305</v>
      </c>
      <c r="G185">
        <v>0</v>
      </c>
      <c r="H185" t="s">
        <v>1162</v>
      </c>
      <c r="I185" t="s">
        <v>6694</v>
      </c>
      <c r="J185" t="s">
        <v>1163</v>
      </c>
      <c r="K185" t="s">
        <v>23</v>
      </c>
      <c r="L185" t="s">
        <v>24</v>
      </c>
      <c r="M185" t="s">
        <v>23</v>
      </c>
      <c r="N185" t="s">
        <v>23</v>
      </c>
      <c r="O185" t="s">
        <v>58</v>
      </c>
      <c r="P185" t="s">
        <v>26</v>
      </c>
      <c r="Q185" t="s">
        <v>23</v>
      </c>
      <c r="R185" t="s">
        <v>24</v>
      </c>
      <c r="S185" t="s">
        <v>23</v>
      </c>
      <c r="T185" t="s">
        <v>6695</v>
      </c>
    </row>
    <row r="186" spans="1:20" x14ac:dyDescent="0.25">
      <c r="A186" t="s">
        <v>3691</v>
      </c>
      <c r="B186" t="s">
        <v>3692</v>
      </c>
      <c r="C186">
        <v>120</v>
      </c>
      <c r="D186">
        <v>1</v>
      </c>
      <c r="E186" t="s">
        <v>6696</v>
      </c>
      <c r="F186">
        <v>62</v>
      </c>
      <c r="G186">
        <v>0</v>
      </c>
      <c r="H186" t="s">
        <v>1162</v>
      </c>
      <c r="I186" t="s">
        <v>6697</v>
      </c>
      <c r="J186" t="s">
        <v>2964</v>
      </c>
      <c r="K186" t="s">
        <v>23</v>
      </c>
      <c r="L186" t="s">
        <v>24</v>
      </c>
      <c r="M186" t="s">
        <v>6695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6695</v>
      </c>
    </row>
    <row r="187" spans="1:20" x14ac:dyDescent="0.25">
      <c r="A187" t="s">
        <v>3691</v>
      </c>
      <c r="B187" t="s">
        <v>3692</v>
      </c>
      <c r="C187">
        <v>120</v>
      </c>
      <c r="D187">
        <v>4</v>
      </c>
      <c r="E187" t="s">
        <v>6698</v>
      </c>
      <c r="F187">
        <v>236</v>
      </c>
      <c r="G187">
        <v>0</v>
      </c>
      <c r="H187" t="s">
        <v>1162</v>
      </c>
      <c r="I187" t="s">
        <v>6699</v>
      </c>
      <c r="J187" t="s">
        <v>1169</v>
      </c>
      <c r="K187" t="s">
        <v>23</v>
      </c>
      <c r="L187" t="s">
        <v>24</v>
      </c>
      <c r="M187" t="s">
        <v>6700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23</v>
      </c>
      <c r="T187" t="s">
        <v>6701</v>
      </c>
    </row>
    <row r="188" spans="1:20" x14ac:dyDescent="0.25">
      <c r="A188" t="s">
        <v>3691</v>
      </c>
      <c r="B188" t="s">
        <v>3692</v>
      </c>
      <c r="C188">
        <v>120</v>
      </c>
      <c r="D188">
        <v>3</v>
      </c>
      <c r="E188" t="s">
        <v>6702</v>
      </c>
      <c r="F188">
        <v>177</v>
      </c>
      <c r="G188">
        <v>0</v>
      </c>
      <c r="H188" t="s">
        <v>1162</v>
      </c>
      <c r="I188" t="s">
        <v>6703</v>
      </c>
      <c r="J188" t="s">
        <v>65</v>
      </c>
      <c r="K188" t="s">
        <v>23</v>
      </c>
      <c r="L188" t="s">
        <v>24</v>
      </c>
      <c r="M188" t="s">
        <v>6704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23</v>
      </c>
      <c r="T188" t="s">
        <v>6704</v>
      </c>
    </row>
    <row r="189" spans="1:20" x14ac:dyDescent="0.25">
      <c r="A189" t="s">
        <v>3691</v>
      </c>
      <c r="B189" t="s">
        <v>3692</v>
      </c>
      <c r="C189">
        <v>100</v>
      </c>
      <c r="D189">
        <v>3</v>
      </c>
      <c r="E189" t="s">
        <v>6705</v>
      </c>
      <c r="F189">
        <v>199</v>
      </c>
      <c r="G189">
        <v>0</v>
      </c>
      <c r="H189" t="s">
        <v>1162</v>
      </c>
      <c r="I189" t="s">
        <v>6706</v>
      </c>
      <c r="J189" t="s">
        <v>306</v>
      </c>
      <c r="K189" t="s">
        <v>23</v>
      </c>
      <c r="L189" t="s">
        <v>24</v>
      </c>
      <c r="M189" t="s">
        <v>6631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23</v>
      </c>
      <c r="T189" t="s">
        <v>6631</v>
      </c>
    </row>
    <row r="190" spans="1:20" x14ac:dyDescent="0.25">
      <c r="A190" t="s">
        <v>3691</v>
      </c>
      <c r="B190" t="s">
        <v>3692</v>
      </c>
      <c r="C190">
        <v>100</v>
      </c>
      <c r="D190">
        <v>3</v>
      </c>
      <c r="E190" t="s">
        <v>6707</v>
      </c>
      <c r="F190">
        <v>205</v>
      </c>
      <c r="G190">
        <v>6</v>
      </c>
      <c r="H190" t="s">
        <v>1162</v>
      </c>
      <c r="I190" t="s">
        <v>6708</v>
      </c>
      <c r="J190" t="s">
        <v>302</v>
      </c>
      <c r="K190" t="s">
        <v>23</v>
      </c>
      <c r="L190" t="s">
        <v>24</v>
      </c>
      <c r="M190" t="s">
        <v>6709</v>
      </c>
      <c r="N190" t="s">
        <v>23</v>
      </c>
      <c r="O190" t="s">
        <v>32</v>
      </c>
      <c r="P190" t="s">
        <v>26</v>
      </c>
      <c r="Q190" t="s">
        <v>33</v>
      </c>
      <c r="R190" t="s">
        <v>24</v>
      </c>
      <c r="S190" t="s">
        <v>23</v>
      </c>
      <c r="T190" t="s">
        <v>6709</v>
      </c>
    </row>
    <row r="191" spans="1:20" x14ac:dyDescent="0.25">
      <c r="A191" t="s">
        <v>42</v>
      </c>
      <c r="B191" t="s">
        <v>43</v>
      </c>
      <c r="C191">
        <v>66.666666666666671</v>
      </c>
      <c r="D191">
        <v>3</v>
      </c>
      <c r="E191" t="s">
        <v>6710</v>
      </c>
      <c r="F191">
        <v>493</v>
      </c>
      <c r="G191">
        <v>64</v>
      </c>
      <c r="H191" t="s">
        <v>47</v>
      </c>
      <c r="I191" t="s">
        <v>4511</v>
      </c>
      <c r="J191" t="s">
        <v>6711</v>
      </c>
      <c r="K191" t="s">
        <v>6712</v>
      </c>
      <c r="L191" t="s">
        <v>68</v>
      </c>
      <c r="M191" t="s">
        <v>6713</v>
      </c>
      <c r="N191" t="s">
        <v>23</v>
      </c>
      <c r="O191" t="s">
        <v>63</v>
      </c>
      <c r="P191" t="s">
        <v>54</v>
      </c>
      <c r="Q191" t="s">
        <v>55</v>
      </c>
      <c r="R191" t="s">
        <v>24</v>
      </c>
      <c r="S191" t="s">
        <v>23</v>
      </c>
      <c r="T191" t="s">
        <v>6714</v>
      </c>
    </row>
    <row r="192" spans="1:20" x14ac:dyDescent="0.25">
      <c r="A192" t="s">
        <v>110</v>
      </c>
      <c r="B192" t="s">
        <v>1205</v>
      </c>
      <c r="C192">
        <v>66.333333333333329</v>
      </c>
      <c r="D192">
        <v>3</v>
      </c>
      <c r="E192" t="s">
        <v>6710</v>
      </c>
      <c r="F192">
        <v>493</v>
      </c>
      <c r="G192">
        <v>64</v>
      </c>
      <c r="H192" t="s">
        <v>47</v>
      </c>
      <c r="I192" t="s">
        <v>4511</v>
      </c>
      <c r="J192" t="s">
        <v>6711</v>
      </c>
      <c r="K192" t="s">
        <v>6712</v>
      </c>
      <c r="L192" t="s">
        <v>68</v>
      </c>
      <c r="M192" t="s">
        <v>6713</v>
      </c>
      <c r="N192" t="s">
        <v>23</v>
      </c>
      <c r="O192" t="s">
        <v>63</v>
      </c>
      <c r="P192" t="s">
        <v>54</v>
      </c>
      <c r="Q192" t="s">
        <v>55</v>
      </c>
      <c r="R192" t="s">
        <v>24</v>
      </c>
      <c r="S192" t="s">
        <v>23</v>
      </c>
      <c r="T192" t="s">
        <v>6714</v>
      </c>
    </row>
    <row r="193" spans="1:20" x14ac:dyDescent="0.25">
      <c r="A193" t="s">
        <v>46</v>
      </c>
      <c r="B193" t="s">
        <v>56</v>
      </c>
      <c r="C193">
        <v>78</v>
      </c>
      <c r="D193">
        <v>1</v>
      </c>
      <c r="E193" t="s">
        <v>6710</v>
      </c>
      <c r="F193">
        <v>493</v>
      </c>
      <c r="G193">
        <v>64</v>
      </c>
      <c r="H193" t="s">
        <v>47</v>
      </c>
      <c r="I193" t="s">
        <v>4511</v>
      </c>
      <c r="J193" t="s">
        <v>6711</v>
      </c>
      <c r="K193" t="s">
        <v>6712</v>
      </c>
      <c r="L193" t="s">
        <v>68</v>
      </c>
      <c r="M193" t="s">
        <v>6713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23</v>
      </c>
      <c r="T193" t="s">
        <v>6714</v>
      </c>
    </row>
    <row r="194" spans="1:20" x14ac:dyDescent="0.25">
      <c r="A194" t="s">
        <v>46</v>
      </c>
      <c r="B194" t="s">
        <v>56</v>
      </c>
      <c r="C194">
        <v>66.333333333333329</v>
      </c>
      <c r="D194">
        <v>3</v>
      </c>
      <c r="E194" t="s">
        <v>6715</v>
      </c>
      <c r="F194">
        <v>220</v>
      </c>
      <c r="G194">
        <v>0</v>
      </c>
      <c r="H194" t="s">
        <v>1162</v>
      </c>
      <c r="I194" t="s">
        <v>6716</v>
      </c>
      <c r="J194" t="s">
        <v>316</v>
      </c>
      <c r="K194" t="s">
        <v>23</v>
      </c>
      <c r="L194" t="s">
        <v>24</v>
      </c>
      <c r="M194" t="s">
        <v>6717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23</v>
      </c>
      <c r="T194" t="s">
        <v>6718</v>
      </c>
    </row>
    <row r="195" spans="1:20" x14ac:dyDescent="0.25">
      <c r="A195" t="s">
        <v>5153</v>
      </c>
      <c r="B195" t="s">
        <v>5154</v>
      </c>
      <c r="C195">
        <v>0</v>
      </c>
      <c r="D195">
        <v>1</v>
      </c>
      <c r="E195" t="s">
        <v>6719</v>
      </c>
      <c r="F195">
        <v>145</v>
      </c>
      <c r="G195">
        <v>45</v>
      </c>
      <c r="H195" t="s">
        <v>1162</v>
      </c>
      <c r="I195" t="s">
        <v>6720</v>
      </c>
      <c r="J195" t="s">
        <v>329</v>
      </c>
      <c r="K195" t="s">
        <v>23</v>
      </c>
      <c r="L195" t="s">
        <v>24</v>
      </c>
      <c r="M195" t="s">
        <v>6721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23</v>
      </c>
      <c r="T195" t="s">
        <v>6721</v>
      </c>
    </row>
    <row r="196" spans="1:20" x14ac:dyDescent="0.25">
      <c r="A196" t="s">
        <v>110</v>
      </c>
      <c r="B196" t="s">
        <v>146</v>
      </c>
      <c r="C196">
        <v>120</v>
      </c>
      <c r="D196">
        <v>1</v>
      </c>
      <c r="E196" t="s">
        <v>6719</v>
      </c>
      <c r="F196">
        <v>145</v>
      </c>
      <c r="G196">
        <v>45</v>
      </c>
      <c r="H196" t="s">
        <v>1162</v>
      </c>
      <c r="I196" t="s">
        <v>6720</v>
      </c>
      <c r="J196" t="s">
        <v>329</v>
      </c>
      <c r="K196" t="s">
        <v>23</v>
      </c>
      <c r="L196" t="s">
        <v>24</v>
      </c>
      <c r="M196" t="s">
        <v>6721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6721</v>
      </c>
    </row>
    <row r="197" spans="1:20" x14ac:dyDescent="0.25">
      <c r="A197" t="s">
        <v>46</v>
      </c>
      <c r="B197" t="s">
        <v>56</v>
      </c>
      <c r="C197">
        <v>66.333333333333329</v>
      </c>
      <c r="D197">
        <v>3</v>
      </c>
      <c r="E197" t="s">
        <v>6722</v>
      </c>
      <c r="F197">
        <v>376</v>
      </c>
      <c r="G197">
        <v>41</v>
      </c>
      <c r="H197" t="s">
        <v>47</v>
      </c>
      <c r="I197" t="s">
        <v>4167</v>
      </c>
      <c r="J197" t="s">
        <v>4168</v>
      </c>
      <c r="K197" t="s">
        <v>4169</v>
      </c>
      <c r="L197" t="s">
        <v>4170</v>
      </c>
      <c r="M197" t="s">
        <v>6723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6723</v>
      </c>
    </row>
    <row r="198" spans="1:20" x14ac:dyDescent="0.25">
      <c r="A198" t="s">
        <v>46</v>
      </c>
      <c r="B198" t="s">
        <v>56</v>
      </c>
      <c r="C198">
        <v>66.333333333333329</v>
      </c>
      <c r="D198">
        <v>3</v>
      </c>
      <c r="E198" t="s">
        <v>6722</v>
      </c>
      <c r="F198">
        <v>376</v>
      </c>
      <c r="G198">
        <v>41</v>
      </c>
      <c r="H198" t="s">
        <v>47</v>
      </c>
      <c r="I198" t="s">
        <v>4167</v>
      </c>
      <c r="J198" t="s">
        <v>4168</v>
      </c>
      <c r="K198" t="s">
        <v>4169</v>
      </c>
      <c r="L198" t="s">
        <v>4170</v>
      </c>
      <c r="M198" t="s">
        <v>6723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6723</v>
      </c>
    </row>
    <row r="199" spans="1:20" x14ac:dyDescent="0.25">
      <c r="A199" t="s">
        <v>51</v>
      </c>
      <c r="B199" t="s">
        <v>52</v>
      </c>
      <c r="C199">
        <v>65</v>
      </c>
      <c r="D199">
        <v>1</v>
      </c>
      <c r="E199" t="s">
        <v>6724</v>
      </c>
      <c r="F199">
        <v>65</v>
      </c>
      <c r="G199">
        <v>0</v>
      </c>
      <c r="H199" t="s">
        <v>22</v>
      </c>
      <c r="I199" t="s">
        <v>5772</v>
      </c>
      <c r="J199" t="s">
        <v>6725</v>
      </c>
      <c r="K199" t="s">
        <v>6726</v>
      </c>
      <c r="L199" t="s">
        <v>2693</v>
      </c>
      <c r="M199" t="s">
        <v>6727</v>
      </c>
      <c r="N199" t="s">
        <v>23</v>
      </c>
      <c r="O199" t="s">
        <v>63</v>
      </c>
      <c r="P199" t="s">
        <v>54</v>
      </c>
      <c r="Q199" t="s">
        <v>55</v>
      </c>
      <c r="R199" t="s">
        <v>24</v>
      </c>
      <c r="S199" t="s">
        <v>23</v>
      </c>
      <c r="T199" t="s">
        <v>6728</v>
      </c>
    </row>
    <row r="200" spans="1:20" x14ac:dyDescent="0.25">
      <c r="A200" t="s">
        <v>36</v>
      </c>
      <c r="B200" t="s">
        <v>37</v>
      </c>
      <c r="C200">
        <v>50</v>
      </c>
      <c r="D200">
        <v>1</v>
      </c>
      <c r="E200" t="s">
        <v>6729</v>
      </c>
      <c r="F200">
        <v>200</v>
      </c>
      <c r="G200">
        <v>0</v>
      </c>
      <c r="H200" t="s">
        <v>47</v>
      </c>
      <c r="I200" t="s">
        <v>6730</v>
      </c>
      <c r="J200" t="s">
        <v>6731</v>
      </c>
      <c r="K200" t="s">
        <v>6732</v>
      </c>
      <c r="L200" t="s">
        <v>6733</v>
      </c>
      <c r="M200" t="s">
        <v>6734</v>
      </c>
      <c r="N200" t="s">
        <v>1188</v>
      </c>
      <c r="O200" t="s">
        <v>1222</v>
      </c>
      <c r="P200" t="s">
        <v>1190</v>
      </c>
      <c r="Q200" t="s">
        <v>1191</v>
      </c>
      <c r="R200" t="s">
        <v>24</v>
      </c>
      <c r="S200" t="s">
        <v>23</v>
      </c>
      <c r="T200" t="s">
        <v>6734</v>
      </c>
    </row>
    <row r="201" spans="1:20" x14ac:dyDescent="0.25">
      <c r="A201" t="s">
        <v>34</v>
      </c>
      <c r="B201" t="s">
        <v>35</v>
      </c>
      <c r="C201">
        <v>50</v>
      </c>
      <c r="D201">
        <v>1</v>
      </c>
      <c r="E201" t="s">
        <v>6729</v>
      </c>
      <c r="F201">
        <v>200</v>
      </c>
      <c r="G201">
        <v>0</v>
      </c>
      <c r="H201" t="s">
        <v>47</v>
      </c>
      <c r="I201" t="s">
        <v>6730</v>
      </c>
      <c r="J201" t="s">
        <v>6731</v>
      </c>
      <c r="K201" t="s">
        <v>6732</v>
      </c>
      <c r="L201" t="s">
        <v>6733</v>
      </c>
      <c r="M201" t="s">
        <v>6734</v>
      </c>
      <c r="N201" t="s">
        <v>1188</v>
      </c>
      <c r="O201" t="s">
        <v>1222</v>
      </c>
      <c r="P201" t="s">
        <v>1190</v>
      </c>
      <c r="Q201" t="s">
        <v>1191</v>
      </c>
      <c r="R201" t="s">
        <v>24</v>
      </c>
      <c r="S201" t="s">
        <v>23</v>
      </c>
      <c r="T201" t="s">
        <v>6734</v>
      </c>
    </row>
    <row r="202" spans="1:20" x14ac:dyDescent="0.25">
      <c r="A202" t="s">
        <v>46</v>
      </c>
      <c r="B202" t="s">
        <v>56</v>
      </c>
      <c r="C202">
        <v>100</v>
      </c>
      <c r="D202">
        <v>1</v>
      </c>
      <c r="E202" t="s">
        <v>6729</v>
      </c>
      <c r="F202">
        <v>200</v>
      </c>
      <c r="G202">
        <v>0</v>
      </c>
      <c r="H202" t="s">
        <v>47</v>
      </c>
      <c r="I202" t="s">
        <v>6730</v>
      </c>
      <c r="J202" t="s">
        <v>6731</v>
      </c>
      <c r="K202" t="s">
        <v>6732</v>
      </c>
      <c r="L202" t="s">
        <v>6733</v>
      </c>
      <c r="M202" t="s">
        <v>6734</v>
      </c>
      <c r="N202" t="s">
        <v>1188</v>
      </c>
      <c r="O202" t="s">
        <v>1222</v>
      </c>
      <c r="P202" t="s">
        <v>1190</v>
      </c>
      <c r="Q202" t="s">
        <v>1191</v>
      </c>
      <c r="R202" t="s">
        <v>24</v>
      </c>
      <c r="S202" t="s">
        <v>23</v>
      </c>
      <c r="T202" t="s">
        <v>6734</v>
      </c>
    </row>
    <row r="203" spans="1:20" x14ac:dyDescent="0.25">
      <c r="A203" t="s">
        <v>46</v>
      </c>
      <c r="B203" t="s">
        <v>56</v>
      </c>
      <c r="C203">
        <v>66.333333333333329</v>
      </c>
      <c r="D203">
        <v>3</v>
      </c>
      <c r="E203" t="s">
        <v>6735</v>
      </c>
      <c r="F203">
        <v>272</v>
      </c>
      <c r="G203">
        <v>41</v>
      </c>
      <c r="H203" t="s">
        <v>47</v>
      </c>
      <c r="I203" t="s">
        <v>439</v>
      </c>
      <c r="J203" t="s">
        <v>6736</v>
      </c>
      <c r="K203" t="s">
        <v>6737</v>
      </c>
      <c r="L203" t="s">
        <v>6609</v>
      </c>
      <c r="M203" t="s">
        <v>6738</v>
      </c>
      <c r="N203" t="s">
        <v>23</v>
      </c>
      <c r="O203" t="s">
        <v>53</v>
      </c>
      <c r="P203" t="s">
        <v>54</v>
      </c>
      <c r="Q203" t="s">
        <v>55</v>
      </c>
      <c r="R203" t="s">
        <v>24</v>
      </c>
      <c r="S203" t="s">
        <v>23</v>
      </c>
      <c r="T203" t="s">
        <v>6738</v>
      </c>
    </row>
    <row r="204" spans="1:20" x14ac:dyDescent="0.25">
      <c r="A204" t="s">
        <v>5153</v>
      </c>
      <c r="B204" t="s">
        <v>5154</v>
      </c>
      <c r="C204">
        <v>0</v>
      </c>
      <c r="D204">
        <v>2</v>
      </c>
      <c r="E204" t="s">
        <v>6739</v>
      </c>
      <c r="F204">
        <v>200</v>
      </c>
      <c r="G204">
        <v>0</v>
      </c>
      <c r="H204" t="s">
        <v>1162</v>
      </c>
      <c r="I204" t="s">
        <v>6740</v>
      </c>
      <c r="J204" t="s">
        <v>318</v>
      </c>
      <c r="K204" t="s">
        <v>23</v>
      </c>
      <c r="L204" t="s">
        <v>24</v>
      </c>
      <c r="M204" t="s">
        <v>6741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6741</v>
      </c>
    </row>
    <row r="205" spans="1:20" x14ac:dyDescent="0.25">
      <c r="A205" t="s">
        <v>110</v>
      </c>
      <c r="B205" t="s">
        <v>146</v>
      </c>
      <c r="C205">
        <v>120</v>
      </c>
      <c r="D205">
        <v>2</v>
      </c>
      <c r="E205" t="s">
        <v>6739</v>
      </c>
      <c r="F205">
        <v>200</v>
      </c>
      <c r="G205">
        <v>0</v>
      </c>
      <c r="H205" t="s">
        <v>1162</v>
      </c>
      <c r="I205" t="s">
        <v>6740</v>
      </c>
      <c r="J205" t="s">
        <v>318</v>
      </c>
      <c r="K205" t="s">
        <v>23</v>
      </c>
      <c r="L205" t="s">
        <v>24</v>
      </c>
      <c r="M205" t="s">
        <v>6741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6741</v>
      </c>
    </row>
    <row r="206" spans="1:20" x14ac:dyDescent="0.25">
      <c r="A206" t="s">
        <v>5153</v>
      </c>
      <c r="B206" t="s">
        <v>5154</v>
      </c>
      <c r="C206">
        <v>0</v>
      </c>
      <c r="D206">
        <v>1</v>
      </c>
      <c r="E206" t="s">
        <v>6742</v>
      </c>
      <c r="F206">
        <v>200</v>
      </c>
      <c r="G206">
        <v>0</v>
      </c>
      <c r="H206" t="s">
        <v>1162</v>
      </c>
      <c r="I206" t="s">
        <v>6743</v>
      </c>
      <c r="J206" t="s">
        <v>303</v>
      </c>
      <c r="K206" t="s">
        <v>23</v>
      </c>
      <c r="L206" t="s">
        <v>24</v>
      </c>
      <c r="M206" t="s">
        <v>6744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6744</v>
      </c>
    </row>
    <row r="207" spans="1:20" x14ac:dyDescent="0.25">
      <c r="A207" t="s">
        <v>110</v>
      </c>
      <c r="B207" t="s">
        <v>146</v>
      </c>
      <c r="C207">
        <v>120</v>
      </c>
      <c r="D207">
        <v>1</v>
      </c>
      <c r="E207" t="s">
        <v>6742</v>
      </c>
      <c r="F207">
        <v>200</v>
      </c>
      <c r="G207">
        <v>0</v>
      </c>
      <c r="H207" t="s">
        <v>1162</v>
      </c>
      <c r="I207" t="s">
        <v>6743</v>
      </c>
      <c r="J207" t="s">
        <v>303</v>
      </c>
      <c r="K207" t="s">
        <v>23</v>
      </c>
      <c r="L207" t="s">
        <v>24</v>
      </c>
      <c r="M207" t="s">
        <v>6744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23</v>
      </c>
      <c r="T207" t="s">
        <v>6744</v>
      </c>
    </row>
    <row r="208" spans="1:20" x14ac:dyDescent="0.25">
      <c r="A208" t="s">
        <v>5153</v>
      </c>
      <c r="B208" t="s">
        <v>5154</v>
      </c>
      <c r="C208">
        <v>0</v>
      </c>
      <c r="D208">
        <v>1</v>
      </c>
      <c r="E208" t="s">
        <v>6742</v>
      </c>
      <c r="F208">
        <v>200</v>
      </c>
      <c r="G208">
        <v>0</v>
      </c>
      <c r="H208" t="s">
        <v>1162</v>
      </c>
      <c r="I208" t="s">
        <v>6743</v>
      </c>
      <c r="J208" t="s">
        <v>303</v>
      </c>
      <c r="K208" t="s">
        <v>23</v>
      </c>
      <c r="L208" t="s">
        <v>24</v>
      </c>
      <c r="M208" t="s">
        <v>6744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6744</v>
      </c>
    </row>
    <row r="209" spans="1:20" x14ac:dyDescent="0.25">
      <c r="A209" t="s">
        <v>139</v>
      </c>
      <c r="B209" t="s">
        <v>112</v>
      </c>
      <c r="C209">
        <v>120</v>
      </c>
      <c r="D209">
        <v>1</v>
      </c>
      <c r="E209" t="s">
        <v>6742</v>
      </c>
      <c r="F209">
        <v>200</v>
      </c>
      <c r="G209">
        <v>0</v>
      </c>
      <c r="H209" t="s">
        <v>1162</v>
      </c>
      <c r="I209" t="s">
        <v>6743</v>
      </c>
      <c r="J209" t="s">
        <v>303</v>
      </c>
      <c r="K209" t="s">
        <v>23</v>
      </c>
      <c r="L209" t="s">
        <v>24</v>
      </c>
      <c r="M209" t="s">
        <v>6744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6744</v>
      </c>
    </row>
    <row r="210" spans="1:20" x14ac:dyDescent="0.25">
      <c r="A210" t="s">
        <v>51</v>
      </c>
      <c r="B210" t="s">
        <v>52</v>
      </c>
      <c r="C210">
        <v>65</v>
      </c>
      <c r="D210">
        <v>2</v>
      </c>
      <c r="E210" t="s">
        <v>6745</v>
      </c>
      <c r="F210">
        <v>133</v>
      </c>
      <c r="G210">
        <v>3</v>
      </c>
      <c r="H210" t="s">
        <v>47</v>
      </c>
      <c r="I210" t="s">
        <v>1305</v>
      </c>
      <c r="J210" t="s">
        <v>6746</v>
      </c>
      <c r="K210" t="s">
        <v>6747</v>
      </c>
      <c r="L210" t="s">
        <v>1261</v>
      </c>
      <c r="M210" t="s">
        <v>6744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23</v>
      </c>
      <c r="T210" t="s">
        <v>6748</v>
      </c>
    </row>
    <row r="211" spans="1:20" x14ac:dyDescent="0.25">
      <c r="A211" t="s">
        <v>5153</v>
      </c>
      <c r="B211" t="s">
        <v>5154</v>
      </c>
      <c r="C211">
        <v>0</v>
      </c>
      <c r="D211">
        <v>1</v>
      </c>
      <c r="E211" t="s">
        <v>6749</v>
      </c>
      <c r="F211">
        <v>106</v>
      </c>
      <c r="G211">
        <v>6</v>
      </c>
      <c r="H211" t="s">
        <v>1162</v>
      </c>
      <c r="I211" t="s">
        <v>6750</v>
      </c>
      <c r="J211" t="s">
        <v>345</v>
      </c>
      <c r="K211" t="s">
        <v>23</v>
      </c>
      <c r="L211" t="s">
        <v>24</v>
      </c>
      <c r="M211" t="s">
        <v>23</v>
      </c>
      <c r="N211" t="s">
        <v>23</v>
      </c>
      <c r="O211" t="s">
        <v>58</v>
      </c>
      <c r="P211" t="s">
        <v>26</v>
      </c>
      <c r="Q211" t="s">
        <v>23</v>
      </c>
      <c r="R211" t="s">
        <v>24</v>
      </c>
      <c r="S211" t="s">
        <v>23</v>
      </c>
      <c r="T211" t="s">
        <v>6751</v>
      </c>
    </row>
    <row r="212" spans="1:20" x14ac:dyDescent="0.25">
      <c r="A212" t="s">
        <v>139</v>
      </c>
      <c r="B212" t="s">
        <v>112</v>
      </c>
      <c r="C212">
        <v>120</v>
      </c>
      <c r="D212">
        <v>1</v>
      </c>
      <c r="E212" t="s">
        <v>6749</v>
      </c>
      <c r="F212">
        <v>106</v>
      </c>
      <c r="G212">
        <v>6</v>
      </c>
      <c r="H212" t="s">
        <v>1162</v>
      </c>
      <c r="I212" t="s">
        <v>6750</v>
      </c>
      <c r="J212" t="s">
        <v>345</v>
      </c>
      <c r="K212" t="s">
        <v>23</v>
      </c>
      <c r="L212" t="s">
        <v>24</v>
      </c>
      <c r="M212" t="s">
        <v>23</v>
      </c>
      <c r="N212" t="s">
        <v>23</v>
      </c>
      <c r="O212" t="s">
        <v>58</v>
      </c>
      <c r="P212" t="s">
        <v>26</v>
      </c>
      <c r="Q212" t="s">
        <v>23</v>
      </c>
      <c r="R212" t="s">
        <v>24</v>
      </c>
      <c r="S212" t="s">
        <v>23</v>
      </c>
      <c r="T212" t="s">
        <v>6751</v>
      </c>
    </row>
    <row r="213" spans="1:20" x14ac:dyDescent="0.25">
      <c r="A213" t="s">
        <v>5153</v>
      </c>
      <c r="B213" t="s">
        <v>5154</v>
      </c>
      <c r="C213">
        <v>0</v>
      </c>
      <c r="D213">
        <v>1</v>
      </c>
      <c r="E213" t="s">
        <v>6752</v>
      </c>
      <c r="F213">
        <v>100</v>
      </c>
      <c r="G213">
        <v>0</v>
      </c>
      <c r="H213" t="s">
        <v>1162</v>
      </c>
      <c r="I213" t="s">
        <v>6753</v>
      </c>
      <c r="J213" t="s">
        <v>332</v>
      </c>
      <c r="K213" t="s">
        <v>23</v>
      </c>
      <c r="L213" t="s">
        <v>24</v>
      </c>
      <c r="M213" t="s">
        <v>6754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23</v>
      </c>
      <c r="T213" t="s">
        <v>6754</v>
      </c>
    </row>
    <row r="214" spans="1:20" x14ac:dyDescent="0.25">
      <c r="A214" t="s">
        <v>139</v>
      </c>
      <c r="B214" t="s">
        <v>112</v>
      </c>
      <c r="C214">
        <v>120</v>
      </c>
      <c r="D214">
        <v>1</v>
      </c>
      <c r="E214" t="s">
        <v>6752</v>
      </c>
      <c r="F214">
        <v>100</v>
      </c>
      <c r="G214">
        <v>0</v>
      </c>
      <c r="H214" t="s">
        <v>1162</v>
      </c>
      <c r="I214" t="s">
        <v>6753</v>
      </c>
      <c r="J214" t="s">
        <v>332</v>
      </c>
      <c r="K214" t="s">
        <v>23</v>
      </c>
      <c r="L214" t="s">
        <v>24</v>
      </c>
      <c r="M214" t="s">
        <v>6754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23</v>
      </c>
      <c r="T214" t="s">
        <v>6754</v>
      </c>
    </row>
    <row r="215" spans="1:20" x14ac:dyDescent="0.25">
      <c r="A215" t="s">
        <v>46</v>
      </c>
      <c r="B215" t="s">
        <v>56</v>
      </c>
      <c r="C215">
        <v>66.333333333333329</v>
      </c>
      <c r="D215">
        <v>3</v>
      </c>
      <c r="E215" t="s">
        <v>6755</v>
      </c>
      <c r="F215">
        <v>191.26</v>
      </c>
      <c r="G215">
        <v>7</v>
      </c>
      <c r="H215" t="s">
        <v>684</v>
      </c>
      <c r="I215" t="s">
        <v>6756</v>
      </c>
      <c r="J215" t="s">
        <v>6757</v>
      </c>
      <c r="K215" t="s">
        <v>1167</v>
      </c>
      <c r="L215" t="s">
        <v>6758</v>
      </c>
      <c r="M215" t="s">
        <v>6759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23</v>
      </c>
      <c r="T215" t="s">
        <v>6759</v>
      </c>
    </row>
    <row r="216" spans="1:20" x14ac:dyDescent="0.25">
      <c r="A216" t="s">
        <v>46</v>
      </c>
      <c r="B216" t="s">
        <v>56</v>
      </c>
      <c r="C216">
        <v>80</v>
      </c>
      <c r="D216">
        <v>1</v>
      </c>
      <c r="E216" t="s">
        <v>6760</v>
      </c>
      <c r="F216">
        <v>87</v>
      </c>
      <c r="G216">
        <v>7</v>
      </c>
      <c r="H216" t="s">
        <v>47</v>
      </c>
      <c r="I216" t="s">
        <v>6761</v>
      </c>
      <c r="J216" t="s">
        <v>6762</v>
      </c>
      <c r="K216" t="s">
        <v>1186</v>
      </c>
      <c r="L216" t="s">
        <v>4178</v>
      </c>
      <c r="M216" t="s">
        <v>6763</v>
      </c>
      <c r="N216" t="s">
        <v>23</v>
      </c>
      <c r="O216" t="s">
        <v>53</v>
      </c>
      <c r="P216" t="s">
        <v>54</v>
      </c>
      <c r="Q216" t="s">
        <v>55</v>
      </c>
      <c r="R216" t="s">
        <v>24</v>
      </c>
      <c r="S216" t="s">
        <v>23</v>
      </c>
      <c r="T216" t="s">
        <v>6759</v>
      </c>
    </row>
    <row r="217" spans="1:20" x14ac:dyDescent="0.25">
      <c r="A217" t="s">
        <v>115</v>
      </c>
      <c r="B217" t="s">
        <v>116</v>
      </c>
      <c r="C217">
        <v>27.5</v>
      </c>
      <c r="D217">
        <v>4</v>
      </c>
      <c r="E217" t="s">
        <v>6764</v>
      </c>
      <c r="F217">
        <v>145.6</v>
      </c>
      <c r="G217">
        <v>7</v>
      </c>
      <c r="H217" t="s">
        <v>1247</v>
      </c>
      <c r="I217" t="s">
        <v>6765</v>
      </c>
      <c r="J217" t="s">
        <v>6766</v>
      </c>
      <c r="K217" t="s">
        <v>4069</v>
      </c>
      <c r="L217" t="s">
        <v>6767</v>
      </c>
      <c r="M217" t="s">
        <v>6768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23</v>
      </c>
      <c r="T217" t="s">
        <v>6769</v>
      </c>
    </row>
    <row r="218" spans="1:20" x14ac:dyDescent="0.25">
      <c r="A218" t="s">
        <v>5153</v>
      </c>
      <c r="B218" t="s">
        <v>5154</v>
      </c>
      <c r="C218">
        <v>0</v>
      </c>
      <c r="D218">
        <v>1</v>
      </c>
      <c r="E218" t="s">
        <v>6770</v>
      </c>
      <c r="F218">
        <v>200</v>
      </c>
      <c r="G218">
        <v>0</v>
      </c>
      <c r="H218" t="s">
        <v>1162</v>
      </c>
      <c r="I218" t="s">
        <v>6771</v>
      </c>
      <c r="J218" t="s">
        <v>6772</v>
      </c>
      <c r="K218" t="s">
        <v>23</v>
      </c>
      <c r="L218" t="s">
        <v>24</v>
      </c>
      <c r="M218" t="s">
        <v>6773</v>
      </c>
      <c r="N218" t="s">
        <v>23</v>
      </c>
      <c r="O218" t="s">
        <v>32</v>
      </c>
      <c r="P218" t="s">
        <v>26</v>
      </c>
      <c r="Q218" t="s">
        <v>33</v>
      </c>
      <c r="R218" t="s">
        <v>24</v>
      </c>
      <c r="S218" t="s">
        <v>23</v>
      </c>
      <c r="T218" t="s">
        <v>6774</v>
      </c>
    </row>
    <row r="219" spans="1:20" x14ac:dyDescent="0.25">
      <c r="A219" t="s">
        <v>110</v>
      </c>
      <c r="B219" t="s">
        <v>146</v>
      </c>
      <c r="C219">
        <v>120</v>
      </c>
      <c r="D219">
        <v>1</v>
      </c>
      <c r="E219" t="s">
        <v>6770</v>
      </c>
      <c r="F219">
        <v>200</v>
      </c>
      <c r="G219">
        <v>0</v>
      </c>
      <c r="H219" t="s">
        <v>1162</v>
      </c>
      <c r="I219" t="s">
        <v>6771</v>
      </c>
      <c r="J219" t="s">
        <v>6772</v>
      </c>
      <c r="K219" t="s">
        <v>23</v>
      </c>
      <c r="L219" t="s">
        <v>24</v>
      </c>
      <c r="M219" t="s">
        <v>6773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23</v>
      </c>
      <c r="T219" t="s">
        <v>6774</v>
      </c>
    </row>
    <row r="220" spans="1:20" x14ac:dyDescent="0.25">
      <c r="A220" t="s">
        <v>5153</v>
      </c>
      <c r="B220" t="s">
        <v>5154</v>
      </c>
      <c r="C220">
        <v>0</v>
      </c>
      <c r="D220">
        <v>1</v>
      </c>
      <c r="E220" t="s">
        <v>6770</v>
      </c>
      <c r="F220">
        <v>200</v>
      </c>
      <c r="G220">
        <v>0</v>
      </c>
      <c r="H220" t="s">
        <v>1162</v>
      </c>
      <c r="I220" t="s">
        <v>6771</v>
      </c>
      <c r="J220" t="s">
        <v>6772</v>
      </c>
      <c r="K220" t="s">
        <v>23</v>
      </c>
      <c r="L220" t="s">
        <v>24</v>
      </c>
      <c r="M220" t="s">
        <v>6773</v>
      </c>
      <c r="N220" t="s">
        <v>23</v>
      </c>
      <c r="O220" t="s">
        <v>32</v>
      </c>
      <c r="P220" t="s">
        <v>26</v>
      </c>
      <c r="Q220" t="s">
        <v>33</v>
      </c>
      <c r="R220" t="s">
        <v>24</v>
      </c>
      <c r="S220" t="s">
        <v>23</v>
      </c>
      <c r="T220" t="s">
        <v>6774</v>
      </c>
    </row>
    <row r="221" spans="1:20" x14ac:dyDescent="0.25">
      <c r="A221" t="s">
        <v>139</v>
      </c>
      <c r="B221" t="s">
        <v>112</v>
      </c>
      <c r="C221">
        <v>120</v>
      </c>
      <c r="D221">
        <v>1</v>
      </c>
      <c r="E221" t="s">
        <v>6770</v>
      </c>
      <c r="F221">
        <v>200</v>
      </c>
      <c r="G221">
        <v>0</v>
      </c>
      <c r="H221" t="s">
        <v>1162</v>
      </c>
      <c r="I221" t="s">
        <v>6771</v>
      </c>
      <c r="J221" t="s">
        <v>6772</v>
      </c>
      <c r="K221" t="s">
        <v>23</v>
      </c>
      <c r="L221" t="s">
        <v>24</v>
      </c>
      <c r="M221" t="s">
        <v>6773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23</v>
      </c>
      <c r="T221" t="s">
        <v>6774</v>
      </c>
    </row>
    <row r="222" spans="1:20" x14ac:dyDescent="0.25">
      <c r="A222" t="s">
        <v>3653</v>
      </c>
      <c r="B222" t="s">
        <v>158</v>
      </c>
      <c r="C222">
        <v>75</v>
      </c>
      <c r="D222">
        <v>1</v>
      </c>
      <c r="E222" t="s">
        <v>6775</v>
      </c>
      <c r="F222">
        <v>92</v>
      </c>
      <c r="G222">
        <v>17</v>
      </c>
      <c r="H222" t="s">
        <v>47</v>
      </c>
      <c r="I222" t="s">
        <v>1714</v>
      </c>
      <c r="J222" t="s">
        <v>6776</v>
      </c>
      <c r="K222" t="s">
        <v>1258</v>
      </c>
      <c r="L222" t="s">
        <v>2988</v>
      </c>
      <c r="M222" t="s">
        <v>6777</v>
      </c>
      <c r="N222" t="s">
        <v>23</v>
      </c>
      <c r="O222" t="s">
        <v>53</v>
      </c>
      <c r="P222" t="s">
        <v>54</v>
      </c>
      <c r="Q222" t="s">
        <v>55</v>
      </c>
      <c r="R222" t="s">
        <v>24</v>
      </c>
      <c r="S222" t="s">
        <v>23</v>
      </c>
      <c r="T222" t="s">
        <v>6777</v>
      </c>
    </row>
    <row r="223" spans="1:20" x14ac:dyDescent="0.25">
      <c r="A223" t="s">
        <v>115</v>
      </c>
      <c r="B223" t="s">
        <v>116</v>
      </c>
      <c r="C223">
        <v>33.166666666666664</v>
      </c>
      <c r="D223">
        <v>6</v>
      </c>
      <c r="E223" t="s">
        <v>6778</v>
      </c>
      <c r="F223">
        <v>223</v>
      </c>
      <c r="G223">
        <v>7</v>
      </c>
      <c r="H223" t="s">
        <v>1238</v>
      </c>
      <c r="I223" t="s">
        <v>1790</v>
      </c>
      <c r="J223" t="s">
        <v>1791</v>
      </c>
      <c r="K223" t="s">
        <v>1792</v>
      </c>
      <c r="L223" t="s">
        <v>1793</v>
      </c>
      <c r="M223" t="s">
        <v>6779</v>
      </c>
      <c r="N223" t="s">
        <v>23</v>
      </c>
      <c r="O223" t="s">
        <v>48</v>
      </c>
      <c r="P223" t="s">
        <v>49</v>
      </c>
      <c r="Q223" t="s">
        <v>50</v>
      </c>
      <c r="R223" t="s">
        <v>24</v>
      </c>
      <c r="S223" t="s">
        <v>23</v>
      </c>
      <c r="T223" t="s">
        <v>6779</v>
      </c>
    </row>
    <row r="224" spans="1:20" x14ac:dyDescent="0.25">
      <c r="A224" t="s">
        <v>42</v>
      </c>
      <c r="B224" t="s">
        <v>43</v>
      </c>
      <c r="C224">
        <v>55</v>
      </c>
      <c r="D224">
        <v>4</v>
      </c>
      <c r="E224" t="s">
        <v>6780</v>
      </c>
      <c r="F224">
        <v>275</v>
      </c>
      <c r="G224">
        <v>64</v>
      </c>
      <c r="H224" t="s">
        <v>47</v>
      </c>
      <c r="I224" t="s">
        <v>2028</v>
      </c>
      <c r="J224" t="s">
        <v>3652</v>
      </c>
      <c r="K224" t="s">
        <v>1180</v>
      </c>
      <c r="L224" t="s">
        <v>1261</v>
      </c>
      <c r="M224" t="s">
        <v>6781</v>
      </c>
      <c r="N224" t="s">
        <v>23</v>
      </c>
      <c r="O224" t="s">
        <v>63</v>
      </c>
      <c r="P224" t="s">
        <v>54</v>
      </c>
      <c r="Q224" t="s">
        <v>55</v>
      </c>
      <c r="R224" t="s">
        <v>24</v>
      </c>
      <c r="S224" t="s">
        <v>23</v>
      </c>
      <c r="T224" t="s">
        <v>6782</v>
      </c>
    </row>
    <row r="225" spans="1:20" x14ac:dyDescent="0.25">
      <c r="A225" t="s">
        <v>30</v>
      </c>
      <c r="B225" t="s">
        <v>31</v>
      </c>
      <c r="C225">
        <v>50</v>
      </c>
      <c r="D225">
        <v>2</v>
      </c>
      <c r="E225" t="s">
        <v>6783</v>
      </c>
      <c r="F225">
        <v>103</v>
      </c>
      <c r="G225">
        <v>3</v>
      </c>
      <c r="H225" t="s">
        <v>22</v>
      </c>
      <c r="I225" t="s">
        <v>6784</v>
      </c>
      <c r="J225" t="s">
        <v>6785</v>
      </c>
      <c r="K225" t="s">
        <v>6786</v>
      </c>
      <c r="L225" t="s">
        <v>4828</v>
      </c>
      <c r="M225" t="s">
        <v>6787</v>
      </c>
      <c r="N225" t="s">
        <v>23</v>
      </c>
      <c r="O225" t="s">
        <v>63</v>
      </c>
      <c r="P225" t="s">
        <v>54</v>
      </c>
      <c r="Q225" t="s">
        <v>55</v>
      </c>
      <c r="R225" t="s">
        <v>24</v>
      </c>
      <c r="S225" t="s">
        <v>23</v>
      </c>
      <c r="T225" t="s">
        <v>6788</v>
      </c>
    </row>
    <row r="226" spans="1:20" x14ac:dyDescent="0.25">
      <c r="A226" t="s">
        <v>20</v>
      </c>
      <c r="B226" t="s">
        <v>21</v>
      </c>
      <c r="C226">
        <v>45</v>
      </c>
      <c r="D226">
        <v>2</v>
      </c>
      <c r="E226" t="s">
        <v>6789</v>
      </c>
      <c r="F226">
        <v>238</v>
      </c>
      <c r="G226">
        <v>58</v>
      </c>
      <c r="H226" t="s">
        <v>47</v>
      </c>
      <c r="I226" t="s">
        <v>6784</v>
      </c>
      <c r="J226" t="s">
        <v>6785</v>
      </c>
      <c r="K226" t="s">
        <v>6786</v>
      </c>
      <c r="L226" t="s">
        <v>4828</v>
      </c>
      <c r="M226" t="s">
        <v>6790</v>
      </c>
      <c r="N226" t="s">
        <v>23</v>
      </c>
      <c r="O226" t="s">
        <v>63</v>
      </c>
      <c r="P226" t="s">
        <v>54</v>
      </c>
      <c r="Q226" t="s">
        <v>55</v>
      </c>
      <c r="R226" t="s">
        <v>24</v>
      </c>
      <c r="S226" t="s">
        <v>23</v>
      </c>
      <c r="T226" t="s">
        <v>6791</v>
      </c>
    </row>
    <row r="227" spans="1:20" x14ac:dyDescent="0.25">
      <c r="A227" t="s">
        <v>28</v>
      </c>
      <c r="B227" t="s">
        <v>29</v>
      </c>
      <c r="C227">
        <v>45</v>
      </c>
      <c r="D227">
        <v>2</v>
      </c>
      <c r="E227" t="s">
        <v>6789</v>
      </c>
      <c r="F227">
        <v>238</v>
      </c>
      <c r="G227">
        <v>58</v>
      </c>
      <c r="H227" t="s">
        <v>47</v>
      </c>
      <c r="I227" t="s">
        <v>6784</v>
      </c>
      <c r="J227" t="s">
        <v>6785</v>
      </c>
      <c r="K227" t="s">
        <v>6786</v>
      </c>
      <c r="L227" t="s">
        <v>4828</v>
      </c>
      <c r="M227" t="s">
        <v>6790</v>
      </c>
      <c r="N227" t="s">
        <v>23</v>
      </c>
      <c r="O227" t="s">
        <v>63</v>
      </c>
      <c r="P227" t="s">
        <v>54</v>
      </c>
      <c r="Q227" t="s">
        <v>55</v>
      </c>
      <c r="R227" t="s">
        <v>24</v>
      </c>
      <c r="S227" t="s">
        <v>23</v>
      </c>
      <c r="T227" t="s">
        <v>6791</v>
      </c>
    </row>
    <row r="228" spans="1:20" x14ac:dyDescent="0.25">
      <c r="A228" t="s">
        <v>5153</v>
      </c>
      <c r="B228" t="s">
        <v>5154</v>
      </c>
      <c r="C228">
        <v>0</v>
      </c>
      <c r="D228">
        <v>1</v>
      </c>
      <c r="E228" t="s">
        <v>6792</v>
      </c>
      <c r="F228">
        <v>100</v>
      </c>
      <c r="G228">
        <v>0</v>
      </c>
      <c r="H228" t="s">
        <v>1162</v>
      </c>
      <c r="I228" t="s">
        <v>603</v>
      </c>
      <c r="J228" t="s">
        <v>344</v>
      </c>
      <c r="K228" t="s">
        <v>23</v>
      </c>
      <c r="L228" t="s">
        <v>24</v>
      </c>
      <c r="M228" t="s">
        <v>6793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6794</v>
      </c>
      <c r="T228" t="s">
        <v>6793</v>
      </c>
    </row>
    <row r="229" spans="1:20" x14ac:dyDescent="0.25">
      <c r="A229" t="s">
        <v>46</v>
      </c>
      <c r="B229" t="s">
        <v>56</v>
      </c>
      <c r="C229">
        <v>120</v>
      </c>
      <c r="D229">
        <v>1</v>
      </c>
      <c r="E229" t="s">
        <v>6792</v>
      </c>
      <c r="F229">
        <v>100</v>
      </c>
      <c r="G229">
        <v>0</v>
      </c>
      <c r="H229" t="s">
        <v>1162</v>
      </c>
      <c r="I229" t="s">
        <v>603</v>
      </c>
      <c r="J229" t="s">
        <v>344</v>
      </c>
      <c r="K229" t="s">
        <v>23</v>
      </c>
      <c r="L229" t="s">
        <v>24</v>
      </c>
      <c r="M229" t="s">
        <v>6793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6794</v>
      </c>
      <c r="T229" t="s">
        <v>6793</v>
      </c>
    </row>
    <row r="230" spans="1:20" x14ac:dyDescent="0.25">
      <c r="A230" t="s">
        <v>3653</v>
      </c>
      <c r="B230" t="s">
        <v>158</v>
      </c>
      <c r="C230">
        <v>75</v>
      </c>
      <c r="D230">
        <v>1</v>
      </c>
      <c r="E230" t="s">
        <v>6795</v>
      </c>
      <c r="F230">
        <v>92</v>
      </c>
      <c r="G230">
        <v>17</v>
      </c>
      <c r="H230" t="s">
        <v>47</v>
      </c>
      <c r="I230" t="s">
        <v>6014</v>
      </c>
      <c r="J230" t="s">
        <v>6796</v>
      </c>
      <c r="K230" t="s">
        <v>1355</v>
      </c>
      <c r="L230" t="s">
        <v>352</v>
      </c>
      <c r="M230" t="s">
        <v>6797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6798</v>
      </c>
      <c r="T230" t="s">
        <v>6797</v>
      </c>
    </row>
    <row r="231" spans="1:20" x14ac:dyDescent="0.25">
      <c r="A231" t="s">
        <v>20</v>
      </c>
      <c r="B231" t="s">
        <v>21</v>
      </c>
      <c r="C231">
        <v>65</v>
      </c>
      <c r="D231">
        <v>3</v>
      </c>
      <c r="E231" t="s">
        <v>6799</v>
      </c>
      <c r="F231">
        <v>294</v>
      </c>
      <c r="G231">
        <v>0</v>
      </c>
      <c r="H231" t="s">
        <v>1162</v>
      </c>
      <c r="I231" t="s">
        <v>1313</v>
      </c>
      <c r="J231" t="s">
        <v>1175</v>
      </c>
      <c r="K231" t="s">
        <v>23</v>
      </c>
      <c r="L231" t="s">
        <v>24</v>
      </c>
      <c r="M231" t="s">
        <v>6800</v>
      </c>
      <c r="N231" t="s">
        <v>23</v>
      </c>
      <c r="O231" t="s">
        <v>307</v>
      </c>
      <c r="P231" t="s">
        <v>26</v>
      </c>
      <c r="Q231" t="s">
        <v>27</v>
      </c>
      <c r="R231" t="s">
        <v>24</v>
      </c>
      <c r="S231" t="s">
        <v>6801</v>
      </c>
      <c r="T231" t="s">
        <v>6800</v>
      </c>
    </row>
    <row r="232" spans="1:20" x14ac:dyDescent="0.25">
      <c r="A232" t="s">
        <v>28</v>
      </c>
      <c r="B232" t="s">
        <v>29</v>
      </c>
      <c r="C232">
        <v>65</v>
      </c>
      <c r="D232">
        <v>3</v>
      </c>
      <c r="E232" t="s">
        <v>6799</v>
      </c>
      <c r="F232">
        <v>294</v>
      </c>
      <c r="G232">
        <v>0</v>
      </c>
      <c r="H232" t="s">
        <v>1162</v>
      </c>
      <c r="I232" t="s">
        <v>1313</v>
      </c>
      <c r="J232" t="s">
        <v>1175</v>
      </c>
      <c r="K232" t="s">
        <v>23</v>
      </c>
      <c r="L232" t="s">
        <v>24</v>
      </c>
      <c r="M232" t="s">
        <v>6800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6801</v>
      </c>
      <c r="T232" t="s">
        <v>6800</v>
      </c>
    </row>
    <row r="233" spans="1:20" x14ac:dyDescent="0.25">
      <c r="A233" t="s">
        <v>46</v>
      </c>
      <c r="B233" t="s">
        <v>56</v>
      </c>
      <c r="C233">
        <v>69.900000000000006</v>
      </c>
      <c r="D233">
        <v>10</v>
      </c>
      <c r="E233" t="s">
        <v>6802</v>
      </c>
      <c r="F233">
        <v>560.5</v>
      </c>
      <c r="G233">
        <v>66</v>
      </c>
      <c r="H233" t="s">
        <v>47</v>
      </c>
      <c r="I233" t="s">
        <v>2555</v>
      </c>
      <c r="J233" t="s">
        <v>2556</v>
      </c>
      <c r="K233" t="s">
        <v>2557</v>
      </c>
      <c r="L233" t="s">
        <v>2558</v>
      </c>
      <c r="M233" t="s">
        <v>6803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6804</v>
      </c>
      <c r="T233" t="s">
        <v>6803</v>
      </c>
    </row>
    <row r="234" spans="1:20" x14ac:dyDescent="0.25">
      <c r="A234" t="s">
        <v>110</v>
      </c>
      <c r="B234" t="s">
        <v>3831</v>
      </c>
      <c r="C234">
        <v>76</v>
      </c>
      <c r="D234">
        <v>1</v>
      </c>
      <c r="E234" t="s">
        <v>6805</v>
      </c>
      <c r="F234">
        <v>76</v>
      </c>
      <c r="G234">
        <v>0</v>
      </c>
      <c r="H234" t="s">
        <v>47</v>
      </c>
      <c r="I234" t="s">
        <v>1232</v>
      </c>
      <c r="J234" t="s">
        <v>6806</v>
      </c>
      <c r="K234" t="s">
        <v>1505</v>
      </c>
      <c r="L234" t="s">
        <v>4016</v>
      </c>
      <c r="M234" t="s">
        <v>6807</v>
      </c>
      <c r="N234" t="s">
        <v>23</v>
      </c>
      <c r="O234" t="s">
        <v>63</v>
      </c>
      <c r="P234" t="s">
        <v>54</v>
      </c>
      <c r="Q234" t="s">
        <v>55</v>
      </c>
      <c r="R234" t="s">
        <v>24</v>
      </c>
      <c r="S234" t="s">
        <v>6808</v>
      </c>
      <c r="T234" t="s">
        <v>6807</v>
      </c>
    </row>
    <row r="235" spans="1:20" x14ac:dyDescent="0.25">
      <c r="A235" t="s">
        <v>110</v>
      </c>
      <c r="B235" t="s">
        <v>3831</v>
      </c>
      <c r="C235">
        <v>76</v>
      </c>
      <c r="D235">
        <v>1</v>
      </c>
      <c r="E235" t="s">
        <v>6809</v>
      </c>
      <c r="F235">
        <v>83</v>
      </c>
      <c r="G235">
        <v>7</v>
      </c>
      <c r="H235" t="s">
        <v>47</v>
      </c>
      <c r="I235" t="s">
        <v>6810</v>
      </c>
      <c r="J235" t="s">
        <v>6811</v>
      </c>
      <c r="K235" t="s">
        <v>4934</v>
      </c>
      <c r="L235" t="s">
        <v>4367</v>
      </c>
      <c r="M235" t="s">
        <v>6812</v>
      </c>
      <c r="N235" t="s">
        <v>23</v>
      </c>
      <c r="O235" t="s">
        <v>63</v>
      </c>
      <c r="P235" t="s">
        <v>54</v>
      </c>
      <c r="Q235" t="s">
        <v>55</v>
      </c>
      <c r="R235" t="s">
        <v>24</v>
      </c>
      <c r="S235" t="s">
        <v>6813</v>
      </c>
      <c r="T235" t="s">
        <v>6812</v>
      </c>
    </row>
    <row r="236" spans="1:20" x14ac:dyDescent="0.25">
      <c r="A236" t="s">
        <v>115</v>
      </c>
      <c r="B236" t="s">
        <v>116</v>
      </c>
      <c r="C236">
        <v>35</v>
      </c>
      <c r="D236">
        <v>8</v>
      </c>
      <c r="E236" t="s">
        <v>6814</v>
      </c>
      <c r="F236">
        <v>369</v>
      </c>
      <c r="G236">
        <v>41</v>
      </c>
      <c r="H236" t="s">
        <v>47</v>
      </c>
      <c r="I236" t="s">
        <v>3942</v>
      </c>
      <c r="J236" t="s">
        <v>4477</v>
      </c>
      <c r="K236" t="s">
        <v>4478</v>
      </c>
      <c r="L236" t="s">
        <v>1261</v>
      </c>
      <c r="M236" t="s">
        <v>6815</v>
      </c>
      <c r="N236" t="s">
        <v>23</v>
      </c>
      <c r="O236" t="s">
        <v>53</v>
      </c>
      <c r="P236" t="s">
        <v>54</v>
      </c>
      <c r="Q236" t="s">
        <v>55</v>
      </c>
      <c r="R236" t="s">
        <v>24</v>
      </c>
      <c r="S236" t="s">
        <v>6816</v>
      </c>
      <c r="T236" t="s">
        <v>6812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172"/>
  <sheetViews>
    <sheetView zoomScale="70" zoomScaleNormal="70" workbookViewId="0">
      <pane xSplit="2" ySplit="1" topLeftCell="S50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145" sqref="U1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280</v>
      </c>
      <c r="B2" t="s">
        <v>286</v>
      </c>
      <c r="C2">
        <v>139</v>
      </c>
      <c r="D2">
        <v>2</v>
      </c>
      <c r="E2" t="s">
        <v>6817</v>
      </c>
      <c r="F2">
        <v>240</v>
      </c>
      <c r="G2">
        <v>0</v>
      </c>
      <c r="H2" t="s">
        <v>1162</v>
      </c>
      <c r="I2" t="s">
        <v>6818</v>
      </c>
      <c r="J2" t="s">
        <v>339</v>
      </c>
      <c r="K2" t="s">
        <v>23</v>
      </c>
      <c r="L2" t="s">
        <v>24</v>
      </c>
      <c r="M2" t="s">
        <v>6819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6820</v>
      </c>
      <c r="T2" t="s">
        <v>6819</v>
      </c>
      <c r="U2" s="52" t="s">
        <v>3691</v>
      </c>
      <c r="V2">
        <v>112</v>
      </c>
    </row>
    <row r="3" spans="1:22" x14ac:dyDescent="0.25">
      <c r="A3" t="s">
        <v>46</v>
      </c>
      <c r="B3" t="s">
        <v>56</v>
      </c>
      <c r="C3">
        <v>116</v>
      </c>
      <c r="D3">
        <v>3</v>
      </c>
      <c r="E3" t="s">
        <v>6821</v>
      </c>
      <c r="F3">
        <v>597</v>
      </c>
      <c r="G3">
        <v>0</v>
      </c>
      <c r="H3" t="s">
        <v>22</v>
      </c>
      <c r="I3" t="s">
        <v>6818</v>
      </c>
      <c r="J3" t="s">
        <v>339</v>
      </c>
      <c r="K3" t="s">
        <v>23</v>
      </c>
      <c r="L3" t="s">
        <v>24</v>
      </c>
      <c r="M3" t="s">
        <v>6822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6823</v>
      </c>
      <c r="T3" t="s">
        <v>6822</v>
      </c>
      <c r="U3" s="53" t="s">
        <v>3692</v>
      </c>
      <c r="V3">
        <v>112</v>
      </c>
    </row>
    <row r="4" spans="1:22" x14ac:dyDescent="0.25">
      <c r="A4" t="s">
        <v>278</v>
      </c>
      <c r="B4" t="s">
        <v>284</v>
      </c>
      <c r="C4">
        <v>163</v>
      </c>
      <c r="D4">
        <v>3</v>
      </c>
      <c r="E4" t="s">
        <v>6821</v>
      </c>
      <c r="F4">
        <v>597</v>
      </c>
      <c r="G4">
        <v>0</v>
      </c>
      <c r="H4" t="s">
        <v>22</v>
      </c>
      <c r="I4" t="s">
        <v>6818</v>
      </c>
      <c r="J4" t="s">
        <v>339</v>
      </c>
      <c r="K4" t="s">
        <v>23</v>
      </c>
      <c r="L4" t="s">
        <v>24</v>
      </c>
      <c r="M4" t="s">
        <v>6822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6823</v>
      </c>
      <c r="T4" t="s">
        <v>6822</v>
      </c>
      <c r="U4" s="52" t="s">
        <v>186</v>
      </c>
      <c r="V4">
        <v>20</v>
      </c>
    </row>
    <row r="5" spans="1:22" x14ac:dyDescent="0.25">
      <c r="A5" t="s">
        <v>3653</v>
      </c>
      <c r="B5" t="s">
        <v>158</v>
      </c>
      <c r="C5">
        <v>75</v>
      </c>
      <c r="D5">
        <v>1</v>
      </c>
      <c r="E5" t="s">
        <v>6824</v>
      </c>
      <c r="F5">
        <v>141</v>
      </c>
      <c r="G5">
        <v>66</v>
      </c>
      <c r="H5" t="s">
        <v>47</v>
      </c>
      <c r="I5" t="s">
        <v>1174</v>
      </c>
      <c r="J5" t="s">
        <v>6825</v>
      </c>
      <c r="K5" t="s">
        <v>1209</v>
      </c>
      <c r="L5" t="s">
        <v>4359</v>
      </c>
      <c r="M5" t="s">
        <v>6826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6827</v>
      </c>
      <c r="T5" t="s">
        <v>6826</v>
      </c>
      <c r="U5" s="53" t="s">
        <v>187</v>
      </c>
      <c r="V5">
        <v>20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6828</v>
      </c>
      <c r="F6">
        <v>220</v>
      </c>
      <c r="G6">
        <v>0</v>
      </c>
      <c r="H6" t="s">
        <v>1162</v>
      </c>
      <c r="I6" t="s">
        <v>6829</v>
      </c>
      <c r="J6" t="s">
        <v>319</v>
      </c>
      <c r="K6" t="s">
        <v>23</v>
      </c>
      <c r="L6" t="s">
        <v>24</v>
      </c>
      <c r="M6" t="s">
        <v>6830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6831</v>
      </c>
      <c r="T6" t="s">
        <v>6830</v>
      </c>
      <c r="U6" s="52" t="s">
        <v>44</v>
      </c>
      <c r="V6">
        <v>14</v>
      </c>
    </row>
    <row r="7" spans="1:22" x14ac:dyDescent="0.25">
      <c r="A7" t="s">
        <v>854</v>
      </c>
      <c r="B7" t="s">
        <v>855</v>
      </c>
      <c r="C7">
        <v>80</v>
      </c>
      <c r="D7">
        <v>1</v>
      </c>
      <c r="E7" t="s">
        <v>6832</v>
      </c>
      <c r="F7">
        <v>115</v>
      </c>
      <c r="G7">
        <v>35</v>
      </c>
      <c r="H7" t="s">
        <v>47</v>
      </c>
      <c r="I7" t="s">
        <v>6833</v>
      </c>
      <c r="J7" t="s">
        <v>6834</v>
      </c>
      <c r="K7" t="s">
        <v>2023</v>
      </c>
      <c r="L7" t="s">
        <v>6679</v>
      </c>
      <c r="M7" t="s">
        <v>6835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6836</v>
      </c>
      <c r="T7" t="s">
        <v>6837</v>
      </c>
      <c r="U7" s="53" t="s">
        <v>45</v>
      </c>
      <c r="V7">
        <v>14</v>
      </c>
    </row>
    <row r="8" spans="1:22" x14ac:dyDescent="0.25">
      <c r="A8" t="s">
        <v>46</v>
      </c>
      <c r="B8" t="s">
        <v>56</v>
      </c>
      <c r="C8">
        <v>80</v>
      </c>
      <c r="D8">
        <v>4</v>
      </c>
      <c r="E8" t="s">
        <v>6838</v>
      </c>
      <c r="F8">
        <v>361</v>
      </c>
      <c r="G8">
        <v>41</v>
      </c>
      <c r="H8" t="s">
        <v>47</v>
      </c>
      <c r="I8" t="s">
        <v>6839</v>
      </c>
      <c r="J8" t="s">
        <v>6840</v>
      </c>
      <c r="K8" t="s">
        <v>6841</v>
      </c>
      <c r="L8" t="s">
        <v>1325</v>
      </c>
      <c r="M8" t="s">
        <v>6842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6843</v>
      </c>
      <c r="T8" t="s">
        <v>6842</v>
      </c>
      <c r="U8" s="52" t="s">
        <v>46</v>
      </c>
      <c r="V8">
        <v>89</v>
      </c>
    </row>
    <row r="9" spans="1:22" x14ac:dyDescent="0.25">
      <c r="A9" t="s">
        <v>139</v>
      </c>
      <c r="B9" t="s">
        <v>6844</v>
      </c>
      <c r="C9">
        <v>80</v>
      </c>
      <c r="D9">
        <v>1</v>
      </c>
      <c r="E9" t="s">
        <v>6845</v>
      </c>
      <c r="F9">
        <v>283</v>
      </c>
      <c r="G9">
        <v>60</v>
      </c>
      <c r="H9" t="s">
        <v>47</v>
      </c>
      <c r="I9" t="s">
        <v>6846</v>
      </c>
      <c r="J9" t="s">
        <v>6847</v>
      </c>
      <c r="K9" t="s">
        <v>1646</v>
      </c>
      <c r="L9" t="s">
        <v>5848</v>
      </c>
      <c r="M9" t="s">
        <v>6848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6849</v>
      </c>
      <c r="T9" t="s">
        <v>6848</v>
      </c>
      <c r="U9" s="53" t="s">
        <v>56</v>
      </c>
      <c r="V9">
        <v>89</v>
      </c>
    </row>
    <row r="10" spans="1:22" x14ac:dyDescent="0.25">
      <c r="A10" t="s">
        <v>110</v>
      </c>
      <c r="B10" t="s">
        <v>3831</v>
      </c>
      <c r="C10">
        <v>76</v>
      </c>
      <c r="D10">
        <v>2</v>
      </c>
      <c r="E10" t="s">
        <v>6845</v>
      </c>
      <c r="F10">
        <v>283</v>
      </c>
      <c r="G10">
        <v>60</v>
      </c>
      <c r="H10" t="s">
        <v>47</v>
      </c>
      <c r="I10" t="s">
        <v>6846</v>
      </c>
      <c r="J10" t="s">
        <v>6847</v>
      </c>
      <c r="K10" t="s">
        <v>1646</v>
      </c>
      <c r="L10" t="s">
        <v>5848</v>
      </c>
      <c r="M10" t="s">
        <v>6848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6849</v>
      </c>
      <c r="T10" t="s">
        <v>6848</v>
      </c>
      <c r="U10" s="52" t="s">
        <v>42</v>
      </c>
      <c r="V10">
        <v>8</v>
      </c>
    </row>
    <row r="11" spans="1:22" x14ac:dyDescent="0.25">
      <c r="A11" t="s">
        <v>139</v>
      </c>
      <c r="B11" t="s">
        <v>112</v>
      </c>
      <c r="C11">
        <v>66</v>
      </c>
      <c r="D11">
        <v>1</v>
      </c>
      <c r="E11" t="s">
        <v>6850</v>
      </c>
      <c r="F11">
        <v>185.85</v>
      </c>
      <c r="G11">
        <v>7</v>
      </c>
      <c r="H11" t="s">
        <v>684</v>
      </c>
      <c r="I11" t="s">
        <v>6851</v>
      </c>
      <c r="J11" t="s">
        <v>6852</v>
      </c>
      <c r="K11" t="s">
        <v>4046</v>
      </c>
      <c r="L11" t="s">
        <v>6853</v>
      </c>
      <c r="M11" t="s">
        <v>6854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6855</v>
      </c>
      <c r="T11" t="s">
        <v>6854</v>
      </c>
      <c r="U11" s="53" t="s">
        <v>43</v>
      </c>
      <c r="V11">
        <v>8</v>
      </c>
    </row>
    <row r="12" spans="1:22" x14ac:dyDescent="0.25">
      <c r="A12" t="s">
        <v>110</v>
      </c>
      <c r="B12" t="s">
        <v>1205</v>
      </c>
      <c r="C12">
        <v>66</v>
      </c>
      <c r="D12">
        <v>1</v>
      </c>
      <c r="E12" t="s">
        <v>6850</v>
      </c>
      <c r="F12">
        <v>185.85</v>
      </c>
      <c r="G12">
        <v>7</v>
      </c>
      <c r="H12" t="s">
        <v>684</v>
      </c>
      <c r="I12" t="s">
        <v>6851</v>
      </c>
      <c r="J12" t="s">
        <v>6852</v>
      </c>
      <c r="K12" t="s">
        <v>4046</v>
      </c>
      <c r="L12" t="s">
        <v>6853</v>
      </c>
      <c r="M12" t="s">
        <v>6854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6855</v>
      </c>
      <c r="T12" t="s">
        <v>6854</v>
      </c>
      <c r="U12" s="52" t="s">
        <v>139</v>
      </c>
      <c r="V12">
        <v>54</v>
      </c>
    </row>
    <row r="13" spans="1:22" x14ac:dyDescent="0.25">
      <c r="A13" t="s">
        <v>46</v>
      </c>
      <c r="B13" t="s">
        <v>56</v>
      </c>
      <c r="C13">
        <v>67</v>
      </c>
      <c r="D13">
        <v>1</v>
      </c>
      <c r="E13" t="s">
        <v>6850</v>
      </c>
      <c r="F13">
        <v>185.85</v>
      </c>
      <c r="G13">
        <v>7</v>
      </c>
      <c r="H13" t="s">
        <v>684</v>
      </c>
      <c r="I13" t="s">
        <v>6851</v>
      </c>
      <c r="J13" t="s">
        <v>6852</v>
      </c>
      <c r="K13" t="s">
        <v>4046</v>
      </c>
      <c r="L13" t="s">
        <v>6853</v>
      </c>
      <c r="M13" t="s">
        <v>6854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6855</v>
      </c>
      <c r="T13" t="s">
        <v>6854</v>
      </c>
      <c r="U13" s="53" t="s">
        <v>6844</v>
      </c>
      <c r="V13">
        <v>1</v>
      </c>
    </row>
    <row r="14" spans="1:22" x14ac:dyDescent="0.25">
      <c r="A14" t="s">
        <v>186</v>
      </c>
      <c r="B14" t="s">
        <v>187</v>
      </c>
      <c r="C14">
        <v>65</v>
      </c>
      <c r="D14">
        <v>1</v>
      </c>
      <c r="E14" t="s">
        <v>6856</v>
      </c>
      <c r="F14">
        <v>130</v>
      </c>
      <c r="G14">
        <v>30</v>
      </c>
      <c r="H14" t="s">
        <v>47</v>
      </c>
      <c r="I14" t="s">
        <v>6857</v>
      </c>
      <c r="J14" t="s">
        <v>6858</v>
      </c>
      <c r="K14" t="s">
        <v>2841</v>
      </c>
      <c r="L14" t="s">
        <v>6859</v>
      </c>
      <c r="M14" t="s">
        <v>6860</v>
      </c>
      <c r="N14" t="s">
        <v>1338</v>
      </c>
      <c r="O14" t="s">
        <v>1189</v>
      </c>
      <c r="P14" t="s">
        <v>1190</v>
      </c>
      <c r="Q14" t="s">
        <v>27</v>
      </c>
      <c r="R14" t="s">
        <v>24</v>
      </c>
      <c r="S14" t="s">
        <v>6861</v>
      </c>
      <c r="T14" t="s">
        <v>6860</v>
      </c>
      <c r="U14" s="53" t="s">
        <v>112</v>
      </c>
      <c r="V14">
        <v>53</v>
      </c>
    </row>
    <row r="15" spans="1:22" x14ac:dyDescent="0.25">
      <c r="A15" t="s">
        <v>46</v>
      </c>
      <c r="B15" t="s">
        <v>56</v>
      </c>
      <c r="C15">
        <v>100</v>
      </c>
      <c r="D15">
        <v>1</v>
      </c>
      <c r="E15" t="s">
        <v>6856</v>
      </c>
      <c r="F15">
        <v>130</v>
      </c>
      <c r="G15">
        <v>30</v>
      </c>
      <c r="H15" t="s">
        <v>47</v>
      </c>
      <c r="I15" t="s">
        <v>6857</v>
      </c>
      <c r="J15" t="s">
        <v>6858</v>
      </c>
      <c r="K15" t="s">
        <v>2841</v>
      </c>
      <c r="L15" t="s">
        <v>6859</v>
      </c>
      <c r="M15" t="s">
        <v>6860</v>
      </c>
      <c r="N15" t="s">
        <v>1338</v>
      </c>
      <c r="O15" t="s">
        <v>1189</v>
      </c>
      <c r="P15" t="s">
        <v>1190</v>
      </c>
      <c r="Q15" t="s">
        <v>27</v>
      </c>
      <c r="R15" t="s">
        <v>24</v>
      </c>
      <c r="S15" t="s">
        <v>6861</v>
      </c>
      <c r="T15" t="s">
        <v>6860</v>
      </c>
      <c r="U15" s="52" t="s">
        <v>110</v>
      </c>
      <c r="V15">
        <v>23</v>
      </c>
    </row>
    <row r="16" spans="1:22" x14ac:dyDescent="0.25">
      <c r="A16" t="s">
        <v>186</v>
      </c>
      <c r="B16" t="s">
        <v>187</v>
      </c>
      <c r="C16">
        <v>65</v>
      </c>
      <c r="D16">
        <v>1</v>
      </c>
      <c r="E16" t="s">
        <v>6862</v>
      </c>
      <c r="F16">
        <v>220</v>
      </c>
      <c r="G16">
        <v>20</v>
      </c>
      <c r="H16" t="s">
        <v>47</v>
      </c>
      <c r="I16" t="s">
        <v>6863</v>
      </c>
      <c r="J16" t="s">
        <v>6864</v>
      </c>
      <c r="K16" t="s">
        <v>1792</v>
      </c>
      <c r="L16" t="s">
        <v>6865</v>
      </c>
      <c r="M16" t="s">
        <v>6866</v>
      </c>
      <c r="N16" t="s">
        <v>1338</v>
      </c>
      <c r="O16" t="s">
        <v>1222</v>
      </c>
      <c r="P16" t="s">
        <v>1190</v>
      </c>
      <c r="Q16" t="s">
        <v>1191</v>
      </c>
      <c r="R16" t="s">
        <v>24</v>
      </c>
      <c r="S16" t="s">
        <v>6867</v>
      </c>
      <c r="T16" t="s">
        <v>6868</v>
      </c>
      <c r="U16" s="53" t="s">
        <v>146</v>
      </c>
      <c r="V16">
        <v>6</v>
      </c>
    </row>
    <row r="17" spans="1:22" x14ac:dyDescent="0.25">
      <c r="A17" t="s">
        <v>28</v>
      </c>
      <c r="B17" t="s">
        <v>29</v>
      </c>
      <c r="C17">
        <v>50</v>
      </c>
      <c r="D17">
        <v>1</v>
      </c>
      <c r="E17" t="s">
        <v>6862</v>
      </c>
      <c r="F17">
        <v>220</v>
      </c>
      <c r="G17">
        <v>20</v>
      </c>
      <c r="H17" t="s">
        <v>47</v>
      </c>
      <c r="I17" t="s">
        <v>6863</v>
      </c>
      <c r="J17" t="s">
        <v>6864</v>
      </c>
      <c r="K17" t="s">
        <v>1792</v>
      </c>
      <c r="L17" t="s">
        <v>6865</v>
      </c>
      <c r="M17" t="s">
        <v>6866</v>
      </c>
      <c r="N17" t="s">
        <v>1338</v>
      </c>
      <c r="O17" t="s">
        <v>1222</v>
      </c>
      <c r="P17" t="s">
        <v>1190</v>
      </c>
      <c r="Q17" t="s">
        <v>1191</v>
      </c>
      <c r="R17" t="s">
        <v>24</v>
      </c>
      <c r="S17" t="s">
        <v>6867</v>
      </c>
      <c r="T17" t="s">
        <v>6868</v>
      </c>
      <c r="U17" s="53" t="s">
        <v>1205</v>
      </c>
      <c r="V17">
        <v>14</v>
      </c>
    </row>
    <row r="18" spans="1:22" x14ac:dyDescent="0.25">
      <c r="A18" t="s">
        <v>46</v>
      </c>
      <c r="B18" t="s">
        <v>56</v>
      </c>
      <c r="C18">
        <v>100</v>
      </c>
      <c r="D18">
        <v>1</v>
      </c>
      <c r="E18" t="s">
        <v>6862</v>
      </c>
      <c r="F18">
        <v>220</v>
      </c>
      <c r="G18">
        <v>20</v>
      </c>
      <c r="H18" t="s">
        <v>47</v>
      </c>
      <c r="I18" t="s">
        <v>6863</v>
      </c>
      <c r="J18" t="s">
        <v>6864</v>
      </c>
      <c r="K18" t="s">
        <v>1792</v>
      </c>
      <c r="L18" t="s">
        <v>6865</v>
      </c>
      <c r="M18" t="s">
        <v>6866</v>
      </c>
      <c r="N18" t="s">
        <v>1338</v>
      </c>
      <c r="O18" t="s">
        <v>1222</v>
      </c>
      <c r="P18" t="s">
        <v>1190</v>
      </c>
      <c r="Q18" t="s">
        <v>1191</v>
      </c>
      <c r="R18" t="s">
        <v>24</v>
      </c>
      <c r="S18" t="s">
        <v>6867</v>
      </c>
      <c r="T18" t="s">
        <v>6868</v>
      </c>
      <c r="U18" s="53" t="s">
        <v>3831</v>
      </c>
      <c r="V18">
        <v>3</v>
      </c>
    </row>
    <row r="19" spans="1:22" x14ac:dyDescent="0.25">
      <c r="A19" t="s">
        <v>110</v>
      </c>
      <c r="B19" t="s">
        <v>146</v>
      </c>
      <c r="C19">
        <v>100</v>
      </c>
      <c r="D19">
        <v>1</v>
      </c>
      <c r="E19" t="s">
        <v>6862</v>
      </c>
      <c r="F19">
        <v>220</v>
      </c>
      <c r="G19">
        <v>20</v>
      </c>
      <c r="H19" t="s">
        <v>47</v>
      </c>
      <c r="I19" t="s">
        <v>6863</v>
      </c>
      <c r="J19" t="s">
        <v>6864</v>
      </c>
      <c r="K19" t="s">
        <v>1792</v>
      </c>
      <c r="L19" t="s">
        <v>6865</v>
      </c>
      <c r="M19" t="s">
        <v>6866</v>
      </c>
      <c r="N19" t="s">
        <v>1338</v>
      </c>
      <c r="O19" t="s">
        <v>1222</v>
      </c>
      <c r="P19" t="s">
        <v>1190</v>
      </c>
      <c r="Q19" t="s">
        <v>1191</v>
      </c>
      <c r="R19" t="s">
        <v>24</v>
      </c>
      <c r="S19" t="s">
        <v>6867</v>
      </c>
      <c r="T19" t="s">
        <v>6868</v>
      </c>
      <c r="U19" s="52" t="s">
        <v>3728</v>
      </c>
      <c r="V19">
        <v>2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6869</v>
      </c>
      <c r="F20">
        <v>120</v>
      </c>
      <c r="G20">
        <v>20</v>
      </c>
      <c r="H20" t="s">
        <v>47</v>
      </c>
      <c r="I20" t="s">
        <v>6870</v>
      </c>
      <c r="J20" t="s">
        <v>6871</v>
      </c>
      <c r="K20" t="s">
        <v>1357</v>
      </c>
      <c r="L20" t="s">
        <v>6872</v>
      </c>
      <c r="M20" t="s">
        <v>6873</v>
      </c>
      <c r="N20" t="s">
        <v>1338</v>
      </c>
      <c r="O20" t="s">
        <v>1222</v>
      </c>
      <c r="P20" t="s">
        <v>1190</v>
      </c>
      <c r="Q20" t="s">
        <v>1191</v>
      </c>
      <c r="R20" t="s">
        <v>24</v>
      </c>
      <c r="S20" t="s">
        <v>6874</v>
      </c>
      <c r="T20" t="s">
        <v>6875</v>
      </c>
      <c r="U20" s="53" t="s">
        <v>3729</v>
      </c>
      <c r="V20">
        <v>2</v>
      </c>
    </row>
    <row r="21" spans="1:22" x14ac:dyDescent="0.25">
      <c r="A21" t="s">
        <v>46</v>
      </c>
      <c r="B21" t="s">
        <v>56</v>
      </c>
      <c r="C21">
        <v>100</v>
      </c>
      <c r="D21">
        <v>1</v>
      </c>
      <c r="E21" t="s">
        <v>6869</v>
      </c>
      <c r="F21">
        <v>120</v>
      </c>
      <c r="G21">
        <v>20</v>
      </c>
      <c r="H21" t="s">
        <v>47</v>
      </c>
      <c r="I21" t="s">
        <v>6870</v>
      </c>
      <c r="J21" t="s">
        <v>6871</v>
      </c>
      <c r="K21" t="s">
        <v>1357</v>
      </c>
      <c r="L21" t="s">
        <v>6872</v>
      </c>
      <c r="M21" t="s">
        <v>6873</v>
      </c>
      <c r="N21" t="s">
        <v>1338</v>
      </c>
      <c r="O21" t="s">
        <v>1222</v>
      </c>
      <c r="P21" t="s">
        <v>1190</v>
      </c>
      <c r="Q21" t="s">
        <v>1191</v>
      </c>
      <c r="R21" t="s">
        <v>24</v>
      </c>
      <c r="S21" t="s">
        <v>6874</v>
      </c>
      <c r="T21" t="s">
        <v>6875</v>
      </c>
      <c r="U21" s="52" t="s">
        <v>150</v>
      </c>
      <c r="V21">
        <v>1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6876</v>
      </c>
      <c r="F22">
        <v>234</v>
      </c>
      <c r="G22">
        <v>41</v>
      </c>
      <c r="H22" t="s">
        <v>22</v>
      </c>
      <c r="I22" t="s">
        <v>6206</v>
      </c>
      <c r="J22" t="s">
        <v>6877</v>
      </c>
      <c r="K22" t="s">
        <v>1213</v>
      </c>
      <c r="L22" t="s">
        <v>4126</v>
      </c>
      <c r="M22" t="s">
        <v>6878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6879</v>
      </c>
      <c r="T22" t="s">
        <v>6878</v>
      </c>
      <c r="U22" s="53" t="s">
        <v>151</v>
      </c>
      <c r="V22">
        <v>1</v>
      </c>
    </row>
    <row r="23" spans="1:22" x14ac:dyDescent="0.25">
      <c r="A23" t="s">
        <v>854</v>
      </c>
      <c r="B23" t="s">
        <v>855</v>
      </c>
      <c r="C23">
        <v>80</v>
      </c>
      <c r="D23">
        <v>2</v>
      </c>
      <c r="E23" t="s">
        <v>6880</v>
      </c>
      <c r="F23">
        <v>229</v>
      </c>
      <c r="G23">
        <v>35</v>
      </c>
      <c r="H23" t="s">
        <v>47</v>
      </c>
      <c r="I23" t="s">
        <v>6881</v>
      </c>
      <c r="J23" t="s">
        <v>6882</v>
      </c>
      <c r="K23" t="s">
        <v>1215</v>
      </c>
      <c r="L23" t="s">
        <v>1249</v>
      </c>
      <c r="M23" t="s">
        <v>6883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6884</v>
      </c>
      <c r="T23" t="s">
        <v>6883</v>
      </c>
      <c r="U23" s="52" t="s">
        <v>854</v>
      </c>
      <c r="V23">
        <v>5</v>
      </c>
    </row>
    <row r="24" spans="1:22" x14ac:dyDescent="0.25">
      <c r="A24" t="s">
        <v>30</v>
      </c>
      <c r="B24" t="s">
        <v>31</v>
      </c>
      <c r="C24">
        <v>43</v>
      </c>
      <c r="D24">
        <v>1</v>
      </c>
      <c r="E24" t="s">
        <v>6880</v>
      </c>
      <c r="F24">
        <v>229</v>
      </c>
      <c r="G24">
        <v>35</v>
      </c>
      <c r="H24" t="s">
        <v>47</v>
      </c>
      <c r="I24" t="s">
        <v>6881</v>
      </c>
      <c r="J24" t="s">
        <v>6882</v>
      </c>
      <c r="K24" t="s">
        <v>1215</v>
      </c>
      <c r="L24" t="s">
        <v>1249</v>
      </c>
      <c r="M24" t="s">
        <v>6883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6884</v>
      </c>
      <c r="T24" t="s">
        <v>6883</v>
      </c>
      <c r="U24" s="53" t="s">
        <v>855</v>
      </c>
      <c r="V24">
        <v>5</v>
      </c>
    </row>
    <row r="25" spans="1:22" x14ac:dyDescent="0.25">
      <c r="A25" t="s">
        <v>3691</v>
      </c>
      <c r="B25" t="s">
        <v>3692</v>
      </c>
      <c r="C25">
        <v>120</v>
      </c>
      <c r="D25">
        <v>4</v>
      </c>
      <c r="E25" t="s">
        <v>6885</v>
      </c>
      <c r="F25">
        <v>220</v>
      </c>
      <c r="G25">
        <v>0</v>
      </c>
      <c r="H25" t="s">
        <v>1162</v>
      </c>
      <c r="I25" t="s">
        <v>6886</v>
      </c>
      <c r="J25" t="s">
        <v>309</v>
      </c>
      <c r="K25" t="s">
        <v>23</v>
      </c>
      <c r="L25" t="s">
        <v>24</v>
      </c>
      <c r="M25" t="s">
        <v>6887</v>
      </c>
      <c r="N25" t="s">
        <v>23</v>
      </c>
      <c r="O25" t="s">
        <v>32</v>
      </c>
      <c r="P25" t="s">
        <v>26</v>
      </c>
      <c r="Q25" t="s">
        <v>33</v>
      </c>
      <c r="R25" t="s">
        <v>24</v>
      </c>
      <c r="S25" t="s">
        <v>6888</v>
      </c>
      <c r="T25" t="s">
        <v>6887</v>
      </c>
      <c r="U25" s="52" t="s">
        <v>254</v>
      </c>
      <c r="V25">
        <v>7</v>
      </c>
    </row>
    <row r="26" spans="1:22" x14ac:dyDescent="0.25">
      <c r="A26" t="s">
        <v>3691</v>
      </c>
      <c r="B26" t="s">
        <v>3692</v>
      </c>
      <c r="C26">
        <v>120</v>
      </c>
      <c r="D26">
        <v>3</v>
      </c>
      <c r="E26" t="s">
        <v>6889</v>
      </c>
      <c r="F26">
        <v>165</v>
      </c>
      <c r="G26">
        <v>0</v>
      </c>
      <c r="H26" t="s">
        <v>1162</v>
      </c>
      <c r="I26" t="s">
        <v>6890</v>
      </c>
      <c r="J26" t="s">
        <v>309</v>
      </c>
      <c r="K26" t="s">
        <v>23</v>
      </c>
      <c r="L26" t="s">
        <v>24</v>
      </c>
      <c r="M26" t="s">
        <v>6891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6892</v>
      </c>
      <c r="T26" t="s">
        <v>6891</v>
      </c>
      <c r="U26" s="53" t="s">
        <v>255</v>
      </c>
      <c r="V26">
        <v>7</v>
      </c>
    </row>
    <row r="27" spans="1:22" x14ac:dyDescent="0.25">
      <c r="A27" t="s">
        <v>3691</v>
      </c>
      <c r="B27" t="s">
        <v>3692</v>
      </c>
      <c r="C27">
        <v>120</v>
      </c>
      <c r="D27">
        <v>2</v>
      </c>
      <c r="E27" t="s">
        <v>6893</v>
      </c>
      <c r="F27">
        <v>116</v>
      </c>
      <c r="G27">
        <v>6</v>
      </c>
      <c r="H27" t="s">
        <v>1162</v>
      </c>
      <c r="I27" t="s">
        <v>6894</v>
      </c>
      <c r="J27" t="s">
        <v>397</v>
      </c>
      <c r="K27" t="s">
        <v>23</v>
      </c>
      <c r="L27" t="s">
        <v>24</v>
      </c>
      <c r="M27" t="s">
        <v>6895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6896</v>
      </c>
      <c r="T27" t="s">
        <v>6895</v>
      </c>
      <c r="U27" s="52" t="s">
        <v>850</v>
      </c>
      <c r="V27">
        <v>5</v>
      </c>
    </row>
    <row r="28" spans="1:22" x14ac:dyDescent="0.25">
      <c r="A28" t="s">
        <v>3691</v>
      </c>
      <c r="B28" t="s">
        <v>3692</v>
      </c>
      <c r="C28">
        <v>120</v>
      </c>
      <c r="D28">
        <v>3</v>
      </c>
      <c r="E28" t="s">
        <v>6897</v>
      </c>
      <c r="F28">
        <v>165</v>
      </c>
      <c r="G28">
        <v>0</v>
      </c>
      <c r="H28" t="s">
        <v>1162</v>
      </c>
      <c r="I28" t="s">
        <v>6898</v>
      </c>
      <c r="J28" t="s">
        <v>322</v>
      </c>
      <c r="K28" t="s">
        <v>23</v>
      </c>
      <c r="L28" t="s">
        <v>24</v>
      </c>
      <c r="M28" t="s">
        <v>6899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6900</v>
      </c>
      <c r="T28" t="s">
        <v>6899</v>
      </c>
      <c r="U28" s="53" t="s">
        <v>851</v>
      </c>
      <c r="V28">
        <v>5</v>
      </c>
    </row>
    <row r="29" spans="1:22" x14ac:dyDescent="0.25">
      <c r="A29" t="s">
        <v>854</v>
      </c>
      <c r="B29" t="s">
        <v>855</v>
      </c>
      <c r="C29">
        <v>119</v>
      </c>
      <c r="D29">
        <v>1</v>
      </c>
      <c r="E29" t="s">
        <v>6901</v>
      </c>
      <c r="F29">
        <v>200</v>
      </c>
      <c r="G29">
        <v>0</v>
      </c>
      <c r="H29" t="s">
        <v>1162</v>
      </c>
      <c r="I29" t="s">
        <v>6902</v>
      </c>
      <c r="J29" t="s">
        <v>348</v>
      </c>
      <c r="K29" t="s">
        <v>23</v>
      </c>
      <c r="L29" t="s">
        <v>24</v>
      </c>
      <c r="M29" t="s">
        <v>6903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6904</v>
      </c>
      <c r="T29" t="s">
        <v>6903</v>
      </c>
      <c r="U29" s="52" t="s">
        <v>852</v>
      </c>
      <c r="V29">
        <v>4</v>
      </c>
    </row>
    <row r="30" spans="1:22" x14ac:dyDescent="0.25">
      <c r="A30" t="s">
        <v>5153</v>
      </c>
      <c r="B30" t="s">
        <v>5154</v>
      </c>
      <c r="C30">
        <v>1</v>
      </c>
      <c r="D30">
        <v>1</v>
      </c>
      <c r="E30" t="s">
        <v>6901</v>
      </c>
      <c r="F30">
        <v>200</v>
      </c>
      <c r="G30">
        <v>0</v>
      </c>
      <c r="H30" t="s">
        <v>1162</v>
      </c>
      <c r="I30" t="s">
        <v>6902</v>
      </c>
      <c r="J30" t="s">
        <v>348</v>
      </c>
      <c r="K30" t="s">
        <v>23</v>
      </c>
      <c r="L30" t="s">
        <v>24</v>
      </c>
      <c r="M30" t="s">
        <v>6903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6904</v>
      </c>
      <c r="T30" t="s">
        <v>6903</v>
      </c>
      <c r="U30" s="53" t="s">
        <v>853</v>
      </c>
      <c r="V30">
        <v>4</v>
      </c>
    </row>
    <row r="31" spans="1:22" x14ac:dyDescent="0.25">
      <c r="A31" t="s">
        <v>5153</v>
      </c>
      <c r="B31" t="s">
        <v>5154</v>
      </c>
      <c r="C31">
        <v>0</v>
      </c>
      <c r="D31">
        <v>1</v>
      </c>
      <c r="E31" t="s">
        <v>6901</v>
      </c>
      <c r="F31">
        <v>200</v>
      </c>
      <c r="G31">
        <v>0</v>
      </c>
      <c r="H31" t="s">
        <v>1162</v>
      </c>
      <c r="I31" t="s">
        <v>6902</v>
      </c>
      <c r="J31" t="s">
        <v>348</v>
      </c>
      <c r="K31" t="s">
        <v>23</v>
      </c>
      <c r="L31" t="s">
        <v>24</v>
      </c>
      <c r="M31" t="s">
        <v>6903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6904</v>
      </c>
      <c r="T31" t="s">
        <v>6903</v>
      </c>
      <c r="U31" s="52" t="s">
        <v>278</v>
      </c>
      <c r="V31">
        <v>5</v>
      </c>
    </row>
    <row r="32" spans="1:22" x14ac:dyDescent="0.25">
      <c r="A32" t="s">
        <v>139</v>
      </c>
      <c r="B32" t="s">
        <v>112</v>
      </c>
      <c r="C32">
        <v>120</v>
      </c>
      <c r="D32">
        <v>1</v>
      </c>
      <c r="E32" t="s">
        <v>6901</v>
      </c>
      <c r="F32">
        <v>200</v>
      </c>
      <c r="G32">
        <v>0</v>
      </c>
      <c r="H32" t="s">
        <v>1162</v>
      </c>
      <c r="I32" t="s">
        <v>6902</v>
      </c>
      <c r="J32" t="s">
        <v>348</v>
      </c>
      <c r="K32" t="s">
        <v>23</v>
      </c>
      <c r="L32" t="s">
        <v>24</v>
      </c>
      <c r="M32" t="s">
        <v>6903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6904</v>
      </c>
      <c r="T32" t="s">
        <v>6903</v>
      </c>
      <c r="U32" s="53" t="s">
        <v>284</v>
      </c>
      <c r="V32">
        <v>5</v>
      </c>
    </row>
    <row r="33" spans="1:22" x14ac:dyDescent="0.25">
      <c r="A33" t="s">
        <v>44</v>
      </c>
      <c r="B33" t="s">
        <v>45</v>
      </c>
      <c r="C33">
        <v>50</v>
      </c>
      <c r="D33">
        <v>4</v>
      </c>
      <c r="E33" t="s">
        <v>6905</v>
      </c>
      <c r="F33">
        <v>231</v>
      </c>
      <c r="G33">
        <v>41</v>
      </c>
      <c r="H33" t="s">
        <v>47</v>
      </c>
      <c r="I33" t="s">
        <v>6906</v>
      </c>
      <c r="J33" t="s">
        <v>6907</v>
      </c>
      <c r="K33" t="s">
        <v>4419</v>
      </c>
      <c r="L33" t="s">
        <v>2008</v>
      </c>
      <c r="M33" t="s">
        <v>6908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6909</v>
      </c>
      <c r="T33" t="s">
        <v>6908</v>
      </c>
      <c r="U33" s="52" t="s">
        <v>279</v>
      </c>
      <c r="V33">
        <v>2</v>
      </c>
    </row>
    <row r="34" spans="1:22" x14ac:dyDescent="0.25">
      <c r="A34" t="s">
        <v>20</v>
      </c>
      <c r="B34" t="s">
        <v>21</v>
      </c>
      <c r="C34">
        <v>0</v>
      </c>
      <c r="D34">
        <v>1</v>
      </c>
      <c r="E34" t="s">
        <v>6910</v>
      </c>
      <c r="F34">
        <v>0</v>
      </c>
      <c r="G34">
        <v>0</v>
      </c>
      <c r="H34" t="s">
        <v>47</v>
      </c>
      <c r="I34" t="s">
        <v>6911</v>
      </c>
      <c r="J34" t="s">
        <v>6912</v>
      </c>
      <c r="K34" t="s">
        <v>6913</v>
      </c>
      <c r="L34" t="s">
        <v>6914</v>
      </c>
      <c r="M34" t="s">
        <v>6915</v>
      </c>
      <c r="N34" t="s">
        <v>1188</v>
      </c>
      <c r="O34" t="s">
        <v>1222</v>
      </c>
      <c r="P34" t="s">
        <v>1190</v>
      </c>
      <c r="Q34" t="s">
        <v>1191</v>
      </c>
      <c r="R34" t="s">
        <v>6916</v>
      </c>
      <c r="S34" t="s">
        <v>6917</v>
      </c>
      <c r="T34" t="s">
        <v>6915</v>
      </c>
      <c r="U34" s="53" t="s">
        <v>285</v>
      </c>
      <c r="V34">
        <v>2</v>
      </c>
    </row>
    <row r="35" spans="1:22" x14ac:dyDescent="0.25">
      <c r="A35" t="s">
        <v>254</v>
      </c>
      <c r="B35" t="s">
        <v>255</v>
      </c>
      <c r="C35">
        <v>99</v>
      </c>
      <c r="D35">
        <v>1</v>
      </c>
      <c r="E35" t="s">
        <v>6918</v>
      </c>
      <c r="F35">
        <v>210</v>
      </c>
      <c r="G35">
        <v>0</v>
      </c>
      <c r="H35" t="s">
        <v>1162</v>
      </c>
      <c r="I35" t="s">
        <v>6919</v>
      </c>
      <c r="J35" t="s">
        <v>303</v>
      </c>
      <c r="K35" t="s">
        <v>23</v>
      </c>
      <c r="L35" t="s">
        <v>24</v>
      </c>
      <c r="M35" t="s">
        <v>6920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6921</v>
      </c>
      <c r="T35" t="s">
        <v>6920</v>
      </c>
      <c r="U35" s="52" t="s">
        <v>280</v>
      </c>
      <c r="V35">
        <v>2</v>
      </c>
    </row>
    <row r="36" spans="1:22" x14ac:dyDescent="0.25">
      <c r="A36" t="s">
        <v>5153</v>
      </c>
      <c r="B36" t="s">
        <v>5154</v>
      </c>
      <c r="C36">
        <v>1</v>
      </c>
      <c r="D36">
        <v>1</v>
      </c>
      <c r="E36" t="s">
        <v>6918</v>
      </c>
      <c r="F36">
        <v>210</v>
      </c>
      <c r="G36">
        <v>0</v>
      </c>
      <c r="H36" t="s">
        <v>1162</v>
      </c>
      <c r="I36" t="s">
        <v>6919</v>
      </c>
      <c r="J36" t="s">
        <v>303</v>
      </c>
      <c r="K36" t="s">
        <v>23</v>
      </c>
      <c r="L36" t="s">
        <v>24</v>
      </c>
      <c r="M36" t="s">
        <v>6920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6921</v>
      </c>
      <c r="T36" t="s">
        <v>6920</v>
      </c>
      <c r="U36" s="53" t="s">
        <v>286</v>
      </c>
      <c r="V36">
        <v>2</v>
      </c>
    </row>
    <row r="37" spans="1:22" x14ac:dyDescent="0.25">
      <c r="A37" t="s">
        <v>3691</v>
      </c>
      <c r="B37" t="s">
        <v>3692</v>
      </c>
      <c r="C37">
        <v>120</v>
      </c>
      <c r="D37">
        <v>2</v>
      </c>
      <c r="E37" t="s">
        <v>6918</v>
      </c>
      <c r="F37">
        <v>210</v>
      </c>
      <c r="G37">
        <v>0</v>
      </c>
      <c r="H37" t="s">
        <v>1162</v>
      </c>
      <c r="I37" t="s">
        <v>6919</v>
      </c>
      <c r="J37" t="s">
        <v>303</v>
      </c>
      <c r="K37" t="s">
        <v>23</v>
      </c>
      <c r="L37" t="s">
        <v>24</v>
      </c>
      <c r="M37" t="s">
        <v>6920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6921</v>
      </c>
      <c r="T37" t="s">
        <v>6920</v>
      </c>
      <c r="U37" s="52" t="s">
        <v>30</v>
      </c>
      <c r="V37">
        <v>16</v>
      </c>
    </row>
    <row r="38" spans="1:22" x14ac:dyDescent="0.25">
      <c r="A38" t="s">
        <v>3691</v>
      </c>
      <c r="B38" t="s">
        <v>3692</v>
      </c>
      <c r="C38">
        <v>120</v>
      </c>
      <c r="D38">
        <v>3</v>
      </c>
      <c r="E38" t="s">
        <v>6922</v>
      </c>
      <c r="F38">
        <v>165</v>
      </c>
      <c r="G38">
        <v>0</v>
      </c>
      <c r="H38" t="s">
        <v>1162</v>
      </c>
      <c r="I38" t="s">
        <v>6923</v>
      </c>
      <c r="J38" t="s">
        <v>309</v>
      </c>
      <c r="K38" t="s">
        <v>23</v>
      </c>
      <c r="L38" t="s">
        <v>24</v>
      </c>
      <c r="M38" t="s">
        <v>6920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6924</v>
      </c>
      <c r="T38" t="s">
        <v>6920</v>
      </c>
      <c r="U38" s="53" t="s">
        <v>31</v>
      </c>
      <c r="V38">
        <v>16</v>
      </c>
    </row>
    <row r="39" spans="1:22" x14ac:dyDescent="0.25">
      <c r="A39" t="s">
        <v>3691</v>
      </c>
      <c r="B39" t="s">
        <v>3692</v>
      </c>
      <c r="C39">
        <v>120</v>
      </c>
      <c r="D39">
        <v>2</v>
      </c>
      <c r="E39" t="s">
        <v>6925</v>
      </c>
      <c r="F39">
        <v>155</v>
      </c>
      <c r="G39">
        <v>45</v>
      </c>
      <c r="H39" t="s">
        <v>1162</v>
      </c>
      <c r="I39" t="s">
        <v>6926</v>
      </c>
      <c r="J39" t="s">
        <v>306</v>
      </c>
      <c r="K39" t="s">
        <v>23</v>
      </c>
      <c r="L39" t="s">
        <v>24</v>
      </c>
      <c r="M39" t="s">
        <v>6920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6927</v>
      </c>
      <c r="T39" t="s">
        <v>6928</v>
      </c>
      <c r="U39" s="52" t="s">
        <v>28</v>
      </c>
      <c r="V39">
        <v>12</v>
      </c>
    </row>
    <row r="40" spans="1:22" x14ac:dyDescent="0.25">
      <c r="A40" t="s">
        <v>254</v>
      </c>
      <c r="B40" t="s">
        <v>255</v>
      </c>
      <c r="C40">
        <v>99</v>
      </c>
      <c r="D40">
        <v>1</v>
      </c>
      <c r="E40" t="s">
        <v>6929</v>
      </c>
      <c r="F40">
        <v>106</v>
      </c>
      <c r="G40">
        <v>6</v>
      </c>
      <c r="H40" t="s">
        <v>1162</v>
      </c>
      <c r="I40" t="s">
        <v>6930</v>
      </c>
      <c r="J40" t="s">
        <v>302</v>
      </c>
      <c r="K40" t="s">
        <v>23</v>
      </c>
      <c r="L40" t="s">
        <v>24</v>
      </c>
      <c r="M40" t="s">
        <v>6931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6932</v>
      </c>
      <c r="T40" t="s">
        <v>6933</v>
      </c>
      <c r="U40" s="53" t="s">
        <v>29</v>
      </c>
      <c r="V40">
        <v>12</v>
      </c>
    </row>
    <row r="41" spans="1:22" x14ac:dyDescent="0.25">
      <c r="A41" t="s">
        <v>5153</v>
      </c>
      <c r="B41" t="s">
        <v>5154</v>
      </c>
      <c r="C41">
        <v>1</v>
      </c>
      <c r="D41">
        <v>1</v>
      </c>
      <c r="E41" t="s">
        <v>6929</v>
      </c>
      <c r="F41">
        <v>106</v>
      </c>
      <c r="G41">
        <v>6</v>
      </c>
      <c r="H41" t="s">
        <v>1162</v>
      </c>
      <c r="I41" t="s">
        <v>6930</v>
      </c>
      <c r="J41" t="s">
        <v>302</v>
      </c>
      <c r="K41" t="s">
        <v>23</v>
      </c>
      <c r="L41" t="s">
        <v>24</v>
      </c>
      <c r="M41" t="s">
        <v>6931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6932</v>
      </c>
      <c r="T41" t="s">
        <v>6933</v>
      </c>
      <c r="U41" s="52" t="s">
        <v>20</v>
      </c>
      <c r="V41">
        <v>9</v>
      </c>
    </row>
    <row r="42" spans="1:22" x14ac:dyDescent="0.25">
      <c r="A42" t="s">
        <v>5153</v>
      </c>
      <c r="B42" t="s">
        <v>5154</v>
      </c>
      <c r="C42">
        <v>0</v>
      </c>
      <c r="D42">
        <v>1</v>
      </c>
      <c r="E42" t="s">
        <v>6934</v>
      </c>
      <c r="F42">
        <v>155</v>
      </c>
      <c r="G42">
        <v>0</v>
      </c>
      <c r="H42" t="s">
        <v>1162</v>
      </c>
      <c r="I42" t="s">
        <v>6935</v>
      </c>
      <c r="J42" t="s">
        <v>6318</v>
      </c>
      <c r="K42" t="s">
        <v>23</v>
      </c>
      <c r="L42" t="s">
        <v>24</v>
      </c>
      <c r="M42" t="s">
        <v>6936</v>
      </c>
      <c r="N42" t="s">
        <v>23</v>
      </c>
      <c r="O42" t="s">
        <v>307</v>
      </c>
      <c r="P42" t="s">
        <v>26</v>
      </c>
      <c r="Q42" t="s">
        <v>27</v>
      </c>
      <c r="R42" t="s">
        <v>6937</v>
      </c>
      <c r="S42" t="s">
        <v>6938</v>
      </c>
      <c r="T42" t="s">
        <v>6936</v>
      </c>
      <c r="U42" s="53" t="s">
        <v>21</v>
      </c>
      <c r="V42">
        <v>9</v>
      </c>
    </row>
    <row r="43" spans="1:22" x14ac:dyDescent="0.25">
      <c r="A43" t="s">
        <v>139</v>
      </c>
      <c r="B43" t="s">
        <v>112</v>
      </c>
      <c r="C43">
        <v>120</v>
      </c>
      <c r="D43">
        <v>1</v>
      </c>
      <c r="E43" t="s">
        <v>6934</v>
      </c>
      <c r="F43">
        <v>155</v>
      </c>
      <c r="G43">
        <v>0</v>
      </c>
      <c r="H43" t="s">
        <v>1162</v>
      </c>
      <c r="I43" t="s">
        <v>6935</v>
      </c>
      <c r="J43" t="s">
        <v>6318</v>
      </c>
      <c r="K43" t="s">
        <v>23</v>
      </c>
      <c r="L43" t="s">
        <v>24</v>
      </c>
      <c r="M43" t="s">
        <v>6936</v>
      </c>
      <c r="N43" t="s">
        <v>23</v>
      </c>
      <c r="O43" t="s">
        <v>307</v>
      </c>
      <c r="P43" t="s">
        <v>26</v>
      </c>
      <c r="Q43" t="s">
        <v>27</v>
      </c>
      <c r="R43" t="s">
        <v>6937</v>
      </c>
      <c r="S43" t="s">
        <v>6938</v>
      </c>
      <c r="T43" t="s">
        <v>6936</v>
      </c>
      <c r="U43" s="52" t="s">
        <v>115</v>
      </c>
      <c r="V43">
        <v>33</v>
      </c>
    </row>
    <row r="44" spans="1:22" x14ac:dyDescent="0.25">
      <c r="A44" t="s">
        <v>3691</v>
      </c>
      <c r="B44" t="s">
        <v>3692</v>
      </c>
      <c r="C44">
        <v>120</v>
      </c>
      <c r="D44">
        <v>1</v>
      </c>
      <c r="E44" t="s">
        <v>6934</v>
      </c>
      <c r="F44">
        <v>155</v>
      </c>
      <c r="G44">
        <v>0</v>
      </c>
      <c r="H44" t="s">
        <v>1162</v>
      </c>
      <c r="I44" t="s">
        <v>6935</v>
      </c>
      <c r="J44" t="s">
        <v>6318</v>
      </c>
      <c r="K44" t="s">
        <v>23</v>
      </c>
      <c r="L44" t="s">
        <v>24</v>
      </c>
      <c r="M44" t="s">
        <v>6936</v>
      </c>
      <c r="N44" t="s">
        <v>23</v>
      </c>
      <c r="O44" t="s">
        <v>307</v>
      </c>
      <c r="P44" t="s">
        <v>26</v>
      </c>
      <c r="Q44" t="s">
        <v>27</v>
      </c>
      <c r="R44" t="s">
        <v>6937</v>
      </c>
      <c r="S44" t="s">
        <v>6938</v>
      </c>
      <c r="T44" t="s">
        <v>6936</v>
      </c>
      <c r="U44" s="53" t="s">
        <v>116</v>
      </c>
      <c r="V44">
        <v>33</v>
      </c>
    </row>
    <row r="45" spans="1:22" x14ac:dyDescent="0.25">
      <c r="A45" t="s">
        <v>3691</v>
      </c>
      <c r="B45" t="s">
        <v>3692</v>
      </c>
      <c r="C45">
        <v>120</v>
      </c>
      <c r="D45">
        <v>4</v>
      </c>
      <c r="E45" t="s">
        <v>6939</v>
      </c>
      <c r="F45">
        <v>220</v>
      </c>
      <c r="G45">
        <v>0</v>
      </c>
      <c r="H45" t="s">
        <v>1162</v>
      </c>
      <c r="I45" t="s">
        <v>6940</v>
      </c>
      <c r="J45" t="s">
        <v>302</v>
      </c>
      <c r="K45" t="s">
        <v>23</v>
      </c>
      <c r="L45" t="s">
        <v>24</v>
      </c>
      <c r="M45" t="s">
        <v>6941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6942</v>
      </c>
      <c r="T45" t="s">
        <v>6941</v>
      </c>
      <c r="U45" s="52" t="s">
        <v>5153</v>
      </c>
      <c r="V45">
        <v>21</v>
      </c>
    </row>
    <row r="46" spans="1:22" x14ac:dyDescent="0.25">
      <c r="A46" t="s">
        <v>3691</v>
      </c>
      <c r="B46" t="s">
        <v>3692</v>
      </c>
      <c r="C46">
        <v>120</v>
      </c>
      <c r="D46">
        <v>5</v>
      </c>
      <c r="E46" t="s">
        <v>6943</v>
      </c>
      <c r="F46">
        <v>275</v>
      </c>
      <c r="G46">
        <v>0</v>
      </c>
      <c r="H46" t="s">
        <v>1162</v>
      </c>
      <c r="I46" t="s">
        <v>6940</v>
      </c>
      <c r="J46" t="s">
        <v>302</v>
      </c>
      <c r="K46" t="s">
        <v>23</v>
      </c>
      <c r="L46" t="s">
        <v>24</v>
      </c>
      <c r="M46" t="s">
        <v>6944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6945</v>
      </c>
      <c r="T46" t="s">
        <v>6944</v>
      </c>
      <c r="U46" s="53" t="s">
        <v>5154</v>
      </c>
      <c r="V46">
        <v>21</v>
      </c>
    </row>
    <row r="47" spans="1:22" x14ac:dyDescent="0.25">
      <c r="A47" t="s">
        <v>3691</v>
      </c>
      <c r="B47" t="s">
        <v>3692</v>
      </c>
      <c r="C47">
        <v>120</v>
      </c>
      <c r="D47">
        <v>2</v>
      </c>
      <c r="E47" t="s">
        <v>6946</v>
      </c>
      <c r="F47">
        <v>139</v>
      </c>
      <c r="G47">
        <v>29</v>
      </c>
      <c r="H47" t="s">
        <v>1162</v>
      </c>
      <c r="I47" t="s">
        <v>6947</v>
      </c>
      <c r="J47" t="s">
        <v>319</v>
      </c>
      <c r="K47" t="s">
        <v>23</v>
      </c>
      <c r="L47" t="s">
        <v>24</v>
      </c>
      <c r="M47" t="s">
        <v>6944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6948</v>
      </c>
      <c r="T47" t="s">
        <v>6949</v>
      </c>
      <c r="U47" s="52" t="s">
        <v>3653</v>
      </c>
      <c r="V47">
        <v>6</v>
      </c>
    </row>
    <row r="48" spans="1:22" x14ac:dyDescent="0.25">
      <c r="A48" t="s">
        <v>3691</v>
      </c>
      <c r="B48" t="s">
        <v>3692</v>
      </c>
      <c r="C48">
        <v>120</v>
      </c>
      <c r="D48">
        <v>4</v>
      </c>
      <c r="E48" t="s">
        <v>6950</v>
      </c>
      <c r="F48">
        <v>220</v>
      </c>
      <c r="G48">
        <v>0</v>
      </c>
      <c r="H48" t="s">
        <v>1162</v>
      </c>
      <c r="I48" t="s">
        <v>6951</v>
      </c>
      <c r="J48" t="s">
        <v>1163</v>
      </c>
      <c r="K48" t="s">
        <v>23</v>
      </c>
      <c r="L48" t="s">
        <v>24</v>
      </c>
      <c r="M48" t="s">
        <v>6952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6953</v>
      </c>
      <c r="T48" t="s">
        <v>6952</v>
      </c>
      <c r="U48" s="53" t="s">
        <v>4657</v>
      </c>
      <c r="V48">
        <v>3</v>
      </c>
    </row>
    <row r="49" spans="1:22" x14ac:dyDescent="0.25">
      <c r="A49" t="s">
        <v>3691</v>
      </c>
      <c r="B49" t="s">
        <v>3692</v>
      </c>
      <c r="C49">
        <v>120</v>
      </c>
      <c r="D49">
        <v>4</v>
      </c>
      <c r="E49" t="s">
        <v>6954</v>
      </c>
      <c r="F49">
        <v>220</v>
      </c>
      <c r="G49">
        <v>0</v>
      </c>
      <c r="H49" t="s">
        <v>1162</v>
      </c>
      <c r="I49" t="s">
        <v>6955</v>
      </c>
      <c r="J49" t="s">
        <v>1175</v>
      </c>
      <c r="K49" t="s">
        <v>23</v>
      </c>
      <c r="L49" t="s">
        <v>24</v>
      </c>
      <c r="M49" t="s">
        <v>6956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6957</v>
      </c>
      <c r="T49" t="s">
        <v>6958</v>
      </c>
      <c r="U49" s="53" t="s">
        <v>158</v>
      </c>
      <c r="V49">
        <v>3</v>
      </c>
    </row>
    <row r="50" spans="1:22" x14ac:dyDescent="0.25">
      <c r="A50" t="s">
        <v>3691</v>
      </c>
      <c r="B50" t="s">
        <v>3692</v>
      </c>
      <c r="C50">
        <v>120</v>
      </c>
      <c r="D50">
        <v>4</v>
      </c>
      <c r="E50" t="s">
        <v>6959</v>
      </c>
      <c r="F50">
        <v>220</v>
      </c>
      <c r="G50">
        <v>0</v>
      </c>
      <c r="H50" t="s">
        <v>1162</v>
      </c>
      <c r="I50" t="s">
        <v>6960</v>
      </c>
      <c r="J50" t="s">
        <v>1246</v>
      </c>
      <c r="K50" t="s">
        <v>23</v>
      </c>
      <c r="L50" t="s">
        <v>24</v>
      </c>
      <c r="M50" t="s">
        <v>6956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6961</v>
      </c>
      <c r="T50" t="s">
        <v>6956</v>
      </c>
      <c r="U50" s="52" t="s">
        <v>1309</v>
      </c>
      <c r="V50">
        <v>450</v>
      </c>
    </row>
    <row r="51" spans="1:22" x14ac:dyDescent="0.25">
      <c r="A51" t="s">
        <v>3691</v>
      </c>
      <c r="B51" t="s">
        <v>3692</v>
      </c>
      <c r="C51">
        <v>120</v>
      </c>
      <c r="D51">
        <v>3</v>
      </c>
      <c r="E51" t="s">
        <v>6962</v>
      </c>
      <c r="F51">
        <v>165</v>
      </c>
      <c r="G51">
        <v>0</v>
      </c>
      <c r="H51" t="s">
        <v>1162</v>
      </c>
      <c r="I51" t="s">
        <v>6963</v>
      </c>
      <c r="J51" t="s">
        <v>363</v>
      </c>
      <c r="K51" t="s">
        <v>23</v>
      </c>
      <c r="L51" t="s">
        <v>24</v>
      </c>
      <c r="M51" t="s">
        <v>6964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6965</v>
      </c>
      <c r="T51" t="s">
        <v>6964</v>
      </c>
    </row>
    <row r="52" spans="1:22" x14ac:dyDescent="0.25">
      <c r="A52" t="s">
        <v>5153</v>
      </c>
      <c r="B52" t="s">
        <v>5154</v>
      </c>
      <c r="C52">
        <v>0</v>
      </c>
      <c r="D52">
        <v>1</v>
      </c>
      <c r="E52" t="s">
        <v>6966</v>
      </c>
      <c r="F52">
        <v>100</v>
      </c>
      <c r="G52">
        <v>0</v>
      </c>
      <c r="H52" t="s">
        <v>1162</v>
      </c>
      <c r="I52" t="s">
        <v>6967</v>
      </c>
      <c r="J52" t="s">
        <v>319</v>
      </c>
      <c r="K52" t="s">
        <v>23</v>
      </c>
      <c r="L52" t="s">
        <v>24</v>
      </c>
      <c r="M52" t="s">
        <v>6968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6969</v>
      </c>
      <c r="T52" t="s">
        <v>6968</v>
      </c>
    </row>
    <row r="53" spans="1:22" x14ac:dyDescent="0.25">
      <c r="A53" t="s">
        <v>139</v>
      </c>
      <c r="B53" t="s">
        <v>112</v>
      </c>
      <c r="C53">
        <v>120</v>
      </c>
      <c r="D53">
        <v>1</v>
      </c>
      <c r="E53" t="s">
        <v>6966</v>
      </c>
      <c r="F53">
        <v>100</v>
      </c>
      <c r="G53">
        <v>0</v>
      </c>
      <c r="H53" t="s">
        <v>1162</v>
      </c>
      <c r="I53" t="s">
        <v>6967</v>
      </c>
      <c r="J53" t="s">
        <v>319</v>
      </c>
      <c r="K53" t="s">
        <v>23</v>
      </c>
      <c r="L53" t="s">
        <v>24</v>
      </c>
      <c r="M53" t="s">
        <v>6968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6969</v>
      </c>
      <c r="T53" t="s">
        <v>6968</v>
      </c>
    </row>
    <row r="54" spans="1:22" x14ac:dyDescent="0.25">
      <c r="A54" t="s">
        <v>3691</v>
      </c>
      <c r="B54" t="s">
        <v>3692</v>
      </c>
      <c r="C54">
        <v>120</v>
      </c>
      <c r="D54">
        <v>5</v>
      </c>
      <c r="E54" t="s">
        <v>6970</v>
      </c>
      <c r="F54">
        <v>275</v>
      </c>
      <c r="G54">
        <v>0</v>
      </c>
      <c r="H54" t="s">
        <v>1162</v>
      </c>
      <c r="I54" t="s">
        <v>2526</v>
      </c>
      <c r="J54" t="s">
        <v>65</v>
      </c>
      <c r="K54" t="s">
        <v>23</v>
      </c>
      <c r="L54" t="s">
        <v>24</v>
      </c>
      <c r="M54" t="s">
        <v>6971</v>
      </c>
      <c r="N54" t="s">
        <v>23</v>
      </c>
      <c r="O54" t="s">
        <v>307</v>
      </c>
      <c r="P54" t="s">
        <v>26</v>
      </c>
      <c r="Q54" t="s">
        <v>27</v>
      </c>
      <c r="R54" t="s">
        <v>6972</v>
      </c>
      <c r="S54" t="s">
        <v>6973</v>
      </c>
      <c r="T54" t="s">
        <v>6974</v>
      </c>
    </row>
    <row r="55" spans="1:22" x14ac:dyDescent="0.25">
      <c r="A55" t="s">
        <v>3691</v>
      </c>
      <c r="B55" t="s">
        <v>3692</v>
      </c>
      <c r="C55">
        <v>120</v>
      </c>
      <c r="D55">
        <v>5</v>
      </c>
      <c r="E55" t="s">
        <v>6975</v>
      </c>
      <c r="F55">
        <v>275</v>
      </c>
      <c r="G55">
        <v>0</v>
      </c>
      <c r="H55" t="s">
        <v>1162</v>
      </c>
      <c r="I55" t="s">
        <v>6976</v>
      </c>
      <c r="J55" t="s">
        <v>344</v>
      </c>
      <c r="K55" t="s">
        <v>23</v>
      </c>
      <c r="L55" t="s">
        <v>24</v>
      </c>
      <c r="M55" t="s">
        <v>6977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6978</v>
      </c>
      <c r="T55" t="s">
        <v>6977</v>
      </c>
    </row>
    <row r="56" spans="1:22" x14ac:dyDescent="0.25">
      <c r="A56" t="s">
        <v>139</v>
      </c>
      <c r="B56" t="s">
        <v>112</v>
      </c>
      <c r="C56">
        <v>66</v>
      </c>
      <c r="D56">
        <v>1</v>
      </c>
      <c r="E56" t="s">
        <v>6979</v>
      </c>
      <c r="F56">
        <v>186.28</v>
      </c>
      <c r="G56">
        <v>7</v>
      </c>
      <c r="H56" t="s">
        <v>684</v>
      </c>
      <c r="I56" t="s">
        <v>6980</v>
      </c>
      <c r="J56" t="s">
        <v>6981</v>
      </c>
      <c r="K56" t="s">
        <v>1186</v>
      </c>
      <c r="L56" t="s">
        <v>6982</v>
      </c>
      <c r="M56" t="s">
        <v>6983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6984</v>
      </c>
      <c r="T56" t="s">
        <v>6983</v>
      </c>
    </row>
    <row r="57" spans="1:22" x14ac:dyDescent="0.25">
      <c r="A57" t="s">
        <v>110</v>
      </c>
      <c r="B57" t="s">
        <v>1205</v>
      </c>
      <c r="C57">
        <v>66</v>
      </c>
      <c r="D57">
        <v>1</v>
      </c>
      <c r="E57" t="s">
        <v>6979</v>
      </c>
      <c r="F57">
        <v>186.28</v>
      </c>
      <c r="G57">
        <v>7</v>
      </c>
      <c r="H57" t="s">
        <v>684</v>
      </c>
      <c r="I57" t="s">
        <v>6980</v>
      </c>
      <c r="J57" t="s">
        <v>6981</v>
      </c>
      <c r="K57" t="s">
        <v>1186</v>
      </c>
      <c r="L57" t="s">
        <v>6982</v>
      </c>
      <c r="M57" t="s">
        <v>6983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6984</v>
      </c>
      <c r="T57" t="s">
        <v>6983</v>
      </c>
    </row>
    <row r="58" spans="1:22" x14ac:dyDescent="0.25">
      <c r="A58" t="s">
        <v>46</v>
      </c>
      <c r="B58" t="s">
        <v>56</v>
      </c>
      <c r="C58">
        <v>67</v>
      </c>
      <c r="D58">
        <v>1</v>
      </c>
      <c r="E58" t="s">
        <v>6979</v>
      </c>
      <c r="F58">
        <v>186.28</v>
      </c>
      <c r="G58">
        <v>7</v>
      </c>
      <c r="H58" t="s">
        <v>684</v>
      </c>
      <c r="I58" t="s">
        <v>6980</v>
      </c>
      <c r="J58" t="s">
        <v>6981</v>
      </c>
      <c r="K58" t="s">
        <v>1186</v>
      </c>
      <c r="L58" t="s">
        <v>6982</v>
      </c>
      <c r="M58" t="s">
        <v>6983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6984</v>
      </c>
      <c r="T58" t="s">
        <v>6983</v>
      </c>
    </row>
    <row r="59" spans="1:22" x14ac:dyDescent="0.25">
      <c r="A59" t="s">
        <v>28</v>
      </c>
      <c r="B59" t="s">
        <v>29</v>
      </c>
      <c r="C59">
        <v>45</v>
      </c>
      <c r="D59">
        <v>5</v>
      </c>
      <c r="E59" t="s">
        <v>6985</v>
      </c>
      <c r="F59">
        <v>274</v>
      </c>
      <c r="G59">
        <v>58</v>
      </c>
      <c r="H59" t="s">
        <v>47</v>
      </c>
      <c r="I59" t="s">
        <v>491</v>
      </c>
      <c r="J59" t="s">
        <v>6986</v>
      </c>
      <c r="K59" t="s">
        <v>5868</v>
      </c>
      <c r="L59" t="s">
        <v>4828</v>
      </c>
      <c r="M59" t="s">
        <v>6987</v>
      </c>
      <c r="N59" t="s">
        <v>23</v>
      </c>
      <c r="O59" t="s">
        <v>53</v>
      </c>
      <c r="P59" t="s">
        <v>54</v>
      </c>
      <c r="Q59" t="s">
        <v>55</v>
      </c>
      <c r="R59" t="s">
        <v>24</v>
      </c>
      <c r="S59" t="s">
        <v>6988</v>
      </c>
      <c r="T59" t="s">
        <v>6989</v>
      </c>
    </row>
    <row r="60" spans="1:22" x14ac:dyDescent="0.25">
      <c r="A60" t="s">
        <v>30</v>
      </c>
      <c r="B60" t="s">
        <v>31</v>
      </c>
      <c r="C60">
        <v>43</v>
      </c>
      <c r="D60">
        <v>4</v>
      </c>
      <c r="E60" t="s">
        <v>6990</v>
      </c>
      <c r="F60">
        <v>417</v>
      </c>
      <c r="G60">
        <v>75</v>
      </c>
      <c r="H60" t="s">
        <v>47</v>
      </c>
      <c r="I60" t="s">
        <v>491</v>
      </c>
      <c r="J60" t="s">
        <v>6986</v>
      </c>
      <c r="K60" t="s">
        <v>5868</v>
      </c>
      <c r="L60" t="s">
        <v>4828</v>
      </c>
      <c r="M60" t="s">
        <v>6991</v>
      </c>
      <c r="N60" t="s">
        <v>23</v>
      </c>
      <c r="O60" t="s">
        <v>53</v>
      </c>
      <c r="P60" t="s">
        <v>54</v>
      </c>
      <c r="Q60" t="s">
        <v>55</v>
      </c>
      <c r="R60" t="s">
        <v>24</v>
      </c>
      <c r="S60" t="s">
        <v>6992</v>
      </c>
      <c r="T60" t="s">
        <v>6993</v>
      </c>
    </row>
    <row r="61" spans="1:22" x14ac:dyDescent="0.25">
      <c r="A61" t="s">
        <v>20</v>
      </c>
      <c r="B61" t="s">
        <v>21</v>
      </c>
      <c r="C61">
        <v>45</v>
      </c>
      <c r="D61">
        <v>4</v>
      </c>
      <c r="E61" t="s">
        <v>6990</v>
      </c>
      <c r="F61">
        <v>417</v>
      </c>
      <c r="G61">
        <v>75</v>
      </c>
      <c r="H61" t="s">
        <v>47</v>
      </c>
      <c r="I61" t="s">
        <v>491</v>
      </c>
      <c r="J61" t="s">
        <v>6986</v>
      </c>
      <c r="K61" t="s">
        <v>5868</v>
      </c>
      <c r="L61" t="s">
        <v>4828</v>
      </c>
      <c r="M61" t="s">
        <v>6991</v>
      </c>
      <c r="N61" t="s">
        <v>23</v>
      </c>
      <c r="O61" t="s">
        <v>53</v>
      </c>
      <c r="P61" t="s">
        <v>54</v>
      </c>
      <c r="Q61" t="s">
        <v>55</v>
      </c>
      <c r="R61" t="s">
        <v>24</v>
      </c>
      <c r="S61" t="s">
        <v>6992</v>
      </c>
      <c r="T61" t="s">
        <v>6993</v>
      </c>
    </row>
    <row r="62" spans="1:22" x14ac:dyDescent="0.25">
      <c r="A62" t="s">
        <v>186</v>
      </c>
      <c r="B62" t="s">
        <v>187</v>
      </c>
      <c r="C62">
        <v>65</v>
      </c>
      <c r="D62">
        <v>5</v>
      </c>
      <c r="E62" t="s">
        <v>6994</v>
      </c>
      <c r="F62">
        <v>520</v>
      </c>
      <c r="G62">
        <v>20</v>
      </c>
      <c r="H62" t="s">
        <v>1247</v>
      </c>
      <c r="I62" t="s">
        <v>6995</v>
      </c>
      <c r="J62" t="s">
        <v>6996</v>
      </c>
      <c r="K62" t="s">
        <v>1173</v>
      </c>
      <c r="L62" t="s">
        <v>6997</v>
      </c>
      <c r="M62" t="s">
        <v>6998</v>
      </c>
      <c r="N62" t="s">
        <v>1338</v>
      </c>
      <c r="O62" t="s">
        <v>1222</v>
      </c>
      <c r="P62" t="s">
        <v>1190</v>
      </c>
      <c r="Q62" t="s">
        <v>1191</v>
      </c>
      <c r="R62" t="s">
        <v>6999</v>
      </c>
      <c r="S62" t="s">
        <v>7000</v>
      </c>
      <c r="T62" t="s">
        <v>7001</v>
      </c>
    </row>
    <row r="63" spans="1:22" x14ac:dyDescent="0.25">
      <c r="A63" t="s">
        <v>139</v>
      </c>
      <c r="B63" t="s">
        <v>112</v>
      </c>
      <c r="C63">
        <v>100</v>
      </c>
      <c r="D63">
        <v>5</v>
      </c>
      <c r="E63" t="s">
        <v>6994</v>
      </c>
      <c r="F63">
        <v>520</v>
      </c>
      <c r="G63">
        <v>20</v>
      </c>
      <c r="H63" t="s">
        <v>1247</v>
      </c>
      <c r="I63" t="s">
        <v>6995</v>
      </c>
      <c r="J63" t="s">
        <v>6996</v>
      </c>
      <c r="K63" t="s">
        <v>1173</v>
      </c>
      <c r="L63" t="s">
        <v>6997</v>
      </c>
      <c r="M63" t="s">
        <v>6998</v>
      </c>
      <c r="N63" t="s">
        <v>1338</v>
      </c>
      <c r="O63" t="s">
        <v>1222</v>
      </c>
      <c r="P63" t="s">
        <v>1190</v>
      </c>
      <c r="Q63" t="s">
        <v>1191</v>
      </c>
      <c r="R63" t="s">
        <v>6999</v>
      </c>
      <c r="S63" t="s">
        <v>7000</v>
      </c>
      <c r="T63" t="s">
        <v>7001</v>
      </c>
    </row>
    <row r="64" spans="1:22" x14ac:dyDescent="0.25">
      <c r="A64" t="s">
        <v>42</v>
      </c>
      <c r="B64" t="s">
        <v>43</v>
      </c>
      <c r="C64">
        <v>55</v>
      </c>
      <c r="D64">
        <v>1</v>
      </c>
      <c r="E64" t="s">
        <v>7002</v>
      </c>
      <c r="F64">
        <v>55</v>
      </c>
      <c r="G64">
        <v>0</v>
      </c>
      <c r="H64" t="s">
        <v>47</v>
      </c>
      <c r="I64" t="s">
        <v>1235</v>
      </c>
      <c r="J64" t="s">
        <v>7003</v>
      </c>
      <c r="K64" t="s">
        <v>1250</v>
      </c>
      <c r="L64" t="s">
        <v>1248</v>
      </c>
      <c r="M64" t="s">
        <v>7004</v>
      </c>
      <c r="N64" t="s">
        <v>23</v>
      </c>
      <c r="O64" t="s">
        <v>53</v>
      </c>
      <c r="P64" t="s">
        <v>54</v>
      </c>
      <c r="Q64" t="s">
        <v>55</v>
      </c>
      <c r="R64" t="s">
        <v>24</v>
      </c>
      <c r="S64" t="s">
        <v>7005</v>
      </c>
      <c r="T64" t="s">
        <v>7001</v>
      </c>
    </row>
    <row r="65" spans="1:20" x14ac:dyDescent="0.25">
      <c r="A65" t="s">
        <v>186</v>
      </c>
      <c r="B65" t="s">
        <v>187</v>
      </c>
      <c r="C65">
        <v>33.333333333333336</v>
      </c>
      <c r="D65">
        <v>3</v>
      </c>
      <c r="E65" t="s">
        <v>7006</v>
      </c>
      <c r="F65">
        <v>193</v>
      </c>
      <c r="G65">
        <v>45</v>
      </c>
      <c r="H65" t="s">
        <v>22</v>
      </c>
      <c r="I65" t="s">
        <v>7007</v>
      </c>
      <c r="J65" t="s">
        <v>7008</v>
      </c>
      <c r="K65" t="s">
        <v>3939</v>
      </c>
      <c r="L65" t="s">
        <v>1172</v>
      </c>
      <c r="M65" t="s">
        <v>7009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7010</v>
      </c>
      <c r="T65" t="s">
        <v>7009</v>
      </c>
    </row>
    <row r="66" spans="1:20" x14ac:dyDescent="0.25">
      <c r="A66" t="s">
        <v>850</v>
      </c>
      <c r="B66" t="s">
        <v>851</v>
      </c>
      <c r="C66">
        <v>100</v>
      </c>
      <c r="D66">
        <v>1</v>
      </c>
      <c r="E66" t="s">
        <v>7011</v>
      </c>
      <c r="F66">
        <v>229</v>
      </c>
      <c r="G66">
        <v>20</v>
      </c>
      <c r="H66" t="s">
        <v>47</v>
      </c>
      <c r="I66" t="s">
        <v>4319</v>
      </c>
      <c r="J66" t="s">
        <v>4320</v>
      </c>
      <c r="K66" t="s">
        <v>1441</v>
      </c>
      <c r="L66" t="s">
        <v>4321</v>
      </c>
      <c r="M66" t="s">
        <v>7012</v>
      </c>
      <c r="N66" t="s">
        <v>1338</v>
      </c>
      <c r="O66" t="s">
        <v>1189</v>
      </c>
      <c r="P66" t="s">
        <v>1190</v>
      </c>
      <c r="Q66" t="s">
        <v>1191</v>
      </c>
      <c r="R66" t="s">
        <v>24</v>
      </c>
      <c r="S66" t="s">
        <v>7013</v>
      </c>
      <c r="T66" t="s">
        <v>7014</v>
      </c>
    </row>
    <row r="67" spans="1:20" x14ac:dyDescent="0.25">
      <c r="A67" t="s">
        <v>3728</v>
      </c>
      <c r="B67" t="s">
        <v>3729</v>
      </c>
      <c r="C67">
        <v>100</v>
      </c>
      <c r="D67">
        <v>2</v>
      </c>
      <c r="E67" t="s">
        <v>7011</v>
      </c>
      <c r="F67">
        <v>229</v>
      </c>
      <c r="G67">
        <v>20</v>
      </c>
      <c r="H67" t="s">
        <v>47</v>
      </c>
      <c r="I67" t="s">
        <v>4319</v>
      </c>
      <c r="J67" t="s">
        <v>4320</v>
      </c>
      <c r="K67" t="s">
        <v>1441</v>
      </c>
      <c r="L67" t="s">
        <v>4321</v>
      </c>
      <c r="M67" t="s">
        <v>7012</v>
      </c>
      <c r="N67" t="s">
        <v>1338</v>
      </c>
      <c r="O67" t="s">
        <v>1189</v>
      </c>
      <c r="P67" t="s">
        <v>1190</v>
      </c>
      <c r="Q67" t="s">
        <v>1191</v>
      </c>
      <c r="R67" t="s">
        <v>24</v>
      </c>
      <c r="S67" t="s">
        <v>7013</v>
      </c>
      <c r="T67" t="s">
        <v>7014</v>
      </c>
    </row>
    <row r="68" spans="1:20" x14ac:dyDescent="0.25">
      <c r="A68" t="s">
        <v>150</v>
      </c>
      <c r="B68" t="s">
        <v>151</v>
      </c>
      <c r="C68">
        <v>65</v>
      </c>
      <c r="D68">
        <v>1</v>
      </c>
      <c r="E68" t="s">
        <v>7015</v>
      </c>
      <c r="F68">
        <v>130</v>
      </c>
      <c r="G68">
        <v>30</v>
      </c>
      <c r="H68" t="s">
        <v>1247</v>
      </c>
      <c r="I68" t="s">
        <v>7016</v>
      </c>
      <c r="J68" t="s">
        <v>7017</v>
      </c>
      <c r="K68" t="s">
        <v>1339</v>
      </c>
      <c r="L68" t="s">
        <v>7018</v>
      </c>
      <c r="M68" t="s">
        <v>7019</v>
      </c>
      <c r="N68" t="s">
        <v>1338</v>
      </c>
      <c r="O68" t="s">
        <v>1189</v>
      </c>
      <c r="P68" t="s">
        <v>4334</v>
      </c>
      <c r="Q68" t="s">
        <v>27</v>
      </c>
      <c r="R68" t="s">
        <v>24</v>
      </c>
      <c r="S68" t="s">
        <v>7020</v>
      </c>
      <c r="T68" t="s">
        <v>7019</v>
      </c>
    </row>
    <row r="69" spans="1:20" x14ac:dyDescent="0.25">
      <c r="A69" t="s">
        <v>139</v>
      </c>
      <c r="B69" t="s">
        <v>112</v>
      </c>
      <c r="C69">
        <v>100</v>
      </c>
      <c r="D69">
        <v>1</v>
      </c>
      <c r="E69" t="s">
        <v>7015</v>
      </c>
      <c r="F69">
        <v>130</v>
      </c>
      <c r="G69">
        <v>30</v>
      </c>
      <c r="H69" t="s">
        <v>1247</v>
      </c>
      <c r="I69" t="s">
        <v>7016</v>
      </c>
      <c r="J69" t="s">
        <v>7017</v>
      </c>
      <c r="K69" t="s">
        <v>1339</v>
      </c>
      <c r="L69" t="s">
        <v>7018</v>
      </c>
      <c r="M69" t="s">
        <v>7019</v>
      </c>
      <c r="N69" t="s">
        <v>1338</v>
      </c>
      <c r="O69" t="s">
        <v>1189</v>
      </c>
      <c r="P69" t="s">
        <v>4334</v>
      </c>
      <c r="Q69" t="s">
        <v>27</v>
      </c>
      <c r="R69" t="s">
        <v>24</v>
      </c>
      <c r="S69" t="s">
        <v>7020</v>
      </c>
      <c r="T69" t="s">
        <v>7019</v>
      </c>
    </row>
    <row r="70" spans="1:20" x14ac:dyDescent="0.25">
      <c r="A70" t="s">
        <v>44</v>
      </c>
      <c r="B70" t="s">
        <v>45</v>
      </c>
      <c r="C70">
        <v>60</v>
      </c>
      <c r="D70">
        <v>1</v>
      </c>
      <c r="E70" t="s">
        <v>7021</v>
      </c>
      <c r="F70">
        <v>150</v>
      </c>
      <c r="G70">
        <v>0</v>
      </c>
      <c r="H70" t="s">
        <v>1247</v>
      </c>
      <c r="I70" t="s">
        <v>7022</v>
      </c>
      <c r="J70" t="s">
        <v>7023</v>
      </c>
      <c r="K70" t="s">
        <v>1186</v>
      </c>
      <c r="L70" t="s">
        <v>7024</v>
      </c>
      <c r="M70" t="s">
        <v>7025</v>
      </c>
      <c r="N70" t="s">
        <v>1338</v>
      </c>
      <c r="O70" t="s">
        <v>1222</v>
      </c>
      <c r="P70" t="s">
        <v>4334</v>
      </c>
      <c r="Q70" t="s">
        <v>1191</v>
      </c>
      <c r="R70" t="s">
        <v>24</v>
      </c>
      <c r="S70" t="s">
        <v>7026</v>
      </c>
      <c r="T70" t="s">
        <v>7027</v>
      </c>
    </row>
    <row r="71" spans="1:20" x14ac:dyDescent="0.25">
      <c r="A71" t="s">
        <v>278</v>
      </c>
      <c r="B71" t="s">
        <v>284</v>
      </c>
      <c r="C71">
        <v>139</v>
      </c>
      <c r="D71">
        <v>1</v>
      </c>
      <c r="E71" t="s">
        <v>7021</v>
      </c>
      <c r="F71">
        <v>150</v>
      </c>
      <c r="G71">
        <v>0</v>
      </c>
      <c r="H71" t="s">
        <v>1247</v>
      </c>
      <c r="I71" t="s">
        <v>7022</v>
      </c>
      <c r="J71" t="s">
        <v>7023</v>
      </c>
      <c r="K71" t="s">
        <v>1186</v>
      </c>
      <c r="L71" t="s">
        <v>7024</v>
      </c>
      <c r="M71" t="s">
        <v>7025</v>
      </c>
      <c r="N71" t="s">
        <v>1338</v>
      </c>
      <c r="O71" t="s">
        <v>1222</v>
      </c>
      <c r="P71" t="s">
        <v>4334</v>
      </c>
      <c r="Q71" t="s">
        <v>1191</v>
      </c>
      <c r="R71" t="s">
        <v>24</v>
      </c>
      <c r="S71" t="s">
        <v>7026</v>
      </c>
      <c r="T71" t="s">
        <v>7027</v>
      </c>
    </row>
    <row r="72" spans="1:20" x14ac:dyDescent="0.25">
      <c r="A72" t="s">
        <v>44</v>
      </c>
      <c r="B72" t="s">
        <v>45</v>
      </c>
      <c r="C72">
        <v>60</v>
      </c>
      <c r="D72">
        <v>1</v>
      </c>
      <c r="E72" t="s">
        <v>7028</v>
      </c>
      <c r="F72">
        <v>150</v>
      </c>
      <c r="G72">
        <v>0</v>
      </c>
      <c r="H72" t="s">
        <v>1247</v>
      </c>
      <c r="I72" t="s">
        <v>7029</v>
      </c>
      <c r="J72" t="s">
        <v>7030</v>
      </c>
      <c r="K72" t="s">
        <v>2652</v>
      </c>
      <c r="L72" t="s">
        <v>7031</v>
      </c>
      <c r="M72" t="s">
        <v>7032</v>
      </c>
      <c r="N72" t="s">
        <v>1338</v>
      </c>
      <c r="O72" t="s">
        <v>1222</v>
      </c>
      <c r="P72" t="s">
        <v>4334</v>
      </c>
      <c r="Q72" t="s">
        <v>1191</v>
      </c>
      <c r="R72" t="s">
        <v>24</v>
      </c>
      <c r="S72" t="s">
        <v>7033</v>
      </c>
      <c r="T72" t="s">
        <v>7034</v>
      </c>
    </row>
    <row r="73" spans="1:20" x14ac:dyDescent="0.25">
      <c r="A73" t="s">
        <v>279</v>
      </c>
      <c r="B73" t="s">
        <v>285</v>
      </c>
      <c r="C73">
        <v>139</v>
      </c>
      <c r="D73">
        <v>1</v>
      </c>
      <c r="E73" t="s">
        <v>7028</v>
      </c>
      <c r="F73">
        <v>150</v>
      </c>
      <c r="G73">
        <v>0</v>
      </c>
      <c r="H73" t="s">
        <v>1247</v>
      </c>
      <c r="I73" t="s">
        <v>7029</v>
      </c>
      <c r="J73" t="s">
        <v>7030</v>
      </c>
      <c r="K73" t="s">
        <v>2652</v>
      </c>
      <c r="L73" t="s">
        <v>7031</v>
      </c>
      <c r="M73" t="s">
        <v>7032</v>
      </c>
      <c r="N73" t="s">
        <v>1338</v>
      </c>
      <c r="O73" t="s">
        <v>1222</v>
      </c>
      <c r="P73" t="s">
        <v>4334</v>
      </c>
      <c r="Q73" t="s">
        <v>1191</v>
      </c>
      <c r="R73" t="s">
        <v>24</v>
      </c>
      <c r="S73" t="s">
        <v>7033</v>
      </c>
      <c r="T73" t="s">
        <v>7035</v>
      </c>
    </row>
    <row r="74" spans="1:20" x14ac:dyDescent="0.25">
      <c r="A74" t="s">
        <v>5153</v>
      </c>
      <c r="B74" t="s">
        <v>5154</v>
      </c>
      <c r="C74">
        <v>0</v>
      </c>
      <c r="D74">
        <v>2</v>
      </c>
      <c r="E74" t="s">
        <v>7036</v>
      </c>
      <c r="F74">
        <v>200</v>
      </c>
      <c r="G74">
        <v>0</v>
      </c>
      <c r="H74" t="s">
        <v>1162</v>
      </c>
      <c r="I74" t="s">
        <v>7037</v>
      </c>
      <c r="J74" t="s">
        <v>1226</v>
      </c>
      <c r="K74" t="s">
        <v>23</v>
      </c>
      <c r="L74" t="s">
        <v>24</v>
      </c>
      <c r="M74" t="s">
        <v>7035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7038</v>
      </c>
      <c r="T74" t="s">
        <v>7035</v>
      </c>
    </row>
    <row r="75" spans="1:20" x14ac:dyDescent="0.25">
      <c r="A75" t="s">
        <v>46</v>
      </c>
      <c r="B75" t="s">
        <v>56</v>
      </c>
      <c r="C75">
        <v>120</v>
      </c>
      <c r="D75">
        <v>2</v>
      </c>
      <c r="E75" t="s">
        <v>7036</v>
      </c>
      <c r="F75">
        <v>200</v>
      </c>
      <c r="G75">
        <v>0</v>
      </c>
      <c r="H75" t="s">
        <v>1162</v>
      </c>
      <c r="I75" t="s">
        <v>7037</v>
      </c>
      <c r="J75" t="s">
        <v>1226</v>
      </c>
      <c r="K75" t="s">
        <v>23</v>
      </c>
      <c r="L75" t="s">
        <v>24</v>
      </c>
      <c r="M75" t="s">
        <v>7035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7038</v>
      </c>
      <c r="T75" t="s">
        <v>7035</v>
      </c>
    </row>
    <row r="76" spans="1:20" x14ac:dyDescent="0.25">
      <c r="A76" t="s">
        <v>254</v>
      </c>
      <c r="B76" t="s">
        <v>255</v>
      </c>
      <c r="C76">
        <v>100</v>
      </c>
      <c r="D76">
        <v>2</v>
      </c>
      <c r="E76" t="s">
        <v>7039</v>
      </c>
      <c r="F76">
        <v>770</v>
      </c>
      <c r="G76">
        <v>20</v>
      </c>
      <c r="H76" t="s">
        <v>1247</v>
      </c>
      <c r="I76" t="s">
        <v>7040</v>
      </c>
      <c r="J76" t="s">
        <v>7041</v>
      </c>
      <c r="K76" t="s">
        <v>365</v>
      </c>
      <c r="L76" t="s">
        <v>7042</v>
      </c>
      <c r="M76" t="s">
        <v>7043</v>
      </c>
      <c r="N76" t="s">
        <v>1338</v>
      </c>
      <c r="O76" t="s">
        <v>1222</v>
      </c>
      <c r="P76" t="s">
        <v>4334</v>
      </c>
      <c r="Q76" t="s">
        <v>1191</v>
      </c>
      <c r="R76" t="s">
        <v>24</v>
      </c>
      <c r="S76" t="s">
        <v>7044</v>
      </c>
      <c r="T76" t="s">
        <v>7045</v>
      </c>
    </row>
    <row r="77" spans="1:20" x14ac:dyDescent="0.25">
      <c r="A77" t="s">
        <v>850</v>
      </c>
      <c r="B77" t="s">
        <v>851</v>
      </c>
      <c r="C77">
        <v>100</v>
      </c>
      <c r="D77">
        <v>3</v>
      </c>
      <c r="E77" t="s">
        <v>7039</v>
      </c>
      <c r="F77">
        <v>770</v>
      </c>
      <c r="G77">
        <v>20</v>
      </c>
      <c r="H77" t="s">
        <v>1247</v>
      </c>
      <c r="I77" t="s">
        <v>7040</v>
      </c>
      <c r="J77" t="s">
        <v>7041</v>
      </c>
      <c r="K77" t="s">
        <v>365</v>
      </c>
      <c r="L77" t="s">
        <v>7042</v>
      </c>
      <c r="M77" t="s">
        <v>7043</v>
      </c>
      <c r="N77" t="s">
        <v>1338</v>
      </c>
      <c r="O77" t="s">
        <v>1222</v>
      </c>
      <c r="P77" t="s">
        <v>4334</v>
      </c>
      <c r="Q77" t="s">
        <v>1191</v>
      </c>
      <c r="R77" t="s">
        <v>24</v>
      </c>
      <c r="S77" t="s">
        <v>7044</v>
      </c>
      <c r="T77" t="s">
        <v>7045</v>
      </c>
    </row>
    <row r="78" spans="1:20" x14ac:dyDescent="0.25">
      <c r="A78" t="s">
        <v>852</v>
      </c>
      <c r="B78" t="s">
        <v>853</v>
      </c>
      <c r="C78">
        <v>100</v>
      </c>
      <c r="D78">
        <v>4</v>
      </c>
      <c r="E78" t="s">
        <v>7039</v>
      </c>
      <c r="F78">
        <v>770</v>
      </c>
      <c r="G78">
        <v>20</v>
      </c>
      <c r="H78" t="s">
        <v>1247</v>
      </c>
      <c r="I78" t="s">
        <v>7040</v>
      </c>
      <c r="J78" t="s">
        <v>7041</v>
      </c>
      <c r="K78" t="s">
        <v>365</v>
      </c>
      <c r="L78" t="s">
        <v>7042</v>
      </c>
      <c r="M78" t="s">
        <v>7043</v>
      </c>
      <c r="N78" t="s">
        <v>1338</v>
      </c>
      <c r="O78" t="s">
        <v>1222</v>
      </c>
      <c r="P78" t="s">
        <v>4334</v>
      </c>
      <c r="Q78" t="s">
        <v>1191</v>
      </c>
      <c r="R78" t="s">
        <v>24</v>
      </c>
      <c r="S78" t="s">
        <v>7044</v>
      </c>
      <c r="T78" t="s">
        <v>7045</v>
      </c>
    </row>
    <row r="79" spans="1:20" x14ac:dyDescent="0.25">
      <c r="A79" t="s">
        <v>3691</v>
      </c>
      <c r="B79" t="s">
        <v>3692</v>
      </c>
      <c r="C79">
        <v>100</v>
      </c>
      <c r="D79">
        <v>3</v>
      </c>
      <c r="E79" t="s">
        <v>7046</v>
      </c>
      <c r="F79">
        <v>185</v>
      </c>
      <c r="G79">
        <v>0</v>
      </c>
      <c r="H79" t="s">
        <v>1162</v>
      </c>
      <c r="I79" t="s">
        <v>7047</v>
      </c>
      <c r="J79" t="s">
        <v>328</v>
      </c>
      <c r="K79" t="s">
        <v>23</v>
      </c>
      <c r="L79" t="s">
        <v>24</v>
      </c>
      <c r="M79" t="s">
        <v>7048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7049</v>
      </c>
      <c r="T79" t="s">
        <v>7048</v>
      </c>
    </row>
    <row r="80" spans="1:20" x14ac:dyDescent="0.25">
      <c r="A80" t="s">
        <v>5153</v>
      </c>
      <c r="B80" t="s">
        <v>5154</v>
      </c>
      <c r="C80">
        <v>0</v>
      </c>
      <c r="D80">
        <v>1</v>
      </c>
      <c r="E80" t="s">
        <v>7050</v>
      </c>
      <c r="F80">
        <v>100</v>
      </c>
      <c r="G80">
        <v>0</v>
      </c>
      <c r="H80" t="s">
        <v>1162</v>
      </c>
      <c r="I80" t="s">
        <v>7051</v>
      </c>
      <c r="J80" t="s">
        <v>364</v>
      </c>
      <c r="K80" t="s">
        <v>23</v>
      </c>
      <c r="L80" t="s">
        <v>24</v>
      </c>
      <c r="M80" t="s">
        <v>7048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7052</v>
      </c>
      <c r="T80" t="s">
        <v>7048</v>
      </c>
    </row>
    <row r="81" spans="1:20" x14ac:dyDescent="0.25">
      <c r="A81" t="s">
        <v>46</v>
      </c>
      <c r="B81" t="s">
        <v>56</v>
      </c>
      <c r="C81">
        <v>120</v>
      </c>
      <c r="D81">
        <v>1</v>
      </c>
      <c r="E81" t="s">
        <v>7050</v>
      </c>
      <c r="F81">
        <v>100</v>
      </c>
      <c r="G81">
        <v>0</v>
      </c>
      <c r="H81" t="s">
        <v>1162</v>
      </c>
      <c r="I81" t="s">
        <v>7051</v>
      </c>
      <c r="J81" t="s">
        <v>364</v>
      </c>
      <c r="K81" t="s">
        <v>23</v>
      </c>
      <c r="L81" t="s">
        <v>24</v>
      </c>
      <c r="M81" t="s">
        <v>7048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7052</v>
      </c>
      <c r="T81" t="s">
        <v>7048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7053</v>
      </c>
      <c r="F82">
        <v>130</v>
      </c>
      <c r="G82">
        <v>30</v>
      </c>
      <c r="H82" t="s">
        <v>47</v>
      </c>
      <c r="I82" t="s">
        <v>7054</v>
      </c>
      <c r="J82" t="s">
        <v>7055</v>
      </c>
      <c r="K82" t="s">
        <v>2023</v>
      </c>
      <c r="L82" t="s">
        <v>7056</v>
      </c>
      <c r="M82" t="s">
        <v>7048</v>
      </c>
      <c r="N82" t="s">
        <v>1338</v>
      </c>
      <c r="O82" t="s">
        <v>1189</v>
      </c>
      <c r="P82" t="s">
        <v>1190</v>
      </c>
      <c r="Q82" t="s">
        <v>27</v>
      </c>
      <c r="R82" t="s">
        <v>24</v>
      </c>
      <c r="S82" t="s">
        <v>7057</v>
      </c>
      <c r="T82" t="s">
        <v>7048</v>
      </c>
    </row>
    <row r="83" spans="1:20" x14ac:dyDescent="0.25">
      <c r="A83" t="s">
        <v>46</v>
      </c>
      <c r="B83" t="s">
        <v>56</v>
      </c>
      <c r="C83">
        <v>100</v>
      </c>
      <c r="D83">
        <v>1</v>
      </c>
      <c r="E83" t="s">
        <v>7053</v>
      </c>
      <c r="F83">
        <v>130</v>
      </c>
      <c r="G83">
        <v>30</v>
      </c>
      <c r="H83" t="s">
        <v>47</v>
      </c>
      <c r="I83" t="s">
        <v>7054</v>
      </c>
      <c r="J83" t="s">
        <v>7055</v>
      </c>
      <c r="K83" t="s">
        <v>2023</v>
      </c>
      <c r="L83" t="s">
        <v>7056</v>
      </c>
      <c r="M83" t="s">
        <v>7048</v>
      </c>
      <c r="N83" t="s">
        <v>1338</v>
      </c>
      <c r="O83" t="s">
        <v>1189</v>
      </c>
      <c r="P83" t="s">
        <v>1190</v>
      </c>
      <c r="Q83" t="s">
        <v>27</v>
      </c>
      <c r="R83" t="s">
        <v>24</v>
      </c>
      <c r="S83" t="s">
        <v>7057</v>
      </c>
      <c r="T83" t="s">
        <v>7048</v>
      </c>
    </row>
    <row r="84" spans="1:20" x14ac:dyDescent="0.25">
      <c r="A84" t="s">
        <v>186</v>
      </c>
      <c r="B84" t="s">
        <v>187</v>
      </c>
      <c r="C84">
        <v>65</v>
      </c>
      <c r="D84">
        <v>1</v>
      </c>
      <c r="E84" t="s">
        <v>7058</v>
      </c>
      <c r="F84">
        <v>120</v>
      </c>
      <c r="G84">
        <v>20</v>
      </c>
      <c r="H84" t="s">
        <v>47</v>
      </c>
      <c r="I84" t="s">
        <v>7059</v>
      </c>
      <c r="J84" t="s">
        <v>7060</v>
      </c>
      <c r="K84" t="s">
        <v>4981</v>
      </c>
      <c r="L84" t="s">
        <v>7061</v>
      </c>
      <c r="M84" t="s">
        <v>7062</v>
      </c>
      <c r="N84" t="s">
        <v>1338</v>
      </c>
      <c r="O84" t="s">
        <v>1222</v>
      </c>
      <c r="P84" t="s">
        <v>1190</v>
      </c>
      <c r="Q84" t="s">
        <v>1191</v>
      </c>
      <c r="R84" t="s">
        <v>24</v>
      </c>
      <c r="S84" t="s">
        <v>7063</v>
      </c>
      <c r="T84" t="s">
        <v>7064</v>
      </c>
    </row>
    <row r="85" spans="1:20" x14ac:dyDescent="0.25">
      <c r="A85" t="s">
        <v>46</v>
      </c>
      <c r="B85" t="s">
        <v>56</v>
      </c>
      <c r="C85">
        <v>100</v>
      </c>
      <c r="D85">
        <v>1</v>
      </c>
      <c r="E85" t="s">
        <v>7058</v>
      </c>
      <c r="F85">
        <v>120</v>
      </c>
      <c r="G85">
        <v>20</v>
      </c>
      <c r="H85" t="s">
        <v>47</v>
      </c>
      <c r="I85" t="s">
        <v>7059</v>
      </c>
      <c r="J85" t="s">
        <v>7060</v>
      </c>
      <c r="K85" t="s">
        <v>4981</v>
      </c>
      <c r="L85" t="s">
        <v>7061</v>
      </c>
      <c r="M85" t="s">
        <v>7062</v>
      </c>
      <c r="N85" t="s">
        <v>1338</v>
      </c>
      <c r="O85" t="s">
        <v>1222</v>
      </c>
      <c r="P85" t="s">
        <v>1190</v>
      </c>
      <c r="Q85" t="s">
        <v>1191</v>
      </c>
      <c r="R85" t="s">
        <v>24</v>
      </c>
      <c r="S85" t="s">
        <v>7063</v>
      </c>
      <c r="T85" t="s">
        <v>7064</v>
      </c>
    </row>
    <row r="86" spans="1:20" x14ac:dyDescent="0.25">
      <c r="A86" t="s">
        <v>42</v>
      </c>
      <c r="B86" t="s">
        <v>43</v>
      </c>
      <c r="C86">
        <v>50</v>
      </c>
      <c r="D86">
        <v>1</v>
      </c>
      <c r="E86" t="s">
        <v>7065</v>
      </c>
      <c r="F86">
        <v>130</v>
      </c>
      <c r="G86">
        <v>30</v>
      </c>
      <c r="H86" t="s">
        <v>47</v>
      </c>
      <c r="I86" t="s">
        <v>7066</v>
      </c>
      <c r="J86" t="s">
        <v>7067</v>
      </c>
      <c r="K86" t="s">
        <v>1234</v>
      </c>
      <c r="L86" t="s">
        <v>7068</v>
      </c>
      <c r="M86" t="s">
        <v>7069</v>
      </c>
      <c r="N86" t="s">
        <v>1338</v>
      </c>
      <c r="O86" t="s">
        <v>1189</v>
      </c>
      <c r="P86" t="s">
        <v>1190</v>
      </c>
      <c r="Q86" t="s">
        <v>27</v>
      </c>
      <c r="R86" t="s">
        <v>24</v>
      </c>
      <c r="S86" t="s">
        <v>7070</v>
      </c>
      <c r="T86" t="s">
        <v>7069</v>
      </c>
    </row>
    <row r="87" spans="1:20" x14ac:dyDescent="0.25">
      <c r="A87" t="s">
        <v>46</v>
      </c>
      <c r="B87" t="s">
        <v>56</v>
      </c>
      <c r="C87">
        <v>100</v>
      </c>
      <c r="D87">
        <v>1</v>
      </c>
      <c r="E87" t="s">
        <v>7065</v>
      </c>
      <c r="F87">
        <v>130</v>
      </c>
      <c r="G87">
        <v>30</v>
      </c>
      <c r="H87" t="s">
        <v>47</v>
      </c>
      <c r="I87" t="s">
        <v>7066</v>
      </c>
      <c r="J87" t="s">
        <v>7067</v>
      </c>
      <c r="K87" t="s">
        <v>1234</v>
      </c>
      <c r="L87" t="s">
        <v>7068</v>
      </c>
      <c r="M87" t="s">
        <v>7069</v>
      </c>
      <c r="N87" t="s">
        <v>1338</v>
      </c>
      <c r="O87" t="s">
        <v>1189</v>
      </c>
      <c r="P87" t="s">
        <v>1190</v>
      </c>
      <c r="Q87" t="s">
        <v>27</v>
      </c>
      <c r="R87" t="s">
        <v>24</v>
      </c>
      <c r="S87" t="s">
        <v>7070</v>
      </c>
      <c r="T87" t="s">
        <v>7069</v>
      </c>
    </row>
    <row r="88" spans="1:20" x14ac:dyDescent="0.25">
      <c r="A88" t="s">
        <v>186</v>
      </c>
      <c r="B88" t="s">
        <v>187</v>
      </c>
      <c r="C88">
        <v>65</v>
      </c>
      <c r="D88">
        <v>6</v>
      </c>
      <c r="E88" t="s">
        <v>7071</v>
      </c>
      <c r="F88">
        <v>630</v>
      </c>
      <c r="G88">
        <v>30</v>
      </c>
      <c r="H88" t="s">
        <v>47</v>
      </c>
      <c r="I88" t="s">
        <v>7072</v>
      </c>
      <c r="J88" t="s">
        <v>7073</v>
      </c>
      <c r="K88" t="s">
        <v>2973</v>
      </c>
      <c r="L88" t="s">
        <v>7074</v>
      </c>
      <c r="M88" t="s">
        <v>7075</v>
      </c>
      <c r="N88" t="s">
        <v>1338</v>
      </c>
      <c r="O88" t="s">
        <v>1189</v>
      </c>
      <c r="P88" t="s">
        <v>1190</v>
      </c>
      <c r="Q88" t="s">
        <v>27</v>
      </c>
      <c r="R88" t="s">
        <v>24</v>
      </c>
      <c r="S88" t="s">
        <v>7076</v>
      </c>
      <c r="T88" t="s">
        <v>7075</v>
      </c>
    </row>
    <row r="89" spans="1:20" x14ac:dyDescent="0.25">
      <c r="A89" t="s">
        <v>110</v>
      </c>
      <c r="B89" t="s">
        <v>146</v>
      </c>
      <c r="C89">
        <v>100</v>
      </c>
      <c r="D89">
        <v>3</v>
      </c>
      <c r="E89" t="s">
        <v>7071</v>
      </c>
      <c r="F89">
        <v>630</v>
      </c>
      <c r="G89">
        <v>30</v>
      </c>
      <c r="H89" t="s">
        <v>47</v>
      </c>
      <c r="I89" t="s">
        <v>7072</v>
      </c>
      <c r="J89" t="s">
        <v>7073</v>
      </c>
      <c r="K89" t="s">
        <v>2973</v>
      </c>
      <c r="L89" t="s">
        <v>7074</v>
      </c>
      <c r="M89" t="s">
        <v>7075</v>
      </c>
      <c r="N89" t="s">
        <v>1338</v>
      </c>
      <c r="O89" t="s">
        <v>1189</v>
      </c>
      <c r="P89" t="s">
        <v>1190</v>
      </c>
      <c r="Q89" t="s">
        <v>27</v>
      </c>
      <c r="R89" t="s">
        <v>24</v>
      </c>
      <c r="S89" t="s">
        <v>7076</v>
      </c>
      <c r="T89" t="s">
        <v>7075</v>
      </c>
    </row>
    <row r="90" spans="1:20" x14ac:dyDescent="0.25">
      <c r="A90" t="s">
        <v>46</v>
      </c>
      <c r="B90" t="s">
        <v>56</v>
      </c>
      <c r="C90">
        <v>100</v>
      </c>
      <c r="D90">
        <v>3</v>
      </c>
      <c r="E90" t="s">
        <v>7071</v>
      </c>
      <c r="F90">
        <v>630</v>
      </c>
      <c r="G90">
        <v>30</v>
      </c>
      <c r="H90" t="s">
        <v>47</v>
      </c>
      <c r="I90" t="s">
        <v>7072</v>
      </c>
      <c r="J90" t="s">
        <v>7073</v>
      </c>
      <c r="K90" t="s">
        <v>2973</v>
      </c>
      <c r="L90" t="s">
        <v>7074</v>
      </c>
      <c r="M90" t="s">
        <v>7075</v>
      </c>
      <c r="N90" t="s">
        <v>1338</v>
      </c>
      <c r="O90" t="s">
        <v>1189</v>
      </c>
      <c r="P90" t="s">
        <v>1190</v>
      </c>
      <c r="Q90" t="s">
        <v>27</v>
      </c>
      <c r="R90" t="s">
        <v>24</v>
      </c>
      <c r="S90" t="s">
        <v>7076</v>
      </c>
      <c r="T90" t="s">
        <v>7075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7077</v>
      </c>
      <c r="F91">
        <v>130</v>
      </c>
      <c r="G91">
        <v>30</v>
      </c>
      <c r="H91" t="s">
        <v>47</v>
      </c>
      <c r="I91" t="s">
        <v>7078</v>
      </c>
      <c r="J91" t="s">
        <v>7079</v>
      </c>
      <c r="K91" t="s">
        <v>4052</v>
      </c>
      <c r="L91" t="s">
        <v>7080</v>
      </c>
      <c r="M91" t="s">
        <v>7081</v>
      </c>
      <c r="N91" t="s">
        <v>1338</v>
      </c>
      <c r="O91" t="s">
        <v>1189</v>
      </c>
      <c r="P91" t="s">
        <v>1190</v>
      </c>
      <c r="Q91" t="s">
        <v>27</v>
      </c>
      <c r="R91" t="s">
        <v>24</v>
      </c>
      <c r="S91" t="s">
        <v>7082</v>
      </c>
      <c r="T91" t="s">
        <v>7081</v>
      </c>
    </row>
    <row r="92" spans="1:20" x14ac:dyDescent="0.25">
      <c r="A92" t="s">
        <v>46</v>
      </c>
      <c r="B92" t="s">
        <v>56</v>
      </c>
      <c r="C92">
        <v>100</v>
      </c>
      <c r="D92">
        <v>1</v>
      </c>
      <c r="E92" t="s">
        <v>7077</v>
      </c>
      <c r="F92">
        <v>130</v>
      </c>
      <c r="G92">
        <v>30</v>
      </c>
      <c r="H92" t="s">
        <v>47</v>
      </c>
      <c r="I92" t="s">
        <v>7078</v>
      </c>
      <c r="J92" t="s">
        <v>7079</v>
      </c>
      <c r="K92" t="s">
        <v>4052</v>
      </c>
      <c r="L92" t="s">
        <v>7080</v>
      </c>
      <c r="M92" t="s">
        <v>7081</v>
      </c>
      <c r="N92" t="s">
        <v>1338</v>
      </c>
      <c r="O92" t="s">
        <v>1189</v>
      </c>
      <c r="P92" t="s">
        <v>1190</v>
      </c>
      <c r="Q92" t="s">
        <v>27</v>
      </c>
      <c r="R92" t="s">
        <v>24</v>
      </c>
      <c r="S92" t="s">
        <v>7082</v>
      </c>
      <c r="T92" t="s">
        <v>7081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7083</v>
      </c>
      <c r="F93">
        <v>130</v>
      </c>
      <c r="G93">
        <v>30</v>
      </c>
      <c r="H93" t="s">
        <v>47</v>
      </c>
      <c r="I93" t="s">
        <v>7084</v>
      </c>
      <c r="J93" t="s">
        <v>7085</v>
      </c>
      <c r="K93" t="s">
        <v>1292</v>
      </c>
      <c r="L93" t="s">
        <v>7086</v>
      </c>
      <c r="M93" t="s">
        <v>7087</v>
      </c>
      <c r="N93" t="s">
        <v>1338</v>
      </c>
      <c r="O93" t="s">
        <v>1189</v>
      </c>
      <c r="P93" t="s">
        <v>1190</v>
      </c>
      <c r="Q93" t="s">
        <v>27</v>
      </c>
      <c r="R93" t="s">
        <v>24</v>
      </c>
      <c r="S93" t="s">
        <v>7088</v>
      </c>
      <c r="T93" t="s">
        <v>7087</v>
      </c>
    </row>
    <row r="94" spans="1:20" x14ac:dyDescent="0.25">
      <c r="A94" t="s">
        <v>46</v>
      </c>
      <c r="B94" t="s">
        <v>56</v>
      </c>
      <c r="C94">
        <v>100</v>
      </c>
      <c r="D94">
        <v>1</v>
      </c>
      <c r="E94" t="s">
        <v>7083</v>
      </c>
      <c r="F94">
        <v>130</v>
      </c>
      <c r="G94">
        <v>30</v>
      </c>
      <c r="H94" t="s">
        <v>47</v>
      </c>
      <c r="I94" t="s">
        <v>7084</v>
      </c>
      <c r="J94" t="s">
        <v>7085</v>
      </c>
      <c r="K94" t="s">
        <v>1292</v>
      </c>
      <c r="L94" t="s">
        <v>7086</v>
      </c>
      <c r="M94" t="s">
        <v>7087</v>
      </c>
      <c r="N94" t="s">
        <v>1338</v>
      </c>
      <c r="O94" t="s">
        <v>1189</v>
      </c>
      <c r="P94" t="s">
        <v>1190</v>
      </c>
      <c r="Q94" t="s">
        <v>27</v>
      </c>
      <c r="R94" t="s">
        <v>24</v>
      </c>
      <c r="S94" t="s">
        <v>7088</v>
      </c>
      <c r="T94" t="s">
        <v>7087</v>
      </c>
    </row>
    <row r="95" spans="1:20" x14ac:dyDescent="0.25">
      <c r="A95" t="s">
        <v>110</v>
      </c>
      <c r="B95" t="s">
        <v>1205</v>
      </c>
      <c r="C95">
        <v>66.333333333333329</v>
      </c>
      <c r="D95">
        <v>3</v>
      </c>
      <c r="E95" t="s">
        <v>7089</v>
      </c>
      <c r="F95">
        <v>283</v>
      </c>
      <c r="G95">
        <v>45</v>
      </c>
      <c r="H95" t="s">
        <v>22</v>
      </c>
      <c r="I95" t="s">
        <v>5016</v>
      </c>
      <c r="J95" t="s">
        <v>5017</v>
      </c>
      <c r="K95" t="s">
        <v>4971</v>
      </c>
      <c r="L95" t="s">
        <v>4972</v>
      </c>
      <c r="M95" t="s">
        <v>7004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7090</v>
      </c>
      <c r="T95" t="s">
        <v>7091</v>
      </c>
    </row>
    <row r="96" spans="1:20" x14ac:dyDescent="0.25">
      <c r="A96" t="s">
        <v>44</v>
      </c>
      <c r="B96" t="s">
        <v>45</v>
      </c>
      <c r="C96">
        <v>60</v>
      </c>
      <c r="D96">
        <v>1</v>
      </c>
      <c r="E96" t="s">
        <v>7092</v>
      </c>
      <c r="F96">
        <v>230</v>
      </c>
      <c r="G96">
        <v>30</v>
      </c>
      <c r="H96" t="s">
        <v>47</v>
      </c>
      <c r="I96" t="s">
        <v>7093</v>
      </c>
      <c r="J96" t="s">
        <v>7094</v>
      </c>
      <c r="K96" t="s">
        <v>5280</v>
      </c>
      <c r="L96" t="s">
        <v>7095</v>
      </c>
      <c r="M96" t="s">
        <v>7091</v>
      </c>
      <c r="N96" t="s">
        <v>1338</v>
      </c>
      <c r="O96" t="s">
        <v>1189</v>
      </c>
      <c r="P96" t="s">
        <v>1190</v>
      </c>
      <c r="Q96" t="s">
        <v>27</v>
      </c>
      <c r="R96" t="s">
        <v>24</v>
      </c>
      <c r="S96" t="s">
        <v>7096</v>
      </c>
      <c r="T96" t="s">
        <v>7091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7092</v>
      </c>
      <c r="F97">
        <v>230</v>
      </c>
      <c r="G97">
        <v>30</v>
      </c>
      <c r="H97" t="s">
        <v>47</v>
      </c>
      <c r="I97" t="s">
        <v>7093</v>
      </c>
      <c r="J97" t="s">
        <v>7094</v>
      </c>
      <c r="K97" t="s">
        <v>5280</v>
      </c>
      <c r="L97" t="s">
        <v>7095</v>
      </c>
      <c r="M97" t="s">
        <v>7091</v>
      </c>
      <c r="N97" t="s">
        <v>1338</v>
      </c>
      <c r="O97" t="s">
        <v>1189</v>
      </c>
      <c r="P97" t="s">
        <v>1190</v>
      </c>
      <c r="Q97" t="s">
        <v>27</v>
      </c>
      <c r="R97" t="s">
        <v>24</v>
      </c>
      <c r="S97" t="s">
        <v>7096</v>
      </c>
      <c r="T97" t="s">
        <v>7091</v>
      </c>
    </row>
    <row r="98" spans="1:20" x14ac:dyDescent="0.25">
      <c r="A98" t="s">
        <v>46</v>
      </c>
      <c r="B98" t="s">
        <v>56</v>
      </c>
      <c r="C98">
        <v>100</v>
      </c>
      <c r="D98">
        <v>2</v>
      </c>
      <c r="E98" t="s">
        <v>7092</v>
      </c>
      <c r="F98">
        <v>230</v>
      </c>
      <c r="G98">
        <v>30</v>
      </c>
      <c r="H98" t="s">
        <v>47</v>
      </c>
      <c r="I98" t="s">
        <v>7093</v>
      </c>
      <c r="J98" t="s">
        <v>7094</v>
      </c>
      <c r="K98" t="s">
        <v>5280</v>
      </c>
      <c r="L98" t="s">
        <v>7095</v>
      </c>
      <c r="M98" t="s">
        <v>7091</v>
      </c>
      <c r="N98" t="s">
        <v>1338</v>
      </c>
      <c r="O98" t="s">
        <v>1189</v>
      </c>
      <c r="P98" t="s">
        <v>1190</v>
      </c>
      <c r="Q98" t="s">
        <v>27</v>
      </c>
      <c r="R98" t="s">
        <v>24</v>
      </c>
      <c r="S98" t="s">
        <v>7096</v>
      </c>
      <c r="T98" t="s">
        <v>7091</v>
      </c>
    </row>
    <row r="99" spans="1:20" x14ac:dyDescent="0.25">
      <c r="A99" t="s">
        <v>44</v>
      </c>
      <c r="B99" t="s">
        <v>45</v>
      </c>
      <c r="C99">
        <v>60</v>
      </c>
      <c r="D99">
        <v>1</v>
      </c>
      <c r="E99" t="s">
        <v>7097</v>
      </c>
      <c r="F99">
        <v>120</v>
      </c>
      <c r="G99">
        <v>20</v>
      </c>
      <c r="H99" t="s">
        <v>47</v>
      </c>
      <c r="I99" t="s">
        <v>7098</v>
      </c>
      <c r="J99" t="s">
        <v>7099</v>
      </c>
      <c r="K99" t="s">
        <v>2756</v>
      </c>
      <c r="L99" t="s">
        <v>7100</v>
      </c>
      <c r="M99" t="s">
        <v>7101</v>
      </c>
      <c r="N99" t="s">
        <v>1338</v>
      </c>
      <c r="O99" t="s">
        <v>1222</v>
      </c>
      <c r="P99" t="s">
        <v>1190</v>
      </c>
      <c r="Q99" t="s">
        <v>1191</v>
      </c>
      <c r="R99" t="s">
        <v>24</v>
      </c>
      <c r="S99" t="s">
        <v>7102</v>
      </c>
      <c r="T99" t="s">
        <v>7103</v>
      </c>
    </row>
    <row r="100" spans="1:20" x14ac:dyDescent="0.25">
      <c r="A100" t="s">
        <v>254</v>
      </c>
      <c r="B100" t="s">
        <v>255</v>
      </c>
      <c r="C100">
        <v>100</v>
      </c>
      <c r="D100">
        <v>1</v>
      </c>
      <c r="E100" t="s">
        <v>7097</v>
      </c>
      <c r="F100">
        <v>120</v>
      </c>
      <c r="G100">
        <v>20</v>
      </c>
      <c r="H100" t="s">
        <v>47</v>
      </c>
      <c r="I100" t="s">
        <v>7098</v>
      </c>
      <c r="J100" t="s">
        <v>7099</v>
      </c>
      <c r="K100" t="s">
        <v>2756</v>
      </c>
      <c r="L100" t="s">
        <v>7100</v>
      </c>
      <c r="M100" t="s">
        <v>7101</v>
      </c>
      <c r="N100" t="s">
        <v>1338</v>
      </c>
      <c r="O100" t="s">
        <v>1222</v>
      </c>
      <c r="P100" t="s">
        <v>1190</v>
      </c>
      <c r="Q100" t="s">
        <v>1191</v>
      </c>
      <c r="R100" t="s">
        <v>24</v>
      </c>
      <c r="S100" t="s">
        <v>7102</v>
      </c>
      <c r="T100" t="s">
        <v>7103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7104</v>
      </c>
      <c r="F101">
        <v>120</v>
      </c>
      <c r="G101">
        <v>20</v>
      </c>
      <c r="H101" t="s">
        <v>47</v>
      </c>
      <c r="I101" t="s">
        <v>7105</v>
      </c>
      <c r="J101" t="s">
        <v>7106</v>
      </c>
      <c r="K101" t="s">
        <v>1167</v>
      </c>
      <c r="L101" t="s">
        <v>7107</v>
      </c>
      <c r="M101" t="s">
        <v>7108</v>
      </c>
      <c r="N101" t="s">
        <v>1338</v>
      </c>
      <c r="O101" t="s">
        <v>1222</v>
      </c>
      <c r="P101" t="s">
        <v>1190</v>
      </c>
      <c r="Q101" t="s">
        <v>1191</v>
      </c>
      <c r="R101" t="s">
        <v>24</v>
      </c>
      <c r="S101" t="s">
        <v>7109</v>
      </c>
      <c r="T101" t="s">
        <v>7110</v>
      </c>
    </row>
    <row r="102" spans="1:20" x14ac:dyDescent="0.25">
      <c r="A102" t="s">
        <v>46</v>
      </c>
      <c r="B102" t="s">
        <v>56</v>
      </c>
      <c r="C102">
        <v>100</v>
      </c>
      <c r="D102">
        <v>1</v>
      </c>
      <c r="E102" t="s">
        <v>7104</v>
      </c>
      <c r="F102">
        <v>120</v>
      </c>
      <c r="G102">
        <v>20</v>
      </c>
      <c r="H102" t="s">
        <v>47</v>
      </c>
      <c r="I102" t="s">
        <v>7105</v>
      </c>
      <c r="J102" t="s">
        <v>7106</v>
      </c>
      <c r="K102" t="s">
        <v>1167</v>
      </c>
      <c r="L102" t="s">
        <v>7107</v>
      </c>
      <c r="M102" t="s">
        <v>7108</v>
      </c>
      <c r="N102" t="s">
        <v>1338</v>
      </c>
      <c r="O102" t="s">
        <v>1222</v>
      </c>
      <c r="P102" t="s">
        <v>1190</v>
      </c>
      <c r="Q102" t="s">
        <v>1191</v>
      </c>
      <c r="R102" t="s">
        <v>24</v>
      </c>
      <c r="S102" t="s">
        <v>7109</v>
      </c>
      <c r="T102" t="s">
        <v>7110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7111</v>
      </c>
      <c r="F103">
        <v>237</v>
      </c>
      <c r="G103">
        <v>41</v>
      </c>
      <c r="H103" t="s">
        <v>22</v>
      </c>
      <c r="I103" t="s">
        <v>3932</v>
      </c>
      <c r="J103" t="s">
        <v>4970</v>
      </c>
      <c r="K103" t="s">
        <v>4971</v>
      </c>
      <c r="L103" t="s">
        <v>4972</v>
      </c>
      <c r="M103" t="s">
        <v>7112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7113</v>
      </c>
      <c r="T103" t="s">
        <v>7114</v>
      </c>
    </row>
    <row r="104" spans="1:20" x14ac:dyDescent="0.25">
      <c r="A104" t="s">
        <v>3691</v>
      </c>
      <c r="B104" t="s">
        <v>3692</v>
      </c>
      <c r="C104">
        <v>80</v>
      </c>
      <c r="D104">
        <v>15</v>
      </c>
      <c r="E104" t="s">
        <v>7115</v>
      </c>
      <c r="F104">
        <v>3250</v>
      </c>
      <c r="G104">
        <v>50</v>
      </c>
      <c r="H104" t="s">
        <v>47</v>
      </c>
      <c r="I104" t="s">
        <v>7116</v>
      </c>
      <c r="J104" t="s">
        <v>7117</v>
      </c>
      <c r="K104" t="s">
        <v>7118</v>
      </c>
      <c r="L104" t="s">
        <v>7119</v>
      </c>
      <c r="M104" t="s">
        <v>7120</v>
      </c>
      <c r="N104" t="s">
        <v>1338</v>
      </c>
      <c r="O104" t="s">
        <v>1222</v>
      </c>
      <c r="P104" t="s">
        <v>1190</v>
      </c>
      <c r="Q104" t="s">
        <v>1191</v>
      </c>
      <c r="R104" t="s">
        <v>24</v>
      </c>
      <c r="S104" t="s">
        <v>7121</v>
      </c>
      <c r="T104" t="s">
        <v>7114</v>
      </c>
    </row>
    <row r="105" spans="1:20" x14ac:dyDescent="0.25">
      <c r="A105" t="s">
        <v>139</v>
      </c>
      <c r="B105" t="s">
        <v>112</v>
      </c>
      <c r="C105">
        <v>80</v>
      </c>
      <c r="D105">
        <v>25</v>
      </c>
      <c r="E105" t="s">
        <v>7115</v>
      </c>
      <c r="F105">
        <v>3250</v>
      </c>
      <c r="G105">
        <v>50</v>
      </c>
      <c r="H105" t="s">
        <v>47</v>
      </c>
      <c r="I105" t="s">
        <v>7116</v>
      </c>
      <c r="J105" t="s">
        <v>7117</v>
      </c>
      <c r="K105" t="s">
        <v>7118</v>
      </c>
      <c r="L105" t="s">
        <v>7119</v>
      </c>
      <c r="M105" t="s">
        <v>7120</v>
      </c>
      <c r="N105" t="s">
        <v>1338</v>
      </c>
      <c r="O105" t="s">
        <v>1222</v>
      </c>
      <c r="P105" t="s">
        <v>1190</v>
      </c>
      <c r="Q105" t="s">
        <v>1191</v>
      </c>
      <c r="R105" t="s">
        <v>24</v>
      </c>
      <c r="S105" t="s">
        <v>7121</v>
      </c>
      <c r="T105" t="s">
        <v>7114</v>
      </c>
    </row>
    <row r="106" spans="1:20" x14ac:dyDescent="0.25">
      <c r="A106" t="s">
        <v>42</v>
      </c>
      <c r="B106" t="s">
        <v>43</v>
      </c>
      <c r="C106">
        <v>66.666666666666671</v>
      </c>
      <c r="D106">
        <v>6</v>
      </c>
      <c r="E106" t="s">
        <v>7122</v>
      </c>
      <c r="F106">
        <v>258</v>
      </c>
      <c r="G106">
        <v>0</v>
      </c>
      <c r="H106" t="s">
        <v>22</v>
      </c>
      <c r="I106" t="s">
        <v>7123</v>
      </c>
      <c r="J106" t="s">
        <v>302</v>
      </c>
      <c r="K106" t="s">
        <v>23</v>
      </c>
      <c r="L106" t="s">
        <v>24</v>
      </c>
      <c r="M106" t="s">
        <v>7124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7125</v>
      </c>
      <c r="T106" t="s">
        <v>7124</v>
      </c>
    </row>
    <row r="107" spans="1:20" x14ac:dyDescent="0.25">
      <c r="A107" t="s">
        <v>44</v>
      </c>
      <c r="B107" t="s">
        <v>45</v>
      </c>
      <c r="C107">
        <v>66.666666666666671</v>
      </c>
      <c r="D107">
        <v>6</v>
      </c>
      <c r="E107" t="s">
        <v>7126</v>
      </c>
      <c r="F107">
        <v>258</v>
      </c>
      <c r="G107">
        <v>0</v>
      </c>
      <c r="H107" t="s">
        <v>22</v>
      </c>
      <c r="I107" t="s">
        <v>7123</v>
      </c>
      <c r="J107" t="s">
        <v>302</v>
      </c>
      <c r="K107" t="s">
        <v>23</v>
      </c>
      <c r="L107" t="s">
        <v>24</v>
      </c>
      <c r="M107" t="s">
        <v>7124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7127</v>
      </c>
      <c r="T107" t="s">
        <v>7124</v>
      </c>
    </row>
    <row r="108" spans="1:20" x14ac:dyDescent="0.25">
      <c r="A108" t="s">
        <v>115</v>
      </c>
      <c r="B108" t="s">
        <v>116</v>
      </c>
      <c r="C108">
        <v>27.5</v>
      </c>
      <c r="D108">
        <v>4</v>
      </c>
      <c r="E108" t="s">
        <v>7128</v>
      </c>
      <c r="F108">
        <v>138.6</v>
      </c>
      <c r="G108">
        <v>0</v>
      </c>
      <c r="H108" t="s">
        <v>1247</v>
      </c>
      <c r="I108" t="s">
        <v>7129</v>
      </c>
      <c r="J108" t="s">
        <v>7130</v>
      </c>
      <c r="K108" t="s">
        <v>7131</v>
      </c>
      <c r="L108" t="s">
        <v>7132</v>
      </c>
      <c r="M108" t="s">
        <v>7133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7134</v>
      </c>
      <c r="T108" t="s">
        <v>7133</v>
      </c>
    </row>
    <row r="109" spans="1:20" x14ac:dyDescent="0.25">
      <c r="A109" t="s">
        <v>3653</v>
      </c>
      <c r="B109" t="s">
        <v>158</v>
      </c>
      <c r="C109">
        <v>75</v>
      </c>
      <c r="D109">
        <v>1</v>
      </c>
      <c r="E109" t="s">
        <v>7135</v>
      </c>
      <c r="F109">
        <v>92</v>
      </c>
      <c r="G109">
        <v>17</v>
      </c>
      <c r="H109" t="s">
        <v>47</v>
      </c>
      <c r="I109" t="s">
        <v>4013</v>
      </c>
      <c r="J109" t="s">
        <v>7136</v>
      </c>
      <c r="K109" t="s">
        <v>1505</v>
      </c>
      <c r="L109" t="s">
        <v>1337</v>
      </c>
      <c r="M109" t="s">
        <v>7137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7138</v>
      </c>
      <c r="T109" t="s">
        <v>7139</v>
      </c>
    </row>
    <row r="110" spans="1:20" x14ac:dyDescent="0.25">
      <c r="A110" t="s">
        <v>254</v>
      </c>
      <c r="B110" t="s">
        <v>255</v>
      </c>
      <c r="C110">
        <v>99</v>
      </c>
      <c r="D110">
        <v>2</v>
      </c>
      <c r="E110" t="s">
        <v>7140</v>
      </c>
      <c r="F110">
        <v>269</v>
      </c>
      <c r="G110">
        <v>0</v>
      </c>
      <c r="H110" t="s">
        <v>1162</v>
      </c>
      <c r="I110" t="s">
        <v>7141</v>
      </c>
      <c r="J110" t="s">
        <v>6271</v>
      </c>
      <c r="K110" t="s">
        <v>23</v>
      </c>
      <c r="L110" t="s">
        <v>24</v>
      </c>
      <c r="M110" t="s">
        <v>7142</v>
      </c>
      <c r="N110" t="s">
        <v>23</v>
      </c>
      <c r="O110" t="s">
        <v>307</v>
      </c>
      <c r="P110" t="s">
        <v>26</v>
      </c>
      <c r="Q110" t="s">
        <v>27</v>
      </c>
      <c r="R110" t="s">
        <v>7143</v>
      </c>
      <c r="S110" t="s">
        <v>7144</v>
      </c>
      <c r="T110" t="s">
        <v>7142</v>
      </c>
    </row>
    <row r="111" spans="1:20" x14ac:dyDescent="0.25">
      <c r="A111" t="s">
        <v>5153</v>
      </c>
      <c r="B111" t="s">
        <v>5154</v>
      </c>
      <c r="C111">
        <v>1</v>
      </c>
      <c r="D111">
        <v>2</v>
      </c>
      <c r="E111" t="s">
        <v>7140</v>
      </c>
      <c r="F111">
        <v>269</v>
      </c>
      <c r="G111">
        <v>0</v>
      </c>
      <c r="H111" t="s">
        <v>1162</v>
      </c>
      <c r="I111" t="s">
        <v>7141</v>
      </c>
      <c r="J111" t="s">
        <v>6271</v>
      </c>
      <c r="K111" t="s">
        <v>23</v>
      </c>
      <c r="L111" t="s">
        <v>24</v>
      </c>
      <c r="M111" t="s">
        <v>7142</v>
      </c>
      <c r="N111" t="s">
        <v>23</v>
      </c>
      <c r="O111" t="s">
        <v>307</v>
      </c>
      <c r="P111" t="s">
        <v>26</v>
      </c>
      <c r="Q111" t="s">
        <v>27</v>
      </c>
      <c r="R111" t="s">
        <v>7143</v>
      </c>
      <c r="S111" t="s">
        <v>7144</v>
      </c>
      <c r="T111" t="s">
        <v>7142</v>
      </c>
    </row>
    <row r="112" spans="1:20" x14ac:dyDescent="0.25">
      <c r="A112" t="s">
        <v>3691</v>
      </c>
      <c r="B112" t="s">
        <v>3692</v>
      </c>
      <c r="C112">
        <v>120</v>
      </c>
      <c r="D112">
        <v>1</v>
      </c>
      <c r="E112" t="s">
        <v>7140</v>
      </c>
      <c r="F112">
        <v>269</v>
      </c>
      <c r="G112">
        <v>0</v>
      </c>
      <c r="H112" t="s">
        <v>1162</v>
      </c>
      <c r="I112" t="s">
        <v>7141</v>
      </c>
      <c r="J112" t="s">
        <v>6271</v>
      </c>
      <c r="K112" t="s">
        <v>23</v>
      </c>
      <c r="L112" t="s">
        <v>24</v>
      </c>
      <c r="M112" t="s">
        <v>7142</v>
      </c>
      <c r="N112" t="s">
        <v>23</v>
      </c>
      <c r="O112" t="s">
        <v>307</v>
      </c>
      <c r="P112" t="s">
        <v>26</v>
      </c>
      <c r="Q112" t="s">
        <v>27</v>
      </c>
      <c r="R112" t="s">
        <v>7143</v>
      </c>
      <c r="S112" t="s">
        <v>7144</v>
      </c>
      <c r="T112" t="s">
        <v>7142</v>
      </c>
    </row>
    <row r="113" spans="1:20" x14ac:dyDescent="0.25">
      <c r="A113" t="s">
        <v>3691</v>
      </c>
      <c r="B113" t="s">
        <v>3692</v>
      </c>
      <c r="C113">
        <v>120</v>
      </c>
      <c r="D113">
        <v>1</v>
      </c>
      <c r="E113" t="s">
        <v>7145</v>
      </c>
      <c r="F113">
        <v>253</v>
      </c>
      <c r="G113">
        <v>0</v>
      </c>
      <c r="H113" t="s">
        <v>1162</v>
      </c>
      <c r="I113" t="s">
        <v>7146</v>
      </c>
      <c r="J113" t="s">
        <v>303</v>
      </c>
      <c r="K113" t="s">
        <v>23</v>
      </c>
      <c r="L113" t="s">
        <v>24</v>
      </c>
      <c r="M113" t="s">
        <v>7147</v>
      </c>
      <c r="N113" t="s">
        <v>23</v>
      </c>
      <c r="O113" t="s">
        <v>32</v>
      </c>
      <c r="P113" t="s">
        <v>26</v>
      </c>
      <c r="Q113" t="s">
        <v>33</v>
      </c>
      <c r="R113" t="s">
        <v>24</v>
      </c>
      <c r="S113" t="s">
        <v>7148</v>
      </c>
      <c r="T113" t="s">
        <v>7147</v>
      </c>
    </row>
    <row r="114" spans="1:20" x14ac:dyDescent="0.25">
      <c r="A114" t="s">
        <v>28</v>
      </c>
      <c r="B114" t="s">
        <v>29</v>
      </c>
      <c r="C114">
        <v>65</v>
      </c>
      <c r="D114">
        <v>2</v>
      </c>
      <c r="E114" t="s">
        <v>7145</v>
      </c>
      <c r="F114">
        <v>253</v>
      </c>
      <c r="G114">
        <v>0</v>
      </c>
      <c r="H114" t="s">
        <v>1162</v>
      </c>
      <c r="I114" t="s">
        <v>7146</v>
      </c>
      <c r="J114" t="s">
        <v>303</v>
      </c>
      <c r="K114" t="s">
        <v>23</v>
      </c>
      <c r="L114" t="s">
        <v>24</v>
      </c>
      <c r="M114" t="s">
        <v>7147</v>
      </c>
      <c r="N114" t="s">
        <v>23</v>
      </c>
      <c r="O114" t="s">
        <v>32</v>
      </c>
      <c r="P114" t="s">
        <v>26</v>
      </c>
      <c r="Q114" t="s">
        <v>33</v>
      </c>
      <c r="R114" t="s">
        <v>24</v>
      </c>
      <c r="S114" t="s">
        <v>7148</v>
      </c>
      <c r="T114" t="s">
        <v>7147</v>
      </c>
    </row>
    <row r="115" spans="1:20" x14ac:dyDescent="0.25">
      <c r="A115" t="s">
        <v>110</v>
      </c>
      <c r="B115" t="s">
        <v>3831</v>
      </c>
      <c r="C115">
        <v>120</v>
      </c>
      <c r="D115">
        <v>1</v>
      </c>
      <c r="E115" t="s">
        <v>7145</v>
      </c>
      <c r="F115">
        <v>253</v>
      </c>
      <c r="G115">
        <v>0</v>
      </c>
      <c r="H115" t="s">
        <v>1162</v>
      </c>
      <c r="I115" t="s">
        <v>7146</v>
      </c>
      <c r="J115" t="s">
        <v>303</v>
      </c>
      <c r="K115" t="s">
        <v>23</v>
      </c>
      <c r="L115" t="s">
        <v>24</v>
      </c>
      <c r="M115" t="s">
        <v>7147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7148</v>
      </c>
      <c r="T115" t="s">
        <v>7147</v>
      </c>
    </row>
    <row r="116" spans="1:20" x14ac:dyDescent="0.25">
      <c r="A116" t="s">
        <v>3691</v>
      </c>
      <c r="B116" t="s">
        <v>3692</v>
      </c>
      <c r="C116">
        <v>120</v>
      </c>
      <c r="D116">
        <v>4</v>
      </c>
      <c r="E116" t="s">
        <v>7149</v>
      </c>
      <c r="F116">
        <v>220</v>
      </c>
      <c r="G116">
        <v>0</v>
      </c>
      <c r="H116" t="s">
        <v>1162</v>
      </c>
      <c r="I116" t="s">
        <v>7150</v>
      </c>
      <c r="J116" t="s">
        <v>331</v>
      </c>
      <c r="K116" t="s">
        <v>23</v>
      </c>
      <c r="L116" t="s">
        <v>24</v>
      </c>
      <c r="M116" t="s">
        <v>7151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7152</v>
      </c>
      <c r="T116" t="s">
        <v>7153</v>
      </c>
    </row>
    <row r="117" spans="1:20" x14ac:dyDescent="0.25">
      <c r="A117" t="s">
        <v>3691</v>
      </c>
      <c r="B117" t="s">
        <v>3692</v>
      </c>
      <c r="C117">
        <v>100</v>
      </c>
      <c r="D117">
        <v>6</v>
      </c>
      <c r="E117" t="s">
        <v>7154</v>
      </c>
      <c r="F117">
        <v>398</v>
      </c>
      <c r="G117">
        <v>0</v>
      </c>
      <c r="H117" t="s">
        <v>1162</v>
      </c>
      <c r="I117" t="s">
        <v>7155</v>
      </c>
      <c r="J117" t="s">
        <v>1253</v>
      </c>
      <c r="K117" t="s">
        <v>23</v>
      </c>
      <c r="L117" t="s">
        <v>24</v>
      </c>
      <c r="M117" t="s">
        <v>7156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7157</v>
      </c>
      <c r="T117" t="s">
        <v>7156</v>
      </c>
    </row>
    <row r="118" spans="1:20" x14ac:dyDescent="0.25">
      <c r="A118" t="s">
        <v>5153</v>
      </c>
      <c r="B118" t="s">
        <v>5154</v>
      </c>
      <c r="C118">
        <v>0</v>
      </c>
      <c r="D118">
        <v>5</v>
      </c>
      <c r="E118" t="s">
        <v>7158</v>
      </c>
      <c r="F118">
        <v>389</v>
      </c>
      <c r="G118">
        <v>64</v>
      </c>
      <c r="H118" t="s">
        <v>1162</v>
      </c>
      <c r="I118" t="s">
        <v>7159</v>
      </c>
      <c r="J118" t="s">
        <v>348</v>
      </c>
      <c r="K118" t="s">
        <v>23</v>
      </c>
      <c r="L118" t="s">
        <v>24</v>
      </c>
      <c r="M118" t="s">
        <v>7160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7161</v>
      </c>
      <c r="T118" t="s">
        <v>7160</v>
      </c>
    </row>
    <row r="119" spans="1:20" x14ac:dyDescent="0.25">
      <c r="A119" t="s">
        <v>139</v>
      </c>
      <c r="B119" t="s">
        <v>112</v>
      </c>
      <c r="C119">
        <v>120</v>
      </c>
      <c r="D119">
        <v>5</v>
      </c>
      <c r="E119" t="s">
        <v>7158</v>
      </c>
      <c r="F119">
        <v>389</v>
      </c>
      <c r="G119">
        <v>64</v>
      </c>
      <c r="H119" t="s">
        <v>1162</v>
      </c>
      <c r="I119" t="s">
        <v>7159</v>
      </c>
      <c r="J119" t="s">
        <v>348</v>
      </c>
      <c r="K119" t="s">
        <v>23</v>
      </c>
      <c r="L119" t="s">
        <v>24</v>
      </c>
      <c r="M119" t="s">
        <v>7160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7161</v>
      </c>
      <c r="T119" t="s">
        <v>7160</v>
      </c>
    </row>
    <row r="120" spans="1:20" x14ac:dyDescent="0.25">
      <c r="A120" t="s">
        <v>3691</v>
      </c>
      <c r="B120" t="s">
        <v>3692</v>
      </c>
      <c r="C120">
        <v>120</v>
      </c>
      <c r="D120">
        <v>2</v>
      </c>
      <c r="E120" t="s">
        <v>7162</v>
      </c>
      <c r="F120">
        <v>116</v>
      </c>
      <c r="G120">
        <v>6</v>
      </c>
      <c r="H120" t="s">
        <v>1162</v>
      </c>
      <c r="I120" t="s">
        <v>7163</v>
      </c>
      <c r="J120" t="s">
        <v>338</v>
      </c>
      <c r="K120" t="s">
        <v>23</v>
      </c>
      <c r="L120" t="s">
        <v>24</v>
      </c>
      <c r="M120" t="s">
        <v>7164</v>
      </c>
      <c r="N120" t="s">
        <v>23</v>
      </c>
      <c r="O120" t="s">
        <v>307</v>
      </c>
      <c r="P120" t="s">
        <v>26</v>
      </c>
      <c r="Q120" t="s">
        <v>27</v>
      </c>
      <c r="R120" t="s">
        <v>7165</v>
      </c>
      <c r="S120" t="s">
        <v>7166</v>
      </c>
      <c r="T120" t="s">
        <v>7167</v>
      </c>
    </row>
    <row r="121" spans="1:20" x14ac:dyDescent="0.25">
      <c r="A121" t="s">
        <v>46</v>
      </c>
      <c r="B121" t="s">
        <v>56</v>
      </c>
      <c r="C121">
        <v>66.333333333333329</v>
      </c>
      <c r="D121">
        <v>3</v>
      </c>
      <c r="E121" t="s">
        <v>7168</v>
      </c>
      <c r="F121">
        <v>196</v>
      </c>
      <c r="G121">
        <v>0</v>
      </c>
      <c r="H121" t="s">
        <v>22</v>
      </c>
      <c r="I121" t="s">
        <v>4363</v>
      </c>
      <c r="J121" t="s">
        <v>7169</v>
      </c>
      <c r="K121" t="s">
        <v>1301</v>
      </c>
      <c r="L121" t="s">
        <v>1289</v>
      </c>
      <c r="M121" t="s">
        <v>7170</v>
      </c>
      <c r="N121" t="s">
        <v>23</v>
      </c>
      <c r="O121" t="s">
        <v>53</v>
      </c>
      <c r="P121" t="s">
        <v>54</v>
      </c>
      <c r="Q121" t="s">
        <v>55</v>
      </c>
      <c r="R121" t="s">
        <v>24</v>
      </c>
      <c r="S121" t="s">
        <v>7171</v>
      </c>
      <c r="T121" t="s">
        <v>7170</v>
      </c>
    </row>
    <row r="122" spans="1:20" x14ac:dyDescent="0.25">
      <c r="A122" t="s">
        <v>5153</v>
      </c>
      <c r="B122" t="s">
        <v>5154</v>
      </c>
      <c r="C122">
        <v>0</v>
      </c>
      <c r="D122">
        <v>1</v>
      </c>
      <c r="E122" t="s">
        <v>7172</v>
      </c>
      <c r="F122">
        <v>145</v>
      </c>
      <c r="G122">
        <v>45</v>
      </c>
      <c r="H122" t="s">
        <v>1162</v>
      </c>
      <c r="I122" t="s">
        <v>7173</v>
      </c>
      <c r="J122" t="s">
        <v>359</v>
      </c>
      <c r="K122" t="s">
        <v>23</v>
      </c>
      <c r="L122" t="s">
        <v>24</v>
      </c>
      <c r="M122" t="s">
        <v>7174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7175</v>
      </c>
      <c r="T122" t="s">
        <v>7174</v>
      </c>
    </row>
    <row r="123" spans="1:20" x14ac:dyDescent="0.25">
      <c r="A123" t="s">
        <v>139</v>
      </c>
      <c r="B123" t="s">
        <v>112</v>
      </c>
      <c r="C123">
        <v>120</v>
      </c>
      <c r="D123">
        <v>1</v>
      </c>
      <c r="E123" t="s">
        <v>7172</v>
      </c>
      <c r="F123">
        <v>145</v>
      </c>
      <c r="G123">
        <v>45</v>
      </c>
      <c r="H123" t="s">
        <v>1162</v>
      </c>
      <c r="I123" t="s">
        <v>7173</v>
      </c>
      <c r="J123" t="s">
        <v>359</v>
      </c>
      <c r="K123" t="s">
        <v>23</v>
      </c>
      <c r="L123" t="s">
        <v>24</v>
      </c>
      <c r="M123" t="s">
        <v>7174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7175</v>
      </c>
      <c r="T123" t="s">
        <v>7174</v>
      </c>
    </row>
    <row r="124" spans="1:20" x14ac:dyDescent="0.25">
      <c r="A124" t="s">
        <v>3691</v>
      </c>
      <c r="B124" t="s">
        <v>3692</v>
      </c>
      <c r="C124">
        <v>120</v>
      </c>
      <c r="D124">
        <v>5</v>
      </c>
      <c r="E124" t="s">
        <v>7176</v>
      </c>
      <c r="F124">
        <v>275</v>
      </c>
      <c r="G124">
        <v>0</v>
      </c>
      <c r="H124" t="s">
        <v>1162</v>
      </c>
      <c r="I124" t="s">
        <v>7177</v>
      </c>
      <c r="J124" t="s">
        <v>329</v>
      </c>
      <c r="K124" t="s">
        <v>23</v>
      </c>
      <c r="L124" t="s">
        <v>24</v>
      </c>
      <c r="M124" t="s">
        <v>7178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7179</v>
      </c>
      <c r="T124" t="s">
        <v>7180</v>
      </c>
    </row>
    <row r="125" spans="1:20" x14ac:dyDescent="0.25">
      <c r="A125" t="s">
        <v>3691</v>
      </c>
      <c r="B125" t="s">
        <v>3692</v>
      </c>
      <c r="C125">
        <v>120</v>
      </c>
      <c r="D125">
        <v>2</v>
      </c>
      <c r="E125" t="s">
        <v>7181</v>
      </c>
      <c r="F125">
        <v>116</v>
      </c>
      <c r="G125">
        <v>6</v>
      </c>
      <c r="H125" t="s">
        <v>1162</v>
      </c>
      <c r="I125" t="s">
        <v>7182</v>
      </c>
      <c r="J125" t="s">
        <v>312</v>
      </c>
      <c r="K125" t="s">
        <v>23</v>
      </c>
      <c r="L125" t="s">
        <v>24</v>
      </c>
      <c r="M125" t="s">
        <v>7183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7184</v>
      </c>
      <c r="T125" t="s">
        <v>7183</v>
      </c>
    </row>
    <row r="126" spans="1:20" x14ac:dyDescent="0.25">
      <c r="A126" t="s">
        <v>3691</v>
      </c>
      <c r="B126" t="s">
        <v>3692</v>
      </c>
      <c r="C126">
        <v>120</v>
      </c>
      <c r="D126">
        <v>3</v>
      </c>
      <c r="E126" t="s">
        <v>7185</v>
      </c>
      <c r="F126">
        <v>165</v>
      </c>
      <c r="G126">
        <v>0</v>
      </c>
      <c r="H126" t="s">
        <v>1162</v>
      </c>
      <c r="I126" t="s">
        <v>7186</v>
      </c>
      <c r="J126" t="s">
        <v>309</v>
      </c>
      <c r="K126" t="s">
        <v>23</v>
      </c>
      <c r="L126" t="s">
        <v>24</v>
      </c>
      <c r="M126" t="s">
        <v>7187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7188</v>
      </c>
      <c r="T126" t="s">
        <v>7187</v>
      </c>
    </row>
    <row r="127" spans="1:20" x14ac:dyDescent="0.25">
      <c r="A127" t="s">
        <v>3691</v>
      </c>
      <c r="B127" t="s">
        <v>3692</v>
      </c>
      <c r="C127">
        <v>120</v>
      </c>
      <c r="D127">
        <v>3</v>
      </c>
      <c r="E127" t="s">
        <v>7189</v>
      </c>
      <c r="F127">
        <v>165</v>
      </c>
      <c r="G127">
        <v>0</v>
      </c>
      <c r="H127" t="s">
        <v>1162</v>
      </c>
      <c r="I127" t="s">
        <v>7190</v>
      </c>
      <c r="J127" t="s">
        <v>313</v>
      </c>
      <c r="K127" t="s">
        <v>23</v>
      </c>
      <c r="L127" t="s">
        <v>24</v>
      </c>
      <c r="M127" t="s">
        <v>7191</v>
      </c>
      <c r="N127" t="s">
        <v>23</v>
      </c>
      <c r="O127" t="s">
        <v>32</v>
      </c>
      <c r="P127" t="s">
        <v>26</v>
      </c>
      <c r="Q127" t="s">
        <v>33</v>
      </c>
      <c r="R127" t="s">
        <v>7192</v>
      </c>
      <c r="S127" t="s">
        <v>7193</v>
      </c>
      <c r="T127" t="s">
        <v>7194</v>
      </c>
    </row>
    <row r="128" spans="1:20" x14ac:dyDescent="0.25">
      <c r="A128" t="s">
        <v>3691</v>
      </c>
      <c r="B128" t="s">
        <v>3692</v>
      </c>
      <c r="C128">
        <v>120</v>
      </c>
      <c r="D128">
        <v>3</v>
      </c>
      <c r="E128" t="s">
        <v>7195</v>
      </c>
      <c r="F128">
        <v>171</v>
      </c>
      <c r="G128">
        <v>6</v>
      </c>
      <c r="H128" t="s">
        <v>1162</v>
      </c>
      <c r="I128" t="s">
        <v>7196</v>
      </c>
      <c r="J128" t="s">
        <v>303</v>
      </c>
      <c r="K128" t="s">
        <v>23</v>
      </c>
      <c r="L128" t="s">
        <v>24</v>
      </c>
      <c r="M128" t="s">
        <v>7197</v>
      </c>
      <c r="N128" t="s">
        <v>23</v>
      </c>
      <c r="O128" t="s">
        <v>32</v>
      </c>
      <c r="P128" t="s">
        <v>26</v>
      </c>
      <c r="Q128" t="s">
        <v>33</v>
      </c>
      <c r="R128" t="s">
        <v>7198</v>
      </c>
      <c r="S128" t="s">
        <v>7199</v>
      </c>
      <c r="T128" t="s">
        <v>7197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3</v>
      </c>
      <c r="E129" t="s">
        <v>7200</v>
      </c>
      <c r="F129">
        <v>259</v>
      </c>
      <c r="G129">
        <v>29</v>
      </c>
      <c r="H129" t="s">
        <v>22</v>
      </c>
      <c r="I129" t="s">
        <v>2766</v>
      </c>
      <c r="J129" t="s">
        <v>7201</v>
      </c>
      <c r="K129" t="s">
        <v>7202</v>
      </c>
      <c r="L129" t="s">
        <v>1293</v>
      </c>
      <c r="M129" t="s">
        <v>7203</v>
      </c>
      <c r="N129" t="s">
        <v>23</v>
      </c>
      <c r="O129" t="s">
        <v>53</v>
      </c>
      <c r="P129" t="s">
        <v>54</v>
      </c>
      <c r="Q129" t="s">
        <v>55</v>
      </c>
      <c r="R129" t="s">
        <v>24</v>
      </c>
      <c r="S129" t="s">
        <v>7204</v>
      </c>
      <c r="T129" t="s">
        <v>7203</v>
      </c>
    </row>
    <row r="130" spans="1:20" x14ac:dyDescent="0.25">
      <c r="A130" t="s">
        <v>854</v>
      </c>
      <c r="B130" t="s">
        <v>855</v>
      </c>
      <c r="C130">
        <v>80</v>
      </c>
      <c r="D130">
        <v>1</v>
      </c>
      <c r="E130" t="s">
        <v>7200</v>
      </c>
      <c r="F130">
        <v>259</v>
      </c>
      <c r="G130">
        <v>29</v>
      </c>
      <c r="H130" t="s">
        <v>22</v>
      </c>
      <c r="I130" t="s">
        <v>2766</v>
      </c>
      <c r="J130" t="s">
        <v>7201</v>
      </c>
      <c r="K130" t="s">
        <v>7202</v>
      </c>
      <c r="L130" t="s">
        <v>1293</v>
      </c>
      <c r="M130" t="s">
        <v>7203</v>
      </c>
      <c r="N130" t="s">
        <v>23</v>
      </c>
      <c r="O130" t="s">
        <v>53</v>
      </c>
      <c r="P130" t="s">
        <v>54</v>
      </c>
      <c r="Q130" t="s">
        <v>55</v>
      </c>
      <c r="R130" t="s">
        <v>24</v>
      </c>
      <c r="S130" t="s">
        <v>7204</v>
      </c>
      <c r="T130" t="s">
        <v>7203</v>
      </c>
    </row>
    <row r="131" spans="1:20" x14ac:dyDescent="0.25">
      <c r="A131" t="s">
        <v>3691</v>
      </c>
      <c r="B131" t="s">
        <v>3692</v>
      </c>
      <c r="C131">
        <v>120</v>
      </c>
      <c r="D131">
        <v>5</v>
      </c>
      <c r="E131" t="s">
        <v>7205</v>
      </c>
      <c r="F131">
        <v>275</v>
      </c>
      <c r="G131">
        <v>0</v>
      </c>
      <c r="H131" t="s">
        <v>1162</v>
      </c>
      <c r="I131" t="s">
        <v>3419</v>
      </c>
      <c r="J131" t="s">
        <v>315</v>
      </c>
      <c r="K131" t="s">
        <v>23</v>
      </c>
      <c r="L131" t="s">
        <v>24</v>
      </c>
      <c r="M131" t="s">
        <v>7206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7207</v>
      </c>
      <c r="T131" t="s">
        <v>7206</v>
      </c>
    </row>
    <row r="132" spans="1:20" x14ac:dyDescent="0.25">
      <c r="A132" t="s">
        <v>3653</v>
      </c>
      <c r="B132" t="s">
        <v>4657</v>
      </c>
      <c r="C132">
        <v>75</v>
      </c>
      <c r="D132">
        <v>3</v>
      </c>
      <c r="E132" t="s">
        <v>7208</v>
      </c>
      <c r="F132">
        <v>225</v>
      </c>
      <c r="G132">
        <v>0</v>
      </c>
      <c r="H132" t="s">
        <v>1247</v>
      </c>
      <c r="I132" t="s">
        <v>7209</v>
      </c>
      <c r="J132" t="s">
        <v>7210</v>
      </c>
      <c r="K132" t="s">
        <v>1185</v>
      </c>
      <c r="L132" t="s">
        <v>7211</v>
      </c>
      <c r="M132" t="s">
        <v>7212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7213</v>
      </c>
      <c r="T132" t="s">
        <v>7212</v>
      </c>
    </row>
    <row r="133" spans="1:20" x14ac:dyDescent="0.25">
      <c r="A133" t="s">
        <v>5153</v>
      </c>
      <c r="B133" t="s">
        <v>5154</v>
      </c>
      <c r="C133">
        <v>0</v>
      </c>
      <c r="D133">
        <v>1</v>
      </c>
      <c r="E133" t="s">
        <v>7214</v>
      </c>
      <c r="F133">
        <v>100</v>
      </c>
      <c r="G133">
        <v>0</v>
      </c>
      <c r="H133" t="s">
        <v>1162</v>
      </c>
      <c r="I133" t="s">
        <v>7215</v>
      </c>
      <c r="J133" t="s">
        <v>1281</v>
      </c>
      <c r="K133" t="s">
        <v>23</v>
      </c>
      <c r="L133" t="s">
        <v>24</v>
      </c>
      <c r="M133" t="s">
        <v>7216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7217</v>
      </c>
      <c r="T133" t="s">
        <v>7216</v>
      </c>
    </row>
    <row r="134" spans="1:20" x14ac:dyDescent="0.25">
      <c r="A134" t="s">
        <v>850</v>
      </c>
      <c r="B134" t="s">
        <v>851</v>
      </c>
      <c r="C134">
        <v>120</v>
      </c>
      <c r="D134">
        <v>1</v>
      </c>
      <c r="E134" t="s">
        <v>7214</v>
      </c>
      <c r="F134">
        <v>100</v>
      </c>
      <c r="G134">
        <v>0</v>
      </c>
      <c r="H134" t="s">
        <v>1162</v>
      </c>
      <c r="I134" t="s">
        <v>7215</v>
      </c>
      <c r="J134" t="s">
        <v>1281</v>
      </c>
      <c r="K134" t="s">
        <v>23</v>
      </c>
      <c r="L134" t="s">
        <v>24</v>
      </c>
      <c r="M134" t="s">
        <v>7216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7217</v>
      </c>
      <c r="T134" t="s">
        <v>7216</v>
      </c>
    </row>
    <row r="135" spans="1:20" x14ac:dyDescent="0.25">
      <c r="A135" t="s">
        <v>3691</v>
      </c>
      <c r="B135" t="s">
        <v>3692</v>
      </c>
      <c r="C135">
        <v>120</v>
      </c>
      <c r="D135">
        <v>3</v>
      </c>
      <c r="E135" t="s">
        <v>7218</v>
      </c>
      <c r="F135">
        <v>165</v>
      </c>
      <c r="G135">
        <v>0</v>
      </c>
      <c r="H135" t="s">
        <v>1162</v>
      </c>
      <c r="I135" t="s">
        <v>6644</v>
      </c>
      <c r="J135" t="s">
        <v>1176</v>
      </c>
      <c r="K135" t="s">
        <v>23</v>
      </c>
      <c r="L135" t="s">
        <v>24</v>
      </c>
      <c r="M135" t="s">
        <v>7219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7220</v>
      </c>
      <c r="T135" t="s">
        <v>7221</v>
      </c>
    </row>
    <row r="136" spans="1:20" x14ac:dyDescent="0.25">
      <c r="A136" t="s">
        <v>115</v>
      </c>
      <c r="B136" t="s">
        <v>116</v>
      </c>
      <c r="C136">
        <v>30</v>
      </c>
      <c r="D136">
        <v>12</v>
      </c>
      <c r="E136" t="s">
        <v>7222</v>
      </c>
      <c r="F136">
        <v>431</v>
      </c>
      <c r="G136">
        <v>91</v>
      </c>
      <c r="H136" t="s">
        <v>47</v>
      </c>
      <c r="I136" t="s">
        <v>2739</v>
      </c>
      <c r="J136" t="s">
        <v>2740</v>
      </c>
      <c r="K136" t="s">
        <v>2741</v>
      </c>
      <c r="L136" t="s">
        <v>2742</v>
      </c>
      <c r="M136" t="s">
        <v>7221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7223</v>
      </c>
      <c r="T136" t="s">
        <v>7219</v>
      </c>
    </row>
    <row r="137" spans="1:20" x14ac:dyDescent="0.25">
      <c r="A137" t="s">
        <v>139</v>
      </c>
      <c r="B137" t="s">
        <v>112</v>
      </c>
      <c r="C137">
        <v>80</v>
      </c>
      <c r="D137">
        <v>1</v>
      </c>
      <c r="E137" t="s">
        <v>7224</v>
      </c>
      <c r="F137">
        <v>260</v>
      </c>
      <c r="G137">
        <v>29</v>
      </c>
      <c r="H137" t="s">
        <v>47</v>
      </c>
      <c r="I137" t="s">
        <v>7225</v>
      </c>
      <c r="J137" t="s">
        <v>7226</v>
      </c>
      <c r="K137" t="s">
        <v>1192</v>
      </c>
      <c r="L137" t="s">
        <v>1279</v>
      </c>
      <c r="M137" t="s">
        <v>7212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7227</v>
      </c>
      <c r="T137" t="s">
        <v>7228</v>
      </c>
    </row>
    <row r="138" spans="1:20" x14ac:dyDescent="0.25">
      <c r="A138" t="s">
        <v>46</v>
      </c>
      <c r="B138" t="s">
        <v>56</v>
      </c>
      <c r="C138">
        <v>80</v>
      </c>
      <c r="D138">
        <v>2</v>
      </c>
      <c r="E138" t="s">
        <v>7224</v>
      </c>
      <c r="F138">
        <v>260</v>
      </c>
      <c r="G138">
        <v>29</v>
      </c>
      <c r="H138" t="s">
        <v>47</v>
      </c>
      <c r="I138" t="s">
        <v>7225</v>
      </c>
      <c r="J138" t="s">
        <v>7226</v>
      </c>
      <c r="K138" t="s">
        <v>1192</v>
      </c>
      <c r="L138" t="s">
        <v>1279</v>
      </c>
      <c r="M138" t="s">
        <v>7212</v>
      </c>
      <c r="N138" t="s">
        <v>23</v>
      </c>
      <c r="O138" t="s">
        <v>63</v>
      </c>
      <c r="P138" t="s">
        <v>54</v>
      </c>
      <c r="Q138" t="s">
        <v>55</v>
      </c>
      <c r="R138" t="s">
        <v>24</v>
      </c>
      <c r="S138" t="s">
        <v>7227</v>
      </c>
      <c r="T138" t="s">
        <v>7228</v>
      </c>
    </row>
    <row r="139" spans="1:20" x14ac:dyDescent="0.25">
      <c r="A139" t="s">
        <v>115</v>
      </c>
      <c r="B139" t="s">
        <v>116</v>
      </c>
      <c r="C139">
        <v>27.5</v>
      </c>
      <c r="D139">
        <v>4</v>
      </c>
      <c r="E139" t="s">
        <v>7229</v>
      </c>
      <c r="F139">
        <v>216</v>
      </c>
      <c r="G139">
        <v>45</v>
      </c>
      <c r="H139" t="s">
        <v>1247</v>
      </c>
      <c r="I139" t="s">
        <v>7230</v>
      </c>
      <c r="J139" t="s">
        <v>7231</v>
      </c>
      <c r="K139" t="s">
        <v>1635</v>
      </c>
      <c r="L139" t="s">
        <v>7232</v>
      </c>
      <c r="M139" t="s">
        <v>7233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7234</v>
      </c>
      <c r="T139" t="s">
        <v>7233</v>
      </c>
    </row>
    <row r="140" spans="1:20" x14ac:dyDescent="0.25">
      <c r="A140" t="s">
        <v>110</v>
      </c>
      <c r="B140" t="s">
        <v>1205</v>
      </c>
      <c r="C140">
        <v>66.333333333333329</v>
      </c>
      <c r="D140">
        <v>3</v>
      </c>
      <c r="E140" t="s">
        <v>7235</v>
      </c>
      <c r="F140">
        <v>289</v>
      </c>
      <c r="G140">
        <v>58</v>
      </c>
      <c r="H140" t="s">
        <v>47</v>
      </c>
      <c r="I140" t="s">
        <v>1316</v>
      </c>
      <c r="J140" t="s">
        <v>7236</v>
      </c>
      <c r="K140" t="s">
        <v>2695</v>
      </c>
      <c r="L140" t="s">
        <v>2027</v>
      </c>
      <c r="M140" t="s">
        <v>7237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7238</v>
      </c>
      <c r="T140" t="s">
        <v>7233</v>
      </c>
    </row>
    <row r="141" spans="1:20" x14ac:dyDescent="0.25">
      <c r="A141" t="s">
        <v>3653</v>
      </c>
      <c r="B141" t="s">
        <v>158</v>
      </c>
      <c r="C141">
        <v>75</v>
      </c>
      <c r="D141">
        <v>1</v>
      </c>
      <c r="E141" t="s">
        <v>7239</v>
      </c>
      <c r="F141">
        <v>92</v>
      </c>
      <c r="G141">
        <v>17</v>
      </c>
      <c r="H141" t="s">
        <v>47</v>
      </c>
      <c r="I141" t="s">
        <v>7240</v>
      </c>
      <c r="J141" t="s">
        <v>7241</v>
      </c>
      <c r="K141" t="s">
        <v>3115</v>
      </c>
      <c r="L141" t="s">
        <v>352</v>
      </c>
      <c r="M141" t="s">
        <v>7242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7243</v>
      </c>
      <c r="T141" t="s">
        <v>7242</v>
      </c>
    </row>
    <row r="142" spans="1:20" x14ac:dyDescent="0.25">
      <c r="A142" t="s">
        <v>30</v>
      </c>
      <c r="B142" t="s">
        <v>31</v>
      </c>
      <c r="C142">
        <v>43</v>
      </c>
      <c r="D142">
        <v>1</v>
      </c>
      <c r="E142" t="s">
        <v>7244</v>
      </c>
      <c r="F142">
        <v>91</v>
      </c>
      <c r="G142">
        <v>3</v>
      </c>
      <c r="H142" t="s">
        <v>47</v>
      </c>
      <c r="I142" t="s">
        <v>7245</v>
      </c>
      <c r="J142" t="s">
        <v>7246</v>
      </c>
      <c r="K142" t="s">
        <v>2698</v>
      </c>
      <c r="L142" t="s">
        <v>1181</v>
      </c>
      <c r="M142" t="s">
        <v>7247</v>
      </c>
      <c r="N142" t="s">
        <v>23</v>
      </c>
      <c r="O142" t="s">
        <v>63</v>
      </c>
      <c r="P142" t="s">
        <v>54</v>
      </c>
      <c r="Q142" t="s">
        <v>55</v>
      </c>
      <c r="R142" t="s">
        <v>24</v>
      </c>
      <c r="S142" t="s">
        <v>7248</v>
      </c>
      <c r="T142" t="s">
        <v>7249</v>
      </c>
    </row>
    <row r="143" spans="1:20" x14ac:dyDescent="0.25">
      <c r="A143" t="s">
        <v>115</v>
      </c>
      <c r="B143" t="s">
        <v>116</v>
      </c>
      <c r="C143">
        <v>45</v>
      </c>
      <c r="D143">
        <v>1</v>
      </c>
      <c r="E143" t="s">
        <v>7244</v>
      </c>
      <c r="F143">
        <v>91</v>
      </c>
      <c r="G143">
        <v>3</v>
      </c>
      <c r="H143" t="s">
        <v>47</v>
      </c>
      <c r="I143" t="s">
        <v>7245</v>
      </c>
      <c r="J143" t="s">
        <v>7246</v>
      </c>
      <c r="K143" t="s">
        <v>2698</v>
      </c>
      <c r="L143" t="s">
        <v>1181</v>
      </c>
      <c r="M143" t="s">
        <v>7247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7248</v>
      </c>
      <c r="T143" t="s">
        <v>7249</v>
      </c>
    </row>
    <row r="144" spans="1:20" x14ac:dyDescent="0.25">
      <c r="A144" t="s">
        <v>20</v>
      </c>
      <c r="B144" t="s">
        <v>21</v>
      </c>
      <c r="C144">
        <v>65</v>
      </c>
      <c r="D144">
        <v>1</v>
      </c>
      <c r="E144" t="s">
        <v>7250</v>
      </c>
      <c r="F144">
        <v>490</v>
      </c>
      <c r="G144">
        <v>0</v>
      </c>
      <c r="H144" t="s">
        <v>1162</v>
      </c>
      <c r="I144" t="s">
        <v>1313</v>
      </c>
      <c r="J144" t="s">
        <v>1175</v>
      </c>
      <c r="K144" t="s">
        <v>23</v>
      </c>
      <c r="L144" t="s">
        <v>24</v>
      </c>
      <c r="M144" t="s">
        <v>7251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7252</v>
      </c>
      <c r="T144" t="s">
        <v>7253</v>
      </c>
    </row>
    <row r="145" spans="1:20" x14ac:dyDescent="0.25">
      <c r="A145" t="s">
        <v>28</v>
      </c>
      <c r="B145" t="s">
        <v>29</v>
      </c>
      <c r="C145">
        <v>65</v>
      </c>
      <c r="D145">
        <v>1</v>
      </c>
      <c r="E145" t="s">
        <v>7250</v>
      </c>
      <c r="F145">
        <v>490</v>
      </c>
      <c r="G145">
        <v>0</v>
      </c>
      <c r="H145" t="s">
        <v>1162</v>
      </c>
      <c r="I145" t="s">
        <v>1313</v>
      </c>
      <c r="J145" t="s">
        <v>1175</v>
      </c>
      <c r="K145" t="s">
        <v>23</v>
      </c>
      <c r="L145" t="s">
        <v>24</v>
      </c>
      <c r="M145" t="s">
        <v>7251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7252</v>
      </c>
      <c r="T145" t="s">
        <v>7253</v>
      </c>
    </row>
    <row r="146" spans="1:20" x14ac:dyDescent="0.25">
      <c r="A146" t="s">
        <v>30</v>
      </c>
      <c r="B146" t="s">
        <v>31</v>
      </c>
      <c r="C146">
        <v>65</v>
      </c>
      <c r="D146">
        <v>8</v>
      </c>
      <c r="E146" t="s">
        <v>7250</v>
      </c>
      <c r="F146">
        <v>490</v>
      </c>
      <c r="G146">
        <v>0</v>
      </c>
      <c r="H146" t="s">
        <v>1162</v>
      </c>
      <c r="I146" t="s">
        <v>1313</v>
      </c>
      <c r="J146" t="s">
        <v>1175</v>
      </c>
      <c r="K146" t="s">
        <v>23</v>
      </c>
      <c r="L146" t="s">
        <v>24</v>
      </c>
      <c r="M146" t="s">
        <v>7251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7252</v>
      </c>
      <c r="T146" t="s">
        <v>7253</v>
      </c>
    </row>
    <row r="147" spans="1:20" x14ac:dyDescent="0.25">
      <c r="A147" t="s">
        <v>110</v>
      </c>
      <c r="B147" t="s">
        <v>1205</v>
      </c>
      <c r="C147">
        <v>66.333333333333329</v>
      </c>
      <c r="D147">
        <v>3</v>
      </c>
      <c r="E147" t="s">
        <v>7254</v>
      </c>
      <c r="F147">
        <v>220.75</v>
      </c>
      <c r="G147">
        <v>7</v>
      </c>
      <c r="H147" t="s">
        <v>684</v>
      </c>
      <c r="I147" t="s">
        <v>7255</v>
      </c>
      <c r="J147" t="s">
        <v>7256</v>
      </c>
      <c r="K147" t="s">
        <v>1224</v>
      </c>
      <c r="L147" t="s">
        <v>7257</v>
      </c>
      <c r="M147" t="s">
        <v>7258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7259</v>
      </c>
      <c r="T147" t="s">
        <v>7258</v>
      </c>
    </row>
    <row r="148" spans="1:20" x14ac:dyDescent="0.25">
      <c r="A148" t="s">
        <v>279</v>
      </c>
      <c r="B148" t="s">
        <v>285</v>
      </c>
      <c r="C148">
        <v>162</v>
      </c>
      <c r="D148">
        <v>1</v>
      </c>
      <c r="E148" t="s">
        <v>7260</v>
      </c>
      <c r="F148">
        <v>199</v>
      </c>
      <c r="G148">
        <v>0</v>
      </c>
      <c r="H148" t="s">
        <v>1162</v>
      </c>
      <c r="I148" t="s">
        <v>7261</v>
      </c>
      <c r="J148" t="s">
        <v>309</v>
      </c>
      <c r="K148" t="s">
        <v>23</v>
      </c>
      <c r="L148" t="s">
        <v>24</v>
      </c>
      <c r="M148" t="s">
        <v>7262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7263</v>
      </c>
      <c r="T148" t="s">
        <v>7264</v>
      </c>
    </row>
    <row r="149" spans="1:20" x14ac:dyDescent="0.25">
      <c r="A149" t="s">
        <v>139</v>
      </c>
      <c r="B149" t="s">
        <v>112</v>
      </c>
      <c r="C149">
        <v>117</v>
      </c>
      <c r="D149">
        <v>1</v>
      </c>
      <c r="E149" t="s">
        <v>7260</v>
      </c>
      <c r="F149">
        <v>199</v>
      </c>
      <c r="G149">
        <v>0</v>
      </c>
      <c r="H149" t="s">
        <v>1162</v>
      </c>
      <c r="I149" t="s">
        <v>7261</v>
      </c>
      <c r="J149" t="s">
        <v>309</v>
      </c>
      <c r="K149" t="s">
        <v>23</v>
      </c>
      <c r="L149" t="s">
        <v>24</v>
      </c>
      <c r="M149" t="s">
        <v>7262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7263</v>
      </c>
      <c r="T149" t="s">
        <v>7264</v>
      </c>
    </row>
    <row r="150" spans="1:20" x14ac:dyDescent="0.25">
      <c r="A150" t="s">
        <v>115</v>
      </c>
      <c r="B150" t="s">
        <v>116</v>
      </c>
      <c r="C150">
        <v>35</v>
      </c>
      <c r="D150">
        <v>8</v>
      </c>
      <c r="E150" t="s">
        <v>7265</v>
      </c>
      <c r="F150">
        <v>347</v>
      </c>
      <c r="G150">
        <v>29</v>
      </c>
      <c r="H150" t="s">
        <v>47</v>
      </c>
      <c r="I150" t="s">
        <v>3850</v>
      </c>
      <c r="J150" t="s">
        <v>3851</v>
      </c>
      <c r="K150" t="s">
        <v>3852</v>
      </c>
      <c r="L150" t="s">
        <v>2699</v>
      </c>
      <c r="M150" t="s">
        <v>7266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7267</v>
      </c>
      <c r="T150" t="s">
        <v>7101</v>
      </c>
    </row>
    <row r="151" spans="1:20" x14ac:dyDescent="0.25">
      <c r="A151" t="s">
        <v>46</v>
      </c>
      <c r="B151" t="s">
        <v>56</v>
      </c>
      <c r="C151">
        <v>120</v>
      </c>
      <c r="D151">
        <v>1</v>
      </c>
      <c r="E151" t="s">
        <v>7268</v>
      </c>
      <c r="F151">
        <v>85</v>
      </c>
      <c r="G151">
        <v>6</v>
      </c>
      <c r="H151" t="s">
        <v>1162</v>
      </c>
      <c r="I151" t="s">
        <v>7269</v>
      </c>
      <c r="J151" t="s">
        <v>329</v>
      </c>
      <c r="K151" t="s">
        <v>23</v>
      </c>
      <c r="L151" t="s">
        <v>24</v>
      </c>
      <c r="M151" t="s">
        <v>7270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7271</v>
      </c>
      <c r="T151" t="s">
        <v>7272</v>
      </c>
    </row>
    <row r="152" spans="1:20" x14ac:dyDescent="0.25">
      <c r="A152" t="s">
        <v>5153</v>
      </c>
      <c r="B152" t="s">
        <v>5154</v>
      </c>
      <c r="C152">
        <v>0</v>
      </c>
      <c r="D152">
        <v>1</v>
      </c>
      <c r="E152" t="s">
        <v>7273</v>
      </c>
      <c r="F152">
        <v>145</v>
      </c>
      <c r="G152">
        <v>45</v>
      </c>
      <c r="H152" t="s">
        <v>1162</v>
      </c>
      <c r="I152" t="s">
        <v>7274</v>
      </c>
      <c r="J152" t="s">
        <v>363</v>
      </c>
      <c r="K152" t="s">
        <v>23</v>
      </c>
      <c r="L152" t="s">
        <v>24</v>
      </c>
      <c r="M152" t="s">
        <v>7275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7276</v>
      </c>
      <c r="T152" t="s">
        <v>7275</v>
      </c>
    </row>
    <row r="153" spans="1:20" x14ac:dyDescent="0.25">
      <c r="A153" t="s">
        <v>139</v>
      </c>
      <c r="B153" t="s">
        <v>112</v>
      </c>
      <c r="C153">
        <v>120</v>
      </c>
      <c r="D153">
        <v>1</v>
      </c>
      <c r="E153" t="s">
        <v>7273</v>
      </c>
      <c r="F153">
        <v>145</v>
      </c>
      <c r="G153">
        <v>45</v>
      </c>
      <c r="H153" t="s">
        <v>1162</v>
      </c>
      <c r="I153" t="s">
        <v>7274</v>
      </c>
      <c r="J153" t="s">
        <v>363</v>
      </c>
      <c r="K153" t="s">
        <v>23</v>
      </c>
      <c r="L153" t="s">
        <v>24</v>
      </c>
      <c r="M153" t="s">
        <v>7275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7276</v>
      </c>
      <c r="T153" t="s">
        <v>7275</v>
      </c>
    </row>
    <row r="154" spans="1:20" x14ac:dyDescent="0.25">
      <c r="A154" t="s">
        <v>139</v>
      </c>
      <c r="B154" t="s">
        <v>112</v>
      </c>
      <c r="C154">
        <v>83.333333333333329</v>
      </c>
      <c r="D154">
        <v>6</v>
      </c>
      <c r="E154" t="s">
        <v>7277</v>
      </c>
      <c r="F154">
        <v>589.20000000000005</v>
      </c>
      <c r="G154">
        <v>0</v>
      </c>
      <c r="H154" t="s">
        <v>1162</v>
      </c>
      <c r="I154" t="s">
        <v>7278</v>
      </c>
      <c r="J154" t="s">
        <v>61</v>
      </c>
      <c r="K154" t="s">
        <v>23</v>
      </c>
      <c r="L154" t="s">
        <v>24</v>
      </c>
      <c r="M154" t="s">
        <v>7279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7280</v>
      </c>
      <c r="T154" t="s">
        <v>7281</v>
      </c>
    </row>
    <row r="155" spans="1:20" x14ac:dyDescent="0.25">
      <c r="A155" t="s">
        <v>139</v>
      </c>
      <c r="B155" t="s">
        <v>112</v>
      </c>
      <c r="C155">
        <v>120</v>
      </c>
      <c r="D155">
        <v>2</v>
      </c>
      <c r="E155" t="s">
        <v>7277</v>
      </c>
      <c r="F155">
        <v>589.20000000000005</v>
      </c>
      <c r="G155">
        <v>0</v>
      </c>
      <c r="H155" t="s">
        <v>1162</v>
      </c>
      <c r="I155" t="s">
        <v>7278</v>
      </c>
      <c r="J155" t="s">
        <v>61</v>
      </c>
      <c r="K155" t="s">
        <v>23</v>
      </c>
      <c r="L155" t="s">
        <v>24</v>
      </c>
      <c r="M155" t="s">
        <v>7279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7280</v>
      </c>
      <c r="T155" t="s">
        <v>7281</v>
      </c>
    </row>
    <row r="156" spans="1:20" x14ac:dyDescent="0.25">
      <c r="A156" t="s">
        <v>30</v>
      </c>
      <c r="B156" t="s">
        <v>31</v>
      </c>
      <c r="C156">
        <v>45</v>
      </c>
      <c r="D156">
        <v>2</v>
      </c>
      <c r="E156" t="s">
        <v>7282</v>
      </c>
      <c r="F156">
        <v>90</v>
      </c>
      <c r="G156">
        <v>0</v>
      </c>
      <c r="H156" t="s">
        <v>47</v>
      </c>
      <c r="I156" t="s">
        <v>5885</v>
      </c>
      <c r="J156" t="s">
        <v>7283</v>
      </c>
      <c r="K156" t="s">
        <v>1230</v>
      </c>
      <c r="L156" t="s">
        <v>5841</v>
      </c>
      <c r="M156" t="s">
        <v>7281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7284</v>
      </c>
      <c r="T156" t="s">
        <v>7281</v>
      </c>
    </row>
    <row r="157" spans="1:20" x14ac:dyDescent="0.25">
      <c r="A157" t="s">
        <v>115</v>
      </c>
      <c r="B157" t="s">
        <v>116</v>
      </c>
      <c r="C157">
        <v>27.5</v>
      </c>
      <c r="D157">
        <v>4</v>
      </c>
      <c r="E157" t="s">
        <v>7285</v>
      </c>
      <c r="F157">
        <v>148</v>
      </c>
      <c r="G157">
        <v>7</v>
      </c>
      <c r="H157" t="s">
        <v>1247</v>
      </c>
      <c r="I157" t="s">
        <v>7286</v>
      </c>
      <c r="J157" t="s">
        <v>7287</v>
      </c>
      <c r="K157" t="s">
        <v>2398</v>
      </c>
      <c r="L157" t="s">
        <v>7288</v>
      </c>
      <c r="M157" t="s">
        <v>7289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7290</v>
      </c>
      <c r="T157" t="s">
        <v>7289</v>
      </c>
    </row>
    <row r="158" spans="1:20" x14ac:dyDescent="0.25">
      <c r="A158" t="s">
        <v>5153</v>
      </c>
      <c r="B158" t="s">
        <v>5154</v>
      </c>
      <c r="C158">
        <v>0</v>
      </c>
      <c r="D158">
        <v>1</v>
      </c>
      <c r="E158" t="s">
        <v>7291</v>
      </c>
      <c r="F158">
        <v>100</v>
      </c>
      <c r="G158">
        <v>0</v>
      </c>
      <c r="H158" t="s">
        <v>1162</v>
      </c>
      <c r="I158" t="s">
        <v>7292</v>
      </c>
      <c r="J158" t="s">
        <v>342</v>
      </c>
      <c r="K158" t="s">
        <v>23</v>
      </c>
      <c r="L158" t="s">
        <v>24</v>
      </c>
      <c r="M158" t="s">
        <v>7293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7294</v>
      </c>
      <c r="T158" t="s">
        <v>7293</v>
      </c>
    </row>
    <row r="159" spans="1:20" x14ac:dyDescent="0.25">
      <c r="A159" t="s">
        <v>110</v>
      </c>
      <c r="B159" t="s">
        <v>146</v>
      </c>
      <c r="C159">
        <v>120</v>
      </c>
      <c r="D159">
        <v>1</v>
      </c>
      <c r="E159" t="s">
        <v>7291</v>
      </c>
      <c r="F159">
        <v>100</v>
      </c>
      <c r="G159">
        <v>0</v>
      </c>
      <c r="H159" t="s">
        <v>1162</v>
      </c>
      <c r="I159" t="s">
        <v>7292</v>
      </c>
      <c r="J159" t="s">
        <v>342</v>
      </c>
      <c r="K159" t="s">
        <v>23</v>
      </c>
      <c r="L159" t="s">
        <v>24</v>
      </c>
      <c r="M159" t="s">
        <v>7293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7294</v>
      </c>
      <c r="T159" t="s">
        <v>7293</v>
      </c>
    </row>
    <row r="160" spans="1:20" x14ac:dyDescent="0.25">
      <c r="A160" t="s">
        <v>110</v>
      </c>
      <c r="B160" t="s">
        <v>1205</v>
      </c>
      <c r="C160">
        <v>66.333333333333329</v>
      </c>
      <c r="D160">
        <v>3</v>
      </c>
      <c r="E160" t="s">
        <v>7295</v>
      </c>
      <c r="F160">
        <v>180.5</v>
      </c>
      <c r="G160">
        <v>7</v>
      </c>
      <c r="H160" t="s">
        <v>684</v>
      </c>
      <c r="I160" t="s">
        <v>7296</v>
      </c>
      <c r="J160" t="s">
        <v>7297</v>
      </c>
      <c r="K160" t="s">
        <v>4853</v>
      </c>
      <c r="L160" t="s">
        <v>7298</v>
      </c>
      <c r="M160" t="s">
        <v>7299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7300</v>
      </c>
      <c r="T160" t="s">
        <v>7299</v>
      </c>
    </row>
    <row r="161" spans="1:20" x14ac:dyDescent="0.25">
      <c r="A161" t="s">
        <v>46</v>
      </c>
      <c r="B161" t="s">
        <v>56</v>
      </c>
      <c r="C161">
        <v>69.900000000000006</v>
      </c>
      <c r="D161">
        <v>10</v>
      </c>
      <c r="E161" t="s">
        <v>7301</v>
      </c>
      <c r="F161">
        <v>2524</v>
      </c>
      <c r="G161">
        <v>134</v>
      </c>
      <c r="H161" t="s">
        <v>47</v>
      </c>
      <c r="I161" t="s">
        <v>2965</v>
      </c>
      <c r="J161" t="s">
        <v>2966</v>
      </c>
      <c r="K161" t="s">
        <v>2961</v>
      </c>
      <c r="L161" t="s">
        <v>2967</v>
      </c>
      <c r="M161" t="s">
        <v>7302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7303</v>
      </c>
      <c r="T161" t="s">
        <v>7302</v>
      </c>
    </row>
    <row r="162" spans="1:20" x14ac:dyDescent="0.25">
      <c r="A162" t="s">
        <v>46</v>
      </c>
      <c r="B162" t="s">
        <v>56</v>
      </c>
      <c r="C162">
        <v>69.900000000000006</v>
      </c>
      <c r="D162">
        <v>10</v>
      </c>
      <c r="E162" t="s">
        <v>7301</v>
      </c>
      <c r="F162">
        <v>2524</v>
      </c>
      <c r="G162">
        <v>134</v>
      </c>
      <c r="H162" t="s">
        <v>47</v>
      </c>
      <c r="I162" t="s">
        <v>2965</v>
      </c>
      <c r="J162" t="s">
        <v>2966</v>
      </c>
      <c r="K162" t="s">
        <v>2961</v>
      </c>
      <c r="L162" t="s">
        <v>2967</v>
      </c>
      <c r="M162" t="s">
        <v>7302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7303</v>
      </c>
      <c r="T162" t="s">
        <v>7302</v>
      </c>
    </row>
    <row r="163" spans="1:20" x14ac:dyDescent="0.25">
      <c r="A163" t="s">
        <v>46</v>
      </c>
      <c r="B163" t="s">
        <v>56</v>
      </c>
      <c r="C163">
        <v>69.900000000000006</v>
      </c>
      <c r="D163">
        <v>10</v>
      </c>
      <c r="E163" t="s">
        <v>7301</v>
      </c>
      <c r="F163">
        <v>2524</v>
      </c>
      <c r="G163">
        <v>134</v>
      </c>
      <c r="H163" t="s">
        <v>47</v>
      </c>
      <c r="I163" t="s">
        <v>2965</v>
      </c>
      <c r="J163" t="s">
        <v>2966</v>
      </c>
      <c r="K163" t="s">
        <v>2961</v>
      </c>
      <c r="L163" t="s">
        <v>2967</v>
      </c>
      <c r="M163" t="s">
        <v>7302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7303</v>
      </c>
      <c r="T163" t="s">
        <v>7302</v>
      </c>
    </row>
    <row r="164" spans="1:20" x14ac:dyDescent="0.25">
      <c r="A164" t="s">
        <v>5153</v>
      </c>
      <c r="B164" t="s">
        <v>5154</v>
      </c>
      <c r="C164">
        <v>0</v>
      </c>
      <c r="D164">
        <v>1</v>
      </c>
      <c r="E164" t="s">
        <v>7304</v>
      </c>
      <c r="F164">
        <v>145</v>
      </c>
      <c r="G164">
        <v>45</v>
      </c>
      <c r="H164" t="s">
        <v>1162</v>
      </c>
      <c r="I164" t="s">
        <v>7305</v>
      </c>
      <c r="J164" t="s">
        <v>306</v>
      </c>
      <c r="K164" t="s">
        <v>23</v>
      </c>
      <c r="L164" t="s">
        <v>24</v>
      </c>
      <c r="M164" t="s">
        <v>7306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7307</v>
      </c>
      <c r="T164" t="s">
        <v>7306</v>
      </c>
    </row>
    <row r="165" spans="1:20" x14ac:dyDescent="0.25">
      <c r="A165" t="s">
        <v>110</v>
      </c>
      <c r="B165" t="s">
        <v>146</v>
      </c>
      <c r="C165">
        <v>120</v>
      </c>
      <c r="D165">
        <v>1</v>
      </c>
      <c r="E165" t="s">
        <v>7304</v>
      </c>
      <c r="F165">
        <v>145</v>
      </c>
      <c r="G165">
        <v>45</v>
      </c>
      <c r="H165" t="s">
        <v>1162</v>
      </c>
      <c r="I165" t="s">
        <v>7305</v>
      </c>
      <c r="J165" t="s">
        <v>306</v>
      </c>
      <c r="K165" t="s">
        <v>23</v>
      </c>
      <c r="L165" t="s">
        <v>24</v>
      </c>
      <c r="M165" t="s">
        <v>7306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7307</v>
      </c>
      <c r="T165" t="s">
        <v>7306</v>
      </c>
    </row>
    <row r="166" spans="1:20" x14ac:dyDescent="0.25">
      <c r="A166" t="s">
        <v>278</v>
      </c>
      <c r="B166" t="s">
        <v>284</v>
      </c>
      <c r="C166">
        <v>139</v>
      </c>
      <c r="D166">
        <v>1</v>
      </c>
      <c r="E166" t="s">
        <v>7308</v>
      </c>
      <c r="F166">
        <v>126</v>
      </c>
      <c r="G166">
        <v>6</v>
      </c>
      <c r="H166" t="s">
        <v>1162</v>
      </c>
      <c r="I166" t="s">
        <v>7309</v>
      </c>
      <c r="J166" t="s">
        <v>310</v>
      </c>
      <c r="K166" t="s">
        <v>23</v>
      </c>
      <c r="L166" t="s">
        <v>24</v>
      </c>
      <c r="M166" t="s">
        <v>7310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7311</v>
      </c>
      <c r="T166" t="s">
        <v>7310</v>
      </c>
    </row>
    <row r="167" spans="1:20" x14ac:dyDescent="0.25">
      <c r="A167" t="s">
        <v>46</v>
      </c>
      <c r="B167" t="s">
        <v>56</v>
      </c>
      <c r="C167">
        <v>76.666666666666671</v>
      </c>
      <c r="D167">
        <v>3</v>
      </c>
      <c r="E167" t="s">
        <v>7312</v>
      </c>
      <c r="F167">
        <v>266</v>
      </c>
      <c r="G167">
        <v>45</v>
      </c>
      <c r="H167" t="s">
        <v>47</v>
      </c>
      <c r="I167" t="s">
        <v>7313</v>
      </c>
      <c r="J167" t="s">
        <v>7314</v>
      </c>
      <c r="K167" t="s">
        <v>6670</v>
      </c>
      <c r="L167" t="s">
        <v>4126</v>
      </c>
      <c r="M167" t="s">
        <v>7315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7316</v>
      </c>
      <c r="T167" t="s">
        <v>7317</v>
      </c>
    </row>
    <row r="168" spans="1:20" x14ac:dyDescent="0.25">
      <c r="A168" t="s">
        <v>46</v>
      </c>
      <c r="B168" t="s">
        <v>56</v>
      </c>
      <c r="C168">
        <v>66.333333333333329</v>
      </c>
      <c r="D168">
        <v>3</v>
      </c>
      <c r="E168" t="s">
        <v>7318</v>
      </c>
      <c r="F168">
        <v>243</v>
      </c>
      <c r="G168">
        <v>45</v>
      </c>
      <c r="H168" t="s">
        <v>22</v>
      </c>
      <c r="I168" t="s">
        <v>7319</v>
      </c>
      <c r="J168" t="s">
        <v>7320</v>
      </c>
      <c r="K168" t="s">
        <v>1230</v>
      </c>
      <c r="L168" t="s">
        <v>1233</v>
      </c>
      <c r="M168" t="s">
        <v>7321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7322</v>
      </c>
      <c r="T168" t="s">
        <v>7323</v>
      </c>
    </row>
    <row r="169" spans="1:20" x14ac:dyDescent="0.25">
      <c r="A169" t="s">
        <v>46</v>
      </c>
      <c r="B169" t="s">
        <v>56</v>
      </c>
      <c r="C169">
        <v>66.333333333333329</v>
      </c>
      <c r="D169">
        <v>3</v>
      </c>
      <c r="E169" t="s">
        <v>7324</v>
      </c>
      <c r="F169">
        <v>227</v>
      </c>
      <c r="G169">
        <v>29</v>
      </c>
      <c r="H169" t="s">
        <v>22</v>
      </c>
      <c r="I169" t="s">
        <v>1294</v>
      </c>
      <c r="J169" t="s">
        <v>1295</v>
      </c>
      <c r="K169" t="s">
        <v>1296</v>
      </c>
      <c r="L169" t="s">
        <v>1297</v>
      </c>
      <c r="M169" t="s">
        <v>7325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7326</v>
      </c>
      <c r="T169" t="s">
        <v>7327</v>
      </c>
    </row>
    <row r="170" spans="1:20" x14ac:dyDescent="0.25">
      <c r="A170" t="s">
        <v>46</v>
      </c>
      <c r="B170" t="s">
        <v>56</v>
      </c>
      <c r="C170">
        <v>66.333333333333329</v>
      </c>
      <c r="D170">
        <v>3</v>
      </c>
      <c r="E170" t="s">
        <v>7328</v>
      </c>
      <c r="F170">
        <v>227</v>
      </c>
      <c r="G170">
        <v>29</v>
      </c>
      <c r="H170" t="s">
        <v>22</v>
      </c>
      <c r="I170" t="s">
        <v>1294</v>
      </c>
      <c r="J170" t="s">
        <v>1295</v>
      </c>
      <c r="K170" t="s">
        <v>1296</v>
      </c>
      <c r="L170" t="s">
        <v>1297</v>
      </c>
      <c r="M170" t="s">
        <v>7329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7330</v>
      </c>
      <c r="T170" t="s">
        <v>7331</v>
      </c>
    </row>
    <row r="171" spans="1:20" x14ac:dyDescent="0.25">
      <c r="A171" t="s">
        <v>46</v>
      </c>
      <c r="B171" t="s">
        <v>56</v>
      </c>
      <c r="C171">
        <v>66.333333333333329</v>
      </c>
      <c r="D171">
        <v>3</v>
      </c>
      <c r="E171" t="s">
        <v>7332</v>
      </c>
      <c r="F171">
        <v>227</v>
      </c>
      <c r="G171">
        <v>29</v>
      </c>
      <c r="H171" t="s">
        <v>22</v>
      </c>
      <c r="I171" t="s">
        <v>1294</v>
      </c>
      <c r="J171" t="s">
        <v>2979</v>
      </c>
      <c r="K171" t="s">
        <v>1296</v>
      </c>
      <c r="L171" t="s">
        <v>352</v>
      </c>
      <c r="M171" t="s">
        <v>7333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7334</v>
      </c>
      <c r="T171" t="s">
        <v>7335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3</v>
      </c>
      <c r="E172" t="s">
        <v>7336</v>
      </c>
      <c r="F172">
        <v>227</v>
      </c>
      <c r="G172">
        <v>29</v>
      </c>
      <c r="H172" t="s">
        <v>22</v>
      </c>
      <c r="I172" t="s">
        <v>2036</v>
      </c>
      <c r="J172" t="s">
        <v>2037</v>
      </c>
      <c r="K172" t="s">
        <v>1296</v>
      </c>
      <c r="L172" t="s">
        <v>349</v>
      </c>
      <c r="M172" t="s">
        <v>7337</v>
      </c>
      <c r="N172" t="s">
        <v>23</v>
      </c>
      <c r="O172" t="s">
        <v>63</v>
      </c>
      <c r="P172" t="s">
        <v>54</v>
      </c>
      <c r="Q172" t="s">
        <v>55</v>
      </c>
      <c r="R172" t="s">
        <v>24</v>
      </c>
      <c r="S172" t="s">
        <v>7338</v>
      </c>
      <c r="T172" t="s">
        <v>7339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302"/>
  <sheetViews>
    <sheetView zoomScale="70" zoomScaleNormal="70" workbookViewId="0">
      <pane xSplit="2" ySplit="1" topLeftCell="T26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285" sqref="U1:W28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66.333333333333329</v>
      </c>
      <c r="D2">
        <v>12</v>
      </c>
      <c r="E2" t="s">
        <v>7340</v>
      </c>
      <c r="F2">
        <v>880</v>
      </c>
      <c r="G2">
        <v>0</v>
      </c>
      <c r="H2" t="s">
        <v>1162</v>
      </c>
      <c r="I2" t="s">
        <v>7341</v>
      </c>
      <c r="J2" t="s">
        <v>306</v>
      </c>
      <c r="K2" t="s">
        <v>23</v>
      </c>
      <c r="L2" t="s">
        <v>24</v>
      </c>
      <c r="M2" t="s">
        <v>7342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7343</v>
      </c>
      <c r="T2" t="s">
        <v>7342</v>
      </c>
      <c r="U2" s="52" t="s">
        <v>3691</v>
      </c>
      <c r="V2">
        <v>322</v>
      </c>
    </row>
    <row r="3" spans="1:22" x14ac:dyDescent="0.25">
      <c r="A3" t="s">
        <v>139</v>
      </c>
      <c r="B3" t="s">
        <v>112</v>
      </c>
      <c r="C3">
        <v>66</v>
      </c>
      <c r="D3">
        <v>1</v>
      </c>
      <c r="E3" t="s">
        <v>7344</v>
      </c>
      <c r="F3">
        <v>272</v>
      </c>
      <c r="G3">
        <v>41</v>
      </c>
      <c r="H3" t="s">
        <v>47</v>
      </c>
      <c r="I3" t="s">
        <v>7345</v>
      </c>
      <c r="J3" t="s">
        <v>7346</v>
      </c>
      <c r="K3" t="s">
        <v>4853</v>
      </c>
      <c r="L3" t="s">
        <v>7347</v>
      </c>
      <c r="M3" t="s">
        <v>7348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7349</v>
      </c>
      <c r="T3" t="s">
        <v>7348</v>
      </c>
      <c r="U3" s="53" t="s">
        <v>3692</v>
      </c>
      <c r="V3">
        <v>319</v>
      </c>
    </row>
    <row r="4" spans="1:22" x14ac:dyDescent="0.25">
      <c r="A4" t="s">
        <v>110</v>
      </c>
      <c r="B4" t="s">
        <v>1205</v>
      </c>
      <c r="C4">
        <v>66</v>
      </c>
      <c r="D4">
        <v>1</v>
      </c>
      <c r="E4" t="s">
        <v>7344</v>
      </c>
      <c r="F4">
        <v>272</v>
      </c>
      <c r="G4">
        <v>41</v>
      </c>
      <c r="H4" t="s">
        <v>47</v>
      </c>
      <c r="I4" t="s">
        <v>7345</v>
      </c>
      <c r="J4" t="s">
        <v>7346</v>
      </c>
      <c r="K4" t="s">
        <v>4853</v>
      </c>
      <c r="L4" t="s">
        <v>7347</v>
      </c>
      <c r="M4" t="s">
        <v>7348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7349</v>
      </c>
      <c r="T4" t="s">
        <v>7348</v>
      </c>
      <c r="U4" s="53" t="s">
        <v>8103</v>
      </c>
      <c r="V4">
        <v>3</v>
      </c>
    </row>
    <row r="5" spans="1:22" x14ac:dyDescent="0.25">
      <c r="A5" t="s">
        <v>46</v>
      </c>
      <c r="B5" t="s">
        <v>56</v>
      </c>
      <c r="C5">
        <v>67</v>
      </c>
      <c r="D5">
        <v>1</v>
      </c>
      <c r="E5" t="s">
        <v>7344</v>
      </c>
      <c r="F5">
        <v>272</v>
      </c>
      <c r="G5">
        <v>41</v>
      </c>
      <c r="H5" t="s">
        <v>47</v>
      </c>
      <c r="I5" t="s">
        <v>7345</v>
      </c>
      <c r="J5" t="s">
        <v>7346</v>
      </c>
      <c r="K5" t="s">
        <v>4853</v>
      </c>
      <c r="L5" t="s">
        <v>7347</v>
      </c>
      <c r="M5" t="s">
        <v>7348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7349</v>
      </c>
      <c r="T5" t="s">
        <v>7348</v>
      </c>
      <c r="U5" s="52" t="s">
        <v>186</v>
      </c>
      <c r="V5">
        <v>32</v>
      </c>
    </row>
    <row r="6" spans="1:22" x14ac:dyDescent="0.25">
      <c r="A6" t="s">
        <v>46</v>
      </c>
      <c r="B6" t="s">
        <v>56</v>
      </c>
      <c r="C6">
        <v>69.900000000000006</v>
      </c>
      <c r="D6">
        <v>10</v>
      </c>
      <c r="E6" t="s">
        <v>7350</v>
      </c>
      <c r="F6">
        <v>1565.66</v>
      </c>
      <c r="G6">
        <v>114.78</v>
      </c>
      <c r="H6" t="s">
        <v>47</v>
      </c>
      <c r="I6" t="s">
        <v>7351</v>
      </c>
      <c r="J6" t="s">
        <v>7352</v>
      </c>
      <c r="K6" t="s">
        <v>7353</v>
      </c>
      <c r="L6" t="s">
        <v>7354</v>
      </c>
      <c r="M6" t="s">
        <v>7355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7356</v>
      </c>
      <c r="T6" t="s">
        <v>7355</v>
      </c>
      <c r="U6" s="53" t="s">
        <v>187</v>
      </c>
      <c r="V6">
        <v>32</v>
      </c>
    </row>
    <row r="7" spans="1:22" x14ac:dyDescent="0.25">
      <c r="A7" t="s">
        <v>46</v>
      </c>
      <c r="B7" t="s">
        <v>56</v>
      </c>
      <c r="C7">
        <v>69.900000000000006</v>
      </c>
      <c r="D7">
        <v>10</v>
      </c>
      <c r="E7" t="s">
        <v>7350</v>
      </c>
      <c r="F7">
        <v>1565.66</v>
      </c>
      <c r="G7">
        <v>114.78</v>
      </c>
      <c r="H7" t="s">
        <v>47</v>
      </c>
      <c r="I7" t="s">
        <v>7351</v>
      </c>
      <c r="J7" t="s">
        <v>7352</v>
      </c>
      <c r="K7" t="s">
        <v>7353</v>
      </c>
      <c r="L7" t="s">
        <v>7354</v>
      </c>
      <c r="M7" t="s">
        <v>7355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7356</v>
      </c>
      <c r="T7" t="s">
        <v>7355</v>
      </c>
      <c r="U7" s="52" t="s">
        <v>44</v>
      </c>
      <c r="V7">
        <v>6</v>
      </c>
    </row>
    <row r="8" spans="1:22" x14ac:dyDescent="0.25">
      <c r="A8" t="s">
        <v>254</v>
      </c>
      <c r="B8" t="s">
        <v>255</v>
      </c>
      <c r="C8">
        <v>99</v>
      </c>
      <c r="D8">
        <v>1</v>
      </c>
      <c r="E8" t="s">
        <v>7357</v>
      </c>
      <c r="F8">
        <v>100</v>
      </c>
      <c r="G8">
        <v>0</v>
      </c>
      <c r="H8" t="s">
        <v>1162</v>
      </c>
      <c r="I8" t="s">
        <v>7358</v>
      </c>
      <c r="J8" t="s">
        <v>324</v>
      </c>
      <c r="K8" t="s">
        <v>23</v>
      </c>
      <c r="L8" t="s">
        <v>24</v>
      </c>
      <c r="M8" t="s">
        <v>7359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7360</v>
      </c>
      <c r="T8" t="s">
        <v>7361</v>
      </c>
      <c r="U8" s="53" t="s">
        <v>45</v>
      </c>
      <c r="V8">
        <v>6</v>
      </c>
    </row>
    <row r="9" spans="1:22" x14ac:dyDescent="0.25">
      <c r="A9" t="s">
        <v>5153</v>
      </c>
      <c r="B9" t="s">
        <v>5154</v>
      </c>
      <c r="C9">
        <v>1</v>
      </c>
      <c r="D9">
        <v>1</v>
      </c>
      <c r="E9" t="s">
        <v>7357</v>
      </c>
      <c r="F9">
        <v>100</v>
      </c>
      <c r="G9">
        <v>0</v>
      </c>
      <c r="H9" t="s">
        <v>1162</v>
      </c>
      <c r="I9" t="s">
        <v>7358</v>
      </c>
      <c r="J9" t="s">
        <v>324</v>
      </c>
      <c r="K9" t="s">
        <v>23</v>
      </c>
      <c r="L9" t="s">
        <v>24</v>
      </c>
      <c r="M9" t="s">
        <v>7359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7360</v>
      </c>
      <c r="T9" t="s">
        <v>7361</v>
      </c>
      <c r="U9" s="52" t="s">
        <v>46</v>
      </c>
      <c r="V9">
        <v>85</v>
      </c>
    </row>
    <row r="10" spans="1:22" x14ac:dyDescent="0.25">
      <c r="A10" t="s">
        <v>110</v>
      </c>
      <c r="B10" t="s">
        <v>1205</v>
      </c>
      <c r="C10">
        <v>66.333333333333329</v>
      </c>
      <c r="D10">
        <v>3</v>
      </c>
      <c r="E10" t="s">
        <v>7362</v>
      </c>
      <c r="F10">
        <v>267</v>
      </c>
      <c r="G10">
        <v>29</v>
      </c>
      <c r="H10" t="s">
        <v>22</v>
      </c>
      <c r="I10" t="s">
        <v>1347</v>
      </c>
      <c r="J10" t="s">
        <v>7363</v>
      </c>
      <c r="K10" t="s">
        <v>7364</v>
      </c>
      <c r="L10" t="s">
        <v>3956</v>
      </c>
      <c r="M10" t="s">
        <v>7365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7366</v>
      </c>
      <c r="T10" t="s">
        <v>7367</v>
      </c>
      <c r="U10" s="53" t="s">
        <v>56</v>
      </c>
      <c r="V10">
        <v>85</v>
      </c>
    </row>
    <row r="11" spans="1:22" x14ac:dyDescent="0.25">
      <c r="A11" t="s">
        <v>30</v>
      </c>
      <c r="B11" t="s">
        <v>31</v>
      </c>
      <c r="C11">
        <v>65</v>
      </c>
      <c r="D11">
        <v>1</v>
      </c>
      <c r="E11" t="s">
        <v>7368</v>
      </c>
      <c r="F11">
        <v>104</v>
      </c>
      <c r="G11">
        <v>6</v>
      </c>
      <c r="H11" t="s">
        <v>1162</v>
      </c>
      <c r="I11" t="s">
        <v>7369</v>
      </c>
      <c r="J11" t="s">
        <v>1175</v>
      </c>
      <c r="K11" t="s">
        <v>23</v>
      </c>
      <c r="L11" t="s">
        <v>24</v>
      </c>
      <c r="M11" t="s">
        <v>7370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7371</v>
      </c>
      <c r="T11" t="s">
        <v>7370</v>
      </c>
      <c r="U11" s="52" t="s">
        <v>42</v>
      </c>
      <c r="V11">
        <v>2</v>
      </c>
    </row>
    <row r="12" spans="1:22" x14ac:dyDescent="0.25">
      <c r="A12" t="s">
        <v>20</v>
      </c>
      <c r="B12" t="s">
        <v>21</v>
      </c>
      <c r="C12">
        <v>65</v>
      </c>
      <c r="D12">
        <v>1</v>
      </c>
      <c r="E12" t="s">
        <v>7368</v>
      </c>
      <c r="F12">
        <v>104</v>
      </c>
      <c r="G12">
        <v>6</v>
      </c>
      <c r="H12" t="s">
        <v>1162</v>
      </c>
      <c r="I12" t="s">
        <v>7369</v>
      </c>
      <c r="J12" t="s">
        <v>1175</v>
      </c>
      <c r="K12" t="s">
        <v>23</v>
      </c>
      <c r="L12" t="s">
        <v>24</v>
      </c>
      <c r="M12" t="s">
        <v>7370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7371</v>
      </c>
      <c r="T12" t="s">
        <v>7370</v>
      </c>
      <c r="U12" s="53" t="s">
        <v>43</v>
      </c>
      <c r="V12">
        <v>2</v>
      </c>
    </row>
    <row r="13" spans="1:22" x14ac:dyDescent="0.25">
      <c r="A13" t="s">
        <v>115</v>
      </c>
      <c r="B13" t="s">
        <v>340</v>
      </c>
      <c r="C13">
        <v>0</v>
      </c>
      <c r="D13">
        <v>1</v>
      </c>
      <c r="E13" t="s">
        <v>7372</v>
      </c>
      <c r="F13">
        <v>0</v>
      </c>
      <c r="G13">
        <v>0</v>
      </c>
      <c r="H13" t="s">
        <v>1238</v>
      </c>
      <c r="I13" t="s">
        <v>7373</v>
      </c>
      <c r="J13" t="s">
        <v>7374</v>
      </c>
      <c r="K13" t="s">
        <v>1192</v>
      </c>
      <c r="L13" t="s">
        <v>7375</v>
      </c>
      <c r="M13" t="s">
        <v>7376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7377</v>
      </c>
      <c r="T13" t="s">
        <v>7376</v>
      </c>
      <c r="U13" s="52" t="s">
        <v>139</v>
      </c>
      <c r="V13">
        <v>29</v>
      </c>
    </row>
    <row r="14" spans="1:22" x14ac:dyDescent="0.25">
      <c r="A14" t="s">
        <v>3691</v>
      </c>
      <c r="B14" t="s">
        <v>3692</v>
      </c>
      <c r="C14">
        <v>120</v>
      </c>
      <c r="D14">
        <v>1</v>
      </c>
      <c r="E14" t="s">
        <v>7378</v>
      </c>
      <c r="F14">
        <v>86</v>
      </c>
      <c r="G14">
        <v>6</v>
      </c>
      <c r="H14" t="s">
        <v>1162</v>
      </c>
      <c r="I14" t="s">
        <v>7379</v>
      </c>
      <c r="J14" t="s">
        <v>303</v>
      </c>
      <c r="K14" t="s">
        <v>23</v>
      </c>
      <c r="L14" t="s">
        <v>24</v>
      </c>
      <c r="M14" t="s">
        <v>7380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7381</v>
      </c>
      <c r="T14" t="s">
        <v>7382</v>
      </c>
      <c r="U14" s="53" t="s">
        <v>112</v>
      </c>
      <c r="V14">
        <v>29</v>
      </c>
    </row>
    <row r="15" spans="1:22" x14ac:dyDescent="0.25">
      <c r="A15" t="s">
        <v>278</v>
      </c>
      <c r="B15" t="s">
        <v>284</v>
      </c>
      <c r="C15">
        <v>139</v>
      </c>
      <c r="D15">
        <v>1</v>
      </c>
      <c r="E15" t="s">
        <v>7383</v>
      </c>
      <c r="F15">
        <v>437</v>
      </c>
      <c r="G15">
        <v>20</v>
      </c>
      <c r="H15" t="s">
        <v>47</v>
      </c>
      <c r="I15" t="s">
        <v>7384</v>
      </c>
      <c r="J15" t="s">
        <v>7385</v>
      </c>
      <c r="K15" t="s">
        <v>5643</v>
      </c>
      <c r="L15" t="s">
        <v>7386</v>
      </c>
      <c r="M15" t="s">
        <v>7387</v>
      </c>
      <c r="N15" t="s">
        <v>1338</v>
      </c>
      <c r="O15" t="s">
        <v>1222</v>
      </c>
      <c r="P15" t="s">
        <v>1190</v>
      </c>
      <c r="Q15" t="s">
        <v>1191</v>
      </c>
      <c r="R15" t="s">
        <v>24</v>
      </c>
      <c r="S15" t="s">
        <v>7388</v>
      </c>
      <c r="T15" t="s">
        <v>7389</v>
      </c>
      <c r="U15" s="52" t="s">
        <v>110</v>
      </c>
      <c r="V15">
        <v>19</v>
      </c>
    </row>
    <row r="16" spans="1:22" x14ac:dyDescent="0.25">
      <c r="A16" t="s">
        <v>279</v>
      </c>
      <c r="B16" t="s">
        <v>285</v>
      </c>
      <c r="C16">
        <v>139</v>
      </c>
      <c r="D16">
        <v>1</v>
      </c>
      <c r="E16" t="s">
        <v>7383</v>
      </c>
      <c r="F16">
        <v>437</v>
      </c>
      <c r="G16">
        <v>20</v>
      </c>
      <c r="H16" t="s">
        <v>47</v>
      </c>
      <c r="I16" t="s">
        <v>7384</v>
      </c>
      <c r="J16" t="s">
        <v>7385</v>
      </c>
      <c r="K16" t="s">
        <v>5643</v>
      </c>
      <c r="L16" t="s">
        <v>7386</v>
      </c>
      <c r="M16" t="s">
        <v>7387</v>
      </c>
      <c r="N16" t="s">
        <v>1338</v>
      </c>
      <c r="O16" t="s">
        <v>1222</v>
      </c>
      <c r="P16" t="s">
        <v>1190</v>
      </c>
      <c r="Q16" t="s">
        <v>1191</v>
      </c>
      <c r="R16" t="s">
        <v>24</v>
      </c>
      <c r="S16" t="s">
        <v>7388</v>
      </c>
      <c r="T16" t="s">
        <v>7389</v>
      </c>
      <c r="U16" s="53" t="s">
        <v>146</v>
      </c>
      <c r="V16">
        <v>3</v>
      </c>
    </row>
    <row r="17" spans="1:22" x14ac:dyDescent="0.25">
      <c r="A17" t="s">
        <v>280</v>
      </c>
      <c r="B17" t="s">
        <v>286</v>
      </c>
      <c r="C17">
        <v>139</v>
      </c>
      <c r="D17">
        <v>1</v>
      </c>
      <c r="E17" t="s">
        <v>7383</v>
      </c>
      <c r="F17">
        <v>437</v>
      </c>
      <c r="G17">
        <v>20</v>
      </c>
      <c r="H17" t="s">
        <v>47</v>
      </c>
      <c r="I17" t="s">
        <v>7384</v>
      </c>
      <c r="J17" t="s">
        <v>7385</v>
      </c>
      <c r="K17" t="s">
        <v>5643</v>
      </c>
      <c r="L17" t="s">
        <v>7386</v>
      </c>
      <c r="M17" t="s">
        <v>7387</v>
      </c>
      <c r="N17" t="s">
        <v>1338</v>
      </c>
      <c r="O17" t="s">
        <v>1222</v>
      </c>
      <c r="P17" t="s">
        <v>1190</v>
      </c>
      <c r="Q17" t="s">
        <v>1191</v>
      </c>
      <c r="R17" t="s">
        <v>24</v>
      </c>
      <c r="S17" t="s">
        <v>7388</v>
      </c>
      <c r="T17" t="s">
        <v>7389</v>
      </c>
      <c r="U17" s="53" t="s">
        <v>1205</v>
      </c>
      <c r="V17">
        <v>13</v>
      </c>
    </row>
    <row r="18" spans="1:22" x14ac:dyDescent="0.25">
      <c r="A18" t="s">
        <v>46</v>
      </c>
      <c r="B18" t="s">
        <v>56</v>
      </c>
      <c r="C18">
        <v>80</v>
      </c>
      <c r="D18">
        <v>4</v>
      </c>
      <c r="E18" t="s">
        <v>7390</v>
      </c>
      <c r="F18">
        <v>908</v>
      </c>
      <c r="G18">
        <v>42</v>
      </c>
      <c r="H18" t="s">
        <v>47</v>
      </c>
      <c r="I18" t="s">
        <v>7391</v>
      </c>
      <c r="J18" t="s">
        <v>7392</v>
      </c>
      <c r="K18" t="s">
        <v>4544</v>
      </c>
      <c r="L18" t="s">
        <v>2988</v>
      </c>
      <c r="M18" t="s">
        <v>7393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7394</v>
      </c>
      <c r="T18" t="s">
        <v>7393</v>
      </c>
      <c r="U18" s="53" t="s">
        <v>3831</v>
      </c>
      <c r="V18">
        <v>3</v>
      </c>
    </row>
    <row r="19" spans="1:22" x14ac:dyDescent="0.25">
      <c r="A19" t="s">
        <v>279</v>
      </c>
      <c r="B19" t="s">
        <v>285</v>
      </c>
      <c r="C19">
        <v>139</v>
      </c>
      <c r="D19">
        <v>2</v>
      </c>
      <c r="E19" t="s">
        <v>7390</v>
      </c>
      <c r="F19">
        <v>908</v>
      </c>
      <c r="G19">
        <v>42</v>
      </c>
      <c r="H19" t="s">
        <v>47</v>
      </c>
      <c r="I19" t="s">
        <v>7391</v>
      </c>
      <c r="J19" t="s">
        <v>7392</v>
      </c>
      <c r="K19" t="s">
        <v>4544</v>
      </c>
      <c r="L19" t="s">
        <v>2988</v>
      </c>
      <c r="M19" t="s">
        <v>7393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7394</v>
      </c>
      <c r="T19" t="s">
        <v>7393</v>
      </c>
      <c r="U19" s="52" t="s">
        <v>854</v>
      </c>
      <c r="V19">
        <v>4</v>
      </c>
    </row>
    <row r="20" spans="1:22" x14ac:dyDescent="0.25">
      <c r="A20" t="s">
        <v>280</v>
      </c>
      <c r="B20" t="s">
        <v>286</v>
      </c>
      <c r="C20">
        <v>139</v>
      </c>
      <c r="D20">
        <v>1</v>
      </c>
      <c r="E20" t="s">
        <v>7390</v>
      </c>
      <c r="F20">
        <v>908</v>
      </c>
      <c r="G20">
        <v>42</v>
      </c>
      <c r="H20" t="s">
        <v>47</v>
      </c>
      <c r="I20" t="s">
        <v>7391</v>
      </c>
      <c r="J20" t="s">
        <v>7392</v>
      </c>
      <c r="K20" t="s">
        <v>4544</v>
      </c>
      <c r="L20" t="s">
        <v>2988</v>
      </c>
      <c r="M20" t="s">
        <v>7393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7394</v>
      </c>
      <c r="T20" t="s">
        <v>7393</v>
      </c>
      <c r="U20" s="53" t="s">
        <v>855</v>
      </c>
      <c r="V20">
        <v>4</v>
      </c>
    </row>
    <row r="21" spans="1:22" x14ac:dyDescent="0.25">
      <c r="A21" t="s">
        <v>278</v>
      </c>
      <c r="B21" t="s">
        <v>284</v>
      </c>
      <c r="C21">
        <v>139</v>
      </c>
      <c r="D21">
        <v>1</v>
      </c>
      <c r="E21" t="s">
        <v>7390</v>
      </c>
      <c r="F21">
        <v>908</v>
      </c>
      <c r="G21">
        <v>42</v>
      </c>
      <c r="H21" t="s">
        <v>47</v>
      </c>
      <c r="I21" t="s">
        <v>7391</v>
      </c>
      <c r="J21" t="s">
        <v>7392</v>
      </c>
      <c r="K21" t="s">
        <v>4544</v>
      </c>
      <c r="L21" t="s">
        <v>2988</v>
      </c>
      <c r="M21" t="s">
        <v>7393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7394</v>
      </c>
      <c r="T21" t="s">
        <v>7393</v>
      </c>
      <c r="U21" s="52" t="s">
        <v>36</v>
      </c>
      <c r="V21">
        <v>1</v>
      </c>
    </row>
    <row r="22" spans="1:22" x14ac:dyDescent="0.25">
      <c r="A22" t="s">
        <v>115</v>
      </c>
      <c r="B22" t="s">
        <v>116</v>
      </c>
      <c r="C22">
        <v>45</v>
      </c>
      <c r="D22">
        <v>2</v>
      </c>
      <c r="E22" t="s">
        <v>7395</v>
      </c>
      <c r="F22">
        <v>90</v>
      </c>
      <c r="G22">
        <v>0</v>
      </c>
      <c r="H22" t="s">
        <v>47</v>
      </c>
      <c r="I22" t="s">
        <v>7396</v>
      </c>
      <c r="J22" t="s">
        <v>7397</v>
      </c>
      <c r="K22" t="s">
        <v>1192</v>
      </c>
      <c r="L22" t="s">
        <v>1262</v>
      </c>
      <c r="M22" t="s">
        <v>7398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7399</v>
      </c>
      <c r="T22" t="s">
        <v>7398</v>
      </c>
      <c r="U22" s="53" t="s">
        <v>37</v>
      </c>
      <c r="V22">
        <v>1</v>
      </c>
    </row>
    <row r="23" spans="1:22" x14ac:dyDescent="0.25">
      <c r="A23" t="s">
        <v>139</v>
      </c>
      <c r="B23" t="s">
        <v>112</v>
      </c>
      <c r="C23">
        <v>66</v>
      </c>
      <c r="D23">
        <v>1</v>
      </c>
      <c r="E23" t="s">
        <v>7400</v>
      </c>
      <c r="F23">
        <v>186.28</v>
      </c>
      <c r="G23">
        <v>7</v>
      </c>
      <c r="H23" t="s">
        <v>684</v>
      </c>
      <c r="I23" t="s">
        <v>7401</v>
      </c>
      <c r="J23" t="s">
        <v>7402</v>
      </c>
      <c r="K23" t="s">
        <v>1267</v>
      </c>
      <c r="L23" t="s">
        <v>7403</v>
      </c>
      <c r="M23" t="s">
        <v>7404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7405</v>
      </c>
      <c r="T23" t="s">
        <v>7404</v>
      </c>
      <c r="U23" s="52" t="s">
        <v>254</v>
      </c>
      <c r="V23">
        <v>5</v>
      </c>
    </row>
    <row r="24" spans="1:22" x14ac:dyDescent="0.25">
      <c r="A24" t="s">
        <v>110</v>
      </c>
      <c r="B24" t="s">
        <v>1205</v>
      </c>
      <c r="C24">
        <v>66</v>
      </c>
      <c r="D24">
        <v>1</v>
      </c>
      <c r="E24" t="s">
        <v>7400</v>
      </c>
      <c r="F24">
        <v>186.28</v>
      </c>
      <c r="G24">
        <v>7</v>
      </c>
      <c r="H24" t="s">
        <v>684</v>
      </c>
      <c r="I24" t="s">
        <v>7401</v>
      </c>
      <c r="J24" t="s">
        <v>7402</v>
      </c>
      <c r="K24" t="s">
        <v>1267</v>
      </c>
      <c r="L24" t="s">
        <v>7403</v>
      </c>
      <c r="M24" t="s">
        <v>7404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7405</v>
      </c>
      <c r="T24" t="s">
        <v>7404</v>
      </c>
      <c r="U24" s="53" t="s">
        <v>255</v>
      </c>
      <c r="V24">
        <v>5</v>
      </c>
    </row>
    <row r="25" spans="1:22" x14ac:dyDescent="0.25">
      <c r="A25" t="s">
        <v>46</v>
      </c>
      <c r="B25" t="s">
        <v>56</v>
      </c>
      <c r="C25">
        <v>67</v>
      </c>
      <c r="D25">
        <v>1</v>
      </c>
      <c r="E25" t="s">
        <v>7400</v>
      </c>
      <c r="F25">
        <v>186.28</v>
      </c>
      <c r="G25">
        <v>7</v>
      </c>
      <c r="H25" t="s">
        <v>684</v>
      </c>
      <c r="I25" t="s">
        <v>7401</v>
      </c>
      <c r="J25" t="s">
        <v>7402</v>
      </c>
      <c r="K25" t="s">
        <v>1267</v>
      </c>
      <c r="L25" t="s">
        <v>7403</v>
      </c>
      <c r="M25" t="s">
        <v>7404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7405</v>
      </c>
      <c r="T25" t="s">
        <v>7404</v>
      </c>
      <c r="U25" s="52" t="s">
        <v>38</v>
      </c>
      <c r="V25">
        <v>3</v>
      </c>
    </row>
    <row r="26" spans="1:22" x14ac:dyDescent="0.25">
      <c r="A26" t="s">
        <v>44</v>
      </c>
      <c r="B26" t="s">
        <v>45</v>
      </c>
      <c r="C26">
        <v>66.666666666666671</v>
      </c>
      <c r="D26">
        <v>3</v>
      </c>
      <c r="E26" t="s">
        <v>7406</v>
      </c>
      <c r="F26">
        <v>157</v>
      </c>
      <c r="G26">
        <v>7</v>
      </c>
      <c r="H26" t="s">
        <v>47</v>
      </c>
      <c r="I26" t="s">
        <v>7407</v>
      </c>
      <c r="J26" t="s">
        <v>7408</v>
      </c>
      <c r="K26" t="s">
        <v>3939</v>
      </c>
      <c r="L26" t="s">
        <v>7409</v>
      </c>
      <c r="M26" t="s">
        <v>7410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7411</v>
      </c>
      <c r="T26" t="s">
        <v>7410</v>
      </c>
      <c r="U26" s="53" t="s">
        <v>39</v>
      </c>
      <c r="V26">
        <v>3</v>
      </c>
    </row>
    <row r="27" spans="1:22" x14ac:dyDescent="0.25">
      <c r="A27" t="s">
        <v>5153</v>
      </c>
      <c r="B27" t="s">
        <v>5154</v>
      </c>
      <c r="C27">
        <v>0</v>
      </c>
      <c r="D27">
        <v>1</v>
      </c>
      <c r="E27" t="s">
        <v>7412</v>
      </c>
      <c r="F27">
        <v>200</v>
      </c>
      <c r="G27">
        <v>0</v>
      </c>
      <c r="H27" t="s">
        <v>1162</v>
      </c>
      <c r="I27" t="s">
        <v>7413</v>
      </c>
      <c r="J27" t="s">
        <v>342</v>
      </c>
      <c r="K27" t="s">
        <v>23</v>
      </c>
      <c r="L27" t="s">
        <v>24</v>
      </c>
      <c r="M27" t="s">
        <v>7414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7415</v>
      </c>
      <c r="T27" t="s">
        <v>7414</v>
      </c>
      <c r="U27" s="52" t="s">
        <v>278</v>
      </c>
      <c r="V27">
        <v>2</v>
      </c>
    </row>
    <row r="28" spans="1:22" x14ac:dyDescent="0.25">
      <c r="A28" t="s">
        <v>139</v>
      </c>
      <c r="B28" t="s">
        <v>112</v>
      </c>
      <c r="C28">
        <v>120</v>
      </c>
      <c r="D28">
        <v>1</v>
      </c>
      <c r="E28" t="s">
        <v>7412</v>
      </c>
      <c r="F28">
        <v>200</v>
      </c>
      <c r="G28">
        <v>0</v>
      </c>
      <c r="H28" t="s">
        <v>1162</v>
      </c>
      <c r="I28" t="s">
        <v>7413</v>
      </c>
      <c r="J28" t="s">
        <v>342</v>
      </c>
      <c r="K28" t="s">
        <v>23</v>
      </c>
      <c r="L28" t="s">
        <v>24</v>
      </c>
      <c r="M28" t="s">
        <v>7414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7415</v>
      </c>
      <c r="T28" t="s">
        <v>7414</v>
      </c>
      <c r="U28" s="53" t="s">
        <v>284</v>
      </c>
      <c r="V28">
        <v>2</v>
      </c>
    </row>
    <row r="29" spans="1:22" x14ac:dyDescent="0.25">
      <c r="A29" t="s">
        <v>5153</v>
      </c>
      <c r="B29" t="s">
        <v>5154</v>
      </c>
      <c r="C29">
        <v>0</v>
      </c>
      <c r="D29">
        <v>1</v>
      </c>
      <c r="E29" t="s">
        <v>7412</v>
      </c>
      <c r="F29">
        <v>200</v>
      </c>
      <c r="G29">
        <v>0</v>
      </c>
      <c r="H29" t="s">
        <v>1162</v>
      </c>
      <c r="I29" t="s">
        <v>7413</v>
      </c>
      <c r="J29" t="s">
        <v>342</v>
      </c>
      <c r="K29" t="s">
        <v>23</v>
      </c>
      <c r="L29" t="s">
        <v>24</v>
      </c>
      <c r="M29" t="s">
        <v>7414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7415</v>
      </c>
      <c r="T29" t="s">
        <v>7414</v>
      </c>
      <c r="U29" s="52" t="s">
        <v>279</v>
      </c>
      <c r="V29">
        <v>5</v>
      </c>
    </row>
    <row r="30" spans="1:22" x14ac:dyDescent="0.25">
      <c r="A30" t="s">
        <v>46</v>
      </c>
      <c r="B30" t="s">
        <v>56</v>
      </c>
      <c r="C30">
        <v>120</v>
      </c>
      <c r="D30">
        <v>1</v>
      </c>
      <c r="E30" t="s">
        <v>7412</v>
      </c>
      <c r="F30">
        <v>200</v>
      </c>
      <c r="G30">
        <v>0</v>
      </c>
      <c r="H30" t="s">
        <v>1162</v>
      </c>
      <c r="I30" t="s">
        <v>7413</v>
      </c>
      <c r="J30" t="s">
        <v>342</v>
      </c>
      <c r="K30" t="s">
        <v>23</v>
      </c>
      <c r="L30" t="s">
        <v>24</v>
      </c>
      <c r="M30" t="s">
        <v>7414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7415</v>
      </c>
      <c r="T30" t="s">
        <v>7414</v>
      </c>
      <c r="U30" s="53" t="s">
        <v>285</v>
      </c>
      <c r="V30">
        <v>5</v>
      </c>
    </row>
    <row r="31" spans="1:22" x14ac:dyDescent="0.25">
      <c r="A31" t="s">
        <v>854</v>
      </c>
      <c r="B31" t="s">
        <v>855</v>
      </c>
      <c r="C31">
        <v>100</v>
      </c>
      <c r="D31">
        <v>1</v>
      </c>
      <c r="E31" t="s">
        <v>7416</v>
      </c>
      <c r="F31">
        <v>230</v>
      </c>
      <c r="G31">
        <v>30</v>
      </c>
      <c r="H31" t="s">
        <v>47</v>
      </c>
      <c r="I31" t="s">
        <v>7417</v>
      </c>
      <c r="J31" t="s">
        <v>7418</v>
      </c>
      <c r="K31" t="s">
        <v>2708</v>
      </c>
      <c r="L31" t="s">
        <v>7419</v>
      </c>
      <c r="M31" t="s">
        <v>7420</v>
      </c>
      <c r="N31" t="s">
        <v>1338</v>
      </c>
      <c r="O31" t="s">
        <v>1189</v>
      </c>
      <c r="P31" t="s">
        <v>1190</v>
      </c>
      <c r="Q31" t="s">
        <v>27</v>
      </c>
      <c r="R31" t="s">
        <v>24</v>
      </c>
      <c r="S31" t="s">
        <v>7421</v>
      </c>
      <c r="T31" t="s">
        <v>7420</v>
      </c>
      <c r="U31" s="52" t="s">
        <v>280</v>
      </c>
      <c r="V31">
        <v>4</v>
      </c>
    </row>
    <row r="32" spans="1:22" x14ac:dyDescent="0.25">
      <c r="A32" t="s">
        <v>44</v>
      </c>
      <c r="B32" t="s">
        <v>45</v>
      </c>
      <c r="C32">
        <v>60</v>
      </c>
      <c r="D32">
        <v>1</v>
      </c>
      <c r="E32" t="s">
        <v>7416</v>
      </c>
      <c r="F32">
        <v>230</v>
      </c>
      <c r="G32">
        <v>30</v>
      </c>
      <c r="H32" t="s">
        <v>47</v>
      </c>
      <c r="I32" t="s">
        <v>7417</v>
      </c>
      <c r="J32" t="s">
        <v>7418</v>
      </c>
      <c r="K32" t="s">
        <v>2708</v>
      </c>
      <c r="L32" t="s">
        <v>7419</v>
      </c>
      <c r="M32" t="s">
        <v>7420</v>
      </c>
      <c r="N32" t="s">
        <v>1338</v>
      </c>
      <c r="O32" t="s">
        <v>1189</v>
      </c>
      <c r="P32" t="s">
        <v>1190</v>
      </c>
      <c r="Q32" t="s">
        <v>27</v>
      </c>
      <c r="R32" t="s">
        <v>24</v>
      </c>
      <c r="S32" t="s">
        <v>7421</v>
      </c>
      <c r="T32" t="s">
        <v>7420</v>
      </c>
      <c r="U32" s="53" t="s">
        <v>286</v>
      </c>
      <c r="V32">
        <v>4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7416</v>
      </c>
      <c r="F33">
        <v>230</v>
      </c>
      <c r="G33">
        <v>30</v>
      </c>
      <c r="H33" t="s">
        <v>47</v>
      </c>
      <c r="I33" t="s">
        <v>7417</v>
      </c>
      <c r="J33" t="s">
        <v>7418</v>
      </c>
      <c r="K33" t="s">
        <v>2708</v>
      </c>
      <c r="L33" t="s">
        <v>7419</v>
      </c>
      <c r="M33" t="s">
        <v>7420</v>
      </c>
      <c r="N33" t="s">
        <v>1338</v>
      </c>
      <c r="O33" t="s">
        <v>1189</v>
      </c>
      <c r="P33" t="s">
        <v>1190</v>
      </c>
      <c r="Q33" t="s">
        <v>27</v>
      </c>
      <c r="R33" t="s">
        <v>24</v>
      </c>
      <c r="S33" t="s">
        <v>7421</v>
      </c>
      <c r="T33" t="s">
        <v>7420</v>
      </c>
      <c r="U33" s="52" t="s">
        <v>30</v>
      </c>
      <c r="V33">
        <v>17</v>
      </c>
    </row>
    <row r="34" spans="1:22" x14ac:dyDescent="0.25">
      <c r="A34" t="s">
        <v>46</v>
      </c>
      <c r="B34" t="s">
        <v>56</v>
      </c>
      <c r="C34">
        <v>100</v>
      </c>
      <c r="D34">
        <v>1</v>
      </c>
      <c r="E34" t="s">
        <v>7416</v>
      </c>
      <c r="F34">
        <v>230</v>
      </c>
      <c r="G34">
        <v>30</v>
      </c>
      <c r="H34" t="s">
        <v>47</v>
      </c>
      <c r="I34" t="s">
        <v>7417</v>
      </c>
      <c r="J34" t="s">
        <v>7418</v>
      </c>
      <c r="K34" t="s">
        <v>2708</v>
      </c>
      <c r="L34" t="s">
        <v>7419</v>
      </c>
      <c r="M34" t="s">
        <v>7420</v>
      </c>
      <c r="N34" t="s">
        <v>1338</v>
      </c>
      <c r="O34" t="s">
        <v>1189</v>
      </c>
      <c r="P34" t="s">
        <v>1190</v>
      </c>
      <c r="Q34" t="s">
        <v>27</v>
      </c>
      <c r="R34" t="s">
        <v>24</v>
      </c>
      <c r="S34" t="s">
        <v>7421</v>
      </c>
      <c r="T34" t="s">
        <v>7420</v>
      </c>
      <c r="U34" s="53" t="s">
        <v>31</v>
      </c>
      <c r="V34">
        <v>17</v>
      </c>
    </row>
    <row r="35" spans="1:22" x14ac:dyDescent="0.25">
      <c r="A35" t="s">
        <v>3809</v>
      </c>
      <c r="B35" t="s">
        <v>3810</v>
      </c>
      <c r="C35">
        <v>30</v>
      </c>
      <c r="D35">
        <v>4</v>
      </c>
      <c r="E35" t="s">
        <v>7422</v>
      </c>
      <c r="F35">
        <v>120</v>
      </c>
      <c r="G35">
        <v>20</v>
      </c>
      <c r="H35" t="s">
        <v>47</v>
      </c>
      <c r="I35" t="s">
        <v>5269</v>
      </c>
      <c r="J35" t="s">
        <v>5270</v>
      </c>
      <c r="K35" t="s">
        <v>4551</v>
      </c>
      <c r="L35" t="s">
        <v>5271</v>
      </c>
      <c r="M35" t="s">
        <v>7423</v>
      </c>
      <c r="N35" t="s">
        <v>1338</v>
      </c>
      <c r="O35" t="s">
        <v>1222</v>
      </c>
      <c r="P35" t="s">
        <v>1190</v>
      </c>
      <c r="Q35" t="s">
        <v>1191</v>
      </c>
      <c r="R35" t="s">
        <v>24</v>
      </c>
      <c r="S35" t="s">
        <v>7424</v>
      </c>
      <c r="T35" t="s">
        <v>7425</v>
      </c>
      <c r="U35" s="52" t="s">
        <v>28</v>
      </c>
      <c r="V35">
        <v>16</v>
      </c>
    </row>
    <row r="36" spans="1:22" x14ac:dyDescent="0.25">
      <c r="A36" t="s">
        <v>3691</v>
      </c>
      <c r="B36" t="s">
        <v>3692</v>
      </c>
      <c r="C36">
        <v>120</v>
      </c>
      <c r="D36">
        <v>3</v>
      </c>
      <c r="E36" t="s">
        <v>7426</v>
      </c>
      <c r="F36">
        <v>165</v>
      </c>
      <c r="G36">
        <v>0</v>
      </c>
      <c r="H36" t="s">
        <v>1162</v>
      </c>
      <c r="I36" t="s">
        <v>7427</v>
      </c>
      <c r="J36" t="s">
        <v>303</v>
      </c>
      <c r="K36" t="s">
        <v>23</v>
      </c>
      <c r="L36" t="s">
        <v>24</v>
      </c>
      <c r="M36" t="s">
        <v>7428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7429</v>
      </c>
      <c r="T36" t="s">
        <v>7430</v>
      </c>
      <c r="U36" s="53" t="s">
        <v>29</v>
      </c>
      <c r="V36">
        <v>16</v>
      </c>
    </row>
    <row r="37" spans="1:22" x14ac:dyDescent="0.25">
      <c r="A37" t="s">
        <v>3809</v>
      </c>
      <c r="B37" t="s">
        <v>3810</v>
      </c>
      <c r="C37">
        <v>25</v>
      </c>
      <c r="D37">
        <v>4</v>
      </c>
      <c r="E37" t="s">
        <v>7431</v>
      </c>
      <c r="F37">
        <v>118</v>
      </c>
      <c r="G37">
        <v>16</v>
      </c>
      <c r="H37" t="s">
        <v>1162</v>
      </c>
      <c r="I37" t="s">
        <v>7432</v>
      </c>
      <c r="J37" t="s">
        <v>1253</v>
      </c>
      <c r="K37" t="s">
        <v>23</v>
      </c>
      <c r="L37" t="s">
        <v>24</v>
      </c>
      <c r="M37" t="s">
        <v>7433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7434</v>
      </c>
      <c r="T37" t="s">
        <v>7433</v>
      </c>
      <c r="U37" s="52" t="s">
        <v>20</v>
      </c>
      <c r="V37">
        <v>17</v>
      </c>
    </row>
    <row r="38" spans="1:22" x14ac:dyDescent="0.25">
      <c r="A38" t="s">
        <v>46</v>
      </c>
      <c r="B38" t="s">
        <v>56</v>
      </c>
      <c r="C38">
        <v>80</v>
      </c>
      <c r="D38">
        <v>3</v>
      </c>
      <c r="E38" t="s">
        <v>7435</v>
      </c>
      <c r="F38">
        <v>260</v>
      </c>
      <c r="G38">
        <v>29</v>
      </c>
      <c r="H38" t="s">
        <v>47</v>
      </c>
      <c r="I38" t="s">
        <v>1316</v>
      </c>
      <c r="J38" t="s">
        <v>7436</v>
      </c>
      <c r="K38" t="s">
        <v>7437</v>
      </c>
      <c r="L38" t="s">
        <v>1197</v>
      </c>
      <c r="M38" t="s">
        <v>7430</v>
      </c>
      <c r="N38" t="s">
        <v>23</v>
      </c>
      <c r="O38" t="s">
        <v>53</v>
      </c>
      <c r="P38" t="s">
        <v>54</v>
      </c>
      <c r="Q38" t="s">
        <v>55</v>
      </c>
      <c r="R38" t="s">
        <v>24</v>
      </c>
      <c r="S38" t="s">
        <v>7438</v>
      </c>
      <c r="T38" t="s">
        <v>7439</v>
      </c>
      <c r="U38" s="53" t="s">
        <v>21</v>
      </c>
      <c r="V38">
        <v>17</v>
      </c>
    </row>
    <row r="39" spans="1:22" x14ac:dyDescent="0.25">
      <c r="A39" t="s">
        <v>186</v>
      </c>
      <c r="B39" t="s">
        <v>187</v>
      </c>
      <c r="C39">
        <v>65</v>
      </c>
      <c r="D39">
        <v>1</v>
      </c>
      <c r="E39" t="s">
        <v>7440</v>
      </c>
      <c r="F39">
        <v>130</v>
      </c>
      <c r="G39">
        <v>30</v>
      </c>
      <c r="H39" t="s">
        <v>47</v>
      </c>
      <c r="I39" t="s">
        <v>7441</v>
      </c>
      <c r="J39" t="s">
        <v>7442</v>
      </c>
      <c r="K39" t="s">
        <v>1299</v>
      </c>
      <c r="L39" t="s">
        <v>7443</v>
      </c>
      <c r="M39" t="s">
        <v>7444</v>
      </c>
      <c r="N39" t="s">
        <v>1338</v>
      </c>
      <c r="O39" t="s">
        <v>1189</v>
      </c>
      <c r="P39" t="s">
        <v>1190</v>
      </c>
      <c r="Q39" t="s">
        <v>27</v>
      </c>
      <c r="R39" t="s">
        <v>24</v>
      </c>
      <c r="S39" t="s">
        <v>7445</v>
      </c>
      <c r="T39" t="s">
        <v>7444</v>
      </c>
      <c r="U39" s="52" t="s">
        <v>115</v>
      </c>
      <c r="V39">
        <v>15</v>
      </c>
    </row>
    <row r="40" spans="1:22" x14ac:dyDescent="0.25">
      <c r="A40" t="s">
        <v>139</v>
      </c>
      <c r="B40" t="s">
        <v>112</v>
      </c>
      <c r="C40">
        <v>100</v>
      </c>
      <c r="D40">
        <v>1</v>
      </c>
      <c r="E40" t="s">
        <v>7440</v>
      </c>
      <c r="F40">
        <v>130</v>
      </c>
      <c r="G40">
        <v>30</v>
      </c>
      <c r="H40" t="s">
        <v>47</v>
      </c>
      <c r="I40" t="s">
        <v>7441</v>
      </c>
      <c r="J40" t="s">
        <v>7442</v>
      </c>
      <c r="K40" t="s">
        <v>1299</v>
      </c>
      <c r="L40" t="s">
        <v>7443</v>
      </c>
      <c r="M40" t="s">
        <v>7444</v>
      </c>
      <c r="N40" t="s">
        <v>1338</v>
      </c>
      <c r="O40" t="s">
        <v>1189</v>
      </c>
      <c r="P40" t="s">
        <v>1190</v>
      </c>
      <c r="Q40" t="s">
        <v>27</v>
      </c>
      <c r="R40" t="s">
        <v>24</v>
      </c>
      <c r="S40" t="s">
        <v>7445</v>
      </c>
      <c r="T40" t="s">
        <v>7444</v>
      </c>
      <c r="U40" s="53" t="s">
        <v>116</v>
      </c>
      <c r="V40">
        <v>14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7446</v>
      </c>
      <c r="F41">
        <v>130</v>
      </c>
      <c r="G41">
        <v>30</v>
      </c>
      <c r="H41" t="s">
        <v>47</v>
      </c>
      <c r="I41" t="s">
        <v>4581</v>
      </c>
      <c r="J41" t="s">
        <v>4582</v>
      </c>
      <c r="K41" t="s">
        <v>4268</v>
      </c>
      <c r="L41" t="s">
        <v>4583</v>
      </c>
      <c r="M41" t="s">
        <v>7447</v>
      </c>
      <c r="N41" t="s">
        <v>1338</v>
      </c>
      <c r="O41" t="s">
        <v>1189</v>
      </c>
      <c r="P41" t="s">
        <v>1190</v>
      </c>
      <c r="Q41" t="s">
        <v>27</v>
      </c>
      <c r="R41" t="s">
        <v>24</v>
      </c>
      <c r="S41" t="s">
        <v>7448</v>
      </c>
      <c r="T41" t="s">
        <v>7447</v>
      </c>
      <c r="U41" s="53" t="s">
        <v>340</v>
      </c>
      <c r="V41">
        <v>1</v>
      </c>
    </row>
    <row r="42" spans="1:22" x14ac:dyDescent="0.25">
      <c r="A42" t="s">
        <v>46</v>
      </c>
      <c r="B42" t="s">
        <v>56</v>
      </c>
      <c r="C42">
        <v>100</v>
      </c>
      <c r="D42">
        <v>1</v>
      </c>
      <c r="E42" t="s">
        <v>7446</v>
      </c>
      <c r="F42">
        <v>130</v>
      </c>
      <c r="G42">
        <v>30</v>
      </c>
      <c r="H42" t="s">
        <v>47</v>
      </c>
      <c r="I42" t="s">
        <v>4581</v>
      </c>
      <c r="J42" t="s">
        <v>4582</v>
      </c>
      <c r="K42" t="s">
        <v>4268</v>
      </c>
      <c r="L42" t="s">
        <v>4583</v>
      </c>
      <c r="M42" t="s">
        <v>7447</v>
      </c>
      <c r="N42" t="s">
        <v>1338</v>
      </c>
      <c r="O42" t="s">
        <v>1189</v>
      </c>
      <c r="P42" t="s">
        <v>1190</v>
      </c>
      <c r="Q42" t="s">
        <v>27</v>
      </c>
      <c r="R42" t="s">
        <v>24</v>
      </c>
      <c r="S42" t="s">
        <v>7448</v>
      </c>
      <c r="T42" t="s">
        <v>7447</v>
      </c>
      <c r="U42" s="52" t="s">
        <v>3809</v>
      </c>
      <c r="V42">
        <v>12</v>
      </c>
    </row>
    <row r="43" spans="1:22" x14ac:dyDescent="0.25">
      <c r="A43" t="s">
        <v>46</v>
      </c>
      <c r="B43" t="s">
        <v>56</v>
      </c>
      <c r="C43">
        <v>100</v>
      </c>
      <c r="D43">
        <v>1</v>
      </c>
      <c r="E43" t="s">
        <v>7449</v>
      </c>
      <c r="F43">
        <v>280</v>
      </c>
      <c r="G43">
        <v>30</v>
      </c>
      <c r="H43" t="s">
        <v>47</v>
      </c>
      <c r="I43" t="s">
        <v>7450</v>
      </c>
      <c r="J43" t="s">
        <v>7451</v>
      </c>
      <c r="K43" t="s">
        <v>1339</v>
      </c>
      <c r="L43" t="s">
        <v>7452</v>
      </c>
      <c r="M43" t="s">
        <v>7453</v>
      </c>
      <c r="N43" t="s">
        <v>1338</v>
      </c>
      <c r="O43" t="s">
        <v>1189</v>
      </c>
      <c r="P43" t="s">
        <v>1190</v>
      </c>
      <c r="Q43" t="s">
        <v>27</v>
      </c>
      <c r="R43" t="s">
        <v>24</v>
      </c>
      <c r="S43" t="s">
        <v>7454</v>
      </c>
      <c r="T43" t="s">
        <v>7453</v>
      </c>
      <c r="U43" s="53" t="s">
        <v>3810</v>
      </c>
      <c r="V43">
        <v>12</v>
      </c>
    </row>
    <row r="44" spans="1:22" x14ac:dyDescent="0.25">
      <c r="A44" t="s">
        <v>139</v>
      </c>
      <c r="B44" t="s">
        <v>112</v>
      </c>
      <c r="C44">
        <v>100</v>
      </c>
      <c r="D44">
        <v>2</v>
      </c>
      <c r="E44" t="s">
        <v>7449</v>
      </c>
      <c r="F44">
        <v>280</v>
      </c>
      <c r="G44">
        <v>30</v>
      </c>
      <c r="H44" t="s">
        <v>47</v>
      </c>
      <c r="I44" t="s">
        <v>7450</v>
      </c>
      <c r="J44" t="s">
        <v>7451</v>
      </c>
      <c r="K44" t="s">
        <v>1339</v>
      </c>
      <c r="L44" t="s">
        <v>7452</v>
      </c>
      <c r="M44" t="s">
        <v>7453</v>
      </c>
      <c r="N44" t="s">
        <v>1338</v>
      </c>
      <c r="O44" t="s">
        <v>1189</v>
      </c>
      <c r="P44" t="s">
        <v>1190</v>
      </c>
      <c r="Q44" t="s">
        <v>27</v>
      </c>
      <c r="R44" t="s">
        <v>24</v>
      </c>
      <c r="S44" t="s">
        <v>7454</v>
      </c>
      <c r="T44" t="s">
        <v>7453</v>
      </c>
      <c r="U44" s="52" t="s">
        <v>5153</v>
      </c>
      <c r="V44">
        <v>20</v>
      </c>
    </row>
    <row r="45" spans="1:22" x14ac:dyDescent="0.25">
      <c r="A45" t="s">
        <v>3691</v>
      </c>
      <c r="B45" t="s">
        <v>3692</v>
      </c>
      <c r="C45">
        <v>120</v>
      </c>
      <c r="D45">
        <v>1</v>
      </c>
      <c r="E45" t="s">
        <v>7455</v>
      </c>
      <c r="F45">
        <v>84</v>
      </c>
      <c r="G45">
        <v>29</v>
      </c>
      <c r="H45" t="s">
        <v>1162</v>
      </c>
      <c r="I45" t="s">
        <v>7456</v>
      </c>
      <c r="J45" t="s">
        <v>304</v>
      </c>
      <c r="K45" t="s">
        <v>23</v>
      </c>
      <c r="L45" t="s">
        <v>24</v>
      </c>
      <c r="M45" t="s">
        <v>7457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7458</v>
      </c>
      <c r="T45" t="s">
        <v>7459</v>
      </c>
      <c r="U45" s="53" t="s">
        <v>5154</v>
      </c>
      <c r="V45">
        <v>20</v>
      </c>
    </row>
    <row r="46" spans="1:22" x14ac:dyDescent="0.25">
      <c r="A46" t="s">
        <v>3653</v>
      </c>
      <c r="B46" t="s">
        <v>4657</v>
      </c>
      <c r="C46">
        <v>65.17</v>
      </c>
      <c r="D46">
        <v>1</v>
      </c>
      <c r="E46" t="s">
        <v>7460</v>
      </c>
      <c r="F46">
        <v>391</v>
      </c>
      <c r="G46">
        <v>0</v>
      </c>
      <c r="H46" t="s">
        <v>1247</v>
      </c>
      <c r="I46" t="s">
        <v>4659</v>
      </c>
      <c r="J46" t="s">
        <v>4660</v>
      </c>
      <c r="K46" t="s">
        <v>4661</v>
      </c>
      <c r="L46" t="s">
        <v>4662</v>
      </c>
      <c r="M46" t="s">
        <v>7461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7462</v>
      </c>
      <c r="T46" t="s">
        <v>7461</v>
      </c>
      <c r="U46" s="52" t="s">
        <v>3653</v>
      </c>
      <c r="V46">
        <v>6</v>
      </c>
    </row>
    <row r="47" spans="1:22" x14ac:dyDescent="0.25">
      <c r="A47" t="s">
        <v>3653</v>
      </c>
      <c r="B47" t="s">
        <v>4657</v>
      </c>
      <c r="C47">
        <v>65.17</v>
      </c>
      <c r="D47">
        <v>1</v>
      </c>
      <c r="E47" t="s">
        <v>7460</v>
      </c>
      <c r="F47">
        <v>391</v>
      </c>
      <c r="G47">
        <v>0</v>
      </c>
      <c r="H47" t="s">
        <v>1247</v>
      </c>
      <c r="I47" t="s">
        <v>4659</v>
      </c>
      <c r="J47" t="s">
        <v>4660</v>
      </c>
      <c r="K47" t="s">
        <v>4661</v>
      </c>
      <c r="L47" t="s">
        <v>4662</v>
      </c>
      <c r="M47" t="s">
        <v>7461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7462</v>
      </c>
      <c r="T47" t="s">
        <v>7461</v>
      </c>
      <c r="U47" s="53" t="s">
        <v>4657</v>
      </c>
      <c r="V47">
        <v>6</v>
      </c>
    </row>
    <row r="48" spans="1:22" x14ac:dyDescent="0.25">
      <c r="A48" t="s">
        <v>3653</v>
      </c>
      <c r="B48" t="s">
        <v>4657</v>
      </c>
      <c r="C48">
        <v>65.17</v>
      </c>
      <c r="D48">
        <v>1</v>
      </c>
      <c r="E48" t="s">
        <v>7460</v>
      </c>
      <c r="F48">
        <v>391</v>
      </c>
      <c r="G48">
        <v>0</v>
      </c>
      <c r="H48" t="s">
        <v>1247</v>
      </c>
      <c r="I48" t="s">
        <v>4659</v>
      </c>
      <c r="J48" t="s">
        <v>4660</v>
      </c>
      <c r="K48" t="s">
        <v>4661</v>
      </c>
      <c r="L48" t="s">
        <v>4662</v>
      </c>
      <c r="M48" t="s">
        <v>7461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7462</v>
      </c>
      <c r="T48" t="s">
        <v>7461</v>
      </c>
      <c r="U48" s="52" t="s">
        <v>1309</v>
      </c>
      <c r="V48">
        <v>622</v>
      </c>
    </row>
    <row r="49" spans="1:20" x14ac:dyDescent="0.25">
      <c r="A49" t="s">
        <v>3653</v>
      </c>
      <c r="B49" t="s">
        <v>4657</v>
      </c>
      <c r="C49">
        <v>65.17</v>
      </c>
      <c r="D49">
        <v>1</v>
      </c>
      <c r="E49" t="s">
        <v>7460</v>
      </c>
      <c r="F49">
        <v>391</v>
      </c>
      <c r="G49">
        <v>0</v>
      </c>
      <c r="H49" t="s">
        <v>1247</v>
      </c>
      <c r="I49" t="s">
        <v>4659</v>
      </c>
      <c r="J49" t="s">
        <v>4660</v>
      </c>
      <c r="K49" t="s">
        <v>4661</v>
      </c>
      <c r="L49" t="s">
        <v>4662</v>
      </c>
      <c r="M49" t="s">
        <v>7461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7462</v>
      </c>
      <c r="T49" t="s">
        <v>7461</v>
      </c>
    </row>
    <row r="50" spans="1:20" x14ac:dyDescent="0.25">
      <c r="A50" t="s">
        <v>3653</v>
      </c>
      <c r="B50" t="s">
        <v>4657</v>
      </c>
      <c r="C50">
        <v>65.16</v>
      </c>
      <c r="D50">
        <v>2</v>
      </c>
      <c r="E50" t="s">
        <v>7460</v>
      </c>
      <c r="F50">
        <v>391</v>
      </c>
      <c r="G50">
        <v>0</v>
      </c>
      <c r="H50" t="s">
        <v>1247</v>
      </c>
      <c r="I50" t="s">
        <v>4659</v>
      </c>
      <c r="J50" t="s">
        <v>4660</v>
      </c>
      <c r="K50" t="s">
        <v>4661</v>
      </c>
      <c r="L50" t="s">
        <v>4662</v>
      </c>
      <c r="M50" t="s">
        <v>7461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7462</v>
      </c>
      <c r="T50" t="s">
        <v>7461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3</v>
      </c>
      <c r="E51" t="s">
        <v>7463</v>
      </c>
      <c r="F51">
        <v>1279</v>
      </c>
      <c r="G51">
        <v>79</v>
      </c>
      <c r="H51" t="s">
        <v>47</v>
      </c>
      <c r="I51" t="s">
        <v>7464</v>
      </c>
      <c r="J51" t="s">
        <v>7465</v>
      </c>
      <c r="K51" t="s">
        <v>4381</v>
      </c>
      <c r="L51" t="s">
        <v>24</v>
      </c>
      <c r="M51" t="s">
        <v>23</v>
      </c>
      <c r="N51" t="s">
        <v>23</v>
      </c>
      <c r="O51" t="s">
        <v>48</v>
      </c>
      <c r="P51" t="s">
        <v>49</v>
      </c>
      <c r="Q51" t="s">
        <v>23</v>
      </c>
      <c r="R51" t="s">
        <v>24</v>
      </c>
      <c r="S51" t="s">
        <v>23</v>
      </c>
      <c r="T51" t="s">
        <v>7466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7463</v>
      </c>
      <c r="F52">
        <v>1279</v>
      </c>
      <c r="G52">
        <v>79</v>
      </c>
      <c r="H52" t="s">
        <v>47</v>
      </c>
      <c r="I52" t="s">
        <v>7464</v>
      </c>
      <c r="J52" t="s">
        <v>7465</v>
      </c>
      <c r="K52" t="s">
        <v>4381</v>
      </c>
      <c r="L52" t="s">
        <v>24</v>
      </c>
      <c r="M52" t="s">
        <v>23</v>
      </c>
      <c r="N52" t="s">
        <v>23</v>
      </c>
      <c r="O52" t="s">
        <v>48</v>
      </c>
      <c r="P52" t="s">
        <v>49</v>
      </c>
      <c r="Q52" t="s">
        <v>23</v>
      </c>
      <c r="R52" t="s">
        <v>24</v>
      </c>
      <c r="S52" t="s">
        <v>23</v>
      </c>
      <c r="T52" t="s">
        <v>7466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7463</v>
      </c>
      <c r="F53">
        <v>1279</v>
      </c>
      <c r="G53">
        <v>79</v>
      </c>
      <c r="H53" t="s">
        <v>47</v>
      </c>
      <c r="I53" t="s">
        <v>7464</v>
      </c>
      <c r="J53" t="s">
        <v>7465</v>
      </c>
      <c r="K53" t="s">
        <v>4381</v>
      </c>
      <c r="L53" t="s">
        <v>24</v>
      </c>
      <c r="M53" t="s">
        <v>23</v>
      </c>
      <c r="N53" t="s">
        <v>23</v>
      </c>
      <c r="O53" t="s">
        <v>48</v>
      </c>
      <c r="P53" t="s">
        <v>49</v>
      </c>
      <c r="Q53" t="s">
        <v>23</v>
      </c>
      <c r="R53" t="s">
        <v>24</v>
      </c>
      <c r="S53" t="s">
        <v>23</v>
      </c>
      <c r="T53" t="s">
        <v>7466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7463</v>
      </c>
      <c r="F54">
        <v>1279</v>
      </c>
      <c r="G54">
        <v>79</v>
      </c>
      <c r="H54" t="s">
        <v>47</v>
      </c>
      <c r="I54" t="s">
        <v>7464</v>
      </c>
      <c r="J54" t="s">
        <v>7465</v>
      </c>
      <c r="K54" t="s">
        <v>4381</v>
      </c>
      <c r="L54" t="s">
        <v>24</v>
      </c>
      <c r="M54" t="s">
        <v>23</v>
      </c>
      <c r="N54" t="s">
        <v>23</v>
      </c>
      <c r="O54" t="s">
        <v>48</v>
      </c>
      <c r="P54" t="s">
        <v>49</v>
      </c>
      <c r="Q54" t="s">
        <v>23</v>
      </c>
      <c r="R54" t="s">
        <v>24</v>
      </c>
      <c r="S54" t="s">
        <v>23</v>
      </c>
      <c r="T54" t="s">
        <v>7466</v>
      </c>
    </row>
    <row r="55" spans="1:20" x14ac:dyDescent="0.25">
      <c r="A55" t="s">
        <v>186</v>
      </c>
      <c r="B55" t="s">
        <v>187</v>
      </c>
      <c r="C55">
        <v>33.333333333333336</v>
      </c>
      <c r="D55">
        <v>3</v>
      </c>
      <c r="E55" t="s">
        <v>7463</v>
      </c>
      <c r="F55">
        <v>1279</v>
      </c>
      <c r="G55">
        <v>79</v>
      </c>
      <c r="H55" t="s">
        <v>47</v>
      </c>
      <c r="I55" t="s">
        <v>7464</v>
      </c>
      <c r="J55" t="s">
        <v>7465</v>
      </c>
      <c r="K55" t="s">
        <v>4381</v>
      </c>
      <c r="L55" t="s">
        <v>24</v>
      </c>
      <c r="M55" t="s">
        <v>23</v>
      </c>
      <c r="N55" t="s">
        <v>23</v>
      </c>
      <c r="O55" t="s">
        <v>48</v>
      </c>
      <c r="P55" t="s">
        <v>49</v>
      </c>
      <c r="Q55" t="s">
        <v>23</v>
      </c>
      <c r="R55" t="s">
        <v>24</v>
      </c>
      <c r="S55" t="s">
        <v>23</v>
      </c>
      <c r="T55" t="s">
        <v>7466</v>
      </c>
    </row>
    <row r="56" spans="1:20" x14ac:dyDescent="0.25">
      <c r="A56" t="s">
        <v>186</v>
      </c>
      <c r="B56" t="s">
        <v>187</v>
      </c>
      <c r="C56">
        <v>33.333333333333336</v>
      </c>
      <c r="D56">
        <v>3</v>
      </c>
      <c r="E56" t="s">
        <v>7463</v>
      </c>
      <c r="F56">
        <v>1279</v>
      </c>
      <c r="G56">
        <v>79</v>
      </c>
      <c r="H56" t="s">
        <v>47</v>
      </c>
      <c r="I56" t="s">
        <v>7464</v>
      </c>
      <c r="J56" t="s">
        <v>7465</v>
      </c>
      <c r="K56" t="s">
        <v>4381</v>
      </c>
      <c r="L56" t="s">
        <v>24</v>
      </c>
      <c r="M56" t="s">
        <v>23</v>
      </c>
      <c r="N56" t="s">
        <v>23</v>
      </c>
      <c r="O56" t="s">
        <v>48</v>
      </c>
      <c r="P56" t="s">
        <v>49</v>
      </c>
      <c r="Q56" t="s">
        <v>23</v>
      </c>
      <c r="R56" t="s">
        <v>24</v>
      </c>
      <c r="S56" t="s">
        <v>23</v>
      </c>
      <c r="T56" t="s">
        <v>7466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7463</v>
      </c>
      <c r="F57">
        <v>1279</v>
      </c>
      <c r="G57">
        <v>79</v>
      </c>
      <c r="H57" t="s">
        <v>47</v>
      </c>
      <c r="I57" t="s">
        <v>7464</v>
      </c>
      <c r="J57" t="s">
        <v>7465</v>
      </c>
      <c r="K57" t="s">
        <v>4381</v>
      </c>
      <c r="L57" t="s">
        <v>24</v>
      </c>
      <c r="M57" t="s">
        <v>23</v>
      </c>
      <c r="N57" t="s">
        <v>23</v>
      </c>
      <c r="O57" t="s">
        <v>48</v>
      </c>
      <c r="P57" t="s">
        <v>49</v>
      </c>
      <c r="Q57" t="s">
        <v>23</v>
      </c>
      <c r="R57" t="s">
        <v>24</v>
      </c>
      <c r="S57" t="s">
        <v>23</v>
      </c>
      <c r="T57" t="s">
        <v>7466</v>
      </c>
    </row>
    <row r="58" spans="1:20" x14ac:dyDescent="0.25">
      <c r="A58" t="s">
        <v>186</v>
      </c>
      <c r="B58" t="s">
        <v>187</v>
      </c>
      <c r="C58">
        <v>33.333333333333336</v>
      </c>
      <c r="D58">
        <v>3</v>
      </c>
      <c r="E58" t="s">
        <v>7463</v>
      </c>
      <c r="F58">
        <v>1279</v>
      </c>
      <c r="G58">
        <v>79</v>
      </c>
      <c r="H58" t="s">
        <v>47</v>
      </c>
      <c r="I58" t="s">
        <v>7464</v>
      </c>
      <c r="J58" t="s">
        <v>7465</v>
      </c>
      <c r="K58" t="s">
        <v>4381</v>
      </c>
      <c r="L58" t="s">
        <v>24</v>
      </c>
      <c r="M58" t="s">
        <v>23</v>
      </c>
      <c r="N58" t="s">
        <v>23</v>
      </c>
      <c r="O58" t="s">
        <v>48</v>
      </c>
      <c r="P58" t="s">
        <v>49</v>
      </c>
      <c r="Q58" t="s">
        <v>23</v>
      </c>
      <c r="R58" t="s">
        <v>24</v>
      </c>
      <c r="S58" t="s">
        <v>23</v>
      </c>
      <c r="T58" t="s">
        <v>7466</v>
      </c>
    </row>
    <row r="59" spans="1:20" x14ac:dyDescent="0.25">
      <c r="A59" t="s">
        <v>254</v>
      </c>
      <c r="B59" t="s">
        <v>255</v>
      </c>
      <c r="C59">
        <v>99</v>
      </c>
      <c r="D59">
        <v>1</v>
      </c>
      <c r="E59" t="s">
        <v>7467</v>
      </c>
      <c r="F59">
        <v>100</v>
      </c>
      <c r="G59">
        <v>0</v>
      </c>
      <c r="H59" t="s">
        <v>1162</v>
      </c>
      <c r="I59" t="s">
        <v>7468</v>
      </c>
      <c r="J59" t="s">
        <v>319</v>
      </c>
      <c r="K59" t="s">
        <v>23</v>
      </c>
      <c r="L59" t="s">
        <v>24</v>
      </c>
      <c r="M59" t="s">
        <v>7469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7470</v>
      </c>
      <c r="T59" t="s">
        <v>7469</v>
      </c>
    </row>
    <row r="60" spans="1:20" x14ac:dyDescent="0.25">
      <c r="A60" t="s">
        <v>5153</v>
      </c>
      <c r="B60" t="s">
        <v>5154</v>
      </c>
      <c r="C60">
        <v>1</v>
      </c>
      <c r="D60">
        <v>1</v>
      </c>
      <c r="E60" t="s">
        <v>7467</v>
      </c>
      <c r="F60">
        <v>100</v>
      </c>
      <c r="G60">
        <v>0</v>
      </c>
      <c r="H60" t="s">
        <v>1162</v>
      </c>
      <c r="I60" t="s">
        <v>7468</v>
      </c>
      <c r="J60" t="s">
        <v>319</v>
      </c>
      <c r="K60" t="s">
        <v>23</v>
      </c>
      <c r="L60" t="s">
        <v>24</v>
      </c>
      <c r="M60" t="s">
        <v>7469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7470</v>
      </c>
      <c r="T60" t="s">
        <v>7469</v>
      </c>
    </row>
    <row r="61" spans="1:20" x14ac:dyDescent="0.25">
      <c r="A61" t="s">
        <v>3691</v>
      </c>
      <c r="B61" t="s">
        <v>3692</v>
      </c>
      <c r="C61">
        <v>120</v>
      </c>
      <c r="D61">
        <v>2</v>
      </c>
      <c r="E61" t="s">
        <v>7471</v>
      </c>
      <c r="F61">
        <v>116</v>
      </c>
      <c r="G61">
        <v>6</v>
      </c>
      <c r="H61" t="s">
        <v>1162</v>
      </c>
      <c r="I61" t="s">
        <v>7472</v>
      </c>
      <c r="J61" t="s">
        <v>1163</v>
      </c>
      <c r="K61" t="s">
        <v>23</v>
      </c>
      <c r="L61" t="s">
        <v>24</v>
      </c>
      <c r="M61" t="s">
        <v>7473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7474</v>
      </c>
      <c r="T61" t="s">
        <v>7473</v>
      </c>
    </row>
    <row r="62" spans="1:20" x14ac:dyDescent="0.25">
      <c r="A62" t="s">
        <v>3691</v>
      </c>
      <c r="B62" t="s">
        <v>3692</v>
      </c>
      <c r="C62">
        <v>120</v>
      </c>
      <c r="D62">
        <v>2</v>
      </c>
      <c r="E62" t="s">
        <v>7475</v>
      </c>
      <c r="F62">
        <v>110</v>
      </c>
      <c r="G62">
        <v>0</v>
      </c>
      <c r="H62" t="s">
        <v>1162</v>
      </c>
      <c r="I62" t="s">
        <v>7476</v>
      </c>
      <c r="J62" t="s">
        <v>319</v>
      </c>
      <c r="K62" t="s">
        <v>23</v>
      </c>
      <c r="L62" t="s">
        <v>24</v>
      </c>
      <c r="M62" t="s">
        <v>7477</v>
      </c>
      <c r="N62" t="s">
        <v>23</v>
      </c>
      <c r="O62" t="s">
        <v>307</v>
      </c>
      <c r="P62" t="s">
        <v>26</v>
      </c>
      <c r="Q62" t="s">
        <v>27</v>
      </c>
      <c r="R62" t="s">
        <v>7478</v>
      </c>
      <c r="S62" t="s">
        <v>7479</v>
      </c>
      <c r="T62" t="s">
        <v>7477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3</v>
      </c>
      <c r="E63" t="s">
        <v>7480</v>
      </c>
      <c r="F63">
        <v>628.5</v>
      </c>
      <c r="G63">
        <v>41</v>
      </c>
      <c r="H63" t="s">
        <v>47</v>
      </c>
      <c r="I63" t="s">
        <v>3861</v>
      </c>
      <c r="J63" t="s">
        <v>3862</v>
      </c>
      <c r="K63" t="s">
        <v>2956</v>
      </c>
      <c r="L63" t="s">
        <v>3863</v>
      </c>
      <c r="M63" t="s">
        <v>7481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7482</v>
      </c>
      <c r="T63" t="s">
        <v>7481</v>
      </c>
    </row>
    <row r="64" spans="1:20" x14ac:dyDescent="0.25">
      <c r="A64" t="s">
        <v>139</v>
      </c>
      <c r="B64" t="s">
        <v>112</v>
      </c>
      <c r="C64">
        <v>83.333333333333329</v>
      </c>
      <c r="D64">
        <v>3</v>
      </c>
      <c r="E64" t="s">
        <v>7480</v>
      </c>
      <c r="F64">
        <v>628.5</v>
      </c>
      <c r="G64">
        <v>41</v>
      </c>
      <c r="H64" t="s">
        <v>47</v>
      </c>
      <c r="I64" t="s">
        <v>3861</v>
      </c>
      <c r="J64" t="s">
        <v>3862</v>
      </c>
      <c r="K64" t="s">
        <v>2956</v>
      </c>
      <c r="L64" t="s">
        <v>3863</v>
      </c>
      <c r="M64" t="s">
        <v>7481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7482</v>
      </c>
      <c r="T64" t="s">
        <v>7481</v>
      </c>
    </row>
    <row r="65" spans="1:20" x14ac:dyDescent="0.25">
      <c r="A65" t="s">
        <v>139</v>
      </c>
      <c r="B65" t="s">
        <v>112</v>
      </c>
      <c r="C65">
        <v>83.333333333333329</v>
      </c>
      <c r="D65">
        <v>3</v>
      </c>
      <c r="E65" t="s">
        <v>7480</v>
      </c>
      <c r="F65">
        <v>628.5</v>
      </c>
      <c r="G65">
        <v>41</v>
      </c>
      <c r="H65" t="s">
        <v>47</v>
      </c>
      <c r="I65" t="s">
        <v>3861</v>
      </c>
      <c r="J65" t="s">
        <v>3862</v>
      </c>
      <c r="K65" t="s">
        <v>2956</v>
      </c>
      <c r="L65" t="s">
        <v>3863</v>
      </c>
      <c r="M65" t="s">
        <v>7481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7482</v>
      </c>
      <c r="T65" t="s">
        <v>7481</v>
      </c>
    </row>
    <row r="66" spans="1:20" x14ac:dyDescent="0.25">
      <c r="A66" t="s">
        <v>3691</v>
      </c>
      <c r="B66" t="s">
        <v>3692</v>
      </c>
      <c r="C66">
        <v>120</v>
      </c>
      <c r="D66">
        <v>2</v>
      </c>
      <c r="E66" t="s">
        <v>7483</v>
      </c>
      <c r="F66">
        <v>116</v>
      </c>
      <c r="G66">
        <v>6</v>
      </c>
      <c r="H66" t="s">
        <v>1162</v>
      </c>
      <c r="I66" t="s">
        <v>7484</v>
      </c>
      <c r="J66" t="s">
        <v>303</v>
      </c>
      <c r="K66" t="s">
        <v>23</v>
      </c>
      <c r="L66" t="s">
        <v>24</v>
      </c>
      <c r="M66" t="s">
        <v>7485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7486</v>
      </c>
      <c r="T66" t="s">
        <v>7481</v>
      </c>
    </row>
    <row r="67" spans="1:20" x14ac:dyDescent="0.25">
      <c r="A67" t="s">
        <v>3691</v>
      </c>
      <c r="B67" t="s">
        <v>3692</v>
      </c>
      <c r="C67">
        <v>120</v>
      </c>
      <c r="D67">
        <v>2</v>
      </c>
      <c r="E67" t="s">
        <v>7487</v>
      </c>
      <c r="F67">
        <v>110</v>
      </c>
      <c r="G67">
        <v>0</v>
      </c>
      <c r="H67" t="s">
        <v>1162</v>
      </c>
      <c r="I67" t="s">
        <v>7488</v>
      </c>
      <c r="J67" t="s">
        <v>304</v>
      </c>
      <c r="K67" t="s">
        <v>23</v>
      </c>
      <c r="L67" t="s">
        <v>24</v>
      </c>
      <c r="M67" t="s">
        <v>7481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7489</v>
      </c>
      <c r="T67" t="s">
        <v>7485</v>
      </c>
    </row>
    <row r="68" spans="1:20" x14ac:dyDescent="0.25">
      <c r="A68" t="s">
        <v>139</v>
      </c>
      <c r="B68" t="s">
        <v>112</v>
      </c>
      <c r="C68">
        <v>66</v>
      </c>
      <c r="D68">
        <v>1</v>
      </c>
      <c r="E68" t="s">
        <v>7490</v>
      </c>
      <c r="F68">
        <v>281</v>
      </c>
      <c r="G68">
        <v>41</v>
      </c>
      <c r="H68" t="s">
        <v>22</v>
      </c>
      <c r="I68" t="s">
        <v>7491</v>
      </c>
      <c r="J68" t="s">
        <v>7492</v>
      </c>
      <c r="K68" t="s">
        <v>7493</v>
      </c>
      <c r="L68" t="s">
        <v>1261</v>
      </c>
      <c r="M68" t="s">
        <v>7494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7495</v>
      </c>
      <c r="T68" t="s">
        <v>7494</v>
      </c>
    </row>
    <row r="69" spans="1:20" x14ac:dyDescent="0.25">
      <c r="A69" t="s">
        <v>110</v>
      </c>
      <c r="B69" t="s">
        <v>1205</v>
      </c>
      <c r="C69">
        <v>66</v>
      </c>
      <c r="D69">
        <v>1</v>
      </c>
      <c r="E69" t="s">
        <v>7490</v>
      </c>
      <c r="F69">
        <v>281</v>
      </c>
      <c r="G69">
        <v>41</v>
      </c>
      <c r="H69" t="s">
        <v>22</v>
      </c>
      <c r="I69" t="s">
        <v>7491</v>
      </c>
      <c r="J69" t="s">
        <v>7492</v>
      </c>
      <c r="K69" t="s">
        <v>7493</v>
      </c>
      <c r="L69" t="s">
        <v>1261</v>
      </c>
      <c r="M69" t="s">
        <v>7494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7495</v>
      </c>
      <c r="T69" t="s">
        <v>7494</v>
      </c>
    </row>
    <row r="70" spans="1:20" x14ac:dyDescent="0.25">
      <c r="A70" t="s">
        <v>46</v>
      </c>
      <c r="B70" t="s">
        <v>56</v>
      </c>
      <c r="C70">
        <v>67</v>
      </c>
      <c r="D70">
        <v>1</v>
      </c>
      <c r="E70" t="s">
        <v>7490</v>
      </c>
      <c r="F70">
        <v>281</v>
      </c>
      <c r="G70">
        <v>41</v>
      </c>
      <c r="H70" t="s">
        <v>22</v>
      </c>
      <c r="I70" t="s">
        <v>7491</v>
      </c>
      <c r="J70" t="s">
        <v>7492</v>
      </c>
      <c r="K70" t="s">
        <v>7493</v>
      </c>
      <c r="L70" t="s">
        <v>1261</v>
      </c>
      <c r="M70" t="s">
        <v>7494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7495</v>
      </c>
      <c r="T70" t="s">
        <v>7494</v>
      </c>
    </row>
    <row r="71" spans="1:20" x14ac:dyDescent="0.25">
      <c r="A71" t="s">
        <v>3691</v>
      </c>
      <c r="B71" t="s">
        <v>3692</v>
      </c>
      <c r="C71">
        <v>120</v>
      </c>
      <c r="D71">
        <v>3</v>
      </c>
      <c r="E71" t="s">
        <v>7496</v>
      </c>
      <c r="F71">
        <v>165</v>
      </c>
      <c r="G71">
        <v>0</v>
      </c>
      <c r="H71" t="s">
        <v>1162</v>
      </c>
      <c r="I71" t="s">
        <v>7497</v>
      </c>
      <c r="J71" t="s">
        <v>329</v>
      </c>
      <c r="K71" t="s">
        <v>23</v>
      </c>
      <c r="L71" t="s">
        <v>24</v>
      </c>
      <c r="M71" t="s">
        <v>7498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7499</v>
      </c>
      <c r="T71" t="s">
        <v>7498</v>
      </c>
    </row>
    <row r="72" spans="1:20" x14ac:dyDescent="0.25">
      <c r="A72" t="s">
        <v>3691</v>
      </c>
      <c r="B72" t="s">
        <v>3692</v>
      </c>
      <c r="C72">
        <v>120</v>
      </c>
      <c r="D72">
        <v>2</v>
      </c>
      <c r="E72" t="s">
        <v>7500</v>
      </c>
      <c r="F72">
        <v>116</v>
      </c>
      <c r="G72">
        <v>6</v>
      </c>
      <c r="H72" t="s">
        <v>1162</v>
      </c>
      <c r="I72" t="s">
        <v>7501</v>
      </c>
      <c r="J72" t="s">
        <v>303</v>
      </c>
      <c r="K72" t="s">
        <v>23</v>
      </c>
      <c r="L72" t="s">
        <v>24</v>
      </c>
      <c r="M72" t="s">
        <v>7502</v>
      </c>
      <c r="N72" t="s">
        <v>23</v>
      </c>
      <c r="O72" t="s">
        <v>32</v>
      </c>
      <c r="P72" t="s">
        <v>26</v>
      </c>
      <c r="Q72" t="s">
        <v>33</v>
      </c>
      <c r="R72" t="s">
        <v>7503</v>
      </c>
      <c r="S72" t="s">
        <v>7504</v>
      </c>
      <c r="T72" t="s">
        <v>7502</v>
      </c>
    </row>
    <row r="73" spans="1:20" x14ac:dyDescent="0.25">
      <c r="A73" t="s">
        <v>3691</v>
      </c>
      <c r="B73" t="s">
        <v>3692</v>
      </c>
      <c r="C73">
        <v>120</v>
      </c>
      <c r="D73">
        <v>2</v>
      </c>
      <c r="E73" t="s">
        <v>7505</v>
      </c>
      <c r="F73">
        <v>110</v>
      </c>
      <c r="G73">
        <v>0</v>
      </c>
      <c r="H73" t="s">
        <v>1162</v>
      </c>
      <c r="I73" t="s">
        <v>7506</v>
      </c>
      <c r="J73" t="s">
        <v>332</v>
      </c>
      <c r="K73" t="s">
        <v>23</v>
      </c>
      <c r="L73" t="s">
        <v>24</v>
      </c>
      <c r="M73" t="s">
        <v>7502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7507</v>
      </c>
      <c r="T73" t="s">
        <v>7502</v>
      </c>
    </row>
    <row r="74" spans="1:20" x14ac:dyDescent="0.25">
      <c r="A74" t="s">
        <v>186</v>
      </c>
      <c r="B74" t="s">
        <v>187</v>
      </c>
      <c r="C74">
        <v>65</v>
      </c>
      <c r="D74">
        <v>1</v>
      </c>
      <c r="E74" t="s">
        <v>7508</v>
      </c>
      <c r="F74">
        <v>230</v>
      </c>
      <c r="G74">
        <v>30</v>
      </c>
      <c r="H74" t="s">
        <v>47</v>
      </c>
      <c r="I74" t="s">
        <v>3782</v>
      </c>
      <c r="J74" t="s">
        <v>3783</v>
      </c>
      <c r="K74" t="s">
        <v>3012</v>
      </c>
      <c r="L74" t="s">
        <v>3784</v>
      </c>
      <c r="M74" t="s">
        <v>7502</v>
      </c>
      <c r="N74" t="s">
        <v>1338</v>
      </c>
      <c r="O74" t="s">
        <v>1189</v>
      </c>
      <c r="P74" t="s">
        <v>1190</v>
      </c>
      <c r="Q74" t="s">
        <v>27</v>
      </c>
      <c r="R74" t="s">
        <v>24</v>
      </c>
      <c r="S74" t="s">
        <v>7509</v>
      </c>
      <c r="T74" t="s">
        <v>7502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7508</v>
      </c>
      <c r="F75">
        <v>230</v>
      </c>
      <c r="G75">
        <v>30</v>
      </c>
      <c r="H75" t="s">
        <v>47</v>
      </c>
      <c r="I75" t="s">
        <v>3782</v>
      </c>
      <c r="J75" t="s">
        <v>3783</v>
      </c>
      <c r="K75" t="s">
        <v>3012</v>
      </c>
      <c r="L75" t="s">
        <v>3784</v>
      </c>
      <c r="M75" t="s">
        <v>7502</v>
      </c>
      <c r="N75" t="s">
        <v>1338</v>
      </c>
      <c r="O75" t="s">
        <v>1189</v>
      </c>
      <c r="P75" t="s">
        <v>1190</v>
      </c>
      <c r="Q75" t="s">
        <v>27</v>
      </c>
      <c r="R75" t="s">
        <v>24</v>
      </c>
      <c r="S75" t="s">
        <v>7509</v>
      </c>
      <c r="T75" t="s">
        <v>7502</v>
      </c>
    </row>
    <row r="76" spans="1:20" x14ac:dyDescent="0.25">
      <c r="A76" t="s">
        <v>110</v>
      </c>
      <c r="B76" t="s">
        <v>146</v>
      </c>
      <c r="C76">
        <v>100</v>
      </c>
      <c r="D76">
        <v>1</v>
      </c>
      <c r="E76" t="s">
        <v>7508</v>
      </c>
      <c r="F76">
        <v>230</v>
      </c>
      <c r="G76">
        <v>30</v>
      </c>
      <c r="H76" t="s">
        <v>47</v>
      </c>
      <c r="I76" t="s">
        <v>3782</v>
      </c>
      <c r="J76" t="s">
        <v>3783</v>
      </c>
      <c r="K76" t="s">
        <v>3012</v>
      </c>
      <c r="L76" t="s">
        <v>3784</v>
      </c>
      <c r="M76" t="s">
        <v>7502</v>
      </c>
      <c r="N76" t="s">
        <v>1338</v>
      </c>
      <c r="O76" t="s">
        <v>1189</v>
      </c>
      <c r="P76" t="s">
        <v>1190</v>
      </c>
      <c r="Q76" t="s">
        <v>27</v>
      </c>
      <c r="R76" t="s">
        <v>24</v>
      </c>
      <c r="S76" t="s">
        <v>7509</v>
      </c>
      <c r="T76" t="s">
        <v>7502</v>
      </c>
    </row>
    <row r="77" spans="1:20" x14ac:dyDescent="0.25">
      <c r="A77" t="s">
        <v>46</v>
      </c>
      <c r="B77" t="s">
        <v>56</v>
      </c>
      <c r="C77">
        <v>100</v>
      </c>
      <c r="D77">
        <v>1</v>
      </c>
      <c r="E77" t="s">
        <v>7508</v>
      </c>
      <c r="F77">
        <v>230</v>
      </c>
      <c r="G77">
        <v>30</v>
      </c>
      <c r="H77" t="s">
        <v>47</v>
      </c>
      <c r="I77" t="s">
        <v>3782</v>
      </c>
      <c r="J77" t="s">
        <v>3783</v>
      </c>
      <c r="K77" t="s">
        <v>3012</v>
      </c>
      <c r="L77" t="s">
        <v>3784</v>
      </c>
      <c r="M77" t="s">
        <v>7502</v>
      </c>
      <c r="N77" t="s">
        <v>1338</v>
      </c>
      <c r="O77" t="s">
        <v>1189</v>
      </c>
      <c r="P77" t="s">
        <v>1190</v>
      </c>
      <c r="Q77" t="s">
        <v>27</v>
      </c>
      <c r="R77" t="s">
        <v>24</v>
      </c>
      <c r="S77" t="s">
        <v>7509</v>
      </c>
      <c r="T77" t="s">
        <v>7502</v>
      </c>
    </row>
    <row r="78" spans="1:20" x14ac:dyDescent="0.25">
      <c r="A78" t="s">
        <v>3691</v>
      </c>
      <c r="B78" t="s">
        <v>3692</v>
      </c>
      <c r="C78">
        <v>120</v>
      </c>
      <c r="D78">
        <v>2</v>
      </c>
      <c r="E78" t="s">
        <v>7510</v>
      </c>
      <c r="F78">
        <v>116</v>
      </c>
      <c r="G78">
        <v>6</v>
      </c>
      <c r="H78" t="s">
        <v>1162</v>
      </c>
      <c r="I78" t="s">
        <v>7511</v>
      </c>
      <c r="J78" t="s">
        <v>303</v>
      </c>
      <c r="K78" t="s">
        <v>23</v>
      </c>
      <c r="L78" t="s">
        <v>24</v>
      </c>
      <c r="M78" t="s">
        <v>7512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7513</v>
      </c>
      <c r="T78" t="s">
        <v>7512</v>
      </c>
    </row>
    <row r="79" spans="1:20" x14ac:dyDescent="0.25">
      <c r="A79" t="s">
        <v>3691</v>
      </c>
      <c r="B79" t="s">
        <v>3692</v>
      </c>
      <c r="C79">
        <v>120</v>
      </c>
      <c r="D79">
        <v>2</v>
      </c>
      <c r="E79" t="s">
        <v>7514</v>
      </c>
      <c r="F79">
        <v>139</v>
      </c>
      <c r="G79">
        <v>29</v>
      </c>
      <c r="H79" t="s">
        <v>1162</v>
      </c>
      <c r="I79" t="s">
        <v>7515</v>
      </c>
      <c r="J79" t="s">
        <v>344</v>
      </c>
      <c r="K79" t="s">
        <v>23</v>
      </c>
      <c r="L79" t="s">
        <v>24</v>
      </c>
      <c r="M79" t="s">
        <v>7516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7517</v>
      </c>
      <c r="T79" t="s">
        <v>7516</v>
      </c>
    </row>
    <row r="80" spans="1:20" x14ac:dyDescent="0.25">
      <c r="A80" t="s">
        <v>3691</v>
      </c>
      <c r="B80" t="s">
        <v>3692</v>
      </c>
      <c r="C80">
        <v>120</v>
      </c>
      <c r="D80">
        <v>3</v>
      </c>
      <c r="E80" t="s">
        <v>7518</v>
      </c>
      <c r="F80">
        <v>165</v>
      </c>
      <c r="G80">
        <v>0</v>
      </c>
      <c r="H80" t="s">
        <v>1162</v>
      </c>
      <c r="I80" t="s">
        <v>7519</v>
      </c>
      <c r="J80" t="s">
        <v>318</v>
      </c>
      <c r="K80" t="s">
        <v>23</v>
      </c>
      <c r="L80" t="s">
        <v>24</v>
      </c>
      <c r="M80" t="s">
        <v>7520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7521</v>
      </c>
      <c r="T80" t="s">
        <v>7520</v>
      </c>
    </row>
    <row r="81" spans="1:20" x14ac:dyDescent="0.25">
      <c r="A81" t="s">
        <v>3691</v>
      </c>
      <c r="B81" t="s">
        <v>3692</v>
      </c>
      <c r="C81">
        <v>120</v>
      </c>
      <c r="D81">
        <v>2</v>
      </c>
      <c r="E81" t="s">
        <v>7522</v>
      </c>
      <c r="F81">
        <v>116</v>
      </c>
      <c r="G81">
        <v>6</v>
      </c>
      <c r="H81" t="s">
        <v>1162</v>
      </c>
      <c r="I81" t="s">
        <v>7523</v>
      </c>
      <c r="J81" t="s">
        <v>1311</v>
      </c>
      <c r="K81" t="s">
        <v>23</v>
      </c>
      <c r="L81" t="s">
        <v>24</v>
      </c>
      <c r="M81" t="s">
        <v>7520</v>
      </c>
      <c r="N81" t="s">
        <v>23</v>
      </c>
      <c r="O81" t="s">
        <v>32</v>
      </c>
      <c r="P81" t="s">
        <v>26</v>
      </c>
      <c r="Q81" t="s">
        <v>33</v>
      </c>
      <c r="R81" t="s">
        <v>24</v>
      </c>
      <c r="S81" t="s">
        <v>7524</v>
      </c>
      <c r="T81" t="s">
        <v>7520</v>
      </c>
    </row>
    <row r="82" spans="1:20" x14ac:dyDescent="0.25">
      <c r="A82" t="s">
        <v>186</v>
      </c>
      <c r="B82" t="s">
        <v>187</v>
      </c>
      <c r="C82">
        <v>65</v>
      </c>
      <c r="D82">
        <v>1</v>
      </c>
      <c r="E82" t="s">
        <v>7525</v>
      </c>
      <c r="F82">
        <v>220</v>
      </c>
      <c r="G82">
        <v>20</v>
      </c>
      <c r="H82" t="s">
        <v>47</v>
      </c>
      <c r="I82" t="s">
        <v>7526</v>
      </c>
      <c r="J82" t="s">
        <v>7527</v>
      </c>
      <c r="K82" t="s">
        <v>7528</v>
      </c>
      <c r="L82" t="s">
        <v>7529</v>
      </c>
      <c r="M82" t="s">
        <v>7530</v>
      </c>
      <c r="N82" t="s">
        <v>1338</v>
      </c>
      <c r="O82" t="s">
        <v>1222</v>
      </c>
      <c r="P82" t="s">
        <v>1190</v>
      </c>
      <c r="Q82" t="s">
        <v>1191</v>
      </c>
      <c r="R82" t="s">
        <v>24</v>
      </c>
      <c r="S82" t="s">
        <v>7531</v>
      </c>
      <c r="T82" t="s">
        <v>7532</v>
      </c>
    </row>
    <row r="83" spans="1:20" x14ac:dyDescent="0.25">
      <c r="A83" t="s">
        <v>42</v>
      </c>
      <c r="B83" t="s">
        <v>43</v>
      </c>
      <c r="C83">
        <v>50</v>
      </c>
      <c r="D83">
        <v>1</v>
      </c>
      <c r="E83" t="s">
        <v>7525</v>
      </c>
      <c r="F83">
        <v>220</v>
      </c>
      <c r="G83">
        <v>20</v>
      </c>
      <c r="H83" t="s">
        <v>47</v>
      </c>
      <c r="I83" t="s">
        <v>7526</v>
      </c>
      <c r="J83" t="s">
        <v>7527</v>
      </c>
      <c r="K83" t="s">
        <v>7528</v>
      </c>
      <c r="L83" t="s">
        <v>7529</v>
      </c>
      <c r="M83" t="s">
        <v>7530</v>
      </c>
      <c r="N83" t="s">
        <v>1338</v>
      </c>
      <c r="O83" t="s">
        <v>1222</v>
      </c>
      <c r="P83" t="s">
        <v>1190</v>
      </c>
      <c r="Q83" t="s">
        <v>1191</v>
      </c>
      <c r="R83" t="s">
        <v>24</v>
      </c>
      <c r="S83" t="s">
        <v>7531</v>
      </c>
      <c r="T83" t="s">
        <v>7532</v>
      </c>
    </row>
    <row r="84" spans="1:20" x14ac:dyDescent="0.25">
      <c r="A84" t="s">
        <v>46</v>
      </c>
      <c r="B84" t="s">
        <v>56</v>
      </c>
      <c r="C84">
        <v>100</v>
      </c>
      <c r="D84">
        <v>2</v>
      </c>
      <c r="E84" t="s">
        <v>7525</v>
      </c>
      <c r="F84">
        <v>220</v>
      </c>
      <c r="G84">
        <v>20</v>
      </c>
      <c r="H84" t="s">
        <v>47</v>
      </c>
      <c r="I84" t="s">
        <v>7526</v>
      </c>
      <c r="J84" t="s">
        <v>7527</v>
      </c>
      <c r="K84" t="s">
        <v>7528</v>
      </c>
      <c r="L84" t="s">
        <v>7529</v>
      </c>
      <c r="M84" t="s">
        <v>7530</v>
      </c>
      <c r="N84" t="s">
        <v>1338</v>
      </c>
      <c r="O84" t="s">
        <v>1222</v>
      </c>
      <c r="P84" t="s">
        <v>1190</v>
      </c>
      <c r="Q84" t="s">
        <v>1191</v>
      </c>
      <c r="R84" t="s">
        <v>24</v>
      </c>
      <c r="S84" t="s">
        <v>7531</v>
      </c>
      <c r="T84" t="s">
        <v>7532</v>
      </c>
    </row>
    <row r="85" spans="1:20" x14ac:dyDescent="0.25">
      <c r="A85" t="s">
        <v>279</v>
      </c>
      <c r="B85" t="s">
        <v>285</v>
      </c>
      <c r="C85">
        <v>139</v>
      </c>
      <c r="D85">
        <v>2</v>
      </c>
      <c r="E85" t="s">
        <v>7533</v>
      </c>
      <c r="F85">
        <v>314</v>
      </c>
      <c r="G85">
        <v>41</v>
      </c>
      <c r="H85" t="s">
        <v>22</v>
      </c>
      <c r="I85" t="s">
        <v>7534</v>
      </c>
      <c r="J85" t="s">
        <v>7535</v>
      </c>
      <c r="K85" t="s">
        <v>7536</v>
      </c>
      <c r="L85" t="s">
        <v>7537</v>
      </c>
      <c r="M85" t="s">
        <v>7538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7539</v>
      </c>
      <c r="T85" t="s">
        <v>7530</v>
      </c>
    </row>
    <row r="86" spans="1:20" x14ac:dyDescent="0.25">
      <c r="A86" t="s">
        <v>30</v>
      </c>
      <c r="B86" t="s">
        <v>31</v>
      </c>
      <c r="C86">
        <v>65</v>
      </c>
      <c r="D86">
        <v>1</v>
      </c>
      <c r="E86" t="s">
        <v>7540</v>
      </c>
      <c r="F86">
        <v>104</v>
      </c>
      <c r="G86">
        <v>6</v>
      </c>
      <c r="H86" t="s">
        <v>1162</v>
      </c>
      <c r="I86" t="s">
        <v>7541</v>
      </c>
      <c r="J86" t="s">
        <v>1198</v>
      </c>
      <c r="K86" t="s">
        <v>23</v>
      </c>
      <c r="L86" t="s">
        <v>24</v>
      </c>
      <c r="M86" t="s">
        <v>7542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7543</v>
      </c>
      <c r="T86" t="s">
        <v>7542</v>
      </c>
    </row>
    <row r="87" spans="1:20" x14ac:dyDescent="0.25">
      <c r="A87" t="s">
        <v>28</v>
      </c>
      <c r="B87" t="s">
        <v>29</v>
      </c>
      <c r="C87">
        <v>65</v>
      </c>
      <c r="D87">
        <v>1</v>
      </c>
      <c r="E87" t="s">
        <v>7540</v>
      </c>
      <c r="F87">
        <v>104</v>
      </c>
      <c r="G87">
        <v>6</v>
      </c>
      <c r="H87" t="s">
        <v>1162</v>
      </c>
      <c r="I87" t="s">
        <v>7541</v>
      </c>
      <c r="J87" t="s">
        <v>1198</v>
      </c>
      <c r="K87" t="s">
        <v>23</v>
      </c>
      <c r="L87" t="s">
        <v>24</v>
      </c>
      <c r="M87" t="s">
        <v>7542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7543</v>
      </c>
      <c r="T87" t="s">
        <v>7542</v>
      </c>
    </row>
    <row r="88" spans="1:20" x14ac:dyDescent="0.25">
      <c r="A88" t="s">
        <v>3691</v>
      </c>
      <c r="B88" t="s">
        <v>3692</v>
      </c>
      <c r="C88">
        <v>120</v>
      </c>
      <c r="D88">
        <v>3</v>
      </c>
      <c r="E88" t="s">
        <v>7544</v>
      </c>
      <c r="F88">
        <v>165</v>
      </c>
      <c r="G88">
        <v>0</v>
      </c>
      <c r="H88" t="s">
        <v>1162</v>
      </c>
      <c r="I88" t="s">
        <v>7545</v>
      </c>
      <c r="J88" t="s">
        <v>303</v>
      </c>
      <c r="K88" t="s">
        <v>23</v>
      </c>
      <c r="L88" t="s">
        <v>24</v>
      </c>
      <c r="M88" t="s">
        <v>7546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7547</v>
      </c>
      <c r="T88" t="s">
        <v>7542</v>
      </c>
    </row>
    <row r="89" spans="1:20" x14ac:dyDescent="0.25">
      <c r="A89" t="s">
        <v>3691</v>
      </c>
      <c r="B89" t="s">
        <v>3692</v>
      </c>
      <c r="C89">
        <v>100</v>
      </c>
      <c r="D89">
        <v>1</v>
      </c>
      <c r="E89" t="s">
        <v>7548</v>
      </c>
      <c r="F89">
        <v>159</v>
      </c>
      <c r="G89">
        <v>0</v>
      </c>
      <c r="H89" t="s">
        <v>47</v>
      </c>
      <c r="I89" t="s">
        <v>7549</v>
      </c>
      <c r="J89" t="s">
        <v>7550</v>
      </c>
      <c r="K89" t="s">
        <v>3115</v>
      </c>
      <c r="L89" t="s">
        <v>7551</v>
      </c>
      <c r="M89" t="s">
        <v>7552</v>
      </c>
      <c r="N89" t="s">
        <v>1338</v>
      </c>
      <c r="O89" t="s">
        <v>1222</v>
      </c>
      <c r="P89" t="s">
        <v>1190</v>
      </c>
      <c r="Q89" t="s">
        <v>1191</v>
      </c>
      <c r="R89" t="s">
        <v>24</v>
      </c>
      <c r="S89" t="s">
        <v>7553</v>
      </c>
      <c r="T89" t="s">
        <v>7542</v>
      </c>
    </row>
    <row r="90" spans="1:20" x14ac:dyDescent="0.25">
      <c r="A90" t="s">
        <v>28</v>
      </c>
      <c r="B90" t="s">
        <v>29</v>
      </c>
      <c r="C90">
        <v>65</v>
      </c>
      <c r="D90">
        <v>1</v>
      </c>
      <c r="E90" t="s">
        <v>7554</v>
      </c>
      <c r="F90">
        <v>153</v>
      </c>
      <c r="G90">
        <v>0</v>
      </c>
      <c r="H90" t="s">
        <v>1162</v>
      </c>
      <c r="I90" t="s">
        <v>7555</v>
      </c>
      <c r="J90" t="s">
        <v>7556</v>
      </c>
      <c r="K90" t="s">
        <v>23</v>
      </c>
      <c r="L90" t="s">
        <v>24</v>
      </c>
      <c r="M90" t="s">
        <v>7546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7557</v>
      </c>
      <c r="T90" t="s">
        <v>7542</v>
      </c>
    </row>
    <row r="91" spans="1:20" x14ac:dyDescent="0.25">
      <c r="A91" t="s">
        <v>3691</v>
      </c>
      <c r="B91" t="s">
        <v>3692</v>
      </c>
      <c r="C91">
        <v>120</v>
      </c>
      <c r="D91">
        <v>1</v>
      </c>
      <c r="E91" t="s">
        <v>7554</v>
      </c>
      <c r="F91">
        <v>153</v>
      </c>
      <c r="G91">
        <v>0</v>
      </c>
      <c r="H91" t="s">
        <v>1162</v>
      </c>
      <c r="I91" t="s">
        <v>7555</v>
      </c>
      <c r="J91" t="s">
        <v>7556</v>
      </c>
      <c r="K91" t="s">
        <v>23</v>
      </c>
      <c r="L91" t="s">
        <v>24</v>
      </c>
      <c r="M91" t="s">
        <v>7546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7557</v>
      </c>
      <c r="T91" t="s">
        <v>7542</v>
      </c>
    </row>
    <row r="92" spans="1:20" x14ac:dyDescent="0.25">
      <c r="A92" t="s">
        <v>20</v>
      </c>
      <c r="B92" t="s">
        <v>21</v>
      </c>
      <c r="C92">
        <v>65</v>
      </c>
      <c r="D92">
        <v>1</v>
      </c>
      <c r="E92" t="s">
        <v>7554</v>
      </c>
      <c r="F92">
        <v>153</v>
      </c>
      <c r="G92">
        <v>0</v>
      </c>
      <c r="H92" t="s">
        <v>1162</v>
      </c>
      <c r="I92" t="s">
        <v>7555</v>
      </c>
      <c r="J92" t="s">
        <v>7556</v>
      </c>
      <c r="K92" t="s">
        <v>23</v>
      </c>
      <c r="L92" t="s">
        <v>24</v>
      </c>
      <c r="M92" t="s">
        <v>7546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7557</v>
      </c>
      <c r="T92" t="s">
        <v>7542</v>
      </c>
    </row>
    <row r="93" spans="1:20" x14ac:dyDescent="0.25">
      <c r="A93" t="s">
        <v>280</v>
      </c>
      <c r="B93" t="s">
        <v>286</v>
      </c>
      <c r="C93">
        <v>139</v>
      </c>
      <c r="D93">
        <v>1</v>
      </c>
      <c r="E93" t="s">
        <v>7548</v>
      </c>
      <c r="F93">
        <v>159</v>
      </c>
      <c r="G93">
        <v>0</v>
      </c>
      <c r="H93" t="s">
        <v>47</v>
      </c>
      <c r="I93" t="s">
        <v>7549</v>
      </c>
      <c r="J93" t="s">
        <v>7550</v>
      </c>
      <c r="K93" t="s">
        <v>3115</v>
      </c>
      <c r="L93" t="s">
        <v>7551</v>
      </c>
      <c r="M93" t="s">
        <v>7552</v>
      </c>
      <c r="N93" t="s">
        <v>1338</v>
      </c>
      <c r="O93" t="s">
        <v>1222</v>
      </c>
      <c r="P93" t="s">
        <v>1190</v>
      </c>
      <c r="Q93" t="s">
        <v>1191</v>
      </c>
      <c r="R93" t="s">
        <v>24</v>
      </c>
      <c r="S93" t="s">
        <v>7553</v>
      </c>
      <c r="T93" t="s">
        <v>7546</v>
      </c>
    </row>
    <row r="94" spans="1:20" x14ac:dyDescent="0.25">
      <c r="A94" t="s">
        <v>42</v>
      </c>
      <c r="B94" t="s">
        <v>43</v>
      </c>
      <c r="C94">
        <v>50</v>
      </c>
      <c r="D94">
        <v>1</v>
      </c>
      <c r="E94" t="s">
        <v>7558</v>
      </c>
      <c r="F94">
        <v>220</v>
      </c>
      <c r="G94">
        <v>20</v>
      </c>
      <c r="H94" t="s">
        <v>47</v>
      </c>
      <c r="I94" t="s">
        <v>7559</v>
      </c>
      <c r="J94" t="s">
        <v>7560</v>
      </c>
      <c r="K94" t="s">
        <v>4952</v>
      </c>
      <c r="L94" t="s">
        <v>7561</v>
      </c>
      <c r="M94" t="s">
        <v>7562</v>
      </c>
      <c r="N94" t="s">
        <v>1338</v>
      </c>
      <c r="O94" t="s">
        <v>1222</v>
      </c>
      <c r="P94" t="s">
        <v>1190</v>
      </c>
      <c r="Q94" t="s">
        <v>1191</v>
      </c>
      <c r="R94" t="s">
        <v>24</v>
      </c>
      <c r="S94" t="s">
        <v>7563</v>
      </c>
      <c r="T94" t="s">
        <v>7564</v>
      </c>
    </row>
    <row r="95" spans="1:20" x14ac:dyDescent="0.25">
      <c r="A95" t="s">
        <v>139</v>
      </c>
      <c r="B95" t="s">
        <v>112</v>
      </c>
      <c r="C95">
        <v>100</v>
      </c>
      <c r="D95">
        <v>2</v>
      </c>
      <c r="E95" t="s">
        <v>7558</v>
      </c>
      <c r="F95">
        <v>220</v>
      </c>
      <c r="G95">
        <v>20</v>
      </c>
      <c r="H95" t="s">
        <v>47</v>
      </c>
      <c r="I95" t="s">
        <v>7559</v>
      </c>
      <c r="J95" t="s">
        <v>7560</v>
      </c>
      <c r="K95" t="s">
        <v>4952</v>
      </c>
      <c r="L95" t="s">
        <v>7561</v>
      </c>
      <c r="M95" t="s">
        <v>7562</v>
      </c>
      <c r="N95" t="s">
        <v>1338</v>
      </c>
      <c r="O95" t="s">
        <v>1222</v>
      </c>
      <c r="P95" t="s">
        <v>1190</v>
      </c>
      <c r="Q95" t="s">
        <v>1191</v>
      </c>
      <c r="R95" t="s">
        <v>24</v>
      </c>
      <c r="S95" t="s">
        <v>7563</v>
      </c>
      <c r="T95" t="s">
        <v>7564</v>
      </c>
    </row>
    <row r="96" spans="1:20" x14ac:dyDescent="0.25">
      <c r="A96" t="s">
        <v>3691</v>
      </c>
      <c r="B96" t="s">
        <v>3692</v>
      </c>
      <c r="C96">
        <v>120</v>
      </c>
      <c r="D96">
        <v>2</v>
      </c>
      <c r="E96" t="s">
        <v>7565</v>
      </c>
      <c r="F96">
        <v>116</v>
      </c>
      <c r="G96">
        <v>6</v>
      </c>
      <c r="H96" t="s">
        <v>1162</v>
      </c>
      <c r="I96" t="s">
        <v>2939</v>
      </c>
      <c r="J96" t="s">
        <v>333</v>
      </c>
      <c r="K96" t="s">
        <v>23</v>
      </c>
      <c r="L96" t="s">
        <v>24</v>
      </c>
      <c r="M96" t="s">
        <v>7566</v>
      </c>
      <c r="N96" t="s">
        <v>23</v>
      </c>
      <c r="O96" t="s">
        <v>32</v>
      </c>
      <c r="P96" t="s">
        <v>26</v>
      </c>
      <c r="Q96" t="s">
        <v>33</v>
      </c>
      <c r="R96" t="s">
        <v>7567</v>
      </c>
      <c r="S96" t="s">
        <v>7568</v>
      </c>
      <c r="T96" t="s">
        <v>7569</v>
      </c>
    </row>
    <row r="97" spans="1:20" x14ac:dyDescent="0.25">
      <c r="A97" t="s">
        <v>3691</v>
      </c>
      <c r="B97" t="s">
        <v>3692</v>
      </c>
      <c r="C97">
        <v>120</v>
      </c>
      <c r="D97">
        <v>5</v>
      </c>
      <c r="E97" t="s">
        <v>7570</v>
      </c>
      <c r="F97">
        <v>275</v>
      </c>
      <c r="G97">
        <v>0</v>
      </c>
      <c r="H97" t="s">
        <v>1162</v>
      </c>
      <c r="I97" t="s">
        <v>7571</v>
      </c>
      <c r="J97" t="s">
        <v>311</v>
      </c>
      <c r="K97" t="s">
        <v>23</v>
      </c>
      <c r="L97" t="s">
        <v>24</v>
      </c>
      <c r="M97" t="s">
        <v>7569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7572</v>
      </c>
      <c r="T97" t="s">
        <v>7569</v>
      </c>
    </row>
    <row r="98" spans="1:20" x14ac:dyDescent="0.25">
      <c r="A98" t="s">
        <v>3691</v>
      </c>
      <c r="B98" t="s">
        <v>3692</v>
      </c>
      <c r="C98">
        <v>120</v>
      </c>
      <c r="D98">
        <v>2</v>
      </c>
      <c r="E98" t="s">
        <v>7573</v>
      </c>
      <c r="F98">
        <v>116</v>
      </c>
      <c r="G98">
        <v>6</v>
      </c>
      <c r="H98" t="s">
        <v>1162</v>
      </c>
      <c r="I98" t="s">
        <v>7574</v>
      </c>
      <c r="J98" t="s">
        <v>311</v>
      </c>
      <c r="K98" t="s">
        <v>23</v>
      </c>
      <c r="L98" t="s">
        <v>24</v>
      </c>
      <c r="M98" t="s">
        <v>7569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7575</v>
      </c>
      <c r="T98" t="s">
        <v>7569</v>
      </c>
    </row>
    <row r="99" spans="1:20" x14ac:dyDescent="0.25">
      <c r="A99" t="s">
        <v>3691</v>
      </c>
      <c r="B99" t="s">
        <v>3692</v>
      </c>
      <c r="C99">
        <v>120</v>
      </c>
      <c r="D99">
        <v>4</v>
      </c>
      <c r="E99" t="s">
        <v>7576</v>
      </c>
      <c r="F99">
        <v>220</v>
      </c>
      <c r="G99">
        <v>0</v>
      </c>
      <c r="H99" t="s">
        <v>1162</v>
      </c>
      <c r="I99" t="s">
        <v>7577</v>
      </c>
      <c r="J99" t="s">
        <v>317</v>
      </c>
      <c r="K99" t="s">
        <v>23</v>
      </c>
      <c r="L99" t="s">
        <v>24</v>
      </c>
      <c r="M99" t="s">
        <v>7578</v>
      </c>
      <c r="N99" t="s">
        <v>23</v>
      </c>
      <c r="O99" t="s">
        <v>307</v>
      </c>
      <c r="P99" t="s">
        <v>26</v>
      </c>
      <c r="Q99" t="s">
        <v>27</v>
      </c>
      <c r="R99" t="s">
        <v>7579</v>
      </c>
      <c r="S99" t="s">
        <v>7580</v>
      </c>
      <c r="T99" t="s">
        <v>7578</v>
      </c>
    </row>
    <row r="100" spans="1:20" x14ac:dyDescent="0.25">
      <c r="A100" t="s">
        <v>46</v>
      </c>
      <c r="B100" t="s">
        <v>56</v>
      </c>
      <c r="C100">
        <v>66.333333333333329</v>
      </c>
      <c r="D100">
        <v>3</v>
      </c>
      <c r="E100" t="s">
        <v>7581</v>
      </c>
      <c r="F100">
        <v>267</v>
      </c>
      <c r="G100">
        <v>29</v>
      </c>
      <c r="H100" t="s">
        <v>22</v>
      </c>
      <c r="I100" t="s">
        <v>1235</v>
      </c>
      <c r="J100" t="s">
        <v>7582</v>
      </c>
      <c r="K100" t="s">
        <v>1236</v>
      </c>
      <c r="L100" t="s">
        <v>5841</v>
      </c>
      <c r="M100" t="s">
        <v>7583</v>
      </c>
      <c r="N100" t="s">
        <v>23</v>
      </c>
      <c r="O100" t="s">
        <v>53</v>
      </c>
      <c r="P100" t="s">
        <v>54</v>
      </c>
      <c r="Q100" t="s">
        <v>55</v>
      </c>
      <c r="R100" t="s">
        <v>24</v>
      </c>
      <c r="S100" t="s">
        <v>7584</v>
      </c>
      <c r="T100" t="s">
        <v>7585</v>
      </c>
    </row>
    <row r="101" spans="1:20" x14ac:dyDescent="0.25">
      <c r="A101" t="s">
        <v>3691</v>
      </c>
      <c r="B101" t="s">
        <v>3692</v>
      </c>
      <c r="C101">
        <v>120</v>
      </c>
      <c r="D101">
        <v>3</v>
      </c>
      <c r="E101" t="s">
        <v>7586</v>
      </c>
      <c r="F101">
        <v>165</v>
      </c>
      <c r="G101">
        <v>0</v>
      </c>
      <c r="H101" t="s">
        <v>1162</v>
      </c>
      <c r="I101" t="s">
        <v>7587</v>
      </c>
      <c r="J101" t="s">
        <v>306</v>
      </c>
      <c r="K101" t="s">
        <v>23</v>
      </c>
      <c r="L101" t="s">
        <v>24</v>
      </c>
      <c r="M101" t="s">
        <v>7585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7588</v>
      </c>
      <c r="T101" t="s">
        <v>7585</v>
      </c>
    </row>
    <row r="102" spans="1:20" x14ac:dyDescent="0.25">
      <c r="A102" t="s">
        <v>3691</v>
      </c>
      <c r="B102" t="s">
        <v>3692</v>
      </c>
      <c r="C102">
        <v>120</v>
      </c>
      <c r="D102">
        <v>6</v>
      </c>
      <c r="E102" t="s">
        <v>7589</v>
      </c>
      <c r="F102">
        <v>330</v>
      </c>
      <c r="G102">
        <v>0</v>
      </c>
      <c r="H102" t="s">
        <v>1162</v>
      </c>
      <c r="I102" t="s">
        <v>7590</v>
      </c>
      <c r="J102" t="s">
        <v>306</v>
      </c>
      <c r="K102" t="s">
        <v>23</v>
      </c>
      <c r="L102" t="s">
        <v>24</v>
      </c>
      <c r="M102" t="s">
        <v>7591</v>
      </c>
      <c r="N102" t="s">
        <v>23</v>
      </c>
      <c r="O102" t="s">
        <v>32</v>
      </c>
      <c r="P102" t="s">
        <v>26</v>
      </c>
      <c r="Q102" t="s">
        <v>33</v>
      </c>
      <c r="R102" t="s">
        <v>24</v>
      </c>
      <c r="S102" t="s">
        <v>7592</v>
      </c>
      <c r="T102" t="s">
        <v>7585</v>
      </c>
    </row>
    <row r="103" spans="1:20" x14ac:dyDescent="0.25">
      <c r="A103" t="s">
        <v>3691</v>
      </c>
      <c r="B103" t="s">
        <v>3692</v>
      </c>
      <c r="C103">
        <v>120</v>
      </c>
      <c r="D103">
        <v>2</v>
      </c>
      <c r="E103" t="s">
        <v>7593</v>
      </c>
      <c r="F103">
        <v>155</v>
      </c>
      <c r="G103">
        <v>45</v>
      </c>
      <c r="H103" t="s">
        <v>1162</v>
      </c>
      <c r="I103" t="s">
        <v>7594</v>
      </c>
      <c r="J103" t="s">
        <v>318</v>
      </c>
      <c r="K103" t="s">
        <v>23</v>
      </c>
      <c r="L103" t="s">
        <v>24</v>
      </c>
      <c r="M103" t="s">
        <v>7591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7595</v>
      </c>
      <c r="T103" t="s">
        <v>7591</v>
      </c>
    </row>
    <row r="104" spans="1:20" x14ac:dyDescent="0.25">
      <c r="A104" t="s">
        <v>3691</v>
      </c>
      <c r="B104" t="s">
        <v>3692</v>
      </c>
      <c r="C104">
        <v>120</v>
      </c>
      <c r="D104">
        <v>2</v>
      </c>
      <c r="E104" t="s">
        <v>7596</v>
      </c>
      <c r="F104">
        <v>116</v>
      </c>
      <c r="G104">
        <v>6</v>
      </c>
      <c r="H104" t="s">
        <v>1162</v>
      </c>
      <c r="I104" t="s">
        <v>7597</v>
      </c>
      <c r="J104" t="s">
        <v>333</v>
      </c>
      <c r="K104" t="s">
        <v>23</v>
      </c>
      <c r="L104" t="s">
        <v>24</v>
      </c>
      <c r="M104" t="s">
        <v>7591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7598</v>
      </c>
      <c r="T104" t="s">
        <v>7591</v>
      </c>
    </row>
    <row r="105" spans="1:20" x14ac:dyDescent="0.25">
      <c r="A105" t="s">
        <v>139</v>
      </c>
      <c r="B105" t="s">
        <v>112</v>
      </c>
      <c r="C105">
        <v>99</v>
      </c>
      <c r="D105">
        <v>1</v>
      </c>
      <c r="E105" t="s">
        <v>7599</v>
      </c>
      <c r="F105">
        <v>255</v>
      </c>
      <c r="G105">
        <v>0</v>
      </c>
      <c r="H105" t="s">
        <v>1162</v>
      </c>
      <c r="I105" t="s">
        <v>7600</v>
      </c>
      <c r="J105" t="s">
        <v>360</v>
      </c>
      <c r="K105" t="s">
        <v>23</v>
      </c>
      <c r="L105" t="s">
        <v>24</v>
      </c>
      <c r="M105" t="s">
        <v>7591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7601</v>
      </c>
      <c r="T105" t="s">
        <v>7591</v>
      </c>
    </row>
    <row r="106" spans="1:20" x14ac:dyDescent="0.25">
      <c r="A106" t="s">
        <v>110</v>
      </c>
      <c r="B106" t="s">
        <v>1205</v>
      </c>
      <c r="C106">
        <v>100</v>
      </c>
      <c r="D106">
        <v>1</v>
      </c>
      <c r="E106" t="s">
        <v>7599</v>
      </c>
      <c r="F106">
        <v>255</v>
      </c>
      <c r="G106">
        <v>0</v>
      </c>
      <c r="H106" t="s">
        <v>1162</v>
      </c>
      <c r="I106" t="s">
        <v>7600</v>
      </c>
      <c r="J106" t="s">
        <v>360</v>
      </c>
      <c r="K106" t="s">
        <v>23</v>
      </c>
      <c r="L106" t="s">
        <v>24</v>
      </c>
      <c r="M106" t="s">
        <v>7591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7601</v>
      </c>
      <c r="T106" t="s">
        <v>7591</v>
      </c>
    </row>
    <row r="107" spans="1:20" x14ac:dyDescent="0.25">
      <c r="A107" t="s">
        <v>3691</v>
      </c>
      <c r="B107" t="s">
        <v>3692</v>
      </c>
      <c r="C107">
        <v>120</v>
      </c>
      <c r="D107">
        <v>1</v>
      </c>
      <c r="E107" t="s">
        <v>7599</v>
      </c>
      <c r="F107">
        <v>255</v>
      </c>
      <c r="G107">
        <v>0</v>
      </c>
      <c r="H107" t="s">
        <v>1162</v>
      </c>
      <c r="I107" t="s">
        <v>7600</v>
      </c>
      <c r="J107" t="s">
        <v>360</v>
      </c>
      <c r="K107" t="s">
        <v>23</v>
      </c>
      <c r="L107" t="s">
        <v>24</v>
      </c>
      <c r="M107" t="s">
        <v>7591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7601</v>
      </c>
      <c r="T107" t="s">
        <v>7591</v>
      </c>
    </row>
    <row r="108" spans="1:20" x14ac:dyDescent="0.25">
      <c r="A108" t="s">
        <v>139</v>
      </c>
      <c r="B108" t="s">
        <v>112</v>
      </c>
      <c r="C108">
        <v>83.333333333333329</v>
      </c>
      <c r="D108">
        <v>3</v>
      </c>
      <c r="E108" t="s">
        <v>7602</v>
      </c>
      <c r="F108">
        <v>220</v>
      </c>
      <c r="G108">
        <v>0</v>
      </c>
      <c r="H108" t="s">
        <v>1162</v>
      </c>
      <c r="I108" t="s">
        <v>7603</v>
      </c>
      <c r="J108" t="s">
        <v>303</v>
      </c>
      <c r="K108" t="s">
        <v>23</v>
      </c>
      <c r="L108" t="s">
        <v>24</v>
      </c>
      <c r="M108" t="s">
        <v>7604</v>
      </c>
      <c r="N108" t="s">
        <v>23</v>
      </c>
      <c r="O108" t="s">
        <v>32</v>
      </c>
      <c r="P108" t="s">
        <v>26</v>
      </c>
      <c r="Q108" t="s">
        <v>33</v>
      </c>
      <c r="R108" t="s">
        <v>24</v>
      </c>
      <c r="S108" t="s">
        <v>7605</v>
      </c>
      <c r="T108" t="s">
        <v>7606</v>
      </c>
    </row>
    <row r="109" spans="1:20" x14ac:dyDescent="0.25">
      <c r="A109" t="s">
        <v>3691</v>
      </c>
      <c r="B109" t="s">
        <v>3692</v>
      </c>
      <c r="C109">
        <v>120</v>
      </c>
      <c r="D109">
        <v>3</v>
      </c>
      <c r="E109" t="s">
        <v>7607</v>
      </c>
      <c r="F109">
        <v>171</v>
      </c>
      <c r="G109">
        <v>6</v>
      </c>
      <c r="H109" t="s">
        <v>1162</v>
      </c>
      <c r="I109" t="s">
        <v>7608</v>
      </c>
      <c r="J109" t="s">
        <v>310</v>
      </c>
      <c r="K109" t="s">
        <v>23</v>
      </c>
      <c r="L109" t="s">
        <v>24</v>
      </c>
      <c r="M109" t="s">
        <v>7606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7609</v>
      </c>
      <c r="T109" t="s">
        <v>7606</v>
      </c>
    </row>
    <row r="110" spans="1:20" x14ac:dyDescent="0.25">
      <c r="A110" t="s">
        <v>28</v>
      </c>
      <c r="B110" t="s">
        <v>29</v>
      </c>
      <c r="C110">
        <v>65</v>
      </c>
      <c r="D110">
        <v>1</v>
      </c>
      <c r="E110" t="s">
        <v>7610</v>
      </c>
      <c r="F110">
        <v>155</v>
      </c>
      <c r="G110">
        <v>0</v>
      </c>
      <c r="H110" t="s">
        <v>1162</v>
      </c>
      <c r="I110" t="s">
        <v>7611</v>
      </c>
      <c r="J110" t="s">
        <v>325</v>
      </c>
      <c r="K110" t="s">
        <v>23</v>
      </c>
      <c r="L110" t="s">
        <v>24</v>
      </c>
      <c r="M110" t="s">
        <v>7612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7613</v>
      </c>
      <c r="T110" t="s">
        <v>7606</v>
      </c>
    </row>
    <row r="111" spans="1:20" x14ac:dyDescent="0.25">
      <c r="A111" t="s">
        <v>3691</v>
      </c>
      <c r="B111" t="s">
        <v>3692</v>
      </c>
      <c r="C111">
        <v>120</v>
      </c>
      <c r="D111">
        <v>1</v>
      </c>
      <c r="E111" t="s">
        <v>7610</v>
      </c>
      <c r="F111">
        <v>155</v>
      </c>
      <c r="G111">
        <v>0</v>
      </c>
      <c r="H111" t="s">
        <v>1162</v>
      </c>
      <c r="I111" t="s">
        <v>7611</v>
      </c>
      <c r="J111" t="s">
        <v>325</v>
      </c>
      <c r="K111" t="s">
        <v>23</v>
      </c>
      <c r="L111" t="s">
        <v>24</v>
      </c>
      <c r="M111" t="s">
        <v>7612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7613</v>
      </c>
      <c r="T111" t="s">
        <v>7612</v>
      </c>
    </row>
    <row r="112" spans="1:20" x14ac:dyDescent="0.25">
      <c r="A112" t="s">
        <v>20</v>
      </c>
      <c r="B112" t="s">
        <v>21</v>
      </c>
      <c r="C112">
        <v>65</v>
      </c>
      <c r="D112">
        <v>1</v>
      </c>
      <c r="E112" t="s">
        <v>7610</v>
      </c>
      <c r="F112">
        <v>155</v>
      </c>
      <c r="G112">
        <v>0</v>
      </c>
      <c r="H112" t="s">
        <v>1162</v>
      </c>
      <c r="I112" t="s">
        <v>7611</v>
      </c>
      <c r="J112" t="s">
        <v>325</v>
      </c>
      <c r="K112" t="s">
        <v>23</v>
      </c>
      <c r="L112" t="s">
        <v>24</v>
      </c>
      <c r="M112" t="s">
        <v>7612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7613</v>
      </c>
      <c r="T112" t="s">
        <v>7612</v>
      </c>
    </row>
    <row r="113" spans="1:20" x14ac:dyDescent="0.25">
      <c r="A113" t="s">
        <v>3691</v>
      </c>
      <c r="B113" t="s">
        <v>3692</v>
      </c>
      <c r="C113">
        <v>120</v>
      </c>
      <c r="D113">
        <v>1</v>
      </c>
      <c r="E113" t="s">
        <v>7614</v>
      </c>
      <c r="F113">
        <v>84</v>
      </c>
      <c r="G113">
        <v>29</v>
      </c>
      <c r="H113" t="s">
        <v>1162</v>
      </c>
      <c r="I113" t="s">
        <v>7615</v>
      </c>
      <c r="J113" t="s">
        <v>319</v>
      </c>
      <c r="K113" t="s">
        <v>23</v>
      </c>
      <c r="L113" t="s">
        <v>24</v>
      </c>
      <c r="M113" t="s">
        <v>7612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7616</v>
      </c>
      <c r="T113" t="s">
        <v>7612</v>
      </c>
    </row>
    <row r="114" spans="1:20" x14ac:dyDescent="0.25">
      <c r="A114" t="s">
        <v>3691</v>
      </c>
      <c r="B114" t="s">
        <v>3692</v>
      </c>
      <c r="C114">
        <v>120</v>
      </c>
      <c r="D114">
        <v>2</v>
      </c>
      <c r="E114" t="s">
        <v>7617</v>
      </c>
      <c r="F114">
        <v>116</v>
      </c>
      <c r="G114">
        <v>6</v>
      </c>
      <c r="H114" t="s">
        <v>1162</v>
      </c>
      <c r="I114" t="s">
        <v>7618</v>
      </c>
      <c r="J114" t="s">
        <v>309</v>
      </c>
      <c r="K114" t="s">
        <v>23</v>
      </c>
      <c r="L114" t="s">
        <v>24</v>
      </c>
      <c r="M114" t="s">
        <v>7612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7619</v>
      </c>
      <c r="T114" t="s">
        <v>7612</v>
      </c>
    </row>
    <row r="115" spans="1:20" x14ac:dyDescent="0.25">
      <c r="A115" t="s">
        <v>3691</v>
      </c>
      <c r="B115" t="s">
        <v>3692</v>
      </c>
      <c r="C115">
        <v>120</v>
      </c>
      <c r="D115">
        <v>4</v>
      </c>
      <c r="E115" t="s">
        <v>7620</v>
      </c>
      <c r="F115">
        <v>220</v>
      </c>
      <c r="G115">
        <v>0</v>
      </c>
      <c r="H115" t="s">
        <v>1162</v>
      </c>
      <c r="I115" t="s">
        <v>1263</v>
      </c>
      <c r="J115" t="s">
        <v>358</v>
      </c>
      <c r="K115" t="s">
        <v>23</v>
      </c>
      <c r="L115" t="s">
        <v>24</v>
      </c>
      <c r="M115" t="s">
        <v>7612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7621</v>
      </c>
      <c r="T115" t="s">
        <v>7612</v>
      </c>
    </row>
    <row r="116" spans="1:20" x14ac:dyDescent="0.25">
      <c r="A116" t="s">
        <v>3691</v>
      </c>
      <c r="B116" t="s">
        <v>3692</v>
      </c>
      <c r="C116">
        <v>120</v>
      </c>
      <c r="D116">
        <v>4</v>
      </c>
      <c r="E116" t="s">
        <v>7622</v>
      </c>
      <c r="F116">
        <v>220</v>
      </c>
      <c r="G116">
        <v>0</v>
      </c>
      <c r="H116" t="s">
        <v>1162</v>
      </c>
      <c r="I116" t="s">
        <v>7623</v>
      </c>
      <c r="J116" t="s">
        <v>361</v>
      </c>
      <c r="K116" t="s">
        <v>23</v>
      </c>
      <c r="L116" t="s">
        <v>24</v>
      </c>
      <c r="M116" t="s">
        <v>7612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7624</v>
      </c>
      <c r="T116" t="s">
        <v>7612</v>
      </c>
    </row>
    <row r="117" spans="1:20" x14ac:dyDescent="0.25">
      <c r="A117" t="s">
        <v>3691</v>
      </c>
      <c r="B117" t="s">
        <v>3692</v>
      </c>
      <c r="C117">
        <v>120</v>
      </c>
      <c r="D117">
        <v>2</v>
      </c>
      <c r="E117" t="s">
        <v>7625</v>
      </c>
      <c r="F117">
        <v>116</v>
      </c>
      <c r="G117">
        <v>6</v>
      </c>
      <c r="H117" t="s">
        <v>1162</v>
      </c>
      <c r="I117" t="s">
        <v>7626</v>
      </c>
      <c r="J117" t="s">
        <v>302</v>
      </c>
      <c r="K117" t="s">
        <v>23</v>
      </c>
      <c r="L117" t="s">
        <v>24</v>
      </c>
      <c r="M117" t="s">
        <v>7612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7627</v>
      </c>
      <c r="T117" t="s">
        <v>7612</v>
      </c>
    </row>
    <row r="118" spans="1:20" x14ac:dyDescent="0.25">
      <c r="A118" t="s">
        <v>3691</v>
      </c>
      <c r="B118" t="s">
        <v>3692</v>
      </c>
      <c r="C118">
        <v>120</v>
      </c>
      <c r="D118">
        <v>2</v>
      </c>
      <c r="E118" t="s">
        <v>7628</v>
      </c>
      <c r="F118">
        <v>116</v>
      </c>
      <c r="G118">
        <v>6</v>
      </c>
      <c r="H118" t="s">
        <v>1162</v>
      </c>
      <c r="I118" t="s">
        <v>7629</v>
      </c>
      <c r="J118" t="s">
        <v>1703</v>
      </c>
      <c r="K118" t="s">
        <v>23</v>
      </c>
      <c r="L118" t="s">
        <v>24</v>
      </c>
      <c r="M118" t="s">
        <v>7612</v>
      </c>
      <c r="N118" t="s">
        <v>23</v>
      </c>
      <c r="O118" t="s">
        <v>32</v>
      </c>
      <c r="P118" t="s">
        <v>26</v>
      </c>
      <c r="Q118" t="s">
        <v>33</v>
      </c>
      <c r="R118" t="s">
        <v>7630</v>
      </c>
      <c r="S118" t="s">
        <v>7631</v>
      </c>
      <c r="T118" t="s">
        <v>7612</v>
      </c>
    </row>
    <row r="119" spans="1:20" x14ac:dyDescent="0.25">
      <c r="A119" t="s">
        <v>3691</v>
      </c>
      <c r="B119" t="s">
        <v>3692</v>
      </c>
      <c r="C119">
        <v>120</v>
      </c>
      <c r="D119">
        <v>2</v>
      </c>
      <c r="E119" t="s">
        <v>7632</v>
      </c>
      <c r="F119">
        <v>116</v>
      </c>
      <c r="G119">
        <v>6</v>
      </c>
      <c r="H119" t="s">
        <v>1162</v>
      </c>
      <c r="I119" t="s">
        <v>7633</v>
      </c>
      <c r="J119" t="s">
        <v>311</v>
      </c>
      <c r="K119" t="s">
        <v>23</v>
      </c>
      <c r="L119" t="s">
        <v>24</v>
      </c>
      <c r="M119" t="s">
        <v>7612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7634</v>
      </c>
      <c r="T119" t="s">
        <v>7612</v>
      </c>
    </row>
    <row r="120" spans="1:20" x14ac:dyDescent="0.25">
      <c r="A120" t="s">
        <v>3691</v>
      </c>
      <c r="B120" t="s">
        <v>3692</v>
      </c>
      <c r="C120">
        <v>120</v>
      </c>
      <c r="D120">
        <v>5</v>
      </c>
      <c r="E120" t="s">
        <v>7635</v>
      </c>
      <c r="F120">
        <v>275</v>
      </c>
      <c r="G120">
        <v>0</v>
      </c>
      <c r="H120" t="s">
        <v>1162</v>
      </c>
      <c r="I120" t="s">
        <v>7636</v>
      </c>
      <c r="J120" t="s">
        <v>358</v>
      </c>
      <c r="K120" t="s">
        <v>23</v>
      </c>
      <c r="L120" t="s">
        <v>24</v>
      </c>
      <c r="M120" t="s">
        <v>7637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7638</v>
      </c>
      <c r="T120" t="s">
        <v>7637</v>
      </c>
    </row>
    <row r="121" spans="1:20" x14ac:dyDescent="0.25">
      <c r="A121" t="s">
        <v>3691</v>
      </c>
      <c r="B121" t="s">
        <v>3692</v>
      </c>
      <c r="C121">
        <v>120</v>
      </c>
      <c r="D121">
        <v>3</v>
      </c>
      <c r="E121" t="s">
        <v>7639</v>
      </c>
      <c r="F121">
        <v>165</v>
      </c>
      <c r="G121">
        <v>0</v>
      </c>
      <c r="H121" t="s">
        <v>1162</v>
      </c>
      <c r="I121" t="s">
        <v>7640</v>
      </c>
      <c r="J121" t="s">
        <v>309</v>
      </c>
      <c r="K121" t="s">
        <v>23</v>
      </c>
      <c r="L121" t="s">
        <v>24</v>
      </c>
      <c r="M121" t="s">
        <v>7637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7641</v>
      </c>
      <c r="T121" t="s">
        <v>7637</v>
      </c>
    </row>
    <row r="122" spans="1:20" x14ac:dyDescent="0.25">
      <c r="A122" t="s">
        <v>3691</v>
      </c>
      <c r="B122" t="s">
        <v>3692</v>
      </c>
      <c r="C122">
        <v>120</v>
      </c>
      <c r="D122">
        <v>5</v>
      </c>
      <c r="E122" t="s">
        <v>7642</v>
      </c>
      <c r="F122">
        <v>275</v>
      </c>
      <c r="G122">
        <v>0</v>
      </c>
      <c r="H122" t="s">
        <v>1162</v>
      </c>
      <c r="I122" t="s">
        <v>7643</v>
      </c>
      <c r="J122" t="s">
        <v>309</v>
      </c>
      <c r="K122" t="s">
        <v>23</v>
      </c>
      <c r="L122" t="s">
        <v>24</v>
      </c>
      <c r="M122" t="s">
        <v>7644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7645</v>
      </c>
      <c r="T122" t="s">
        <v>7644</v>
      </c>
    </row>
    <row r="123" spans="1:20" x14ac:dyDescent="0.25">
      <c r="A123" t="s">
        <v>3691</v>
      </c>
      <c r="B123" t="s">
        <v>3692</v>
      </c>
      <c r="C123">
        <v>120</v>
      </c>
      <c r="D123">
        <v>2</v>
      </c>
      <c r="E123" t="s">
        <v>7646</v>
      </c>
      <c r="F123">
        <v>159</v>
      </c>
      <c r="G123">
        <v>0</v>
      </c>
      <c r="H123" t="s">
        <v>1162</v>
      </c>
      <c r="I123" t="s">
        <v>7647</v>
      </c>
      <c r="J123" t="s">
        <v>7648</v>
      </c>
      <c r="K123" t="s">
        <v>23</v>
      </c>
      <c r="L123" t="s">
        <v>24</v>
      </c>
      <c r="M123" t="s">
        <v>7644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7649</v>
      </c>
      <c r="T123" t="s">
        <v>7644</v>
      </c>
    </row>
    <row r="124" spans="1:20" x14ac:dyDescent="0.25">
      <c r="A124" t="s">
        <v>28</v>
      </c>
      <c r="B124" t="s">
        <v>29</v>
      </c>
      <c r="C124">
        <v>65</v>
      </c>
      <c r="D124">
        <v>1</v>
      </c>
      <c r="E124" t="s">
        <v>7646</v>
      </c>
      <c r="F124">
        <v>159</v>
      </c>
      <c r="G124">
        <v>0</v>
      </c>
      <c r="H124" t="s">
        <v>1162</v>
      </c>
      <c r="I124" t="s">
        <v>7647</v>
      </c>
      <c r="J124" t="s">
        <v>7648</v>
      </c>
      <c r="K124" t="s">
        <v>23</v>
      </c>
      <c r="L124" t="s">
        <v>24</v>
      </c>
      <c r="M124" t="s">
        <v>7644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7649</v>
      </c>
      <c r="T124" t="s">
        <v>7644</v>
      </c>
    </row>
    <row r="125" spans="1:20" x14ac:dyDescent="0.25">
      <c r="A125" t="s">
        <v>3691</v>
      </c>
      <c r="B125" t="s">
        <v>3692</v>
      </c>
      <c r="C125">
        <v>120</v>
      </c>
      <c r="D125">
        <v>3</v>
      </c>
      <c r="E125" t="s">
        <v>7650</v>
      </c>
      <c r="F125">
        <v>171</v>
      </c>
      <c r="G125">
        <v>6</v>
      </c>
      <c r="H125" t="s">
        <v>1162</v>
      </c>
      <c r="I125" t="s">
        <v>7651</v>
      </c>
      <c r="J125" t="s">
        <v>65</v>
      </c>
      <c r="K125" t="s">
        <v>23</v>
      </c>
      <c r="L125" t="s">
        <v>24</v>
      </c>
      <c r="M125" t="s">
        <v>7644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7652</v>
      </c>
      <c r="T125" t="s">
        <v>7644</v>
      </c>
    </row>
    <row r="126" spans="1:20" x14ac:dyDescent="0.25">
      <c r="A126" t="s">
        <v>3691</v>
      </c>
      <c r="B126" t="s">
        <v>3692</v>
      </c>
      <c r="C126">
        <v>120</v>
      </c>
      <c r="D126">
        <v>3</v>
      </c>
      <c r="E126" t="s">
        <v>7653</v>
      </c>
      <c r="F126">
        <v>171</v>
      </c>
      <c r="G126">
        <v>6</v>
      </c>
      <c r="H126" t="s">
        <v>1162</v>
      </c>
      <c r="I126" t="s">
        <v>7654</v>
      </c>
      <c r="J126" t="s">
        <v>306</v>
      </c>
      <c r="K126" t="s">
        <v>23</v>
      </c>
      <c r="L126" t="s">
        <v>24</v>
      </c>
      <c r="M126" t="s">
        <v>7655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7656</v>
      </c>
      <c r="T126" t="s">
        <v>7644</v>
      </c>
    </row>
    <row r="127" spans="1:20" x14ac:dyDescent="0.25">
      <c r="A127" t="s">
        <v>3691</v>
      </c>
      <c r="B127" t="s">
        <v>3692</v>
      </c>
      <c r="C127">
        <v>120</v>
      </c>
      <c r="D127">
        <v>3</v>
      </c>
      <c r="E127" t="s">
        <v>7657</v>
      </c>
      <c r="F127">
        <v>171</v>
      </c>
      <c r="G127">
        <v>6</v>
      </c>
      <c r="H127" t="s">
        <v>1162</v>
      </c>
      <c r="I127" t="s">
        <v>7658</v>
      </c>
      <c r="J127" t="s">
        <v>315</v>
      </c>
      <c r="K127" t="s">
        <v>23</v>
      </c>
      <c r="L127" t="s">
        <v>24</v>
      </c>
      <c r="M127" t="s">
        <v>7655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7659</v>
      </c>
      <c r="T127" t="s">
        <v>7655</v>
      </c>
    </row>
    <row r="128" spans="1:20" x14ac:dyDescent="0.25">
      <c r="A128" t="s">
        <v>5153</v>
      </c>
      <c r="B128" t="s">
        <v>5154</v>
      </c>
      <c r="C128">
        <v>0</v>
      </c>
      <c r="D128">
        <v>1</v>
      </c>
      <c r="E128" t="s">
        <v>7660</v>
      </c>
      <c r="F128">
        <v>310</v>
      </c>
      <c r="G128">
        <v>0</v>
      </c>
      <c r="H128" t="s">
        <v>1162</v>
      </c>
      <c r="I128" t="s">
        <v>7661</v>
      </c>
      <c r="J128" t="s">
        <v>65</v>
      </c>
      <c r="K128" t="s">
        <v>23</v>
      </c>
      <c r="L128" t="s">
        <v>24</v>
      </c>
      <c r="M128" t="s">
        <v>7662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7663</v>
      </c>
      <c r="T128" t="s">
        <v>7662</v>
      </c>
    </row>
    <row r="129" spans="1:20" x14ac:dyDescent="0.25">
      <c r="A129" t="s">
        <v>110</v>
      </c>
      <c r="B129" t="s">
        <v>146</v>
      </c>
      <c r="C129">
        <v>120</v>
      </c>
      <c r="D129">
        <v>1</v>
      </c>
      <c r="E129" t="s">
        <v>7660</v>
      </c>
      <c r="F129">
        <v>310</v>
      </c>
      <c r="G129">
        <v>0</v>
      </c>
      <c r="H129" t="s">
        <v>1162</v>
      </c>
      <c r="I129" t="s">
        <v>7661</v>
      </c>
      <c r="J129" t="s">
        <v>65</v>
      </c>
      <c r="K129" t="s">
        <v>23</v>
      </c>
      <c r="L129" t="s">
        <v>24</v>
      </c>
      <c r="M129" t="s">
        <v>7662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7663</v>
      </c>
      <c r="T129" t="s">
        <v>7662</v>
      </c>
    </row>
    <row r="130" spans="1:20" x14ac:dyDescent="0.25">
      <c r="A130" t="s">
        <v>5153</v>
      </c>
      <c r="B130" t="s">
        <v>5154</v>
      </c>
      <c r="C130">
        <v>0</v>
      </c>
      <c r="D130">
        <v>1</v>
      </c>
      <c r="E130" t="s">
        <v>7660</v>
      </c>
      <c r="F130">
        <v>310</v>
      </c>
      <c r="G130">
        <v>0</v>
      </c>
      <c r="H130" t="s">
        <v>1162</v>
      </c>
      <c r="I130" t="s">
        <v>7661</v>
      </c>
      <c r="J130" t="s">
        <v>65</v>
      </c>
      <c r="K130" t="s">
        <v>23</v>
      </c>
      <c r="L130" t="s">
        <v>24</v>
      </c>
      <c r="M130" t="s">
        <v>7662</v>
      </c>
      <c r="N130" t="s">
        <v>23</v>
      </c>
      <c r="O130" t="s">
        <v>32</v>
      </c>
      <c r="P130" t="s">
        <v>26</v>
      </c>
      <c r="Q130" t="s">
        <v>33</v>
      </c>
      <c r="R130" t="s">
        <v>24</v>
      </c>
      <c r="S130" t="s">
        <v>7663</v>
      </c>
      <c r="T130" t="s">
        <v>7662</v>
      </c>
    </row>
    <row r="131" spans="1:20" x14ac:dyDescent="0.25">
      <c r="A131" t="s">
        <v>139</v>
      </c>
      <c r="B131" t="s">
        <v>112</v>
      </c>
      <c r="C131">
        <v>120</v>
      </c>
      <c r="D131">
        <v>1</v>
      </c>
      <c r="E131" t="s">
        <v>7660</v>
      </c>
      <c r="F131">
        <v>310</v>
      </c>
      <c r="G131">
        <v>0</v>
      </c>
      <c r="H131" t="s">
        <v>1162</v>
      </c>
      <c r="I131" t="s">
        <v>7661</v>
      </c>
      <c r="J131" t="s">
        <v>65</v>
      </c>
      <c r="K131" t="s">
        <v>23</v>
      </c>
      <c r="L131" t="s">
        <v>24</v>
      </c>
      <c r="M131" t="s">
        <v>7662</v>
      </c>
      <c r="N131" t="s">
        <v>23</v>
      </c>
      <c r="O131" t="s">
        <v>32</v>
      </c>
      <c r="P131" t="s">
        <v>26</v>
      </c>
      <c r="Q131" t="s">
        <v>33</v>
      </c>
      <c r="R131" t="s">
        <v>24</v>
      </c>
      <c r="S131" t="s">
        <v>7663</v>
      </c>
      <c r="T131" t="s">
        <v>7662</v>
      </c>
    </row>
    <row r="132" spans="1:20" x14ac:dyDescent="0.25">
      <c r="A132" t="s">
        <v>3691</v>
      </c>
      <c r="B132" t="s">
        <v>3692</v>
      </c>
      <c r="C132">
        <v>120</v>
      </c>
      <c r="D132">
        <v>2</v>
      </c>
      <c r="E132" t="s">
        <v>7660</v>
      </c>
      <c r="F132">
        <v>310</v>
      </c>
      <c r="G132">
        <v>0</v>
      </c>
      <c r="H132" t="s">
        <v>1162</v>
      </c>
      <c r="I132" t="s">
        <v>7661</v>
      </c>
      <c r="J132" t="s">
        <v>65</v>
      </c>
      <c r="K132" t="s">
        <v>23</v>
      </c>
      <c r="L132" t="s">
        <v>24</v>
      </c>
      <c r="M132" t="s">
        <v>7662</v>
      </c>
      <c r="N132" t="s">
        <v>23</v>
      </c>
      <c r="O132" t="s">
        <v>32</v>
      </c>
      <c r="P132" t="s">
        <v>26</v>
      </c>
      <c r="Q132" t="s">
        <v>33</v>
      </c>
      <c r="R132" t="s">
        <v>24</v>
      </c>
      <c r="S132" t="s">
        <v>7663</v>
      </c>
      <c r="T132" t="s">
        <v>7662</v>
      </c>
    </row>
    <row r="133" spans="1:20" x14ac:dyDescent="0.25">
      <c r="A133" t="s">
        <v>3691</v>
      </c>
      <c r="B133" t="s">
        <v>3692</v>
      </c>
      <c r="C133">
        <v>120</v>
      </c>
      <c r="D133">
        <v>2</v>
      </c>
      <c r="E133" t="s">
        <v>7664</v>
      </c>
      <c r="F133">
        <v>116</v>
      </c>
      <c r="G133">
        <v>6</v>
      </c>
      <c r="H133" t="s">
        <v>1162</v>
      </c>
      <c r="I133" t="s">
        <v>7665</v>
      </c>
      <c r="J133" t="s">
        <v>316</v>
      </c>
      <c r="K133" t="s">
        <v>23</v>
      </c>
      <c r="L133" t="s">
        <v>24</v>
      </c>
      <c r="M133" t="s">
        <v>7662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7666</v>
      </c>
      <c r="T133" t="s">
        <v>7662</v>
      </c>
    </row>
    <row r="134" spans="1:20" x14ac:dyDescent="0.25">
      <c r="A134" t="s">
        <v>3691</v>
      </c>
      <c r="B134" t="s">
        <v>3692</v>
      </c>
      <c r="C134">
        <v>120</v>
      </c>
      <c r="D134">
        <v>1</v>
      </c>
      <c r="E134" t="s">
        <v>7667</v>
      </c>
      <c r="F134">
        <v>100</v>
      </c>
      <c r="G134">
        <v>45</v>
      </c>
      <c r="H134" t="s">
        <v>1162</v>
      </c>
      <c r="I134" t="s">
        <v>7668</v>
      </c>
      <c r="J134" t="s">
        <v>1311</v>
      </c>
      <c r="K134" t="s">
        <v>23</v>
      </c>
      <c r="L134" t="s">
        <v>24</v>
      </c>
      <c r="M134" t="s">
        <v>7662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7669</v>
      </c>
      <c r="T134" t="s">
        <v>7662</v>
      </c>
    </row>
    <row r="135" spans="1:20" x14ac:dyDescent="0.25">
      <c r="A135" t="s">
        <v>254</v>
      </c>
      <c r="B135" t="s">
        <v>255</v>
      </c>
      <c r="C135">
        <v>99</v>
      </c>
      <c r="D135">
        <v>1</v>
      </c>
      <c r="E135" t="s">
        <v>7670</v>
      </c>
      <c r="F135">
        <v>206</v>
      </c>
      <c r="G135">
        <v>6</v>
      </c>
      <c r="H135" t="s">
        <v>1162</v>
      </c>
      <c r="I135" t="s">
        <v>7671</v>
      </c>
      <c r="J135" t="s">
        <v>336</v>
      </c>
      <c r="K135" t="s">
        <v>23</v>
      </c>
      <c r="L135" t="s">
        <v>24</v>
      </c>
      <c r="M135" t="s">
        <v>7662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7672</v>
      </c>
      <c r="T135" t="s">
        <v>7662</v>
      </c>
    </row>
    <row r="136" spans="1:20" x14ac:dyDescent="0.25">
      <c r="A136" t="s">
        <v>5153</v>
      </c>
      <c r="B136" t="s">
        <v>5154</v>
      </c>
      <c r="C136">
        <v>1</v>
      </c>
      <c r="D136">
        <v>1</v>
      </c>
      <c r="E136" t="s">
        <v>7670</v>
      </c>
      <c r="F136">
        <v>206</v>
      </c>
      <c r="G136">
        <v>6</v>
      </c>
      <c r="H136" t="s">
        <v>1162</v>
      </c>
      <c r="I136" t="s">
        <v>7671</v>
      </c>
      <c r="J136" t="s">
        <v>336</v>
      </c>
      <c r="K136" t="s">
        <v>23</v>
      </c>
      <c r="L136" t="s">
        <v>24</v>
      </c>
      <c r="M136" t="s">
        <v>7662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7672</v>
      </c>
      <c r="T136" t="s">
        <v>7662</v>
      </c>
    </row>
    <row r="137" spans="1:20" x14ac:dyDescent="0.25">
      <c r="A137" t="s">
        <v>5153</v>
      </c>
      <c r="B137" t="s">
        <v>5154</v>
      </c>
      <c r="C137">
        <v>0</v>
      </c>
      <c r="D137">
        <v>1</v>
      </c>
      <c r="E137" t="s">
        <v>7670</v>
      </c>
      <c r="F137">
        <v>206</v>
      </c>
      <c r="G137">
        <v>6</v>
      </c>
      <c r="H137" t="s">
        <v>1162</v>
      </c>
      <c r="I137" t="s">
        <v>7671</v>
      </c>
      <c r="J137" t="s">
        <v>336</v>
      </c>
      <c r="K137" t="s">
        <v>23</v>
      </c>
      <c r="L137" t="s">
        <v>24</v>
      </c>
      <c r="M137" t="s">
        <v>7662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7672</v>
      </c>
      <c r="T137" t="s">
        <v>7662</v>
      </c>
    </row>
    <row r="138" spans="1:20" x14ac:dyDescent="0.25">
      <c r="A138" t="s">
        <v>139</v>
      </c>
      <c r="B138" t="s">
        <v>112</v>
      </c>
      <c r="C138">
        <v>120</v>
      </c>
      <c r="D138">
        <v>1</v>
      </c>
      <c r="E138" t="s">
        <v>7670</v>
      </c>
      <c r="F138">
        <v>206</v>
      </c>
      <c r="G138">
        <v>6</v>
      </c>
      <c r="H138" t="s">
        <v>1162</v>
      </c>
      <c r="I138" t="s">
        <v>7671</v>
      </c>
      <c r="J138" t="s">
        <v>336</v>
      </c>
      <c r="K138" t="s">
        <v>23</v>
      </c>
      <c r="L138" t="s">
        <v>24</v>
      </c>
      <c r="M138" t="s">
        <v>7662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7672</v>
      </c>
      <c r="T138" t="s">
        <v>7662</v>
      </c>
    </row>
    <row r="139" spans="1:20" x14ac:dyDescent="0.25">
      <c r="A139" t="s">
        <v>3691</v>
      </c>
      <c r="B139" t="s">
        <v>3692</v>
      </c>
      <c r="C139">
        <v>120</v>
      </c>
      <c r="D139">
        <v>5</v>
      </c>
      <c r="E139" t="s">
        <v>7673</v>
      </c>
      <c r="F139">
        <v>275</v>
      </c>
      <c r="G139">
        <v>0</v>
      </c>
      <c r="H139" t="s">
        <v>1162</v>
      </c>
      <c r="I139" t="s">
        <v>7674</v>
      </c>
      <c r="J139" t="s">
        <v>306</v>
      </c>
      <c r="K139" t="s">
        <v>23</v>
      </c>
      <c r="L139" t="s">
        <v>24</v>
      </c>
      <c r="M139" t="s">
        <v>7655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7675</v>
      </c>
      <c r="T139" t="s">
        <v>7662</v>
      </c>
    </row>
    <row r="140" spans="1:20" x14ac:dyDescent="0.25">
      <c r="A140" t="s">
        <v>3691</v>
      </c>
      <c r="B140" t="s">
        <v>3692</v>
      </c>
      <c r="C140">
        <v>120</v>
      </c>
      <c r="D140">
        <v>1</v>
      </c>
      <c r="E140" t="s">
        <v>7676</v>
      </c>
      <c r="F140">
        <v>100</v>
      </c>
      <c r="G140">
        <v>45</v>
      </c>
      <c r="H140" t="s">
        <v>1162</v>
      </c>
      <c r="I140" t="s">
        <v>7677</v>
      </c>
      <c r="J140" t="s">
        <v>7678</v>
      </c>
      <c r="K140" t="s">
        <v>23</v>
      </c>
      <c r="L140" t="s">
        <v>24</v>
      </c>
      <c r="M140" t="s">
        <v>7662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7679</v>
      </c>
      <c r="T140" t="s">
        <v>7662</v>
      </c>
    </row>
    <row r="141" spans="1:20" x14ac:dyDescent="0.25">
      <c r="A141" t="s">
        <v>3691</v>
      </c>
      <c r="B141" t="s">
        <v>3692</v>
      </c>
      <c r="C141">
        <v>120</v>
      </c>
      <c r="D141">
        <v>5</v>
      </c>
      <c r="E141" t="s">
        <v>7680</v>
      </c>
      <c r="F141">
        <v>275</v>
      </c>
      <c r="G141">
        <v>0</v>
      </c>
      <c r="H141" t="s">
        <v>1162</v>
      </c>
      <c r="I141" t="s">
        <v>7681</v>
      </c>
      <c r="J141" t="s">
        <v>1253</v>
      </c>
      <c r="K141" t="s">
        <v>23</v>
      </c>
      <c r="L141" t="s">
        <v>24</v>
      </c>
      <c r="M141" t="s">
        <v>7682</v>
      </c>
      <c r="N141" t="s">
        <v>23</v>
      </c>
      <c r="O141" t="s">
        <v>32</v>
      </c>
      <c r="P141" t="s">
        <v>26</v>
      </c>
      <c r="Q141" t="s">
        <v>33</v>
      </c>
      <c r="R141" t="s">
        <v>24</v>
      </c>
      <c r="S141" t="s">
        <v>7683</v>
      </c>
      <c r="T141" t="s">
        <v>7682</v>
      </c>
    </row>
    <row r="142" spans="1:20" x14ac:dyDescent="0.25">
      <c r="A142" t="s">
        <v>3691</v>
      </c>
      <c r="B142" t="s">
        <v>3692</v>
      </c>
      <c r="C142">
        <v>120</v>
      </c>
      <c r="D142">
        <v>5</v>
      </c>
      <c r="E142" t="s">
        <v>7684</v>
      </c>
      <c r="F142">
        <v>275</v>
      </c>
      <c r="G142">
        <v>0</v>
      </c>
      <c r="H142" t="s">
        <v>1162</v>
      </c>
      <c r="I142" t="s">
        <v>7685</v>
      </c>
      <c r="J142" t="s">
        <v>325</v>
      </c>
      <c r="K142" t="s">
        <v>23</v>
      </c>
      <c r="L142" t="s">
        <v>24</v>
      </c>
      <c r="M142" t="s">
        <v>7682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7686</v>
      </c>
      <c r="T142" t="s">
        <v>7682</v>
      </c>
    </row>
    <row r="143" spans="1:20" x14ac:dyDescent="0.25">
      <c r="A143" t="s">
        <v>3691</v>
      </c>
      <c r="B143" t="s">
        <v>3692</v>
      </c>
      <c r="C143">
        <v>120</v>
      </c>
      <c r="D143">
        <v>1</v>
      </c>
      <c r="E143" t="s">
        <v>7687</v>
      </c>
      <c r="F143">
        <v>100</v>
      </c>
      <c r="G143">
        <v>45</v>
      </c>
      <c r="H143" t="s">
        <v>1162</v>
      </c>
      <c r="I143" t="s">
        <v>7688</v>
      </c>
      <c r="J143" t="s">
        <v>311</v>
      </c>
      <c r="K143" t="s">
        <v>23</v>
      </c>
      <c r="L143" t="s">
        <v>24</v>
      </c>
      <c r="M143" t="s">
        <v>7689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7690</v>
      </c>
      <c r="T143" t="s">
        <v>7682</v>
      </c>
    </row>
    <row r="144" spans="1:20" x14ac:dyDescent="0.25">
      <c r="A144" t="s">
        <v>20</v>
      </c>
      <c r="B144" t="s">
        <v>21</v>
      </c>
      <c r="C144">
        <v>65</v>
      </c>
      <c r="D144">
        <v>1</v>
      </c>
      <c r="E144" t="s">
        <v>7691</v>
      </c>
      <c r="F144">
        <v>493</v>
      </c>
      <c r="G144">
        <v>0</v>
      </c>
      <c r="H144" t="s">
        <v>1162</v>
      </c>
      <c r="I144" t="s">
        <v>7692</v>
      </c>
      <c r="J144" t="s">
        <v>1246</v>
      </c>
      <c r="K144" t="s">
        <v>23</v>
      </c>
      <c r="L144" t="s">
        <v>24</v>
      </c>
      <c r="M144" t="s">
        <v>7693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7694</v>
      </c>
      <c r="T144" t="s">
        <v>7693</v>
      </c>
    </row>
    <row r="145" spans="1:20" x14ac:dyDescent="0.25">
      <c r="A145" t="s">
        <v>28</v>
      </c>
      <c r="B145" t="s">
        <v>29</v>
      </c>
      <c r="C145">
        <v>65</v>
      </c>
      <c r="D145">
        <v>1</v>
      </c>
      <c r="E145" t="s">
        <v>7691</v>
      </c>
      <c r="F145">
        <v>493</v>
      </c>
      <c r="G145">
        <v>0</v>
      </c>
      <c r="H145" t="s">
        <v>1162</v>
      </c>
      <c r="I145" t="s">
        <v>7692</v>
      </c>
      <c r="J145" t="s">
        <v>1246</v>
      </c>
      <c r="K145" t="s">
        <v>23</v>
      </c>
      <c r="L145" t="s">
        <v>24</v>
      </c>
      <c r="M145" t="s">
        <v>7693</v>
      </c>
      <c r="N145" t="s">
        <v>23</v>
      </c>
      <c r="O145" t="s">
        <v>32</v>
      </c>
      <c r="P145" t="s">
        <v>26</v>
      </c>
      <c r="Q145" t="s">
        <v>33</v>
      </c>
      <c r="R145" t="s">
        <v>24</v>
      </c>
      <c r="S145" t="s">
        <v>7694</v>
      </c>
      <c r="T145" t="s">
        <v>7693</v>
      </c>
    </row>
    <row r="146" spans="1:20" x14ac:dyDescent="0.25">
      <c r="A146" t="s">
        <v>280</v>
      </c>
      <c r="B146" t="s">
        <v>286</v>
      </c>
      <c r="C146">
        <v>139</v>
      </c>
      <c r="D146">
        <v>1</v>
      </c>
      <c r="E146" t="s">
        <v>7691</v>
      </c>
      <c r="F146">
        <v>493</v>
      </c>
      <c r="G146">
        <v>0</v>
      </c>
      <c r="H146" t="s">
        <v>1162</v>
      </c>
      <c r="I146" t="s">
        <v>7692</v>
      </c>
      <c r="J146" t="s">
        <v>1246</v>
      </c>
      <c r="K146" t="s">
        <v>23</v>
      </c>
      <c r="L146" t="s">
        <v>24</v>
      </c>
      <c r="M146" t="s">
        <v>7693</v>
      </c>
      <c r="N146" t="s">
        <v>23</v>
      </c>
      <c r="O146" t="s">
        <v>32</v>
      </c>
      <c r="P146" t="s">
        <v>26</v>
      </c>
      <c r="Q146" t="s">
        <v>33</v>
      </c>
      <c r="R146" t="s">
        <v>24</v>
      </c>
      <c r="S146" t="s">
        <v>7694</v>
      </c>
      <c r="T146" t="s">
        <v>7693</v>
      </c>
    </row>
    <row r="147" spans="1:20" x14ac:dyDescent="0.25">
      <c r="A147" t="s">
        <v>3691</v>
      </c>
      <c r="B147" t="s">
        <v>3692</v>
      </c>
      <c r="C147">
        <v>120</v>
      </c>
      <c r="D147">
        <v>5</v>
      </c>
      <c r="E147" t="s">
        <v>7691</v>
      </c>
      <c r="F147">
        <v>493</v>
      </c>
      <c r="G147">
        <v>0</v>
      </c>
      <c r="H147" t="s">
        <v>1162</v>
      </c>
      <c r="I147" t="s">
        <v>7692</v>
      </c>
      <c r="J147" t="s">
        <v>1246</v>
      </c>
      <c r="K147" t="s">
        <v>23</v>
      </c>
      <c r="L147" t="s">
        <v>24</v>
      </c>
      <c r="M147" t="s">
        <v>7693</v>
      </c>
      <c r="N147" t="s">
        <v>23</v>
      </c>
      <c r="O147" t="s">
        <v>32</v>
      </c>
      <c r="P147" t="s">
        <v>26</v>
      </c>
      <c r="Q147" t="s">
        <v>33</v>
      </c>
      <c r="R147" t="s">
        <v>24</v>
      </c>
      <c r="S147" t="s">
        <v>7694</v>
      </c>
      <c r="T147" t="s">
        <v>7693</v>
      </c>
    </row>
    <row r="148" spans="1:20" x14ac:dyDescent="0.25">
      <c r="A148" t="s">
        <v>3691</v>
      </c>
      <c r="B148" t="s">
        <v>3692</v>
      </c>
      <c r="C148">
        <v>120</v>
      </c>
      <c r="D148">
        <v>2</v>
      </c>
      <c r="E148" t="s">
        <v>7695</v>
      </c>
      <c r="F148">
        <v>116</v>
      </c>
      <c r="G148">
        <v>6</v>
      </c>
      <c r="H148" t="s">
        <v>1162</v>
      </c>
      <c r="I148" t="s">
        <v>7696</v>
      </c>
      <c r="J148" t="s">
        <v>308</v>
      </c>
      <c r="K148" t="s">
        <v>23</v>
      </c>
      <c r="L148" t="s">
        <v>24</v>
      </c>
      <c r="M148" t="s">
        <v>7693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7697</v>
      </c>
      <c r="T148" t="s">
        <v>7693</v>
      </c>
    </row>
    <row r="149" spans="1:20" x14ac:dyDescent="0.25">
      <c r="A149" t="s">
        <v>3691</v>
      </c>
      <c r="B149" t="s">
        <v>3692</v>
      </c>
      <c r="C149">
        <v>120</v>
      </c>
      <c r="D149">
        <v>3</v>
      </c>
      <c r="E149" t="s">
        <v>7698</v>
      </c>
      <c r="F149">
        <v>165</v>
      </c>
      <c r="G149">
        <v>0</v>
      </c>
      <c r="H149" t="s">
        <v>1162</v>
      </c>
      <c r="I149" t="s">
        <v>7699</v>
      </c>
      <c r="J149" t="s">
        <v>329</v>
      </c>
      <c r="K149" t="s">
        <v>23</v>
      </c>
      <c r="L149" t="s">
        <v>24</v>
      </c>
      <c r="M149" t="s">
        <v>7700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7701</v>
      </c>
      <c r="T149" t="s">
        <v>7702</v>
      </c>
    </row>
    <row r="150" spans="1:20" x14ac:dyDescent="0.25">
      <c r="A150" t="s">
        <v>3691</v>
      </c>
      <c r="B150" t="s">
        <v>3692</v>
      </c>
      <c r="C150">
        <v>120</v>
      </c>
      <c r="D150">
        <v>4</v>
      </c>
      <c r="E150" t="s">
        <v>7703</v>
      </c>
      <c r="F150">
        <v>220</v>
      </c>
      <c r="G150">
        <v>0</v>
      </c>
      <c r="H150" t="s">
        <v>1162</v>
      </c>
      <c r="I150" t="s">
        <v>7704</v>
      </c>
      <c r="J150" t="s">
        <v>309</v>
      </c>
      <c r="K150" t="s">
        <v>23</v>
      </c>
      <c r="L150" t="s">
        <v>24</v>
      </c>
      <c r="M150" t="s">
        <v>7702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7705</v>
      </c>
      <c r="T150" t="s">
        <v>7702</v>
      </c>
    </row>
    <row r="151" spans="1:20" x14ac:dyDescent="0.25">
      <c r="A151" t="s">
        <v>3691</v>
      </c>
      <c r="B151" t="s">
        <v>3692</v>
      </c>
      <c r="C151">
        <v>120</v>
      </c>
      <c r="D151">
        <v>3</v>
      </c>
      <c r="E151" t="s">
        <v>7706</v>
      </c>
      <c r="F151">
        <v>171</v>
      </c>
      <c r="G151">
        <v>6</v>
      </c>
      <c r="H151" t="s">
        <v>1162</v>
      </c>
      <c r="I151" t="s">
        <v>7707</v>
      </c>
      <c r="J151" t="s">
        <v>306</v>
      </c>
      <c r="K151" t="s">
        <v>23</v>
      </c>
      <c r="L151" t="s">
        <v>24</v>
      </c>
      <c r="M151" t="s">
        <v>7702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7708</v>
      </c>
      <c r="T151" t="s">
        <v>7702</v>
      </c>
    </row>
    <row r="152" spans="1:20" x14ac:dyDescent="0.25">
      <c r="A152" t="s">
        <v>5153</v>
      </c>
      <c r="B152" t="s">
        <v>5154</v>
      </c>
      <c r="C152">
        <v>0</v>
      </c>
      <c r="D152">
        <v>1</v>
      </c>
      <c r="E152" t="s">
        <v>7709</v>
      </c>
      <c r="F152">
        <v>155</v>
      </c>
      <c r="G152">
        <v>0</v>
      </c>
      <c r="H152" t="s">
        <v>1162</v>
      </c>
      <c r="I152" t="s">
        <v>7710</v>
      </c>
      <c r="J152" t="s">
        <v>325</v>
      </c>
      <c r="K152" t="s">
        <v>23</v>
      </c>
      <c r="L152" t="s">
        <v>24</v>
      </c>
      <c r="M152" t="s">
        <v>7700</v>
      </c>
      <c r="N152" t="s">
        <v>23</v>
      </c>
      <c r="O152" t="s">
        <v>32</v>
      </c>
      <c r="P152" t="s">
        <v>26</v>
      </c>
      <c r="Q152" t="s">
        <v>33</v>
      </c>
      <c r="R152" t="s">
        <v>24</v>
      </c>
      <c r="S152" t="s">
        <v>7711</v>
      </c>
      <c r="T152" t="s">
        <v>7702</v>
      </c>
    </row>
    <row r="153" spans="1:20" x14ac:dyDescent="0.25">
      <c r="A153" t="s">
        <v>139</v>
      </c>
      <c r="B153" t="s">
        <v>112</v>
      </c>
      <c r="C153">
        <v>120</v>
      </c>
      <c r="D153">
        <v>1</v>
      </c>
      <c r="E153" t="s">
        <v>7709</v>
      </c>
      <c r="F153">
        <v>155</v>
      </c>
      <c r="G153">
        <v>0</v>
      </c>
      <c r="H153" t="s">
        <v>1162</v>
      </c>
      <c r="I153" t="s">
        <v>7710</v>
      </c>
      <c r="J153" t="s">
        <v>325</v>
      </c>
      <c r="K153" t="s">
        <v>23</v>
      </c>
      <c r="L153" t="s">
        <v>24</v>
      </c>
      <c r="M153" t="s">
        <v>7700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7711</v>
      </c>
      <c r="T153" t="s">
        <v>7702</v>
      </c>
    </row>
    <row r="154" spans="1:20" x14ac:dyDescent="0.25">
      <c r="A154" t="s">
        <v>3691</v>
      </c>
      <c r="B154" t="s">
        <v>3692</v>
      </c>
      <c r="C154">
        <v>120</v>
      </c>
      <c r="D154">
        <v>1</v>
      </c>
      <c r="E154" t="s">
        <v>7709</v>
      </c>
      <c r="F154">
        <v>155</v>
      </c>
      <c r="G154">
        <v>0</v>
      </c>
      <c r="H154" t="s">
        <v>1162</v>
      </c>
      <c r="I154" t="s">
        <v>7710</v>
      </c>
      <c r="J154" t="s">
        <v>325</v>
      </c>
      <c r="K154" t="s">
        <v>23</v>
      </c>
      <c r="L154" t="s">
        <v>24</v>
      </c>
      <c r="M154" t="s">
        <v>7700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7711</v>
      </c>
      <c r="T154" t="s">
        <v>7702</v>
      </c>
    </row>
    <row r="155" spans="1:20" x14ac:dyDescent="0.25">
      <c r="A155" t="s">
        <v>3691</v>
      </c>
      <c r="B155" t="s">
        <v>3692</v>
      </c>
      <c r="C155">
        <v>120</v>
      </c>
      <c r="D155">
        <v>4</v>
      </c>
      <c r="E155" t="s">
        <v>7712</v>
      </c>
      <c r="F155">
        <v>220</v>
      </c>
      <c r="G155">
        <v>0</v>
      </c>
      <c r="H155" t="s">
        <v>1162</v>
      </c>
      <c r="I155" t="s">
        <v>7713</v>
      </c>
      <c r="J155" t="s">
        <v>1201</v>
      </c>
      <c r="K155" t="s">
        <v>23</v>
      </c>
      <c r="L155" t="s">
        <v>24</v>
      </c>
      <c r="M155" t="s">
        <v>7714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7715</v>
      </c>
      <c r="T155" t="s">
        <v>7714</v>
      </c>
    </row>
    <row r="156" spans="1:20" x14ac:dyDescent="0.25">
      <c r="A156" t="s">
        <v>3691</v>
      </c>
      <c r="B156" t="s">
        <v>3692</v>
      </c>
      <c r="C156">
        <v>120</v>
      </c>
      <c r="D156">
        <v>4</v>
      </c>
      <c r="E156" t="s">
        <v>7716</v>
      </c>
      <c r="F156">
        <v>220</v>
      </c>
      <c r="G156">
        <v>0</v>
      </c>
      <c r="H156" t="s">
        <v>1162</v>
      </c>
      <c r="I156" t="s">
        <v>7717</v>
      </c>
      <c r="J156" t="s">
        <v>332</v>
      </c>
      <c r="K156" t="s">
        <v>23</v>
      </c>
      <c r="L156" t="s">
        <v>24</v>
      </c>
      <c r="M156" t="s">
        <v>7718</v>
      </c>
      <c r="N156" t="s">
        <v>23</v>
      </c>
      <c r="O156" t="s">
        <v>307</v>
      </c>
      <c r="P156" t="s">
        <v>26</v>
      </c>
      <c r="Q156" t="s">
        <v>27</v>
      </c>
      <c r="R156" t="s">
        <v>7719</v>
      </c>
      <c r="S156" t="s">
        <v>7720</v>
      </c>
      <c r="T156" t="s">
        <v>7718</v>
      </c>
    </row>
    <row r="157" spans="1:20" x14ac:dyDescent="0.25">
      <c r="A157" t="s">
        <v>3691</v>
      </c>
      <c r="B157" t="s">
        <v>3692</v>
      </c>
      <c r="C157">
        <v>120</v>
      </c>
      <c r="D157">
        <v>2</v>
      </c>
      <c r="E157" t="s">
        <v>7721</v>
      </c>
      <c r="F157">
        <v>116</v>
      </c>
      <c r="G157">
        <v>6</v>
      </c>
      <c r="H157" t="s">
        <v>1162</v>
      </c>
      <c r="I157" t="s">
        <v>7722</v>
      </c>
      <c r="J157" t="s">
        <v>346</v>
      </c>
      <c r="K157" t="s">
        <v>23</v>
      </c>
      <c r="L157" t="s">
        <v>24</v>
      </c>
      <c r="M157" t="s">
        <v>7723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7724</v>
      </c>
      <c r="T157" t="s">
        <v>7718</v>
      </c>
    </row>
    <row r="158" spans="1:20" x14ac:dyDescent="0.25">
      <c r="A158" t="s">
        <v>3691</v>
      </c>
      <c r="B158" t="s">
        <v>3692</v>
      </c>
      <c r="C158">
        <v>120</v>
      </c>
      <c r="D158">
        <v>2</v>
      </c>
      <c r="E158" t="s">
        <v>7725</v>
      </c>
      <c r="F158">
        <v>110</v>
      </c>
      <c r="G158">
        <v>0</v>
      </c>
      <c r="H158" t="s">
        <v>1162</v>
      </c>
      <c r="I158" t="s">
        <v>7726</v>
      </c>
      <c r="J158" t="s">
        <v>342</v>
      </c>
      <c r="K158" t="s">
        <v>23</v>
      </c>
      <c r="L158" t="s">
        <v>24</v>
      </c>
      <c r="M158" t="s">
        <v>7723</v>
      </c>
      <c r="N158" t="s">
        <v>23</v>
      </c>
      <c r="O158" t="s">
        <v>307</v>
      </c>
      <c r="P158" t="s">
        <v>26</v>
      </c>
      <c r="Q158" t="s">
        <v>27</v>
      </c>
      <c r="R158" t="s">
        <v>7727</v>
      </c>
      <c r="S158" t="s">
        <v>7728</v>
      </c>
      <c r="T158" t="s">
        <v>7723</v>
      </c>
    </row>
    <row r="159" spans="1:20" x14ac:dyDescent="0.25">
      <c r="A159" t="s">
        <v>3691</v>
      </c>
      <c r="B159" t="s">
        <v>3692</v>
      </c>
      <c r="C159">
        <v>120</v>
      </c>
      <c r="D159">
        <v>2</v>
      </c>
      <c r="E159" t="s">
        <v>7729</v>
      </c>
      <c r="F159">
        <v>116</v>
      </c>
      <c r="G159">
        <v>6</v>
      </c>
      <c r="H159" t="s">
        <v>1162</v>
      </c>
      <c r="I159" t="s">
        <v>7730</v>
      </c>
      <c r="J159" t="s">
        <v>306</v>
      </c>
      <c r="K159" t="s">
        <v>23</v>
      </c>
      <c r="L159" t="s">
        <v>24</v>
      </c>
      <c r="M159" t="s">
        <v>7718</v>
      </c>
      <c r="N159" t="s">
        <v>23</v>
      </c>
      <c r="O159" t="s">
        <v>32</v>
      </c>
      <c r="P159" t="s">
        <v>26</v>
      </c>
      <c r="Q159" t="s">
        <v>33</v>
      </c>
      <c r="R159" t="s">
        <v>7731</v>
      </c>
      <c r="S159" t="s">
        <v>7732</v>
      </c>
      <c r="T159" t="s">
        <v>7723</v>
      </c>
    </row>
    <row r="160" spans="1:20" x14ac:dyDescent="0.25">
      <c r="A160" t="s">
        <v>3691</v>
      </c>
      <c r="B160" t="s">
        <v>3692</v>
      </c>
      <c r="C160">
        <v>120</v>
      </c>
      <c r="D160">
        <v>2</v>
      </c>
      <c r="E160" t="s">
        <v>7733</v>
      </c>
      <c r="F160">
        <v>116</v>
      </c>
      <c r="G160">
        <v>6</v>
      </c>
      <c r="H160" t="s">
        <v>1162</v>
      </c>
      <c r="I160" t="s">
        <v>7734</v>
      </c>
      <c r="J160" t="s">
        <v>62</v>
      </c>
      <c r="K160" t="s">
        <v>23</v>
      </c>
      <c r="L160" t="s">
        <v>24</v>
      </c>
      <c r="M160" t="s">
        <v>7735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7736</v>
      </c>
      <c r="T160" t="s">
        <v>7723</v>
      </c>
    </row>
    <row r="161" spans="1:20" x14ac:dyDescent="0.25">
      <c r="A161" t="s">
        <v>3691</v>
      </c>
      <c r="B161" t="s">
        <v>3692</v>
      </c>
      <c r="C161">
        <v>120</v>
      </c>
      <c r="D161">
        <v>1</v>
      </c>
      <c r="E161" t="s">
        <v>7737</v>
      </c>
      <c r="F161">
        <v>153</v>
      </c>
      <c r="G161">
        <v>0</v>
      </c>
      <c r="H161" t="s">
        <v>1162</v>
      </c>
      <c r="I161" t="s">
        <v>7738</v>
      </c>
      <c r="J161" t="s">
        <v>327</v>
      </c>
      <c r="K161" t="s">
        <v>23</v>
      </c>
      <c r="L161" t="s">
        <v>24</v>
      </c>
      <c r="M161" t="s">
        <v>7735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7739</v>
      </c>
      <c r="T161" t="s">
        <v>7723</v>
      </c>
    </row>
    <row r="162" spans="1:20" x14ac:dyDescent="0.25">
      <c r="A162" t="s">
        <v>20</v>
      </c>
      <c r="B162" t="s">
        <v>21</v>
      </c>
      <c r="C162">
        <v>65</v>
      </c>
      <c r="D162">
        <v>1</v>
      </c>
      <c r="E162" t="s">
        <v>7737</v>
      </c>
      <c r="F162">
        <v>153</v>
      </c>
      <c r="G162">
        <v>0</v>
      </c>
      <c r="H162" t="s">
        <v>1162</v>
      </c>
      <c r="I162" t="s">
        <v>7738</v>
      </c>
      <c r="J162" t="s">
        <v>327</v>
      </c>
      <c r="K162" t="s">
        <v>23</v>
      </c>
      <c r="L162" t="s">
        <v>24</v>
      </c>
      <c r="M162" t="s">
        <v>7735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7739</v>
      </c>
      <c r="T162" t="s">
        <v>7735</v>
      </c>
    </row>
    <row r="163" spans="1:20" x14ac:dyDescent="0.25">
      <c r="A163" t="s">
        <v>28</v>
      </c>
      <c r="B163" t="s">
        <v>29</v>
      </c>
      <c r="C163">
        <v>65</v>
      </c>
      <c r="D163">
        <v>1</v>
      </c>
      <c r="E163" t="s">
        <v>7737</v>
      </c>
      <c r="F163">
        <v>153</v>
      </c>
      <c r="G163">
        <v>0</v>
      </c>
      <c r="H163" t="s">
        <v>1162</v>
      </c>
      <c r="I163" t="s">
        <v>7738</v>
      </c>
      <c r="J163" t="s">
        <v>327</v>
      </c>
      <c r="K163" t="s">
        <v>23</v>
      </c>
      <c r="L163" t="s">
        <v>24</v>
      </c>
      <c r="M163" t="s">
        <v>7735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7739</v>
      </c>
      <c r="T163" t="s">
        <v>7735</v>
      </c>
    </row>
    <row r="164" spans="1:20" x14ac:dyDescent="0.25">
      <c r="A164" t="s">
        <v>3691</v>
      </c>
      <c r="B164" t="s">
        <v>3692</v>
      </c>
      <c r="C164">
        <v>120</v>
      </c>
      <c r="D164">
        <v>1</v>
      </c>
      <c r="E164" t="s">
        <v>7740</v>
      </c>
      <c r="F164">
        <v>100</v>
      </c>
      <c r="G164">
        <v>45</v>
      </c>
      <c r="H164" t="s">
        <v>1162</v>
      </c>
      <c r="I164" t="s">
        <v>7741</v>
      </c>
      <c r="J164" t="s">
        <v>1268</v>
      </c>
      <c r="K164" t="s">
        <v>23</v>
      </c>
      <c r="L164" t="s">
        <v>24</v>
      </c>
      <c r="M164" t="s">
        <v>7742</v>
      </c>
      <c r="N164" t="s">
        <v>23</v>
      </c>
      <c r="O164" t="s">
        <v>32</v>
      </c>
      <c r="P164" t="s">
        <v>26</v>
      </c>
      <c r="Q164" t="s">
        <v>33</v>
      </c>
      <c r="R164" t="s">
        <v>7743</v>
      </c>
      <c r="S164" t="s">
        <v>7744</v>
      </c>
      <c r="T164" t="s">
        <v>7735</v>
      </c>
    </row>
    <row r="165" spans="1:20" x14ac:dyDescent="0.25">
      <c r="A165" t="s">
        <v>3691</v>
      </c>
      <c r="B165" t="s">
        <v>3692</v>
      </c>
      <c r="C165">
        <v>120</v>
      </c>
      <c r="D165">
        <v>3</v>
      </c>
      <c r="E165" t="s">
        <v>7745</v>
      </c>
      <c r="F165">
        <v>165</v>
      </c>
      <c r="G165">
        <v>0</v>
      </c>
      <c r="H165" t="s">
        <v>1162</v>
      </c>
      <c r="I165" t="s">
        <v>7746</v>
      </c>
      <c r="J165" t="s">
        <v>329</v>
      </c>
      <c r="K165" t="s">
        <v>23</v>
      </c>
      <c r="L165" t="s">
        <v>24</v>
      </c>
      <c r="M165" t="s">
        <v>7747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7748</v>
      </c>
      <c r="T165" t="s">
        <v>7735</v>
      </c>
    </row>
    <row r="166" spans="1:20" x14ac:dyDescent="0.25">
      <c r="A166" t="s">
        <v>3691</v>
      </c>
      <c r="B166" t="s">
        <v>3692</v>
      </c>
      <c r="C166">
        <v>120</v>
      </c>
      <c r="D166">
        <v>2</v>
      </c>
      <c r="E166" t="s">
        <v>7749</v>
      </c>
      <c r="F166">
        <v>116</v>
      </c>
      <c r="G166">
        <v>6</v>
      </c>
      <c r="H166" t="s">
        <v>1162</v>
      </c>
      <c r="I166" t="s">
        <v>7750</v>
      </c>
      <c r="J166" t="s">
        <v>309</v>
      </c>
      <c r="K166" t="s">
        <v>23</v>
      </c>
      <c r="L166" t="s">
        <v>24</v>
      </c>
      <c r="M166" t="s">
        <v>7747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7751</v>
      </c>
      <c r="T166" t="s">
        <v>7735</v>
      </c>
    </row>
    <row r="167" spans="1:20" x14ac:dyDescent="0.25">
      <c r="A167" t="s">
        <v>3691</v>
      </c>
      <c r="B167" t="s">
        <v>3692</v>
      </c>
      <c r="C167">
        <v>120</v>
      </c>
      <c r="D167">
        <v>4</v>
      </c>
      <c r="E167" t="s">
        <v>7752</v>
      </c>
      <c r="F167">
        <v>220</v>
      </c>
      <c r="G167">
        <v>0</v>
      </c>
      <c r="H167" t="s">
        <v>1162</v>
      </c>
      <c r="I167" t="s">
        <v>7753</v>
      </c>
      <c r="J167" t="s">
        <v>7754</v>
      </c>
      <c r="K167" t="s">
        <v>23</v>
      </c>
      <c r="L167" t="s">
        <v>24</v>
      </c>
      <c r="M167" t="s">
        <v>7747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7755</v>
      </c>
      <c r="T167" t="s">
        <v>7742</v>
      </c>
    </row>
    <row r="168" spans="1:20" x14ac:dyDescent="0.25">
      <c r="A168" t="s">
        <v>854</v>
      </c>
      <c r="B168" t="s">
        <v>855</v>
      </c>
      <c r="C168">
        <v>119</v>
      </c>
      <c r="D168">
        <v>1</v>
      </c>
      <c r="E168" t="s">
        <v>7756</v>
      </c>
      <c r="F168">
        <v>100</v>
      </c>
      <c r="G168">
        <v>0</v>
      </c>
      <c r="H168" t="s">
        <v>1162</v>
      </c>
      <c r="I168" t="s">
        <v>7757</v>
      </c>
      <c r="J168" t="s">
        <v>337</v>
      </c>
      <c r="K168" t="s">
        <v>23</v>
      </c>
      <c r="L168" t="s">
        <v>24</v>
      </c>
      <c r="M168" t="s">
        <v>7758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7759</v>
      </c>
      <c r="T168" t="s">
        <v>7742</v>
      </c>
    </row>
    <row r="169" spans="1:20" x14ac:dyDescent="0.25">
      <c r="A169" t="s">
        <v>5153</v>
      </c>
      <c r="B169" t="s">
        <v>5154</v>
      </c>
      <c r="C169">
        <v>1</v>
      </c>
      <c r="D169">
        <v>1</v>
      </c>
      <c r="E169" t="s">
        <v>7756</v>
      </c>
      <c r="F169">
        <v>100</v>
      </c>
      <c r="G169">
        <v>0</v>
      </c>
      <c r="H169" t="s">
        <v>1162</v>
      </c>
      <c r="I169" t="s">
        <v>7757</v>
      </c>
      <c r="J169" t="s">
        <v>337</v>
      </c>
      <c r="K169" t="s">
        <v>23</v>
      </c>
      <c r="L169" t="s">
        <v>24</v>
      </c>
      <c r="M169" t="s">
        <v>7758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7759</v>
      </c>
      <c r="T169" t="s">
        <v>7742</v>
      </c>
    </row>
    <row r="170" spans="1:20" x14ac:dyDescent="0.25">
      <c r="A170" t="s">
        <v>3691</v>
      </c>
      <c r="B170" t="s">
        <v>3692</v>
      </c>
      <c r="C170">
        <v>120</v>
      </c>
      <c r="D170">
        <v>2</v>
      </c>
      <c r="E170" t="s">
        <v>7760</v>
      </c>
      <c r="F170">
        <v>110</v>
      </c>
      <c r="G170">
        <v>0</v>
      </c>
      <c r="H170" t="s">
        <v>1162</v>
      </c>
      <c r="I170" t="s">
        <v>7761</v>
      </c>
      <c r="J170" t="s">
        <v>324</v>
      </c>
      <c r="K170" t="s">
        <v>23</v>
      </c>
      <c r="L170" t="s">
        <v>24</v>
      </c>
      <c r="M170" t="s">
        <v>7762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7763</v>
      </c>
      <c r="T170" t="s">
        <v>7747</v>
      </c>
    </row>
    <row r="171" spans="1:20" x14ac:dyDescent="0.25">
      <c r="A171" t="s">
        <v>3691</v>
      </c>
      <c r="B171" t="s">
        <v>3692</v>
      </c>
      <c r="C171">
        <v>120</v>
      </c>
      <c r="D171">
        <v>2</v>
      </c>
      <c r="E171" t="s">
        <v>7764</v>
      </c>
      <c r="F171">
        <v>208</v>
      </c>
      <c r="G171">
        <v>0</v>
      </c>
      <c r="H171" t="s">
        <v>1162</v>
      </c>
      <c r="I171" t="s">
        <v>7765</v>
      </c>
      <c r="J171" t="s">
        <v>7766</v>
      </c>
      <c r="K171" t="s">
        <v>23</v>
      </c>
      <c r="L171" t="s">
        <v>24</v>
      </c>
      <c r="M171" t="s">
        <v>7767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7768</v>
      </c>
      <c r="T171" t="s">
        <v>7769</v>
      </c>
    </row>
    <row r="172" spans="1:20" x14ac:dyDescent="0.25">
      <c r="A172" t="s">
        <v>30</v>
      </c>
      <c r="B172" t="s">
        <v>31</v>
      </c>
      <c r="C172">
        <v>65</v>
      </c>
      <c r="D172">
        <v>2</v>
      </c>
      <c r="E172" t="s">
        <v>7764</v>
      </c>
      <c r="F172">
        <v>208</v>
      </c>
      <c r="G172">
        <v>0</v>
      </c>
      <c r="H172" t="s">
        <v>1162</v>
      </c>
      <c r="I172" t="s">
        <v>7765</v>
      </c>
      <c r="J172" t="s">
        <v>7766</v>
      </c>
      <c r="K172" t="s">
        <v>23</v>
      </c>
      <c r="L172" t="s">
        <v>24</v>
      </c>
      <c r="M172" t="s">
        <v>7767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7768</v>
      </c>
      <c r="T172" t="s">
        <v>7769</v>
      </c>
    </row>
    <row r="173" spans="1:20" x14ac:dyDescent="0.25">
      <c r="A173" t="s">
        <v>3691</v>
      </c>
      <c r="B173" t="s">
        <v>3692</v>
      </c>
      <c r="C173">
        <v>120</v>
      </c>
      <c r="D173">
        <v>5</v>
      </c>
      <c r="E173" t="s">
        <v>7770</v>
      </c>
      <c r="F173">
        <v>275</v>
      </c>
      <c r="G173">
        <v>0</v>
      </c>
      <c r="H173" t="s">
        <v>1162</v>
      </c>
      <c r="I173" t="s">
        <v>7771</v>
      </c>
      <c r="J173" t="s">
        <v>325</v>
      </c>
      <c r="K173" t="s">
        <v>23</v>
      </c>
      <c r="L173" t="s">
        <v>24</v>
      </c>
      <c r="M173" t="s">
        <v>7772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7773</v>
      </c>
      <c r="T173" t="s">
        <v>7769</v>
      </c>
    </row>
    <row r="174" spans="1:20" x14ac:dyDescent="0.25">
      <c r="A174" t="s">
        <v>30</v>
      </c>
      <c r="B174" t="s">
        <v>31</v>
      </c>
      <c r="C174">
        <v>65</v>
      </c>
      <c r="D174">
        <v>2</v>
      </c>
      <c r="E174" t="s">
        <v>7774</v>
      </c>
      <c r="F174">
        <v>153</v>
      </c>
      <c r="G174">
        <v>0</v>
      </c>
      <c r="H174" t="s">
        <v>1162</v>
      </c>
      <c r="I174" t="s">
        <v>7775</v>
      </c>
      <c r="J174" t="s">
        <v>306</v>
      </c>
      <c r="K174" t="s">
        <v>23</v>
      </c>
      <c r="L174" t="s">
        <v>24</v>
      </c>
      <c r="M174" t="s">
        <v>7772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7776</v>
      </c>
      <c r="T174" t="s">
        <v>7769</v>
      </c>
    </row>
    <row r="175" spans="1:20" x14ac:dyDescent="0.25">
      <c r="A175" t="s">
        <v>3691</v>
      </c>
      <c r="B175" t="s">
        <v>3692</v>
      </c>
      <c r="C175">
        <v>120</v>
      </c>
      <c r="D175">
        <v>1</v>
      </c>
      <c r="E175" t="s">
        <v>7774</v>
      </c>
      <c r="F175">
        <v>153</v>
      </c>
      <c r="G175">
        <v>0</v>
      </c>
      <c r="H175" t="s">
        <v>1162</v>
      </c>
      <c r="I175" t="s">
        <v>7775</v>
      </c>
      <c r="J175" t="s">
        <v>306</v>
      </c>
      <c r="K175" t="s">
        <v>23</v>
      </c>
      <c r="L175" t="s">
        <v>24</v>
      </c>
      <c r="M175" t="s">
        <v>7772</v>
      </c>
      <c r="N175" t="s">
        <v>23</v>
      </c>
      <c r="O175" t="s">
        <v>32</v>
      </c>
      <c r="P175" t="s">
        <v>26</v>
      </c>
      <c r="Q175" t="s">
        <v>33</v>
      </c>
      <c r="R175" t="s">
        <v>24</v>
      </c>
      <c r="S175" t="s">
        <v>7776</v>
      </c>
      <c r="T175" t="s">
        <v>7769</v>
      </c>
    </row>
    <row r="176" spans="1:20" x14ac:dyDescent="0.25">
      <c r="A176" t="s">
        <v>3691</v>
      </c>
      <c r="B176" t="s">
        <v>3692</v>
      </c>
      <c r="C176">
        <v>120</v>
      </c>
      <c r="D176">
        <v>2</v>
      </c>
      <c r="E176" t="s">
        <v>7777</v>
      </c>
      <c r="F176">
        <v>155</v>
      </c>
      <c r="G176">
        <v>45</v>
      </c>
      <c r="H176" t="s">
        <v>1162</v>
      </c>
      <c r="I176" t="s">
        <v>7778</v>
      </c>
      <c r="J176" t="s">
        <v>306</v>
      </c>
      <c r="K176" t="s">
        <v>23</v>
      </c>
      <c r="L176" t="s">
        <v>24</v>
      </c>
      <c r="M176" t="s">
        <v>7772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7779</v>
      </c>
      <c r="T176" t="s">
        <v>7769</v>
      </c>
    </row>
    <row r="177" spans="1:20" x14ac:dyDescent="0.25">
      <c r="A177" t="s">
        <v>3691</v>
      </c>
      <c r="B177" t="s">
        <v>3692</v>
      </c>
      <c r="C177">
        <v>120</v>
      </c>
      <c r="D177">
        <v>3</v>
      </c>
      <c r="E177" t="s">
        <v>7780</v>
      </c>
      <c r="F177">
        <v>165</v>
      </c>
      <c r="G177">
        <v>0</v>
      </c>
      <c r="H177" t="s">
        <v>1162</v>
      </c>
      <c r="I177" t="s">
        <v>7781</v>
      </c>
      <c r="J177" t="s">
        <v>351</v>
      </c>
      <c r="K177" t="s">
        <v>23</v>
      </c>
      <c r="L177" t="s">
        <v>24</v>
      </c>
      <c r="M177" t="s">
        <v>7772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7782</v>
      </c>
      <c r="T177" t="s">
        <v>7769</v>
      </c>
    </row>
    <row r="178" spans="1:20" x14ac:dyDescent="0.25">
      <c r="A178" t="s">
        <v>3691</v>
      </c>
      <c r="B178" t="s">
        <v>3692</v>
      </c>
      <c r="C178">
        <v>120</v>
      </c>
      <c r="D178">
        <v>3</v>
      </c>
      <c r="E178" t="s">
        <v>7783</v>
      </c>
      <c r="F178">
        <v>165</v>
      </c>
      <c r="G178">
        <v>0</v>
      </c>
      <c r="H178" t="s">
        <v>1162</v>
      </c>
      <c r="I178" t="s">
        <v>7784</v>
      </c>
      <c r="J178" t="s">
        <v>319</v>
      </c>
      <c r="K178" t="s">
        <v>23</v>
      </c>
      <c r="L178" t="s">
        <v>24</v>
      </c>
      <c r="M178" t="s">
        <v>7772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7785</v>
      </c>
      <c r="T178" t="s">
        <v>7769</v>
      </c>
    </row>
    <row r="179" spans="1:20" x14ac:dyDescent="0.25">
      <c r="A179" t="s">
        <v>3691</v>
      </c>
      <c r="B179" t="s">
        <v>3692</v>
      </c>
      <c r="C179">
        <v>120</v>
      </c>
      <c r="D179">
        <v>3</v>
      </c>
      <c r="E179" t="s">
        <v>7786</v>
      </c>
      <c r="F179">
        <v>165</v>
      </c>
      <c r="G179">
        <v>0</v>
      </c>
      <c r="H179" t="s">
        <v>1162</v>
      </c>
      <c r="I179" t="s">
        <v>7787</v>
      </c>
      <c r="J179" t="s">
        <v>309</v>
      </c>
      <c r="K179" t="s">
        <v>23</v>
      </c>
      <c r="L179" t="s">
        <v>24</v>
      </c>
      <c r="M179" t="s">
        <v>7788</v>
      </c>
      <c r="N179" t="s">
        <v>23</v>
      </c>
      <c r="O179" t="s">
        <v>32</v>
      </c>
      <c r="P179" t="s">
        <v>26</v>
      </c>
      <c r="Q179" t="s">
        <v>33</v>
      </c>
      <c r="R179" t="s">
        <v>24</v>
      </c>
      <c r="S179" t="s">
        <v>7789</v>
      </c>
      <c r="T179" t="s">
        <v>7758</v>
      </c>
    </row>
    <row r="180" spans="1:20" x14ac:dyDescent="0.25">
      <c r="A180" t="s">
        <v>3691</v>
      </c>
      <c r="B180" t="s">
        <v>3692</v>
      </c>
      <c r="C180">
        <v>120</v>
      </c>
      <c r="D180">
        <v>4</v>
      </c>
      <c r="E180" t="s">
        <v>7790</v>
      </c>
      <c r="F180">
        <v>220</v>
      </c>
      <c r="G180">
        <v>0</v>
      </c>
      <c r="H180" t="s">
        <v>1162</v>
      </c>
      <c r="I180" t="s">
        <v>7791</v>
      </c>
      <c r="J180" t="s">
        <v>359</v>
      </c>
      <c r="K180" t="s">
        <v>23</v>
      </c>
      <c r="L180" t="s">
        <v>24</v>
      </c>
      <c r="M180" t="s">
        <v>7788</v>
      </c>
      <c r="N180" t="s">
        <v>23</v>
      </c>
      <c r="O180" t="s">
        <v>307</v>
      </c>
      <c r="P180" t="s">
        <v>26</v>
      </c>
      <c r="Q180" t="s">
        <v>27</v>
      </c>
      <c r="R180" t="s">
        <v>7792</v>
      </c>
      <c r="S180" t="s">
        <v>7793</v>
      </c>
      <c r="T180" t="s">
        <v>7758</v>
      </c>
    </row>
    <row r="181" spans="1:20" x14ac:dyDescent="0.25">
      <c r="A181" t="s">
        <v>28</v>
      </c>
      <c r="B181" t="s">
        <v>29</v>
      </c>
      <c r="C181">
        <v>65</v>
      </c>
      <c r="D181">
        <v>1</v>
      </c>
      <c r="E181" t="s">
        <v>7794</v>
      </c>
      <c r="F181">
        <v>147</v>
      </c>
      <c r="G181">
        <v>0</v>
      </c>
      <c r="H181" t="s">
        <v>1162</v>
      </c>
      <c r="I181" t="s">
        <v>7795</v>
      </c>
      <c r="J181" t="s">
        <v>335</v>
      </c>
      <c r="K181" t="s">
        <v>23</v>
      </c>
      <c r="L181" t="s">
        <v>24</v>
      </c>
      <c r="M181" t="s">
        <v>7796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7797</v>
      </c>
      <c r="T181" t="s">
        <v>7758</v>
      </c>
    </row>
    <row r="182" spans="1:20" x14ac:dyDescent="0.25">
      <c r="A182" t="s">
        <v>30</v>
      </c>
      <c r="B182" t="s">
        <v>31</v>
      </c>
      <c r="C182">
        <v>65</v>
      </c>
      <c r="D182">
        <v>1</v>
      </c>
      <c r="E182" t="s">
        <v>7794</v>
      </c>
      <c r="F182">
        <v>147</v>
      </c>
      <c r="G182">
        <v>0</v>
      </c>
      <c r="H182" t="s">
        <v>1162</v>
      </c>
      <c r="I182" t="s">
        <v>7795</v>
      </c>
      <c r="J182" t="s">
        <v>335</v>
      </c>
      <c r="K182" t="s">
        <v>23</v>
      </c>
      <c r="L182" t="s">
        <v>24</v>
      </c>
      <c r="M182" t="s">
        <v>7796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7797</v>
      </c>
      <c r="T182" t="s">
        <v>7758</v>
      </c>
    </row>
    <row r="183" spans="1:20" x14ac:dyDescent="0.25">
      <c r="A183" t="s">
        <v>20</v>
      </c>
      <c r="B183" t="s">
        <v>21</v>
      </c>
      <c r="C183">
        <v>65</v>
      </c>
      <c r="D183">
        <v>1</v>
      </c>
      <c r="E183" t="s">
        <v>7794</v>
      </c>
      <c r="F183">
        <v>147</v>
      </c>
      <c r="G183">
        <v>0</v>
      </c>
      <c r="H183" t="s">
        <v>1162</v>
      </c>
      <c r="I183" t="s">
        <v>7795</v>
      </c>
      <c r="J183" t="s">
        <v>335</v>
      </c>
      <c r="K183" t="s">
        <v>23</v>
      </c>
      <c r="L183" t="s">
        <v>24</v>
      </c>
      <c r="M183" t="s">
        <v>7796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7797</v>
      </c>
      <c r="T183" t="s">
        <v>7758</v>
      </c>
    </row>
    <row r="184" spans="1:20" x14ac:dyDescent="0.25">
      <c r="A184" t="s">
        <v>5153</v>
      </c>
      <c r="B184" t="s">
        <v>5154</v>
      </c>
      <c r="C184">
        <v>0</v>
      </c>
      <c r="D184">
        <v>1</v>
      </c>
      <c r="E184" t="s">
        <v>7798</v>
      </c>
      <c r="F184">
        <v>106</v>
      </c>
      <c r="G184">
        <v>6</v>
      </c>
      <c r="H184" t="s">
        <v>1162</v>
      </c>
      <c r="I184" t="s">
        <v>7799</v>
      </c>
      <c r="J184" t="s">
        <v>306</v>
      </c>
      <c r="K184" t="s">
        <v>23</v>
      </c>
      <c r="L184" t="s">
        <v>24</v>
      </c>
      <c r="M184" t="s">
        <v>7800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7801</v>
      </c>
      <c r="T184" t="s">
        <v>7758</v>
      </c>
    </row>
    <row r="185" spans="1:20" x14ac:dyDescent="0.25">
      <c r="A185" t="s">
        <v>46</v>
      </c>
      <c r="B185" t="s">
        <v>56</v>
      </c>
      <c r="C185">
        <v>120</v>
      </c>
      <c r="D185">
        <v>1</v>
      </c>
      <c r="E185" t="s">
        <v>7798</v>
      </c>
      <c r="F185">
        <v>106</v>
      </c>
      <c r="G185">
        <v>6</v>
      </c>
      <c r="H185" t="s">
        <v>1162</v>
      </c>
      <c r="I185" t="s">
        <v>7799</v>
      </c>
      <c r="J185" t="s">
        <v>306</v>
      </c>
      <c r="K185" t="s">
        <v>23</v>
      </c>
      <c r="L185" t="s">
        <v>24</v>
      </c>
      <c r="M185" t="s">
        <v>7800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7801</v>
      </c>
      <c r="T185" t="s">
        <v>7758</v>
      </c>
    </row>
    <row r="186" spans="1:20" x14ac:dyDescent="0.25">
      <c r="A186" t="s">
        <v>3691</v>
      </c>
      <c r="B186" t="s">
        <v>3692</v>
      </c>
      <c r="C186">
        <v>120</v>
      </c>
      <c r="D186">
        <v>3</v>
      </c>
      <c r="E186" t="s">
        <v>7802</v>
      </c>
      <c r="F186">
        <v>171</v>
      </c>
      <c r="G186">
        <v>6</v>
      </c>
      <c r="H186" t="s">
        <v>1162</v>
      </c>
      <c r="I186" t="s">
        <v>7803</v>
      </c>
      <c r="J186" t="s">
        <v>62</v>
      </c>
      <c r="K186" t="s">
        <v>23</v>
      </c>
      <c r="L186" t="s">
        <v>24</v>
      </c>
      <c r="M186" t="s">
        <v>7804</v>
      </c>
      <c r="N186" t="s">
        <v>23</v>
      </c>
      <c r="O186" t="s">
        <v>307</v>
      </c>
      <c r="P186" t="s">
        <v>26</v>
      </c>
      <c r="Q186" t="s">
        <v>27</v>
      </c>
      <c r="R186" t="s">
        <v>7805</v>
      </c>
      <c r="S186" t="s">
        <v>23</v>
      </c>
      <c r="T186" t="s">
        <v>7762</v>
      </c>
    </row>
    <row r="187" spans="1:20" x14ac:dyDescent="0.25">
      <c r="A187" t="s">
        <v>3691</v>
      </c>
      <c r="B187" t="s">
        <v>3692</v>
      </c>
      <c r="C187">
        <v>120</v>
      </c>
      <c r="D187">
        <v>2</v>
      </c>
      <c r="E187" t="s">
        <v>7806</v>
      </c>
      <c r="F187">
        <v>116</v>
      </c>
      <c r="G187">
        <v>6</v>
      </c>
      <c r="H187" t="s">
        <v>1162</v>
      </c>
      <c r="I187" t="s">
        <v>7807</v>
      </c>
      <c r="J187" t="s">
        <v>65</v>
      </c>
      <c r="K187" t="s">
        <v>23</v>
      </c>
      <c r="L187" t="s">
        <v>24</v>
      </c>
      <c r="M187" t="s">
        <v>7804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7808</v>
      </c>
      <c r="T187" t="s">
        <v>7762</v>
      </c>
    </row>
    <row r="188" spans="1:20" x14ac:dyDescent="0.25">
      <c r="A188" t="s">
        <v>3691</v>
      </c>
      <c r="B188" t="s">
        <v>3692</v>
      </c>
      <c r="C188">
        <v>120</v>
      </c>
      <c r="D188">
        <v>2</v>
      </c>
      <c r="E188" t="s">
        <v>7809</v>
      </c>
      <c r="F188">
        <v>116</v>
      </c>
      <c r="G188">
        <v>6</v>
      </c>
      <c r="H188" t="s">
        <v>1162</v>
      </c>
      <c r="I188" t="s">
        <v>7810</v>
      </c>
      <c r="J188" t="s">
        <v>329</v>
      </c>
      <c r="K188" t="s">
        <v>23</v>
      </c>
      <c r="L188" t="s">
        <v>24</v>
      </c>
      <c r="M188" t="s">
        <v>7811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7812</v>
      </c>
      <c r="T188" t="s">
        <v>7762</v>
      </c>
    </row>
    <row r="189" spans="1:20" x14ac:dyDescent="0.25">
      <c r="A189" t="s">
        <v>3691</v>
      </c>
      <c r="B189" t="s">
        <v>3692</v>
      </c>
      <c r="C189">
        <v>120</v>
      </c>
      <c r="D189">
        <v>2</v>
      </c>
      <c r="E189" t="s">
        <v>7813</v>
      </c>
      <c r="F189">
        <v>116</v>
      </c>
      <c r="G189">
        <v>6</v>
      </c>
      <c r="H189" t="s">
        <v>1162</v>
      </c>
      <c r="I189" t="s">
        <v>7814</v>
      </c>
      <c r="J189" t="s">
        <v>306</v>
      </c>
      <c r="K189" t="s">
        <v>23</v>
      </c>
      <c r="L189" t="s">
        <v>24</v>
      </c>
      <c r="M189" t="s">
        <v>7811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7815</v>
      </c>
      <c r="T189" t="s">
        <v>7762</v>
      </c>
    </row>
    <row r="190" spans="1:20" x14ac:dyDescent="0.25">
      <c r="A190" t="s">
        <v>3691</v>
      </c>
      <c r="B190" t="s">
        <v>3692</v>
      </c>
      <c r="C190">
        <v>120</v>
      </c>
      <c r="D190">
        <v>2</v>
      </c>
      <c r="E190" t="s">
        <v>7816</v>
      </c>
      <c r="F190">
        <v>116</v>
      </c>
      <c r="G190">
        <v>6</v>
      </c>
      <c r="H190" t="s">
        <v>1162</v>
      </c>
      <c r="I190" t="s">
        <v>7817</v>
      </c>
      <c r="J190" t="s">
        <v>1195</v>
      </c>
      <c r="K190" t="s">
        <v>23</v>
      </c>
      <c r="L190" t="s">
        <v>24</v>
      </c>
      <c r="M190" t="s">
        <v>7818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7819</v>
      </c>
      <c r="T190" t="s">
        <v>7762</v>
      </c>
    </row>
    <row r="191" spans="1:20" x14ac:dyDescent="0.25">
      <c r="A191" t="s">
        <v>3691</v>
      </c>
      <c r="B191" t="s">
        <v>3692</v>
      </c>
      <c r="C191">
        <v>120</v>
      </c>
      <c r="D191">
        <v>3</v>
      </c>
      <c r="E191" t="s">
        <v>7820</v>
      </c>
      <c r="F191">
        <v>165</v>
      </c>
      <c r="G191">
        <v>0</v>
      </c>
      <c r="H191" t="s">
        <v>1162</v>
      </c>
      <c r="I191" t="s">
        <v>7821</v>
      </c>
      <c r="J191" t="s">
        <v>356</v>
      </c>
      <c r="K191" t="s">
        <v>23</v>
      </c>
      <c r="L191" t="s">
        <v>24</v>
      </c>
      <c r="M191" t="s">
        <v>7818</v>
      </c>
      <c r="N191" t="s">
        <v>23</v>
      </c>
      <c r="O191" t="s">
        <v>32</v>
      </c>
      <c r="P191" t="s">
        <v>26</v>
      </c>
      <c r="Q191" t="s">
        <v>33</v>
      </c>
      <c r="R191" t="s">
        <v>24</v>
      </c>
      <c r="S191" t="s">
        <v>7822</v>
      </c>
      <c r="T191" t="s">
        <v>7762</v>
      </c>
    </row>
    <row r="192" spans="1:20" x14ac:dyDescent="0.25">
      <c r="A192" t="s">
        <v>28</v>
      </c>
      <c r="B192" t="s">
        <v>29</v>
      </c>
      <c r="C192">
        <v>65</v>
      </c>
      <c r="D192">
        <v>1</v>
      </c>
      <c r="E192" t="s">
        <v>7823</v>
      </c>
      <c r="F192">
        <v>208</v>
      </c>
      <c r="G192">
        <v>0</v>
      </c>
      <c r="H192" t="s">
        <v>1162</v>
      </c>
      <c r="I192" t="s">
        <v>7824</v>
      </c>
      <c r="J192" t="s">
        <v>309</v>
      </c>
      <c r="K192" t="s">
        <v>23</v>
      </c>
      <c r="L192" t="s">
        <v>24</v>
      </c>
      <c r="M192" t="s">
        <v>7818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7825</v>
      </c>
      <c r="T192" t="s">
        <v>7762</v>
      </c>
    </row>
    <row r="193" spans="1:20" x14ac:dyDescent="0.25">
      <c r="A193" t="s">
        <v>3691</v>
      </c>
      <c r="B193" t="s">
        <v>3692</v>
      </c>
      <c r="C193">
        <v>120</v>
      </c>
      <c r="D193">
        <v>2</v>
      </c>
      <c r="E193" t="s">
        <v>7823</v>
      </c>
      <c r="F193">
        <v>208</v>
      </c>
      <c r="G193">
        <v>0</v>
      </c>
      <c r="H193" t="s">
        <v>1162</v>
      </c>
      <c r="I193" t="s">
        <v>7824</v>
      </c>
      <c r="J193" t="s">
        <v>309</v>
      </c>
      <c r="K193" t="s">
        <v>23</v>
      </c>
      <c r="L193" t="s">
        <v>24</v>
      </c>
      <c r="M193" t="s">
        <v>7818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7825</v>
      </c>
      <c r="T193" t="s">
        <v>7762</v>
      </c>
    </row>
    <row r="194" spans="1:20" x14ac:dyDescent="0.25">
      <c r="A194" t="s">
        <v>30</v>
      </c>
      <c r="B194" t="s">
        <v>31</v>
      </c>
      <c r="C194">
        <v>65</v>
      </c>
      <c r="D194">
        <v>1</v>
      </c>
      <c r="E194" t="s">
        <v>7823</v>
      </c>
      <c r="F194">
        <v>208</v>
      </c>
      <c r="G194">
        <v>0</v>
      </c>
      <c r="H194" t="s">
        <v>1162</v>
      </c>
      <c r="I194" t="s">
        <v>7824</v>
      </c>
      <c r="J194" t="s">
        <v>309</v>
      </c>
      <c r="K194" t="s">
        <v>23</v>
      </c>
      <c r="L194" t="s">
        <v>24</v>
      </c>
      <c r="M194" t="s">
        <v>7818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7825</v>
      </c>
      <c r="T194" t="s">
        <v>7826</v>
      </c>
    </row>
    <row r="195" spans="1:20" x14ac:dyDescent="0.25">
      <c r="A195" t="s">
        <v>3691</v>
      </c>
      <c r="B195" t="s">
        <v>3692</v>
      </c>
      <c r="C195">
        <v>120</v>
      </c>
      <c r="D195">
        <v>2</v>
      </c>
      <c r="E195" t="s">
        <v>7827</v>
      </c>
      <c r="F195">
        <v>116</v>
      </c>
      <c r="G195">
        <v>6</v>
      </c>
      <c r="H195" t="s">
        <v>1162</v>
      </c>
      <c r="I195" t="s">
        <v>7828</v>
      </c>
      <c r="J195" t="s">
        <v>1163</v>
      </c>
      <c r="K195" t="s">
        <v>23</v>
      </c>
      <c r="L195" t="s">
        <v>24</v>
      </c>
      <c r="M195" t="s">
        <v>7829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7830</v>
      </c>
      <c r="T195" t="s">
        <v>7826</v>
      </c>
    </row>
    <row r="196" spans="1:20" x14ac:dyDescent="0.25">
      <c r="A196" t="s">
        <v>3691</v>
      </c>
      <c r="B196" t="s">
        <v>3692</v>
      </c>
      <c r="C196">
        <v>120</v>
      </c>
      <c r="D196">
        <v>4</v>
      </c>
      <c r="E196" t="s">
        <v>7831</v>
      </c>
      <c r="F196">
        <v>220</v>
      </c>
      <c r="G196">
        <v>0</v>
      </c>
      <c r="H196" t="s">
        <v>1162</v>
      </c>
      <c r="I196" t="s">
        <v>7832</v>
      </c>
      <c r="J196" t="s">
        <v>323</v>
      </c>
      <c r="K196" t="s">
        <v>23</v>
      </c>
      <c r="L196" t="s">
        <v>24</v>
      </c>
      <c r="M196" t="s">
        <v>7818</v>
      </c>
      <c r="N196" t="s">
        <v>23</v>
      </c>
      <c r="O196" t="s">
        <v>32</v>
      </c>
      <c r="P196" t="s">
        <v>26</v>
      </c>
      <c r="Q196" t="s">
        <v>33</v>
      </c>
      <c r="R196" t="s">
        <v>24</v>
      </c>
      <c r="S196" t="s">
        <v>7833</v>
      </c>
      <c r="T196" t="s">
        <v>7826</v>
      </c>
    </row>
    <row r="197" spans="1:20" x14ac:dyDescent="0.25">
      <c r="A197" t="s">
        <v>3691</v>
      </c>
      <c r="B197" t="s">
        <v>3692</v>
      </c>
      <c r="C197">
        <v>120</v>
      </c>
      <c r="D197">
        <v>4</v>
      </c>
      <c r="E197" t="s">
        <v>7834</v>
      </c>
      <c r="F197">
        <v>220</v>
      </c>
      <c r="G197">
        <v>0</v>
      </c>
      <c r="H197" t="s">
        <v>1162</v>
      </c>
      <c r="I197" t="s">
        <v>7835</v>
      </c>
      <c r="J197" t="s">
        <v>356</v>
      </c>
      <c r="K197" t="s">
        <v>23</v>
      </c>
      <c r="L197" t="s">
        <v>24</v>
      </c>
      <c r="M197" t="s">
        <v>7829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7836</v>
      </c>
      <c r="T197" t="s">
        <v>7826</v>
      </c>
    </row>
    <row r="198" spans="1:20" x14ac:dyDescent="0.25">
      <c r="A198" t="s">
        <v>3691</v>
      </c>
      <c r="B198" t="s">
        <v>3692</v>
      </c>
      <c r="C198">
        <v>120</v>
      </c>
      <c r="D198">
        <v>3</v>
      </c>
      <c r="E198" t="s">
        <v>7837</v>
      </c>
      <c r="F198">
        <v>165</v>
      </c>
      <c r="G198">
        <v>0</v>
      </c>
      <c r="H198" t="s">
        <v>1162</v>
      </c>
      <c r="I198" t="s">
        <v>7838</v>
      </c>
      <c r="J198" t="s">
        <v>1201</v>
      </c>
      <c r="K198" t="s">
        <v>23</v>
      </c>
      <c r="L198" t="s">
        <v>24</v>
      </c>
      <c r="M198" t="s">
        <v>7829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7839</v>
      </c>
      <c r="T198" t="s">
        <v>7826</v>
      </c>
    </row>
    <row r="199" spans="1:20" x14ac:dyDescent="0.25">
      <c r="A199" t="s">
        <v>3691</v>
      </c>
      <c r="B199" t="s">
        <v>3692</v>
      </c>
      <c r="C199">
        <v>120</v>
      </c>
      <c r="D199">
        <v>4</v>
      </c>
      <c r="E199" t="s">
        <v>7840</v>
      </c>
      <c r="F199">
        <v>220</v>
      </c>
      <c r="G199">
        <v>0</v>
      </c>
      <c r="H199" t="s">
        <v>1162</v>
      </c>
      <c r="I199" t="s">
        <v>7841</v>
      </c>
      <c r="J199" t="s">
        <v>302</v>
      </c>
      <c r="K199" t="s">
        <v>23</v>
      </c>
      <c r="L199" t="s">
        <v>24</v>
      </c>
      <c r="M199" t="s">
        <v>7829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7842</v>
      </c>
      <c r="T199" t="s">
        <v>7826</v>
      </c>
    </row>
    <row r="200" spans="1:20" x14ac:dyDescent="0.25">
      <c r="A200" t="s">
        <v>3691</v>
      </c>
      <c r="B200" t="s">
        <v>3692</v>
      </c>
      <c r="C200">
        <v>120</v>
      </c>
      <c r="D200">
        <v>2</v>
      </c>
      <c r="E200" t="s">
        <v>7843</v>
      </c>
      <c r="F200">
        <v>116</v>
      </c>
      <c r="G200">
        <v>6</v>
      </c>
      <c r="H200" t="s">
        <v>1162</v>
      </c>
      <c r="I200" t="s">
        <v>7844</v>
      </c>
      <c r="J200" t="s">
        <v>306</v>
      </c>
      <c r="K200" t="s">
        <v>23</v>
      </c>
      <c r="L200" t="s">
        <v>24</v>
      </c>
      <c r="M200" t="s">
        <v>7845</v>
      </c>
      <c r="N200" t="s">
        <v>23</v>
      </c>
      <c r="O200" t="s">
        <v>32</v>
      </c>
      <c r="P200" t="s">
        <v>26</v>
      </c>
      <c r="Q200" t="s">
        <v>33</v>
      </c>
      <c r="R200" t="s">
        <v>24</v>
      </c>
      <c r="S200" t="s">
        <v>7846</v>
      </c>
      <c r="T200" t="s">
        <v>7772</v>
      </c>
    </row>
    <row r="201" spans="1:20" x14ac:dyDescent="0.25">
      <c r="A201" t="s">
        <v>3691</v>
      </c>
      <c r="B201" t="s">
        <v>3692</v>
      </c>
      <c r="C201">
        <v>120</v>
      </c>
      <c r="D201">
        <v>2</v>
      </c>
      <c r="E201" t="s">
        <v>7847</v>
      </c>
      <c r="F201">
        <v>116</v>
      </c>
      <c r="G201">
        <v>6</v>
      </c>
      <c r="H201" t="s">
        <v>1162</v>
      </c>
      <c r="I201" t="s">
        <v>7848</v>
      </c>
      <c r="J201" t="s">
        <v>363</v>
      </c>
      <c r="K201" t="s">
        <v>23</v>
      </c>
      <c r="L201" t="s">
        <v>24</v>
      </c>
      <c r="M201" t="s">
        <v>7552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7849</v>
      </c>
      <c r="T201" t="s">
        <v>7772</v>
      </c>
    </row>
    <row r="202" spans="1:20" x14ac:dyDescent="0.25">
      <c r="A202" t="s">
        <v>3691</v>
      </c>
      <c r="B202" t="s">
        <v>3692</v>
      </c>
      <c r="C202">
        <v>120</v>
      </c>
      <c r="D202">
        <v>3</v>
      </c>
      <c r="E202" t="s">
        <v>7850</v>
      </c>
      <c r="F202">
        <v>165</v>
      </c>
      <c r="G202">
        <v>0</v>
      </c>
      <c r="H202" t="s">
        <v>1162</v>
      </c>
      <c r="I202" t="s">
        <v>7851</v>
      </c>
      <c r="J202" t="s">
        <v>305</v>
      </c>
      <c r="K202" t="s">
        <v>23</v>
      </c>
      <c r="L202" t="s">
        <v>24</v>
      </c>
      <c r="M202" t="s">
        <v>7552</v>
      </c>
      <c r="N202" t="s">
        <v>23</v>
      </c>
      <c r="O202" t="s">
        <v>32</v>
      </c>
      <c r="P202" t="s">
        <v>26</v>
      </c>
      <c r="Q202" t="s">
        <v>33</v>
      </c>
      <c r="R202" t="s">
        <v>24</v>
      </c>
      <c r="S202" t="s">
        <v>7852</v>
      </c>
      <c r="T202" t="s">
        <v>7772</v>
      </c>
    </row>
    <row r="203" spans="1:20" x14ac:dyDescent="0.25">
      <c r="A203" t="s">
        <v>3691</v>
      </c>
      <c r="B203" t="s">
        <v>3692</v>
      </c>
      <c r="C203">
        <v>120</v>
      </c>
      <c r="D203">
        <v>3</v>
      </c>
      <c r="E203" t="s">
        <v>7853</v>
      </c>
      <c r="F203">
        <v>171</v>
      </c>
      <c r="G203">
        <v>6</v>
      </c>
      <c r="H203" t="s">
        <v>1162</v>
      </c>
      <c r="I203" t="s">
        <v>7854</v>
      </c>
      <c r="J203" t="s">
        <v>318</v>
      </c>
      <c r="K203" t="s">
        <v>23</v>
      </c>
      <c r="L203" t="s">
        <v>24</v>
      </c>
      <c r="M203" t="s">
        <v>7552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7855</v>
      </c>
      <c r="T203" t="s">
        <v>7772</v>
      </c>
    </row>
    <row r="204" spans="1:20" x14ac:dyDescent="0.25">
      <c r="A204" t="s">
        <v>110</v>
      </c>
      <c r="B204" t="s">
        <v>3831</v>
      </c>
      <c r="C204">
        <v>80</v>
      </c>
      <c r="D204">
        <v>1</v>
      </c>
      <c r="E204" t="s">
        <v>7856</v>
      </c>
      <c r="F204">
        <v>308</v>
      </c>
      <c r="G204">
        <v>48</v>
      </c>
      <c r="H204" t="s">
        <v>47</v>
      </c>
      <c r="I204" t="s">
        <v>4124</v>
      </c>
      <c r="J204" t="s">
        <v>4125</v>
      </c>
      <c r="K204" t="s">
        <v>2961</v>
      </c>
      <c r="L204" t="s">
        <v>4126</v>
      </c>
      <c r="M204" t="s">
        <v>7788</v>
      </c>
      <c r="N204" t="s">
        <v>23</v>
      </c>
      <c r="O204" t="s">
        <v>53</v>
      </c>
      <c r="P204" t="s">
        <v>54</v>
      </c>
      <c r="Q204" t="s">
        <v>55</v>
      </c>
      <c r="R204" t="s">
        <v>24</v>
      </c>
      <c r="S204" t="s">
        <v>7857</v>
      </c>
      <c r="T204" t="s">
        <v>7772</v>
      </c>
    </row>
    <row r="205" spans="1:20" x14ac:dyDescent="0.25">
      <c r="A205" t="s">
        <v>44</v>
      </c>
      <c r="B205" t="s">
        <v>45</v>
      </c>
      <c r="C205">
        <v>50</v>
      </c>
      <c r="D205">
        <v>1</v>
      </c>
      <c r="E205" t="s">
        <v>7856</v>
      </c>
      <c r="F205">
        <v>308</v>
      </c>
      <c r="G205">
        <v>48</v>
      </c>
      <c r="H205" t="s">
        <v>47</v>
      </c>
      <c r="I205" t="s">
        <v>4124</v>
      </c>
      <c r="J205" t="s">
        <v>4125</v>
      </c>
      <c r="K205" t="s">
        <v>2961</v>
      </c>
      <c r="L205" t="s">
        <v>4126</v>
      </c>
      <c r="M205" t="s">
        <v>7788</v>
      </c>
      <c r="N205" t="s">
        <v>23</v>
      </c>
      <c r="O205" t="s">
        <v>53</v>
      </c>
      <c r="P205" t="s">
        <v>54</v>
      </c>
      <c r="Q205" t="s">
        <v>55</v>
      </c>
      <c r="R205" t="s">
        <v>24</v>
      </c>
      <c r="S205" t="s">
        <v>7857</v>
      </c>
      <c r="T205" t="s">
        <v>7772</v>
      </c>
    </row>
    <row r="206" spans="1:20" x14ac:dyDescent="0.25">
      <c r="A206" t="s">
        <v>38</v>
      </c>
      <c r="B206" t="s">
        <v>39</v>
      </c>
      <c r="C206">
        <v>50</v>
      </c>
      <c r="D206">
        <v>1</v>
      </c>
      <c r="E206" t="s">
        <v>7856</v>
      </c>
      <c r="F206">
        <v>308</v>
      </c>
      <c r="G206">
        <v>48</v>
      </c>
      <c r="H206" t="s">
        <v>47</v>
      </c>
      <c r="I206" t="s">
        <v>4124</v>
      </c>
      <c r="J206" t="s">
        <v>4125</v>
      </c>
      <c r="K206" t="s">
        <v>2961</v>
      </c>
      <c r="L206" t="s">
        <v>4126</v>
      </c>
      <c r="M206" t="s">
        <v>7788</v>
      </c>
      <c r="N206" t="s">
        <v>23</v>
      </c>
      <c r="O206" t="s">
        <v>53</v>
      </c>
      <c r="P206" t="s">
        <v>54</v>
      </c>
      <c r="Q206" t="s">
        <v>55</v>
      </c>
      <c r="R206" t="s">
        <v>24</v>
      </c>
      <c r="S206" t="s">
        <v>7857</v>
      </c>
      <c r="T206" t="s">
        <v>7788</v>
      </c>
    </row>
    <row r="207" spans="1:20" x14ac:dyDescent="0.25">
      <c r="A207" t="s">
        <v>139</v>
      </c>
      <c r="B207" t="s">
        <v>112</v>
      </c>
      <c r="C207">
        <v>80</v>
      </c>
      <c r="D207">
        <v>1</v>
      </c>
      <c r="E207" t="s">
        <v>7856</v>
      </c>
      <c r="F207">
        <v>308</v>
      </c>
      <c r="G207">
        <v>48</v>
      </c>
      <c r="H207" t="s">
        <v>47</v>
      </c>
      <c r="I207" t="s">
        <v>4124</v>
      </c>
      <c r="J207" t="s">
        <v>4125</v>
      </c>
      <c r="K207" t="s">
        <v>2961</v>
      </c>
      <c r="L207" t="s">
        <v>4126</v>
      </c>
      <c r="M207" t="s">
        <v>7788</v>
      </c>
      <c r="N207" t="s">
        <v>23</v>
      </c>
      <c r="O207" t="s">
        <v>53</v>
      </c>
      <c r="P207" t="s">
        <v>54</v>
      </c>
      <c r="Q207" t="s">
        <v>55</v>
      </c>
      <c r="R207" t="s">
        <v>24</v>
      </c>
      <c r="S207" t="s">
        <v>7857</v>
      </c>
      <c r="T207" t="s">
        <v>7788</v>
      </c>
    </row>
    <row r="208" spans="1:20" x14ac:dyDescent="0.25">
      <c r="A208" t="s">
        <v>3691</v>
      </c>
      <c r="B208" t="s">
        <v>3692</v>
      </c>
      <c r="C208">
        <v>120</v>
      </c>
      <c r="D208">
        <v>2</v>
      </c>
      <c r="E208" t="s">
        <v>7858</v>
      </c>
      <c r="F208">
        <v>110</v>
      </c>
      <c r="G208">
        <v>0</v>
      </c>
      <c r="H208" t="s">
        <v>1162</v>
      </c>
      <c r="I208" t="s">
        <v>7859</v>
      </c>
      <c r="J208" t="s">
        <v>328</v>
      </c>
      <c r="K208" t="s">
        <v>23</v>
      </c>
      <c r="L208" t="s">
        <v>24</v>
      </c>
      <c r="M208" t="s">
        <v>7860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7861</v>
      </c>
      <c r="T208" t="s">
        <v>7860</v>
      </c>
    </row>
    <row r="209" spans="1:20" x14ac:dyDescent="0.25">
      <c r="A209" t="s">
        <v>20</v>
      </c>
      <c r="B209" t="s">
        <v>21</v>
      </c>
      <c r="C209">
        <v>65</v>
      </c>
      <c r="D209">
        <v>1</v>
      </c>
      <c r="E209" t="s">
        <v>7862</v>
      </c>
      <c r="F209">
        <v>202</v>
      </c>
      <c r="G209">
        <v>0</v>
      </c>
      <c r="H209" t="s">
        <v>1162</v>
      </c>
      <c r="I209" t="s">
        <v>7863</v>
      </c>
      <c r="J209" t="s">
        <v>306</v>
      </c>
      <c r="K209" t="s">
        <v>23</v>
      </c>
      <c r="L209" t="s">
        <v>24</v>
      </c>
      <c r="M209" t="s">
        <v>7864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7865</v>
      </c>
      <c r="T209" t="s">
        <v>7866</v>
      </c>
    </row>
    <row r="210" spans="1:20" x14ac:dyDescent="0.25">
      <c r="A210" t="s">
        <v>28</v>
      </c>
      <c r="B210" t="s">
        <v>29</v>
      </c>
      <c r="C210">
        <v>65</v>
      </c>
      <c r="D210">
        <v>1</v>
      </c>
      <c r="E210" t="s">
        <v>7862</v>
      </c>
      <c r="F210">
        <v>202</v>
      </c>
      <c r="G210">
        <v>0</v>
      </c>
      <c r="H210" t="s">
        <v>1162</v>
      </c>
      <c r="I210" t="s">
        <v>7863</v>
      </c>
      <c r="J210" t="s">
        <v>306</v>
      </c>
      <c r="K210" t="s">
        <v>23</v>
      </c>
      <c r="L210" t="s">
        <v>24</v>
      </c>
      <c r="M210" t="s">
        <v>7864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7865</v>
      </c>
      <c r="T210" t="s">
        <v>7864</v>
      </c>
    </row>
    <row r="211" spans="1:20" x14ac:dyDescent="0.25">
      <c r="A211" t="s">
        <v>3691</v>
      </c>
      <c r="B211" t="s">
        <v>3692</v>
      </c>
      <c r="C211">
        <v>120</v>
      </c>
      <c r="D211">
        <v>1</v>
      </c>
      <c r="E211" t="s">
        <v>7862</v>
      </c>
      <c r="F211">
        <v>202</v>
      </c>
      <c r="G211">
        <v>0</v>
      </c>
      <c r="H211" t="s">
        <v>1162</v>
      </c>
      <c r="I211" t="s">
        <v>7863</v>
      </c>
      <c r="J211" t="s">
        <v>306</v>
      </c>
      <c r="K211" t="s">
        <v>23</v>
      </c>
      <c r="L211" t="s">
        <v>24</v>
      </c>
      <c r="M211" t="s">
        <v>7864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7865</v>
      </c>
      <c r="T211" t="s">
        <v>7864</v>
      </c>
    </row>
    <row r="212" spans="1:20" x14ac:dyDescent="0.25">
      <c r="A212" t="s">
        <v>30</v>
      </c>
      <c r="B212" t="s">
        <v>31</v>
      </c>
      <c r="C212">
        <v>65</v>
      </c>
      <c r="D212">
        <v>1</v>
      </c>
      <c r="E212" t="s">
        <v>7862</v>
      </c>
      <c r="F212">
        <v>202</v>
      </c>
      <c r="G212">
        <v>0</v>
      </c>
      <c r="H212" t="s">
        <v>1162</v>
      </c>
      <c r="I212" t="s">
        <v>7863</v>
      </c>
      <c r="J212" t="s">
        <v>306</v>
      </c>
      <c r="K212" t="s">
        <v>23</v>
      </c>
      <c r="L212" t="s">
        <v>24</v>
      </c>
      <c r="M212" t="s">
        <v>7864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7865</v>
      </c>
      <c r="T212" t="s">
        <v>7864</v>
      </c>
    </row>
    <row r="213" spans="1:20" x14ac:dyDescent="0.25">
      <c r="A213" t="s">
        <v>3691</v>
      </c>
      <c r="B213" t="s">
        <v>3692</v>
      </c>
      <c r="C213">
        <v>120</v>
      </c>
      <c r="D213">
        <v>1</v>
      </c>
      <c r="E213" t="s">
        <v>7867</v>
      </c>
      <c r="F213">
        <v>100</v>
      </c>
      <c r="G213">
        <v>45</v>
      </c>
      <c r="H213" t="s">
        <v>1162</v>
      </c>
      <c r="I213" t="s">
        <v>7868</v>
      </c>
      <c r="J213" t="s">
        <v>329</v>
      </c>
      <c r="K213" t="s">
        <v>23</v>
      </c>
      <c r="L213" t="s">
        <v>24</v>
      </c>
      <c r="M213" t="s">
        <v>7864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7869</v>
      </c>
      <c r="T213" t="s">
        <v>7864</v>
      </c>
    </row>
    <row r="214" spans="1:20" x14ac:dyDescent="0.25">
      <c r="A214" t="s">
        <v>3691</v>
      </c>
      <c r="B214" t="s">
        <v>3692</v>
      </c>
      <c r="C214">
        <v>120</v>
      </c>
      <c r="D214">
        <v>2</v>
      </c>
      <c r="E214" t="s">
        <v>7870</v>
      </c>
      <c r="F214">
        <v>116</v>
      </c>
      <c r="G214">
        <v>6</v>
      </c>
      <c r="H214" t="s">
        <v>1162</v>
      </c>
      <c r="I214" t="s">
        <v>7871</v>
      </c>
      <c r="J214" t="s">
        <v>308</v>
      </c>
      <c r="K214" t="s">
        <v>23</v>
      </c>
      <c r="L214" t="s">
        <v>24</v>
      </c>
      <c r="M214" t="s">
        <v>7872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7873</v>
      </c>
      <c r="T214" t="s">
        <v>7874</v>
      </c>
    </row>
    <row r="215" spans="1:20" x14ac:dyDescent="0.25">
      <c r="A215" t="s">
        <v>46</v>
      </c>
      <c r="B215" t="s">
        <v>56</v>
      </c>
      <c r="C215">
        <v>90</v>
      </c>
      <c r="D215">
        <v>2</v>
      </c>
      <c r="E215" t="s">
        <v>7875</v>
      </c>
      <c r="F215">
        <v>180</v>
      </c>
      <c r="G215">
        <v>0</v>
      </c>
      <c r="H215" t="s">
        <v>47</v>
      </c>
      <c r="I215" t="s">
        <v>7876</v>
      </c>
      <c r="J215" t="s">
        <v>7877</v>
      </c>
      <c r="K215" t="s">
        <v>4075</v>
      </c>
      <c r="L215" t="s">
        <v>4076</v>
      </c>
      <c r="M215" t="s">
        <v>7878</v>
      </c>
      <c r="N215" t="s">
        <v>7879</v>
      </c>
      <c r="O215" t="s">
        <v>1222</v>
      </c>
      <c r="P215" t="s">
        <v>1190</v>
      </c>
      <c r="Q215" t="s">
        <v>1191</v>
      </c>
      <c r="R215" t="s">
        <v>24</v>
      </c>
      <c r="S215" t="s">
        <v>7880</v>
      </c>
      <c r="T215" t="s">
        <v>7881</v>
      </c>
    </row>
    <row r="216" spans="1:20" x14ac:dyDescent="0.25">
      <c r="A216" t="s">
        <v>3691</v>
      </c>
      <c r="B216" t="s">
        <v>3692</v>
      </c>
      <c r="C216">
        <v>120</v>
      </c>
      <c r="D216">
        <v>4</v>
      </c>
      <c r="E216" t="s">
        <v>7882</v>
      </c>
      <c r="F216">
        <v>220</v>
      </c>
      <c r="G216">
        <v>0</v>
      </c>
      <c r="H216" t="s">
        <v>1162</v>
      </c>
      <c r="I216" t="s">
        <v>7883</v>
      </c>
      <c r="J216" t="s">
        <v>309</v>
      </c>
      <c r="K216" t="s">
        <v>23</v>
      </c>
      <c r="L216" t="s">
        <v>24</v>
      </c>
      <c r="M216" t="s">
        <v>7884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7885</v>
      </c>
      <c r="T216" t="s">
        <v>7884</v>
      </c>
    </row>
    <row r="217" spans="1:20" x14ac:dyDescent="0.25">
      <c r="A217" t="s">
        <v>46</v>
      </c>
      <c r="B217" t="s">
        <v>56</v>
      </c>
      <c r="C217">
        <v>100</v>
      </c>
      <c r="D217">
        <v>1</v>
      </c>
      <c r="E217" t="s">
        <v>7886</v>
      </c>
      <c r="F217">
        <v>130</v>
      </c>
      <c r="G217">
        <v>30</v>
      </c>
      <c r="H217" t="s">
        <v>47</v>
      </c>
      <c r="I217" t="s">
        <v>7887</v>
      </c>
      <c r="J217" t="s">
        <v>7888</v>
      </c>
      <c r="K217" t="s">
        <v>7889</v>
      </c>
      <c r="L217" t="s">
        <v>7890</v>
      </c>
      <c r="M217" t="s">
        <v>7891</v>
      </c>
      <c r="N217" t="s">
        <v>1338</v>
      </c>
      <c r="O217" t="s">
        <v>1189</v>
      </c>
      <c r="P217" t="s">
        <v>1190</v>
      </c>
      <c r="Q217" t="s">
        <v>27</v>
      </c>
      <c r="R217" t="s">
        <v>24</v>
      </c>
      <c r="S217" t="s">
        <v>7892</v>
      </c>
      <c r="T217" t="s">
        <v>7891</v>
      </c>
    </row>
    <row r="218" spans="1:20" x14ac:dyDescent="0.25">
      <c r="A218" t="s">
        <v>36</v>
      </c>
      <c r="B218" t="s">
        <v>37</v>
      </c>
      <c r="C218">
        <v>65</v>
      </c>
      <c r="D218">
        <v>1</v>
      </c>
      <c r="E218" t="s">
        <v>7886</v>
      </c>
      <c r="F218">
        <v>130</v>
      </c>
      <c r="G218">
        <v>30</v>
      </c>
      <c r="H218" t="s">
        <v>47</v>
      </c>
      <c r="I218" t="s">
        <v>7887</v>
      </c>
      <c r="J218" t="s">
        <v>7888</v>
      </c>
      <c r="K218" t="s">
        <v>7889</v>
      </c>
      <c r="L218" t="s">
        <v>7890</v>
      </c>
      <c r="M218" t="s">
        <v>7891</v>
      </c>
      <c r="N218" t="s">
        <v>1338</v>
      </c>
      <c r="O218" t="s">
        <v>1189</v>
      </c>
      <c r="P218" t="s">
        <v>1190</v>
      </c>
      <c r="Q218" t="s">
        <v>27</v>
      </c>
      <c r="R218" t="s">
        <v>24</v>
      </c>
      <c r="S218" t="s">
        <v>7892</v>
      </c>
      <c r="T218" t="s">
        <v>7891</v>
      </c>
    </row>
    <row r="219" spans="1:20" x14ac:dyDescent="0.25">
      <c r="A219" t="s">
        <v>30</v>
      </c>
      <c r="B219" t="s">
        <v>31</v>
      </c>
      <c r="C219">
        <v>43</v>
      </c>
      <c r="D219">
        <v>1</v>
      </c>
      <c r="E219" t="s">
        <v>7893</v>
      </c>
      <c r="F219">
        <v>46</v>
      </c>
      <c r="G219">
        <v>3</v>
      </c>
      <c r="H219" t="s">
        <v>47</v>
      </c>
      <c r="I219" t="s">
        <v>7894</v>
      </c>
      <c r="J219" t="s">
        <v>7895</v>
      </c>
      <c r="K219" t="s">
        <v>7896</v>
      </c>
      <c r="L219" t="s">
        <v>2672</v>
      </c>
      <c r="M219" t="s">
        <v>7891</v>
      </c>
      <c r="N219" t="s">
        <v>23</v>
      </c>
      <c r="O219" t="s">
        <v>53</v>
      </c>
      <c r="P219" t="s">
        <v>54</v>
      </c>
      <c r="Q219" t="s">
        <v>55</v>
      </c>
      <c r="R219" t="s">
        <v>24</v>
      </c>
      <c r="S219" t="s">
        <v>7897</v>
      </c>
      <c r="T219" t="s">
        <v>7898</v>
      </c>
    </row>
    <row r="220" spans="1:20" x14ac:dyDescent="0.25">
      <c r="A220" t="s">
        <v>28</v>
      </c>
      <c r="B220" t="s">
        <v>29</v>
      </c>
      <c r="C220">
        <v>65</v>
      </c>
      <c r="D220">
        <v>1</v>
      </c>
      <c r="E220" t="s">
        <v>7899</v>
      </c>
      <c r="F220">
        <v>104</v>
      </c>
      <c r="G220">
        <v>6</v>
      </c>
      <c r="H220" t="s">
        <v>1162</v>
      </c>
      <c r="I220" t="s">
        <v>1828</v>
      </c>
      <c r="J220" t="s">
        <v>309</v>
      </c>
      <c r="K220" t="s">
        <v>23</v>
      </c>
      <c r="L220" t="s">
        <v>24</v>
      </c>
      <c r="M220" t="s">
        <v>7900</v>
      </c>
      <c r="N220" t="s">
        <v>23</v>
      </c>
      <c r="O220" t="s">
        <v>32</v>
      </c>
      <c r="P220" t="s">
        <v>26</v>
      </c>
      <c r="Q220" t="s">
        <v>33</v>
      </c>
      <c r="R220" t="s">
        <v>24</v>
      </c>
      <c r="S220" t="s">
        <v>7901</v>
      </c>
      <c r="T220" t="s">
        <v>7902</v>
      </c>
    </row>
    <row r="221" spans="1:20" x14ac:dyDescent="0.25">
      <c r="A221" t="s">
        <v>30</v>
      </c>
      <c r="B221" t="s">
        <v>31</v>
      </c>
      <c r="C221">
        <v>65</v>
      </c>
      <c r="D221">
        <v>1</v>
      </c>
      <c r="E221" t="s">
        <v>7899</v>
      </c>
      <c r="F221">
        <v>104</v>
      </c>
      <c r="G221">
        <v>6</v>
      </c>
      <c r="H221" t="s">
        <v>1162</v>
      </c>
      <c r="I221" t="s">
        <v>1828</v>
      </c>
      <c r="J221" t="s">
        <v>309</v>
      </c>
      <c r="K221" t="s">
        <v>23</v>
      </c>
      <c r="L221" t="s">
        <v>24</v>
      </c>
      <c r="M221" t="s">
        <v>7900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7901</v>
      </c>
      <c r="T221" t="s">
        <v>7900</v>
      </c>
    </row>
    <row r="222" spans="1:20" x14ac:dyDescent="0.25">
      <c r="A222" t="s">
        <v>3691</v>
      </c>
      <c r="B222" t="s">
        <v>3692</v>
      </c>
      <c r="C222">
        <v>120</v>
      </c>
      <c r="D222">
        <v>4</v>
      </c>
      <c r="E222" t="s">
        <v>7903</v>
      </c>
      <c r="F222">
        <v>220</v>
      </c>
      <c r="G222">
        <v>0</v>
      </c>
      <c r="H222" t="s">
        <v>1162</v>
      </c>
      <c r="I222" t="s">
        <v>7904</v>
      </c>
      <c r="J222" t="s">
        <v>319</v>
      </c>
      <c r="K222" t="s">
        <v>23</v>
      </c>
      <c r="L222" t="s">
        <v>24</v>
      </c>
      <c r="M222" t="s">
        <v>7905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7906</v>
      </c>
      <c r="T222" t="s">
        <v>7905</v>
      </c>
    </row>
    <row r="223" spans="1:20" x14ac:dyDescent="0.25">
      <c r="A223" t="s">
        <v>3691</v>
      </c>
      <c r="B223" t="s">
        <v>3692</v>
      </c>
      <c r="C223">
        <v>120</v>
      </c>
      <c r="D223">
        <v>2</v>
      </c>
      <c r="E223" t="s">
        <v>7907</v>
      </c>
      <c r="F223">
        <v>116</v>
      </c>
      <c r="G223">
        <v>6</v>
      </c>
      <c r="H223" t="s">
        <v>1162</v>
      </c>
      <c r="I223" t="s">
        <v>7908</v>
      </c>
      <c r="J223" t="s">
        <v>329</v>
      </c>
      <c r="K223" t="s">
        <v>23</v>
      </c>
      <c r="L223" t="s">
        <v>24</v>
      </c>
      <c r="M223" t="s">
        <v>7905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7909</v>
      </c>
      <c r="T223" t="s">
        <v>7905</v>
      </c>
    </row>
    <row r="224" spans="1:20" x14ac:dyDescent="0.25">
      <c r="A224" t="s">
        <v>5153</v>
      </c>
      <c r="B224" t="s">
        <v>5154</v>
      </c>
      <c r="C224">
        <v>0</v>
      </c>
      <c r="D224">
        <v>1</v>
      </c>
      <c r="E224" t="s">
        <v>7910</v>
      </c>
      <c r="F224">
        <v>310</v>
      </c>
      <c r="G224">
        <v>0</v>
      </c>
      <c r="H224" t="s">
        <v>1162</v>
      </c>
      <c r="I224" t="s">
        <v>7911</v>
      </c>
      <c r="J224" t="s">
        <v>335</v>
      </c>
      <c r="K224" t="s">
        <v>23</v>
      </c>
      <c r="L224" t="s">
        <v>24</v>
      </c>
      <c r="M224" t="s">
        <v>7912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7913</v>
      </c>
      <c r="T224" t="s">
        <v>7914</v>
      </c>
    </row>
    <row r="225" spans="1:20" x14ac:dyDescent="0.25">
      <c r="A225" t="s">
        <v>139</v>
      </c>
      <c r="B225" t="s">
        <v>112</v>
      </c>
      <c r="C225">
        <v>120</v>
      </c>
      <c r="D225">
        <v>1</v>
      </c>
      <c r="E225" t="s">
        <v>7910</v>
      </c>
      <c r="F225">
        <v>310</v>
      </c>
      <c r="G225">
        <v>0</v>
      </c>
      <c r="H225" t="s">
        <v>1162</v>
      </c>
      <c r="I225" t="s">
        <v>7911</v>
      </c>
      <c r="J225" t="s">
        <v>335</v>
      </c>
      <c r="K225" t="s">
        <v>23</v>
      </c>
      <c r="L225" t="s">
        <v>24</v>
      </c>
      <c r="M225" t="s">
        <v>7912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7913</v>
      </c>
      <c r="T225" t="s">
        <v>7914</v>
      </c>
    </row>
    <row r="226" spans="1:20" x14ac:dyDescent="0.25">
      <c r="A226" t="s">
        <v>5153</v>
      </c>
      <c r="B226" t="s">
        <v>5154</v>
      </c>
      <c r="C226">
        <v>0</v>
      </c>
      <c r="D226">
        <v>1</v>
      </c>
      <c r="E226" t="s">
        <v>7910</v>
      </c>
      <c r="F226">
        <v>310</v>
      </c>
      <c r="G226">
        <v>0</v>
      </c>
      <c r="H226" t="s">
        <v>1162</v>
      </c>
      <c r="I226" t="s">
        <v>7911</v>
      </c>
      <c r="J226" t="s">
        <v>335</v>
      </c>
      <c r="K226" t="s">
        <v>23</v>
      </c>
      <c r="L226" t="s">
        <v>24</v>
      </c>
      <c r="M226" t="s">
        <v>7912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7913</v>
      </c>
      <c r="T226" t="s">
        <v>7914</v>
      </c>
    </row>
    <row r="227" spans="1:20" x14ac:dyDescent="0.25">
      <c r="A227" t="s">
        <v>46</v>
      </c>
      <c r="B227" t="s">
        <v>56</v>
      </c>
      <c r="C227">
        <v>120</v>
      </c>
      <c r="D227">
        <v>1</v>
      </c>
      <c r="E227" t="s">
        <v>7910</v>
      </c>
      <c r="F227">
        <v>310</v>
      </c>
      <c r="G227">
        <v>0</v>
      </c>
      <c r="H227" t="s">
        <v>1162</v>
      </c>
      <c r="I227" t="s">
        <v>7911</v>
      </c>
      <c r="J227" t="s">
        <v>335</v>
      </c>
      <c r="K227" t="s">
        <v>23</v>
      </c>
      <c r="L227" t="s">
        <v>24</v>
      </c>
      <c r="M227" t="s">
        <v>7912</v>
      </c>
      <c r="N227" t="s">
        <v>23</v>
      </c>
      <c r="O227" t="s">
        <v>307</v>
      </c>
      <c r="P227" t="s">
        <v>26</v>
      </c>
      <c r="Q227" t="s">
        <v>27</v>
      </c>
      <c r="R227" t="s">
        <v>24</v>
      </c>
      <c r="S227" t="s">
        <v>7913</v>
      </c>
      <c r="T227" t="s">
        <v>7912</v>
      </c>
    </row>
    <row r="228" spans="1:20" x14ac:dyDescent="0.25">
      <c r="A228" t="s">
        <v>3691</v>
      </c>
      <c r="B228" t="s">
        <v>3692</v>
      </c>
      <c r="C228">
        <v>120</v>
      </c>
      <c r="D228">
        <v>2</v>
      </c>
      <c r="E228" t="s">
        <v>7910</v>
      </c>
      <c r="F228">
        <v>310</v>
      </c>
      <c r="G228">
        <v>0</v>
      </c>
      <c r="H228" t="s">
        <v>1162</v>
      </c>
      <c r="I228" t="s">
        <v>7911</v>
      </c>
      <c r="J228" t="s">
        <v>335</v>
      </c>
      <c r="K228" t="s">
        <v>23</v>
      </c>
      <c r="L228" t="s">
        <v>24</v>
      </c>
      <c r="M228" t="s">
        <v>7912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7913</v>
      </c>
      <c r="T228" t="s">
        <v>7912</v>
      </c>
    </row>
    <row r="229" spans="1:20" x14ac:dyDescent="0.25">
      <c r="A229" t="s">
        <v>5153</v>
      </c>
      <c r="B229" t="s">
        <v>5154</v>
      </c>
      <c r="C229">
        <v>0</v>
      </c>
      <c r="D229">
        <v>1</v>
      </c>
      <c r="E229" t="s">
        <v>7915</v>
      </c>
      <c r="F229">
        <v>159</v>
      </c>
      <c r="G229">
        <v>0</v>
      </c>
      <c r="H229" t="s">
        <v>1162</v>
      </c>
      <c r="I229" t="s">
        <v>7916</v>
      </c>
      <c r="J229" t="s">
        <v>331</v>
      </c>
      <c r="K229" t="s">
        <v>23</v>
      </c>
      <c r="L229" t="s">
        <v>24</v>
      </c>
      <c r="M229" t="s">
        <v>7917</v>
      </c>
      <c r="N229" t="s">
        <v>23</v>
      </c>
      <c r="O229" t="s">
        <v>32</v>
      </c>
      <c r="P229" t="s">
        <v>26</v>
      </c>
      <c r="Q229" t="s">
        <v>33</v>
      </c>
      <c r="R229" t="s">
        <v>24</v>
      </c>
      <c r="S229" t="s">
        <v>7918</v>
      </c>
      <c r="T229" t="s">
        <v>7919</v>
      </c>
    </row>
    <row r="230" spans="1:20" x14ac:dyDescent="0.25">
      <c r="A230" t="s">
        <v>139</v>
      </c>
      <c r="B230" t="s">
        <v>112</v>
      </c>
      <c r="C230">
        <v>120</v>
      </c>
      <c r="D230">
        <v>1</v>
      </c>
      <c r="E230" t="s">
        <v>7915</v>
      </c>
      <c r="F230">
        <v>159</v>
      </c>
      <c r="G230">
        <v>0</v>
      </c>
      <c r="H230" t="s">
        <v>1162</v>
      </c>
      <c r="I230" t="s">
        <v>7916</v>
      </c>
      <c r="J230" t="s">
        <v>331</v>
      </c>
      <c r="K230" t="s">
        <v>23</v>
      </c>
      <c r="L230" t="s">
        <v>24</v>
      </c>
      <c r="M230" t="s">
        <v>7917</v>
      </c>
      <c r="N230" t="s">
        <v>23</v>
      </c>
      <c r="O230" t="s">
        <v>32</v>
      </c>
      <c r="P230" t="s">
        <v>26</v>
      </c>
      <c r="Q230" t="s">
        <v>33</v>
      </c>
      <c r="R230" t="s">
        <v>24</v>
      </c>
      <c r="S230" t="s">
        <v>7918</v>
      </c>
      <c r="T230" t="s">
        <v>7919</v>
      </c>
    </row>
    <row r="231" spans="1:20" x14ac:dyDescent="0.25">
      <c r="A231" t="s">
        <v>3691</v>
      </c>
      <c r="B231" t="s">
        <v>3692</v>
      </c>
      <c r="C231">
        <v>120</v>
      </c>
      <c r="D231">
        <v>1</v>
      </c>
      <c r="E231" t="s">
        <v>7915</v>
      </c>
      <c r="F231">
        <v>159</v>
      </c>
      <c r="G231">
        <v>0</v>
      </c>
      <c r="H231" t="s">
        <v>1162</v>
      </c>
      <c r="I231" t="s">
        <v>7916</v>
      </c>
      <c r="J231" t="s">
        <v>331</v>
      </c>
      <c r="K231" t="s">
        <v>23</v>
      </c>
      <c r="L231" t="s">
        <v>24</v>
      </c>
      <c r="M231" t="s">
        <v>7917</v>
      </c>
      <c r="N231" t="s">
        <v>23</v>
      </c>
      <c r="O231" t="s">
        <v>32</v>
      </c>
      <c r="P231" t="s">
        <v>26</v>
      </c>
      <c r="Q231" t="s">
        <v>33</v>
      </c>
      <c r="R231" t="s">
        <v>24</v>
      </c>
      <c r="S231" t="s">
        <v>7918</v>
      </c>
      <c r="T231" t="s">
        <v>7919</v>
      </c>
    </row>
    <row r="232" spans="1:20" x14ac:dyDescent="0.25">
      <c r="A232" t="s">
        <v>3691</v>
      </c>
      <c r="B232" t="s">
        <v>3692</v>
      </c>
      <c r="C232">
        <v>120</v>
      </c>
      <c r="D232">
        <v>4</v>
      </c>
      <c r="E232" t="s">
        <v>7920</v>
      </c>
      <c r="F232">
        <v>228</v>
      </c>
      <c r="G232">
        <v>0</v>
      </c>
      <c r="H232" t="s">
        <v>1162</v>
      </c>
      <c r="I232" t="s">
        <v>7921</v>
      </c>
      <c r="J232" t="s">
        <v>305</v>
      </c>
      <c r="K232" t="s">
        <v>23</v>
      </c>
      <c r="L232" t="s">
        <v>24</v>
      </c>
      <c r="M232" t="s">
        <v>7922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7923</v>
      </c>
      <c r="T232" t="s">
        <v>7922</v>
      </c>
    </row>
    <row r="233" spans="1:20" x14ac:dyDescent="0.25">
      <c r="A233" t="s">
        <v>115</v>
      </c>
      <c r="B233" t="s">
        <v>116</v>
      </c>
      <c r="C233">
        <v>27.5</v>
      </c>
      <c r="D233">
        <v>4</v>
      </c>
      <c r="E233" t="s">
        <v>7924</v>
      </c>
      <c r="F233">
        <v>142</v>
      </c>
      <c r="G233">
        <v>7</v>
      </c>
      <c r="H233" t="s">
        <v>1247</v>
      </c>
      <c r="I233" t="s">
        <v>7925</v>
      </c>
      <c r="J233" t="s">
        <v>7926</v>
      </c>
      <c r="K233" t="s">
        <v>7927</v>
      </c>
      <c r="L233" t="s">
        <v>7928</v>
      </c>
      <c r="M233" t="s">
        <v>7929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7930</v>
      </c>
      <c r="T233" t="s">
        <v>7929</v>
      </c>
    </row>
    <row r="234" spans="1:20" x14ac:dyDescent="0.25">
      <c r="A234" t="s">
        <v>3809</v>
      </c>
      <c r="B234" t="s">
        <v>3810</v>
      </c>
      <c r="C234">
        <v>25</v>
      </c>
      <c r="D234">
        <v>4</v>
      </c>
      <c r="E234" t="s">
        <v>7931</v>
      </c>
      <c r="F234">
        <v>212</v>
      </c>
      <c r="G234">
        <v>0</v>
      </c>
      <c r="H234" t="s">
        <v>1162</v>
      </c>
      <c r="I234" t="s">
        <v>7932</v>
      </c>
      <c r="J234" t="s">
        <v>315</v>
      </c>
      <c r="K234" t="s">
        <v>23</v>
      </c>
      <c r="L234" t="s">
        <v>24</v>
      </c>
      <c r="M234" t="s">
        <v>7933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7934</v>
      </c>
      <c r="T234" t="s">
        <v>7933</v>
      </c>
    </row>
    <row r="235" spans="1:20" x14ac:dyDescent="0.25">
      <c r="A235" t="s">
        <v>3691</v>
      </c>
      <c r="B235" t="s">
        <v>3692</v>
      </c>
      <c r="C235">
        <v>120</v>
      </c>
      <c r="D235">
        <v>2</v>
      </c>
      <c r="E235" t="s">
        <v>7931</v>
      </c>
      <c r="F235">
        <v>212</v>
      </c>
      <c r="G235">
        <v>0</v>
      </c>
      <c r="H235" t="s">
        <v>1162</v>
      </c>
      <c r="I235" t="s">
        <v>7932</v>
      </c>
      <c r="J235" t="s">
        <v>315</v>
      </c>
      <c r="K235" t="s">
        <v>23</v>
      </c>
      <c r="L235" t="s">
        <v>24</v>
      </c>
      <c r="M235" t="s">
        <v>7933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7934</v>
      </c>
      <c r="T235" t="s">
        <v>7933</v>
      </c>
    </row>
    <row r="236" spans="1:20" x14ac:dyDescent="0.25">
      <c r="A236" t="s">
        <v>46</v>
      </c>
      <c r="B236" t="s">
        <v>56</v>
      </c>
      <c r="C236">
        <v>66.333333333333329</v>
      </c>
      <c r="D236">
        <v>3</v>
      </c>
      <c r="E236" t="s">
        <v>7935</v>
      </c>
      <c r="F236">
        <v>220</v>
      </c>
      <c r="G236">
        <v>0</v>
      </c>
      <c r="H236" t="s">
        <v>1162</v>
      </c>
      <c r="I236" t="s">
        <v>1265</v>
      </c>
      <c r="J236" t="s">
        <v>355</v>
      </c>
      <c r="K236" t="s">
        <v>23</v>
      </c>
      <c r="L236" t="s">
        <v>24</v>
      </c>
      <c r="M236" t="s">
        <v>7936</v>
      </c>
      <c r="N236" t="s">
        <v>23</v>
      </c>
      <c r="O236" t="s">
        <v>32</v>
      </c>
      <c r="P236" t="s">
        <v>26</v>
      </c>
      <c r="Q236" t="s">
        <v>33</v>
      </c>
      <c r="R236" t="s">
        <v>24</v>
      </c>
      <c r="S236" t="s">
        <v>7937</v>
      </c>
      <c r="T236" t="s">
        <v>7938</v>
      </c>
    </row>
    <row r="237" spans="1:20" x14ac:dyDescent="0.25">
      <c r="A237" t="s">
        <v>38</v>
      </c>
      <c r="B237" t="s">
        <v>39</v>
      </c>
      <c r="C237">
        <v>65</v>
      </c>
      <c r="D237">
        <v>1</v>
      </c>
      <c r="E237" t="s">
        <v>7939</v>
      </c>
      <c r="F237">
        <v>230</v>
      </c>
      <c r="G237">
        <v>30</v>
      </c>
      <c r="H237" t="s">
        <v>47</v>
      </c>
      <c r="I237" t="s">
        <v>7940</v>
      </c>
      <c r="J237" t="s">
        <v>7941</v>
      </c>
      <c r="K237" t="s">
        <v>1258</v>
      </c>
      <c r="L237" t="s">
        <v>7942</v>
      </c>
      <c r="M237" t="s">
        <v>7943</v>
      </c>
      <c r="N237" t="s">
        <v>1338</v>
      </c>
      <c r="O237" t="s">
        <v>1189</v>
      </c>
      <c r="P237" t="s">
        <v>1190</v>
      </c>
      <c r="Q237" t="s">
        <v>27</v>
      </c>
      <c r="R237" t="s">
        <v>24</v>
      </c>
      <c r="S237" t="s">
        <v>7944</v>
      </c>
      <c r="T237" t="s">
        <v>7943</v>
      </c>
    </row>
    <row r="238" spans="1:20" x14ac:dyDescent="0.25">
      <c r="A238" t="s">
        <v>28</v>
      </c>
      <c r="B238" t="s">
        <v>29</v>
      </c>
      <c r="C238">
        <v>50</v>
      </c>
      <c r="D238">
        <v>1</v>
      </c>
      <c r="E238" t="s">
        <v>7939</v>
      </c>
      <c r="F238">
        <v>230</v>
      </c>
      <c r="G238">
        <v>30</v>
      </c>
      <c r="H238" t="s">
        <v>47</v>
      </c>
      <c r="I238" t="s">
        <v>7940</v>
      </c>
      <c r="J238" t="s">
        <v>7941</v>
      </c>
      <c r="K238" t="s">
        <v>1258</v>
      </c>
      <c r="L238" t="s">
        <v>7942</v>
      </c>
      <c r="M238" t="s">
        <v>7943</v>
      </c>
      <c r="N238" t="s">
        <v>1338</v>
      </c>
      <c r="O238" t="s">
        <v>1189</v>
      </c>
      <c r="P238" t="s">
        <v>1190</v>
      </c>
      <c r="Q238" t="s">
        <v>27</v>
      </c>
      <c r="R238" t="s">
        <v>24</v>
      </c>
      <c r="S238" t="s">
        <v>7944</v>
      </c>
      <c r="T238" t="s">
        <v>7943</v>
      </c>
    </row>
    <row r="239" spans="1:20" x14ac:dyDescent="0.25">
      <c r="A239" t="s">
        <v>46</v>
      </c>
      <c r="B239" t="s">
        <v>56</v>
      </c>
      <c r="C239">
        <v>100</v>
      </c>
      <c r="D239">
        <v>2</v>
      </c>
      <c r="E239" t="s">
        <v>7939</v>
      </c>
      <c r="F239">
        <v>230</v>
      </c>
      <c r="G239">
        <v>30</v>
      </c>
      <c r="H239" t="s">
        <v>47</v>
      </c>
      <c r="I239" t="s">
        <v>7940</v>
      </c>
      <c r="J239" t="s">
        <v>7941</v>
      </c>
      <c r="K239" t="s">
        <v>1258</v>
      </c>
      <c r="L239" t="s">
        <v>7942</v>
      </c>
      <c r="M239" t="s">
        <v>7943</v>
      </c>
      <c r="N239" t="s">
        <v>1338</v>
      </c>
      <c r="O239" t="s">
        <v>1189</v>
      </c>
      <c r="P239" t="s">
        <v>1190</v>
      </c>
      <c r="Q239" t="s">
        <v>27</v>
      </c>
      <c r="R239" t="s">
        <v>24</v>
      </c>
      <c r="S239" t="s">
        <v>7944</v>
      </c>
      <c r="T239" t="s">
        <v>7943</v>
      </c>
    </row>
    <row r="240" spans="1:20" x14ac:dyDescent="0.25">
      <c r="A240" t="s">
        <v>3691</v>
      </c>
      <c r="B240" t="s">
        <v>3692</v>
      </c>
      <c r="C240">
        <v>120</v>
      </c>
      <c r="D240">
        <v>2</v>
      </c>
      <c r="E240" t="s">
        <v>7945</v>
      </c>
      <c r="F240">
        <v>116</v>
      </c>
      <c r="G240">
        <v>6</v>
      </c>
      <c r="H240" t="s">
        <v>1162</v>
      </c>
      <c r="I240" t="s">
        <v>7946</v>
      </c>
      <c r="J240" t="s">
        <v>305</v>
      </c>
      <c r="K240" t="s">
        <v>23</v>
      </c>
      <c r="L240" t="s">
        <v>24</v>
      </c>
      <c r="M240" t="s">
        <v>7947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7948</v>
      </c>
      <c r="T240" t="s">
        <v>7947</v>
      </c>
    </row>
    <row r="241" spans="1:20" x14ac:dyDescent="0.25">
      <c r="A241" t="s">
        <v>3691</v>
      </c>
      <c r="B241" t="s">
        <v>3692</v>
      </c>
      <c r="C241">
        <v>120</v>
      </c>
      <c r="D241">
        <v>2</v>
      </c>
      <c r="E241" t="s">
        <v>7949</v>
      </c>
      <c r="F241">
        <v>116</v>
      </c>
      <c r="G241">
        <v>6</v>
      </c>
      <c r="H241" t="s">
        <v>1162</v>
      </c>
      <c r="I241" t="s">
        <v>7950</v>
      </c>
      <c r="J241" t="s">
        <v>306</v>
      </c>
      <c r="K241" t="s">
        <v>23</v>
      </c>
      <c r="L241" t="s">
        <v>24</v>
      </c>
      <c r="M241" t="s">
        <v>7951</v>
      </c>
      <c r="N241" t="s">
        <v>23</v>
      </c>
      <c r="O241" t="s">
        <v>307</v>
      </c>
      <c r="P241" t="s">
        <v>26</v>
      </c>
      <c r="Q241" t="s">
        <v>27</v>
      </c>
      <c r="R241" t="s">
        <v>24</v>
      </c>
      <c r="S241" t="s">
        <v>7952</v>
      </c>
      <c r="T241" t="s">
        <v>7951</v>
      </c>
    </row>
    <row r="242" spans="1:20" x14ac:dyDescent="0.25">
      <c r="A242" t="s">
        <v>3691</v>
      </c>
      <c r="B242" t="s">
        <v>3692</v>
      </c>
      <c r="C242">
        <v>120</v>
      </c>
      <c r="D242">
        <v>2</v>
      </c>
      <c r="E242" t="s">
        <v>7953</v>
      </c>
      <c r="F242">
        <v>116</v>
      </c>
      <c r="G242">
        <v>6</v>
      </c>
      <c r="H242" t="s">
        <v>1162</v>
      </c>
      <c r="I242" t="s">
        <v>7954</v>
      </c>
      <c r="J242" t="s">
        <v>65</v>
      </c>
      <c r="K242" t="s">
        <v>23</v>
      </c>
      <c r="L242" t="s">
        <v>24</v>
      </c>
      <c r="M242" t="s">
        <v>7955</v>
      </c>
      <c r="N242" t="s">
        <v>23</v>
      </c>
      <c r="O242" t="s">
        <v>307</v>
      </c>
      <c r="P242" t="s">
        <v>26</v>
      </c>
      <c r="Q242" t="s">
        <v>27</v>
      </c>
      <c r="R242" t="s">
        <v>24</v>
      </c>
      <c r="S242" t="s">
        <v>7956</v>
      </c>
      <c r="T242" t="s">
        <v>7955</v>
      </c>
    </row>
    <row r="243" spans="1:20" x14ac:dyDescent="0.25">
      <c r="A243" t="s">
        <v>46</v>
      </c>
      <c r="B243" t="s">
        <v>56</v>
      </c>
      <c r="C243">
        <v>80</v>
      </c>
      <c r="D243">
        <v>2</v>
      </c>
      <c r="E243" t="s">
        <v>7957</v>
      </c>
      <c r="F243">
        <v>187</v>
      </c>
      <c r="G243">
        <v>29</v>
      </c>
      <c r="H243" t="s">
        <v>47</v>
      </c>
      <c r="I243" t="s">
        <v>7958</v>
      </c>
      <c r="J243" t="s">
        <v>7959</v>
      </c>
      <c r="K243" t="s">
        <v>7960</v>
      </c>
      <c r="L243" t="s">
        <v>163</v>
      </c>
      <c r="M243" t="s">
        <v>7961</v>
      </c>
      <c r="N243" t="s">
        <v>23</v>
      </c>
      <c r="O243" t="s">
        <v>63</v>
      </c>
      <c r="P243" t="s">
        <v>54</v>
      </c>
      <c r="Q243" t="s">
        <v>55</v>
      </c>
      <c r="R243" t="s">
        <v>24</v>
      </c>
      <c r="S243" t="s">
        <v>7962</v>
      </c>
      <c r="T243" t="s">
        <v>7963</v>
      </c>
    </row>
    <row r="244" spans="1:20" x14ac:dyDescent="0.25">
      <c r="A244" t="s">
        <v>46</v>
      </c>
      <c r="B244" t="s">
        <v>56</v>
      </c>
      <c r="C244">
        <v>80</v>
      </c>
      <c r="D244">
        <v>3</v>
      </c>
      <c r="E244" t="s">
        <v>7964</v>
      </c>
      <c r="F244">
        <v>260</v>
      </c>
      <c r="G244">
        <v>29</v>
      </c>
      <c r="H244" t="s">
        <v>47</v>
      </c>
      <c r="I244" t="s">
        <v>7958</v>
      </c>
      <c r="J244" t="s">
        <v>7959</v>
      </c>
      <c r="K244" t="s">
        <v>7960</v>
      </c>
      <c r="L244" t="s">
        <v>163</v>
      </c>
      <c r="M244" t="s">
        <v>7965</v>
      </c>
      <c r="N244" t="s">
        <v>23</v>
      </c>
      <c r="O244" t="s">
        <v>63</v>
      </c>
      <c r="P244" t="s">
        <v>54</v>
      </c>
      <c r="Q244" t="s">
        <v>55</v>
      </c>
      <c r="R244" t="s">
        <v>24</v>
      </c>
      <c r="S244" t="s">
        <v>7966</v>
      </c>
      <c r="T244" t="s">
        <v>7967</v>
      </c>
    </row>
    <row r="245" spans="1:20" x14ac:dyDescent="0.25">
      <c r="A245" t="s">
        <v>38</v>
      </c>
      <c r="B245" t="s">
        <v>39</v>
      </c>
      <c r="C245">
        <v>65</v>
      </c>
      <c r="D245">
        <v>1</v>
      </c>
      <c r="E245" t="s">
        <v>7968</v>
      </c>
      <c r="F245">
        <v>130</v>
      </c>
      <c r="G245">
        <v>30</v>
      </c>
      <c r="H245" t="s">
        <v>47</v>
      </c>
      <c r="I245" t="s">
        <v>7969</v>
      </c>
      <c r="J245" t="s">
        <v>7970</v>
      </c>
      <c r="K245" t="s">
        <v>4069</v>
      </c>
      <c r="L245" t="s">
        <v>7971</v>
      </c>
      <c r="M245" t="s">
        <v>7972</v>
      </c>
      <c r="N245" t="s">
        <v>1338</v>
      </c>
      <c r="O245" t="s">
        <v>1189</v>
      </c>
      <c r="P245" t="s">
        <v>1190</v>
      </c>
      <c r="Q245" t="s">
        <v>27</v>
      </c>
      <c r="R245" t="s">
        <v>24</v>
      </c>
      <c r="S245" t="s">
        <v>7973</v>
      </c>
      <c r="T245" t="s">
        <v>7972</v>
      </c>
    </row>
    <row r="246" spans="1:20" x14ac:dyDescent="0.25">
      <c r="A246" t="s">
        <v>46</v>
      </c>
      <c r="B246" t="s">
        <v>56</v>
      </c>
      <c r="C246">
        <v>100</v>
      </c>
      <c r="D246">
        <v>1</v>
      </c>
      <c r="E246" t="s">
        <v>7968</v>
      </c>
      <c r="F246">
        <v>130</v>
      </c>
      <c r="G246">
        <v>30</v>
      </c>
      <c r="H246" t="s">
        <v>47</v>
      </c>
      <c r="I246" t="s">
        <v>7969</v>
      </c>
      <c r="J246" t="s">
        <v>7970</v>
      </c>
      <c r="K246" t="s">
        <v>4069</v>
      </c>
      <c r="L246" t="s">
        <v>7971</v>
      </c>
      <c r="M246" t="s">
        <v>7972</v>
      </c>
      <c r="N246" t="s">
        <v>1338</v>
      </c>
      <c r="O246" t="s">
        <v>1189</v>
      </c>
      <c r="P246" t="s">
        <v>1190</v>
      </c>
      <c r="Q246" t="s">
        <v>27</v>
      </c>
      <c r="R246" t="s">
        <v>24</v>
      </c>
      <c r="S246" t="s">
        <v>7973</v>
      </c>
      <c r="T246" t="s">
        <v>7972</v>
      </c>
    </row>
    <row r="247" spans="1:20" x14ac:dyDescent="0.25">
      <c r="A247" t="s">
        <v>30</v>
      </c>
      <c r="B247" t="s">
        <v>31</v>
      </c>
      <c r="C247">
        <v>50</v>
      </c>
      <c r="D247">
        <v>1</v>
      </c>
      <c r="E247" t="s">
        <v>7974</v>
      </c>
      <c r="F247">
        <v>130</v>
      </c>
      <c r="G247">
        <v>30</v>
      </c>
      <c r="H247" t="s">
        <v>47</v>
      </c>
      <c r="I247" t="s">
        <v>7975</v>
      </c>
      <c r="J247" t="s">
        <v>7976</v>
      </c>
      <c r="K247" t="s">
        <v>1216</v>
      </c>
      <c r="L247" t="s">
        <v>7977</v>
      </c>
      <c r="M247" t="s">
        <v>7978</v>
      </c>
      <c r="N247" t="s">
        <v>1338</v>
      </c>
      <c r="O247" t="s">
        <v>1189</v>
      </c>
      <c r="P247" t="s">
        <v>1190</v>
      </c>
      <c r="Q247" t="s">
        <v>27</v>
      </c>
      <c r="R247" t="s">
        <v>24</v>
      </c>
      <c r="S247" t="s">
        <v>7979</v>
      </c>
      <c r="T247" t="s">
        <v>7978</v>
      </c>
    </row>
    <row r="248" spans="1:20" x14ac:dyDescent="0.25">
      <c r="A248" t="s">
        <v>46</v>
      </c>
      <c r="B248" t="s">
        <v>56</v>
      </c>
      <c r="C248">
        <v>100</v>
      </c>
      <c r="D248">
        <v>1</v>
      </c>
      <c r="E248" t="s">
        <v>7974</v>
      </c>
      <c r="F248">
        <v>130</v>
      </c>
      <c r="G248">
        <v>30</v>
      </c>
      <c r="H248" t="s">
        <v>47</v>
      </c>
      <c r="I248" t="s">
        <v>7975</v>
      </c>
      <c r="J248" t="s">
        <v>7976</v>
      </c>
      <c r="K248" t="s">
        <v>1216</v>
      </c>
      <c r="L248" t="s">
        <v>7977</v>
      </c>
      <c r="M248" t="s">
        <v>7978</v>
      </c>
      <c r="N248" t="s">
        <v>1338</v>
      </c>
      <c r="O248" t="s">
        <v>1189</v>
      </c>
      <c r="P248" t="s">
        <v>1190</v>
      </c>
      <c r="Q248" t="s">
        <v>27</v>
      </c>
      <c r="R248" t="s">
        <v>24</v>
      </c>
      <c r="S248" t="s">
        <v>7979</v>
      </c>
      <c r="T248" t="s">
        <v>7978</v>
      </c>
    </row>
    <row r="249" spans="1:20" x14ac:dyDescent="0.25">
      <c r="A249" t="s">
        <v>186</v>
      </c>
      <c r="B249" t="s">
        <v>187</v>
      </c>
      <c r="C249">
        <v>65</v>
      </c>
      <c r="D249">
        <v>1</v>
      </c>
      <c r="E249" t="s">
        <v>7980</v>
      </c>
      <c r="F249">
        <v>130</v>
      </c>
      <c r="G249">
        <v>30</v>
      </c>
      <c r="H249" t="s">
        <v>47</v>
      </c>
      <c r="I249" t="s">
        <v>7981</v>
      </c>
      <c r="J249" t="s">
        <v>7982</v>
      </c>
      <c r="K249" t="s">
        <v>7983</v>
      </c>
      <c r="L249" t="s">
        <v>7984</v>
      </c>
      <c r="M249" t="s">
        <v>7985</v>
      </c>
      <c r="N249" t="s">
        <v>1338</v>
      </c>
      <c r="O249" t="s">
        <v>1189</v>
      </c>
      <c r="P249" t="s">
        <v>1190</v>
      </c>
      <c r="Q249" t="s">
        <v>27</v>
      </c>
      <c r="R249" t="s">
        <v>24</v>
      </c>
      <c r="S249" t="s">
        <v>7986</v>
      </c>
      <c r="T249" t="s">
        <v>7985</v>
      </c>
    </row>
    <row r="250" spans="1:20" x14ac:dyDescent="0.25">
      <c r="A250" t="s">
        <v>46</v>
      </c>
      <c r="B250" t="s">
        <v>56</v>
      </c>
      <c r="C250">
        <v>100</v>
      </c>
      <c r="D250">
        <v>1</v>
      </c>
      <c r="E250" t="s">
        <v>7980</v>
      </c>
      <c r="F250">
        <v>130</v>
      </c>
      <c r="G250">
        <v>30</v>
      </c>
      <c r="H250" t="s">
        <v>47</v>
      </c>
      <c r="I250" t="s">
        <v>7981</v>
      </c>
      <c r="J250" t="s">
        <v>7982</v>
      </c>
      <c r="K250" t="s">
        <v>7983</v>
      </c>
      <c r="L250" t="s">
        <v>7984</v>
      </c>
      <c r="M250" t="s">
        <v>7985</v>
      </c>
      <c r="N250" t="s">
        <v>1338</v>
      </c>
      <c r="O250" t="s">
        <v>1189</v>
      </c>
      <c r="P250" t="s">
        <v>1190</v>
      </c>
      <c r="Q250" t="s">
        <v>27</v>
      </c>
      <c r="R250" t="s">
        <v>24</v>
      </c>
      <c r="S250" t="s">
        <v>7986</v>
      </c>
      <c r="T250" t="s">
        <v>7985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7987</v>
      </c>
      <c r="F251">
        <v>130</v>
      </c>
      <c r="G251">
        <v>30</v>
      </c>
      <c r="H251" t="s">
        <v>47</v>
      </c>
      <c r="I251" t="s">
        <v>7988</v>
      </c>
      <c r="J251" t="s">
        <v>7989</v>
      </c>
      <c r="K251" t="s">
        <v>7990</v>
      </c>
      <c r="L251" t="s">
        <v>7991</v>
      </c>
      <c r="M251" t="s">
        <v>7992</v>
      </c>
      <c r="N251" t="s">
        <v>1338</v>
      </c>
      <c r="O251" t="s">
        <v>1189</v>
      </c>
      <c r="P251" t="s">
        <v>1190</v>
      </c>
      <c r="Q251" t="s">
        <v>27</v>
      </c>
      <c r="R251" t="s">
        <v>24</v>
      </c>
      <c r="S251" t="s">
        <v>7993</v>
      </c>
      <c r="T251" t="s">
        <v>7992</v>
      </c>
    </row>
    <row r="252" spans="1:20" x14ac:dyDescent="0.25">
      <c r="A252" t="s">
        <v>46</v>
      </c>
      <c r="B252" t="s">
        <v>56</v>
      </c>
      <c r="C252">
        <v>100</v>
      </c>
      <c r="D252">
        <v>1</v>
      </c>
      <c r="E252" t="s">
        <v>7987</v>
      </c>
      <c r="F252">
        <v>130</v>
      </c>
      <c r="G252">
        <v>30</v>
      </c>
      <c r="H252" t="s">
        <v>47</v>
      </c>
      <c r="I252" t="s">
        <v>7988</v>
      </c>
      <c r="J252" t="s">
        <v>7989</v>
      </c>
      <c r="K252" t="s">
        <v>7990</v>
      </c>
      <c r="L252" t="s">
        <v>7991</v>
      </c>
      <c r="M252" t="s">
        <v>7992</v>
      </c>
      <c r="N252" t="s">
        <v>1338</v>
      </c>
      <c r="O252" t="s">
        <v>1189</v>
      </c>
      <c r="P252" t="s">
        <v>1190</v>
      </c>
      <c r="Q252" t="s">
        <v>27</v>
      </c>
      <c r="R252" t="s">
        <v>24</v>
      </c>
      <c r="S252" t="s">
        <v>7993</v>
      </c>
      <c r="T252" t="s">
        <v>7992</v>
      </c>
    </row>
    <row r="253" spans="1:20" x14ac:dyDescent="0.25">
      <c r="A253" t="s">
        <v>44</v>
      </c>
      <c r="B253" t="s">
        <v>45</v>
      </c>
      <c r="C253">
        <v>60</v>
      </c>
      <c r="D253">
        <v>1</v>
      </c>
      <c r="E253" t="s">
        <v>7994</v>
      </c>
      <c r="F253">
        <v>230</v>
      </c>
      <c r="G253">
        <v>30</v>
      </c>
      <c r="H253" t="s">
        <v>47</v>
      </c>
      <c r="I253" t="s">
        <v>5743</v>
      </c>
      <c r="J253" t="s">
        <v>7995</v>
      </c>
      <c r="K253" t="s">
        <v>1234</v>
      </c>
      <c r="L253" t="s">
        <v>5745</v>
      </c>
      <c r="M253" t="s">
        <v>7996</v>
      </c>
      <c r="N253" t="s">
        <v>1338</v>
      </c>
      <c r="O253" t="s">
        <v>1189</v>
      </c>
      <c r="P253" t="s">
        <v>1190</v>
      </c>
      <c r="Q253" t="s">
        <v>27</v>
      </c>
      <c r="R253" t="s">
        <v>24</v>
      </c>
      <c r="S253" t="s">
        <v>7997</v>
      </c>
      <c r="T253" t="s">
        <v>7998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7994</v>
      </c>
      <c r="F254">
        <v>230</v>
      </c>
      <c r="G254">
        <v>30</v>
      </c>
      <c r="H254" t="s">
        <v>47</v>
      </c>
      <c r="I254" t="s">
        <v>5743</v>
      </c>
      <c r="J254" t="s">
        <v>7995</v>
      </c>
      <c r="K254" t="s">
        <v>1234</v>
      </c>
      <c r="L254" t="s">
        <v>5745</v>
      </c>
      <c r="M254" t="s">
        <v>7996</v>
      </c>
      <c r="N254" t="s">
        <v>1338</v>
      </c>
      <c r="O254" t="s">
        <v>1189</v>
      </c>
      <c r="P254" t="s">
        <v>1190</v>
      </c>
      <c r="Q254" t="s">
        <v>27</v>
      </c>
      <c r="R254" t="s">
        <v>24</v>
      </c>
      <c r="S254" t="s">
        <v>7997</v>
      </c>
      <c r="T254" t="s">
        <v>7996</v>
      </c>
    </row>
    <row r="255" spans="1:20" x14ac:dyDescent="0.25">
      <c r="A255" t="s">
        <v>46</v>
      </c>
      <c r="B255" t="s">
        <v>56</v>
      </c>
      <c r="C255">
        <v>100</v>
      </c>
      <c r="D255">
        <v>2</v>
      </c>
      <c r="E255" t="s">
        <v>7994</v>
      </c>
      <c r="F255">
        <v>230</v>
      </c>
      <c r="G255">
        <v>30</v>
      </c>
      <c r="H255" t="s">
        <v>47</v>
      </c>
      <c r="I255" t="s">
        <v>5743</v>
      </c>
      <c r="J255" t="s">
        <v>7995</v>
      </c>
      <c r="K255" t="s">
        <v>1234</v>
      </c>
      <c r="L255" t="s">
        <v>5745</v>
      </c>
      <c r="M255" t="s">
        <v>7996</v>
      </c>
      <c r="N255" t="s">
        <v>1338</v>
      </c>
      <c r="O255" t="s">
        <v>1189</v>
      </c>
      <c r="P255" t="s">
        <v>1190</v>
      </c>
      <c r="Q255" t="s">
        <v>27</v>
      </c>
      <c r="R255" t="s">
        <v>24</v>
      </c>
      <c r="S255" t="s">
        <v>7997</v>
      </c>
      <c r="T255" t="s">
        <v>7996</v>
      </c>
    </row>
    <row r="256" spans="1:20" x14ac:dyDescent="0.25">
      <c r="A256" t="s">
        <v>3691</v>
      </c>
      <c r="B256" t="s">
        <v>3692</v>
      </c>
      <c r="C256">
        <v>120</v>
      </c>
      <c r="D256">
        <v>4</v>
      </c>
      <c r="E256" t="s">
        <v>7999</v>
      </c>
      <c r="F256">
        <v>220</v>
      </c>
      <c r="G256">
        <v>0</v>
      </c>
      <c r="H256" t="s">
        <v>1162</v>
      </c>
      <c r="I256" t="s">
        <v>8000</v>
      </c>
      <c r="J256" t="s">
        <v>57</v>
      </c>
      <c r="K256" t="s">
        <v>23</v>
      </c>
      <c r="L256" t="s">
        <v>24</v>
      </c>
      <c r="M256" t="s">
        <v>8001</v>
      </c>
      <c r="N256" t="s">
        <v>23</v>
      </c>
      <c r="O256" t="s">
        <v>32</v>
      </c>
      <c r="P256" t="s">
        <v>26</v>
      </c>
      <c r="Q256" t="s">
        <v>33</v>
      </c>
      <c r="R256" t="s">
        <v>24</v>
      </c>
      <c r="S256" t="s">
        <v>8002</v>
      </c>
      <c r="T256" t="s">
        <v>8003</v>
      </c>
    </row>
    <row r="257" spans="1:20" x14ac:dyDescent="0.25">
      <c r="A257" t="s">
        <v>186</v>
      </c>
      <c r="B257" t="s">
        <v>187</v>
      </c>
      <c r="C257">
        <v>65</v>
      </c>
      <c r="D257">
        <v>1</v>
      </c>
      <c r="E257" t="s">
        <v>8004</v>
      </c>
      <c r="F257">
        <v>120</v>
      </c>
      <c r="G257">
        <v>20</v>
      </c>
      <c r="H257" t="s">
        <v>47</v>
      </c>
      <c r="I257" t="s">
        <v>8005</v>
      </c>
      <c r="J257" t="s">
        <v>8006</v>
      </c>
      <c r="K257" t="s">
        <v>8007</v>
      </c>
      <c r="L257" t="s">
        <v>8008</v>
      </c>
      <c r="M257" t="s">
        <v>8009</v>
      </c>
      <c r="N257" t="s">
        <v>1338</v>
      </c>
      <c r="O257" t="s">
        <v>1222</v>
      </c>
      <c r="P257" t="s">
        <v>1190</v>
      </c>
      <c r="Q257" t="s">
        <v>1191</v>
      </c>
      <c r="R257" t="s">
        <v>24</v>
      </c>
      <c r="S257" t="s">
        <v>8010</v>
      </c>
      <c r="T257" t="s">
        <v>8003</v>
      </c>
    </row>
    <row r="258" spans="1:20" x14ac:dyDescent="0.25">
      <c r="A258" t="s">
        <v>46</v>
      </c>
      <c r="B258" t="s">
        <v>56</v>
      </c>
      <c r="C258">
        <v>100</v>
      </c>
      <c r="D258">
        <v>1</v>
      </c>
      <c r="E258" t="s">
        <v>8004</v>
      </c>
      <c r="F258">
        <v>120</v>
      </c>
      <c r="G258">
        <v>20</v>
      </c>
      <c r="H258" t="s">
        <v>47</v>
      </c>
      <c r="I258" t="s">
        <v>8005</v>
      </c>
      <c r="J258" t="s">
        <v>8006</v>
      </c>
      <c r="K258" t="s">
        <v>8007</v>
      </c>
      <c r="L258" t="s">
        <v>8008</v>
      </c>
      <c r="M258" t="s">
        <v>8009</v>
      </c>
      <c r="N258" t="s">
        <v>1338</v>
      </c>
      <c r="O258" t="s">
        <v>1222</v>
      </c>
      <c r="P258" t="s">
        <v>1190</v>
      </c>
      <c r="Q258" t="s">
        <v>1191</v>
      </c>
      <c r="R258" t="s">
        <v>24</v>
      </c>
      <c r="S258" t="s">
        <v>8010</v>
      </c>
      <c r="T258" t="s">
        <v>8003</v>
      </c>
    </row>
    <row r="259" spans="1:20" x14ac:dyDescent="0.25">
      <c r="A259" t="s">
        <v>30</v>
      </c>
      <c r="B259" t="s">
        <v>31</v>
      </c>
      <c r="C259">
        <v>43</v>
      </c>
      <c r="D259">
        <v>2</v>
      </c>
      <c r="E259" t="s">
        <v>8011</v>
      </c>
      <c r="F259">
        <v>89</v>
      </c>
      <c r="G259">
        <v>3</v>
      </c>
      <c r="H259" t="s">
        <v>47</v>
      </c>
      <c r="I259" t="s">
        <v>8012</v>
      </c>
      <c r="J259" t="s">
        <v>8013</v>
      </c>
      <c r="K259" t="s">
        <v>8014</v>
      </c>
      <c r="L259" t="s">
        <v>8015</v>
      </c>
      <c r="M259" t="s">
        <v>7967</v>
      </c>
      <c r="N259" t="s">
        <v>23</v>
      </c>
      <c r="O259" t="s">
        <v>63</v>
      </c>
      <c r="P259" t="s">
        <v>54</v>
      </c>
      <c r="Q259" t="s">
        <v>55</v>
      </c>
      <c r="R259" t="s">
        <v>24</v>
      </c>
      <c r="S259" t="s">
        <v>8016</v>
      </c>
      <c r="T259" t="s">
        <v>8017</v>
      </c>
    </row>
    <row r="260" spans="1:20" x14ac:dyDescent="0.25">
      <c r="A260" t="s">
        <v>3691</v>
      </c>
      <c r="B260" t="s">
        <v>3692</v>
      </c>
      <c r="C260">
        <v>120</v>
      </c>
      <c r="D260">
        <v>3</v>
      </c>
      <c r="E260" t="s">
        <v>8018</v>
      </c>
      <c r="F260">
        <v>165</v>
      </c>
      <c r="G260">
        <v>0</v>
      </c>
      <c r="H260" t="s">
        <v>1162</v>
      </c>
      <c r="I260" t="s">
        <v>1240</v>
      </c>
      <c r="J260" t="s">
        <v>329</v>
      </c>
      <c r="K260" t="s">
        <v>23</v>
      </c>
      <c r="L260" t="s">
        <v>24</v>
      </c>
      <c r="M260" t="s">
        <v>8019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8020</v>
      </c>
      <c r="T260" t="s">
        <v>8019</v>
      </c>
    </row>
    <row r="261" spans="1:20" x14ac:dyDescent="0.25">
      <c r="A261" t="s">
        <v>254</v>
      </c>
      <c r="B261" t="s">
        <v>255</v>
      </c>
      <c r="C261">
        <v>99</v>
      </c>
      <c r="D261">
        <v>2</v>
      </c>
      <c r="E261" t="s">
        <v>8021</v>
      </c>
      <c r="F261">
        <v>206</v>
      </c>
      <c r="G261">
        <v>6</v>
      </c>
      <c r="H261" t="s">
        <v>1162</v>
      </c>
      <c r="I261" t="s">
        <v>7155</v>
      </c>
      <c r="J261" t="s">
        <v>1253</v>
      </c>
      <c r="K261" t="s">
        <v>23</v>
      </c>
      <c r="L261" t="s">
        <v>24</v>
      </c>
      <c r="M261" t="s">
        <v>8022</v>
      </c>
      <c r="N261" t="s">
        <v>23</v>
      </c>
      <c r="O261" t="s">
        <v>307</v>
      </c>
      <c r="P261" t="s">
        <v>26</v>
      </c>
      <c r="Q261" t="s">
        <v>27</v>
      </c>
      <c r="R261" t="s">
        <v>24</v>
      </c>
      <c r="S261" t="s">
        <v>8023</v>
      </c>
      <c r="T261" t="s">
        <v>8024</v>
      </c>
    </row>
    <row r="262" spans="1:20" x14ac:dyDescent="0.25">
      <c r="A262" t="s">
        <v>5153</v>
      </c>
      <c r="B262" t="s">
        <v>5154</v>
      </c>
      <c r="C262">
        <v>1</v>
      </c>
      <c r="D262">
        <v>2</v>
      </c>
      <c r="E262" t="s">
        <v>8021</v>
      </c>
      <c r="F262">
        <v>206</v>
      </c>
      <c r="G262">
        <v>6</v>
      </c>
      <c r="H262" t="s">
        <v>1162</v>
      </c>
      <c r="I262" t="s">
        <v>7155</v>
      </c>
      <c r="J262" t="s">
        <v>1253</v>
      </c>
      <c r="K262" t="s">
        <v>23</v>
      </c>
      <c r="L262" t="s">
        <v>24</v>
      </c>
      <c r="M262" t="s">
        <v>8022</v>
      </c>
      <c r="N262" t="s">
        <v>23</v>
      </c>
      <c r="O262" t="s">
        <v>307</v>
      </c>
      <c r="P262" t="s">
        <v>26</v>
      </c>
      <c r="Q262" t="s">
        <v>27</v>
      </c>
      <c r="R262" t="s">
        <v>24</v>
      </c>
      <c r="S262" t="s">
        <v>8023</v>
      </c>
      <c r="T262" t="s">
        <v>8024</v>
      </c>
    </row>
    <row r="263" spans="1:20" x14ac:dyDescent="0.25">
      <c r="A263" t="s">
        <v>5153</v>
      </c>
      <c r="B263" t="s">
        <v>5154</v>
      </c>
      <c r="C263">
        <v>0</v>
      </c>
      <c r="D263">
        <v>1</v>
      </c>
      <c r="E263" t="s">
        <v>8025</v>
      </c>
      <c r="F263">
        <v>106</v>
      </c>
      <c r="G263">
        <v>6</v>
      </c>
      <c r="H263" t="s">
        <v>1162</v>
      </c>
      <c r="I263" t="s">
        <v>8026</v>
      </c>
      <c r="J263" t="s">
        <v>359</v>
      </c>
      <c r="K263" t="s">
        <v>23</v>
      </c>
      <c r="L263" t="s">
        <v>24</v>
      </c>
      <c r="M263" t="s">
        <v>8027</v>
      </c>
      <c r="N263" t="s">
        <v>23</v>
      </c>
      <c r="O263" t="s">
        <v>32</v>
      </c>
      <c r="P263" t="s">
        <v>26</v>
      </c>
      <c r="Q263" t="s">
        <v>33</v>
      </c>
      <c r="R263" t="s">
        <v>24</v>
      </c>
      <c r="S263" t="s">
        <v>8028</v>
      </c>
      <c r="T263" t="s">
        <v>8029</v>
      </c>
    </row>
    <row r="264" spans="1:20" x14ac:dyDescent="0.25">
      <c r="A264" t="s">
        <v>46</v>
      </c>
      <c r="B264" t="s">
        <v>56</v>
      </c>
      <c r="C264">
        <v>120</v>
      </c>
      <c r="D264">
        <v>1</v>
      </c>
      <c r="E264" t="s">
        <v>8025</v>
      </c>
      <c r="F264">
        <v>106</v>
      </c>
      <c r="G264">
        <v>6</v>
      </c>
      <c r="H264" t="s">
        <v>1162</v>
      </c>
      <c r="I264" t="s">
        <v>8026</v>
      </c>
      <c r="J264" t="s">
        <v>359</v>
      </c>
      <c r="K264" t="s">
        <v>23</v>
      </c>
      <c r="L264" t="s">
        <v>24</v>
      </c>
      <c r="M264" t="s">
        <v>8027</v>
      </c>
      <c r="N264" t="s">
        <v>23</v>
      </c>
      <c r="O264" t="s">
        <v>32</v>
      </c>
      <c r="P264" t="s">
        <v>26</v>
      </c>
      <c r="Q264" t="s">
        <v>33</v>
      </c>
      <c r="R264" t="s">
        <v>24</v>
      </c>
      <c r="S264" t="s">
        <v>8028</v>
      </c>
      <c r="T264" t="s">
        <v>8029</v>
      </c>
    </row>
    <row r="265" spans="1:20" x14ac:dyDescent="0.25">
      <c r="A265" t="s">
        <v>115</v>
      </c>
      <c r="B265" t="s">
        <v>116</v>
      </c>
      <c r="C265">
        <v>35</v>
      </c>
      <c r="D265">
        <v>8</v>
      </c>
      <c r="E265" t="s">
        <v>8030</v>
      </c>
      <c r="F265">
        <v>348</v>
      </c>
      <c r="G265">
        <v>29</v>
      </c>
      <c r="H265" t="s">
        <v>47</v>
      </c>
      <c r="I265" t="s">
        <v>3850</v>
      </c>
      <c r="J265" t="s">
        <v>3851</v>
      </c>
      <c r="K265" t="s">
        <v>3852</v>
      </c>
      <c r="L265" t="s">
        <v>2699</v>
      </c>
      <c r="M265" t="s">
        <v>8031</v>
      </c>
      <c r="N265" t="s">
        <v>23</v>
      </c>
      <c r="O265" t="s">
        <v>63</v>
      </c>
      <c r="P265" t="s">
        <v>54</v>
      </c>
      <c r="Q265" t="s">
        <v>55</v>
      </c>
      <c r="R265" t="s">
        <v>24</v>
      </c>
      <c r="S265" t="s">
        <v>8032</v>
      </c>
      <c r="T265" t="s">
        <v>8033</v>
      </c>
    </row>
    <row r="266" spans="1:20" x14ac:dyDescent="0.25">
      <c r="A266" t="s">
        <v>110</v>
      </c>
      <c r="B266" t="s">
        <v>3831</v>
      </c>
      <c r="C266">
        <v>76</v>
      </c>
      <c r="D266">
        <v>1</v>
      </c>
      <c r="E266" t="s">
        <v>8034</v>
      </c>
      <c r="F266">
        <v>83</v>
      </c>
      <c r="G266">
        <v>7</v>
      </c>
      <c r="H266" t="s">
        <v>47</v>
      </c>
      <c r="I266" t="s">
        <v>7313</v>
      </c>
      <c r="J266" t="s">
        <v>8035</v>
      </c>
      <c r="K266" t="s">
        <v>8036</v>
      </c>
      <c r="L266" t="s">
        <v>4102</v>
      </c>
      <c r="M266" t="s">
        <v>8037</v>
      </c>
      <c r="N266" t="s">
        <v>23</v>
      </c>
      <c r="O266" t="s">
        <v>63</v>
      </c>
      <c r="P266" t="s">
        <v>54</v>
      </c>
      <c r="Q266" t="s">
        <v>55</v>
      </c>
      <c r="R266" t="s">
        <v>24</v>
      </c>
      <c r="S266" t="s">
        <v>8038</v>
      </c>
      <c r="T266" t="s">
        <v>8037</v>
      </c>
    </row>
    <row r="267" spans="1:20" x14ac:dyDescent="0.25">
      <c r="A267" t="s">
        <v>5153</v>
      </c>
      <c r="B267" t="s">
        <v>5154</v>
      </c>
      <c r="C267">
        <v>0</v>
      </c>
      <c r="D267">
        <v>1</v>
      </c>
      <c r="E267" t="s">
        <v>8039</v>
      </c>
      <c r="F267">
        <v>106</v>
      </c>
      <c r="G267">
        <v>6</v>
      </c>
      <c r="H267" t="s">
        <v>1162</v>
      </c>
      <c r="I267" t="s">
        <v>8040</v>
      </c>
      <c r="J267" t="s">
        <v>303</v>
      </c>
      <c r="K267" t="s">
        <v>23</v>
      </c>
      <c r="L267" t="s">
        <v>24</v>
      </c>
      <c r="M267" t="s">
        <v>8041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8042</v>
      </c>
      <c r="T267" t="s">
        <v>8041</v>
      </c>
    </row>
    <row r="268" spans="1:20" x14ac:dyDescent="0.25">
      <c r="A268" t="s">
        <v>110</v>
      </c>
      <c r="B268" t="s">
        <v>146</v>
      </c>
      <c r="C268">
        <v>120</v>
      </c>
      <c r="D268">
        <v>1</v>
      </c>
      <c r="E268" t="s">
        <v>8039</v>
      </c>
      <c r="F268">
        <v>106</v>
      </c>
      <c r="G268">
        <v>6</v>
      </c>
      <c r="H268" t="s">
        <v>1162</v>
      </c>
      <c r="I268" t="s">
        <v>8040</v>
      </c>
      <c r="J268" t="s">
        <v>303</v>
      </c>
      <c r="K268" t="s">
        <v>23</v>
      </c>
      <c r="L268" t="s">
        <v>24</v>
      </c>
      <c r="M268" t="s">
        <v>8041</v>
      </c>
      <c r="N268" t="s">
        <v>23</v>
      </c>
      <c r="O268" t="s">
        <v>307</v>
      </c>
      <c r="P268" t="s">
        <v>26</v>
      </c>
      <c r="Q268" t="s">
        <v>27</v>
      </c>
      <c r="R268" t="s">
        <v>24</v>
      </c>
      <c r="S268" t="s">
        <v>8042</v>
      </c>
      <c r="T268" t="s">
        <v>8041</v>
      </c>
    </row>
    <row r="269" spans="1:20" x14ac:dyDescent="0.25">
      <c r="A269" t="s">
        <v>3691</v>
      </c>
      <c r="B269" t="s">
        <v>3692</v>
      </c>
      <c r="C269">
        <v>120</v>
      </c>
      <c r="D269">
        <v>8</v>
      </c>
      <c r="E269" t="s">
        <v>8043</v>
      </c>
      <c r="F269">
        <v>440</v>
      </c>
      <c r="G269">
        <v>0</v>
      </c>
      <c r="H269" t="s">
        <v>1162</v>
      </c>
      <c r="I269" t="s">
        <v>8044</v>
      </c>
      <c r="J269" t="s">
        <v>321</v>
      </c>
      <c r="K269" t="s">
        <v>23</v>
      </c>
      <c r="L269" t="s">
        <v>24</v>
      </c>
      <c r="M269" t="s">
        <v>8045</v>
      </c>
      <c r="N269" t="s">
        <v>23</v>
      </c>
      <c r="O269" t="s">
        <v>307</v>
      </c>
      <c r="P269" t="s">
        <v>26</v>
      </c>
      <c r="Q269" t="s">
        <v>27</v>
      </c>
      <c r="R269" t="s">
        <v>24</v>
      </c>
      <c r="S269" t="s">
        <v>8046</v>
      </c>
      <c r="T269" t="s">
        <v>8047</v>
      </c>
    </row>
    <row r="270" spans="1:20" x14ac:dyDescent="0.25">
      <c r="A270" t="s">
        <v>3691</v>
      </c>
      <c r="B270" t="s">
        <v>3692</v>
      </c>
      <c r="C270">
        <v>120</v>
      </c>
      <c r="D270">
        <v>8</v>
      </c>
      <c r="E270" t="s">
        <v>8048</v>
      </c>
      <c r="F270">
        <v>440</v>
      </c>
      <c r="G270">
        <v>0</v>
      </c>
      <c r="H270" t="s">
        <v>1162</v>
      </c>
      <c r="I270" t="s">
        <v>8044</v>
      </c>
      <c r="J270" t="s">
        <v>321</v>
      </c>
      <c r="K270" t="s">
        <v>23</v>
      </c>
      <c r="L270" t="s">
        <v>24</v>
      </c>
      <c r="M270" t="s">
        <v>8049</v>
      </c>
      <c r="N270" t="s">
        <v>23</v>
      </c>
      <c r="O270" t="s">
        <v>307</v>
      </c>
      <c r="P270" t="s">
        <v>26</v>
      </c>
      <c r="Q270" t="s">
        <v>27</v>
      </c>
      <c r="R270" t="s">
        <v>24</v>
      </c>
      <c r="S270" t="s">
        <v>8050</v>
      </c>
      <c r="T270" t="s">
        <v>8049</v>
      </c>
    </row>
    <row r="271" spans="1:20" x14ac:dyDescent="0.25">
      <c r="A271" t="s">
        <v>5153</v>
      </c>
      <c r="B271" t="s">
        <v>5154</v>
      </c>
      <c r="C271">
        <v>0</v>
      </c>
      <c r="D271">
        <v>1</v>
      </c>
      <c r="E271" t="s">
        <v>8051</v>
      </c>
      <c r="F271">
        <v>106</v>
      </c>
      <c r="G271">
        <v>6</v>
      </c>
      <c r="H271" t="s">
        <v>1162</v>
      </c>
      <c r="I271" t="s">
        <v>8052</v>
      </c>
      <c r="J271" t="s">
        <v>306</v>
      </c>
      <c r="K271" t="s">
        <v>23</v>
      </c>
      <c r="L271" t="s">
        <v>24</v>
      </c>
      <c r="M271" t="s">
        <v>8053</v>
      </c>
      <c r="N271" t="s">
        <v>23</v>
      </c>
      <c r="O271" t="s">
        <v>307</v>
      </c>
      <c r="P271" t="s">
        <v>26</v>
      </c>
      <c r="Q271" t="s">
        <v>27</v>
      </c>
      <c r="R271" t="s">
        <v>24</v>
      </c>
      <c r="S271" t="s">
        <v>8054</v>
      </c>
      <c r="T271" t="s">
        <v>8053</v>
      </c>
    </row>
    <row r="272" spans="1:20" x14ac:dyDescent="0.25">
      <c r="A272" t="s">
        <v>46</v>
      </c>
      <c r="B272" t="s">
        <v>56</v>
      </c>
      <c r="C272">
        <v>120</v>
      </c>
      <c r="D272">
        <v>1</v>
      </c>
      <c r="E272" t="s">
        <v>8051</v>
      </c>
      <c r="F272">
        <v>106</v>
      </c>
      <c r="G272">
        <v>6</v>
      </c>
      <c r="H272" t="s">
        <v>1162</v>
      </c>
      <c r="I272" t="s">
        <v>8052</v>
      </c>
      <c r="J272" t="s">
        <v>306</v>
      </c>
      <c r="K272" t="s">
        <v>23</v>
      </c>
      <c r="L272" t="s">
        <v>24</v>
      </c>
      <c r="M272" t="s">
        <v>8053</v>
      </c>
      <c r="N272" t="s">
        <v>23</v>
      </c>
      <c r="O272" t="s">
        <v>307</v>
      </c>
      <c r="P272" t="s">
        <v>26</v>
      </c>
      <c r="Q272" t="s">
        <v>27</v>
      </c>
      <c r="R272" t="s">
        <v>24</v>
      </c>
      <c r="S272" t="s">
        <v>8054</v>
      </c>
      <c r="T272" t="s">
        <v>8053</v>
      </c>
    </row>
    <row r="273" spans="1:20" x14ac:dyDescent="0.25">
      <c r="A273" t="s">
        <v>139</v>
      </c>
      <c r="B273" t="s">
        <v>112</v>
      </c>
      <c r="C273">
        <v>66</v>
      </c>
      <c r="D273">
        <v>1</v>
      </c>
      <c r="E273" t="s">
        <v>8055</v>
      </c>
      <c r="F273">
        <v>344.56</v>
      </c>
      <c r="G273">
        <v>26</v>
      </c>
      <c r="H273" t="s">
        <v>684</v>
      </c>
      <c r="I273" t="s">
        <v>8056</v>
      </c>
      <c r="J273" t="s">
        <v>8057</v>
      </c>
      <c r="K273" t="s">
        <v>8058</v>
      </c>
      <c r="L273" t="s">
        <v>8059</v>
      </c>
      <c r="M273" t="s">
        <v>8060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8061</v>
      </c>
      <c r="T273" t="s">
        <v>8060</v>
      </c>
    </row>
    <row r="274" spans="1:20" x14ac:dyDescent="0.25">
      <c r="A274" t="s">
        <v>110</v>
      </c>
      <c r="B274" t="s">
        <v>1205</v>
      </c>
      <c r="C274">
        <v>66</v>
      </c>
      <c r="D274">
        <v>1</v>
      </c>
      <c r="E274" t="s">
        <v>8055</v>
      </c>
      <c r="F274">
        <v>344.56</v>
      </c>
      <c r="G274">
        <v>26</v>
      </c>
      <c r="H274" t="s">
        <v>684</v>
      </c>
      <c r="I274" t="s">
        <v>8056</v>
      </c>
      <c r="J274" t="s">
        <v>8057</v>
      </c>
      <c r="K274" t="s">
        <v>8058</v>
      </c>
      <c r="L274" t="s">
        <v>8059</v>
      </c>
      <c r="M274" t="s">
        <v>8060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8061</v>
      </c>
      <c r="T274" t="s">
        <v>8060</v>
      </c>
    </row>
    <row r="275" spans="1:20" x14ac:dyDescent="0.25">
      <c r="A275" t="s">
        <v>46</v>
      </c>
      <c r="B275" t="s">
        <v>56</v>
      </c>
      <c r="C275">
        <v>67</v>
      </c>
      <c r="D275">
        <v>1</v>
      </c>
      <c r="E275" t="s">
        <v>8055</v>
      </c>
      <c r="F275">
        <v>344.56</v>
      </c>
      <c r="G275">
        <v>26</v>
      </c>
      <c r="H275" t="s">
        <v>684</v>
      </c>
      <c r="I275" t="s">
        <v>8056</v>
      </c>
      <c r="J275" t="s">
        <v>8057</v>
      </c>
      <c r="K275" t="s">
        <v>8058</v>
      </c>
      <c r="L275" t="s">
        <v>8059</v>
      </c>
      <c r="M275" t="s">
        <v>8060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8061</v>
      </c>
      <c r="T275" t="s">
        <v>8060</v>
      </c>
    </row>
    <row r="276" spans="1:20" x14ac:dyDescent="0.25">
      <c r="A276" t="s">
        <v>139</v>
      </c>
      <c r="B276" t="s">
        <v>112</v>
      </c>
      <c r="C276">
        <v>66</v>
      </c>
      <c r="D276">
        <v>1</v>
      </c>
      <c r="E276" t="s">
        <v>8055</v>
      </c>
      <c r="F276">
        <v>344.56</v>
      </c>
      <c r="G276">
        <v>26</v>
      </c>
      <c r="H276" t="s">
        <v>684</v>
      </c>
      <c r="I276" t="s">
        <v>8056</v>
      </c>
      <c r="J276" t="s">
        <v>8057</v>
      </c>
      <c r="K276" t="s">
        <v>8058</v>
      </c>
      <c r="L276" t="s">
        <v>8059</v>
      </c>
      <c r="M276" t="s">
        <v>8060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8061</v>
      </c>
      <c r="T276" t="s">
        <v>8060</v>
      </c>
    </row>
    <row r="277" spans="1:20" x14ac:dyDescent="0.25">
      <c r="A277" t="s">
        <v>110</v>
      </c>
      <c r="B277" t="s">
        <v>1205</v>
      </c>
      <c r="C277">
        <v>66</v>
      </c>
      <c r="D277">
        <v>1</v>
      </c>
      <c r="E277" t="s">
        <v>8055</v>
      </c>
      <c r="F277">
        <v>344.56</v>
      </c>
      <c r="G277">
        <v>26</v>
      </c>
      <c r="H277" t="s">
        <v>684</v>
      </c>
      <c r="I277" t="s">
        <v>8056</v>
      </c>
      <c r="J277" t="s">
        <v>8057</v>
      </c>
      <c r="K277" t="s">
        <v>8058</v>
      </c>
      <c r="L277" t="s">
        <v>8059</v>
      </c>
      <c r="M277" t="s">
        <v>8060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8061</v>
      </c>
      <c r="T277" t="s">
        <v>8060</v>
      </c>
    </row>
    <row r="278" spans="1:20" x14ac:dyDescent="0.25">
      <c r="A278" t="s">
        <v>46</v>
      </c>
      <c r="B278" t="s">
        <v>56</v>
      </c>
      <c r="C278">
        <v>67</v>
      </c>
      <c r="D278">
        <v>1</v>
      </c>
      <c r="E278" t="s">
        <v>8055</v>
      </c>
      <c r="F278">
        <v>344.56</v>
      </c>
      <c r="G278">
        <v>26</v>
      </c>
      <c r="H278" t="s">
        <v>684</v>
      </c>
      <c r="I278" t="s">
        <v>8056</v>
      </c>
      <c r="J278" t="s">
        <v>8057</v>
      </c>
      <c r="K278" t="s">
        <v>8058</v>
      </c>
      <c r="L278" t="s">
        <v>8059</v>
      </c>
      <c r="M278" t="s">
        <v>8060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8061</v>
      </c>
      <c r="T278" t="s">
        <v>8060</v>
      </c>
    </row>
    <row r="279" spans="1:20" x14ac:dyDescent="0.25">
      <c r="A279" t="s">
        <v>3691</v>
      </c>
      <c r="B279" t="s">
        <v>3692</v>
      </c>
      <c r="C279">
        <v>120</v>
      </c>
      <c r="D279">
        <v>2</v>
      </c>
      <c r="E279" t="s">
        <v>8062</v>
      </c>
      <c r="F279">
        <v>116</v>
      </c>
      <c r="G279">
        <v>6</v>
      </c>
      <c r="H279" t="s">
        <v>1162</v>
      </c>
      <c r="I279" t="s">
        <v>8063</v>
      </c>
      <c r="J279" t="s">
        <v>305</v>
      </c>
      <c r="K279" t="s">
        <v>23</v>
      </c>
      <c r="L279" t="s">
        <v>24</v>
      </c>
      <c r="M279" t="s">
        <v>8064</v>
      </c>
      <c r="N279" t="s">
        <v>23</v>
      </c>
      <c r="O279" t="s">
        <v>307</v>
      </c>
      <c r="P279" t="s">
        <v>26</v>
      </c>
      <c r="Q279" t="s">
        <v>27</v>
      </c>
      <c r="R279" t="s">
        <v>24</v>
      </c>
      <c r="S279" t="s">
        <v>8065</v>
      </c>
      <c r="T279" t="s">
        <v>8064</v>
      </c>
    </row>
    <row r="280" spans="1:20" x14ac:dyDescent="0.25">
      <c r="A280" t="s">
        <v>110</v>
      </c>
      <c r="B280" t="s">
        <v>1205</v>
      </c>
      <c r="C280">
        <v>66.333333333333329</v>
      </c>
      <c r="D280">
        <v>3</v>
      </c>
      <c r="E280" t="s">
        <v>8066</v>
      </c>
      <c r="F280">
        <v>169</v>
      </c>
      <c r="G280">
        <v>7</v>
      </c>
      <c r="H280" t="s">
        <v>684</v>
      </c>
      <c r="I280" t="s">
        <v>8056</v>
      </c>
      <c r="J280" t="s">
        <v>8067</v>
      </c>
      <c r="K280" t="s">
        <v>8058</v>
      </c>
      <c r="L280" t="s">
        <v>8059</v>
      </c>
      <c r="M280" t="s">
        <v>8068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8069</v>
      </c>
      <c r="T280" t="s">
        <v>8068</v>
      </c>
    </row>
    <row r="281" spans="1:20" x14ac:dyDescent="0.25">
      <c r="A281" t="s">
        <v>3691</v>
      </c>
      <c r="B281" t="s">
        <v>3692</v>
      </c>
      <c r="C281">
        <v>120</v>
      </c>
      <c r="D281">
        <v>4</v>
      </c>
      <c r="E281" t="s">
        <v>8070</v>
      </c>
      <c r="F281">
        <v>220</v>
      </c>
      <c r="G281">
        <v>0</v>
      </c>
      <c r="H281" t="s">
        <v>1162</v>
      </c>
      <c r="I281" t="s">
        <v>6390</v>
      </c>
      <c r="J281" t="s">
        <v>302</v>
      </c>
      <c r="K281" t="s">
        <v>23</v>
      </c>
      <c r="L281" t="s">
        <v>24</v>
      </c>
      <c r="M281" t="s">
        <v>8071</v>
      </c>
      <c r="N281" t="s">
        <v>23</v>
      </c>
      <c r="O281" t="s">
        <v>307</v>
      </c>
      <c r="P281" t="s">
        <v>26</v>
      </c>
      <c r="Q281" t="s">
        <v>27</v>
      </c>
      <c r="R281" t="s">
        <v>24</v>
      </c>
      <c r="S281" t="s">
        <v>8072</v>
      </c>
      <c r="T281" t="s">
        <v>8071</v>
      </c>
    </row>
    <row r="282" spans="1:20" x14ac:dyDescent="0.25">
      <c r="A282" t="s">
        <v>3691</v>
      </c>
      <c r="B282" t="s">
        <v>3692</v>
      </c>
      <c r="C282">
        <v>120</v>
      </c>
      <c r="D282">
        <v>3</v>
      </c>
      <c r="E282" t="s">
        <v>8073</v>
      </c>
      <c r="F282">
        <v>171</v>
      </c>
      <c r="G282">
        <v>6</v>
      </c>
      <c r="H282" t="s">
        <v>1162</v>
      </c>
      <c r="I282" t="s">
        <v>7196</v>
      </c>
      <c r="J282" t="s">
        <v>303</v>
      </c>
      <c r="K282" t="s">
        <v>23</v>
      </c>
      <c r="L282" t="s">
        <v>24</v>
      </c>
      <c r="M282" t="s">
        <v>8074</v>
      </c>
      <c r="N282" t="s">
        <v>23</v>
      </c>
      <c r="O282" t="s">
        <v>32</v>
      </c>
      <c r="P282" t="s">
        <v>26</v>
      </c>
      <c r="Q282" t="s">
        <v>33</v>
      </c>
      <c r="R282" t="s">
        <v>8075</v>
      </c>
      <c r="S282" t="s">
        <v>8076</v>
      </c>
      <c r="T282" t="s">
        <v>8077</v>
      </c>
    </row>
    <row r="283" spans="1:20" x14ac:dyDescent="0.25">
      <c r="A283" t="s">
        <v>3691</v>
      </c>
      <c r="B283" t="s">
        <v>3692</v>
      </c>
      <c r="C283">
        <v>120</v>
      </c>
      <c r="D283">
        <v>4</v>
      </c>
      <c r="E283" t="s">
        <v>8078</v>
      </c>
      <c r="F283">
        <v>220</v>
      </c>
      <c r="G283">
        <v>0</v>
      </c>
      <c r="H283" t="s">
        <v>1162</v>
      </c>
      <c r="I283" t="s">
        <v>8079</v>
      </c>
      <c r="J283" t="s">
        <v>336</v>
      </c>
      <c r="K283" t="s">
        <v>23</v>
      </c>
      <c r="L283" t="s">
        <v>24</v>
      </c>
      <c r="M283" t="s">
        <v>8080</v>
      </c>
      <c r="N283" t="s">
        <v>23</v>
      </c>
      <c r="O283" t="s">
        <v>32</v>
      </c>
      <c r="P283" t="s">
        <v>26</v>
      </c>
      <c r="Q283" t="s">
        <v>33</v>
      </c>
      <c r="R283" t="s">
        <v>24</v>
      </c>
      <c r="S283" t="s">
        <v>8081</v>
      </c>
      <c r="T283" t="s">
        <v>8082</v>
      </c>
    </row>
    <row r="284" spans="1:20" x14ac:dyDescent="0.25">
      <c r="A284" t="s">
        <v>3691</v>
      </c>
      <c r="B284" t="s">
        <v>3692</v>
      </c>
      <c r="C284">
        <v>120</v>
      </c>
      <c r="D284">
        <v>3</v>
      </c>
      <c r="E284" t="s">
        <v>8083</v>
      </c>
      <c r="F284">
        <v>165</v>
      </c>
      <c r="G284">
        <v>0</v>
      </c>
      <c r="H284" t="s">
        <v>1162</v>
      </c>
      <c r="I284" t="s">
        <v>8084</v>
      </c>
      <c r="J284" t="s">
        <v>306</v>
      </c>
      <c r="K284" t="s">
        <v>23</v>
      </c>
      <c r="L284" t="s">
        <v>24</v>
      </c>
      <c r="M284" t="s">
        <v>8085</v>
      </c>
      <c r="N284" t="s">
        <v>23</v>
      </c>
      <c r="O284" t="s">
        <v>32</v>
      </c>
      <c r="P284" t="s">
        <v>26</v>
      </c>
      <c r="Q284" t="s">
        <v>33</v>
      </c>
      <c r="R284" t="s">
        <v>24</v>
      </c>
      <c r="S284" t="s">
        <v>8086</v>
      </c>
      <c r="T284" t="s">
        <v>8085</v>
      </c>
    </row>
    <row r="285" spans="1:20" x14ac:dyDescent="0.25">
      <c r="A285" t="s">
        <v>3691</v>
      </c>
      <c r="B285" t="s">
        <v>3692</v>
      </c>
      <c r="C285">
        <v>120</v>
      </c>
      <c r="D285">
        <v>5</v>
      </c>
      <c r="E285" t="s">
        <v>8087</v>
      </c>
      <c r="F285">
        <v>275</v>
      </c>
      <c r="G285">
        <v>0</v>
      </c>
      <c r="H285" t="s">
        <v>1162</v>
      </c>
      <c r="I285" t="s">
        <v>8088</v>
      </c>
      <c r="J285" t="s">
        <v>306</v>
      </c>
      <c r="K285" t="s">
        <v>23</v>
      </c>
      <c r="L285" t="s">
        <v>24</v>
      </c>
      <c r="M285" t="s">
        <v>8089</v>
      </c>
      <c r="N285" t="s">
        <v>23</v>
      </c>
      <c r="O285" t="s">
        <v>307</v>
      </c>
      <c r="P285" t="s">
        <v>26</v>
      </c>
      <c r="Q285" t="s">
        <v>27</v>
      </c>
      <c r="R285" t="s">
        <v>24</v>
      </c>
      <c r="S285" t="s">
        <v>8090</v>
      </c>
      <c r="T285" t="s">
        <v>8089</v>
      </c>
    </row>
    <row r="286" spans="1:20" x14ac:dyDescent="0.25">
      <c r="A286" t="s">
        <v>3691</v>
      </c>
      <c r="B286" t="s">
        <v>3692</v>
      </c>
      <c r="C286">
        <v>120</v>
      </c>
      <c r="D286">
        <v>3</v>
      </c>
      <c r="E286" t="s">
        <v>8091</v>
      </c>
      <c r="F286">
        <v>165</v>
      </c>
      <c r="G286">
        <v>0</v>
      </c>
      <c r="H286" t="s">
        <v>1162</v>
      </c>
      <c r="I286" t="s">
        <v>8092</v>
      </c>
      <c r="J286" t="s">
        <v>317</v>
      </c>
      <c r="K286" t="s">
        <v>23</v>
      </c>
      <c r="L286" t="s">
        <v>24</v>
      </c>
      <c r="M286" t="s">
        <v>8093</v>
      </c>
      <c r="N286" t="s">
        <v>23</v>
      </c>
      <c r="O286" t="s">
        <v>307</v>
      </c>
      <c r="P286" t="s">
        <v>26</v>
      </c>
      <c r="Q286" t="s">
        <v>27</v>
      </c>
      <c r="R286" t="s">
        <v>24</v>
      </c>
      <c r="S286" t="s">
        <v>8094</v>
      </c>
      <c r="T286" t="s">
        <v>8093</v>
      </c>
    </row>
    <row r="287" spans="1:20" x14ac:dyDescent="0.25">
      <c r="A287" t="s">
        <v>5153</v>
      </c>
      <c r="B287" t="s">
        <v>5154</v>
      </c>
      <c r="C287">
        <v>0</v>
      </c>
      <c r="D287">
        <v>1</v>
      </c>
      <c r="E287" t="s">
        <v>8095</v>
      </c>
      <c r="F287">
        <v>145</v>
      </c>
      <c r="G287">
        <v>45</v>
      </c>
      <c r="H287" t="s">
        <v>1162</v>
      </c>
      <c r="I287" t="s">
        <v>5107</v>
      </c>
      <c r="J287" t="s">
        <v>1314</v>
      </c>
      <c r="K287" t="s">
        <v>23</v>
      </c>
      <c r="L287" t="s">
        <v>24</v>
      </c>
      <c r="M287" t="s">
        <v>8096</v>
      </c>
      <c r="N287" t="s">
        <v>23</v>
      </c>
      <c r="O287" t="s">
        <v>307</v>
      </c>
      <c r="P287" t="s">
        <v>26</v>
      </c>
      <c r="Q287" t="s">
        <v>27</v>
      </c>
      <c r="R287" t="s">
        <v>24</v>
      </c>
      <c r="S287" t="s">
        <v>8097</v>
      </c>
      <c r="T287" t="s">
        <v>8098</v>
      </c>
    </row>
    <row r="288" spans="1:20" x14ac:dyDescent="0.25">
      <c r="A288" t="s">
        <v>139</v>
      </c>
      <c r="B288" t="s">
        <v>112</v>
      </c>
      <c r="C288">
        <v>120</v>
      </c>
      <c r="D288">
        <v>1</v>
      </c>
      <c r="E288" t="s">
        <v>8095</v>
      </c>
      <c r="F288">
        <v>145</v>
      </c>
      <c r="G288">
        <v>45</v>
      </c>
      <c r="H288" t="s">
        <v>1162</v>
      </c>
      <c r="I288" t="s">
        <v>5107</v>
      </c>
      <c r="J288" t="s">
        <v>1314</v>
      </c>
      <c r="K288" t="s">
        <v>23</v>
      </c>
      <c r="L288" t="s">
        <v>24</v>
      </c>
      <c r="M288" t="s">
        <v>8096</v>
      </c>
      <c r="N288" t="s">
        <v>23</v>
      </c>
      <c r="O288" t="s">
        <v>307</v>
      </c>
      <c r="P288" t="s">
        <v>26</v>
      </c>
      <c r="Q288" t="s">
        <v>27</v>
      </c>
      <c r="R288" t="s">
        <v>24</v>
      </c>
      <c r="S288" t="s">
        <v>8097</v>
      </c>
      <c r="T288" t="s">
        <v>8098</v>
      </c>
    </row>
    <row r="289" spans="1:20" x14ac:dyDescent="0.25">
      <c r="A289" t="s">
        <v>110</v>
      </c>
      <c r="B289" t="s">
        <v>3831</v>
      </c>
      <c r="C289">
        <v>120</v>
      </c>
      <c r="D289">
        <v>1</v>
      </c>
      <c r="E289" t="s">
        <v>8099</v>
      </c>
      <c r="F289">
        <v>145</v>
      </c>
      <c r="G289">
        <v>45</v>
      </c>
      <c r="H289" t="s">
        <v>22</v>
      </c>
      <c r="I289" t="s">
        <v>5107</v>
      </c>
      <c r="J289" t="s">
        <v>1314</v>
      </c>
      <c r="K289" t="s">
        <v>23</v>
      </c>
      <c r="L289" t="s">
        <v>24</v>
      </c>
      <c r="M289" t="s">
        <v>8100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8101</v>
      </c>
      <c r="T289" t="s">
        <v>8102</v>
      </c>
    </row>
    <row r="290" spans="1:20" x14ac:dyDescent="0.25">
      <c r="A290" t="s">
        <v>3691</v>
      </c>
      <c r="B290" t="s">
        <v>8103</v>
      </c>
      <c r="C290">
        <v>76</v>
      </c>
      <c r="D290">
        <v>3</v>
      </c>
      <c r="E290" t="s">
        <v>8104</v>
      </c>
      <c r="F290">
        <v>235</v>
      </c>
      <c r="G290">
        <v>7</v>
      </c>
      <c r="H290" t="s">
        <v>684</v>
      </c>
      <c r="I290" t="s">
        <v>1862</v>
      </c>
      <c r="J290" t="s">
        <v>1863</v>
      </c>
      <c r="K290" t="s">
        <v>1194</v>
      </c>
      <c r="L290" t="s">
        <v>1864</v>
      </c>
      <c r="M290" t="s">
        <v>8105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8106</v>
      </c>
      <c r="T290" t="s">
        <v>8105</v>
      </c>
    </row>
    <row r="291" spans="1:20" x14ac:dyDescent="0.25">
      <c r="A291" t="s">
        <v>139</v>
      </c>
      <c r="B291" t="s">
        <v>112</v>
      </c>
      <c r="C291">
        <v>66</v>
      </c>
      <c r="D291">
        <v>1</v>
      </c>
      <c r="E291" t="s">
        <v>8107</v>
      </c>
      <c r="F291">
        <v>267.89999999999998</v>
      </c>
      <c r="G291">
        <v>26</v>
      </c>
      <c r="H291" t="s">
        <v>47</v>
      </c>
      <c r="I291" t="s">
        <v>8108</v>
      </c>
      <c r="J291" t="s">
        <v>8109</v>
      </c>
      <c r="K291" t="s">
        <v>1298</v>
      </c>
      <c r="L291" t="s">
        <v>8110</v>
      </c>
      <c r="M291" t="s">
        <v>8111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8112</v>
      </c>
      <c r="T291" t="s">
        <v>8111</v>
      </c>
    </row>
    <row r="292" spans="1:20" x14ac:dyDescent="0.25">
      <c r="A292" t="s">
        <v>110</v>
      </c>
      <c r="B292" t="s">
        <v>1205</v>
      </c>
      <c r="C292">
        <v>66</v>
      </c>
      <c r="D292">
        <v>1</v>
      </c>
      <c r="E292" t="s">
        <v>8107</v>
      </c>
      <c r="F292">
        <v>267.89999999999998</v>
      </c>
      <c r="G292">
        <v>26</v>
      </c>
      <c r="H292" t="s">
        <v>47</v>
      </c>
      <c r="I292" t="s">
        <v>8108</v>
      </c>
      <c r="J292" t="s">
        <v>8109</v>
      </c>
      <c r="K292" t="s">
        <v>1298</v>
      </c>
      <c r="L292" t="s">
        <v>8110</v>
      </c>
      <c r="M292" t="s">
        <v>8111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8112</v>
      </c>
      <c r="T292" t="s">
        <v>8111</v>
      </c>
    </row>
    <row r="293" spans="1:20" x14ac:dyDescent="0.25">
      <c r="A293" t="s">
        <v>46</v>
      </c>
      <c r="B293" t="s">
        <v>56</v>
      </c>
      <c r="C293">
        <v>67</v>
      </c>
      <c r="D293">
        <v>1</v>
      </c>
      <c r="E293" t="s">
        <v>8107</v>
      </c>
      <c r="F293">
        <v>267.89999999999998</v>
      </c>
      <c r="G293">
        <v>26</v>
      </c>
      <c r="H293" t="s">
        <v>47</v>
      </c>
      <c r="I293" t="s">
        <v>8108</v>
      </c>
      <c r="J293" t="s">
        <v>8109</v>
      </c>
      <c r="K293" t="s">
        <v>1298</v>
      </c>
      <c r="L293" t="s">
        <v>8110</v>
      </c>
      <c r="M293" t="s">
        <v>8111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8112</v>
      </c>
      <c r="T293" t="s">
        <v>8111</v>
      </c>
    </row>
    <row r="294" spans="1:20" x14ac:dyDescent="0.25">
      <c r="A294" t="s">
        <v>854</v>
      </c>
      <c r="B294" t="s">
        <v>855</v>
      </c>
      <c r="C294">
        <v>80</v>
      </c>
      <c r="D294">
        <v>2</v>
      </c>
      <c r="E294" t="s">
        <v>8113</v>
      </c>
      <c r="F294">
        <v>205</v>
      </c>
      <c r="G294">
        <v>45</v>
      </c>
      <c r="H294" t="s">
        <v>47</v>
      </c>
      <c r="I294" t="s">
        <v>2320</v>
      </c>
      <c r="J294" t="s">
        <v>8114</v>
      </c>
      <c r="K294" t="s">
        <v>6415</v>
      </c>
      <c r="L294" t="s">
        <v>1261</v>
      </c>
      <c r="M294" t="s">
        <v>8115</v>
      </c>
      <c r="N294" t="s">
        <v>23</v>
      </c>
      <c r="O294" t="s">
        <v>63</v>
      </c>
      <c r="P294" t="s">
        <v>54</v>
      </c>
      <c r="Q294" t="s">
        <v>55</v>
      </c>
      <c r="R294" t="s">
        <v>24</v>
      </c>
      <c r="S294" t="s">
        <v>8116</v>
      </c>
      <c r="T294" t="s">
        <v>8117</v>
      </c>
    </row>
    <row r="295" spans="1:20" x14ac:dyDescent="0.25">
      <c r="A295" t="s">
        <v>30</v>
      </c>
      <c r="B295" t="s">
        <v>31</v>
      </c>
      <c r="C295">
        <v>43</v>
      </c>
      <c r="D295">
        <v>1</v>
      </c>
      <c r="E295" t="s">
        <v>8118</v>
      </c>
      <c r="F295">
        <v>88</v>
      </c>
      <c r="G295">
        <v>0</v>
      </c>
      <c r="H295" t="s">
        <v>47</v>
      </c>
      <c r="I295" t="s">
        <v>5905</v>
      </c>
      <c r="J295" t="s">
        <v>8119</v>
      </c>
      <c r="K295" t="s">
        <v>8120</v>
      </c>
      <c r="L295" t="s">
        <v>68</v>
      </c>
      <c r="M295" t="s">
        <v>8121</v>
      </c>
      <c r="N295" t="s">
        <v>23</v>
      </c>
      <c r="O295" t="s">
        <v>63</v>
      </c>
      <c r="P295" t="s">
        <v>54</v>
      </c>
      <c r="Q295" t="s">
        <v>55</v>
      </c>
      <c r="R295" t="s">
        <v>24</v>
      </c>
      <c r="S295" t="s">
        <v>8122</v>
      </c>
      <c r="T295" t="s">
        <v>8121</v>
      </c>
    </row>
    <row r="296" spans="1:20" x14ac:dyDescent="0.25">
      <c r="A296" t="s">
        <v>28</v>
      </c>
      <c r="B296" t="s">
        <v>29</v>
      </c>
      <c r="C296">
        <v>45</v>
      </c>
      <c r="D296">
        <v>1</v>
      </c>
      <c r="E296" t="s">
        <v>8118</v>
      </c>
      <c r="F296">
        <v>88</v>
      </c>
      <c r="G296">
        <v>0</v>
      </c>
      <c r="H296" t="s">
        <v>47</v>
      </c>
      <c r="I296" t="s">
        <v>5905</v>
      </c>
      <c r="J296" t="s">
        <v>8119</v>
      </c>
      <c r="K296" t="s">
        <v>8120</v>
      </c>
      <c r="L296" t="s">
        <v>68</v>
      </c>
      <c r="M296" t="s">
        <v>8121</v>
      </c>
      <c r="N296" t="s">
        <v>23</v>
      </c>
      <c r="O296" t="s">
        <v>63</v>
      </c>
      <c r="P296" t="s">
        <v>54</v>
      </c>
      <c r="Q296" t="s">
        <v>55</v>
      </c>
      <c r="R296" t="s">
        <v>24</v>
      </c>
      <c r="S296" t="s">
        <v>8122</v>
      </c>
      <c r="T296" t="s">
        <v>8121</v>
      </c>
    </row>
    <row r="297" spans="1:20" x14ac:dyDescent="0.25">
      <c r="A297" t="s">
        <v>46</v>
      </c>
      <c r="B297" t="s">
        <v>56</v>
      </c>
      <c r="C297">
        <v>66.333333333333329</v>
      </c>
      <c r="D297">
        <v>6</v>
      </c>
      <c r="E297" t="s">
        <v>8123</v>
      </c>
      <c r="F297">
        <v>440</v>
      </c>
      <c r="G297">
        <v>0</v>
      </c>
      <c r="H297" t="s">
        <v>1162</v>
      </c>
      <c r="I297" t="s">
        <v>8124</v>
      </c>
      <c r="J297" t="s">
        <v>331</v>
      </c>
      <c r="K297" t="s">
        <v>23</v>
      </c>
      <c r="L297" t="s">
        <v>24</v>
      </c>
      <c r="M297" t="s">
        <v>8125</v>
      </c>
      <c r="N297" t="s">
        <v>23</v>
      </c>
      <c r="O297" t="s">
        <v>307</v>
      </c>
      <c r="P297" t="s">
        <v>26</v>
      </c>
      <c r="Q297" t="s">
        <v>27</v>
      </c>
      <c r="R297" t="s">
        <v>24</v>
      </c>
      <c r="S297" t="s">
        <v>8126</v>
      </c>
      <c r="T297" t="s">
        <v>8127</v>
      </c>
    </row>
    <row r="298" spans="1:20" x14ac:dyDescent="0.25">
      <c r="A298" t="s">
        <v>20</v>
      </c>
      <c r="B298" t="s">
        <v>21</v>
      </c>
      <c r="C298">
        <v>50</v>
      </c>
      <c r="D298">
        <v>2</v>
      </c>
      <c r="E298" t="s">
        <v>8128</v>
      </c>
      <c r="F298">
        <v>539</v>
      </c>
      <c r="G298">
        <v>64</v>
      </c>
      <c r="H298" t="s">
        <v>47</v>
      </c>
      <c r="I298" t="s">
        <v>8129</v>
      </c>
      <c r="J298" t="s">
        <v>8130</v>
      </c>
      <c r="K298" t="s">
        <v>2023</v>
      </c>
      <c r="L298" t="s">
        <v>1273</v>
      </c>
      <c r="M298" t="s">
        <v>8131</v>
      </c>
      <c r="N298" t="s">
        <v>23</v>
      </c>
      <c r="O298" t="s">
        <v>53</v>
      </c>
      <c r="P298" t="s">
        <v>54</v>
      </c>
      <c r="Q298" t="s">
        <v>55</v>
      </c>
      <c r="R298" t="s">
        <v>24</v>
      </c>
      <c r="S298" t="s">
        <v>8132</v>
      </c>
      <c r="T298" t="s">
        <v>8131</v>
      </c>
    </row>
    <row r="299" spans="1:20" x14ac:dyDescent="0.25">
      <c r="A299" t="s">
        <v>28</v>
      </c>
      <c r="B299" t="s">
        <v>29</v>
      </c>
      <c r="C299">
        <v>50</v>
      </c>
      <c r="D299">
        <v>2</v>
      </c>
      <c r="E299" t="s">
        <v>8128</v>
      </c>
      <c r="F299">
        <v>539</v>
      </c>
      <c r="G299">
        <v>64</v>
      </c>
      <c r="H299" t="s">
        <v>47</v>
      </c>
      <c r="I299" t="s">
        <v>8129</v>
      </c>
      <c r="J299" t="s">
        <v>8130</v>
      </c>
      <c r="K299" t="s">
        <v>2023</v>
      </c>
      <c r="L299" t="s">
        <v>1273</v>
      </c>
      <c r="M299" t="s">
        <v>8131</v>
      </c>
      <c r="N299" t="s">
        <v>23</v>
      </c>
      <c r="O299" t="s">
        <v>53</v>
      </c>
      <c r="P299" t="s">
        <v>54</v>
      </c>
      <c r="Q299" t="s">
        <v>55</v>
      </c>
      <c r="R299" t="s">
        <v>24</v>
      </c>
      <c r="S299" t="s">
        <v>8132</v>
      </c>
      <c r="T299" t="s">
        <v>8131</v>
      </c>
    </row>
    <row r="300" spans="1:20" x14ac:dyDescent="0.25">
      <c r="A300" t="s">
        <v>30</v>
      </c>
      <c r="B300" t="s">
        <v>31</v>
      </c>
      <c r="C300">
        <v>50</v>
      </c>
      <c r="D300">
        <v>2</v>
      </c>
      <c r="E300" t="s">
        <v>8128</v>
      </c>
      <c r="F300">
        <v>539</v>
      </c>
      <c r="G300">
        <v>64</v>
      </c>
      <c r="H300" t="s">
        <v>47</v>
      </c>
      <c r="I300" t="s">
        <v>8129</v>
      </c>
      <c r="J300" t="s">
        <v>8130</v>
      </c>
      <c r="K300" t="s">
        <v>2023</v>
      </c>
      <c r="L300" t="s">
        <v>1273</v>
      </c>
      <c r="M300" t="s">
        <v>8131</v>
      </c>
      <c r="N300" t="s">
        <v>23</v>
      </c>
      <c r="O300" t="s">
        <v>53</v>
      </c>
      <c r="P300" t="s">
        <v>54</v>
      </c>
      <c r="Q300" t="s">
        <v>55</v>
      </c>
      <c r="R300" t="s">
        <v>24</v>
      </c>
      <c r="S300" t="s">
        <v>8132</v>
      </c>
      <c r="T300" t="s">
        <v>8131</v>
      </c>
    </row>
    <row r="301" spans="1:20" x14ac:dyDescent="0.25">
      <c r="A301" t="s">
        <v>20</v>
      </c>
      <c r="B301" t="s">
        <v>21</v>
      </c>
      <c r="C301">
        <v>45</v>
      </c>
      <c r="D301">
        <v>3</v>
      </c>
      <c r="E301" t="s">
        <v>8128</v>
      </c>
      <c r="F301">
        <v>539</v>
      </c>
      <c r="G301">
        <v>64</v>
      </c>
      <c r="H301" t="s">
        <v>47</v>
      </c>
      <c r="I301" t="s">
        <v>8129</v>
      </c>
      <c r="J301" t="s">
        <v>8130</v>
      </c>
      <c r="K301" t="s">
        <v>2023</v>
      </c>
      <c r="L301" t="s">
        <v>1273</v>
      </c>
      <c r="M301" t="s">
        <v>8131</v>
      </c>
      <c r="N301" t="s">
        <v>23</v>
      </c>
      <c r="O301" t="s">
        <v>53</v>
      </c>
      <c r="P301" t="s">
        <v>54</v>
      </c>
      <c r="Q301" t="s">
        <v>55</v>
      </c>
      <c r="R301" t="s">
        <v>24</v>
      </c>
      <c r="S301" t="s">
        <v>8132</v>
      </c>
      <c r="T301" t="s">
        <v>8131</v>
      </c>
    </row>
    <row r="302" spans="1:20" x14ac:dyDescent="0.25">
      <c r="A302" t="s">
        <v>28</v>
      </c>
      <c r="B302" t="s">
        <v>29</v>
      </c>
      <c r="C302">
        <v>45</v>
      </c>
      <c r="D302">
        <v>2</v>
      </c>
      <c r="E302" t="s">
        <v>8128</v>
      </c>
      <c r="F302">
        <v>539</v>
      </c>
      <c r="G302">
        <v>64</v>
      </c>
      <c r="H302" t="s">
        <v>47</v>
      </c>
      <c r="I302" t="s">
        <v>8129</v>
      </c>
      <c r="J302" t="s">
        <v>8130</v>
      </c>
      <c r="K302" t="s">
        <v>2023</v>
      </c>
      <c r="L302" t="s">
        <v>1273</v>
      </c>
      <c r="M302" t="s">
        <v>8131</v>
      </c>
      <c r="N302" t="s">
        <v>23</v>
      </c>
      <c r="O302" t="s">
        <v>53</v>
      </c>
      <c r="P302" t="s">
        <v>54</v>
      </c>
      <c r="Q302" t="s">
        <v>55</v>
      </c>
      <c r="R302" t="s">
        <v>24</v>
      </c>
      <c r="S302" t="s">
        <v>8132</v>
      </c>
      <c r="T302" t="s">
        <v>8131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196"/>
  <sheetViews>
    <sheetView zoomScale="70" zoomScaleNormal="70" workbookViewId="0">
      <pane xSplit="2" ySplit="1" topLeftCell="U35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7" sqref="U5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100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8133</v>
      </c>
      <c r="F2">
        <v>271</v>
      </c>
      <c r="G2">
        <v>45</v>
      </c>
      <c r="H2" t="s">
        <v>47</v>
      </c>
      <c r="I2" t="s">
        <v>8134</v>
      </c>
      <c r="J2" t="s">
        <v>8135</v>
      </c>
      <c r="K2" t="s">
        <v>8136</v>
      </c>
      <c r="L2" t="s">
        <v>8015</v>
      </c>
      <c r="M2" t="s">
        <v>8137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8138</v>
      </c>
      <c r="U2" s="52" t="s">
        <v>3691</v>
      </c>
      <c r="V2">
        <v>112</v>
      </c>
    </row>
    <row r="3" spans="1:22" x14ac:dyDescent="0.25">
      <c r="A3" t="s">
        <v>30</v>
      </c>
      <c r="B3" t="s">
        <v>1164</v>
      </c>
      <c r="C3">
        <v>46</v>
      </c>
      <c r="D3">
        <v>1</v>
      </c>
      <c r="E3" t="s">
        <v>8139</v>
      </c>
      <c r="F3">
        <v>128</v>
      </c>
      <c r="G3">
        <v>7</v>
      </c>
      <c r="H3" t="s">
        <v>47</v>
      </c>
      <c r="I3" t="s">
        <v>8140</v>
      </c>
      <c r="J3" t="s">
        <v>8141</v>
      </c>
      <c r="K3" t="s">
        <v>8142</v>
      </c>
      <c r="L3" t="s">
        <v>8143</v>
      </c>
      <c r="M3" t="s">
        <v>8144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8144</v>
      </c>
      <c r="U3" s="53" t="s">
        <v>3692</v>
      </c>
      <c r="V3">
        <v>112</v>
      </c>
    </row>
    <row r="4" spans="1:22" x14ac:dyDescent="0.25">
      <c r="A4" t="s">
        <v>46</v>
      </c>
      <c r="B4" t="s">
        <v>8145</v>
      </c>
      <c r="C4">
        <v>75</v>
      </c>
      <c r="D4">
        <v>1</v>
      </c>
      <c r="E4" t="s">
        <v>8139</v>
      </c>
      <c r="F4">
        <v>128</v>
      </c>
      <c r="G4">
        <v>7</v>
      </c>
      <c r="H4" t="s">
        <v>47</v>
      </c>
      <c r="I4" t="s">
        <v>8140</v>
      </c>
      <c r="J4" t="s">
        <v>8141</v>
      </c>
      <c r="K4" t="s">
        <v>8142</v>
      </c>
      <c r="L4" t="s">
        <v>8143</v>
      </c>
      <c r="M4" t="s">
        <v>8144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8144</v>
      </c>
      <c r="U4" s="52" t="s">
        <v>186</v>
      </c>
      <c r="V4">
        <v>17</v>
      </c>
    </row>
    <row r="5" spans="1:22" x14ac:dyDescent="0.25">
      <c r="A5" t="s">
        <v>139</v>
      </c>
      <c r="B5" t="s">
        <v>112</v>
      </c>
      <c r="C5">
        <v>73.5</v>
      </c>
      <c r="D5">
        <v>2</v>
      </c>
      <c r="E5" t="s">
        <v>8146</v>
      </c>
      <c r="F5">
        <v>154</v>
      </c>
      <c r="G5">
        <v>7</v>
      </c>
      <c r="H5" t="s">
        <v>47</v>
      </c>
      <c r="I5" t="s">
        <v>8147</v>
      </c>
      <c r="J5" t="s">
        <v>8148</v>
      </c>
      <c r="K5" t="s">
        <v>8149</v>
      </c>
      <c r="L5" t="s">
        <v>4972</v>
      </c>
      <c r="M5" t="s">
        <v>8150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8151</v>
      </c>
      <c r="U5" s="53" t="s">
        <v>187</v>
      </c>
      <c r="V5">
        <v>17</v>
      </c>
    </row>
    <row r="6" spans="1:22" x14ac:dyDescent="0.25">
      <c r="A6" t="s">
        <v>280</v>
      </c>
      <c r="B6" t="s">
        <v>286</v>
      </c>
      <c r="C6">
        <v>139</v>
      </c>
      <c r="D6">
        <v>1</v>
      </c>
      <c r="E6" t="s">
        <v>8152</v>
      </c>
      <c r="F6">
        <v>172</v>
      </c>
      <c r="G6">
        <v>35</v>
      </c>
      <c r="H6" t="s">
        <v>47</v>
      </c>
      <c r="I6" t="s">
        <v>8153</v>
      </c>
      <c r="J6" t="s">
        <v>8154</v>
      </c>
      <c r="K6" t="s">
        <v>1441</v>
      </c>
      <c r="L6" t="s">
        <v>7347</v>
      </c>
      <c r="M6" t="s">
        <v>8155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8155</v>
      </c>
      <c r="U6" s="52" t="s">
        <v>44</v>
      </c>
      <c r="V6">
        <v>10</v>
      </c>
    </row>
    <row r="7" spans="1:22" x14ac:dyDescent="0.25">
      <c r="A7" t="s">
        <v>139</v>
      </c>
      <c r="B7" t="s">
        <v>112</v>
      </c>
      <c r="C7">
        <v>73</v>
      </c>
      <c r="D7">
        <v>3</v>
      </c>
      <c r="E7" t="s">
        <v>8156</v>
      </c>
      <c r="F7">
        <v>219</v>
      </c>
      <c r="G7">
        <v>0</v>
      </c>
      <c r="H7" t="s">
        <v>47</v>
      </c>
      <c r="I7" t="s">
        <v>8147</v>
      </c>
      <c r="J7" t="s">
        <v>8148</v>
      </c>
      <c r="K7" t="s">
        <v>8149</v>
      </c>
      <c r="L7" t="s">
        <v>4972</v>
      </c>
      <c r="M7" t="s">
        <v>8157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8158</v>
      </c>
      <c r="U7" s="53" t="s">
        <v>45</v>
      </c>
      <c r="V7">
        <v>10</v>
      </c>
    </row>
    <row r="8" spans="1:22" x14ac:dyDescent="0.25">
      <c r="A8" t="s">
        <v>139</v>
      </c>
      <c r="B8" t="s">
        <v>112</v>
      </c>
      <c r="C8">
        <v>73</v>
      </c>
      <c r="D8">
        <v>3</v>
      </c>
      <c r="E8" t="s">
        <v>8159</v>
      </c>
      <c r="F8">
        <v>219</v>
      </c>
      <c r="G8">
        <v>0</v>
      </c>
      <c r="H8" t="s">
        <v>47</v>
      </c>
      <c r="I8" t="s">
        <v>8147</v>
      </c>
      <c r="J8" t="s">
        <v>8148</v>
      </c>
      <c r="K8" t="s">
        <v>8149</v>
      </c>
      <c r="L8" t="s">
        <v>4972</v>
      </c>
      <c r="M8" t="s">
        <v>8160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8161</v>
      </c>
      <c r="U8" s="52" t="s">
        <v>46</v>
      </c>
      <c r="V8">
        <v>62</v>
      </c>
    </row>
    <row r="9" spans="1:22" x14ac:dyDescent="0.25">
      <c r="A9" t="s">
        <v>139</v>
      </c>
      <c r="B9" t="s">
        <v>112</v>
      </c>
      <c r="C9">
        <v>73</v>
      </c>
      <c r="D9">
        <v>3</v>
      </c>
      <c r="E9" t="s">
        <v>8162</v>
      </c>
      <c r="F9">
        <v>210</v>
      </c>
      <c r="G9">
        <v>0</v>
      </c>
      <c r="H9" t="s">
        <v>47</v>
      </c>
      <c r="I9" t="s">
        <v>8147</v>
      </c>
      <c r="J9" t="s">
        <v>8148</v>
      </c>
      <c r="K9" t="s">
        <v>8149</v>
      </c>
      <c r="L9" t="s">
        <v>4972</v>
      </c>
      <c r="M9" t="s">
        <v>8163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8164</v>
      </c>
      <c r="U9" s="53" t="s">
        <v>56</v>
      </c>
      <c r="V9">
        <v>61</v>
      </c>
    </row>
    <row r="10" spans="1:22" x14ac:dyDescent="0.25">
      <c r="A10" t="s">
        <v>5153</v>
      </c>
      <c r="B10" t="s">
        <v>5154</v>
      </c>
      <c r="C10">
        <v>0</v>
      </c>
      <c r="D10">
        <v>2</v>
      </c>
      <c r="E10" t="s">
        <v>8165</v>
      </c>
      <c r="F10">
        <v>206</v>
      </c>
      <c r="G10">
        <v>6</v>
      </c>
      <c r="H10" t="s">
        <v>1162</v>
      </c>
      <c r="I10" t="s">
        <v>6818</v>
      </c>
      <c r="J10" t="s">
        <v>339</v>
      </c>
      <c r="K10" t="s">
        <v>23</v>
      </c>
      <c r="L10" t="s">
        <v>24</v>
      </c>
      <c r="M10" t="s">
        <v>8166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23</v>
      </c>
      <c r="T10" t="s">
        <v>8166</v>
      </c>
      <c r="U10" s="53" t="s">
        <v>8145</v>
      </c>
      <c r="V10">
        <v>1</v>
      </c>
    </row>
    <row r="11" spans="1:22" x14ac:dyDescent="0.25">
      <c r="A11" t="s">
        <v>46</v>
      </c>
      <c r="B11" t="s">
        <v>56</v>
      </c>
      <c r="C11">
        <v>120</v>
      </c>
      <c r="D11">
        <v>2</v>
      </c>
      <c r="E11" t="s">
        <v>8165</v>
      </c>
      <c r="F11">
        <v>206</v>
      </c>
      <c r="G11">
        <v>6</v>
      </c>
      <c r="H11" t="s">
        <v>1162</v>
      </c>
      <c r="I11" t="s">
        <v>6818</v>
      </c>
      <c r="J11" t="s">
        <v>339</v>
      </c>
      <c r="K11" t="s">
        <v>23</v>
      </c>
      <c r="L11" t="s">
        <v>24</v>
      </c>
      <c r="M11" t="s">
        <v>8166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8166</v>
      </c>
      <c r="U11" s="52" t="s">
        <v>139</v>
      </c>
      <c r="V11">
        <v>37</v>
      </c>
    </row>
    <row r="12" spans="1:22" x14ac:dyDescent="0.25">
      <c r="A12" t="s">
        <v>139</v>
      </c>
      <c r="B12" t="s">
        <v>112</v>
      </c>
      <c r="C12">
        <v>90</v>
      </c>
      <c r="D12">
        <v>2</v>
      </c>
      <c r="E12" t="s">
        <v>8167</v>
      </c>
      <c r="F12">
        <v>225.5</v>
      </c>
      <c r="G12">
        <v>7</v>
      </c>
      <c r="H12" t="s">
        <v>1349</v>
      </c>
      <c r="I12" t="s">
        <v>8168</v>
      </c>
      <c r="J12" t="s">
        <v>8169</v>
      </c>
      <c r="K12" t="s">
        <v>1215</v>
      </c>
      <c r="L12" t="s">
        <v>8170</v>
      </c>
      <c r="M12" t="s">
        <v>8171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8171</v>
      </c>
      <c r="U12" s="53" t="s">
        <v>6844</v>
      </c>
      <c r="V12">
        <v>5</v>
      </c>
    </row>
    <row r="13" spans="1:22" x14ac:dyDescent="0.25">
      <c r="A13" t="s">
        <v>28</v>
      </c>
      <c r="B13" t="s">
        <v>8172</v>
      </c>
      <c r="C13">
        <v>47.5</v>
      </c>
      <c r="D13">
        <v>1</v>
      </c>
      <c r="E13" t="s">
        <v>8167</v>
      </c>
      <c r="F13">
        <v>225.5</v>
      </c>
      <c r="G13">
        <v>7</v>
      </c>
      <c r="H13" t="s">
        <v>1349</v>
      </c>
      <c r="I13" t="s">
        <v>8168</v>
      </c>
      <c r="J13" t="s">
        <v>8169</v>
      </c>
      <c r="K13" t="s">
        <v>1215</v>
      </c>
      <c r="L13" t="s">
        <v>8170</v>
      </c>
      <c r="M13" t="s">
        <v>8171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8171</v>
      </c>
      <c r="U13" s="53" t="s">
        <v>112</v>
      </c>
      <c r="V13">
        <v>32</v>
      </c>
    </row>
    <row r="14" spans="1:22" x14ac:dyDescent="0.25">
      <c r="A14" t="s">
        <v>5153</v>
      </c>
      <c r="B14" t="s">
        <v>5154</v>
      </c>
      <c r="C14">
        <v>0</v>
      </c>
      <c r="D14">
        <v>1</v>
      </c>
      <c r="E14" t="s">
        <v>8173</v>
      </c>
      <c r="F14">
        <v>100</v>
      </c>
      <c r="G14">
        <v>0</v>
      </c>
      <c r="H14" t="s">
        <v>1162</v>
      </c>
      <c r="I14" t="s">
        <v>8174</v>
      </c>
      <c r="J14" t="s">
        <v>1311</v>
      </c>
      <c r="K14" t="s">
        <v>23</v>
      </c>
      <c r="L14" t="s">
        <v>24</v>
      </c>
      <c r="M14" t="s">
        <v>8175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8175</v>
      </c>
      <c r="U14" s="52" t="s">
        <v>110</v>
      </c>
      <c r="V14">
        <v>9</v>
      </c>
    </row>
    <row r="15" spans="1:22" x14ac:dyDescent="0.25">
      <c r="A15" t="s">
        <v>46</v>
      </c>
      <c r="B15" t="s">
        <v>56</v>
      </c>
      <c r="C15">
        <v>120</v>
      </c>
      <c r="D15">
        <v>1</v>
      </c>
      <c r="E15" t="s">
        <v>8173</v>
      </c>
      <c r="F15">
        <v>100</v>
      </c>
      <c r="G15">
        <v>0</v>
      </c>
      <c r="H15" t="s">
        <v>1162</v>
      </c>
      <c r="I15" t="s">
        <v>8174</v>
      </c>
      <c r="J15" t="s">
        <v>1311</v>
      </c>
      <c r="K15" t="s">
        <v>23</v>
      </c>
      <c r="L15" t="s">
        <v>24</v>
      </c>
      <c r="M15" t="s">
        <v>8175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23</v>
      </c>
      <c r="T15" t="s">
        <v>8175</v>
      </c>
      <c r="U15" s="53" t="s">
        <v>146</v>
      </c>
      <c r="V15">
        <v>3</v>
      </c>
    </row>
    <row r="16" spans="1:22" x14ac:dyDescent="0.25">
      <c r="A16" t="s">
        <v>46</v>
      </c>
      <c r="B16" t="s">
        <v>56</v>
      </c>
      <c r="C16">
        <v>76.666666666666671</v>
      </c>
      <c r="D16">
        <v>3</v>
      </c>
      <c r="E16" t="s">
        <v>8176</v>
      </c>
      <c r="F16">
        <v>250</v>
      </c>
      <c r="G16">
        <v>29</v>
      </c>
      <c r="H16" t="s">
        <v>47</v>
      </c>
      <c r="I16" t="s">
        <v>5885</v>
      </c>
      <c r="J16" t="s">
        <v>8177</v>
      </c>
      <c r="K16" t="s">
        <v>1178</v>
      </c>
      <c r="L16" t="s">
        <v>7537</v>
      </c>
      <c r="M16" t="s">
        <v>8178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23</v>
      </c>
      <c r="T16" t="s">
        <v>8179</v>
      </c>
      <c r="U16" s="53" t="s">
        <v>1205</v>
      </c>
      <c r="V16">
        <v>1</v>
      </c>
    </row>
    <row r="17" spans="1:22" x14ac:dyDescent="0.25">
      <c r="A17" t="s">
        <v>3653</v>
      </c>
      <c r="B17" t="s">
        <v>158</v>
      </c>
      <c r="C17">
        <v>75</v>
      </c>
      <c r="D17">
        <v>2</v>
      </c>
      <c r="E17" t="s">
        <v>8180</v>
      </c>
      <c r="F17">
        <v>150</v>
      </c>
      <c r="G17">
        <v>0</v>
      </c>
      <c r="H17" t="s">
        <v>47</v>
      </c>
      <c r="I17" t="s">
        <v>6014</v>
      </c>
      <c r="J17" t="s">
        <v>6796</v>
      </c>
      <c r="K17" t="s">
        <v>1355</v>
      </c>
      <c r="L17" t="s">
        <v>352</v>
      </c>
      <c r="M17" t="s">
        <v>8181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8182</v>
      </c>
      <c r="U17" s="53" t="s">
        <v>3831</v>
      </c>
      <c r="V17">
        <v>5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8183</v>
      </c>
      <c r="F18">
        <v>130</v>
      </c>
      <c r="G18">
        <v>0</v>
      </c>
      <c r="H18" t="s">
        <v>47</v>
      </c>
      <c r="I18" t="s">
        <v>1174</v>
      </c>
      <c r="J18" t="s">
        <v>8184</v>
      </c>
      <c r="K18" t="s">
        <v>1173</v>
      </c>
      <c r="L18" t="s">
        <v>2008</v>
      </c>
      <c r="M18" t="s">
        <v>8185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8186</v>
      </c>
      <c r="U18" s="52" t="s">
        <v>3728</v>
      </c>
      <c r="V18">
        <v>1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8183</v>
      </c>
      <c r="F19">
        <v>130</v>
      </c>
      <c r="G19">
        <v>0</v>
      </c>
      <c r="H19" t="s">
        <v>47</v>
      </c>
      <c r="I19" t="s">
        <v>1174</v>
      </c>
      <c r="J19" t="s">
        <v>8184</v>
      </c>
      <c r="K19" t="s">
        <v>1173</v>
      </c>
      <c r="L19" t="s">
        <v>2008</v>
      </c>
      <c r="M19" t="s">
        <v>8185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8186</v>
      </c>
      <c r="U19" s="53" t="s">
        <v>3729</v>
      </c>
      <c r="V19">
        <v>1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8183</v>
      </c>
      <c r="F20">
        <v>130</v>
      </c>
      <c r="G20">
        <v>0</v>
      </c>
      <c r="H20" t="s">
        <v>47</v>
      </c>
      <c r="I20" t="s">
        <v>1174</v>
      </c>
      <c r="J20" t="s">
        <v>8184</v>
      </c>
      <c r="K20" t="s">
        <v>1173</v>
      </c>
      <c r="L20" t="s">
        <v>2008</v>
      </c>
      <c r="M20" t="s">
        <v>8185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8186</v>
      </c>
      <c r="U20" s="52" t="s">
        <v>152</v>
      </c>
      <c r="V20">
        <v>1</v>
      </c>
    </row>
    <row r="21" spans="1:22" x14ac:dyDescent="0.25">
      <c r="A21" t="s">
        <v>36</v>
      </c>
      <c r="B21" t="s">
        <v>37</v>
      </c>
      <c r="C21">
        <v>50</v>
      </c>
      <c r="D21">
        <v>1</v>
      </c>
      <c r="E21" t="s">
        <v>8187</v>
      </c>
      <c r="F21">
        <v>53</v>
      </c>
      <c r="G21">
        <v>3</v>
      </c>
      <c r="H21" t="s">
        <v>47</v>
      </c>
      <c r="I21" t="s">
        <v>5905</v>
      </c>
      <c r="J21" t="s">
        <v>8188</v>
      </c>
      <c r="K21" t="s">
        <v>8189</v>
      </c>
      <c r="L21" t="s">
        <v>2674</v>
      </c>
      <c r="M21" t="s">
        <v>8190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8191</v>
      </c>
      <c r="T21" t="s">
        <v>8192</v>
      </c>
      <c r="U21" s="53" t="s">
        <v>153</v>
      </c>
      <c r="V21">
        <v>1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8193</v>
      </c>
      <c r="F22">
        <v>186.28</v>
      </c>
      <c r="G22">
        <v>7</v>
      </c>
      <c r="H22" t="s">
        <v>684</v>
      </c>
      <c r="I22" t="s">
        <v>8194</v>
      </c>
      <c r="J22" t="s">
        <v>8195</v>
      </c>
      <c r="K22" t="s">
        <v>1206</v>
      </c>
      <c r="L22" t="s">
        <v>8196</v>
      </c>
      <c r="M22" t="s">
        <v>8197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8197</v>
      </c>
      <c r="U22" s="52" t="s">
        <v>3771</v>
      </c>
      <c r="V22">
        <v>2</v>
      </c>
    </row>
    <row r="23" spans="1:22" x14ac:dyDescent="0.25">
      <c r="A23" t="s">
        <v>46</v>
      </c>
      <c r="B23" t="s">
        <v>56</v>
      </c>
      <c r="C23">
        <v>66.333333333333329</v>
      </c>
      <c r="D23">
        <v>6</v>
      </c>
      <c r="E23" t="s">
        <v>8198</v>
      </c>
      <c r="F23">
        <v>440</v>
      </c>
      <c r="G23">
        <v>0</v>
      </c>
      <c r="H23" t="s">
        <v>1162</v>
      </c>
      <c r="I23" t="s">
        <v>8199</v>
      </c>
      <c r="J23" t="s">
        <v>57</v>
      </c>
      <c r="K23" t="s">
        <v>23</v>
      </c>
      <c r="L23" t="s">
        <v>24</v>
      </c>
      <c r="M23" t="s">
        <v>8200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8200</v>
      </c>
      <c r="U23" s="53" t="s">
        <v>3772</v>
      </c>
      <c r="V23">
        <v>2</v>
      </c>
    </row>
    <row r="24" spans="1:22" x14ac:dyDescent="0.25">
      <c r="A24" t="s">
        <v>44</v>
      </c>
      <c r="B24" t="s">
        <v>45</v>
      </c>
      <c r="C24">
        <v>66.666666666666671</v>
      </c>
      <c r="D24">
        <v>3</v>
      </c>
      <c r="E24" t="s">
        <v>8201</v>
      </c>
      <c r="F24">
        <v>135</v>
      </c>
      <c r="G24">
        <v>6</v>
      </c>
      <c r="H24" t="s">
        <v>22</v>
      </c>
      <c r="I24" t="s">
        <v>8202</v>
      </c>
      <c r="J24" t="s">
        <v>306</v>
      </c>
      <c r="K24" t="s">
        <v>23</v>
      </c>
      <c r="L24" t="s">
        <v>24</v>
      </c>
      <c r="M24" t="s">
        <v>8203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8203</v>
      </c>
      <c r="U24" s="52" t="s">
        <v>150</v>
      </c>
      <c r="V24">
        <v>2</v>
      </c>
    </row>
    <row r="25" spans="1:22" x14ac:dyDescent="0.25">
      <c r="A25" t="s">
        <v>3809</v>
      </c>
      <c r="B25" t="s">
        <v>3810</v>
      </c>
      <c r="C25">
        <v>25</v>
      </c>
      <c r="D25">
        <v>4</v>
      </c>
      <c r="E25" t="s">
        <v>8204</v>
      </c>
      <c r="F25">
        <v>396</v>
      </c>
      <c r="G25">
        <v>0</v>
      </c>
      <c r="H25" t="s">
        <v>1162</v>
      </c>
      <c r="I25" t="s">
        <v>8205</v>
      </c>
      <c r="J25" t="s">
        <v>1246</v>
      </c>
      <c r="K25" t="s">
        <v>23</v>
      </c>
      <c r="L25" t="s">
        <v>24</v>
      </c>
      <c r="M25" t="s">
        <v>8206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8206</v>
      </c>
      <c r="U25" s="53" t="s">
        <v>151</v>
      </c>
      <c r="V25">
        <v>2</v>
      </c>
    </row>
    <row r="26" spans="1:22" x14ac:dyDescent="0.25">
      <c r="A26" t="s">
        <v>28</v>
      </c>
      <c r="B26" t="s">
        <v>29</v>
      </c>
      <c r="C26">
        <v>65</v>
      </c>
      <c r="D26">
        <v>2</v>
      </c>
      <c r="E26" t="s">
        <v>8204</v>
      </c>
      <c r="F26">
        <v>396</v>
      </c>
      <c r="G26">
        <v>0</v>
      </c>
      <c r="H26" t="s">
        <v>1162</v>
      </c>
      <c r="I26" t="s">
        <v>8205</v>
      </c>
      <c r="J26" t="s">
        <v>1246</v>
      </c>
      <c r="K26" t="s">
        <v>23</v>
      </c>
      <c r="L26" t="s">
        <v>24</v>
      </c>
      <c r="M26" t="s">
        <v>8206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8206</v>
      </c>
      <c r="U26" s="52" t="s">
        <v>854</v>
      </c>
      <c r="V26">
        <v>5</v>
      </c>
    </row>
    <row r="27" spans="1:22" x14ac:dyDescent="0.25">
      <c r="A27" t="s">
        <v>30</v>
      </c>
      <c r="B27" t="s">
        <v>31</v>
      </c>
      <c r="C27">
        <v>65</v>
      </c>
      <c r="D27">
        <v>2</v>
      </c>
      <c r="E27" t="s">
        <v>8204</v>
      </c>
      <c r="F27">
        <v>396</v>
      </c>
      <c r="G27">
        <v>0</v>
      </c>
      <c r="H27" t="s">
        <v>1162</v>
      </c>
      <c r="I27" t="s">
        <v>8205</v>
      </c>
      <c r="J27" t="s">
        <v>1246</v>
      </c>
      <c r="K27" t="s">
        <v>23</v>
      </c>
      <c r="L27" t="s">
        <v>24</v>
      </c>
      <c r="M27" t="s">
        <v>8206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8206</v>
      </c>
      <c r="U27" s="53" t="s">
        <v>855</v>
      </c>
      <c r="V27">
        <v>5</v>
      </c>
    </row>
    <row r="28" spans="1:22" x14ac:dyDescent="0.25">
      <c r="A28" t="s">
        <v>20</v>
      </c>
      <c r="B28" t="s">
        <v>21</v>
      </c>
      <c r="C28">
        <v>65</v>
      </c>
      <c r="D28">
        <v>2</v>
      </c>
      <c r="E28" t="s">
        <v>8204</v>
      </c>
      <c r="F28">
        <v>396</v>
      </c>
      <c r="G28">
        <v>0</v>
      </c>
      <c r="H28" t="s">
        <v>1162</v>
      </c>
      <c r="I28" t="s">
        <v>8205</v>
      </c>
      <c r="J28" t="s">
        <v>1246</v>
      </c>
      <c r="K28" t="s">
        <v>23</v>
      </c>
      <c r="L28" t="s">
        <v>24</v>
      </c>
      <c r="M28" t="s">
        <v>8206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8206</v>
      </c>
      <c r="U28" s="52" t="s">
        <v>36</v>
      </c>
      <c r="V28">
        <v>1</v>
      </c>
    </row>
    <row r="29" spans="1:22" x14ac:dyDescent="0.25">
      <c r="A29" t="s">
        <v>3691</v>
      </c>
      <c r="B29" t="s">
        <v>3692</v>
      </c>
      <c r="C29">
        <v>120</v>
      </c>
      <c r="D29">
        <v>1</v>
      </c>
      <c r="E29" t="s">
        <v>8207</v>
      </c>
      <c r="F29">
        <v>125</v>
      </c>
      <c r="G29">
        <v>45</v>
      </c>
      <c r="H29" t="s">
        <v>1162</v>
      </c>
      <c r="I29" t="s">
        <v>8208</v>
      </c>
      <c r="J29" t="s">
        <v>317</v>
      </c>
      <c r="K29" t="s">
        <v>23</v>
      </c>
      <c r="L29" t="s">
        <v>24</v>
      </c>
      <c r="M29" t="s">
        <v>8209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8209</v>
      </c>
      <c r="U29" s="53" t="s">
        <v>37</v>
      </c>
      <c r="V29">
        <v>1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8210</v>
      </c>
      <c r="F30">
        <v>220</v>
      </c>
      <c r="G30">
        <v>0</v>
      </c>
      <c r="H30" t="s">
        <v>1162</v>
      </c>
      <c r="I30" t="s">
        <v>8211</v>
      </c>
      <c r="J30" t="s">
        <v>303</v>
      </c>
      <c r="K30" t="s">
        <v>23</v>
      </c>
      <c r="L30" t="s">
        <v>24</v>
      </c>
      <c r="M30" t="s">
        <v>8212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8213</v>
      </c>
      <c r="U30" s="52" t="s">
        <v>254</v>
      </c>
      <c r="V30">
        <v>1</v>
      </c>
    </row>
    <row r="31" spans="1:22" x14ac:dyDescent="0.25">
      <c r="A31" t="s">
        <v>152</v>
      </c>
      <c r="B31" t="s">
        <v>153</v>
      </c>
      <c r="C31">
        <v>65</v>
      </c>
      <c r="D31">
        <v>1</v>
      </c>
      <c r="E31" t="s">
        <v>8214</v>
      </c>
      <c r="F31">
        <v>220</v>
      </c>
      <c r="G31">
        <v>20</v>
      </c>
      <c r="H31" t="s">
        <v>47</v>
      </c>
      <c r="I31" t="s">
        <v>8215</v>
      </c>
      <c r="J31" t="s">
        <v>8216</v>
      </c>
      <c r="K31" t="s">
        <v>8217</v>
      </c>
      <c r="L31" t="s">
        <v>8218</v>
      </c>
      <c r="M31" t="s">
        <v>8219</v>
      </c>
      <c r="N31" t="s">
        <v>1338</v>
      </c>
      <c r="O31" t="s">
        <v>1222</v>
      </c>
      <c r="P31" t="s">
        <v>1190</v>
      </c>
      <c r="Q31" t="s">
        <v>1191</v>
      </c>
      <c r="R31" t="s">
        <v>24</v>
      </c>
      <c r="S31" t="s">
        <v>23</v>
      </c>
      <c r="T31" t="s">
        <v>8220</v>
      </c>
      <c r="U31" s="53" t="s">
        <v>255</v>
      </c>
      <c r="V31">
        <v>1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8221</v>
      </c>
      <c r="F32">
        <v>120</v>
      </c>
      <c r="G32">
        <v>20</v>
      </c>
      <c r="H32" t="s">
        <v>47</v>
      </c>
      <c r="I32" t="s">
        <v>8222</v>
      </c>
      <c r="J32" t="s">
        <v>8223</v>
      </c>
      <c r="K32" t="s">
        <v>5307</v>
      </c>
      <c r="L32" t="s">
        <v>8224</v>
      </c>
      <c r="M32" t="s">
        <v>8225</v>
      </c>
      <c r="N32" t="s">
        <v>1338</v>
      </c>
      <c r="O32" t="s">
        <v>1222</v>
      </c>
      <c r="P32" t="s">
        <v>1190</v>
      </c>
      <c r="Q32" t="s">
        <v>1191</v>
      </c>
      <c r="R32" t="s">
        <v>24</v>
      </c>
      <c r="S32" t="s">
        <v>23</v>
      </c>
      <c r="T32" t="s">
        <v>8226</v>
      </c>
      <c r="U32" s="52" t="s">
        <v>850</v>
      </c>
      <c r="V32">
        <v>2</v>
      </c>
    </row>
    <row r="33" spans="1:22" x14ac:dyDescent="0.25">
      <c r="A33" t="s">
        <v>110</v>
      </c>
      <c r="B33" t="s">
        <v>146</v>
      </c>
      <c r="C33">
        <v>100</v>
      </c>
      <c r="D33">
        <v>1</v>
      </c>
      <c r="E33" t="s">
        <v>8221</v>
      </c>
      <c r="F33">
        <v>120</v>
      </c>
      <c r="G33">
        <v>20</v>
      </c>
      <c r="H33" t="s">
        <v>47</v>
      </c>
      <c r="I33" t="s">
        <v>8222</v>
      </c>
      <c r="J33" t="s">
        <v>8223</v>
      </c>
      <c r="K33" t="s">
        <v>5307</v>
      </c>
      <c r="L33" t="s">
        <v>8224</v>
      </c>
      <c r="M33" t="s">
        <v>8225</v>
      </c>
      <c r="N33" t="s">
        <v>1338</v>
      </c>
      <c r="O33" t="s">
        <v>1222</v>
      </c>
      <c r="P33" t="s">
        <v>1190</v>
      </c>
      <c r="Q33" t="s">
        <v>1191</v>
      </c>
      <c r="R33" t="s">
        <v>24</v>
      </c>
      <c r="S33" t="s">
        <v>23</v>
      </c>
      <c r="T33" t="s">
        <v>8226</v>
      </c>
      <c r="U33" s="53" t="s">
        <v>851</v>
      </c>
      <c r="V33">
        <v>2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8214</v>
      </c>
      <c r="F34">
        <v>220</v>
      </c>
      <c r="G34">
        <v>20</v>
      </c>
      <c r="H34" t="s">
        <v>47</v>
      </c>
      <c r="I34" t="s">
        <v>8215</v>
      </c>
      <c r="J34" t="s">
        <v>8216</v>
      </c>
      <c r="K34" t="s">
        <v>8217</v>
      </c>
      <c r="L34" t="s">
        <v>8218</v>
      </c>
      <c r="M34" t="s">
        <v>8219</v>
      </c>
      <c r="N34" t="s">
        <v>1338</v>
      </c>
      <c r="O34" t="s">
        <v>1222</v>
      </c>
      <c r="P34" t="s">
        <v>1190</v>
      </c>
      <c r="Q34" t="s">
        <v>1191</v>
      </c>
      <c r="R34" t="s">
        <v>24</v>
      </c>
      <c r="S34" t="s">
        <v>23</v>
      </c>
      <c r="T34" t="s">
        <v>8227</v>
      </c>
      <c r="U34" s="52" t="s">
        <v>34</v>
      </c>
      <c r="V34">
        <v>1</v>
      </c>
    </row>
    <row r="35" spans="1:22" x14ac:dyDescent="0.25">
      <c r="A35" t="s">
        <v>46</v>
      </c>
      <c r="B35" t="s">
        <v>56</v>
      </c>
      <c r="C35">
        <v>100</v>
      </c>
      <c r="D35">
        <v>2</v>
      </c>
      <c r="E35" t="s">
        <v>8214</v>
      </c>
      <c r="F35">
        <v>220</v>
      </c>
      <c r="G35">
        <v>20</v>
      </c>
      <c r="H35" t="s">
        <v>47</v>
      </c>
      <c r="I35" t="s">
        <v>8215</v>
      </c>
      <c r="J35" t="s">
        <v>8216</v>
      </c>
      <c r="K35" t="s">
        <v>8217</v>
      </c>
      <c r="L35" t="s">
        <v>8218</v>
      </c>
      <c r="M35" t="s">
        <v>8219</v>
      </c>
      <c r="N35" t="s">
        <v>1338</v>
      </c>
      <c r="O35" t="s">
        <v>1222</v>
      </c>
      <c r="P35" t="s">
        <v>1190</v>
      </c>
      <c r="Q35" t="s">
        <v>1191</v>
      </c>
      <c r="R35" t="s">
        <v>24</v>
      </c>
      <c r="S35" t="s">
        <v>23</v>
      </c>
      <c r="T35" t="s">
        <v>8227</v>
      </c>
      <c r="U35" s="53" t="s">
        <v>35</v>
      </c>
      <c r="V35">
        <v>1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8228</v>
      </c>
      <c r="F36">
        <v>120</v>
      </c>
      <c r="G36">
        <v>20</v>
      </c>
      <c r="H36" t="s">
        <v>47</v>
      </c>
      <c r="I36" t="s">
        <v>8229</v>
      </c>
      <c r="J36" t="s">
        <v>8230</v>
      </c>
      <c r="K36" t="s">
        <v>2007</v>
      </c>
      <c r="L36" t="s">
        <v>8231</v>
      </c>
      <c r="M36" t="s">
        <v>8232</v>
      </c>
      <c r="N36" t="s">
        <v>1338</v>
      </c>
      <c r="O36" t="s">
        <v>1222</v>
      </c>
      <c r="P36" t="s">
        <v>1190</v>
      </c>
      <c r="Q36" t="s">
        <v>1191</v>
      </c>
      <c r="R36" t="s">
        <v>24</v>
      </c>
      <c r="S36" t="s">
        <v>23</v>
      </c>
      <c r="T36" t="s">
        <v>8233</v>
      </c>
      <c r="U36" s="52" t="s">
        <v>852</v>
      </c>
      <c r="V36">
        <v>1</v>
      </c>
    </row>
    <row r="37" spans="1:22" x14ac:dyDescent="0.25">
      <c r="A37" t="s">
        <v>46</v>
      </c>
      <c r="B37" t="s">
        <v>56</v>
      </c>
      <c r="C37">
        <v>100</v>
      </c>
      <c r="D37">
        <v>1</v>
      </c>
      <c r="E37" t="s">
        <v>8228</v>
      </c>
      <c r="F37">
        <v>120</v>
      </c>
      <c r="G37">
        <v>20</v>
      </c>
      <c r="H37" t="s">
        <v>47</v>
      </c>
      <c r="I37" t="s">
        <v>8229</v>
      </c>
      <c r="J37" t="s">
        <v>8230</v>
      </c>
      <c r="K37" t="s">
        <v>2007</v>
      </c>
      <c r="L37" t="s">
        <v>8231</v>
      </c>
      <c r="M37" t="s">
        <v>8232</v>
      </c>
      <c r="N37" t="s">
        <v>1338</v>
      </c>
      <c r="O37" t="s">
        <v>1222</v>
      </c>
      <c r="P37" t="s">
        <v>1190</v>
      </c>
      <c r="Q37" t="s">
        <v>1191</v>
      </c>
      <c r="R37" t="s">
        <v>24</v>
      </c>
      <c r="S37" t="s">
        <v>23</v>
      </c>
      <c r="T37" t="s">
        <v>8233</v>
      </c>
      <c r="U37" s="53" t="s">
        <v>853</v>
      </c>
      <c r="V37">
        <v>1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8234</v>
      </c>
      <c r="F38">
        <v>220</v>
      </c>
      <c r="G38">
        <v>20</v>
      </c>
      <c r="H38" t="s">
        <v>47</v>
      </c>
      <c r="I38" t="s">
        <v>8235</v>
      </c>
      <c r="J38" t="s">
        <v>8236</v>
      </c>
      <c r="K38" t="s">
        <v>4494</v>
      </c>
      <c r="L38" t="s">
        <v>8237</v>
      </c>
      <c r="M38" t="s">
        <v>8238</v>
      </c>
      <c r="N38" t="s">
        <v>1338</v>
      </c>
      <c r="O38" t="s">
        <v>1222</v>
      </c>
      <c r="P38" t="s">
        <v>1190</v>
      </c>
      <c r="Q38" t="s">
        <v>1191</v>
      </c>
      <c r="R38" t="s">
        <v>24</v>
      </c>
      <c r="S38" t="s">
        <v>23</v>
      </c>
      <c r="T38" t="s">
        <v>8239</v>
      </c>
      <c r="U38" s="52" t="s">
        <v>4323</v>
      </c>
      <c r="V38">
        <v>1</v>
      </c>
    </row>
    <row r="39" spans="1:22" x14ac:dyDescent="0.25">
      <c r="A39" t="s">
        <v>46</v>
      </c>
      <c r="B39" t="s">
        <v>56</v>
      </c>
      <c r="C39">
        <v>100</v>
      </c>
      <c r="D39">
        <v>1</v>
      </c>
      <c r="E39" t="s">
        <v>8234</v>
      </c>
      <c r="F39">
        <v>220</v>
      </c>
      <c r="G39">
        <v>20</v>
      </c>
      <c r="H39" t="s">
        <v>47</v>
      </c>
      <c r="I39" t="s">
        <v>8235</v>
      </c>
      <c r="J39" t="s">
        <v>8236</v>
      </c>
      <c r="K39" t="s">
        <v>4494</v>
      </c>
      <c r="L39" t="s">
        <v>8237</v>
      </c>
      <c r="M39" t="s">
        <v>8238</v>
      </c>
      <c r="N39" t="s">
        <v>1338</v>
      </c>
      <c r="O39" t="s">
        <v>1222</v>
      </c>
      <c r="P39" t="s">
        <v>1190</v>
      </c>
      <c r="Q39" t="s">
        <v>1191</v>
      </c>
      <c r="R39" t="s">
        <v>24</v>
      </c>
      <c r="S39" t="s">
        <v>23</v>
      </c>
      <c r="T39" t="s">
        <v>8239</v>
      </c>
      <c r="U39" s="53" t="s">
        <v>4324</v>
      </c>
      <c r="V39">
        <v>1</v>
      </c>
    </row>
    <row r="40" spans="1:22" x14ac:dyDescent="0.25">
      <c r="A40" t="s">
        <v>186</v>
      </c>
      <c r="B40" t="s">
        <v>187</v>
      </c>
      <c r="C40">
        <v>65</v>
      </c>
      <c r="D40">
        <v>1</v>
      </c>
      <c r="E40" t="s">
        <v>8234</v>
      </c>
      <c r="F40">
        <v>220</v>
      </c>
      <c r="G40">
        <v>20</v>
      </c>
      <c r="H40" t="s">
        <v>47</v>
      </c>
      <c r="I40" t="s">
        <v>8235</v>
      </c>
      <c r="J40" t="s">
        <v>8236</v>
      </c>
      <c r="K40" t="s">
        <v>4494</v>
      </c>
      <c r="L40" t="s">
        <v>8237</v>
      </c>
      <c r="M40" t="s">
        <v>8238</v>
      </c>
      <c r="N40" t="s">
        <v>1338</v>
      </c>
      <c r="O40" t="s">
        <v>1222</v>
      </c>
      <c r="P40" t="s">
        <v>1190</v>
      </c>
      <c r="Q40" t="s">
        <v>1191</v>
      </c>
      <c r="R40" t="s">
        <v>24</v>
      </c>
      <c r="S40" t="s">
        <v>23</v>
      </c>
      <c r="T40" t="s">
        <v>8239</v>
      </c>
      <c r="U40" s="52" t="s">
        <v>280</v>
      </c>
      <c r="V40">
        <v>3</v>
      </c>
    </row>
    <row r="41" spans="1:22" x14ac:dyDescent="0.25">
      <c r="A41" t="s">
        <v>3691</v>
      </c>
      <c r="B41" t="s">
        <v>3692</v>
      </c>
      <c r="C41">
        <v>100</v>
      </c>
      <c r="D41">
        <v>1</v>
      </c>
      <c r="E41" t="s">
        <v>8234</v>
      </c>
      <c r="F41">
        <v>220</v>
      </c>
      <c r="G41">
        <v>20</v>
      </c>
      <c r="H41" t="s">
        <v>47</v>
      </c>
      <c r="I41" t="s">
        <v>8235</v>
      </c>
      <c r="J41" t="s">
        <v>8236</v>
      </c>
      <c r="K41" t="s">
        <v>4494</v>
      </c>
      <c r="L41" t="s">
        <v>8237</v>
      </c>
      <c r="M41" t="s">
        <v>8238</v>
      </c>
      <c r="N41" t="s">
        <v>1338</v>
      </c>
      <c r="O41" t="s">
        <v>1222</v>
      </c>
      <c r="P41" t="s">
        <v>1190</v>
      </c>
      <c r="Q41" t="s">
        <v>1191</v>
      </c>
      <c r="R41" t="s">
        <v>24</v>
      </c>
      <c r="S41" t="s">
        <v>23</v>
      </c>
      <c r="T41" t="s">
        <v>8239</v>
      </c>
      <c r="U41" s="53" t="s">
        <v>286</v>
      </c>
      <c r="V41">
        <v>3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8240</v>
      </c>
      <c r="F42">
        <v>130</v>
      </c>
      <c r="G42">
        <v>30</v>
      </c>
      <c r="H42" t="s">
        <v>47</v>
      </c>
      <c r="I42" t="s">
        <v>8241</v>
      </c>
      <c r="J42" t="s">
        <v>8242</v>
      </c>
      <c r="K42" t="s">
        <v>5280</v>
      </c>
      <c r="L42" t="s">
        <v>8243</v>
      </c>
      <c r="M42" t="s">
        <v>8244</v>
      </c>
      <c r="N42" t="s">
        <v>1338</v>
      </c>
      <c r="O42" t="s">
        <v>1189</v>
      </c>
      <c r="P42" t="s">
        <v>1190</v>
      </c>
      <c r="Q42" t="s">
        <v>27</v>
      </c>
      <c r="R42" t="s">
        <v>24</v>
      </c>
      <c r="S42" t="s">
        <v>23</v>
      </c>
      <c r="T42" t="s">
        <v>8244</v>
      </c>
      <c r="U42" s="52" t="s">
        <v>30</v>
      </c>
      <c r="V42">
        <v>8</v>
      </c>
    </row>
    <row r="43" spans="1:22" x14ac:dyDescent="0.25">
      <c r="A43" t="s">
        <v>3691</v>
      </c>
      <c r="B43" t="s">
        <v>3692</v>
      </c>
      <c r="C43">
        <v>100</v>
      </c>
      <c r="D43">
        <v>1</v>
      </c>
      <c r="E43" t="s">
        <v>8240</v>
      </c>
      <c r="F43">
        <v>130</v>
      </c>
      <c r="G43">
        <v>30</v>
      </c>
      <c r="H43" t="s">
        <v>47</v>
      </c>
      <c r="I43" t="s">
        <v>8241</v>
      </c>
      <c r="J43" t="s">
        <v>8242</v>
      </c>
      <c r="K43" t="s">
        <v>5280</v>
      </c>
      <c r="L43" t="s">
        <v>8243</v>
      </c>
      <c r="M43" t="s">
        <v>8244</v>
      </c>
      <c r="N43" t="s">
        <v>1338</v>
      </c>
      <c r="O43" t="s">
        <v>1189</v>
      </c>
      <c r="P43" t="s">
        <v>1190</v>
      </c>
      <c r="Q43" t="s">
        <v>27</v>
      </c>
      <c r="R43" t="s">
        <v>24</v>
      </c>
      <c r="S43" t="s">
        <v>23</v>
      </c>
      <c r="T43" t="s">
        <v>8244</v>
      </c>
      <c r="U43" s="53" t="s">
        <v>31</v>
      </c>
      <c r="V43">
        <v>7</v>
      </c>
    </row>
    <row r="44" spans="1:22" x14ac:dyDescent="0.25">
      <c r="A44" t="s">
        <v>5153</v>
      </c>
      <c r="B44" t="s">
        <v>5154</v>
      </c>
      <c r="C44">
        <v>0</v>
      </c>
      <c r="D44">
        <v>1</v>
      </c>
      <c r="E44" t="s">
        <v>8245</v>
      </c>
      <c r="F44">
        <v>200</v>
      </c>
      <c r="G44">
        <v>0</v>
      </c>
      <c r="H44" t="s">
        <v>1162</v>
      </c>
      <c r="I44" t="s">
        <v>8246</v>
      </c>
      <c r="J44" t="s">
        <v>303</v>
      </c>
      <c r="K44" t="s">
        <v>23</v>
      </c>
      <c r="L44" t="s">
        <v>24</v>
      </c>
      <c r="M44" t="s">
        <v>8247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8247</v>
      </c>
      <c r="U44" s="53" t="s">
        <v>1164</v>
      </c>
      <c r="V44">
        <v>1</v>
      </c>
    </row>
    <row r="45" spans="1:22" x14ac:dyDescent="0.25">
      <c r="A45" t="s">
        <v>110</v>
      </c>
      <c r="B45" t="s">
        <v>146</v>
      </c>
      <c r="C45">
        <v>120</v>
      </c>
      <c r="D45">
        <v>1</v>
      </c>
      <c r="E45" t="s">
        <v>8245</v>
      </c>
      <c r="F45">
        <v>200</v>
      </c>
      <c r="G45">
        <v>0</v>
      </c>
      <c r="H45" t="s">
        <v>1162</v>
      </c>
      <c r="I45" t="s">
        <v>8246</v>
      </c>
      <c r="J45" t="s">
        <v>303</v>
      </c>
      <c r="K45" t="s">
        <v>23</v>
      </c>
      <c r="L45" t="s">
        <v>24</v>
      </c>
      <c r="M45" t="s">
        <v>8247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8247</v>
      </c>
      <c r="U45" s="52" t="s">
        <v>28</v>
      </c>
      <c r="V45">
        <v>6</v>
      </c>
    </row>
    <row r="46" spans="1:22" x14ac:dyDescent="0.25">
      <c r="A46" t="s">
        <v>5153</v>
      </c>
      <c r="B46" t="s">
        <v>5154</v>
      </c>
      <c r="C46">
        <v>0</v>
      </c>
      <c r="D46">
        <v>1</v>
      </c>
      <c r="E46" t="s">
        <v>8245</v>
      </c>
      <c r="F46">
        <v>200</v>
      </c>
      <c r="G46">
        <v>0</v>
      </c>
      <c r="H46" t="s">
        <v>1162</v>
      </c>
      <c r="I46" t="s">
        <v>8246</v>
      </c>
      <c r="J46" t="s">
        <v>303</v>
      </c>
      <c r="K46" t="s">
        <v>23</v>
      </c>
      <c r="L46" t="s">
        <v>24</v>
      </c>
      <c r="M46" t="s">
        <v>8247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8247</v>
      </c>
      <c r="U46" s="53" t="s">
        <v>8172</v>
      </c>
      <c r="V46">
        <v>1</v>
      </c>
    </row>
    <row r="47" spans="1:22" x14ac:dyDescent="0.25">
      <c r="A47" t="s">
        <v>46</v>
      </c>
      <c r="B47" t="s">
        <v>56</v>
      </c>
      <c r="C47">
        <v>120</v>
      </c>
      <c r="D47">
        <v>1</v>
      </c>
      <c r="E47" t="s">
        <v>8245</v>
      </c>
      <c r="F47">
        <v>200</v>
      </c>
      <c r="G47">
        <v>0</v>
      </c>
      <c r="H47" t="s">
        <v>1162</v>
      </c>
      <c r="I47" t="s">
        <v>8246</v>
      </c>
      <c r="J47" t="s">
        <v>303</v>
      </c>
      <c r="K47" t="s">
        <v>23</v>
      </c>
      <c r="L47" t="s">
        <v>24</v>
      </c>
      <c r="M47" t="s">
        <v>8247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8247</v>
      </c>
      <c r="U47" s="53" t="s">
        <v>29</v>
      </c>
      <c r="V47">
        <v>5</v>
      </c>
    </row>
    <row r="48" spans="1:22" x14ac:dyDescent="0.25">
      <c r="A48" t="s">
        <v>5153</v>
      </c>
      <c r="B48" t="s">
        <v>5154</v>
      </c>
      <c r="C48">
        <v>0</v>
      </c>
      <c r="D48">
        <v>1</v>
      </c>
      <c r="E48" t="s">
        <v>8248</v>
      </c>
      <c r="F48">
        <v>200</v>
      </c>
      <c r="G48">
        <v>0</v>
      </c>
      <c r="H48" t="s">
        <v>1162</v>
      </c>
      <c r="I48" t="s">
        <v>8246</v>
      </c>
      <c r="J48" t="s">
        <v>303</v>
      </c>
      <c r="K48" t="s">
        <v>23</v>
      </c>
      <c r="L48" t="s">
        <v>24</v>
      </c>
      <c r="M48" t="s">
        <v>8249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8250</v>
      </c>
      <c r="U48" s="52" t="s">
        <v>20</v>
      </c>
      <c r="V48">
        <v>15</v>
      </c>
    </row>
    <row r="49" spans="1:22" x14ac:dyDescent="0.25">
      <c r="A49" t="s">
        <v>139</v>
      </c>
      <c r="B49" t="s">
        <v>112</v>
      </c>
      <c r="C49">
        <v>120</v>
      </c>
      <c r="D49">
        <v>1</v>
      </c>
      <c r="E49" t="s">
        <v>8248</v>
      </c>
      <c r="F49">
        <v>200</v>
      </c>
      <c r="G49">
        <v>0</v>
      </c>
      <c r="H49" t="s">
        <v>1162</v>
      </c>
      <c r="I49" t="s">
        <v>8246</v>
      </c>
      <c r="J49" t="s">
        <v>303</v>
      </c>
      <c r="K49" t="s">
        <v>23</v>
      </c>
      <c r="L49" t="s">
        <v>24</v>
      </c>
      <c r="M49" t="s">
        <v>8249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8250</v>
      </c>
      <c r="U49" s="53" t="s">
        <v>21</v>
      </c>
      <c r="V49">
        <v>15</v>
      </c>
    </row>
    <row r="50" spans="1:22" x14ac:dyDescent="0.25">
      <c r="A50" t="s">
        <v>5153</v>
      </c>
      <c r="B50" t="s">
        <v>5154</v>
      </c>
      <c r="C50">
        <v>0</v>
      </c>
      <c r="D50">
        <v>1</v>
      </c>
      <c r="E50" t="s">
        <v>8248</v>
      </c>
      <c r="F50">
        <v>200</v>
      </c>
      <c r="G50">
        <v>0</v>
      </c>
      <c r="H50" t="s">
        <v>1162</v>
      </c>
      <c r="I50" t="s">
        <v>8246</v>
      </c>
      <c r="J50" t="s">
        <v>303</v>
      </c>
      <c r="K50" t="s">
        <v>23</v>
      </c>
      <c r="L50" t="s">
        <v>24</v>
      </c>
      <c r="M50" t="s">
        <v>8249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8250</v>
      </c>
      <c r="U50" s="52" t="s">
        <v>51</v>
      </c>
      <c r="V50">
        <v>1</v>
      </c>
    </row>
    <row r="51" spans="1:22" x14ac:dyDescent="0.25">
      <c r="A51" t="s">
        <v>46</v>
      </c>
      <c r="B51" t="s">
        <v>56</v>
      </c>
      <c r="C51">
        <v>120</v>
      </c>
      <c r="D51">
        <v>1</v>
      </c>
      <c r="E51" t="s">
        <v>8248</v>
      </c>
      <c r="F51">
        <v>200</v>
      </c>
      <c r="G51">
        <v>0</v>
      </c>
      <c r="H51" t="s">
        <v>1162</v>
      </c>
      <c r="I51" t="s">
        <v>8246</v>
      </c>
      <c r="J51" t="s">
        <v>303</v>
      </c>
      <c r="K51" t="s">
        <v>23</v>
      </c>
      <c r="L51" t="s">
        <v>24</v>
      </c>
      <c r="M51" t="s">
        <v>8249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8249</v>
      </c>
      <c r="U51" s="53" t="s">
        <v>52</v>
      </c>
      <c r="V51">
        <v>1</v>
      </c>
    </row>
    <row r="52" spans="1:22" x14ac:dyDescent="0.25">
      <c r="A52" t="s">
        <v>46</v>
      </c>
      <c r="B52" t="s">
        <v>56</v>
      </c>
      <c r="C52">
        <v>77.5</v>
      </c>
      <c r="D52">
        <v>2</v>
      </c>
      <c r="E52" t="s">
        <v>8251</v>
      </c>
      <c r="F52">
        <v>162</v>
      </c>
      <c r="G52">
        <v>7</v>
      </c>
      <c r="H52" t="s">
        <v>47</v>
      </c>
      <c r="I52" t="s">
        <v>8252</v>
      </c>
      <c r="J52" t="s">
        <v>8253</v>
      </c>
      <c r="K52" t="s">
        <v>2984</v>
      </c>
      <c r="L52" t="s">
        <v>2672</v>
      </c>
      <c r="M52" t="s">
        <v>8238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8254</v>
      </c>
      <c r="U52" s="52" t="s">
        <v>3809</v>
      </c>
      <c r="V52">
        <v>8</v>
      </c>
    </row>
    <row r="53" spans="1:22" x14ac:dyDescent="0.25">
      <c r="A53" t="s">
        <v>3691</v>
      </c>
      <c r="B53" t="s">
        <v>3692</v>
      </c>
      <c r="C53">
        <v>120</v>
      </c>
      <c r="D53">
        <v>3</v>
      </c>
      <c r="E53" t="s">
        <v>8255</v>
      </c>
      <c r="F53">
        <v>165</v>
      </c>
      <c r="G53">
        <v>0</v>
      </c>
      <c r="H53" t="s">
        <v>1162</v>
      </c>
      <c r="I53" t="s">
        <v>8256</v>
      </c>
      <c r="J53" t="s">
        <v>303</v>
      </c>
      <c r="K53" t="s">
        <v>23</v>
      </c>
      <c r="L53" t="s">
        <v>24</v>
      </c>
      <c r="M53" t="s">
        <v>8257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8258</v>
      </c>
      <c r="U53" s="53" t="s">
        <v>3810</v>
      </c>
      <c r="V53">
        <v>8</v>
      </c>
    </row>
    <row r="54" spans="1:22" x14ac:dyDescent="0.25">
      <c r="A54" t="s">
        <v>5153</v>
      </c>
      <c r="B54" t="s">
        <v>5154</v>
      </c>
      <c r="C54">
        <v>0</v>
      </c>
      <c r="D54">
        <v>1</v>
      </c>
      <c r="E54" t="s">
        <v>8259</v>
      </c>
      <c r="F54">
        <v>155</v>
      </c>
      <c r="G54">
        <v>0</v>
      </c>
      <c r="H54" t="s">
        <v>1162</v>
      </c>
      <c r="I54" t="s">
        <v>8260</v>
      </c>
      <c r="J54" t="s">
        <v>311</v>
      </c>
      <c r="K54" t="s">
        <v>23</v>
      </c>
      <c r="L54" t="s">
        <v>24</v>
      </c>
      <c r="M54" t="s">
        <v>8261</v>
      </c>
      <c r="N54" t="s">
        <v>23</v>
      </c>
      <c r="O54" t="s">
        <v>32</v>
      </c>
      <c r="P54" t="s">
        <v>26</v>
      </c>
      <c r="Q54" t="s">
        <v>33</v>
      </c>
      <c r="R54" t="s">
        <v>8262</v>
      </c>
      <c r="S54" t="s">
        <v>23</v>
      </c>
      <c r="T54" t="s">
        <v>8263</v>
      </c>
      <c r="U54" s="52" t="s">
        <v>5153</v>
      </c>
      <c r="V54">
        <v>31</v>
      </c>
    </row>
    <row r="55" spans="1:22" x14ac:dyDescent="0.25">
      <c r="A55" t="s">
        <v>139</v>
      </c>
      <c r="B55" t="s">
        <v>112</v>
      </c>
      <c r="C55">
        <v>120</v>
      </c>
      <c r="D55">
        <v>1</v>
      </c>
      <c r="E55" t="s">
        <v>8259</v>
      </c>
      <c r="F55">
        <v>155</v>
      </c>
      <c r="G55">
        <v>0</v>
      </c>
      <c r="H55" t="s">
        <v>1162</v>
      </c>
      <c r="I55" t="s">
        <v>8260</v>
      </c>
      <c r="J55" t="s">
        <v>311</v>
      </c>
      <c r="K55" t="s">
        <v>23</v>
      </c>
      <c r="L55" t="s">
        <v>24</v>
      </c>
      <c r="M55" t="s">
        <v>8261</v>
      </c>
      <c r="N55" t="s">
        <v>23</v>
      </c>
      <c r="O55" t="s">
        <v>32</v>
      </c>
      <c r="P55" t="s">
        <v>26</v>
      </c>
      <c r="Q55" t="s">
        <v>33</v>
      </c>
      <c r="R55" t="s">
        <v>8262</v>
      </c>
      <c r="S55" t="s">
        <v>23</v>
      </c>
      <c r="T55" t="s">
        <v>8263</v>
      </c>
      <c r="U55" s="53" t="s">
        <v>5154</v>
      </c>
      <c r="V55">
        <v>31</v>
      </c>
    </row>
    <row r="56" spans="1:22" x14ac:dyDescent="0.25">
      <c r="A56" t="s">
        <v>3691</v>
      </c>
      <c r="B56" t="s">
        <v>3692</v>
      </c>
      <c r="C56">
        <v>120</v>
      </c>
      <c r="D56">
        <v>1</v>
      </c>
      <c r="E56" t="s">
        <v>8259</v>
      </c>
      <c r="F56">
        <v>155</v>
      </c>
      <c r="G56">
        <v>0</v>
      </c>
      <c r="H56" t="s">
        <v>1162</v>
      </c>
      <c r="I56" t="s">
        <v>8260</v>
      </c>
      <c r="J56" t="s">
        <v>311</v>
      </c>
      <c r="K56" t="s">
        <v>23</v>
      </c>
      <c r="L56" t="s">
        <v>24</v>
      </c>
      <c r="M56" t="s">
        <v>8261</v>
      </c>
      <c r="N56" t="s">
        <v>23</v>
      </c>
      <c r="O56" t="s">
        <v>32</v>
      </c>
      <c r="P56" t="s">
        <v>26</v>
      </c>
      <c r="Q56" t="s">
        <v>33</v>
      </c>
      <c r="R56" t="s">
        <v>8262</v>
      </c>
      <c r="S56" t="s">
        <v>23</v>
      </c>
      <c r="T56" t="s">
        <v>8263</v>
      </c>
      <c r="U56" s="52" t="s">
        <v>8378</v>
      </c>
      <c r="V56">
        <v>1</v>
      </c>
    </row>
    <row r="57" spans="1:22" x14ac:dyDescent="0.25">
      <c r="A57" t="s">
        <v>3691</v>
      </c>
      <c r="B57" t="s">
        <v>3692</v>
      </c>
      <c r="C57">
        <v>120</v>
      </c>
      <c r="D57">
        <v>6</v>
      </c>
      <c r="E57" t="s">
        <v>8264</v>
      </c>
      <c r="F57">
        <v>330</v>
      </c>
      <c r="G57">
        <v>0</v>
      </c>
      <c r="H57" t="s">
        <v>1162</v>
      </c>
      <c r="I57" t="s">
        <v>3119</v>
      </c>
      <c r="J57" t="s">
        <v>306</v>
      </c>
      <c r="K57" t="s">
        <v>23</v>
      </c>
      <c r="L57" t="s">
        <v>24</v>
      </c>
      <c r="M57" t="s">
        <v>8263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8263</v>
      </c>
      <c r="U57" s="53" t="s">
        <v>8379</v>
      </c>
      <c r="V57">
        <v>1</v>
      </c>
    </row>
    <row r="58" spans="1:22" x14ac:dyDescent="0.25">
      <c r="A58" t="s">
        <v>150</v>
      </c>
      <c r="B58" t="s">
        <v>151</v>
      </c>
      <c r="C58">
        <v>65</v>
      </c>
      <c r="D58">
        <v>1</v>
      </c>
      <c r="E58" t="s">
        <v>8265</v>
      </c>
      <c r="F58">
        <v>230</v>
      </c>
      <c r="G58">
        <v>30</v>
      </c>
      <c r="H58" t="s">
        <v>47</v>
      </c>
      <c r="I58" t="s">
        <v>8266</v>
      </c>
      <c r="J58" t="s">
        <v>8267</v>
      </c>
      <c r="K58" t="s">
        <v>1209</v>
      </c>
      <c r="L58" t="s">
        <v>8268</v>
      </c>
      <c r="M58" t="s">
        <v>8269</v>
      </c>
      <c r="N58" t="s">
        <v>1338</v>
      </c>
      <c r="O58" t="s">
        <v>1189</v>
      </c>
      <c r="P58" t="s">
        <v>1190</v>
      </c>
      <c r="Q58" t="s">
        <v>27</v>
      </c>
      <c r="R58" t="s">
        <v>24</v>
      </c>
      <c r="S58" t="s">
        <v>23</v>
      </c>
      <c r="T58" t="s">
        <v>8269</v>
      </c>
      <c r="U58" s="52" t="s">
        <v>3653</v>
      </c>
      <c r="V58">
        <v>6</v>
      </c>
    </row>
    <row r="59" spans="1:22" x14ac:dyDescent="0.25">
      <c r="A59" t="s">
        <v>3728</v>
      </c>
      <c r="B59" t="s">
        <v>3729</v>
      </c>
      <c r="C59">
        <v>100</v>
      </c>
      <c r="D59">
        <v>1</v>
      </c>
      <c r="E59" t="s">
        <v>8265</v>
      </c>
      <c r="F59">
        <v>230</v>
      </c>
      <c r="G59">
        <v>30</v>
      </c>
      <c r="H59" t="s">
        <v>47</v>
      </c>
      <c r="I59" t="s">
        <v>8266</v>
      </c>
      <c r="J59" t="s">
        <v>8267</v>
      </c>
      <c r="K59" t="s">
        <v>1209</v>
      </c>
      <c r="L59" t="s">
        <v>8268</v>
      </c>
      <c r="M59" t="s">
        <v>8269</v>
      </c>
      <c r="N59" t="s">
        <v>1338</v>
      </c>
      <c r="O59" t="s">
        <v>1189</v>
      </c>
      <c r="P59" t="s">
        <v>1190</v>
      </c>
      <c r="Q59" t="s">
        <v>27</v>
      </c>
      <c r="R59" t="s">
        <v>24</v>
      </c>
      <c r="S59" t="s">
        <v>23</v>
      </c>
      <c r="T59" t="s">
        <v>8269</v>
      </c>
      <c r="U59" s="53" t="s">
        <v>158</v>
      </c>
      <c r="V59">
        <v>6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8265</v>
      </c>
      <c r="F60">
        <v>230</v>
      </c>
      <c r="G60">
        <v>30</v>
      </c>
      <c r="H60" t="s">
        <v>47</v>
      </c>
      <c r="I60" t="s">
        <v>8266</v>
      </c>
      <c r="J60" t="s">
        <v>8267</v>
      </c>
      <c r="K60" t="s">
        <v>1209</v>
      </c>
      <c r="L60" t="s">
        <v>8268</v>
      </c>
      <c r="M60" t="s">
        <v>8269</v>
      </c>
      <c r="N60" t="s">
        <v>1338</v>
      </c>
      <c r="O60" t="s">
        <v>1189</v>
      </c>
      <c r="P60" t="s">
        <v>1190</v>
      </c>
      <c r="Q60" t="s">
        <v>27</v>
      </c>
      <c r="R60" t="s">
        <v>24</v>
      </c>
      <c r="S60" t="s">
        <v>23</v>
      </c>
      <c r="T60" t="s">
        <v>8269</v>
      </c>
      <c r="U60" s="52" t="s">
        <v>1309</v>
      </c>
      <c r="V60">
        <v>344</v>
      </c>
    </row>
    <row r="61" spans="1:22" x14ac:dyDescent="0.25">
      <c r="A61" t="s">
        <v>46</v>
      </c>
      <c r="B61" t="s">
        <v>56</v>
      </c>
      <c r="C61">
        <v>100</v>
      </c>
      <c r="D61">
        <v>1</v>
      </c>
      <c r="E61" t="s">
        <v>8265</v>
      </c>
      <c r="F61">
        <v>230</v>
      </c>
      <c r="G61">
        <v>30</v>
      </c>
      <c r="H61" t="s">
        <v>47</v>
      </c>
      <c r="I61" t="s">
        <v>8266</v>
      </c>
      <c r="J61" t="s">
        <v>8267</v>
      </c>
      <c r="K61" t="s">
        <v>1209</v>
      </c>
      <c r="L61" t="s">
        <v>8268</v>
      </c>
      <c r="M61" t="s">
        <v>8269</v>
      </c>
      <c r="N61" t="s">
        <v>1338</v>
      </c>
      <c r="O61" t="s">
        <v>1189</v>
      </c>
      <c r="P61" t="s">
        <v>1190</v>
      </c>
      <c r="Q61" t="s">
        <v>27</v>
      </c>
      <c r="R61" t="s">
        <v>24</v>
      </c>
      <c r="S61" t="s">
        <v>23</v>
      </c>
      <c r="T61" t="s">
        <v>8269</v>
      </c>
    </row>
    <row r="62" spans="1:22" x14ac:dyDescent="0.25">
      <c r="A62" t="s">
        <v>5153</v>
      </c>
      <c r="B62" t="s">
        <v>5154</v>
      </c>
      <c r="C62">
        <v>0</v>
      </c>
      <c r="D62">
        <v>1</v>
      </c>
      <c r="E62" t="s">
        <v>8270</v>
      </c>
      <c r="F62">
        <v>106</v>
      </c>
      <c r="G62">
        <v>6</v>
      </c>
      <c r="H62" t="s">
        <v>1162</v>
      </c>
      <c r="I62" t="s">
        <v>8271</v>
      </c>
      <c r="J62" t="s">
        <v>315</v>
      </c>
      <c r="K62" t="s">
        <v>23</v>
      </c>
      <c r="L62" t="s">
        <v>24</v>
      </c>
      <c r="M62" t="s">
        <v>8272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8272</v>
      </c>
    </row>
    <row r="63" spans="1:22" x14ac:dyDescent="0.25">
      <c r="A63" t="s">
        <v>46</v>
      </c>
      <c r="B63" t="s">
        <v>56</v>
      </c>
      <c r="C63">
        <v>120</v>
      </c>
      <c r="D63">
        <v>1</v>
      </c>
      <c r="E63" t="s">
        <v>8270</v>
      </c>
      <c r="F63">
        <v>106</v>
      </c>
      <c r="G63">
        <v>6</v>
      </c>
      <c r="H63" t="s">
        <v>1162</v>
      </c>
      <c r="I63" t="s">
        <v>8271</v>
      </c>
      <c r="J63" t="s">
        <v>315</v>
      </c>
      <c r="K63" t="s">
        <v>23</v>
      </c>
      <c r="L63" t="s">
        <v>24</v>
      </c>
      <c r="M63" t="s">
        <v>8272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8272</v>
      </c>
    </row>
    <row r="64" spans="1:22" x14ac:dyDescent="0.25">
      <c r="A64" t="s">
        <v>5153</v>
      </c>
      <c r="B64" t="s">
        <v>5154</v>
      </c>
      <c r="C64">
        <v>0</v>
      </c>
      <c r="D64">
        <v>1</v>
      </c>
      <c r="E64" t="s">
        <v>8273</v>
      </c>
      <c r="F64">
        <v>100</v>
      </c>
      <c r="G64">
        <v>0</v>
      </c>
      <c r="H64" t="s">
        <v>1162</v>
      </c>
      <c r="I64" t="s">
        <v>6575</v>
      </c>
      <c r="J64" t="s">
        <v>355</v>
      </c>
      <c r="K64" t="s">
        <v>23</v>
      </c>
      <c r="L64" t="s">
        <v>24</v>
      </c>
      <c r="M64" t="s">
        <v>8274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8274</v>
      </c>
    </row>
    <row r="65" spans="1:20" x14ac:dyDescent="0.25">
      <c r="A65" t="s">
        <v>46</v>
      </c>
      <c r="B65" t="s">
        <v>56</v>
      </c>
      <c r="C65">
        <v>120</v>
      </c>
      <c r="D65">
        <v>1</v>
      </c>
      <c r="E65" t="s">
        <v>8273</v>
      </c>
      <c r="F65">
        <v>100</v>
      </c>
      <c r="G65">
        <v>0</v>
      </c>
      <c r="H65" t="s">
        <v>1162</v>
      </c>
      <c r="I65" t="s">
        <v>6575</v>
      </c>
      <c r="J65" t="s">
        <v>355</v>
      </c>
      <c r="K65" t="s">
        <v>23</v>
      </c>
      <c r="L65" t="s">
        <v>24</v>
      </c>
      <c r="M65" t="s">
        <v>8274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8274</v>
      </c>
    </row>
    <row r="66" spans="1:20" x14ac:dyDescent="0.25">
      <c r="A66" t="s">
        <v>186</v>
      </c>
      <c r="B66" t="s">
        <v>187</v>
      </c>
      <c r="C66">
        <v>65</v>
      </c>
      <c r="D66">
        <v>1</v>
      </c>
      <c r="E66" t="s">
        <v>8275</v>
      </c>
      <c r="F66">
        <v>130</v>
      </c>
      <c r="G66">
        <v>30</v>
      </c>
      <c r="H66" t="s">
        <v>47</v>
      </c>
      <c r="I66" t="s">
        <v>8276</v>
      </c>
      <c r="J66" t="s">
        <v>8277</v>
      </c>
      <c r="K66" t="s">
        <v>1209</v>
      </c>
      <c r="L66" t="s">
        <v>8278</v>
      </c>
      <c r="M66" t="s">
        <v>8279</v>
      </c>
      <c r="N66" t="s">
        <v>1338</v>
      </c>
      <c r="O66" t="s">
        <v>1189</v>
      </c>
      <c r="P66" t="s">
        <v>1190</v>
      </c>
      <c r="Q66" t="s">
        <v>27</v>
      </c>
      <c r="R66" t="s">
        <v>24</v>
      </c>
      <c r="S66" t="s">
        <v>23</v>
      </c>
      <c r="T66" t="s">
        <v>8279</v>
      </c>
    </row>
    <row r="67" spans="1:20" x14ac:dyDescent="0.25">
      <c r="A67" t="s">
        <v>46</v>
      </c>
      <c r="B67" t="s">
        <v>56</v>
      </c>
      <c r="C67">
        <v>100</v>
      </c>
      <c r="D67">
        <v>1</v>
      </c>
      <c r="E67" t="s">
        <v>8275</v>
      </c>
      <c r="F67">
        <v>130</v>
      </c>
      <c r="G67">
        <v>30</v>
      </c>
      <c r="H67" t="s">
        <v>47</v>
      </c>
      <c r="I67" t="s">
        <v>8276</v>
      </c>
      <c r="J67" t="s">
        <v>8277</v>
      </c>
      <c r="K67" t="s">
        <v>1209</v>
      </c>
      <c r="L67" t="s">
        <v>8278</v>
      </c>
      <c r="M67" t="s">
        <v>8279</v>
      </c>
      <c r="N67" t="s">
        <v>1338</v>
      </c>
      <c r="O67" t="s">
        <v>1189</v>
      </c>
      <c r="P67" t="s">
        <v>1190</v>
      </c>
      <c r="Q67" t="s">
        <v>27</v>
      </c>
      <c r="R67" t="s">
        <v>24</v>
      </c>
      <c r="S67" t="s">
        <v>23</v>
      </c>
      <c r="T67" t="s">
        <v>8279</v>
      </c>
    </row>
    <row r="68" spans="1:20" x14ac:dyDescent="0.25">
      <c r="A68" t="s">
        <v>150</v>
      </c>
      <c r="B68" t="s">
        <v>151</v>
      </c>
      <c r="C68">
        <v>65</v>
      </c>
      <c r="D68">
        <v>1</v>
      </c>
      <c r="E68" t="s">
        <v>8280</v>
      </c>
      <c r="F68">
        <v>230</v>
      </c>
      <c r="G68">
        <v>30</v>
      </c>
      <c r="H68" t="s">
        <v>47</v>
      </c>
      <c r="I68" t="s">
        <v>8281</v>
      </c>
      <c r="J68" t="s">
        <v>8282</v>
      </c>
      <c r="K68" t="s">
        <v>8283</v>
      </c>
      <c r="L68" t="s">
        <v>8284</v>
      </c>
      <c r="M68" t="s">
        <v>8285</v>
      </c>
      <c r="N68" t="s">
        <v>1338</v>
      </c>
      <c r="O68" t="s">
        <v>1189</v>
      </c>
      <c r="P68" t="s">
        <v>1190</v>
      </c>
      <c r="Q68" t="s">
        <v>27</v>
      </c>
      <c r="R68" t="s">
        <v>24</v>
      </c>
      <c r="S68" t="s">
        <v>23</v>
      </c>
      <c r="T68" t="s">
        <v>8285</v>
      </c>
    </row>
    <row r="69" spans="1:20" x14ac:dyDescent="0.25">
      <c r="A69" t="s">
        <v>4323</v>
      </c>
      <c r="B69" t="s">
        <v>4324</v>
      </c>
      <c r="C69">
        <v>100</v>
      </c>
      <c r="D69">
        <v>1</v>
      </c>
      <c r="E69" t="s">
        <v>8280</v>
      </c>
      <c r="F69">
        <v>230</v>
      </c>
      <c r="G69">
        <v>30</v>
      </c>
      <c r="H69" t="s">
        <v>47</v>
      </c>
      <c r="I69" t="s">
        <v>8281</v>
      </c>
      <c r="J69" t="s">
        <v>8282</v>
      </c>
      <c r="K69" t="s">
        <v>8283</v>
      </c>
      <c r="L69" t="s">
        <v>8284</v>
      </c>
      <c r="M69" t="s">
        <v>8285</v>
      </c>
      <c r="N69" t="s">
        <v>1338</v>
      </c>
      <c r="O69" t="s">
        <v>1189</v>
      </c>
      <c r="P69" t="s">
        <v>1190</v>
      </c>
      <c r="Q69" t="s">
        <v>27</v>
      </c>
      <c r="R69" t="s">
        <v>24</v>
      </c>
      <c r="S69" t="s">
        <v>23</v>
      </c>
      <c r="T69" t="s">
        <v>8285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8280</v>
      </c>
      <c r="F70">
        <v>230</v>
      </c>
      <c r="G70">
        <v>30</v>
      </c>
      <c r="H70" t="s">
        <v>47</v>
      </c>
      <c r="I70" t="s">
        <v>8281</v>
      </c>
      <c r="J70" t="s">
        <v>8282</v>
      </c>
      <c r="K70" t="s">
        <v>8283</v>
      </c>
      <c r="L70" t="s">
        <v>8284</v>
      </c>
      <c r="M70" t="s">
        <v>8285</v>
      </c>
      <c r="N70" t="s">
        <v>1338</v>
      </c>
      <c r="O70" t="s">
        <v>1189</v>
      </c>
      <c r="P70" t="s">
        <v>1190</v>
      </c>
      <c r="Q70" t="s">
        <v>27</v>
      </c>
      <c r="R70" t="s">
        <v>24</v>
      </c>
      <c r="S70" t="s">
        <v>23</v>
      </c>
      <c r="T70" t="s">
        <v>8285</v>
      </c>
    </row>
    <row r="71" spans="1:20" x14ac:dyDescent="0.25">
      <c r="A71" t="s">
        <v>46</v>
      </c>
      <c r="B71" t="s">
        <v>56</v>
      </c>
      <c r="C71">
        <v>100</v>
      </c>
      <c r="D71">
        <v>1</v>
      </c>
      <c r="E71" t="s">
        <v>8280</v>
      </c>
      <c r="F71">
        <v>230</v>
      </c>
      <c r="G71">
        <v>30</v>
      </c>
      <c r="H71" t="s">
        <v>47</v>
      </c>
      <c r="I71" t="s">
        <v>8281</v>
      </c>
      <c r="J71" t="s">
        <v>8282</v>
      </c>
      <c r="K71" t="s">
        <v>8283</v>
      </c>
      <c r="L71" t="s">
        <v>8284</v>
      </c>
      <c r="M71" t="s">
        <v>8285</v>
      </c>
      <c r="N71" t="s">
        <v>1338</v>
      </c>
      <c r="O71" t="s">
        <v>1189</v>
      </c>
      <c r="P71" t="s">
        <v>1190</v>
      </c>
      <c r="Q71" t="s">
        <v>27</v>
      </c>
      <c r="R71" t="s">
        <v>24</v>
      </c>
      <c r="S71" t="s">
        <v>23</v>
      </c>
      <c r="T71" t="s">
        <v>8285</v>
      </c>
    </row>
    <row r="72" spans="1:20" x14ac:dyDescent="0.25">
      <c r="A72" t="s">
        <v>854</v>
      </c>
      <c r="B72" t="s">
        <v>855</v>
      </c>
      <c r="C72">
        <v>119</v>
      </c>
      <c r="D72">
        <v>1</v>
      </c>
      <c r="E72" t="s">
        <v>8286</v>
      </c>
      <c r="F72">
        <v>100</v>
      </c>
      <c r="G72">
        <v>0</v>
      </c>
      <c r="H72" t="s">
        <v>1162</v>
      </c>
      <c r="I72" t="s">
        <v>8287</v>
      </c>
      <c r="J72" t="s">
        <v>331</v>
      </c>
      <c r="K72" t="s">
        <v>23</v>
      </c>
      <c r="L72" t="s">
        <v>24</v>
      </c>
      <c r="M72" t="s">
        <v>8288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8288</v>
      </c>
    </row>
    <row r="73" spans="1:20" x14ac:dyDescent="0.25">
      <c r="A73" t="s">
        <v>5153</v>
      </c>
      <c r="B73" t="s">
        <v>5154</v>
      </c>
      <c r="C73">
        <v>1</v>
      </c>
      <c r="D73">
        <v>1</v>
      </c>
      <c r="E73" t="s">
        <v>8286</v>
      </c>
      <c r="F73">
        <v>100</v>
      </c>
      <c r="G73">
        <v>0</v>
      </c>
      <c r="H73" t="s">
        <v>1162</v>
      </c>
      <c r="I73" t="s">
        <v>8287</v>
      </c>
      <c r="J73" t="s">
        <v>331</v>
      </c>
      <c r="K73" t="s">
        <v>23</v>
      </c>
      <c r="L73" t="s">
        <v>24</v>
      </c>
      <c r="M73" t="s">
        <v>8288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8288</v>
      </c>
    </row>
    <row r="74" spans="1:20" x14ac:dyDescent="0.25">
      <c r="A74" t="s">
        <v>3771</v>
      </c>
      <c r="B74" t="s">
        <v>3772</v>
      </c>
      <c r="C74">
        <v>100</v>
      </c>
      <c r="D74">
        <v>1</v>
      </c>
      <c r="E74" t="s">
        <v>8289</v>
      </c>
      <c r="F74">
        <v>120</v>
      </c>
      <c r="G74">
        <v>20</v>
      </c>
      <c r="H74" t="s">
        <v>47</v>
      </c>
      <c r="I74" t="s">
        <v>8290</v>
      </c>
      <c r="J74" t="s">
        <v>8291</v>
      </c>
      <c r="K74" t="s">
        <v>1348</v>
      </c>
      <c r="L74" t="s">
        <v>8292</v>
      </c>
      <c r="M74" t="s">
        <v>8293</v>
      </c>
      <c r="N74" t="s">
        <v>1338</v>
      </c>
      <c r="O74" t="s">
        <v>1222</v>
      </c>
      <c r="P74" t="s">
        <v>1190</v>
      </c>
      <c r="Q74" t="s">
        <v>1191</v>
      </c>
      <c r="R74" t="s">
        <v>24</v>
      </c>
      <c r="S74" t="s">
        <v>23</v>
      </c>
      <c r="T74" t="s">
        <v>8294</v>
      </c>
    </row>
    <row r="75" spans="1:20" x14ac:dyDescent="0.25">
      <c r="A75" t="s">
        <v>186</v>
      </c>
      <c r="B75" t="s">
        <v>187</v>
      </c>
      <c r="C75">
        <v>65</v>
      </c>
      <c r="D75">
        <v>1</v>
      </c>
      <c r="E75" t="s">
        <v>8289</v>
      </c>
      <c r="F75">
        <v>120</v>
      </c>
      <c r="G75">
        <v>20</v>
      </c>
      <c r="H75" t="s">
        <v>47</v>
      </c>
      <c r="I75" t="s">
        <v>8290</v>
      </c>
      <c r="J75" t="s">
        <v>8291</v>
      </c>
      <c r="K75" t="s">
        <v>1348</v>
      </c>
      <c r="L75" t="s">
        <v>8292</v>
      </c>
      <c r="M75" t="s">
        <v>8293</v>
      </c>
      <c r="N75" t="s">
        <v>1338</v>
      </c>
      <c r="O75" t="s">
        <v>1222</v>
      </c>
      <c r="P75" t="s">
        <v>1190</v>
      </c>
      <c r="Q75" t="s">
        <v>1191</v>
      </c>
      <c r="R75" t="s">
        <v>24</v>
      </c>
      <c r="S75" t="s">
        <v>23</v>
      </c>
      <c r="T75" t="s">
        <v>8294</v>
      </c>
    </row>
    <row r="76" spans="1:20" x14ac:dyDescent="0.25">
      <c r="A76" t="s">
        <v>186</v>
      </c>
      <c r="B76" t="s">
        <v>187</v>
      </c>
      <c r="C76">
        <v>50</v>
      </c>
      <c r="D76">
        <v>6</v>
      </c>
      <c r="E76" t="s">
        <v>8295</v>
      </c>
      <c r="F76">
        <v>275.69</v>
      </c>
      <c r="G76">
        <v>38.19</v>
      </c>
      <c r="H76" t="s">
        <v>47</v>
      </c>
      <c r="I76" t="s">
        <v>8296</v>
      </c>
      <c r="J76" t="s">
        <v>8297</v>
      </c>
      <c r="K76" t="s">
        <v>1173</v>
      </c>
      <c r="L76" t="s">
        <v>8298</v>
      </c>
      <c r="M76" t="s">
        <v>8299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8300</v>
      </c>
      <c r="T76" t="s">
        <v>8299</v>
      </c>
    </row>
    <row r="77" spans="1:20" x14ac:dyDescent="0.25">
      <c r="A77" t="s">
        <v>186</v>
      </c>
      <c r="B77" t="s">
        <v>187</v>
      </c>
      <c r="C77">
        <v>65</v>
      </c>
      <c r="D77">
        <v>1</v>
      </c>
      <c r="E77" t="s">
        <v>8301</v>
      </c>
      <c r="F77">
        <v>130</v>
      </c>
      <c r="G77">
        <v>30</v>
      </c>
      <c r="H77" t="s">
        <v>47</v>
      </c>
      <c r="I77" t="s">
        <v>8241</v>
      </c>
      <c r="J77" t="s">
        <v>8242</v>
      </c>
      <c r="K77" t="s">
        <v>5280</v>
      </c>
      <c r="L77" t="s">
        <v>8243</v>
      </c>
      <c r="M77" t="s">
        <v>8302</v>
      </c>
      <c r="N77" t="s">
        <v>1338</v>
      </c>
      <c r="O77" t="s">
        <v>1189</v>
      </c>
      <c r="P77" t="s">
        <v>1190</v>
      </c>
      <c r="Q77" t="s">
        <v>27</v>
      </c>
      <c r="R77" t="s">
        <v>24</v>
      </c>
      <c r="S77" t="s">
        <v>23</v>
      </c>
      <c r="T77" t="s">
        <v>8302</v>
      </c>
    </row>
    <row r="78" spans="1:20" x14ac:dyDescent="0.25">
      <c r="A78" t="s">
        <v>3691</v>
      </c>
      <c r="B78" t="s">
        <v>3692</v>
      </c>
      <c r="C78">
        <v>100</v>
      </c>
      <c r="D78">
        <v>1</v>
      </c>
      <c r="E78" t="s">
        <v>8301</v>
      </c>
      <c r="F78">
        <v>130</v>
      </c>
      <c r="G78">
        <v>30</v>
      </c>
      <c r="H78" t="s">
        <v>47</v>
      </c>
      <c r="I78" t="s">
        <v>8241</v>
      </c>
      <c r="J78" t="s">
        <v>8242</v>
      </c>
      <c r="K78" t="s">
        <v>5280</v>
      </c>
      <c r="L78" t="s">
        <v>8243</v>
      </c>
      <c r="M78" t="s">
        <v>8302</v>
      </c>
      <c r="N78" t="s">
        <v>1338</v>
      </c>
      <c r="O78" t="s">
        <v>1189</v>
      </c>
      <c r="P78" t="s">
        <v>1190</v>
      </c>
      <c r="Q78" t="s">
        <v>27</v>
      </c>
      <c r="R78" t="s">
        <v>24</v>
      </c>
      <c r="S78" t="s">
        <v>23</v>
      </c>
      <c r="T78" t="s">
        <v>8302</v>
      </c>
    </row>
    <row r="79" spans="1:20" x14ac:dyDescent="0.25">
      <c r="A79" t="s">
        <v>34</v>
      </c>
      <c r="B79" t="s">
        <v>35</v>
      </c>
      <c r="C79">
        <v>65</v>
      </c>
      <c r="D79">
        <v>1</v>
      </c>
      <c r="E79" t="s">
        <v>8303</v>
      </c>
      <c r="F79">
        <v>130</v>
      </c>
      <c r="G79">
        <v>30</v>
      </c>
      <c r="H79" t="s">
        <v>47</v>
      </c>
      <c r="I79" t="s">
        <v>8304</v>
      </c>
      <c r="J79" t="s">
        <v>8305</v>
      </c>
      <c r="K79" t="s">
        <v>2020</v>
      </c>
      <c r="L79" t="s">
        <v>8306</v>
      </c>
      <c r="M79" t="s">
        <v>8302</v>
      </c>
      <c r="N79" t="s">
        <v>1338</v>
      </c>
      <c r="O79" t="s">
        <v>1189</v>
      </c>
      <c r="P79" t="s">
        <v>1190</v>
      </c>
      <c r="Q79" t="s">
        <v>27</v>
      </c>
      <c r="R79" t="s">
        <v>24</v>
      </c>
      <c r="S79" t="s">
        <v>23</v>
      </c>
      <c r="T79" t="s">
        <v>8302</v>
      </c>
    </row>
    <row r="80" spans="1:20" x14ac:dyDescent="0.25">
      <c r="A80" t="s">
        <v>854</v>
      </c>
      <c r="B80" t="s">
        <v>855</v>
      </c>
      <c r="C80">
        <v>100</v>
      </c>
      <c r="D80">
        <v>1</v>
      </c>
      <c r="E80" t="s">
        <v>8303</v>
      </c>
      <c r="F80">
        <v>130</v>
      </c>
      <c r="G80">
        <v>30</v>
      </c>
      <c r="H80" t="s">
        <v>47</v>
      </c>
      <c r="I80" t="s">
        <v>8304</v>
      </c>
      <c r="J80" t="s">
        <v>8305</v>
      </c>
      <c r="K80" t="s">
        <v>2020</v>
      </c>
      <c r="L80" t="s">
        <v>8306</v>
      </c>
      <c r="M80" t="s">
        <v>8302</v>
      </c>
      <c r="N80" t="s">
        <v>1338</v>
      </c>
      <c r="O80" t="s">
        <v>1189</v>
      </c>
      <c r="P80" t="s">
        <v>1190</v>
      </c>
      <c r="Q80" t="s">
        <v>27</v>
      </c>
      <c r="R80" t="s">
        <v>24</v>
      </c>
      <c r="S80" t="s">
        <v>23</v>
      </c>
      <c r="T80" t="s">
        <v>8302</v>
      </c>
    </row>
    <row r="81" spans="1:20" x14ac:dyDescent="0.25">
      <c r="A81" t="s">
        <v>51</v>
      </c>
      <c r="B81" t="s">
        <v>52</v>
      </c>
      <c r="C81">
        <v>65</v>
      </c>
      <c r="D81">
        <v>1</v>
      </c>
      <c r="E81" t="s">
        <v>8307</v>
      </c>
      <c r="F81">
        <v>148</v>
      </c>
      <c r="G81">
        <v>3</v>
      </c>
      <c r="H81" t="s">
        <v>47</v>
      </c>
      <c r="I81" t="s">
        <v>8308</v>
      </c>
      <c r="J81" t="s">
        <v>8309</v>
      </c>
      <c r="K81" t="s">
        <v>8310</v>
      </c>
      <c r="L81" t="s">
        <v>1280</v>
      </c>
      <c r="M81" t="s">
        <v>8311</v>
      </c>
      <c r="N81" t="s">
        <v>23</v>
      </c>
      <c r="O81" t="s">
        <v>53</v>
      </c>
      <c r="P81" t="s">
        <v>54</v>
      </c>
      <c r="Q81" t="s">
        <v>55</v>
      </c>
      <c r="R81" t="s">
        <v>24</v>
      </c>
      <c r="S81" t="s">
        <v>23</v>
      </c>
      <c r="T81" t="s">
        <v>8312</v>
      </c>
    </row>
    <row r="82" spans="1:20" x14ac:dyDescent="0.25">
      <c r="A82" t="s">
        <v>46</v>
      </c>
      <c r="B82" t="s">
        <v>56</v>
      </c>
      <c r="C82">
        <v>80</v>
      </c>
      <c r="D82">
        <v>1</v>
      </c>
      <c r="E82" t="s">
        <v>8307</v>
      </c>
      <c r="F82">
        <v>148</v>
      </c>
      <c r="G82">
        <v>3</v>
      </c>
      <c r="H82" t="s">
        <v>47</v>
      </c>
      <c r="I82" t="s">
        <v>8308</v>
      </c>
      <c r="J82" t="s">
        <v>8309</v>
      </c>
      <c r="K82" t="s">
        <v>8310</v>
      </c>
      <c r="L82" t="s">
        <v>1280</v>
      </c>
      <c r="M82" t="s">
        <v>8311</v>
      </c>
      <c r="N82" t="s">
        <v>23</v>
      </c>
      <c r="O82" t="s">
        <v>53</v>
      </c>
      <c r="P82" t="s">
        <v>54</v>
      </c>
      <c r="Q82" t="s">
        <v>55</v>
      </c>
      <c r="R82" t="s">
        <v>24</v>
      </c>
      <c r="S82" t="s">
        <v>23</v>
      </c>
      <c r="T82" t="s">
        <v>8312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8313</v>
      </c>
      <c r="F83">
        <v>195</v>
      </c>
      <c r="G83">
        <v>45</v>
      </c>
      <c r="H83" t="s">
        <v>22</v>
      </c>
      <c r="I83" t="s">
        <v>8314</v>
      </c>
      <c r="J83" t="s">
        <v>8315</v>
      </c>
      <c r="K83" t="s">
        <v>2023</v>
      </c>
      <c r="L83" t="s">
        <v>2674</v>
      </c>
      <c r="M83" t="s">
        <v>8316</v>
      </c>
      <c r="N83" t="s">
        <v>23</v>
      </c>
      <c r="O83" t="s">
        <v>53</v>
      </c>
      <c r="P83" t="s">
        <v>54</v>
      </c>
      <c r="Q83" t="s">
        <v>55</v>
      </c>
      <c r="R83" t="s">
        <v>24</v>
      </c>
      <c r="S83" t="s">
        <v>23</v>
      </c>
      <c r="T83" t="s">
        <v>8316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8313</v>
      </c>
      <c r="F84">
        <v>195</v>
      </c>
      <c r="G84">
        <v>45</v>
      </c>
      <c r="H84" t="s">
        <v>22</v>
      </c>
      <c r="I84" t="s">
        <v>8314</v>
      </c>
      <c r="J84" t="s">
        <v>8315</v>
      </c>
      <c r="K84" t="s">
        <v>2023</v>
      </c>
      <c r="L84" t="s">
        <v>2674</v>
      </c>
      <c r="M84" t="s">
        <v>8316</v>
      </c>
      <c r="N84" t="s">
        <v>23</v>
      </c>
      <c r="O84" t="s">
        <v>53</v>
      </c>
      <c r="P84" t="s">
        <v>54</v>
      </c>
      <c r="Q84" t="s">
        <v>55</v>
      </c>
      <c r="R84" t="s">
        <v>24</v>
      </c>
      <c r="S84" t="s">
        <v>23</v>
      </c>
      <c r="T84" t="s">
        <v>8316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8313</v>
      </c>
      <c r="F85">
        <v>195</v>
      </c>
      <c r="G85">
        <v>45</v>
      </c>
      <c r="H85" t="s">
        <v>22</v>
      </c>
      <c r="I85" t="s">
        <v>8314</v>
      </c>
      <c r="J85" t="s">
        <v>8315</v>
      </c>
      <c r="K85" t="s">
        <v>2023</v>
      </c>
      <c r="L85" t="s">
        <v>2674</v>
      </c>
      <c r="M85" t="s">
        <v>8316</v>
      </c>
      <c r="N85" t="s">
        <v>23</v>
      </c>
      <c r="O85" t="s">
        <v>53</v>
      </c>
      <c r="P85" t="s">
        <v>54</v>
      </c>
      <c r="Q85" t="s">
        <v>55</v>
      </c>
      <c r="R85" t="s">
        <v>24</v>
      </c>
      <c r="S85" t="s">
        <v>23</v>
      </c>
      <c r="T85" t="s">
        <v>8316</v>
      </c>
    </row>
    <row r="86" spans="1:20" x14ac:dyDescent="0.25">
      <c r="A86" t="s">
        <v>44</v>
      </c>
      <c r="B86" t="s">
        <v>45</v>
      </c>
      <c r="C86">
        <v>66.666666666666671</v>
      </c>
      <c r="D86">
        <v>6</v>
      </c>
      <c r="E86" t="s">
        <v>8317</v>
      </c>
      <c r="F86">
        <v>319</v>
      </c>
      <c r="G86">
        <v>29</v>
      </c>
      <c r="H86" t="s">
        <v>47</v>
      </c>
      <c r="I86" t="s">
        <v>2995</v>
      </c>
      <c r="J86" t="s">
        <v>8318</v>
      </c>
      <c r="K86" t="s">
        <v>3021</v>
      </c>
      <c r="L86" t="s">
        <v>4359</v>
      </c>
      <c r="M86" t="s">
        <v>8319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8320</v>
      </c>
    </row>
    <row r="87" spans="1:20" x14ac:dyDescent="0.25">
      <c r="A87" t="s">
        <v>3691</v>
      </c>
      <c r="B87" t="s">
        <v>3692</v>
      </c>
      <c r="C87">
        <v>120</v>
      </c>
      <c r="D87">
        <v>3</v>
      </c>
      <c r="E87" t="s">
        <v>8321</v>
      </c>
      <c r="F87">
        <v>165</v>
      </c>
      <c r="G87">
        <v>0</v>
      </c>
      <c r="H87" t="s">
        <v>1162</v>
      </c>
      <c r="I87" t="s">
        <v>8322</v>
      </c>
      <c r="J87" t="s">
        <v>311</v>
      </c>
      <c r="K87" t="s">
        <v>23</v>
      </c>
      <c r="L87" t="s">
        <v>24</v>
      </c>
      <c r="M87" t="s">
        <v>8323</v>
      </c>
      <c r="N87" t="s">
        <v>23</v>
      </c>
      <c r="O87" t="s">
        <v>32</v>
      </c>
      <c r="P87" t="s">
        <v>26</v>
      </c>
      <c r="Q87" t="s">
        <v>33</v>
      </c>
      <c r="R87" t="s">
        <v>8324</v>
      </c>
      <c r="S87" t="s">
        <v>23</v>
      </c>
      <c r="T87" t="s">
        <v>8325</v>
      </c>
    </row>
    <row r="88" spans="1:20" x14ac:dyDescent="0.25">
      <c r="A88" t="s">
        <v>3691</v>
      </c>
      <c r="B88" t="s">
        <v>3692</v>
      </c>
      <c r="C88">
        <v>120</v>
      </c>
      <c r="D88">
        <v>4</v>
      </c>
      <c r="E88" t="s">
        <v>8326</v>
      </c>
      <c r="F88">
        <v>220</v>
      </c>
      <c r="G88">
        <v>0</v>
      </c>
      <c r="H88" t="s">
        <v>1162</v>
      </c>
      <c r="I88" t="s">
        <v>8327</v>
      </c>
      <c r="J88" t="s">
        <v>310</v>
      </c>
      <c r="K88" t="s">
        <v>23</v>
      </c>
      <c r="L88" t="s">
        <v>24</v>
      </c>
      <c r="M88" t="s">
        <v>8328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8328</v>
      </c>
    </row>
    <row r="89" spans="1:20" x14ac:dyDescent="0.25">
      <c r="A89" t="s">
        <v>3691</v>
      </c>
      <c r="B89" t="s">
        <v>3692</v>
      </c>
      <c r="C89">
        <v>120</v>
      </c>
      <c r="D89">
        <v>1</v>
      </c>
      <c r="E89" t="s">
        <v>8329</v>
      </c>
      <c r="F89">
        <v>80</v>
      </c>
      <c r="G89">
        <v>0</v>
      </c>
      <c r="H89" t="s">
        <v>1162</v>
      </c>
      <c r="I89" t="s">
        <v>8330</v>
      </c>
      <c r="J89" t="s">
        <v>319</v>
      </c>
      <c r="K89" t="s">
        <v>23</v>
      </c>
      <c r="L89" t="s">
        <v>24</v>
      </c>
      <c r="M89" t="s">
        <v>8331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8331</v>
      </c>
    </row>
    <row r="90" spans="1:20" x14ac:dyDescent="0.25">
      <c r="A90" t="s">
        <v>3691</v>
      </c>
      <c r="B90" t="s">
        <v>3692</v>
      </c>
      <c r="C90">
        <v>120</v>
      </c>
      <c r="D90">
        <v>1</v>
      </c>
      <c r="E90" t="s">
        <v>8332</v>
      </c>
      <c r="F90">
        <v>84</v>
      </c>
      <c r="G90">
        <v>29</v>
      </c>
      <c r="H90" t="s">
        <v>1162</v>
      </c>
      <c r="I90" t="s">
        <v>8330</v>
      </c>
      <c r="J90" t="s">
        <v>319</v>
      </c>
      <c r="K90" t="s">
        <v>23</v>
      </c>
      <c r="L90" t="s">
        <v>24</v>
      </c>
      <c r="M90" t="s">
        <v>8333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8334</v>
      </c>
    </row>
    <row r="91" spans="1:20" x14ac:dyDescent="0.25">
      <c r="A91" t="s">
        <v>3691</v>
      </c>
      <c r="B91" t="s">
        <v>3692</v>
      </c>
      <c r="C91">
        <v>120</v>
      </c>
      <c r="D91">
        <v>3</v>
      </c>
      <c r="E91" t="s">
        <v>8335</v>
      </c>
      <c r="F91">
        <v>165</v>
      </c>
      <c r="G91">
        <v>0</v>
      </c>
      <c r="H91" t="s">
        <v>1162</v>
      </c>
      <c r="I91" t="s">
        <v>8336</v>
      </c>
      <c r="J91" t="s">
        <v>1201</v>
      </c>
      <c r="K91" t="s">
        <v>23</v>
      </c>
      <c r="L91" t="s">
        <v>24</v>
      </c>
      <c r="M91" t="s">
        <v>8337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8337</v>
      </c>
    </row>
    <row r="92" spans="1:20" x14ac:dyDescent="0.25">
      <c r="A92" t="s">
        <v>3691</v>
      </c>
      <c r="B92" t="s">
        <v>3692</v>
      </c>
      <c r="C92">
        <v>120</v>
      </c>
      <c r="D92">
        <v>2</v>
      </c>
      <c r="E92" t="s">
        <v>8338</v>
      </c>
      <c r="F92">
        <v>116</v>
      </c>
      <c r="G92">
        <v>6</v>
      </c>
      <c r="H92" t="s">
        <v>1162</v>
      </c>
      <c r="I92" t="s">
        <v>8339</v>
      </c>
      <c r="J92" t="s">
        <v>5486</v>
      </c>
      <c r="K92" t="s">
        <v>23</v>
      </c>
      <c r="L92" t="s">
        <v>24</v>
      </c>
      <c r="M92" t="s">
        <v>8337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8337</v>
      </c>
    </row>
    <row r="93" spans="1:20" x14ac:dyDescent="0.25">
      <c r="A93" t="s">
        <v>3691</v>
      </c>
      <c r="B93" t="s">
        <v>3692</v>
      </c>
      <c r="C93">
        <v>120</v>
      </c>
      <c r="D93">
        <v>4</v>
      </c>
      <c r="E93" t="s">
        <v>8340</v>
      </c>
      <c r="F93">
        <v>220</v>
      </c>
      <c r="G93">
        <v>0</v>
      </c>
      <c r="H93" t="s">
        <v>1162</v>
      </c>
      <c r="I93" t="s">
        <v>8341</v>
      </c>
      <c r="J93" t="s">
        <v>302</v>
      </c>
      <c r="K93" t="s">
        <v>23</v>
      </c>
      <c r="L93" t="s">
        <v>24</v>
      </c>
      <c r="M93" t="s">
        <v>8342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8342</v>
      </c>
    </row>
    <row r="94" spans="1:20" x14ac:dyDescent="0.25">
      <c r="A94" t="s">
        <v>5153</v>
      </c>
      <c r="B94" t="s">
        <v>5154</v>
      </c>
      <c r="C94">
        <v>0</v>
      </c>
      <c r="D94">
        <v>1</v>
      </c>
      <c r="E94" t="s">
        <v>8343</v>
      </c>
      <c r="F94">
        <v>106</v>
      </c>
      <c r="G94">
        <v>6</v>
      </c>
      <c r="H94" t="s">
        <v>1162</v>
      </c>
      <c r="I94" t="s">
        <v>8344</v>
      </c>
      <c r="J94" t="s">
        <v>306</v>
      </c>
      <c r="K94" t="s">
        <v>23</v>
      </c>
      <c r="L94" t="s">
        <v>24</v>
      </c>
      <c r="M94" t="s">
        <v>8342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23</v>
      </c>
      <c r="T94" t="s">
        <v>8342</v>
      </c>
    </row>
    <row r="95" spans="1:20" x14ac:dyDescent="0.25">
      <c r="A95" t="s">
        <v>850</v>
      </c>
      <c r="B95" t="s">
        <v>851</v>
      </c>
      <c r="C95">
        <v>120</v>
      </c>
      <c r="D95">
        <v>1</v>
      </c>
      <c r="E95" t="s">
        <v>8343</v>
      </c>
      <c r="F95">
        <v>106</v>
      </c>
      <c r="G95">
        <v>6</v>
      </c>
      <c r="H95" t="s">
        <v>1162</v>
      </c>
      <c r="I95" t="s">
        <v>8344</v>
      </c>
      <c r="J95" t="s">
        <v>306</v>
      </c>
      <c r="K95" t="s">
        <v>23</v>
      </c>
      <c r="L95" t="s">
        <v>24</v>
      </c>
      <c r="M95" t="s">
        <v>8342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23</v>
      </c>
      <c r="T95" t="s">
        <v>8342</v>
      </c>
    </row>
    <row r="96" spans="1:20" x14ac:dyDescent="0.25">
      <c r="A96" t="s">
        <v>3691</v>
      </c>
      <c r="B96" t="s">
        <v>3692</v>
      </c>
      <c r="C96">
        <v>120</v>
      </c>
      <c r="D96">
        <v>13</v>
      </c>
      <c r="E96" t="s">
        <v>8345</v>
      </c>
      <c r="F96">
        <v>715</v>
      </c>
      <c r="G96">
        <v>0</v>
      </c>
      <c r="H96" t="s">
        <v>1162</v>
      </c>
      <c r="I96" t="s">
        <v>8346</v>
      </c>
      <c r="J96" t="s">
        <v>328</v>
      </c>
      <c r="K96" t="s">
        <v>23</v>
      </c>
      <c r="L96" t="s">
        <v>24</v>
      </c>
      <c r="M96" t="s">
        <v>8347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8347</v>
      </c>
    </row>
    <row r="97" spans="1:20" x14ac:dyDescent="0.25">
      <c r="A97" t="s">
        <v>5153</v>
      </c>
      <c r="B97" t="s">
        <v>5154</v>
      </c>
      <c r="C97">
        <v>0</v>
      </c>
      <c r="D97">
        <v>3</v>
      </c>
      <c r="E97" t="s">
        <v>8348</v>
      </c>
      <c r="F97">
        <v>300</v>
      </c>
      <c r="G97">
        <v>0</v>
      </c>
      <c r="H97" t="s">
        <v>1162</v>
      </c>
      <c r="I97" t="s">
        <v>8349</v>
      </c>
      <c r="J97" t="s">
        <v>339</v>
      </c>
      <c r="K97" t="s">
        <v>23</v>
      </c>
      <c r="L97" t="s">
        <v>24</v>
      </c>
      <c r="M97" t="s">
        <v>8350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23</v>
      </c>
      <c r="T97" t="s">
        <v>8350</v>
      </c>
    </row>
    <row r="98" spans="1:20" x14ac:dyDescent="0.25">
      <c r="A98" t="s">
        <v>139</v>
      </c>
      <c r="B98" t="s">
        <v>112</v>
      </c>
      <c r="C98">
        <v>120</v>
      </c>
      <c r="D98">
        <v>3</v>
      </c>
      <c r="E98" t="s">
        <v>8348</v>
      </c>
      <c r="F98">
        <v>300</v>
      </c>
      <c r="G98">
        <v>0</v>
      </c>
      <c r="H98" t="s">
        <v>1162</v>
      </c>
      <c r="I98" t="s">
        <v>8349</v>
      </c>
      <c r="J98" t="s">
        <v>339</v>
      </c>
      <c r="K98" t="s">
        <v>23</v>
      </c>
      <c r="L98" t="s">
        <v>24</v>
      </c>
      <c r="M98" t="s">
        <v>8350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23</v>
      </c>
      <c r="T98" t="s">
        <v>8350</v>
      </c>
    </row>
    <row r="99" spans="1:20" x14ac:dyDescent="0.25">
      <c r="A99" t="s">
        <v>852</v>
      </c>
      <c r="B99" t="s">
        <v>853</v>
      </c>
      <c r="C99">
        <v>100</v>
      </c>
      <c r="D99">
        <v>1</v>
      </c>
      <c r="E99" t="s">
        <v>8351</v>
      </c>
      <c r="F99">
        <v>270</v>
      </c>
      <c r="G99">
        <v>20</v>
      </c>
      <c r="H99" t="s">
        <v>1247</v>
      </c>
      <c r="I99" t="s">
        <v>7029</v>
      </c>
      <c r="J99" t="s">
        <v>7030</v>
      </c>
      <c r="K99" t="s">
        <v>2652</v>
      </c>
      <c r="L99" t="s">
        <v>7031</v>
      </c>
      <c r="M99" t="s">
        <v>8293</v>
      </c>
      <c r="N99" t="s">
        <v>1338</v>
      </c>
      <c r="O99" t="s">
        <v>1222</v>
      </c>
      <c r="P99" t="s">
        <v>4334</v>
      </c>
      <c r="Q99" t="s">
        <v>1191</v>
      </c>
      <c r="R99" t="s">
        <v>24</v>
      </c>
      <c r="S99" t="s">
        <v>23</v>
      </c>
      <c r="T99" t="s">
        <v>8352</v>
      </c>
    </row>
    <row r="100" spans="1:20" x14ac:dyDescent="0.25">
      <c r="A100" t="s">
        <v>3771</v>
      </c>
      <c r="B100" t="s">
        <v>3772</v>
      </c>
      <c r="C100">
        <v>100</v>
      </c>
      <c r="D100">
        <v>1</v>
      </c>
      <c r="E100" t="s">
        <v>8351</v>
      </c>
      <c r="F100">
        <v>270</v>
      </c>
      <c r="G100">
        <v>20</v>
      </c>
      <c r="H100" t="s">
        <v>1247</v>
      </c>
      <c r="I100" t="s">
        <v>7029</v>
      </c>
      <c r="J100" t="s">
        <v>7030</v>
      </c>
      <c r="K100" t="s">
        <v>2652</v>
      </c>
      <c r="L100" t="s">
        <v>7031</v>
      </c>
      <c r="M100" t="s">
        <v>8293</v>
      </c>
      <c r="N100" t="s">
        <v>1338</v>
      </c>
      <c r="O100" t="s">
        <v>1222</v>
      </c>
      <c r="P100" t="s">
        <v>4334</v>
      </c>
      <c r="Q100" t="s">
        <v>1191</v>
      </c>
      <c r="R100" t="s">
        <v>24</v>
      </c>
      <c r="S100" t="s">
        <v>23</v>
      </c>
      <c r="T100" t="s">
        <v>8352</v>
      </c>
    </row>
    <row r="101" spans="1:20" x14ac:dyDescent="0.25">
      <c r="A101" t="s">
        <v>854</v>
      </c>
      <c r="B101" t="s">
        <v>855</v>
      </c>
      <c r="C101">
        <v>100</v>
      </c>
      <c r="D101">
        <v>1</v>
      </c>
      <c r="E101" t="s">
        <v>8351</v>
      </c>
      <c r="F101">
        <v>270</v>
      </c>
      <c r="G101">
        <v>20</v>
      </c>
      <c r="H101" t="s">
        <v>1247</v>
      </c>
      <c r="I101" t="s">
        <v>7029</v>
      </c>
      <c r="J101" t="s">
        <v>7030</v>
      </c>
      <c r="K101" t="s">
        <v>2652</v>
      </c>
      <c r="L101" t="s">
        <v>7031</v>
      </c>
      <c r="M101" t="s">
        <v>8293</v>
      </c>
      <c r="N101" t="s">
        <v>1338</v>
      </c>
      <c r="O101" t="s">
        <v>1222</v>
      </c>
      <c r="P101" t="s">
        <v>4334</v>
      </c>
      <c r="Q101" t="s">
        <v>1191</v>
      </c>
      <c r="R101" t="s">
        <v>24</v>
      </c>
      <c r="S101" t="s">
        <v>23</v>
      </c>
      <c r="T101" t="s">
        <v>8352</v>
      </c>
    </row>
    <row r="102" spans="1:20" x14ac:dyDescent="0.25">
      <c r="A102" t="s">
        <v>3691</v>
      </c>
      <c r="B102" t="s">
        <v>3692</v>
      </c>
      <c r="C102">
        <v>120</v>
      </c>
      <c r="D102">
        <v>2</v>
      </c>
      <c r="E102" t="s">
        <v>8353</v>
      </c>
      <c r="F102">
        <v>110</v>
      </c>
      <c r="G102">
        <v>0</v>
      </c>
      <c r="H102" t="s">
        <v>1162</v>
      </c>
      <c r="I102" t="s">
        <v>8354</v>
      </c>
      <c r="J102" t="s">
        <v>332</v>
      </c>
      <c r="K102" t="s">
        <v>23</v>
      </c>
      <c r="L102" t="s">
        <v>24</v>
      </c>
      <c r="M102" t="s">
        <v>8355</v>
      </c>
      <c r="N102" t="s">
        <v>23</v>
      </c>
      <c r="O102" t="s">
        <v>32</v>
      </c>
      <c r="P102" t="s">
        <v>26</v>
      </c>
      <c r="Q102" t="s">
        <v>33</v>
      </c>
      <c r="R102" t="s">
        <v>24</v>
      </c>
      <c r="S102" t="s">
        <v>23</v>
      </c>
      <c r="T102" t="s">
        <v>8356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8357</v>
      </c>
      <c r="F103">
        <v>230</v>
      </c>
      <c r="G103">
        <v>30</v>
      </c>
      <c r="H103" t="s">
        <v>47</v>
      </c>
      <c r="I103" t="s">
        <v>8358</v>
      </c>
      <c r="J103" t="s">
        <v>8359</v>
      </c>
      <c r="K103" t="s">
        <v>3003</v>
      </c>
      <c r="L103" t="s">
        <v>8360</v>
      </c>
      <c r="M103" t="s">
        <v>8361</v>
      </c>
      <c r="N103" t="s">
        <v>1338</v>
      </c>
      <c r="O103" t="s">
        <v>1189</v>
      </c>
      <c r="P103" t="s">
        <v>1190</v>
      </c>
      <c r="Q103" t="s">
        <v>27</v>
      </c>
      <c r="R103" t="s">
        <v>24</v>
      </c>
      <c r="S103" t="s">
        <v>23</v>
      </c>
      <c r="T103" t="s">
        <v>8361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8357</v>
      </c>
      <c r="F104">
        <v>230</v>
      </c>
      <c r="G104">
        <v>30</v>
      </c>
      <c r="H104" t="s">
        <v>47</v>
      </c>
      <c r="I104" t="s">
        <v>8358</v>
      </c>
      <c r="J104" t="s">
        <v>8359</v>
      </c>
      <c r="K104" t="s">
        <v>3003</v>
      </c>
      <c r="L104" t="s">
        <v>8360</v>
      </c>
      <c r="M104" t="s">
        <v>8361</v>
      </c>
      <c r="N104" t="s">
        <v>1338</v>
      </c>
      <c r="O104" t="s">
        <v>1189</v>
      </c>
      <c r="P104" t="s">
        <v>1190</v>
      </c>
      <c r="Q104" t="s">
        <v>27</v>
      </c>
      <c r="R104" t="s">
        <v>24</v>
      </c>
      <c r="S104" t="s">
        <v>23</v>
      </c>
      <c r="T104" t="s">
        <v>8361</v>
      </c>
    </row>
    <row r="105" spans="1:20" x14ac:dyDescent="0.25">
      <c r="A105" t="s">
        <v>46</v>
      </c>
      <c r="B105" t="s">
        <v>56</v>
      </c>
      <c r="C105">
        <v>100</v>
      </c>
      <c r="D105">
        <v>2</v>
      </c>
      <c r="E105" t="s">
        <v>8357</v>
      </c>
      <c r="F105">
        <v>230</v>
      </c>
      <c r="G105">
        <v>30</v>
      </c>
      <c r="H105" t="s">
        <v>47</v>
      </c>
      <c r="I105" t="s">
        <v>8358</v>
      </c>
      <c r="J105" t="s">
        <v>8359</v>
      </c>
      <c r="K105" t="s">
        <v>3003</v>
      </c>
      <c r="L105" t="s">
        <v>8360</v>
      </c>
      <c r="M105" t="s">
        <v>8361</v>
      </c>
      <c r="N105" t="s">
        <v>1338</v>
      </c>
      <c r="O105" t="s">
        <v>1189</v>
      </c>
      <c r="P105" t="s">
        <v>1190</v>
      </c>
      <c r="Q105" t="s">
        <v>27</v>
      </c>
      <c r="R105" t="s">
        <v>24</v>
      </c>
      <c r="S105" t="s">
        <v>23</v>
      </c>
      <c r="T105" t="s">
        <v>8361</v>
      </c>
    </row>
    <row r="106" spans="1:20" x14ac:dyDescent="0.25">
      <c r="A106" t="s">
        <v>5153</v>
      </c>
      <c r="B106" t="s">
        <v>5154</v>
      </c>
      <c r="C106">
        <v>0</v>
      </c>
      <c r="D106">
        <v>1</v>
      </c>
      <c r="E106" t="s">
        <v>8362</v>
      </c>
      <c r="F106">
        <v>106</v>
      </c>
      <c r="G106">
        <v>6</v>
      </c>
      <c r="H106" t="s">
        <v>1162</v>
      </c>
      <c r="I106" t="s">
        <v>8363</v>
      </c>
      <c r="J106" t="s">
        <v>315</v>
      </c>
      <c r="K106" t="s">
        <v>23</v>
      </c>
      <c r="L106" t="s">
        <v>24</v>
      </c>
      <c r="M106" t="s">
        <v>8364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8364</v>
      </c>
    </row>
    <row r="107" spans="1:20" x14ac:dyDescent="0.25">
      <c r="A107" t="s">
        <v>110</v>
      </c>
      <c r="B107" t="s">
        <v>146</v>
      </c>
      <c r="C107">
        <v>120</v>
      </c>
      <c r="D107">
        <v>1</v>
      </c>
      <c r="E107" t="s">
        <v>8362</v>
      </c>
      <c r="F107">
        <v>106</v>
      </c>
      <c r="G107">
        <v>6</v>
      </c>
      <c r="H107" t="s">
        <v>1162</v>
      </c>
      <c r="I107" t="s">
        <v>8363</v>
      </c>
      <c r="J107" t="s">
        <v>315</v>
      </c>
      <c r="K107" t="s">
        <v>23</v>
      </c>
      <c r="L107" t="s">
        <v>24</v>
      </c>
      <c r="M107" t="s">
        <v>8364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8364</v>
      </c>
    </row>
    <row r="108" spans="1:20" x14ac:dyDescent="0.25">
      <c r="A108" t="s">
        <v>46</v>
      </c>
      <c r="B108" t="s">
        <v>56</v>
      </c>
      <c r="C108">
        <v>66.333333333333329</v>
      </c>
      <c r="D108">
        <v>3</v>
      </c>
      <c r="E108" t="s">
        <v>8365</v>
      </c>
      <c r="F108">
        <v>220</v>
      </c>
      <c r="G108">
        <v>0</v>
      </c>
      <c r="H108" t="s">
        <v>1162</v>
      </c>
      <c r="I108" t="s">
        <v>6716</v>
      </c>
      <c r="J108" t="s">
        <v>316</v>
      </c>
      <c r="K108" t="s">
        <v>23</v>
      </c>
      <c r="L108" t="s">
        <v>24</v>
      </c>
      <c r="M108" t="s">
        <v>8366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8366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8367</v>
      </c>
      <c r="F109">
        <v>130</v>
      </c>
      <c r="G109">
        <v>30</v>
      </c>
      <c r="H109" t="s">
        <v>47</v>
      </c>
      <c r="I109" t="s">
        <v>8368</v>
      </c>
      <c r="J109" t="s">
        <v>8369</v>
      </c>
      <c r="K109" t="s">
        <v>1292</v>
      </c>
      <c r="L109" t="s">
        <v>8370</v>
      </c>
      <c r="M109" t="s">
        <v>8371</v>
      </c>
      <c r="N109" t="s">
        <v>1338</v>
      </c>
      <c r="O109" t="s">
        <v>1189</v>
      </c>
      <c r="P109" t="s">
        <v>1190</v>
      </c>
      <c r="Q109" t="s">
        <v>27</v>
      </c>
      <c r="R109" t="s">
        <v>24</v>
      </c>
      <c r="S109" t="s">
        <v>23</v>
      </c>
      <c r="T109" t="s">
        <v>8371</v>
      </c>
    </row>
    <row r="110" spans="1:20" x14ac:dyDescent="0.25">
      <c r="A110" t="s">
        <v>3691</v>
      </c>
      <c r="B110" t="s">
        <v>3692</v>
      </c>
      <c r="C110">
        <v>100</v>
      </c>
      <c r="D110">
        <v>1</v>
      </c>
      <c r="E110" t="s">
        <v>8367</v>
      </c>
      <c r="F110">
        <v>130</v>
      </c>
      <c r="G110">
        <v>30</v>
      </c>
      <c r="H110" t="s">
        <v>47</v>
      </c>
      <c r="I110" t="s">
        <v>8368</v>
      </c>
      <c r="J110" t="s">
        <v>8369</v>
      </c>
      <c r="K110" t="s">
        <v>1292</v>
      </c>
      <c r="L110" t="s">
        <v>8370</v>
      </c>
      <c r="M110" t="s">
        <v>8371</v>
      </c>
      <c r="N110" t="s">
        <v>1338</v>
      </c>
      <c r="O110" t="s">
        <v>1189</v>
      </c>
      <c r="P110" t="s">
        <v>1190</v>
      </c>
      <c r="Q110" t="s">
        <v>27</v>
      </c>
      <c r="R110" t="s">
        <v>24</v>
      </c>
      <c r="S110" t="s">
        <v>23</v>
      </c>
      <c r="T110" t="s">
        <v>8371</v>
      </c>
    </row>
    <row r="111" spans="1:20" x14ac:dyDescent="0.25">
      <c r="A111" t="s">
        <v>139</v>
      </c>
      <c r="B111" t="s">
        <v>6844</v>
      </c>
      <c r="C111">
        <v>76</v>
      </c>
      <c r="D111">
        <v>3</v>
      </c>
      <c r="E111" t="s">
        <v>8372</v>
      </c>
      <c r="F111">
        <v>269</v>
      </c>
      <c r="G111">
        <v>41</v>
      </c>
      <c r="H111" t="s">
        <v>22</v>
      </c>
      <c r="I111" t="s">
        <v>8373</v>
      </c>
      <c r="J111" t="s">
        <v>8374</v>
      </c>
      <c r="K111" t="s">
        <v>4046</v>
      </c>
      <c r="L111" t="s">
        <v>2039</v>
      </c>
      <c r="M111" t="s">
        <v>8375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8376</v>
      </c>
    </row>
    <row r="112" spans="1:20" x14ac:dyDescent="0.25">
      <c r="A112" t="s">
        <v>139</v>
      </c>
      <c r="B112" t="s">
        <v>6844</v>
      </c>
      <c r="C112">
        <v>76</v>
      </c>
      <c r="D112">
        <v>2</v>
      </c>
      <c r="E112" t="s">
        <v>8377</v>
      </c>
      <c r="F112">
        <v>610</v>
      </c>
      <c r="G112">
        <v>58</v>
      </c>
      <c r="H112" t="s">
        <v>22</v>
      </c>
      <c r="I112" t="s">
        <v>8373</v>
      </c>
      <c r="J112" t="s">
        <v>8374</v>
      </c>
      <c r="K112" t="s">
        <v>4046</v>
      </c>
      <c r="L112" t="s">
        <v>2039</v>
      </c>
      <c r="M112" t="s">
        <v>8375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23</v>
      </c>
      <c r="T112" t="s">
        <v>8376</v>
      </c>
    </row>
    <row r="113" spans="1:20" x14ac:dyDescent="0.25">
      <c r="A113" t="s">
        <v>110</v>
      </c>
      <c r="B113" t="s">
        <v>3831</v>
      </c>
      <c r="C113">
        <v>80</v>
      </c>
      <c r="D113">
        <v>5</v>
      </c>
      <c r="E113" t="s">
        <v>8377</v>
      </c>
      <c r="F113">
        <v>610</v>
      </c>
      <c r="G113">
        <v>58</v>
      </c>
      <c r="H113" t="s">
        <v>22</v>
      </c>
      <c r="I113" t="s">
        <v>8373</v>
      </c>
      <c r="J113" t="s">
        <v>8374</v>
      </c>
      <c r="K113" t="s">
        <v>4046</v>
      </c>
      <c r="L113" t="s">
        <v>2039</v>
      </c>
      <c r="M113" t="s">
        <v>8375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23</v>
      </c>
      <c r="T113" t="s">
        <v>8376</v>
      </c>
    </row>
    <row r="114" spans="1:20" x14ac:dyDescent="0.25">
      <c r="A114" t="s">
        <v>8378</v>
      </c>
      <c r="B114" t="s">
        <v>8379</v>
      </c>
      <c r="C114">
        <v>150</v>
      </c>
      <c r="D114">
        <v>1</v>
      </c>
      <c r="E114" t="s">
        <v>8380</v>
      </c>
      <c r="F114">
        <v>126</v>
      </c>
      <c r="G114">
        <v>6</v>
      </c>
      <c r="H114" t="s">
        <v>22</v>
      </c>
      <c r="I114" t="s">
        <v>8381</v>
      </c>
      <c r="J114" t="s">
        <v>303</v>
      </c>
      <c r="K114" t="s">
        <v>23</v>
      </c>
      <c r="L114" t="s">
        <v>24</v>
      </c>
      <c r="M114" t="s">
        <v>8382</v>
      </c>
      <c r="N114" t="s">
        <v>23</v>
      </c>
      <c r="O114" t="s">
        <v>58</v>
      </c>
      <c r="P114" t="s">
        <v>26</v>
      </c>
      <c r="Q114" t="s">
        <v>33</v>
      </c>
      <c r="R114" t="s">
        <v>24</v>
      </c>
      <c r="S114" t="s">
        <v>23</v>
      </c>
      <c r="T114" t="s">
        <v>8382</v>
      </c>
    </row>
    <row r="115" spans="1:20" x14ac:dyDescent="0.25">
      <c r="A115" t="s">
        <v>186</v>
      </c>
      <c r="B115" t="s">
        <v>187</v>
      </c>
      <c r="C115">
        <v>65</v>
      </c>
      <c r="D115">
        <v>1</v>
      </c>
      <c r="E115" t="s">
        <v>8383</v>
      </c>
      <c r="F115">
        <v>120</v>
      </c>
      <c r="G115">
        <v>20</v>
      </c>
      <c r="H115" t="s">
        <v>1247</v>
      </c>
      <c r="I115" t="s">
        <v>8384</v>
      </c>
      <c r="J115" t="s">
        <v>8385</v>
      </c>
      <c r="K115" t="s">
        <v>4871</v>
      </c>
      <c r="L115" t="s">
        <v>8386</v>
      </c>
      <c r="M115" t="s">
        <v>8387</v>
      </c>
      <c r="N115" t="s">
        <v>1338</v>
      </c>
      <c r="O115" t="s">
        <v>1222</v>
      </c>
      <c r="P115" t="s">
        <v>4334</v>
      </c>
      <c r="Q115" t="s">
        <v>1191</v>
      </c>
      <c r="R115" t="s">
        <v>24</v>
      </c>
      <c r="S115" t="s">
        <v>23</v>
      </c>
      <c r="T115" t="s">
        <v>8388</v>
      </c>
    </row>
    <row r="116" spans="1:20" x14ac:dyDescent="0.25">
      <c r="A116" t="s">
        <v>139</v>
      </c>
      <c r="B116" t="s">
        <v>112</v>
      </c>
      <c r="C116">
        <v>100</v>
      </c>
      <c r="D116">
        <v>1</v>
      </c>
      <c r="E116" t="s">
        <v>8383</v>
      </c>
      <c r="F116">
        <v>120</v>
      </c>
      <c r="G116">
        <v>20</v>
      </c>
      <c r="H116" t="s">
        <v>1247</v>
      </c>
      <c r="I116" t="s">
        <v>8384</v>
      </c>
      <c r="J116" t="s">
        <v>8385</v>
      </c>
      <c r="K116" t="s">
        <v>4871</v>
      </c>
      <c r="L116" t="s">
        <v>8386</v>
      </c>
      <c r="M116" t="s">
        <v>8387</v>
      </c>
      <c r="N116" t="s">
        <v>1338</v>
      </c>
      <c r="O116" t="s">
        <v>1222</v>
      </c>
      <c r="P116" t="s">
        <v>4334</v>
      </c>
      <c r="Q116" t="s">
        <v>1191</v>
      </c>
      <c r="R116" t="s">
        <v>24</v>
      </c>
      <c r="S116" t="s">
        <v>23</v>
      </c>
      <c r="T116" t="s">
        <v>8388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8389</v>
      </c>
      <c r="F117">
        <v>130</v>
      </c>
      <c r="G117">
        <v>30</v>
      </c>
      <c r="H117" t="s">
        <v>47</v>
      </c>
      <c r="I117" t="s">
        <v>8390</v>
      </c>
      <c r="J117" t="s">
        <v>8391</v>
      </c>
      <c r="K117" t="s">
        <v>5103</v>
      </c>
      <c r="L117" t="s">
        <v>8392</v>
      </c>
      <c r="M117" t="s">
        <v>8393</v>
      </c>
      <c r="N117" t="s">
        <v>1338</v>
      </c>
      <c r="O117" t="s">
        <v>1189</v>
      </c>
      <c r="P117" t="s">
        <v>1190</v>
      </c>
      <c r="Q117" t="s">
        <v>27</v>
      </c>
      <c r="R117" t="s">
        <v>24</v>
      </c>
      <c r="S117" t="s">
        <v>23</v>
      </c>
      <c r="T117" t="s">
        <v>8393</v>
      </c>
    </row>
    <row r="118" spans="1:20" x14ac:dyDescent="0.25">
      <c r="A118" t="s">
        <v>46</v>
      </c>
      <c r="B118" t="s">
        <v>56</v>
      </c>
      <c r="C118">
        <v>100</v>
      </c>
      <c r="D118">
        <v>1</v>
      </c>
      <c r="E118" t="s">
        <v>8389</v>
      </c>
      <c r="F118">
        <v>130</v>
      </c>
      <c r="G118">
        <v>30</v>
      </c>
      <c r="H118" t="s">
        <v>47</v>
      </c>
      <c r="I118" t="s">
        <v>8390</v>
      </c>
      <c r="J118" t="s">
        <v>8391</v>
      </c>
      <c r="K118" t="s">
        <v>5103</v>
      </c>
      <c r="L118" t="s">
        <v>8392</v>
      </c>
      <c r="M118" t="s">
        <v>8393</v>
      </c>
      <c r="N118" t="s">
        <v>1338</v>
      </c>
      <c r="O118" t="s">
        <v>1189</v>
      </c>
      <c r="P118" t="s">
        <v>1190</v>
      </c>
      <c r="Q118" t="s">
        <v>27</v>
      </c>
      <c r="R118" t="s">
        <v>24</v>
      </c>
      <c r="S118" t="s">
        <v>23</v>
      </c>
      <c r="T118" t="s">
        <v>8393</v>
      </c>
    </row>
    <row r="119" spans="1:20" x14ac:dyDescent="0.25">
      <c r="A119" t="s">
        <v>186</v>
      </c>
      <c r="B119" t="s">
        <v>187</v>
      </c>
      <c r="C119">
        <v>65</v>
      </c>
      <c r="D119">
        <v>1</v>
      </c>
      <c r="E119" t="s">
        <v>8394</v>
      </c>
      <c r="F119">
        <v>130</v>
      </c>
      <c r="G119">
        <v>30</v>
      </c>
      <c r="H119" t="s">
        <v>47</v>
      </c>
      <c r="I119" t="s">
        <v>4038</v>
      </c>
      <c r="J119" t="s">
        <v>6055</v>
      </c>
      <c r="K119" t="s">
        <v>4040</v>
      </c>
      <c r="L119" t="s">
        <v>4041</v>
      </c>
      <c r="M119" t="s">
        <v>8395</v>
      </c>
      <c r="N119" t="s">
        <v>1338</v>
      </c>
      <c r="O119" t="s">
        <v>1189</v>
      </c>
      <c r="P119" t="s">
        <v>1190</v>
      </c>
      <c r="Q119" t="s">
        <v>27</v>
      </c>
      <c r="R119" t="s">
        <v>24</v>
      </c>
      <c r="S119" t="s">
        <v>23</v>
      </c>
      <c r="T119" t="s">
        <v>8395</v>
      </c>
    </row>
    <row r="120" spans="1:20" x14ac:dyDescent="0.25">
      <c r="A120" t="s">
        <v>139</v>
      </c>
      <c r="B120" t="s">
        <v>112</v>
      </c>
      <c r="C120">
        <v>100</v>
      </c>
      <c r="D120">
        <v>1</v>
      </c>
      <c r="E120" t="s">
        <v>8394</v>
      </c>
      <c r="F120">
        <v>130</v>
      </c>
      <c r="G120">
        <v>30</v>
      </c>
      <c r="H120" t="s">
        <v>47</v>
      </c>
      <c r="I120" t="s">
        <v>4038</v>
      </c>
      <c r="J120" t="s">
        <v>6055</v>
      </c>
      <c r="K120" t="s">
        <v>4040</v>
      </c>
      <c r="L120" t="s">
        <v>4041</v>
      </c>
      <c r="M120" t="s">
        <v>8395</v>
      </c>
      <c r="N120" t="s">
        <v>1338</v>
      </c>
      <c r="O120" t="s">
        <v>1189</v>
      </c>
      <c r="P120" t="s">
        <v>1190</v>
      </c>
      <c r="Q120" t="s">
        <v>27</v>
      </c>
      <c r="R120" t="s">
        <v>24</v>
      </c>
      <c r="S120" t="s">
        <v>23</v>
      </c>
      <c r="T120" t="s">
        <v>8395</v>
      </c>
    </row>
    <row r="121" spans="1:20" x14ac:dyDescent="0.25">
      <c r="A121" t="s">
        <v>186</v>
      </c>
      <c r="B121" t="s">
        <v>187</v>
      </c>
      <c r="C121">
        <v>65</v>
      </c>
      <c r="D121">
        <v>2</v>
      </c>
      <c r="E121" t="s">
        <v>8396</v>
      </c>
      <c r="F121">
        <v>230</v>
      </c>
      <c r="G121">
        <v>30</v>
      </c>
      <c r="H121" t="s">
        <v>47</v>
      </c>
      <c r="I121" t="s">
        <v>8397</v>
      </c>
      <c r="J121" t="s">
        <v>8398</v>
      </c>
      <c r="K121" t="s">
        <v>8399</v>
      </c>
      <c r="L121" t="s">
        <v>8400</v>
      </c>
      <c r="M121" t="s">
        <v>8401</v>
      </c>
      <c r="N121" t="s">
        <v>1338</v>
      </c>
      <c r="O121" t="s">
        <v>1189</v>
      </c>
      <c r="P121" t="s">
        <v>1190</v>
      </c>
      <c r="Q121" t="s">
        <v>27</v>
      </c>
      <c r="R121" t="s">
        <v>24</v>
      </c>
      <c r="S121" t="s">
        <v>23</v>
      </c>
      <c r="T121" t="s">
        <v>8401</v>
      </c>
    </row>
    <row r="122" spans="1:20" x14ac:dyDescent="0.25">
      <c r="A122" t="s">
        <v>139</v>
      </c>
      <c r="B122" t="s">
        <v>112</v>
      </c>
      <c r="C122">
        <v>100</v>
      </c>
      <c r="D122">
        <v>2</v>
      </c>
      <c r="E122" t="s">
        <v>8396</v>
      </c>
      <c r="F122">
        <v>230</v>
      </c>
      <c r="G122">
        <v>30</v>
      </c>
      <c r="H122" t="s">
        <v>47</v>
      </c>
      <c r="I122" t="s">
        <v>8397</v>
      </c>
      <c r="J122" t="s">
        <v>8398</v>
      </c>
      <c r="K122" t="s">
        <v>8399</v>
      </c>
      <c r="L122" t="s">
        <v>8400</v>
      </c>
      <c r="M122" t="s">
        <v>8401</v>
      </c>
      <c r="N122" t="s">
        <v>1338</v>
      </c>
      <c r="O122" t="s">
        <v>1189</v>
      </c>
      <c r="P122" t="s">
        <v>1190</v>
      </c>
      <c r="Q122" t="s">
        <v>27</v>
      </c>
      <c r="R122" t="s">
        <v>24</v>
      </c>
      <c r="S122" t="s">
        <v>23</v>
      </c>
      <c r="T122" t="s">
        <v>8401</v>
      </c>
    </row>
    <row r="123" spans="1:20" x14ac:dyDescent="0.25">
      <c r="A123" t="s">
        <v>5153</v>
      </c>
      <c r="B123" t="s">
        <v>5154</v>
      </c>
      <c r="C123">
        <v>0</v>
      </c>
      <c r="D123">
        <v>1</v>
      </c>
      <c r="E123" t="s">
        <v>8402</v>
      </c>
      <c r="F123">
        <v>100</v>
      </c>
      <c r="G123">
        <v>0</v>
      </c>
      <c r="H123" t="s">
        <v>1162</v>
      </c>
      <c r="I123" t="s">
        <v>2159</v>
      </c>
      <c r="J123" t="s">
        <v>342</v>
      </c>
      <c r="K123" t="s">
        <v>23</v>
      </c>
      <c r="L123" t="s">
        <v>24</v>
      </c>
      <c r="M123" t="s">
        <v>8403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8401</v>
      </c>
    </row>
    <row r="124" spans="1:20" x14ac:dyDescent="0.25">
      <c r="A124" t="s">
        <v>46</v>
      </c>
      <c r="B124" t="s">
        <v>56</v>
      </c>
      <c r="C124">
        <v>120</v>
      </c>
      <c r="D124">
        <v>1</v>
      </c>
      <c r="E124" t="s">
        <v>8402</v>
      </c>
      <c r="F124">
        <v>100</v>
      </c>
      <c r="G124">
        <v>0</v>
      </c>
      <c r="H124" t="s">
        <v>1162</v>
      </c>
      <c r="I124" t="s">
        <v>2159</v>
      </c>
      <c r="J124" t="s">
        <v>342</v>
      </c>
      <c r="K124" t="s">
        <v>23</v>
      </c>
      <c r="L124" t="s">
        <v>24</v>
      </c>
      <c r="M124" t="s">
        <v>8403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8401</v>
      </c>
    </row>
    <row r="125" spans="1:20" x14ac:dyDescent="0.25">
      <c r="A125" t="s">
        <v>186</v>
      </c>
      <c r="B125" t="s">
        <v>187</v>
      </c>
      <c r="C125">
        <v>65</v>
      </c>
      <c r="D125">
        <v>2</v>
      </c>
      <c r="E125" t="s">
        <v>8404</v>
      </c>
      <c r="F125">
        <v>230</v>
      </c>
      <c r="G125">
        <v>30</v>
      </c>
      <c r="H125" t="s">
        <v>47</v>
      </c>
      <c r="I125" t="s">
        <v>8405</v>
      </c>
      <c r="J125" t="s">
        <v>8406</v>
      </c>
      <c r="K125" t="s">
        <v>1224</v>
      </c>
      <c r="L125" t="s">
        <v>8407</v>
      </c>
      <c r="M125" t="s">
        <v>8403</v>
      </c>
      <c r="N125" t="s">
        <v>1338</v>
      </c>
      <c r="O125" t="s">
        <v>1189</v>
      </c>
      <c r="P125" t="s">
        <v>1190</v>
      </c>
      <c r="Q125" t="s">
        <v>27</v>
      </c>
      <c r="R125" t="s">
        <v>24</v>
      </c>
      <c r="S125" t="s">
        <v>23</v>
      </c>
      <c r="T125" t="s">
        <v>8403</v>
      </c>
    </row>
    <row r="126" spans="1:20" x14ac:dyDescent="0.25">
      <c r="A126" t="s">
        <v>139</v>
      </c>
      <c r="B126" t="s">
        <v>112</v>
      </c>
      <c r="C126">
        <v>100</v>
      </c>
      <c r="D126">
        <v>2</v>
      </c>
      <c r="E126" t="s">
        <v>8404</v>
      </c>
      <c r="F126">
        <v>230</v>
      </c>
      <c r="G126">
        <v>30</v>
      </c>
      <c r="H126" t="s">
        <v>47</v>
      </c>
      <c r="I126" t="s">
        <v>8405</v>
      </c>
      <c r="J126" t="s">
        <v>8406</v>
      </c>
      <c r="K126" t="s">
        <v>1224</v>
      </c>
      <c r="L126" t="s">
        <v>8407</v>
      </c>
      <c r="M126" t="s">
        <v>8403</v>
      </c>
      <c r="N126" t="s">
        <v>1338</v>
      </c>
      <c r="O126" t="s">
        <v>1189</v>
      </c>
      <c r="P126" t="s">
        <v>1190</v>
      </c>
      <c r="Q126" t="s">
        <v>27</v>
      </c>
      <c r="R126" t="s">
        <v>24</v>
      </c>
      <c r="S126" t="s">
        <v>23</v>
      </c>
      <c r="T126" t="s">
        <v>8403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8408</v>
      </c>
      <c r="F127">
        <v>279</v>
      </c>
      <c r="G127">
        <v>20</v>
      </c>
      <c r="H127" t="s">
        <v>47</v>
      </c>
      <c r="I127" t="s">
        <v>8409</v>
      </c>
      <c r="J127" t="s">
        <v>8410</v>
      </c>
      <c r="K127" t="s">
        <v>1330</v>
      </c>
      <c r="L127" t="s">
        <v>8411</v>
      </c>
      <c r="M127" t="s">
        <v>8412</v>
      </c>
      <c r="N127" t="s">
        <v>1338</v>
      </c>
      <c r="O127" t="s">
        <v>1222</v>
      </c>
      <c r="P127" t="s">
        <v>1190</v>
      </c>
      <c r="Q127" t="s">
        <v>1191</v>
      </c>
      <c r="R127" t="s">
        <v>24</v>
      </c>
      <c r="S127" t="s">
        <v>23</v>
      </c>
      <c r="T127" t="s">
        <v>8413</v>
      </c>
    </row>
    <row r="128" spans="1:20" x14ac:dyDescent="0.25">
      <c r="A128" t="s">
        <v>280</v>
      </c>
      <c r="B128" t="s">
        <v>286</v>
      </c>
      <c r="C128">
        <v>139</v>
      </c>
      <c r="D128">
        <v>1</v>
      </c>
      <c r="E128" t="s">
        <v>8408</v>
      </c>
      <c r="F128">
        <v>279</v>
      </c>
      <c r="G128">
        <v>20</v>
      </c>
      <c r="H128" t="s">
        <v>47</v>
      </c>
      <c r="I128" t="s">
        <v>8409</v>
      </c>
      <c r="J128" t="s">
        <v>8410</v>
      </c>
      <c r="K128" t="s">
        <v>1330</v>
      </c>
      <c r="L128" t="s">
        <v>8411</v>
      </c>
      <c r="M128" t="s">
        <v>8412</v>
      </c>
      <c r="N128" t="s">
        <v>1338</v>
      </c>
      <c r="O128" t="s">
        <v>1222</v>
      </c>
      <c r="P128" t="s">
        <v>1190</v>
      </c>
      <c r="Q128" t="s">
        <v>1191</v>
      </c>
      <c r="R128" t="s">
        <v>24</v>
      </c>
      <c r="S128" t="s">
        <v>23</v>
      </c>
      <c r="T128" t="s">
        <v>8413</v>
      </c>
    </row>
    <row r="129" spans="1:20" x14ac:dyDescent="0.25">
      <c r="A129" t="s">
        <v>139</v>
      </c>
      <c r="B129" t="s">
        <v>112</v>
      </c>
      <c r="C129">
        <v>100</v>
      </c>
      <c r="D129">
        <v>1</v>
      </c>
      <c r="E129" t="s">
        <v>8408</v>
      </c>
      <c r="F129">
        <v>279</v>
      </c>
      <c r="G129">
        <v>20</v>
      </c>
      <c r="H129" t="s">
        <v>47</v>
      </c>
      <c r="I129" t="s">
        <v>8409</v>
      </c>
      <c r="J129" t="s">
        <v>8410</v>
      </c>
      <c r="K129" t="s">
        <v>1330</v>
      </c>
      <c r="L129" t="s">
        <v>8411</v>
      </c>
      <c r="M129" t="s">
        <v>8412</v>
      </c>
      <c r="N129" t="s">
        <v>1338</v>
      </c>
      <c r="O129" t="s">
        <v>1222</v>
      </c>
      <c r="P129" t="s">
        <v>1190</v>
      </c>
      <c r="Q129" t="s">
        <v>1191</v>
      </c>
      <c r="R129" t="s">
        <v>24</v>
      </c>
      <c r="S129" t="s">
        <v>23</v>
      </c>
      <c r="T129" t="s">
        <v>8413</v>
      </c>
    </row>
    <row r="130" spans="1:20" x14ac:dyDescent="0.25">
      <c r="A130" t="s">
        <v>254</v>
      </c>
      <c r="B130" t="s">
        <v>255</v>
      </c>
      <c r="C130">
        <v>100</v>
      </c>
      <c r="D130">
        <v>1</v>
      </c>
      <c r="E130" t="s">
        <v>8408</v>
      </c>
      <c r="F130">
        <v>279</v>
      </c>
      <c r="G130">
        <v>20</v>
      </c>
      <c r="H130" t="s">
        <v>47</v>
      </c>
      <c r="I130" t="s">
        <v>8409</v>
      </c>
      <c r="J130" t="s">
        <v>8410</v>
      </c>
      <c r="K130" t="s">
        <v>1330</v>
      </c>
      <c r="L130" t="s">
        <v>8411</v>
      </c>
      <c r="M130" t="s">
        <v>8412</v>
      </c>
      <c r="N130" t="s">
        <v>1338</v>
      </c>
      <c r="O130" t="s">
        <v>1222</v>
      </c>
      <c r="P130" t="s">
        <v>1190</v>
      </c>
      <c r="Q130" t="s">
        <v>1191</v>
      </c>
      <c r="R130" t="s">
        <v>24</v>
      </c>
      <c r="S130" t="s">
        <v>23</v>
      </c>
      <c r="T130" t="s">
        <v>8413</v>
      </c>
    </row>
    <row r="131" spans="1:20" x14ac:dyDescent="0.25">
      <c r="A131" t="s">
        <v>3809</v>
      </c>
      <c r="B131" t="s">
        <v>3810</v>
      </c>
      <c r="C131">
        <v>30</v>
      </c>
      <c r="D131">
        <v>4</v>
      </c>
      <c r="E131" t="s">
        <v>8414</v>
      </c>
      <c r="F131">
        <v>120</v>
      </c>
      <c r="G131">
        <v>20</v>
      </c>
      <c r="H131" t="s">
        <v>47</v>
      </c>
      <c r="I131" t="s">
        <v>8415</v>
      </c>
      <c r="J131" t="s">
        <v>8416</v>
      </c>
      <c r="K131" t="s">
        <v>5792</v>
      </c>
      <c r="L131" t="s">
        <v>8417</v>
      </c>
      <c r="M131" t="s">
        <v>8418</v>
      </c>
      <c r="N131" t="s">
        <v>1338</v>
      </c>
      <c r="O131" t="s">
        <v>1222</v>
      </c>
      <c r="P131" t="s">
        <v>1190</v>
      </c>
      <c r="Q131" t="s">
        <v>1191</v>
      </c>
      <c r="R131" t="s">
        <v>24</v>
      </c>
      <c r="S131" t="s">
        <v>23</v>
      </c>
      <c r="T131" t="s">
        <v>8419</v>
      </c>
    </row>
    <row r="132" spans="1:20" x14ac:dyDescent="0.25">
      <c r="A132" t="s">
        <v>3691</v>
      </c>
      <c r="B132" t="s">
        <v>3692</v>
      </c>
      <c r="C132">
        <v>100</v>
      </c>
      <c r="D132">
        <v>3</v>
      </c>
      <c r="E132" t="s">
        <v>8420</v>
      </c>
      <c r="F132">
        <v>220</v>
      </c>
      <c r="G132">
        <v>0</v>
      </c>
      <c r="H132" t="s">
        <v>1162</v>
      </c>
      <c r="I132" t="s">
        <v>8421</v>
      </c>
      <c r="J132" t="s">
        <v>328</v>
      </c>
      <c r="K132" t="s">
        <v>23</v>
      </c>
      <c r="L132" t="s">
        <v>24</v>
      </c>
      <c r="M132" t="s">
        <v>8422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8422</v>
      </c>
    </row>
    <row r="133" spans="1:20" x14ac:dyDescent="0.25">
      <c r="A133" t="s">
        <v>3653</v>
      </c>
      <c r="B133" t="s">
        <v>158</v>
      </c>
      <c r="C133">
        <v>75</v>
      </c>
      <c r="D133">
        <v>2</v>
      </c>
      <c r="E133" t="s">
        <v>8423</v>
      </c>
      <c r="F133">
        <v>246</v>
      </c>
      <c r="G133">
        <v>96</v>
      </c>
      <c r="H133" t="s">
        <v>47</v>
      </c>
      <c r="I133" t="s">
        <v>8424</v>
      </c>
      <c r="J133" t="s">
        <v>8425</v>
      </c>
      <c r="K133" t="s">
        <v>4381</v>
      </c>
      <c r="L133" t="s">
        <v>352</v>
      </c>
      <c r="M133" t="s">
        <v>8426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23</v>
      </c>
      <c r="T133" t="s">
        <v>8426</v>
      </c>
    </row>
    <row r="134" spans="1:20" x14ac:dyDescent="0.25">
      <c r="A134" t="s">
        <v>186</v>
      </c>
      <c r="B134" t="s">
        <v>187</v>
      </c>
      <c r="C134">
        <v>49</v>
      </c>
      <c r="D134">
        <v>1</v>
      </c>
      <c r="E134" t="s">
        <v>8427</v>
      </c>
      <c r="F134">
        <v>537</v>
      </c>
      <c r="G134">
        <v>58</v>
      </c>
      <c r="H134" t="s">
        <v>47</v>
      </c>
      <c r="I134" t="s">
        <v>1203</v>
      </c>
      <c r="J134" t="s">
        <v>8428</v>
      </c>
      <c r="K134" t="s">
        <v>1264</v>
      </c>
      <c r="L134" t="s">
        <v>6172</v>
      </c>
      <c r="M134" t="s">
        <v>8429</v>
      </c>
      <c r="N134" t="s">
        <v>23</v>
      </c>
      <c r="O134" t="s">
        <v>53</v>
      </c>
      <c r="P134" t="s">
        <v>54</v>
      </c>
      <c r="Q134" t="s">
        <v>55</v>
      </c>
      <c r="R134" t="s">
        <v>24</v>
      </c>
      <c r="S134" t="s">
        <v>23</v>
      </c>
      <c r="T134" t="s">
        <v>8429</v>
      </c>
    </row>
    <row r="135" spans="1:20" x14ac:dyDescent="0.25">
      <c r="A135" t="s">
        <v>139</v>
      </c>
      <c r="B135" t="s">
        <v>112</v>
      </c>
      <c r="C135">
        <v>75</v>
      </c>
      <c r="D135">
        <v>1</v>
      </c>
      <c r="E135" t="s">
        <v>8427</v>
      </c>
      <c r="F135">
        <v>537</v>
      </c>
      <c r="G135">
        <v>58</v>
      </c>
      <c r="H135" t="s">
        <v>47</v>
      </c>
      <c r="I135" t="s">
        <v>1203</v>
      </c>
      <c r="J135" t="s">
        <v>8428</v>
      </c>
      <c r="K135" t="s">
        <v>1264</v>
      </c>
      <c r="L135" t="s">
        <v>6172</v>
      </c>
      <c r="M135" t="s">
        <v>8429</v>
      </c>
      <c r="N135" t="s">
        <v>23</v>
      </c>
      <c r="O135" t="s">
        <v>53</v>
      </c>
      <c r="P135" t="s">
        <v>54</v>
      </c>
      <c r="Q135" t="s">
        <v>55</v>
      </c>
      <c r="R135" t="s">
        <v>24</v>
      </c>
      <c r="S135" t="s">
        <v>23</v>
      </c>
      <c r="T135" t="s">
        <v>8429</v>
      </c>
    </row>
    <row r="136" spans="1:20" x14ac:dyDescent="0.25">
      <c r="A136" t="s">
        <v>46</v>
      </c>
      <c r="B136" t="s">
        <v>56</v>
      </c>
      <c r="C136">
        <v>76</v>
      </c>
      <c r="D136">
        <v>1</v>
      </c>
      <c r="E136" t="s">
        <v>8427</v>
      </c>
      <c r="F136">
        <v>537</v>
      </c>
      <c r="G136">
        <v>58</v>
      </c>
      <c r="H136" t="s">
        <v>47</v>
      </c>
      <c r="I136" t="s">
        <v>1203</v>
      </c>
      <c r="J136" t="s">
        <v>8428</v>
      </c>
      <c r="K136" t="s">
        <v>1264</v>
      </c>
      <c r="L136" t="s">
        <v>6172</v>
      </c>
      <c r="M136" t="s">
        <v>8429</v>
      </c>
      <c r="N136" t="s">
        <v>23</v>
      </c>
      <c r="O136" t="s">
        <v>53</v>
      </c>
      <c r="P136" t="s">
        <v>54</v>
      </c>
      <c r="Q136" t="s">
        <v>55</v>
      </c>
      <c r="R136" t="s">
        <v>24</v>
      </c>
      <c r="S136" t="s">
        <v>23</v>
      </c>
      <c r="T136" t="s">
        <v>8429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8427</v>
      </c>
      <c r="F137">
        <v>537</v>
      </c>
      <c r="G137">
        <v>58</v>
      </c>
      <c r="H137" t="s">
        <v>47</v>
      </c>
      <c r="I137" t="s">
        <v>1203</v>
      </c>
      <c r="J137" t="s">
        <v>8428</v>
      </c>
      <c r="K137" t="s">
        <v>1264</v>
      </c>
      <c r="L137" t="s">
        <v>6172</v>
      </c>
      <c r="M137" t="s">
        <v>8429</v>
      </c>
      <c r="N137" t="s">
        <v>23</v>
      </c>
      <c r="O137" t="s">
        <v>53</v>
      </c>
      <c r="P137" t="s">
        <v>54</v>
      </c>
      <c r="Q137" t="s">
        <v>55</v>
      </c>
      <c r="R137" t="s">
        <v>24</v>
      </c>
      <c r="S137" t="s">
        <v>23</v>
      </c>
      <c r="T137" t="s">
        <v>8429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8427</v>
      </c>
      <c r="F138">
        <v>537</v>
      </c>
      <c r="G138">
        <v>58</v>
      </c>
      <c r="H138" t="s">
        <v>47</v>
      </c>
      <c r="I138" t="s">
        <v>1203</v>
      </c>
      <c r="J138" t="s">
        <v>8428</v>
      </c>
      <c r="K138" t="s">
        <v>1264</v>
      </c>
      <c r="L138" t="s">
        <v>6172</v>
      </c>
      <c r="M138" t="s">
        <v>8429</v>
      </c>
      <c r="N138" t="s">
        <v>23</v>
      </c>
      <c r="O138" t="s">
        <v>53</v>
      </c>
      <c r="P138" t="s">
        <v>54</v>
      </c>
      <c r="Q138" t="s">
        <v>55</v>
      </c>
      <c r="R138" t="s">
        <v>24</v>
      </c>
      <c r="S138" t="s">
        <v>23</v>
      </c>
      <c r="T138" t="s">
        <v>8429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8427</v>
      </c>
      <c r="F139">
        <v>537</v>
      </c>
      <c r="G139">
        <v>58</v>
      </c>
      <c r="H139" t="s">
        <v>47</v>
      </c>
      <c r="I139" t="s">
        <v>1203</v>
      </c>
      <c r="J139" t="s">
        <v>8428</v>
      </c>
      <c r="K139" t="s">
        <v>1264</v>
      </c>
      <c r="L139" t="s">
        <v>6172</v>
      </c>
      <c r="M139" t="s">
        <v>8429</v>
      </c>
      <c r="N139" t="s">
        <v>23</v>
      </c>
      <c r="O139" t="s">
        <v>53</v>
      </c>
      <c r="P139" t="s">
        <v>54</v>
      </c>
      <c r="Q139" t="s">
        <v>55</v>
      </c>
      <c r="R139" t="s">
        <v>24</v>
      </c>
      <c r="S139" t="s">
        <v>23</v>
      </c>
      <c r="T139" t="s">
        <v>8429</v>
      </c>
    </row>
    <row r="140" spans="1:20" x14ac:dyDescent="0.25">
      <c r="A140" t="s">
        <v>280</v>
      </c>
      <c r="B140" t="s">
        <v>286</v>
      </c>
      <c r="C140">
        <v>139</v>
      </c>
      <c r="D140">
        <v>1</v>
      </c>
      <c r="E140" t="s">
        <v>8427</v>
      </c>
      <c r="F140">
        <v>537</v>
      </c>
      <c r="G140">
        <v>58</v>
      </c>
      <c r="H140" t="s">
        <v>47</v>
      </c>
      <c r="I140" t="s">
        <v>1203</v>
      </c>
      <c r="J140" t="s">
        <v>8428</v>
      </c>
      <c r="K140" t="s">
        <v>1264</v>
      </c>
      <c r="L140" t="s">
        <v>6172</v>
      </c>
      <c r="M140" t="s">
        <v>8429</v>
      </c>
      <c r="N140" t="s">
        <v>23</v>
      </c>
      <c r="O140" t="s">
        <v>53</v>
      </c>
      <c r="P140" t="s">
        <v>54</v>
      </c>
      <c r="Q140" t="s">
        <v>55</v>
      </c>
      <c r="R140" t="s">
        <v>24</v>
      </c>
      <c r="S140" t="s">
        <v>23</v>
      </c>
      <c r="T140" t="s">
        <v>8429</v>
      </c>
    </row>
    <row r="141" spans="1:20" x14ac:dyDescent="0.25">
      <c r="A141" t="s">
        <v>139</v>
      </c>
      <c r="B141" t="s">
        <v>112</v>
      </c>
      <c r="C141">
        <v>76</v>
      </c>
      <c r="D141">
        <v>1</v>
      </c>
      <c r="E141" t="s">
        <v>8430</v>
      </c>
      <c r="F141">
        <v>79</v>
      </c>
      <c r="G141">
        <v>3</v>
      </c>
      <c r="H141" t="s">
        <v>47</v>
      </c>
      <c r="I141" t="s">
        <v>8431</v>
      </c>
      <c r="J141" t="s">
        <v>8432</v>
      </c>
      <c r="K141" t="s">
        <v>8433</v>
      </c>
      <c r="L141" t="s">
        <v>1204</v>
      </c>
      <c r="M141" t="s">
        <v>8434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23</v>
      </c>
      <c r="T141" t="s">
        <v>8435</v>
      </c>
    </row>
    <row r="142" spans="1:20" x14ac:dyDescent="0.25">
      <c r="A142" t="s">
        <v>3691</v>
      </c>
      <c r="B142" t="s">
        <v>3692</v>
      </c>
      <c r="C142">
        <v>120</v>
      </c>
      <c r="D142">
        <v>2</v>
      </c>
      <c r="E142" t="s">
        <v>8436</v>
      </c>
      <c r="F142">
        <v>116</v>
      </c>
      <c r="G142">
        <v>6</v>
      </c>
      <c r="H142" t="s">
        <v>1162</v>
      </c>
      <c r="I142" t="s">
        <v>8437</v>
      </c>
      <c r="J142" t="s">
        <v>329</v>
      </c>
      <c r="K142" t="s">
        <v>23</v>
      </c>
      <c r="L142" t="s">
        <v>24</v>
      </c>
      <c r="M142" t="s">
        <v>8438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23</v>
      </c>
      <c r="T142" t="s">
        <v>8438</v>
      </c>
    </row>
    <row r="143" spans="1:20" x14ac:dyDescent="0.25">
      <c r="A143" t="s">
        <v>3691</v>
      </c>
      <c r="B143" t="s">
        <v>3692</v>
      </c>
      <c r="C143">
        <v>120</v>
      </c>
      <c r="D143">
        <v>3</v>
      </c>
      <c r="E143" t="s">
        <v>8439</v>
      </c>
      <c r="F143">
        <v>165</v>
      </c>
      <c r="G143">
        <v>0</v>
      </c>
      <c r="H143" t="s">
        <v>1162</v>
      </c>
      <c r="I143" t="s">
        <v>8440</v>
      </c>
      <c r="J143" t="s">
        <v>345</v>
      </c>
      <c r="K143" t="s">
        <v>23</v>
      </c>
      <c r="L143" t="s">
        <v>24</v>
      </c>
      <c r="M143" t="s">
        <v>8441</v>
      </c>
      <c r="N143" t="s">
        <v>23</v>
      </c>
      <c r="O143" t="s">
        <v>32</v>
      </c>
      <c r="P143" t="s">
        <v>26</v>
      </c>
      <c r="Q143" t="s">
        <v>33</v>
      </c>
      <c r="R143" t="s">
        <v>24</v>
      </c>
      <c r="S143" t="s">
        <v>23</v>
      </c>
      <c r="T143" t="s">
        <v>8441</v>
      </c>
    </row>
    <row r="144" spans="1:20" x14ac:dyDescent="0.25">
      <c r="A144" t="s">
        <v>3691</v>
      </c>
      <c r="B144" t="s">
        <v>3692</v>
      </c>
      <c r="C144">
        <v>100</v>
      </c>
      <c r="D144">
        <v>3</v>
      </c>
      <c r="E144" t="s">
        <v>8442</v>
      </c>
      <c r="F144">
        <v>220</v>
      </c>
      <c r="G144">
        <v>0</v>
      </c>
      <c r="H144" t="s">
        <v>1162</v>
      </c>
      <c r="I144" t="s">
        <v>8443</v>
      </c>
      <c r="J144" t="s">
        <v>1179</v>
      </c>
      <c r="K144" t="s">
        <v>23</v>
      </c>
      <c r="L144" t="s">
        <v>24</v>
      </c>
      <c r="M144" t="s">
        <v>8444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23</v>
      </c>
      <c r="T144" t="s">
        <v>8444</v>
      </c>
    </row>
    <row r="145" spans="1:20" x14ac:dyDescent="0.25">
      <c r="A145" t="s">
        <v>139</v>
      </c>
      <c r="B145" t="s">
        <v>112</v>
      </c>
      <c r="C145">
        <v>66</v>
      </c>
      <c r="D145">
        <v>1</v>
      </c>
      <c r="E145" t="s">
        <v>8445</v>
      </c>
      <c r="F145">
        <v>272</v>
      </c>
      <c r="G145">
        <v>23</v>
      </c>
      <c r="H145" t="s">
        <v>1166</v>
      </c>
      <c r="I145" t="s">
        <v>8446</v>
      </c>
      <c r="J145" t="s">
        <v>8447</v>
      </c>
      <c r="K145" t="s">
        <v>8448</v>
      </c>
      <c r="L145" t="s">
        <v>8449</v>
      </c>
      <c r="M145" t="s">
        <v>8444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8444</v>
      </c>
    </row>
    <row r="146" spans="1:20" x14ac:dyDescent="0.25">
      <c r="A146" t="s">
        <v>110</v>
      </c>
      <c r="B146" t="s">
        <v>1205</v>
      </c>
      <c r="C146">
        <v>66</v>
      </c>
      <c r="D146">
        <v>1</v>
      </c>
      <c r="E146" t="s">
        <v>8445</v>
      </c>
      <c r="F146">
        <v>272</v>
      </c>
      <c r="G146">
        <v>23</v>
      </c>
      <c r="H146" t="s">
        <v>1166</v>
      </c>
      <c r="I146" t="s">
        <v>8446</v>
      </c>
      <c r="J146" t="s">
        <v>8447</v>
      </c>
      <c r="K146" t="s">
        <v>8448</v>
      </c>
      <c r="L146" t="s">
        <v>8449</v>
      </c>
      <c r="M146" t="s">
        <v>8444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8444</v>
      </c>
    </row>
    <row r="147" spans="1:20" x14ac:dyDescent="0.25">
      <c r="A147" t="s">
        <v>46</v>
      </c>
      <c r="B147" t="s">
        <v>56</v>
      </c>
      <c r="C147">
        <v>67</v>
      </c>
      <c r="D147">
        <v>1</v>
      </c>
      <c r="E147" t="s">
        <v>8445</v>
      </c>
      <c r="F147">
        <v>272</v>
      </c>
      <c r="G147">
        <v>23</v>
      </c>
      <c r="H147" t="s">
        <v>1166</v>
      </c>
      <c r="I147" t="s">
        <v>8446</v>
      </c>
      <c r="J147" t="s">
        <v>8447</v>
      </c>
      <c r="K147" t="s">
        <v>8448</v>
      </c>
      <c r="L147" t="s">
        <v>8449</v>
      </c>
      <c r="M147" t="s">
        <v>8444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8444</v>
      </c>
    </row>
    <row r="148" spans="1:20" x14ac:dyDescent="0.25">
      <c r="A148" t="s">
        <v>3691</v>
      </c>
      <c r="B148" t="s">
        <v>3692</v>
      </c>
      <c r="C148">
        <v>120</v>
      </c>
      <c r="D148">
        <v>3</v>
      </c>
      <c r="E148" t="s">
        <v>8450</v>
      </c>
      <c r="F148">
        <v>165</v>
      </c>
      <c r="G148">
        <v>0</v>
      </c>
      <c r="H148" t="s">
        <v>1162</v>
      </c>
      <c r="I148" t="s">
        <v>8451</v>
      </c>
      <c r="J148" t="s">
        <v>358</v>
      </c>
      <c r="K148" t="s">
        <v>23</v>
      </c>
      <c r="L148" t="s">
        <v>24</v>
      </c>
      <c r="M148" t="s">
        <v>8452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8452</v>
      </c>
    </row>
    <row r="149" spans="1:20" x14ac:dyDescent="0.25">
      <c r="A149" t="s">
        <v>3691</v>
      </c>
      <c r="B149" t="s">
        <v>3692</v>
      </c>
      <c r="C149">
        <v>120</v>
      </c>
      <c r="D149">
        <v>3</v>
      </c>
      <c r="E149" t="s">
        <v>8453</v>
      </c>
      <c r="F149">
        <v>165</v>
      </c>
      <c r="G149">
        <v>0</v>
      </c>
      <c r="H149" t="s">
        <v>1162</v>
      </c>
      <c r="I149" t="s">
        <v>8454</v>
      </c>
      <c r="J149" t="s">
        <v>1396</v>
      </c>
      <c r="K149" t="s">
        <v>23</v>
      </c>
      <c r="L149" t="s">
        <v>24</v>
      </c>
      <c r="M149" t="s">
        <v>8455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23</v>
      </c>
      <c r="T149" t="s">
        <v>8455</v>
      </c>
    </row>
    <row r="150" spans="1:20" x14ac:dyDescent="0.25">
      <c r="A150" t="s">
        <v>5153</v>
      </c>
      <c r="B150" t="s">
        <v>5154</v>
      </c>
      <c r="C150">
        <v>0</v>
      </c>
      <c r="D150">
        <v>1</v>
      </c>
      <c r="E150" t="s">
        <v>8456</v>
      </c>
      <c r="F150">
        <v>106</v>
      </c>
      <c r="G150">
        <v>6</v>
      </c>
      <c r="H150" t="s">
        <v>1162</v>
      </c>
      <c r="I150" t="s">
        <v>8457</v>
      </c>
      <c r="J150" t="s">
        <v>8458</v>
      </c>
      <c r="K150" t="s">
        <v>23</v>
      </c>
      <c r="L150" t="s">
        <v>24</v>
      </c>
      <c r="M150" t="s">
        <v>8459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8459</v>
      </c>
    </row>
    <row r="151" spans="1:20" x14ac:dyDescent="0.25">
      <c r="A151" t="s">
        <v>139</v>
      </c>
      <c r="B151" t="s">
        <v>112</v>
      </c>
      <c r="C151">
        <v>120</v>
      </c>
      <c r="D151">
        <v>1</v>
      </c>
      <c r="E151" t="s">
        <v>8456</v>
      </c>
      <c r="F151">
        <v>106</v>
      </c>
      <c r="G151">
        <v>6</v>
      </c>
      <c r="H151" t="s">
        <v>1162</v>
      </c>
      <c r="I151" t="s">
        <v>8457</v>
      </c>
      <c r="J151" t="s">
        <v>8458</v>
      </c>
      <c r="K151" t="s">
        <v>23</v>
      </c>
      <c r="L151" t="s">
        <v>24</v>
      </c>
      <c r="M151" t="s">
        <v>8459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8459</v>
      </c>
    </row>
    <row r="152" spans="1:20" x14ac:dyDescent="0.25">
      <c r="A152" t="s">
        <v>5153</v>
      </c>
      <c r="B152" t="s">
        <v>5154</v>
      </c>
      <c r="C152">
        <v>0</v>
      </c>
      <c r="D152">
        <v>1</v>
      </c>
      <c r="E152" t="s">
        <v>8460</v>
      </c>
      <c r="F152">
        <v>310</v>
      </c>
      <c r="G152">
        <v>0</v>
      </c>
      <c r="H152" t="s">
        <v>1162</v>
      </c>
      <c r="I152" t="s">
        <v>8461</v>
      </c>
      <c r="J152" t="s">
        <v>317</v>
      </c>
      <c r="K152" t="s">
        <v>23</v>
      </c>
      <c r="L152" t="s">
        <v>24</v>
      </c>
      <c r="M152" t="s">
        <v>8462</v>
      </c>
      <c r="N152" t="s">
        <v>23</v>
      </c>
      <c r="O152" t="s">
        <v>32</v>
      </c>
      <c r="P152" t="s">
        <v>26</v>
      </c>
      <c r="Q152" t="s">
        <v>33</v>
      </c>
      <c r="R152" t="s">
        <v>24</v>
      </c>
      <c r="S152" t="s">
        <v>23</v>
      </c>
      <c r="T152" t="s">
        <v>8462</v>
      </c>
    </row>
    <row r="153" spans="1:20" x14ac:dyDescent="0.25">
      <c r="A153" t="s">
        <v>139</v>
      </c>
      <c r="B153" t="s">
        <v>112</v>
      </c>
      <c r="C153">
        <v>120</v>
      </c>
      <c r="D153">
        <v>1</v>
      </c>
      <c r="E153" t="s">
        <v>8460</v>
      </c>
      <c r="F153">
        <v>310</v>
      </c>
      <c r="G153">
        <v>0</v>
      </c>
      <c r="H153" t="s">
        <v>1162</v>
      </c>
      <c r="I153" t="s">
        <v>8461</v>
      </c>
      <c r="J153" t="s">
        <v>317</v>
      </c>
      <c r="K153" t="s">
        <v>23</v>
      </c>
      <c r="L153" t="s">
        <v>24</v>
      </c>
      <c r="M153" t="s">
        <v>8462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23</v>
      </c>
      <c r="T153" t="s">
        <v>8462</v>
      </c>
    </row>
    <row r="154" spans="1:20" x14ac:dyDescent="0.25">
      <c r="A154" t="s">
        <v>5153</v>
      </c>
      <c r="B154" t="s">
        <v>5154</v>
      </c>
      <c r="C154">
        <v>0</v>
      </c>
      <c r="D154">
        <v>1</v>
      </c>
      <c r="E154" t="s">
        <v>8460</v>
      </c>
      <c r="F154">
        <v>310</v>
      </c>
      <c r="G154">
        <v>0</v>
      </c>
      <c r="H154" t="s">
        <v>1162</v>
      </c>
      <c r="I154" t="s">
        <v>8461</v>
      </c>
      <c r="J154" t="s">
        <v>317</v>
      </c>
      <c r="K154" t="s">
        <v>23</v>
      </c>
      <c r="L154" t="s">
        <v>24</v>
      </c>
      <c r="M154" t="s">
        <v>8462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23</v>
      </c>
      <c r="T154" t="s">
        <v>8462</v>
      </c>
    </row>
    <row r="155" spans="1:20" x14ac:dyDescent="0.25">
      <c r="A155" t="s">
        <v>46</v>
      </c>
      <c r="B155" t="s">
        <v>56</v>
      </c>
      <c r="C155">
        <v>120</v>
      </c>
      <c r="D155">
        <v>1</v>
      </c>
      <c r="E155" t="s">
        <v>8460</v>
      </c>
      <c r="F155">
        <v>310</v>
      </c>
      <c r="G155">
        <v>0</v>
      </c>
      <c r="H155" t="s">
        <v>1162</v>
      </c>
      <c r="I155" t="s">
        <v>8461</v>
      </c>
      <c r="J155" t="s">
        <v>317</v>
      </c>
      <c r="K155" t="s">
        <v>23</v>
      </c>
      <c r="L155" t="s">
        <v>24</v>
      </c>
      <c r="M155" t="s">
        <v>8462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23</v>
      </c>
      <c r="T155" t="s">
        <v>8462</v>
      </c>
    </row>
    <row r="156" spans="1:20" x14ac:dyDescent="0.25">
      <c r="A156" t="s">
        <v>3691</v>
      </c>
      <c r="B156" t="s">
        <v>3692</v>
      </c>
      <c r="C156">
        <v>120</v>
      </c>
      <c r="D156">
        <v>2</v>
      </c>
      <c r="E156" t="s">
        <v>8460</v>
      </c>
      <c r="F156">
        <v>310</v>
      </c>
      <c r="G156">
        <v>0</v>
      </c>
      <c r="H156" t="s">
        <v>1162</v>
      </c>
      <c r="I156" t="s">
        <v>8461</v>
      </c>
      <c r="J156" t="s">
        <v>317</v>
      </c>
      <c r="K156" t="s">
        <v>23</v>
      </c>
      <c r="L156" t="s">
        <v>24</v>
      </c>
      <c r="M156" t="s">
        <v>8462</v>
      </c>
      <c r="N156" t="s">
        <v>23</v>
      </c>
      <c r="O156" t="s">
        <v>32</v>
      </c>
      <c r="P156" t="s">
        <v>26</v>
      </c>
      <c r="Q156" t="s">
        <v>33</v>
      </c>
      <c r="R156" t="s">
        <v>24</v>
      </c>
      <c r="S156" t="s">
        <v>23</v>
      </c>
      <c r="T156" t="s">
        <v>8462</v>
      </c>
    </row>
    <row r="157" spans="1:20" x14ac:dyDescent="0.25">
      <c r="A157" t="s">
        <v>3691</v>
      </c>
      <c r="B157" t="s">
        <v>3692</v>
      </c>
      <c r="C157">
        <v>120</v>
      </c>
      <c r="D157">
        <v>3</v>
      </c>
      <c r="E157" t="s">
        <v>8463</v>
      </c>
      <c r="F157">
        <v>165</v>
      </c>
      <c r="G157">
        <v>0</v>
      </c>
      <c r="H157" t="s">
        <v>1162</v>
      </c>
      <c r="I157" t="s">
        <v>8464</v>
      </c>
      <c r="J157" t="s">
        <v>329</v>
      </c>
      <c r="K157" t="s">
        <v>23</v>
      </c>
      <c r="L157" t="s">
        <v>24</v>
      </c>
      <c r="M157" t="s">
        <v>8465</v>
      </c>
      <c r="N157" t="s">
        <v>23</v>
      </c>
      <c r="O157" t="s">
        <v>307</v>
      </c>
      <c r="P157" t="s">
        <v>26</v>
      </c>
      <c r="Q157" t="s">
        <v>27</v>
      </c>
      <c r="R157" t="s">
        <v>8466</v>
      </c>
      <c r="S157" t="s">
        <v>23</v>
      </c>
      <c r="T157" t="s">
        <v>8465</v>
      </c>
    </row>
    <row r="158" spans="1:20" x14ac:dyDescent="0.25">
      <c r="A158" t="s">
        <v>3691</v>
      </c>
      <c r="B158" t="s">
        <v>3692</v>
      </c>
      <c r="C158">
        <v>120</v>
      </c>
      <c r="D158">
        <v>2</v>
      </c>
      <c r="E158" t="s">
        <v>8467</v>
      </c>
      <c r="F158">
        <v>116</v>
      </c>
      <c r="G158">
        <v>6</v>
      </c>
      <c r="H158" t="s">
        <v>1162</v>
      </c>
      <c r="I158" t="s">
        <v>8468</v>
      </c>
      <c r="J158" t="s">
        <v>309</v>
      </c>
      <c r="K158" t="s">
        <v>23</v>
      </c>
      <c r="L158" t="s">
        <v>24</v>
      </c>
      <c r="M158" t="s">
        <v>8469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8469</v>
      </c>
    </row>
    <row r="159" spans="1:20" x14ac:dyDescent="0.25">
      <c r="A159" t="s">
        <v>3691</v>
      </c>
      <c r="B159" t="s">
        <v>3692</v>
      </c>
      <c r="C159">
        <v>120</v>
      </c>
      <c r="D159">
        <v>3</v>
      </c>
      <c r="E159" t="s">
        <v>8470</v>
      </c>
      <c r="F159">
        <v>165</v>
      </c>
      <c r="G159">
        <v>0</v>
      </c>
      <c r="H159" t="s">
        <v>1162</v>
      </c>
      <c r="I159" t="s">
        <v>8471</v>
      </c>
      <c r="J159" t="s">
        <v>309</v>
      </c>
      <c r="K159" t="s">
        <v>23</v>
      </c>
      <c r="L159" t="s">
        <v>24</v>
      </c>
      <c r="M159" t="s">
        <v>8472</v>
      </c>
      <c r="N159" t="s">
        <v>23</v>
      </c>
      <c r="O159" t="s">
        <v>32</v>
      </c>
      <c r="P159" t="s">
        <v>26</v>
      </c>
      <c r="Q159" t="s">
        <v>33</v>
      </c>
      <c r="R159" t="s">
        <v>24</v>
      </c>
      <c r="S159" t="s">
        <v>23</v>
      </c>
      <c r="T159" t="s">
        <v>8472</v>
      </c>
    </row>
    <row r="160" spans="1:20" x14ac:dyDescent="0.25">
      <c r="A160" t="s">
        <v>3691</v>
      </c>
      <c r="B160" t="s">
        <v>3692</v>
      </c>
      <c r="C160">
        <v>120</v>
      </c>
      <c r="D160">
        <v>3</v>
      </c>
      <c r="E160" t="s">
        <v>8473</v>
      </c>
      <c r="F160">
        <v>165</v>
      </c>
      <c r="G160">
        <v>0</v>
      </c>
      <c r="H160" t="s">
        <v>1162</v>
      </c>
      <c r="I160" t="s">
        <v>8474</v>
      </c>
      <c r="J160" t="s">
        <v>318</v>
      </c>
      <c r="K160" t="s">
        <v>23</v>
      </c>
      <c r="L160" t="s">
        <v>24</v>
      </c>
      <c r="M160" t="s">
        <v>8475</v>
      </c>
      <c r="N160" t="s">
        <v>23</v>
      </c>
      <c r="O160" t="s">
        <v>32</v>
      </c>
      <c r="P160" t="s">
        <v>26</v>
      </c>
      <c r="Q160" t="s">
        <v>33</v>
      </c>
      <c r="R160" t="s">
        <v>24</v>
      </c>
      <c r="S160" t="s">
        <v>23</v>
      </c>
      <c r="T160" t="s">
        <v>8475</v>
      </c>
    </row>
    <row r="161" spans="1:20" x14ac:dyDescent="0.25">
      <c r="A161" t="s">
        <v>3691</v>
      </c>
      <c r="B161" t="s">
        <v>3692</v>
      </c>
      <c r="C161">
        <v>120</v>
      </c>
      <c r="D161">
        <v>3</v>
      </c>
      <c r="E161" t="s">
        <v>8476</v>
      </c>
      <c r="F161">
        <v>165</v>
      </c>
      <c r="G161">
        <v>0</v>
      </c>
      <c r="H161" t="s">
        <v>1162</v>
      </c>
      <c r="I161" t="s">
        <v>8477</v>
      </c>
      <c r="J161" t="s">
        <v>323</v>
      </c>
      <c r="K161" t="s">
        <v>23</v>
      </c>
      <c r="L161" t="s">
        <v>24</v>
      </c>
      <c r="M161" t="s">
        <v>8475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8475</v>
      </c>
    </row>
    <row r="162" spans="1:20" x14ac:dyDescent="0.25">
      <c r="A162" t="s">
        <v>46</v>
      </c>
      <c r="B162" t="s">
        <v>56</v>
      </c>
      <c r="C162">
        <v>80</v>
      </c>
      <c r="D162">
        <v>1</v>
      </c>
      <c r="E162" t="s">
        <v>8478</v>
      </c>
      <c r="F162">
        <v>80</v>
      </c>
      <c r="G162">
        <v>0</v>
      </c>
      <c r="H162" t="s">
        <v>47</v>
      </c>
      <c r="I162" t="s">
        <v>1203</v>
      </c>
      <c r="J162" t="s">
        <v>8479</v>
      </c>
      <c r="K162" t="s">
        <v>1258</v>
      </c>
      <c r="L162" t="s">
        <v>1342</v>
      </c>
      <c r="M162" t="s">
        <v>8480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23</v>
      </c>
      <c r="T162" t="s">
        <v>8481</v>
      </c>
    </row>
    <row r="163" spans="1:20" x14ac:dyDescent="0.25">
      <c r="A163" t="s">
        <v>3691</v>
      </c>
      <c r="B163" t="s">
        <v>3692</v>
      </c>
      <c r="C163">
        <v>120</v>
      </c>
      <c r="D163">
        <v>3</v>
      </c>
      <c r="E163" t="s">
        <v>8482</v>
      </c>
      <c r="F163">
        <v>165</v>
      </c>
      <c r="G163">
        <v>0</v>
      </c>
      <c r="H163" t="s">
        <v>1162</v>
      </c>
      <c r="I163" t="s">
        <v>8483</v>
      </c>
      <c r="J163" t="s">
        <v>8484</v>
      </c>
      <c r="K163" t="s">
        <v>23</v>
      </c>
      <c r="L163" t="s">
        <v>24</v>
      </c>
      <c r="M163" t="s">
        <v>8485</v>
      </c>
      <c r="N163" t="s">
        <v>23</v>
      </c>
      <c r="O163" t="s">
        <v>32</v>
      </c>
      <c r="P163" t="s">
        <v>26</v>
      </c>
      <c r="Q163" t="s">
        <v>33</v>
      </c>
      <c r="R163" t="s">
        <v>24</v>
      </c>
      <c r="S163" t="s">
        <v>23</v>
      </c>
      <c r="T163" t="s">
        <v>8485</v>
      </c>
    </row>
    <row r="164" spans="1:20" x14ac:dyDescent="0.25">
      <c r="A164" t="s">
        <v>3691</v>
      </c>
      <c r="B164" t="s">
        <v>3692</v>
      </c>
      <c r="C164">
        <v>120</v>
      </c>
      <c r="D164">
        <v>4</v>
      </c>
      <c r="E164" t="s">
        <v>8486</v>
      </c>
      <c r="F164">
        <v>220</v>
      </c>
      <c r="G164">
        <v>0</v>
      </c>
      <c r="H164" t="s">
        <v>1162</v>
      </c>
      <c r="I164" t="s">
        <v>8487</v>
      </c>
      <c r="J164" t="s">
        <v>336</v>
      </c>
      <c r="K164" t="s">
        <v>23</v>
      </c>
      <c r="L164" t="s">
        <v>24</v>
      </c>
      <c r="M164" t="s">
        <v>8485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23</v>
      </c>
      <c r="T164" t="s">
        <v>8488</v>
      </c>
    </row>
    <row r="165" spans="1:20" x14ac:dyDescent="0.25">
      <c r="A165" t="s">
        <v>5153</v>
      </c>
      <c r="B165" t="s">
        <v>5154</v>
      </c>
      <c r="C165">
        <v>0</v>
      </c>
      <c r="D165">
        <v>1</v>
      </c>
      <c r="E165" t="s">
        <v>8489</v>
      </c>
      <c r="F165">
        <v>155</v>
      </c>
      <c r="G165">
        <v>0</v>
      </c>
      <c r="H165" t="s">
        <v>1162</v>
      </c>
      <c r="I165" t="s">
        <v>5418</v>
      </c>
      <c r="J165" t="s">
        <v>315</v>
      </c>
      <c r="K165" t="s">
        <v>23</v>
      </c>
      <c r="L165" t="s">
        <v>24</v>
      </c>
      <c r="M165" t="s">
        <v>8488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8488</v>
      </c>
    </row>
    <row r="166" spans="1:20" x14ac:dyDescent="0.25">
      <c r="A166" t="s">
        <v>46</v>
      </c>
      <c r="B166" t="s">
        <v>56</v>
      </c>
      <c r="C166">
        <v>120</v>
      </c>
      <c r="D166">
        <v>1</v>
      </c>
      <c r="E166" t="s">
        <v>8489</v>
      </c>
      <c r="F166">
        <v>155</v>
      </c>
      <c r="G166">
        <v>0</v>
      </c>
      <c r="H166" t="s">
        <v>1162</v>
      </c>
      <c r="I166" t="s">
        <v>5418</v>
      </c>
      <c r="J166" t="s">
        <v>315</v>
      </c>
      <c r="K166" t="s">
        <v>23</v>
      </c>
      <c r="L166" t="s">
        <v>24</v>
      </c>
      <c r="M166" t="s">
        <v>8488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23</v>
      </c>
      <c r="T166" t="s">
        <v>8488</v>
      </c>
    </row>
    <row r="167" spans="1:20" x14ac:dyDescent="0.25">
      <c r="A167" t="s">
        <v>3691</v>
      </c>
      <c r="B167" t="s">
        <v>3692</v>
      </c>
      <c r="C167">
        <v>120</v>
      </c>
      <c r="D167">
        <v>1</v>
      </c>
      <c r="E167" t="s">
        <v>8489</v>
      </c>
      <c r="F167">
        <v>155</v>
      </c>
      <c r="G167">
        <v>0</v>
      </c>
      <c r="H167" t="s">
        <v>1162</v>
      </c>
      <c r="I167" t="s">
        <v>5418</v>
      </c>
      <c r="J167" t="s">
        <v>315</v>
      </c>
      <c r="K167" t="s">
        <v>23</v>
      </c>
      <c r="L167" t="s">
        <v>24</v>
      </c>
      <c r="M167" t="s">
        <v>8488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8488</v>
      </c>
    </row>
    <row r="168" spans="1:20" x14ac:dyDescent="0.25">
      <c r="A168" t="s">
        <v>3691</v>
      </c>
      <c r="B168" t="s">
        <v>3692</v>
      </c>
      <c r="C168">
        <v>120</v>
      </c>
      <c r="D168">
        <v>4</v>
      </c>
      <c r="E168" t="s">
        <v>8490</v>
      </c>
      <c r="F168">
        <v>220</v>
      </c>
      <c r="G168">
        <v>0</v>
      </c>
      <c r="H168" t="s">
        <v>1162</v>
      </c>
      <c r="I168" t="s">
        <v>8477</v>
      </c>
      <c r="J168" t="s">
        <v>1169</v>
      </c>
      <c r="K168" t="s">
        <v>23</v>
      </c>
      <c r="L168" t="s">
        <v>24</v>
      </c>
      <c r="M168" t="s">
        <v>8491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23</v>
      </c>
      <c r="T168" t="s">
        <v>8491</v>
      </c>
    </row>
    <row r="169" spans="1:20" x14ac:dyDescent="0.25">
      <c r="A169" t="s">
        <v>3691</v>
      </c>
      <c r="B169" t="s">
        <v>3692</v>
      </c>
      <c r="C169">
        <v>120</v>
      </c>
      <c r="D169">
        <v>3</v>
      </c>
      <c r="E169" t="s">
        <v>8492</v>
      </c>
      <c r="F169">
        <v>165</v>
      </c>
      <c r="G169">
        <v>0</v>
      </c>
      <c r="H169" t="s">
        <v>1162</v>
      </c>
      <c r="I169" t="s">
        <v>8493</v>
      </c>
      <c r="J169" t="s">
        <v>313</v>
      </c>
      <c r="K169" t="s">
        <v>23</v>
      </c>
      <c r="L169" t="s">
        <v>24</v>
      </c>
      <c r="M169" t="s">
        <v>8491</v>
      </c>
      <c r="N169" t="s">
        <v>23</v>
      </c>
      <c r="O169" t="s">
        <v>307</v>
      </c>
      <c r="P169" t="s">
        <v>26</v>
      </c>
      <c r="Q169" t="s">
        <v>27</v>
      </c>
      <c r="R169" t="s">
        <v>8494</v>
      </c>
      <c r="S169" t="s">
        <v>23</v>
      </c>
      <c r="T169" t="s">
        <v>8491</v>
      </c>
    </row>
    <row r="170" spans="1:20" x14ac:dyDescent="0.25">
      <c r="A170" t="s">
        <v>3653</v>
      </c>
      <c r="B170" t="s">
        <v>158</v>
      </c>
      <c r="C170">
        <v>75</v>
      </c>
      <c r="D170">
        <v>2</v>
      </c>
      <c r="E170" t="s">
        <v>8495</v>
      </c>
      <c r="F170">
        <v>246</v>
      </c>
      <c r="G170">
        <v>96</v>
      </c>
      <c r="H170" t="s">
        <v>47</v>
      </c>
      <c r="I170" t="s">
        <v>8496</v>
      </c>
      <c r="J170" t="s">
        <v>8497</v>
      </c>
      <c r="K170" t="s">
        <v>8498</v>
      </c>
      <c r="L170" t="s">
        <v>8499</v>
      </c>
      <c r="M170" t="s">
        <v>8500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23</v>
      </c>
      <c r="T170" t="s">
        <v>8500</v>
      </c>
    </row>
    <row r="171" spans="1:20" x14ac:dyDescent="0.25">
      <c r="A171" t="s">
        <v>5153</v>
      </c>
      <c r="B171" t="s">
        <v>5154</v>
      </c>
      <c r="C171">
        <v>0</v>
      </c>
      <c r="D171">
        <v>1</v>
      </c>
      <c r="E171" t="s">
        <v>8501</v>
      </c>
      <c r="F171">
        <v>100</v>
      </c>
      <c r="G171">
        <v>0</v>
      </c>
      <c r="H171" t="s">
        <v>1162</v>
      </c>
      <c r="I171" t="s">
        <v>8502</v>
      </c>
      <c r="J171" t="s">
        <v>335</v>
      </c>
      <c r="K171" t="s">
        <v>23</v>
      </c>
      <c r="L171" t="s">
        <v>24</v>
      </c>
      <c r="M171" t="s">
        <v>8503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23</v>
      </c>
      <c r="T171" t="s">
        <v>8503</v>
      </c>
    </row>
    <row r="172" spans="1:20" x14ac:dyDescent="0.25">
      <c r="A172" t="s">
        <v>139</v>
      </c>
      <c r="B172" t="s">
        <v>112</v>
      </c>
      <c r="C172">
        <v>120</v>
      </c>
      <c r="D172">
        <v>1</v>
      </c>
      <c r="E172" t="s">
        <v>8501</v>
      </c>
      <c r="F172">
        <v>100</v>
      </c>
      <c r="G172">
        <v>0</v>
      </c>
      <c r="H172" t="s">
        <v>1162</v>
      </c>
      <c r="I172" t="s">
        <v>8502</v>
      </c>
      <c r="J172" t="s">
        <v>335</v>
      </c>
      <c r="K172" t="s">
        <v>23</v>
      </c>
      <c r="L172" t="s">
        <v>24</v>
      </c>
      <c r="M172" t="s">
        <v>8503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23</v>
      </c>
      <c r="T172" t="s">
        <v>8503</v>
      </c>
    </row>
    <row r="173" spans="1:20" x14ac:dyDescent="0.25">
      <c r="A173" t="s">
        <v>5153</v>
      </c>
      <c r="B173" t="s">
        <v>5154</v>
      </c>
      <c r="C173">
        <v>0</v>
      </c>
      <c r="D173">
        <v>1</v>
      </c>
      <c r="E173" t="s">
        <v>8504</v>
      </c>
      <c r="F173">
        <v>180</v>
      </c>
      <c r="G173">
        <v>0</v>
      </c>
      <c r="H173" t="s">
        <v>1162</v>
      </c>
      <c r="I173" t="s">
        <v>8477</v>
      </c>
      <c r="J173" t="s">
        <v>323</v>
      </c>
      <c r="K173" t="s">
        <v>23</v>
      </c>
      <c r="L173" t="s">
        <v>24</v>
      </c>
      <c r="M173" t="s">
        <v>8505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23</v>
      </c>
      <c r="T173" t="s">
        <v>8503</v>
      </c>
    </row>
    <row r="174" spans="1:20" x14ac:dyDescent="0.25">
      <c r="A174" t="s">
        <v>46</v>
      </c>
      <c r="B174" t="s">
        <v>56</v>
      </c>
      <c r="C174">
        <v>120</v>
      </c>
      <c r="D174">
        <v>1</v>
      </c>
      <c r="E174" t="s">
        <v>8504</v>
      </c>
      <c r="F174">
        <v>180</v>
      </c>
      <c r="G174">
        <v>0</v>
      </c>
      <c r="H174" t="s">
        <v>1162</v>
      </c>
      <c r="I174" t="s">
        <v>8477</v>
      </c>
      <c r="J174" t="s">
        <v>323</v>
      </c>
      <c r="K174" t="s">
        <v>23</v>
      </c>
      <c r="L174" t="s">
        <v>24</v>
      </c>
      <c r="M174" t="s">
        <v>8505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23</v>
      </c>
      <c r="T174" t="s">
        <v>8503</v>
      </c>
    </row>
    <row r="175" spans="1:20" x14ac:dyDescent="0.25">
      <c r="A175" t="s">
        <v>3691</v>
      </c>
      <c r="B175" t="s">
        <v>3692</v>
      </c>
      <c r="C175">
        <v>120</v>
      </c>
      <c r="D175">
        <v>1</v>
      </c>
      <c r="E175" t="s">
        <v>8504</v>
      </c>
      <c r="F175">
        <v>180</v>
      </c>
      <c r="G175">
        <v>0</v>
      </c>
      <c r="H175" t="s">
        <v>1162</v>
      </c>
      <c r="I175" t="s">
        <v>8477</v>
      </c>
      <c r="J175" t="s">
        <v>323</v>
      </c>
      <c r="K175" t="s">
        <v>23</v>
      </c>
      <c r="L175" t="s">
        <v>24</v>
      </c>
      <c r="M175" t="s">
        <v>8505</v>
      </c>
      <c r="N175" t="s">
        <v>23</v>
      </c>
      <c r="O175" t="s">
        <v>32</v>
      </c>
      <c r="P175" t="s">
        <v>26</v>
      </c>
      <c r="Q175" t="s">
        <v>33</v>
      </c>
      <c r="R175" t="s">
        <v>24</v>
      </c>
      <c r="S175" t="s">
        <v>23</v>
      </c>
      <c r="T175" t="s">
        <v>8503</v>
      </c>
    </row>
    <row r="176" spans="1:20" x14ac:dyDescent="0.25">
      <c r="A176" t="s">
        <v>5153</v>
      </c>
      <c r="B176" t="s">
        <v>5154</v>
      </c>
      <c r="C176">
        <v>0</v>
      </c>
      <c r="D176">
        <v>1</v>
      </c>
      <c r="E176" t="s">
        <v>8506</v>
      </c>
      <c r="F176">
        <v>100</v>
      </c>
      <c r="G176">
        <v>0</v>
      </c>
      <c r="H176" t="s">
        <v>1162</v>
      </c>
      <c r="I176" t="s">
        <v>8507</v>
      </c>
      <c r="J176" t="s">
        <v>332</v>
      </c>
      <c r="K176" t="s">
        <v>23</v>
      </c>
      <c r="L176" t="s">
        <v>24</v>
      </c>
      <c r="M176" t="s">
        <v>8508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23</v>
      </c>
      <c r="T176" t="s">
        <v>8509</v>
      </c>
    </row>
    <row r="177" spans="1:20" x14ac:dyDescent="0.25">
      <c r="A177" t="s">
        <v>46</v>
      </c>
      <c r="B177" t="s">
        <v>56</v>
      </c>
      <c r="C177">
        <v>120</v>
      </c>
      <c r="D177">
        <v>1</v>
      </c>
      <c r="E177" t="s">
        <v>8506</v>
      </c>
      <c r="F177">
        <v>100</v>
      </c>
      <c r="G177">
        <v>0</v>
      </c>
      <c r="H177" t="s">
        <v>1162</v>
      </c>
      <c r="I177" t="s">
        <v>8507</v>
      </c>
      <c r="J177" t="s">
        <v>332</v>
      </c>
      <c r="K177" t="s">
        <v>23</v>
      </c>
      <c r="L177" t="s">
        <v>24</v>
      </c>
      <c r="M177" t="s">
        <v>8508</v>
      </c>
      <c r="N177" t="s">
        <v>23</v>
      </c>
      <c r="O177" t="s">
        <v>32</v>
      </c>
      <c r="P177" t="s">
        <v>26</v>
      </c>
      <c r="Q177" t="s">
        <v>33</v>
      </c>
      <c r="R177" t="s">
        <v>24</v>
      </c>
      <c r="S177" t="s">
        <v>23</v>
      </c>
      <c r="T177" t="s">
        <v>8509</v>
      </c>
    </row>
    <row r="178" spans="1:20" x14ac:dyDescent="0.25">
      <c r="A178" t="s">
        <v>5153</v>
      </c>
      <c r="B178" t="s">
        <v>5154</v>
      </c>
      <c r="C178">
        <v>0</v>
      </c>
      <c r="D178">
        <v>2</v>
      </c>
      <c r="E178" t="s">
        <v>8510</v>
      </c>
      <c r="F178">
        <v>200</v>
      </c>
      <c r="G178">
        <v>0</v>
      </c>
      <c r="H178" t="s">
        <v>1162</v>
      </c>
      <c r="I178" t="s">
        <v>8511</v>
      </c>
      <c r="J178" t="s">
        <v>314</v>
      </c>
      <c r="K178" t="s">
        <v>23</v>
      </c>
      <c r="L178" t="s">
        <v>24</v>
      </c>
      <c r="M178" t="s">
        <v>8512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8512</v>
      </c>
    </row>
    <row r="179" spans="1:20" x14ac:dyDescent="0.25">
      <c r="A179" t="s">
        <v>46</v>
      </c>
      <c r="B179" t="s">
        <v>56</v>
      </c>
      <c r="C179">
        <v>120</v>
      </c>
      <c r="D179">
        <v>2</v>
      </c>
      <c r="E179" t="s">
        <v>8510</v>
      </c>
      <c r="F179">
        <v>200</v>
      </c>
      <c r="G179">
        <v>0</v>
      </c>
      <c r="H179" t="s">
        <v>1162</v>
      </c>
      <c r="I179" t="s">
        <v>8511</v>
      </c>
      <c r="J179" t="s">
        <v>314</v>
      </c>
      <c r="K179" t="s">
        <v>23</v>
      </c>
      <c r="L179" t="s">
        <v>24</v>
      </c>
      <c r="M179" t="s">
        <v>8512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8512</v>
      </c>
    </row>
    <row r="180" spans="1:20" x14ac:dyDescent="0.25">
      <c r="A180" t="s">
        <v>5153</v>
      </c>
      <c r="B180" t="s">
        <v>5154</v>
      </c>
      <c r="C180">
        <v>0</v>
      </c>
      <c r="D180">
        <v>1</v>
      </c>
      <c r="E180" t="s">
        <v>8513</v>
      </c>
      <c r="F180">
        <v>106</v>
      </c>
      <c r="G180">
        <v>6</v>
      </c>
      <c r="H180" t="s">
        <v>1162</v>
      </c>
      <c r="I180" t="s">
        <v>8514</v>
      </c>
      <c r="J180" t="s">
        <v>1253</v>
      </c>
      <c r="K180" t="s">
        <v>23</v>
      </c>
      <c r="L180" t="s">
        <v>24</v>
      </c>
      <c r="M180" t="s">
        <v>8515</v>
      </c>
      <c r="N180" t="s">
        <v>23</v>
      </c>
      <c r="O180" t="s">
        <v>32</v>
      </c>
      <c r="P180" t="s">
        <v>26</v>
      </c>
      <c r="Q180" t="s">
        <v>33</v>
      </c>
      <c r="R180" t="s">
        <v>24</v>
      </c>
      <c r="S180" t="s">
        <v>23</v>
      </c>
      <c r="T180" t="s">
        <v>8515</v>
      </c>
    </row>
    <row r="181" spans="1:20" x14ac:dyDescent="0.25">
      <c r="A181" t="s">
        <v>46</v>
      </c>
      <c r="B181" t="s">
        <v>56</v>
      </c>
      <c r="C181">
        <v>120</v>
      </c>
      <c r="D181">
        <v>1</v>
      </c>
      <c r="E181" t="s">
        <v>8513</v>
      </c>
      <c r="F181">
        <v>106</v>
      </c>
      <c r="G181">
        <v>6</v>
      </c>
      <c r="H181" t="s">
        <v>1162</v>
      </c>
      <c r="I181" t="s">
        <v>8514</v>
      </c>
      <c r="J181" t="s">
        <v>1253</v>
      </c>
      <c r="K181" t="s">
        <v>23</v>
      </c>
      <c r="L181" t="s">
        <v>24</v>
      </c>
      <c r="M181" t="s">
        <v>8515</v>
      </c>
      <c r="N181" t="s">
        <v>23</v>
      </c>
      <c r="O181" t="s">
        <v>32</v>
      </c>
      <c r="P181" t="s">
        <v>26</v>
      </c>
      <c r="Q181" t="s">
        <v>33</v>
      </c>
      <c r="R181" t="s">
        <v>24</v>
      </c>
      <c r="S181" t="s">
        <v>23</v>
      </c>
      <c r="T181" t="s">
        <v>8515</v>
      </c>
    </row>
    <row r="182" spans="1:20" x14ac:dyDescent="0.25">
      <c r="A182" t="s">
        <v>5153</v>
      </c>
      <c r="B182" t="s">
        <v>5154</v>
      </c>
      <c r="C182">
        <v>0</v>
      </c>
      <c r="D182">
        <v>1</v>
      </c>
      <c r="E182" t="s">
        <v>8516</v>
      </c>
      <c r="F182">
        <v>200</v>
      </c>
      <c r="G182">
        <v>0</v>
      </c>
      <c r="H182" t="s">
        <v>1162</v>
      </c>
      <c r="I182" t="s">
        <v>8517</v>
      </c>
      <c r="J182" t="s">
        <v>1176</v>
      </c>
      <c r="K182" t="s">
        <v>23</v>
      </c>
      <c r="L182" t="s">
        <v>24</v>
      </c>
      <c r="M182" t="s">
        <v>8515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23</v>
      </c>
      <c r="T182" t="s">
        <v>8515</v>
      </c>
    </row>
    <row r="183" spans="1:20" x14ac:dyDescent="0.25">
      <c r="A183" t="s">
        <v>850</v>
      </c>
      <c r="B183" t="s">
        <v>851</v>
      </c>
      <c r="C183">
        <v>120</v>
      </c>
      <c r="D183">
        <v>1</v>
      </c>
      <c r="E183" t="s">
        <v>8516</v>
      </c>
      <c r="F183">
        <v>200</v>
      </c>
      <c r="G183">
        <v>0</v>
      </c>
      <c r="H183" t="s">
        <v>1162</v>
      </c>
      <c r="I183" t="s">
        <v>8517</v>
      </c>
      <c r="J183" t="s">
        <v>1176</v>
      </c>
      <c r="K183" t="s">
        <v>23</v>
      </c>
      <c r="L183" t="s">
        <v>24</v>
      </c>
      <c r="M183" t="s">
        <v>8515</v>
      </c>
      <c r="N183" t="s">
        <v>23</v>
      </c>
      <c r="O183" t="s">
        <v>32</v>
      </c>
      <c r="P183" t="s">
        <v>26</v>
      </c>
      <c r="Q183" t="s">
        <v>33</v>
      </c>
      <c r="R183" t="s">
        <v>24</v>
      </c>
      <c r="S183" t="s">
        <v>23</v>
      </c>
      <c r="T183" t="s">
        <v>8515</v>
      </c>
    </row>
    <row r="184" spans="1:20" x14ac:dyDescent="0.25">
      <c r="A184" t="s">
        <v>5153</v>
      </c>
      <c r="B184" t="s">
        <v>5154</v>
      </c>
      <c r="C184">
        <v>0</v>
      </c>
      <c r="D184">
        <v>1</v>
      </c>
      <c r="E184" t="s">
        <v>8516</v>
      </c>
      <c r="F184">
        <v>200</v>
      </c>
      <c r="G184">
        <v>0</v>
      </c>
      <c r="H184" t="s">
        <v>1162</v>
      </c>
      <c r="I184" t="s">
        <v>8517</v>
      </c>
      <c r="J184" t="s">
        <v>1176</v>
      </c>
      <c r="K184" t="s">
        <v>23</v>
      </c>
      <c r="L184" t="s">
        <v>24</v>
      </c>
      <c r="M184" t="s">
        <v>8515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23</v>
      </c>
      <c r="T184" t="s">
        <v>8515</v>
      </c>
    </row>
    <row r="185" spans="1:20" x14ac:dyDescent="0.25">
      <c r="A185" t="s">
        <v>139</v>
      </c>
      <c r="B185" t="s">
        <v>112</v>
      </c>
      <c r="C185">
        <v>120</v>
      </c>
      <c r="D185">
        <v>1</v>
      </c>
      <c r="E185" t="s">
        <v>8516</v>
      </c>
      <c r="F185">
        <v>200</v>
      </c>
      <c r="G185">
        <v>0</v>
      </c>
      <c r="H185" t="s">
        <v>1162</v>
      </c>
      <c r="I185" t="s">
        <v>8517</v>
      </c>
      <c r="J185" t="s">
        <v>1176</v>
      </c>
      <c r="K185" t="s">
        <v>23</v>
      </c>
      <c r="L185" t="s">
        <v>24</v>
      </c>
      <c r="M185" t="s">
        <v>8515</v>
      </c>
      <c r="N185" t="s">
        <v>23</v>
      </c>
      <c r="O185" t="s">
        <v>32</v>
      </c>
      <c r="P185" t="s">
        <v>26</v>
      </c>
      <c r="Q185" t="s">
        <v>33</v>
      </c>
      <c r="R185" t="s">
        <v>24</v>
      </c>
      <c r="S185" t="s">
        <v>23</v>
      </c>
      <c r="T185" t="s">
        <v>8515</v>
      </c>
    </row>
    <row r="186" spans="1:20" x14ac:dyDescent="0.25">
      <c r="A186" t="s">
        <v>3691</v>
      </c>
      <c r="B186" t="s">
        <v>3692</v>
      </c>
      <c r="C186">
        <v>120</v>
      </c>
      <c r="D186">
        <v>4</v>
      </c>
      <c r="E186" t="s">
        <v>8518</v>
      </c>
      <c r="F186">
        <v>320</v>
      </c>
      <c r="G186">
        <v>0</v>
      </c>
      <c r="H186" t="s">
        <v>1162</v>
      </c>
      <c r="I186" t="s">
        <v>8519</v>
      </c>
      <c r="J186" t="s">
        <v>303</v>
      </c>
      <c r="K186" t="s">
        <v>23</v>
      </c>
      <c r="L186" t="s">
        <v>24</v>
      </c>
      <c r="M186" t="s">
        <v>8520</v>
      </c>
      <c r="N186" t="s">
        <v>23</v>
      </c>
      <c r="O186" t="s">
        <v>307</v>
      </c>
      <c r="P186" t="s">
        <v>26</v>
      </c>
      <c r="Q186" t="s">
        <v>27</v>
      </c>
      <c r="R186" t="s">
        <v>8521</v>
      </c>
      <c r="S186" t="s">
        <v>8522</v>
      </c>
      <c r="T186" t="s">
        <v>8520</v>
      </c>
    </row>
    <row r="187" spans="1:20" x14ac:dyDescent="0.25">
      <c r="A187" t="s">
        <v>3691</v>
      </c>
      <c r="B187" t="s">
        <v>3692</v>
      </c>
      <c r="C187">
        <v>120</v>
      </c>
      <c r="D187">
        <v>3</v>
      </c>
      <c r="E187" t="s">
        <v>8523</v>
      </c>
      <c r="F187">
        <v>240</v>
      </c>
      <c r="G187">
        <v>0</v>
      </c>
      <c r="H187" t="s">
        <v>1162</v>
      </c>
      <c r="I187" t="s">
        <v>7757</v>
      </c>
      <c r="J187" t="s">
        <v>337</v>
      </c>
      <c r="K187" t="s">
        <v>23</v>
      </c>
      <c r="L187" t="s">
        <v>24</v>
      </c>
      <c r="M187" t="s">
        <v>8524</v>
      </c>
      <c r="N187" t="s">
        <v>23</v>
      </c>
      <c r="O187" t="s">
        <v>307</v>
      </c>
      <c r="P187" t="s">
        <v>26</v>
      </c>
      <c r="Q187" t="s">
        <v>27</v>
      </c>
      <c r="R187" t="s">
        <v>8525</v>
      </c>
      <c r="S187" t="s">
        <v>8526</v>
      </c>
      <c r="T187" t="s">
        <v>8527</v>
      </c>
    </row>
    <row r="188" spans="1:20" x14ac:dyDescent="0.25">
      <c r="A188" t="s">
        <v>46</v>
      </c>
      <c r="B188" t="s">
        <v>56</v>
      </c>
      <c r="C188">
        <v>66.333333333333329</v>
      </c>
      <c r="D188">
        <v>6</v>
      </c>
      <c r="E188" t="s">
        <v>8528</v>
      </c>
      <c r="F188">
        <v>508</v>
      </c>
      <c r="G188">
        <v>48</v>
      </c>
      <c r="H188" t="s">
        <v>47</v>
      </c>
      <c r="I188" t="s">
        <v>4067</v>
      </c>
      <c r="J188" t="s">
        <v>4068</v>
      </c>
      <c r="K188" t="s">
        <v>4069</v>
      </c>
      <c r="L188" t="s">
        <v>1172</v>
      </c>
      <c r="M188" t="s">
        <v>8529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8530</v>
      </c>
      <c r="T188" t="s">
        <v>8529</v>
      </c>
    </row>
    <row r="189" spans="1:20" x14ac:dyDescent="0.25">
      <c r="A189" t="s">
        <v>3691</v>
      </c>
      <c r="B189" t="s">
        <v>3692</v>
      </c>
      <c r="C189">
        <v>120</v>
      </c>
      <c r="D189">
        <v>1</v>
      </c>
      <c r="E189" t="s">
        <v>8531</v>
      </c>
      <c r="F189">
        <v>86</v>
      </c>
      <c r="G189">
        <v>6</v>
      </c>
      <c r="H189" t="s">
        <v>1162</v>
      </c>
      <c r="I189" t="s">
        <v>8532</v>
      </c>
      <c r="J189" t="s">
        <v>356</v>
      </c>
      <c r="K189" t="s">
        <v>23</v>
      </c>
      <c r="L189" t="s">
        <v>24</v>
      </c>
      <c r="M189" t="s">
        <v>8533</v>
      </c>
      <c r="N189" t="s">
        <v>23</v>
      </c>
      <c r="O189" t="s">
        <v>307</v>
      </c>
      <c r="P189" t="s">
        <v>26</v>
      </c>
      <c r="Q189" t="s">
        <v>27</v>
      </c>
      <c r="R189" t="s">
        <v>8534</v>
      </c>
      <c r="S189" t="s">
        <v>8535</v>
      </c>
      <c r="T189" t="s">
        <v>8533</v>
      </c>
    </row>
    <row r="190" spans="1:20" x14ac:dyDescent="0.25">
      <c r="A190" t="s">
        <v>3691</v>
      </c>
      <c r="B190" t="s">
        <v>3692</v>
      </c>
      <c r="C190">
        <v>120</v>
      </c>
      <c r="D190">
        <v>3</v>
      </c>
      <c r="E190" t="s">
        <v>8536</v>
      </c>
      <c r="F190">
        <v>171</v>
      </c>
      <c r="G190">
        <v>6</v>
      </c>
      <c r="H190" t="s">
        <v>1162</v>
      </c>
      <c r="I190" t="s">
        <v>8537</v>
      </c>
      <c r="J190" t="s">
        <v>61</v>
      </c>
      <c r="K190" t="s">
        <v>23</v>
      </c>
      <c r="L190" t="s">
        <v>24</v>
      </c>
      <c r="M190" t="s">
        <v>8538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8539</v>
      </c>
      <c r="T190" t="s">
        <v>8538</v>
      </c>
    </row>
    <row r="191" spans="1:20" x14ac:dyDescent="0.25">
      <c r="A191" t="s">
        <v>3691</v>
      </c>
      <c r="B191" t="s">
        <v>3692</v>
      </c>
      <c r="C191">
        <v>120</v>
      </c>
      <c r="D191">
        <v>4</v>
      </c>
      <c r="E191" t="s">
        <v>8540</v>
      </c>
      <c r="F191">
        <v>220</v>
      </c>
      <c r="G191">
        <v>0</v>
      </c>
      <c r="H191" t="s">
        <v>1162</v>
      </c>
      <c r="I191" t="s">
        <v>6274</v>
      </c>
      <c r="J191" t="s">
        <v>311</v>
      </c>
      <c r="K191" t="s">
        <v>23</v>
      </c>
      <c r="L191" t="s">
        <v>24</v>
      </c>
      <c r="M191" t="s">
        <v>8541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8542</v>
      </c>
      <c r="T191" t="s">
        <v>8541</v>
      </c>
    </row>
    <row r="192" spans="1:20" x14ac:dyDescent="0.25">
      <c r="A192" t="s">
        <v>854</v>
      </c>
      <c r="B192" t="s">
        <v>855</v>
      </c>
      <c r="C192">
        <v>90</v>
      </c>
      <c r="D192">
        <v>2</v>
      </c>
      <c r="E192" t="s">
        <v>8543</v>
      </c>
      <c r="F192">
        <v>292</v>
      </c>
      <c r="G192">
        <v>41</v>
      </c>
      <c r="H192" t="s">
        <v>47</v>
      </c>
      <c r="I192" t="s">
        <v>8544</v>
      </c>
      <c r="J192" t="s">
        <v>8545</v>
      </c>
      <c r="K192" t="s">
        <v>1165</v>
      </c>
      <c r="L192" t="s">
        <v>1262</v>
      </c>
      <c r="M192" t="s">
        <v>8546</v>
      </c>
      <c r="N192" t="s">
        <v>23</v>
      </c>
      <c r="O192" t="s">
        <v>63</v>
      </c>
      <c r="P192" t="s">
        <v>54</v>
      </c>
      <c r="Q192" t="s">
        <v>55</v>
      </c>
      <c r="R192" t="s">
        <v>24</v>
      </c>
      <c r="S192" t="s">
        <v>8547</v>
      </c>
      <c r="T192" t="s">
        <v>8546</v>
      </c>
    </row>
    <row r="193" spans="1:20" x14ac:dyDescent="0.25">
      <c r="A193" t="s">
        <v>46</v>
      </c>
      <c r="B193" t="s">
        <v>56</v>
      </c>
      <c r="C193">
        <v>80</v>
      </c>
      <c r="D193">
        <v>1</v>
      </c>
      <c r="E193" t="s">
        <v>8543</v>
      </c>
      <c r="F193">
        <v>292</v>
      </c>
      <c r="G193">
        <v>41</v>
      </c>
      <c r="H193" t="s">
        <v>47</v>
      </c>
      <c r="I193" t="s">
        <v>8544</v>
      </c>
      <c r="J193" t="s">
        <v>8545</v>
      </c>
      <c r="K193" t="s">
        <v>1165</v>
      </c>
      <c r="L193" t="s">
        <v>1262</v>
      </c>
      <c r="M193" t="s">
        <v>8546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8547</v>
      </c>
      <c r="T193" t="s">
        <v>8546</v>
      </c>
    </row>
    <row r="194" spans="1:20" x14ac:dyDescent="0.25">
      <c r="A194" t="s">
        <v>5153</v>
      </c>
      <c r="B194" t="s">
        <v>5154</v>
      </c>
      <c r="C194">
        <v>0</v>
      </c>
      <c r="D194">
        <v>2</v>
      </c>
      <c r="E194" t="s">
        <v>8548</v>
      </c>
      <c r="F194">
        <v>200</v>
      </c>
      <c r="G194">
        <v>0</v>
      </c>
      <c r="H194" t="s">
        <v>1162</v>
      </c>
      <c r="I194" t="s">
        <v>8549</v>
      </c>
      <c r="J194" t="s">
        <v>62</v>
      </c>
      <c r="K194" t="s">
        <v>23</v>
      </c>
      <c r="L194" t="s">
        <v>24</v>
      </c>
      <c r="M194" t="s">
        <v>8550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8551</v>
      </c>
      <c r="T194" t="s">
        <v>8550</v>
      </c>
    </row>
    <row r="195" spans="1:20" x14ac:dyDescent="0.25">
      <c r="A195" t="s">
        <v>46</v>
      </c>
      <c r="B195" t="s">
        <v>56</v>
      </c>
      <c r="C195">
        <v>120</v>
      </c>
      <c r="D195">
        <v>2</v>
      </c>
      <c r="E195" t="s">
        <v>8548</v>
      </c>
      <c r="F195">
        <v>200</v>
      </c>
      <c r="G195">
        <v>0</v>
      </c>
      <c r="H195" t="s">
        <v>1162</v>
      </c>
      <c r="I195" t="s">
        <v>8549</v>
      </c>
      <c r="J195" t="s">
        <v>62</v>
      </c>
      <c r="K195" t="s">
        <v>23</v>
      </c>
      <c r="L195" t="s">
        <v>24</v>
      </c>
      <c r="M195" t="s">
        <v>8550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8551</v>
      </c>
      <c r="T195" t="s">
        <v>8550</v>
      </c>
    </row>
    <row r="196" spans="1:20" x14ac:dyDescent="0.25">
      <c r="A196" t="s">
        <v>44</v>
      </c>
      <c r="B196" t="s">
        <v>45</v>
      </c>
      <c r="C196">
        <v>55</v>
      </c>
      <c r="D196">
        <v>1</v>
      </c>
      <c r="E196" t="s">
        <v>8552</v>
      </c>
      <c r="F196">
        <v>58</v>
      </c>
      <c r="G196">
        <v>3</v>
      </c>
      <c r="H196" t="s">
        <v>47</v>
      </c>
      <c r="I196" t="s">
        <v>8553</v>
      </c>
      <c r="J196" t="s">
        <v>8554</v>
      </c>
      <c r="K196" t="s">
        <v>1972</v>
      </c>
      <c r="L196" t="s">
        <v>5848</v>
      </c>
      <c r="M196" t="s">
        <v>8555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8556</v>
      </c>
      <c r="T196" t="s">
        <v>8555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212"/>
  <sheetViews>
    <sheetView zoomScale="70" zoomScaleNormal="70" workbookViewId="0">
      <pane xSplit="2" ySplit="1" topLeftCell="S14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V192" sqref="V46:V19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139</v>
      </c>
      <c r="B2" t="s">
        <v>112</v>
      </c>
      <c r="C2">
        <v>83.333333333333329</v>
      </c>
      <c r="D2">
        <v>3</v>
      </c>
      <c r="E2" t="s">
        <v>8557</v>
      </c>
      <c r="F2">
        <v>220</v>
      </c>
      <c r="G2">
        <v>0</v>
      </c>
      <c r="H2" t="s">
        <v>1162</v>
      </c>
      <c r="I2" t="s">
        <v>3879</v>
      </c>
      <c r="J2" t="s">
        <v>1208</v>
      </c>
      <c r="K2" t="s">
        <v>23</v>
      </c>
      <c r="L2" t="s">
        <v>24</v>
      </c>
      <c r="M2" t="s">
        <v>8558</v>
      </c>
      <c r="N2" t="s">
        <v>23</v>
      </c>
      <c r="O2" t="s">
        <v>32</v>
      </c>
      <c r="P2" t="s">
        <v>26</v>
      </c>
      <c r="Q2" t="s">
        <v>33</v>
      </c>
      <c r="R2" t="s">
        <v>24</v>
      </c>
      <c r="S2" t="s">
        <v>23</v>
      </c>
      <c r="T2" t="s">
        <v>8558</v>
      </c>
      <c r="U2" s="52" t="s">
        <v>3691</v>
      </c>
      <c r="V2">
        <v>72</v>
      </c>
    </row>
    <row r="3" spans="1:22" x14ac:dyDescent="0.25">
      <c r="A3" t="s">
        <v>139</v>
      </c>
      <c r="B3" t="s">
        <v>112</v>
      </c>
      <c r="C3">
        <v>66</v>
      </c>
      <c r="D3">
        <v>1</v>
      </c>
      <c r="E3" t="s">
        <v>8559</v>
      </c>
      <c r="F3">
        <v>273</v>
      </c>
      <c r="G3">
        <v>35</v>
      </c>
      <c r="H3" t="s">
        <v>47</v>
      </c>
      <c r="I3" t="s">
        <v>3942</v>
      </c>
      <c r="J3" t="s">
        <v>3943</v>
      </c>
      <c r="K3" t="s">
        <v>1186</v>
      </c>
      <c r="L3" t="s">
        <v>3944</v>
      </c>
      <c r="M3" t="s">
        <v>8560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23</v>
      </c>
      <c r="T3" t="s">
        <v>8561</v>
      </c>
      <c r="U3" s="53" t="s">
        <v>3692</v>
      </c>
      <c r="V3">
        <v>72</v>
      </c>
    </row>
    <row r="4" spans="1:22" x14ac:dyDescent="0.25">
      <c r="A4" t="s">
        <v>110</v>
      </c>
      <c r="B4" t="s">
        <v>1205</v>
      </c>
      <c r="C4">
        <v>66</v>
      </c>
      <c r="D4">
        <v>1</v>
      </c>
      <c r="E4" t="s">
        <v>8559</v>
      </c>
      <c r="F4">
        <v>273</v>
      </c>
      <c r="G4">
        <v>35</v>
      </c>
      <c r="H4" t="s">
        <v>47</v>
      </c>
      <c r="I4" t="s">
        <v>3942</v>
      </c>
      <c r="J4" t="s">
        <v>3943</v>
      </c>
      <c r="K4" t="s">
        <v>1186</v>
      </c>
      <c r="L4" t="s">
        <v>3944</v>
      </c>
      <c r="M4" t="s">
        <v>8560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23</v>
      </c>
      <c r="T4" t="s">
        <v>8561</v>
      </c>
      <c r="U4" s="52" t="s">
        <v>186</v>
      </c>
      <c r="V4">
        <v>32</v>
      </c>
    </row>
    <row r="5" spans="1:22" x14ac:dyDescent="0.25">
      <c r="A5" t="s">
        <v>46</v>
      </c>
      <c r="B5" t="s">
        <v>56</v>
      </c>
      <c r="C5">
        <v>67</v>
      </c>
      <c r="D5">
        <v>1</v>
      </c>
      <c r="E5" t="s">
        <v>8559</v>
      </c>
      <c r="F5">
        <v>273</v>
      </c>
      <c r="G5">
        <v>35</v>
      </c>
      <c r="H5" t="s">
        <v>47</v>
      </c>
      <c r="I5" t="s">
        <v>3942</v>
      </c>
      <c r="J5" t="s">
        <v>3943</v>
      </c>
      <c r="K5" t="s">
        <v>1186</v>
      </c>
      <c r="L5" t="s">
        <v>3944</v>
      </c>
      <c r="M5" t="s">
        <v>8560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8561</v>
      </c>
      <c r="U5" s="53" t="s">
        <v>187</v>
      </c>
      <c r="V5">
        <v>32</v>
      </c>
    </row>
    <row r="6" spans="1:22" x14ac:dyDescent="0.25">
      <c r="A6" t="s">
        <v>46</v>
      </c>
      <c r="B6" t="s">
        <v>56</v>
      </c>
      <c r="C6">
        <v>125</v>
      </c>
      <c r="D6">
        <v>1</v>
      </c>
      <c r="E6" t="s">
        <v>8562</v>
      </c>
      <c r="F6">
        <v>180</v>
      </c>
      <c r="G6">
        <v>0</v>
      </c>
      <c r="H6" t="s">
        <v>22</v>
      </c>
      <c r="I6" t="s">
        <v>8563</v>
      </c>
      <c r="J6" t="s">
        <v>64</v>
      </c>
      <c r="K6" t="s">
        <v>23</v>
      </c>
      <c r="L6" t="s">
        <v>24</v>
      </c>
      <c r="M6" t="s">
        <v>8564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8564</v>
      </c>
      <c r="U6" s="52" t="s">
        <v>44</v>
      </c>
      <c r="V6">
        <v>5</v>
      </c>
    </row>
    <row r="7" spans="1:22" x14ac:dyDescent="0.25">
      <c r="A7" t="s">
        <v>139</v>
      </c>
      <c r="B7" t="s">
        <v>112</v>
      </c>
      <c r="C7">
        <v>125</v>
      </c>
      <c r="D7">
        <v>1</v>
      </c>
      <c r="E7" t="s">
        <v>8562</v>
      </c>
      <c r="F7">
        <v>180</v>
      </c>
      <c r="G7">
        <v>0</v>
      </c>
      <c r="H7" t="s">
        <v>22</v>
      </c>
      <c r="I7" t="s">
        <v>8563</v>
      </c>
      <c r="J7" t="s">
        <v>64</v>
      </c>
      <c r="K7" t="s">
        <v>23</v>
      </c>
      <c r="L7" t="s">
        <v>24</v>
      </c>
      <c r="M7" t="s">
        <v>8564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8564</v>
      </c>
      <c r="U7" s="53" t="s">
        <v>45</v>
      </c>
      <c r="V7">
        <v>5</v>
      </c>
    </row>
    <row r="8" spans="1:22" x14ac:dyDescent="0.25">
      <c r="A8" t="s">
        <v>30</v>
      </c>
      <c r="B8" t="s">
        <v>31</v>
      </c>
      <c r="C8">
        <v>43</v>
      </c>
      <c r="D8">
        <v>2</v>
      </c>
      <c r="E8" t="s">
        <v>8565</v>
      </c>
      <c r="F8">
        <v>176</v>
      </c>
      <c r="G8">
        <v>0</v>
      </c>
      <c r="H8" t="s">
        <v>47</v>
      </c>
      <c r="I8" t="s">
        <v>2036</v>
      </c>
      <c r="J8" t="s">
        <v>8566</v>
      </c>
      <c r="K8" t="s">
        <v>2146</v>
      </c>
      <c r="L8" t="s">
        <v>8567</v>
      </c>
      <c r="M8" t="s">
        <v>8568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8569</v>
      </c>
      <c r="U8" s="52" t="s">
        <v>46</v>
      </c>
      <c r="V8">
        <v>56</v>
      </c>
    </row>
    <row r="9" spans="1:22" x14ac:dyDescent="0.25">
      <c r="A9" t="s">
        <v>20</v>
      </c>
      <c r="B9" t="s">
        <v>21</v>
      </c>
      <c r="C9">
        <v>45</v>
      </c>
      <c r="D9">
        <v>2</v>
      </c>
      <c r="E9" t="s">
        <v>8565</v>
      </c>
      <c r="F9">
        <v>176</v>
      </c>
      <c r="G9">
        <v>0</v>
      </c>
      <c r="H9" t="s">
        <v>47</v>
      </c>
      <c r="I9" t="s">
        <v>2036</v>
      </c>
      <c r="J9" t="s">
        <v>8566</v>
      </c>
      <c r="K9" t="s">
        <v>2146</v>
      </c>
      <c r="L9" t="s">
        <v>8567</v>
      </c>
      <c r="M9" t="s">
        <v>8568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8569</v>
      </c>
      <c r="U9" s="53" t="s">
        <v>56</v>
      </c>
      <c r="V9">
        <v>56</v>
      </c>
    </row>
    <row r="10" spans="1:22" x14ac:dyDescent="0.25">
      <c r="A10" t="s">
        <v>46</v>
      </c>
      <c r="B10" t="s">
        <v>56</v>
      </c>
      <c r="C10">
        <v>66.333333333333329</v>
      </c>
      <c r="D10">
        <v>6</v>
      </c>
      <c r="E10" t="s">
        <v>8570</v>
      </c>
      <c r="F10">
        <v>518</v>
      </c>
      <c r="G10">
        <v>58</v>
      </c>
      <c r="H10" t="s">
        <v>47</v>
      </c>
      <c r="I10" t="s">
        <v>8571</v>
      </c>
      <c r="J10" t="s">
        <v>8572</v>
      </c>
      <c r="K10" t="s">
        <v>1929</v>
      </c>
      <c r="L10" t="s">
        <v>1359</v>
      </c>
      <c r="M10" t="s">
        <v>8573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8574</v>
      </c>
      <c r="U10" s="52" t="s">
        <v>139</v>
      </c>
      <c r="V10">
        <v>37</v>
      </c>
    </row>
    <row r="11" spans="1:22" x14ac:dyDescent="0.25">
      <c r="A11" t="s">
        <v>46</v>
      </c>
      <c r="B11" t="s">
        <v>56</v>
      </c>
      <c r="C11">
        <v>77.5</v>
      </c>
      <c r="D11">
        <v>2</v>
      </c>
      <c r="E11" t="s">
        <v>8575</v>
      </c>
      <c r="F11">
        <v>155</v>
      </c>
      <c r="G11">
        <v>0</v>
      </c>
      <c r="H11" t="s">
        <v>47</v>
      </c>
      <c r="I11" t="s">
        <v>8431</v>
      </c>
      <c r="J11" t="s">
        <v>8576</v>
      </c>
      <c r="K11" t="s">
        <v>1299</v>
      </c>
      <c r="L11" t="s">
        <v>2674</v>
      </c>
      <c r="M11" t="s">
        <v>8574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8577</v>
      </c>
      <c r="U11" s="53" t="s">
        <v>112</v>
      </c>
      <c r="V11">
        <v>37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8578</v>
      </c>
      <c r="F12">
        <v>340</v>
      </c>
      <c r="G12">
        <v>0</v>
      </c>
      <c r="H12" t="s">
        <v>47</v>
      </c>
      <c r="I12" t="s">
        <v>8579</v>
      </c>
      <c r="J12" t="s">
        <v>8580</v>
      </c>
      <c r="K12" t="s">
        <v>3021</v>
      </c>
      <c r="L12" t="s">
        <v>8581</v>
      </c>
      <c r="M12" t="s">
        <v>8582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8582</v>
      </c>
      <c r="U12" s="52" t="s">
        <v>110</v>
      </c>
      <c r="V12">
        <v>19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3</v>
      </c>
      <c r="E13" t="s">
        <v>8578</v>
      </c>
      <c r="F13">
        <v>340</v>
      </c>
      <c r="G13">
        <v>0</v>
      </c>
      <c r="H13" t="s">
        <v>47</v>
      </c>
      <c r="I13" t="s">
        <v>8579</v>
      </c>
      <c r="J13" t="s">
        <v>8580</v>
      </c>
      <c r="K13" t="s">
        <v>3021</v>
      </c>
      <c r="L13" t="s">
        <v>8581</v>
      </c>
      <c r="M13" t="s">
        <v>8582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8582</v>
      </c>
      <c r="U13" s="53" t="s">
        <v>146</v>
      </c>
      <c r="V13">
        <v>11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8583</v>
      </c>
      <c r="F14">
        <v>170</v>
      </c>
      <c r="G14">
        <v>20</v>
      </c>
      <c r="H14" t="s">
        <v>47</v>
      </c>
      <c r="I14" t="s">
        <v>8584</v>
      </c>
      <c r="J14" t="s">
        <v>8585</v>
      </c>
      <c r="K14" t="s">
        <v>8586</v>
      </c>
      <c r="L14" t="s">
        <v>8587</v>
      </c>
      <c r="M14" t="s">
        <v>8588</v>
      </c>
      <c r="N14" t="s">
        <v>1338</v>
      </c>
      <c r="O14" t="s">
        <v>1222</v>
      </c>
      <c r="P14" t="s">
        <v>1190</v>
      </c>
      <c r="Q14" t="s">
        <v>1191</v>
      </c>
      <c r="R14" t="s">
        <v>24</v>
      </c>
      <c r="S14" t="s">
        <v>23</v>
      </c>
      <c r="T14" t="s">
        <v>8589</v>
      </c>
      <c r="U14" s="53" t="s">
        <v>1205</v>
      </c>
      <c r="V14">
        <v>8</v>
      </c>
    </row>
    <row r="15" spans="1:22" x14ac:dyDescent="0.25">
      <c r="A15" t="s">
        <v>46</v>
      </c>
      <c r="B15" t="s">
        <v>56</v>
      </c>
      <c r="C15">
        <v>100</v>
      </c>
      <c r="D15">
        <v>1</v>
      </c>
      <c r="E15" t="s">
        <v>8583</v>
      </c>
      <c r="F15">
        <v>170</v>
      </c>
      <c r="G15">
        <v>20</v>
      </c>
      <c r="H15" t="s">
        <v>47</v>
      </c>
      <c r="I15" t="s">
        <v>8584</v>
      </c>
      <c r="J15" t="s">
        <v>8585</v>
      </c>
      <c r="K15" t="s">
        <v>8586</v>
      </c>
      <c r="L15" t="s">
        <v>8587</v>
      </c>
      <c r="M15" t="s">
        <v>8588</v>
      </c>
      <c r="N15" t="s">
        <v>1338</v>
      </c>
      <c r="O15" t="s">
        <v>1222</v>
      </c>
      <c r="P15" t="s">
        <v>1190</v>
      </c>
      <c r="Q15" t="s">
        <v>1191</v>
      </c>
      <c r="R15" t="s">
        <v>24</v>
      </c>
      <c r="S15" t="s">
        <v>23</v>
      </c>
      <c r="T15" t="s">
        <v>8589</v>
      </c>
      <c r="U15" s="52" t="s">
        <v>3728</v>
      </c>
      <c r="V15">
        <v>3</v>
      </c>
    </row>
    <row r="16" spans="1:22" x14ac:dyDescent="0.25">
      <c r="A16" t="s">
        <v>28</v>
      </c>
      <c r="B16" t="s">
        <v>29</v>
      </c>
      <c r="C16">
        <v>50</v>
      </c>
      <c r="D16">
        <v>3</v>
      </c>
      <c r="E16" t="s">
        <v>8590</v>
      </c>
      <c r="F16">
        <v>170</v>
      </c>
      <c r="G16">
        <v>20</v>
      </c>
      <c r="H16" t="s">
        <v>47</v>
      </c>
      <c r="I16" t="s">
        <v>8591</v>
      </c>
      <c r="J16" t="s">
        <v>8592</v>
      </c>
      <c r="K16" t="s">
        <v>6257</v>
      </c>
      <c r="L16" t="s">
        <v>8593</v>
      </c>
      <c r="M16" t="s">
        <v>8594</v>
      </c>
      <c r="N16" t="s">
        <v>1338</v>
      </c>
      <c r="O16" t="s">
        <v>1222</v>
      </c>
      <c r="P16" t="s">
        <v>1190</v>
      </c>
      <c r="Q16" t="s">
        <v>1191</v>
      </c>
      <c r="R16" t="s">
        <v>24</v>
      </c>
      <c r="S16" t="s">
        <v>23</v>
      </c>
      <c r="T16" t="s">
        <v>8588</v>
      </c>
      <c r="U16" s="53" t="s">
        <v>3729</v>
      </c>
      <c r="V16">
        <v>3</v>
      </c>
    </row>
    <row r="17" spans="1:22" x14ac:dyDescent="0.25">
      <c r="A17" t="s">
        <v>186</v>
      </c>
      <c r="B17" t="s">
        <v>187</v>
      </c>
      <c r="C17">
        <v>65</v>
      </c>
      <c r="D17">
        <v>2</v>
      </c>
      <c r="E17" t="s">
        <v>8595</v>
      </c>
      <c r="F17">
        <v>230</v>
      </c>
      <c r="G17">
        <v>30</v>
      </c>
      <c r="H17" t="s">
        <v>47</v>
      </c>
      <c r="I17" t="s">
        <v>8596</v>
      </c>
      <c r="J17" t="s">
        <v>8597</v>
      </c>
      <c r="K17" t="s">
        <v>1357</v>
      </c>
      <c r="L17" t="s">
        <v>8598</v>
      </c>
      <c r="M17" t="s">
        <v>8599</v>
      </c>
      <c r="N17" t="s">
        <v>1338</v>
      </c>
      <c r="O17" t="s">
        <v>1189</v>
      </c>
      <c r="P17" t="s">
        <v>1190</v>
      </c>
      <c r="Q17" t="s">
        <v>27</v>
      </c>
      <c r="R17" t="s">
        <v>24</v>
      </c>
      <c r="S17" t="s">
        <v>23</v>
      </c>
      <c r="T17" t="s">
        <v>8599</v>
      </c>
      <c r="U17" s="52" t="s">
        <v>152</v>
      </c>
      <c r="V17">
        <v>1</v>
      </c>
    </row>
    <row r="18" spans="1:22" x14ac:dyDescent="0.25">
      <c r="A18" t="s">
        <v>46</v>
      </c>
      <c r="B18" t="s">
        <v>56</v>
      </c>
      <c r="C18">
        <v>100</v>
      </c>
      <c r="D18">
        <v>2</v>
      </c>
      <c r="E18" t="s">
        <v>8595</v>
      </c>
      <c r="F18">
        <v>230</v>
      </c>
      <c r="G18">
        <v>30</v>
      </c>
      <c r="H18" t="s">
        <v>47</v>
      </c>
      <c r="I18" t="s">
        <v>8596</v>
      </c>
      <c r="J18" t="s">
        <v>8597</v>
      </c>
      <c r="K18" t="s">
        <v>1357</v>
      </c>
      <c r="L18" t="s">
        <v>8598</v>
      </c>
      <c r="M18" t="s">
        <v>8599</v>
      </c>
      <c r="N18" t="s">
        <v>1338</v>
      </c>
      <c r="O18" t="s">
        <v>1189</v>
      </c>
      <c r="P18" t="s">
        <v>1190</v>
      </c>
      <c r="Q18" t="s">
        <v>27</v>
      </c>
      <c r="R18" t="s">
        <v>24</v>
      </c>
      <c r="S18" t="s">
        <v>23</v>
      </c>
      <c r="T18" t="s">
        <v>8599</v>
      </c>
      <c r="U18" s="53" t="s">
        <v>153</v>
      </c>
      <c r="V18">
        <v>1</v>
      </c>
    </row>
    <row r="19" spans="1:22" x14ac:dyDescent="0.25">
      <c r="A19" t="s">
        <v>152</v>
      </c>
      <c r="B19" t="s">
        <v>153</v>
      </c>
      <c r="C19">
        <v>65</v>
      </c>
      <c r="D19">
        <v>1</v>
      </c>
      <c r="E19" t="s">
        <v>8600</v>
      </c>
      <c r="F19">
        <v>130</v>
      </c>
      <c r="G19">
        <v>30</v>
      </c>
      <c r="H19" t="s">
        <v>47</v>
      </c>
      <c r="I19" t="s">
        <v>8601</v>
      </c>
      <c r="J19" t="s">
        <v>8602</v>
      </c>
      <c r="K19" t="s">
        <v>4853</v>
      </c>
      <c r="L19" t="s">
        <v>8603</v>
      </c>
      <c r="M19" t="s">
        <v>8604</v>
      </c>
      <c r="N19" t="s">
        <v>1338</v>
      </c>
      <c r="O19" t="s">
        <v>1189</v>
      </c>
      <c r="P19" t="s">
        <v>1190</v>
      </c>
      <c r="Q19" t="s">
        <v>27</v>
      </c>
      <c r="R19" t="s">
        <v>24</v>
      </c>
      <c r="S19" t="s">
        <v>23</v>
      </c>
      <c r="T19" t="s">
        <v>8604</v>
      </c>
      <c r="U19" s="52" t="s">
        <v>3771</v>
      </c>
      <c r="V19">
        <v>2</v>
      </c>
    </row>
    <row r="20" spans="1:22" x14ac:dyDescent="0.25">
      <c r="A20" t="s">
        <v>46</v>
      </c>
      <c r="B20" t="s">
        <v>56</v>
      </c>
      <c r="C20">
        <v>100</v>
      </c>
      <c r="D20">
        <v>1</v>
      </c>
      <c r="E20" t="s">
        <v>8600</v>
      </c>
      <c r="F20">
        <v>130</v>
      </c>
      <c r="G20">
        <v>30</v>
      </c>
      <c r="H20" t="s">
        <v>47</v>
      </c>
      <c r="I20" t="s">
        <v>8601</v>
      </c>
      <c r="J20" t="s">
        <v>8602</v>
      </c>
      <c r="K20" t="s">
        <v>4853</v>
      </c>
      <c r="L20" t="s">
        <v>8603</v>
      </c>
      <c r="M20" t="s">
        <v>8604</v>
      </c>
      <c r="N20" t="s">
        <v>1338</v>
      </c>
      <c r="O20" t="s">
        <v>1189</v>
      </c>
      <c r="P20" t="s">
        <v>1190</v>
      </c>
      <c r="Q20" t="s">
        <v>27</v>
      </c>
      <c r="R20" t="s">
        <v>24</v>
      </c>
      <c r="S20" t="s">
        <v>23</v>
      </c>
      <c r="T20" t="s">
        <v>8604</v>
      </c>
      <c r="U20" s="53" t="s">
        <v>3772</v>
      </c>
      <c r="V20">
        <v>2</v>
      </c>
    </row>
    <row r="21" spans="1:22" x14ac:dyDescent="0.25">
      <c r="A21" t="s">
        <v>186</v>
      </c>
      <c r="B21" t="s">
        <v>187</v>
      </c>
      <c r="C21">
        <v>65</v>
      </c>
      <c r="D21">
        <v>1</v>
      </c>
      <c r="E21" t="s">
        <v>8605</v>
      </c>
      <c r="F21">
        <v>130</v>
      </c>
      <c r="G21">
        <v>30</v>
      </c>
      <c r="H21" t="s">
        <v>47</v>
      </c>
      <c r="I21" t="s">
        <v>8606</v>
      </c>
      <c r="J21" t="s">
        <v>8607</v>
      </c>
      <c r="K21" t="s">
        <v>1230</v>
      </c>
      <c r="L21" t="s">
        <v>8608</v>
      </c>
      <c r="M21" t="s">
        <v>8609</v>
      </c>
      <c r="N21" t="s">
        <v>1338</v>
      </c>
      <c r="O21" t="s">
        <v>1189</v>
      </c>
      <c r="P21" t="s">
        <v>1190</v>
      </c>
      <c r="Q21" t="s">
        <v>27</v>
      </c>
      <c r="R21" t="s">
        <v>24</v>
      </c>
      <c r="S21" t="s">
        <v>23</v>
      </c>
      <c r="T21" t="s">
        <v>8609</v>
      </c>
      <c r="U21" s="52" t="s">
        <v>854</v>
      </c>
      <c r="V21">
        <v>9</v>
      </c>
    </row>
    <row r="22" spans="1:22" x14ac:dyDescent="0.25">
      <c r="A22" t="s">
        <v>46</v>
      </c>
      <c r="B22" t="s">
        <v>56</v>
      </c>
      <c r="C22">
        <v>100</v>
      </c>
      <c r="D22">
        <v>1</v>
      </c>
      <c r="E22" t="s">
        <v>8605</v>
      </c>
      <c r="F22">
        <v>130</v>
      </c>
      <c r="G22">
        <v>30</v>
      </c>
      <c r="H22" t="s">
        <v>47</v>
      </c>
      <c r="I22" t="s">
        <v>8606</v>
      </c>
      <c r="J22" t="s">
        <v>8607</v>
      </c>
      <c r="K22" t="s">
        <v>1230</v>
      </c>
      <c r="L22" t="s">
        <v>8608</v>
      </c>
      <c r="M22" t="s">
        <v>8609</v>
      </c>
      <c r="N22" t="s">
        <v>1338</v>
      </c>
      <c r="O22" t="s">
        <v>1189</v>
      </c>
      <c r="P22" t="s">
        <v>1190</v>
      </c>
      <c r="Q22" t="s">
        <v>27</v>
      </c>
      <c r="R22" t="s">
        <v>24</v>
      </c>
      <c r="S22" t="s">
        <v>23</v>
      </c>
      <c r="T22" t="s">
        <v>8609</v>
      </c>
      <c r="U22" s="53" t="s">
        <v>855</v>
      </c>
      <c r="V22">
        <v>9</v>
      </c>
    </row>
    <row r="23" spans="1:22" x14ac:dyDescent="0.25">
      <c r="A23" t="s">
        <v>852</v>
      </c>
      <c r="B23" t="s">
        <v>853</v>
      </c>
      <c r="C23">
        <v>65</v>
      </c>
      <c r="D23">
        <v>1</v>
      </c>
      <c r="E23" t="s">
        <v>8610</v>
      </c>
      <c r="F23">
        <v>215</v>
      </c>
      <c r="G23">
        <v>20</v>
      </c>
      <c r="H23" t="s">
        <v>47</v>
      </c>
      <c r="I23" t="s">
        <v>8611</v>
      </c>
      <c r="J23" t="s">
        <v>8612</v>
      </c>
      <c r="K23" t="s">
        <v>4871</v>
      </c>
      <c r="L23" t="s">
        <v>8613</v>
      </c>
      <c r="M23" t="s">
        <v>8614</v>
      </c>
      <c r="N23" t="s">
        <v>1338</v>
      </c>
      <c r="O23" t="s">
        <v>1222</v>
      </c>
      <c r="P23" t="s">
        <v>1190</v>
      </c>
      <c r="Q23" t="s">
        <v>1191</v>
      </c>
      <c r="R23" t="s">
        <v>24</v>
      </c>
      <c r="S23" t="s">
        <v>23</v>
      </c>
      <c r="T23" t="s">
        <v>8615</v>
      </c>
      <c r="U23" s="52" t="s">
        <v>36</v>
      </c>
      <c r="V23">
        <v>1</v>
      </c>
    </row>
    <row r="24" spans="1:22" x14ac:dyDescent="0.25">
      <c r="A24" t="s">
        <v>4323</v>
      </c>
      <c r="B24" t="s">
        <v>4324</v>
      </c>
      <c r="C24">
        <v>65</v>
      </c>
      <c r="D24">
        <v>1</v>
      </c>
      <c r="E24" t="s">
        <v>8610</v>
      </c>
      <c r="F24">
        <v>215</v>
      </c>
      <c r="G24">
        <v>20</v>
      </c>
      <c r="H24" t="s">
        <v>47</v>
      </c>
      <c r="I24" t="s">
        <v>8611</v>
      </c>
      <c r="J24" t="s">
        <v>8612</v>
      </c>
      <c r="K24" t="s">
        <v>4871</v>
      </c>
      <c r="L24" t="s">
        <v>8613</v>
      </c>
      <c r="M24" t="s">
        <v>8614</v>
      </c>
      <c r="N24" t="s">
        <v>1338</v>
      </c>
      <c r="O24" t="s">
        <v>1222</v>
      </c>
      <c r="P24" t="s">
        <v>1190</v>
      </c>
      <c r="Q24" t="s">
        <v>1191</v>
      </c>
      <c r="R24" t="s">
        <v>24</v>
      </c>
      <c r="S24" t="s">
        <v>23</v>
      </c>
      <c r="T24" t="s">
        <v>8615</v>
      </c>
      <c r="U24" s="53" t="s">
        <v>37</v>
      </c>
      <c r="V24">
        <v>1</v>
      </c>
    </row>
    <row r="25" spans="1:22" x14ac:dyDescent="0.25">
      <c r="A25" t="s">
        <v>3728</v>
      </c>
      <c r="B25" t="s">
        <v>3729</v>
      </c>
      <c r="C25">
        <v>65</v>
      </c>
      <c r="D25">
        <v>1</v>
      </c>
      <c r="E25" t="s">
        <v>8610</v>
      </c>
      <c r="F25">
        <v>215</v>
      </c>
      <c r="G25">
        <v>20</v>
      </c>
      <c r="H25" t="s">
        <v>47</v>
      </c>
      <c r="I25" t="s">
        <v>8611</v>
      </c>
      <c r="J25" t="s">
        <v>8612</v>
      </c>
      <c r="K25" t="s">
        <v>4871</v>
      </c>
      <c r="L25" t="s">
        <v>8613</v>
      </c>
      <c r="M25" t="s">
        <v>8614</v>
      </c>
      <c r="N25" t="s">
        <v>1338</v>
      </c>
      <c r="O25" t="s">
        <v>1222</v>
      </c>
      <c r="P25" t="s">
        <v>1190</v>
      </c>
      <c r="Q25" t="s">
        <v>1191</v>
      </c>
      <c r="R25" t="s">
        <v>24</v>
      </c>
      <c r="S25" t="s">
        <v>23</v>
      </c>
      <c r="T25" t="s">
        <v>8615</v>
      </c>
      <c r="U25" s="52" t="s">
        <v>254</v>
      </c>
      <c r="V25">
        <v>3</v>
      </c>
    </row>
    <row r="26" spans="1:22" x14ac:dyDescent="0.25">
      <c r="A26" t="s">
        <v>854</v>
      </c>
      <c r="B26" t="s">
        <v>855</v>
      </c>
      <c r="C26">
        <v>90</v>
      </c>
      <c r="D26">
        <v>2</v>
      </c>
      <c r="E26" t="s">
        <v>8616</v>
      </c>
      <c r="F26">
        <v>215</v>
      </c>
      <c r="G26">
        <v>35</v>
      </c>
      <c r="H26" t="s">
        <v>47</v>
      </c>
      <c r="I26" t="s">
        <v>1203</v>
      </c>
      <c r="J26" t="s">
        <v>8617</v>
      </c>
      <c r="K26" t="s">
        <v>1180</v>
      </c>
      <c r="L26" t="s">
        <v>4218</v>
      </c>
      <c r="M26" t="s">
        <v>8618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8619</v>
      </c>
      <c r="U26" s="53" t="s">
        <v>255</v>
      </c>
      <c r="V26">
        <v>3</v>
      </c>
    </row>
    <row r="27" spans="1:22" x14ac:dyDescent="0.25">
      <c r="A27" t="s">
        <v>20</v>
      </c>
      <c r="B27" t="s">
        <v>21</v>
      </c>
      <c r="C27">
        <v>60</v>
      </c>
      <c r="D27">
        <v>1</v>
      </c>
      <c r="E27" t="s">
        <v>8620</v>
      </c>
      <c r="F27">
        <v>97</v>
      </c>
      <c r="G27">
        <v>7</v>
      </c>
      <c r="H27" t="s">
        <v>47</v>
      </c>
      <c r="I27" t="s">
        <v>8621</v>
      </c>
      <c r="J27" t="s">
        <v>8622</v>
      </c>
      <c r="K27" t="s">
        <v>8283</v>
      </c>
      <c r="L27" t="s">
        <v>8623</v>
      </c>
      <c r="M27" t="s">
        <v>8624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8624</v>
      </c>
      <c r="U27" s="52" t="s">
        <v>38</v>
      </c>
      <c r="V27">
        <v>1</v>
      </c>
    </row>
    <row r="28" spans="1:22" x14ac:dyDescent="0.25">
      <c r="A28" t="s">
        <v>28</v>
      </c>
      <c r="B28" t="s">
        <v>29</v>
      </c>
      <c r="C28">
        <v>60</v>
      </c>
      <c r="D28">
        <v>1</v>
      </c>
      <c r="E28" t="s">
        <v>8620</v>
      </c>
      <c r="F28">
        <v>97</v>
      </c>
      <c r="G28">
        <v>7</v>
      </c>
      <c r="H28" t="s">
        <v>47</v>
      </c>
      <c r="I28" t="s">
        <v>8621</v>
      </c>
      <c r="J28" t="s">
        <v>8622</v>
      </c>
      <c r="K28" t="s">
        <v>8283</v>
      </c>
      <c r="L28" t="s">
        <v>8623</v>
      </c>
      <c r="M28" t="s">
        <v>8624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8624</v>
      </c>
      <c r="U28" s="53" t="s">
        <v>39</v>
      </c>
      <c r="V28">
        <v>1</v>
      </c>
    </row>
    <row r="29" spans="1:22" x14ac:dyDescent="0.25">
      <c r="A29" t="s">
        <v>30</v>
      </c>
      <c r="B29" t="s">
        <v>31</v>
      </c>
      <c r="C29">
        <v>60</v>
      </c>
      <c r="D29">
        <v>1</v>
      </c>
      <c r="E29" t="s">
        <v>8620</v>
      </c>
      <c r="F29">
        <v>97</v>
      </c>
      <c r="G29">
        <v>7</v>
      </c>
      <c r="H29" t="s">
        <v>47</v>
      </c>
      <c r="I29" t="s">
        <v>8621</v>
      </c>
      <c r="J29" t="s">
        <v>8622</v>
      </c>
      <c r="K29" t="s">
        <v>8283</v>
      </c>
      <c r="L29" t="s">
        <v>8623</v>
      </c>
      <c r="M29" t="s">
        <v>8624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8624</v>
      </c>
      <c r="U29" s="52" t="s">
        <v>850</v>
      </c>
      <c r="V29">
        <v>1</v>
      </c>
    </row>
    <row r="30" spans="1:22" x14ac:dyDescent="0.25">
      <c r="A30" t="s">
        <v>854</v>
      </c>
      <c r="B30" t="s">
        <v>855</v>
      </c>
      <c r="C30">
        <v>90</v>
      </c>
      <c r="D30">
        <v>3</v>
      </c>
      <c r="E30" t="s">
        <v>8625</v>
      </c>
      <c r="F30">
        <v>302</v>
      </c>
      <c r="G30">
        <v>41</v>
      </c>
      <c r="H30" t="s">
        <v>47</v>
      </c>
      <c r="I30" t="s">
        <v>8626</v>
      </c>
      <c r="J30" t="s">
        <v>8627</v>
      </c>
      <c r="K30" t="s">
        <v>4702</v>
      </c>
      <c r="L30" t="s">
        <v>1335</v>
      </c>
      <c r="M30" t="s">
        <v>23</v>
      </c>
      <c r="N30" t="s">
        <v>23</v>
      </c>
      <c r="O30" t="s">
        <v>24</v>
      </c>
      <c r="P30" t="s">
        <v>54</v>
      </c>
      <c r="Q30" t="s">
        <v>23</v>
      </c>
      <c r="R30" t="s">
        <v>24</v>
      </c>
      <c r="S30" t="s">
        <v>23</v>
      </c>
      <c r="T30" t="s">
        <v>8628</v>
      </c>
      <c r="U30" s="53" t="s">
        <v>851</v>
      </c>
      <c r="V30">
        <v>1</v>
      </c>
    </row>
    <row r="31" spans="1:22" x14ac:dyDescent="0.25">
      <c r="A31" t="s">
        <v>3691</v>
      </c>
      <c r="B31" t="s">
        <v>3692</v>
      </c>
      <c r="C31">
        <v>120</v>
      </c>
      <c r="D31">
        <v>3</v>
      </c>
      <c r="E31" t="s">
        <v>8629</v>
      </c>
      <c r="F31">
        <v>165</v>
      </c>
      <c r="G31">
        <v>0</v>
      </c>
      <c r="H31" t="s">
        <v>1162</v>
      </c>
      <c r="I31" t="s">
        <v>8630</v>
      </c>
      <c r="J31" t="s">
        <v>61</v>
      </c>
      <c r="K31" t="s">
        <v>23</v>
      </c>
      <c r="L31" t="s">
        <v>24</v>
      </c>
      <c r="M31" t="s">
        <v>8631</v>
      </c>
      <c r="N31" t="s">
        <v>23</v>
      </c>
      <c r="O31" t="s">
        <v>32</v>
      </c>
      <c r="P31" t="s">
        <v>26</v>
      </c>
      <c r="Q31" t="s">
        <v>33</v>
      </c>
      <c r="R31" t="s">
        <v>24</v>
      </c>
      <c r="S31" t="s">
        <v>23</v>
      </c>
      <c r="T31" t="s">
        <v>8631</v>
      </c>
      <c r="U31" s="52" t="s">
        <v>852</v>
      </c>
      <c r="V31">
        <v>1</v>
      </c>
    </row>
    <row r="32" spans="1:22" x14ac:dyDescent="0.25">
      <c r="A32" t="s">
        <v>3691</v>
      </c>
      <c r="B32" t="s">
        <v>3692</v>
      </c>
      <c r="C32">
        <v>120</v>
      </c>
      <c r="D32">
        <v>6</v>
      </c>
      <c r="E32" t="s">
        <v>8632</v>
      </c>
      <c r="F32">
        <v>330</v>
      </c>
      <c r="G32">
        <v>0</v>
      </c>
      <c r="H32" t="s">
        <v>1162</v>
      </c>
      <c r="I32" t="s">
        <v>8633</v>
      </c>
      <c r="J32" t="s">
        <v>338</v>
      </c>
      <c r="K32" t="s">
        <v>23</v>
      </c>
      <c r="L32" t="s">
        <v>24</v>
      </c>
      <c r="M32" t="s">
        <v>8634</v>
      </c>
      <c r="N32" t="s">
        <v>23</v>
      </c>
      <c r="O32" t="s">
        <v>307</v>
      </c>
      <c r="P32" t="s">
        <v>26</v>
      </c>
      <c r="Q32" t="s">
        <v>27</v>
      </c>
      <c r="R32" t="s">
        <v>8635</v>
      </c>
      <c r="S32" t="s">
        <v>23</v>
      </c>
      <c r="T32" t="s">
        <v>8634</v>
      </c>
      <c r="U32" s="53" t="s">
        <v>853</v>
      </c>
      <c r="V32">
        <v>1</v>
      </c>
    </row>
    <row r="33" spans="1:22" x14ac:dyDescent="0.25">
      <c r="A33" t="s">
        <v>3691</v>
      </c>
      <c r="B33" t="s">
        <v>3692</v>
      </c>
      <c r="C33">
        <v>120</v>
      </c>
      <c r="D33">
        <v>2</v>
      </c>
      <c r="E33" t="s">
        <v>8636</v>
      </c>
      <c r="F33">
        <v>116</v>
      </c>
      <c r="G33">
        <v>6</v>
      </c>
      <c r="H33" t="s">
        <v>1162</v>
      </c>
      <c r="I33" t="s">
        <v>8637</v>
      </c>
      <c r="J33" t="s">
        <v>306</v>
      </c>
      <c r="K33" t="s">
        <v>23</v>
      </c>
      <c r="L33" t="s">
        <v>24</v>
      </c>
      <c r="M33" t="s">
        <v>8638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8638</v>
      </c>
      <c r="U33" s="52" t="s">
        <v>4323</v>
      </c>
      <c r="V33">
        <v>3</v>
      </c>
    </row>
    <row r="34" spans="1:22" x14ac:dyDescent="0.25">
      <c r="A34" t="s">
        <v>28</v>
      </c>
      <c r="B34" t="s">
        <v>29</v>
      </c>
      <c r="C34">
        <v>65</v>
      </c>
      <c r="D34">
        <v>2</v>
      </c>
      <c r="E34" t="s">
        <v>8639</v>
      </c>
      <c r="F34">
        <v>196</v>
      </c>
      <c r="G34">
        <v>0</v>
      </c>
      <c r="H34" t="s">
        <v>1162</v>
      </c>
      <c r="I34" t="s">
        <v>8640</v>
      </c>
      <c r="J34" t="s">
        <v>306</v>
      </c>
      <c r="K34" t="s">
        <v>23</v>
      </c>
      <c r="L34" t="s">
        <v>24</v>
      </c>
      <c r="M34" t="s">
        <v>8641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8641</v>
      </c>
      <c r="U34" s="53" t="s">
        <v>4324</v>
      </c>
      <c r="V34">
        <v>3</v>
      </c>
    </row>
    <row r="35" spans="1:22" x14ac:dyDescent="0.25">
      <c r="A35" t="s">
        <v>30</v>
      </c>
      <c r="B35" t="s">
        <v>31</v>
      </c>
      <c r="C35">
        <v>65</v>
      </c>
      <c r="D35">
        <v>2</v>
      </c>
      <c r="E35" t="s">
        <v>8639</v>
      </c>
      <c r="F35">
        <v>196</v>
      </c>
      <c r="G35">
        <v>0</v>
      </c>
      <c r="H35" t="s">
        <v>1162</v>
      </c>
      <c r="I35" t="s">
        <v>8640</v>
      </c>
      <c r="J35" t="s">
        <v>306</v>
      </c>
      <c r="K35" t="s">
        <v>23</v>
      </c>
      <c r="L35" t="s">
        <v>24</v>
      </c>
      <c r="M35" t="s">
        <v>8641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8641</v>
      </c>
      <c r="U35" s="52" t="s">
        <v>280</v>
      </c>
      <c r="V35">
        <v>1</v>
      </c>
    </row>
    <row r="36" spans="1:22" x14ac:dyDescent="0.25">
      <c r="A36" t="s">
        <v>110</v>
      </c>
      <c r="B36" t="s">
        <v>1205</v>
      </c>
      <c r="C36">
        <v>66.333333333333329</v>
      </c>
      <c r="D36">
        <v>3</v>
      </c>
      <c r="E36" t="s">
        <v>8642</v>
      </c>
      <c r="F36">
        <v>169</v>
      </c>
      <c r="G36">
        <v>7</v>
      </c>
      <c r="H36" t="s">
        <v>684</v>
      </c>
      <c r="I36" t="s">
        <v>6216</v>
      </c>
      <c r="J36" t="s">
        <v>6217</v>
      </c>
      <c r="K36" t="s">
        <v>4558</v>
      </c>
      <c r="L36" t="s">
        <v>6218</v>
      </c>
      <c r="M36" t="s">
        <v>8643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8643</v>
      </c>
      <c r="U36" s="53" t="s">
        <v>286</v>
      </c>
      <c r="V36">
        <v>1</v>
      </c>
    </row>
    <row r="37" spans="1:22" x14ac:dyDescent="0.25">
      <c r="A37" t="s">
        <v>110</v>
      </c>
      <c r="B37" t="s">
        <v>1205</v>
      </c>
      <c r="C37">
        <v>66.333333333333329</v>
      </c>
      <c r="D37">
        <v>3</v>
      </c>
      <c r="E37" t="s">
        <v>8644</v>
      </c>
      <c r="F37">
        <v>169</v>
      </c>
      <c r="G37">
        <v>7</v>
      </c>
      <c r="H37" t="s">
        <v>684</v>
      </c>
      <c r="I37" t="s">
        <v>6216</v>
      </c>
      <c r="J37" t="s">
        <v>6217</v>
      </c>
      <c r="K37" t="s">
        <v>4558</v>
      </c>
      <c r="L37" t="s">
        <v>6218</v>
      </c>
      <c r="M37" t="s">
        <v>8645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8645</v>
      </c>
      <c r="U37" s="52" t="s">
        <v>30</v>
      </c>
      <c r="V37">
        <v>34</v>
      </c>
    </row>
    <row r="38" spans="1:22" x14ac:dyDescent="0.25">
      <c r="A38" t="s">
        <v>5153</v>
      </c>
      <c r="B38" t="s">
        <v>5154</v>
      </c>
      <c r="C38">
        <v>0</v>
      </c>
      <c r="D38">
        <v>1</v>
      </c>
      <c r="E38" t="s">
        <v>8646</v>
      </c>
      <c r="F38">
        <v>106</v>
      </c>
      <c r="G38">
        <v>6</v>
      </c>
      <c r="H38" t="s">
        <v>1162</v>
      </c>
      <c r="I38" t="s">
        <v>8647</v>
      </c>
      <c r="J38" t="s">
        <v>339</v>
      </c>
      <c r="K38" t="s">
        <v>23</v>
      </c>
      <c r="L38" t="s">
        <v>24</v>
      </c>
      <c r="M38" t="s">
        <v>8648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8649</v>
      </c>
      <c r="U38" s="53" t="s">
        <v>31</v>
      </c>
      <c r="V38">
        <v>34</v>
      </c>
    </row>
    <row r="39" spans="1:22" x14ac:dyDescent="0.25">
      <c r="A39" t="s">
        <v>110</v>
      </c>
      <c r="B39" t="s">
        <v>146</v>
      </c>
      <c r="C39">
        <v>120</v>
      </c>
      <c r="D39">
        <v>1</v>
      </c>
      <c r="E39" t="s">
        <v>8646</v>
      </c>
      <c r="F39">
        <v>106</v>
      </c>
      <c r="G39">
        <v>6</v>
      </c>
      <c r="H39" t="s">
        <v>1162</v>
      </c>
      <c r="I39" t="s">
        <v>8647</v>
      </c>
      <c r="J39" t="s">
        <v>339</v>
      </c>
      <c r="K39" t="s">
        <v>23</v>
      </c>
      <c r="L39" t="s">
        <v>24</v>
      </c>
      <c r="M39" t="s">
        <v>8648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8649</v>
      </c>
      <c r="U39" s="52" t="s">
        <v>28</v>
      </c>
      <c r="V39">
        <v>20</v>
      </c>
    </row>
    <row r="40" spans="1:22" x14ac:dyDescent="0.25">
      <c r="A40" t="s">
        <v>28</v>
      </c>
      <c r="B40" t="s">
        <v>29</v>
      </c>
      <c r="C40">
        <v>65</v>
      </c>
      <c r="D40">
        <v>2</v>
      </c>
      <c r="E40" t="s">
        <v>8650</v>
      </c>
      <c r="F40">
        <v>104</v>
      </c>
      <c r="G40">
        <v>6</v>
      </c>
      <c r="H40" t="s">
        <v>1162</v>
      </c>
      <c r="I40" t="s">
        <v>8651</v>
      </c>
      <c r="J40" t="s">
        <v>309</v>
      </c>
      <c r="K40" t="s">
        <v>23</v>
      </c>
      <c r="L40" t="s">
        <v>24</v>
      </c>
      <c r="M40" t="s">
        <v>8652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8653</v>
      </c>
      <c r="U40" s="53" t="s">
        <v>29</v>
      </c>
      <c r="V40">
        <v>20</v>
      </c>
    </row>
    <row r="41" spans="1:22" x14ac:dyDescent="0.25">
      <c r="A41" t="s">
        <v>854</v>
      </c>
      <c r="B41" t="s">
        <v>855</v>
      </c>
      <c r="C41">
        <v>98</v>
      </c>
      <c r="D41">
        <v>1</v>
      </c>
      <c r="E41" t="s">
        <v>8654</v>
      </c>
      <c r="F41">
        <v>133</v>
      </c>
      <c r="G41">
        <v>35</v>
      </c>
      <c r="H41" t="s">
        <v>22</v>
      </c>
      <c r="I41" t="s">
        <v>8655</v>
      </c>
      <c r="J41" t="s">
        <v>8656</v>
      </c>
      <c r="K41" t="s">
        <v>1209</v>
      </c>
      <c r="L41" t="s">
        <v>1197</v>
      </c>
      <c r="M41" t="s">
        <v>8657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8658</v>
      </c>
      <c r="U41" s="52" t="s">
        <v>20</v>
      </c>
      <c r="V41">
        <v>33</v>
      </c>
    </row>
    <row r="42" spans="1:22" x14ac:dyDescent="0.25">
      <c r="A42" t="s">
        <v>46</v>
      </c>
      <c r="B42" t="s">
        <v>56</v>
      </c>
      <c r="C42">
        <v>66.333333333333329</v>
      </c>
      <c r="D42">
        <v>3</v>
      </c>
      <c r="E42" t="s">
        <v>8659</v>
      </c>
      <c r="F42">
        <v>220</v>
      </c>
      <c r="G42">
        <v>0</v>
      </c>
      <c r="H42" t="s">
        <v>1162</v>
      </c>
      <c r="I42" t="s">
        <v>6716</v>
      </c>
      <c r="J42" t="s">
        <v>316</v>
      </c>
      <c r="K42" t="s">
        <v>23</v>
      </c>
      <c r="L42" t="s">
        <v>24</v>
      </c>
      <c r="M42" t="s">
        <v>8660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8660</v>
      </c>
      <c r="U42" s="53" t="s">
        <v>21</v>
      </c>
      <c r="V42">
        <v>33</v>
      </c>
    </row>
    <row r="43" spans="1:22" x14ac:dyDescent="0.25">
      <c r="A43" t="s">
        <v>5153</v>
      </c>
      <c r="B43" t="s">
        <v>5154</v>
      </c>
      <c r="C43">
        <v>0</v>
      </c>
      <c r="D43">
        <v>1</v>
      </c>
      <c r="E43" t="s">
        <v>8661</v>
      </c>
      <c r="F43">
        <v>106</v>
      </c>
      <c r="G43">
        <v>6</v>
      </c>
      <c r="H43" t="s">
        <v>1162</v>
      </c>
      <c r="I43" t="s">
        <v>8662</v>
      </c>
      <c r="J43" t="s">
        <v>310</v>
      </c>
      <c r="K43" t="s">
        <v>23</v>
      </c>
      <c r="L43" t="s">
        <v>24</v>
      </c>
      <c r="M43" t="s">
        <v>8663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8663</v>
      </c>
      <c r="U43" s="52" t="s">
        <v>3809</v>
      </c>
      <c r="V43">
        <v>12</v>
      </c>
    </row>
    <row r="44" spans="1:22" x14ac:dyDescent="0.25">
      <c r="A44" t="s">
        <v>110</v>
      </c>
      <c r="B44" t="s">
        <v>146</v>
      </c>
      <c r="C44">
        <v>120</v>
      </c>
      <c r="D44">
        <v>1</v>
      </c>
      <c r="E44" t="s">
        <v>8661</v>
      </c>
      <c r="F44">
        <v>106</v>
      </c>
      <c r="G44">
        <v>6</v>
      </c>
      <c r="H44" t="s">
        <v>1162</v>
      </c>
      <c r="I44" t="s">
        <v>8662</v>
      </c>
      <c r="J44" t="s">
        <v>310</v>
      </c>
      <c r="K44" t="s">
        <v>23</v>
      </c>
      <c r="L44" t="s">
        <v>24</v>
      </c>
      <c r="M44" t="s">
        <v>8663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8663</v>
      </c>
      <c r="U44" s="53" t="s">
        <v>3810</v>
      </c>
      <c r="V44">
        <v>12</v>
      </c>
    </row>
    <row r="45" spans="1:22" x14ac:dyDescent="0.25">
      <c r="A45" t="s">
        <v>5153</v>
      </c>
      <c r="B45" t="s">
        <v>5154</v>
      </c>
      <c r="C45">
        <v>0</v>
      </c>
      <c r="D45">
        <v>1</v>
      </c>
      <c r="E45" t="s">
        <v>8664</v>
      </c>
      <c r="F45">
        <v>366</v>
      </c>
      <c r="G45">
        <v>64</v>
      </c>
      <c r="H45" t="s">
        <v>1162</v>
      </c>
      <c r="I45" t="s">
        <v>8665</v>
      </c>
      <c r="J45" t="s">
        <v>328</v>
      </c>
      <c r="K45" t="s">
        <v>23</v>
      </c>
      <c r="L45" t="s">
        <v>24</v>
      </c>
      <c r="M45" t="s">
        <v>8666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8663</v>
      </c>
      <c r="U45" s="52" t="s">
        <v>5153</v>
      </c>
      <c r="V45">
        <v>29</v>
      </c>
    </row>
    <row r="46" spans="1:22" x14ac:dyDescent="0.25">
      <c r="A46" t="s">
        <v>110</v>
      </c>
      <c r="B46" t="s">
        <v>146</v>
      </c>
      <c r="C46">
        <v>120</v>
      </c>
      <c r="D46">
        <v>1</v>
      </c>
      <c r="E46" t="s">
        <v>8664</v>
      </c>
      <c r="F46">
        <v>366</v>
      </c>
      <c r="G46">
        <v>64</v>
      </c>
      <c r="H46" t="s">
        <v>1162</v>
      </c>
      <c r="I46" t="s">
        <v>8665</v>
      </c>
      <c r="J46" t="s">
        <v>328</v>
      </c>
      <c r="K46" t="s">
        <v>23</v>
      </c>
      <c r="L46" t="s">
        <v>24</v>
      </c>
      <c r="M46" t="s">
        <v>8666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8663</v>
      </c>
      <c r="U46" s="53" t="s">
        <v>5154</v>
      </c>
      <c r="V46">
        <v>29</v>
      </c>
    </row>
    <row r="47" spans="1:22" x14ac:dyDescent="0.25">
      <c r="A47" t="s">
        <v>3691</v>
      </c>
      <c r="B47" t="s">
        <v>3692</v>
      </c>
      <c r="C47">
        <v>120</v>
      </c>
      <c r="D47">
        <v>1</v>
      </c>
      <c r="E47" t="s">
        <v>8664</v>
      </c>
      <c r="F47">
        <v>366</v>
      </c>
      <c r="G47">
        <v>64</v>
      </c>
      <c r="H47" t="s">
        <v>1162</v>
      </c>
      <c r="I47" t="s">
        <v>8665</v>
      </c>
      <c r="J47" t="s">
        <v>328</v>
      </c>
      <c r="K47" t="s">
        <v>23</v>
      </c>
      <c r="L47" t="s">
        <v>24</v>
      </c>
      <c r="M47" t="s">
        <v>8666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8663</v>
      </c>
      <c r="U47" s="52" t="s">
        <v>3653</v>
      </c>
      <c r="V47">
        <v>3</v>
      </c>
    </row>
    <row r="48" spans="1:22" x14ac:dyDescent="0.25">
      <c r="A48" t="s">
        <v>30</v>
      </c>
      <c r="B48" t="s">
        <v>31</v>
      </c>
      <c r="C48">
        <v>65</v>
      </c>
      <c r="D48">
        <v>1</v>
      </c>
      <c r="E48" t="s">
        <v>8664</v>
      </c>
      <c r="F48">
        <v>366</v>
      </c>
      <c r="G48">
        <v>64</v>
      </c>
      <c r="H48" t="s">
        <v>1162</v>
      </c>
      <c r="I48" t="s">
        <v>8665</v>
      </c>
      <c r="J48" t="s">
        <v>328</v>
      </c>
      <c r="K48" t="s">
        <v>23</v>
      </c>
      <c r="L48" t="s">
        <v>24</v>
      </c>
      <c r="M48" t="s">
        <v>8666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8663</v>
      </c>
      <c r="U48" s="53" t="s">
        <v>4657</v>
      </c>
      <c r="V48">
        <v>3</v>
      </c>
    </row>
    <row r="49" spans="1:22" x14ac:dyDescent="0.25">
      <c r="A49" t="s">
        <v>20</v>
      </c>
      <c r="B49" t="s">
        <v>21</v>
      </c>
      <c r="C49">
        <v>65</v>
      </c>
      <c r="D49">
        <v>1</v>
      </c>
      <c r="E49" t="s">
        <v>8664</v>
      </c>
      <c r="F49">
        <v>366</v>
      </c>
      <c r="G49">
        <v>64</v>
      </c>
      <c r="H49" t="s">
        <v>1162</v>
      </c>
      <c r="I49" t="s">
        <v>8665</v>
      </c>
      <c r="J49" t="s">
        <v>328</v>
      </c>
      <c r="K49" t="s">
        <v>23</v>
      </c>
      <c r="L49" t="s">
        <v>24</v>
      </c>
      <c r="M49" t="s">
        <v>8666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8663</v>
      </c>
      <c r="U49" s="52" t="s">
        <v>1309</v>
      </c>
      <c r="V49">
        <v>378</v>
      </c>
    </row>
    <row r="50" spans="1:22" x14ac:dyDescent="0.25">
      <c r="A50" t="s">
        <v>28</v>
      </c>
      <c r="B50" t="s">
        <v>29</v>
      </c>
      <c r="C50">
        <v>65</v>
      </c>
      <c r="D50">
        <v>1</v>
      </c>
      <c r="E50" t="s">
        <v>8664</v>
      </c>
      <c r="F50">
        <v>366</v>
      </c>
      <c r="G50">
        <v>64</v>
      </c>
      <c r="H50" t="s">
        <v>1162</v>
      </c>
      <c r="I50" t="s">
        <v>8665</v>
      </c>
      <c r="J50" t="s">
        <v>328</v>
      </c>
      <c r="K50" t="s">
        <v>23</v>
      </c>
      <c r="L50" t="s">
        <v>24</v>
      </c>
      <c r="M50" t="s">
        <v>8666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8663</v>
      </c>
    </row>
    <row r="51" spans="1:22" x14ac:dyDescent="0.25">
      <c r="A51" t="s">
        <v>3691</v>
      </c>
      <c r="B51" t="s">
        <v>3692</v>
      </c>
      <c r="C51">
        <v>120</v>
      </c>
      <c r="D51">
        <v>2</v>
      </c>
      <c r="E51" t="s">
        <v>8667</v>
      </c>
      <c r="F51">
        <v>110</v>
      </c>
      <c r="G51">
        <v>0</v>
      </c>
      <c r="H51" t="s">
        <v>1162</v>
      </c>
      <c r="I51" t="s">
        <v>8668</v>
      </c>
      <c r="J51" t="s">
        <v>324</v>
      </c>
      <c r="K51" t="s">
        <v>23</v>
      </c>
      <c r="L51" t="s">
        <v>24</v>
      </c>
      <c r="M51" t="s">
        <v>8666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8666</v>
      </c>
    </row>
    <row r="52" spans="1:22" x14ac:dyDescent="0.25">
      <c r="A52" t="s">
        <v>3691</v>
      </c>
      <c r="B52" t="s">
        <v>3692</v>
      </c>
      <c r="C52">
        <v>120</v>
      </c>
      <c r="D52">
        <v>10</v>
      </c>
      <c r="E52" t="s">
        <v>8669</v>
      </c>
      <c r="F52">
        <v>550</v>
      </c>
      <c r="G52">
        <v>0</v>
      </c>
      <c r="H52" t="s">
        <v>1162</v>
      </c>
      <c r="I52" t="s">
        <v>8670</v>
      </c>
      <c r="J52" t="s">
        <v>1168</v>
      </c>
      <c r="K52" t="s">
        <v>23</v>
      </c>
      <c r="L52" t="s">
        <v>24</v>
      </c>
      <c r="M52" t="s">
        <v>8671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8671</v>
      </c>
    </row>
    <row r="53" spans="1:22" x14ac:dyDescent="0.25">
      <c r="A53" t="s">
        <v>3809</v>
      </c>
      <c r="B53" t="s">
        <v>3810</v>
      </c>
      <c r="C53">
        <v>30</v>
      </c>
      <c r="D53">
        <v>4</v>
      </c>
      <c r="E53" t="s">
        <v>8672</v>
      </c>
      <c r="F53">
        <v>220</v>
      </c>
      <c r="G53">
        <v>20</v>
      </c>
      <c r="H53" t="s">
        <v>47</v>
      </c>
      <c r="I53" t="s">
        <v>8673</v>
      </c>
      <c r="J53" t="s">
        <v>8674</v>
      </c>
      <c r="K53" t="s">
        <v>1336</v>
      </c>
      <c r="L53" t="s">
        <v>8675</v>
      </c>
      <c r="M53" t="s">
        <v>8676</v>
      </c>
      <c r="N53" t="s">
        <v>1338</v>
      </c>
      <c r="O53" t="s">
        <v>1222</v>
      </c>
      <c r="P53" t="s">
        <v>1190</v>
      </c>
      <c r="Q53" t="s">
        <v>1191</v>
      </c>
      <c r="R53" t="s">
        <v>24</v>
      </c>
      <c r="S53" t="s">
        <v>23</v>
      </c>
      <c r="T53" t="s">
        <v>8671</v>
      </c>
    </row>
    <row r="54" spans="1:22" x14ac:dyDescent="0.25">
      <c r="A54" t="s">
        <v>20</v>
      </c>
      <c r="B54" t="s">
        <v>21</v>
      </c>
      <c r="C54">
        <v>50</v>
      </c>
      <c r="D54">
        <v>1</v>
      </c>
      <c r="E54" t="s">
        <v>8672</v>
      </c>
      <c r="F54">
        <v>220</v>
      </c>
      <c r="G54">
        <v>20</v>
      </c>
      <c r="H54" t="s">
        <v>47</v>
      </c>
      <c r="I54" t="s">
        <v>8673</v>
      </c>
      <c r="J54" t="s">
        <v>8674</v>
      </c>
      <c r="K54" t="s">
        <v>1336</v>
      </c>
      <c r="L54" t="s">
        <v>8675</v>
      </c>
      <c r="M54" t="s">
        <v>8676</v>
      </c>
      <c r="N54" t="s">
        <v>1338</v>
      </c>
      <c r="O54" t="s">
        <v>1222</v>
      </c>
      <c r="P54" t="s">
        <v>1190</v>
      </c>
      <c r="Q54" t="s">
        <v>1191</v>
      </c>
      <c r="R54" t="s">
        <v>24</v>
      </c>
      <c r="S54" t="s">
        <v>23</v>
      </c>
      <c r="T54" t="s">
        <v>8671</v>
      </c>
    </row>
    <row r="55" spans="1:22" x14ac:dyDescent="0.25">
      <c r="A55" t="s">
        <v>139</v>
      </c>
      <c r="B55" t="s">
        <v>112</v>
      </c>
      <c r="C55">
        <v>100</v>
      </c>
      <c r="D55">
        <v>1</v>
      </c>
      <c r="E55" t="s">
        <v>8672</v>
      </c>
      <c r="F55">
        <v>220</v>
      </c>
      <c r="G55">
        <v>20</v>
      </c>
      <c r="H55" t="s">
        <v>47</v>
      </c>
      <c r="I55" t="s">
        <v>8673</v>
      </c>
      <c r="J55" t="s">
        <v>8674</v>
      </c>
      <c r="K55" t="s">
        <v>1336</v>
      </c>
      <c r="L55" t="s">
        <v>8675</v>
      </c>
      <c r="M55" t="s">
        <v>8676</v>
      </c>
      <c r="N55" t="s">
        <v>1338</v>
      </c>
      <c r="O55" t="s">
        <v>1222</v>
      </c>
      <c r="P55" t="s">
        <v>1190</v>
      </c>
      <c r="Q55" t="s">
        <v>1191</v>
      </c>
      <c r="R55" t="s">
        <v>24</v>
      </c>
      <c r="S55" t="s">
        <v>23</v>
      </c>
      <c r="T55" t="s">
        <v>8671</v>
      </c>
    </row>
    <row r="56" spans="1:22" x14ac:dyDescent="0.25">
      <c r="A56" t="s">
        <v>5153</v>
      </c>
      <c r="B56" t="s">
        <v>5154</v>
      </c>
      <c r="C56">
        <v>0</v>
      </c>
      <c r="D56">
        <v>1</v>
      </c>
      <c r="E56" t="s">
        <v>8677</v>
      </c>
      <c r="F56">
        <v>300</v>
      </c>
      <c r="G56">
        <v>0</v>
      </c>
      <c r="H56" t="s">
        <v>1162</v>
      </c>
      <c r="I56" t="s">
        <v>8678</v>
      </c>
      <c r="J56" t="s">
        <v>310</v>
      </c>
      <c r="K56" t="s">
        <v>23</v>
      </c>
      <c r="L56" t="s">
        <v>24</v>
      </c>
      <c r="M56" t="s">
        <v>8679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8679</v>
      </c>
    </row>
    <row r="57" spans="1:22" x14ac:dyDescent="0.25">
      <c r="A57" t="s">
        <v>110</v>
      </c>
      <c r="B57" t="s">
        <v>146</v>
      </c>
      <c r="C57">
        <v>120</v>
      </c>
      <c r="D57">
        <v>1</v>
      </c>
      <c r="E57" t="s">
        <v>8677</v>
      </c>
      <c r="F57">
        <v>300</v>
      </c>
      <c r="G57">
        <v>0</v>
      </c>
      <c r="H57" t="s">
        <v>1162</v>
      </c>
      <c r="I57" t="s">
        <v>8678</v>
      </c>
      <c r="J57" t="s">
        <v>310</v>
      </c>
      <c r="K57" t="s">
        <v>23</v>
      </c>
      <c r="L57" t="s">
        <v>24</v>
      </c>
      <c r="M57" t="s">
        <v>8679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8679</v>
      </c>
    </row>
    <row r="58" spans="1:22" x14ac:dyDescent="0.25">
      <c r="A58" t="s">
        <v>5153</v>
      </c>
      <c r="B58" t="s">
        <v>5154</v>
      </c>
      <c r="C58">
        <v>0</v>
      </c>
      <c r="D58">
        <v>1</v>
      </c>
      <c r="E58" t="s">
        <v>8677</v>
      </c>
      <c r="F58">
        <v>300</v>
      </c>
      <c r="G58">
        <v>0</v>
      </c>
      <c r="H58" t="s">
        <v>1162</v>
      </c>
      <c r="I58" t="s">
        <v>8678</v>
      </c>
      <c r="J58" t="s">
        <v>310</v>
      </c>
      <c r="K58" t="s">
        <v>23</v>
      </c>
      <c r="L58" t="s">
        <v>24</v>
      </c>
      <c r="M58" t="s">
        <v>8679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8679</v>
      </c>
    </row>
    <row r="59" spans="1:22" x14ac:dyDescent="0.25">
      <c r="A59" t="s">
        <v>139</v>
      </c>
      <c r="B59" t="s">
        <v>112</v>
      </c>
      <c r="C59">
        <v>120</v>
      </c>
      <c r="D59">
        <v>1</v>
      </c>
      <c r="E59" t="s">
        <v>8677</v>
      </c>
      <c r="F59">
        <v>300</v>
      </c>
      <c r="G59">
        <v>0</v>
      </c>
      <c r="H59" t="s">
        <v>1162</v>
      </c>
      <c r="I59" t="s">
        <v>8678</v>
      </c>
      <c r="J59" t="s">
        <v>310</v>
      </c>
      <c r="K59" t="s">
        <v>23</v>
      </c>
      <c r="L59" t="s">
        <v>24</v>
      </c>
      <c r="M59" t="s">
        <v>8679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8679</v>
      </c>
    </row>
    <row r="60" spans="1:22" x14ac:dyDescent="0.25">
      <c r="A60" t="s">
        <v>5153</v>
      </c>
      <c r="B60" t="s">
        <v>5154</v>
      </c>
      <c r="C60">
        <v>0</v>
      </c>
      <c r="D60">
        <v>1</v>
      </c>
      <c r="E60" t="s">
        <v>8677</v>
      </c>
      <c r="F60">
        <v>300</v>
      </c>
      <c r="G60">
        <v>0</v>
      </c>
      <c r="H60" t="s">
        <v>1162</v>
      </c>
      <c r="I60" t="s">
        <v>8678</v>
      </c>
      <c r="J60" t="s">
        <v>310</v>
      </c>
      <c r="K60" t="s">
        <v>23</v>
      </c>
      <c r="L60" t="s">
        <v>24</v>
      </c>
      <c r="M60" t="s">
        <v>8679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8679</v>
      </c>
    </row>
    <row r="61" spans="1:22" x14ac:dyDescent="0.25">
      <c r="A61" t="s">
        <v>46</v>
      </c>
      <c r="B61" t="s">
        <v>56</v>
      </c>
      <c r="C61">
        <v>120</v>
      </c>
      <c r="D61">
        <v>1</v>
      </c>
      <c r="E61" t="s">
        <v>8677</v>
      </c>
      <c r="F61">
        <v>300</v>
      </c>
      <c r="G61">
        <v>0</v>
      </c>
      <c r="H61" t="s">
        <v>1162</v>
      </c>
      <c r="I61" t="s">
        <v>8678</v>
      </c>
      <c r="J61" t="s">
        <v>310</v>
      </c>
      <c r="K61" t="s">
        <v>23</v>
      </c>
      <c r="L61" t="s">
        <v>24</v>
      </c>
      <c r="M61" t="s">
        <v>8679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8679</v>
      </c>
    </row>
    <row r="62" spans="1:22" x14ac:dyDescent="0.25">
      <c r="A62" t="s">
        <v>5153</v>
      </c>
      <c r="B62" t="s">
        <v>5154</v>
      </c>
      <c r="C62">
        <v>0</v>
      </c>
      <c r="D62">
        <v>1</v>
      </c>
      <c r="E62" t="s">
        <v>8680</v>
      </c>
      <c r="F62">
        <v>106</v>
      </c>
      <c r="G62">
        <v>6</v>
      </c>
      <c r="H62" t="s">
        <v>1162</v>
      </c>
      <c r="I62" t="s">
        <v>8681</v>
      </c>
      <c r="J62" t="s">
        <v>329</v>
      </c>
      <c r="K62" t="s">
        <v>23</v>
      </c>
      <c r="L62" t="s">
        <v>24</v>
      </c>
      <c r="M62" t="s">
        <v>23</v>
      </c>
      <c r="N62" t="s">
        <v>23</v>
      </c>
      <c r="O62" t="s">
        <v>58</v>
      </c>
      <c r="P62" t="s">
        <v>26</v>
      </c>
      <c r="Q62" t="s">
        <v>23</v>
      </c>
      <c r="R62" t="s">
        <v>24</v>
      </c>
      <c r="S62" t="s">
        <v>23</v>
      </c>
      <c r="T62" t="s">
        <v>8682</v>
      </c>
    </row>
    <row r="63" spans="1:22" x14ac:dyDescent="0.25">
      <c r="A63" t="s">
        <v>139</v>
      </c>
      <c r="B63" t="s">
        <v>112</v>
      </c>
      <c r="C63">
        <v>120</v>
      </c>
      <c r="D63">
        <v>1</v>
      </c>
      <c r="E63" t="s">
        <v>8680</v>
      </c>
      <c r="F63">
        <v>106</v>
      </c>
      <c r="G63">
        <v>6</v>
      </c>
      <c r="H63" t="s">
        <v>1162</v>
      </c>
      <c r="I63" t="s">
        <v>8681</v>
      </c>
      <c r="J63" t="s">
        <v>329</v>
      </c>
      <c r="K63" t="s">
        <v>23</v>
      </c>
      <c r="L63" t="s">
        <v>24</v>
      </c>
      <c r="M63" t="s">
        <v>23</v>
      </c>
      <c r="N63" t="s">
        <v>23</v>
      </c>
      <c r="O63" t="s">
        <v>58</v>
      </c>
      <c r="P63" t="s">
        <v>26</v>
      </c>
      <c r="Q63" t="s">
        <v>23</v>
      </c>
      <c r="R63" t="s">
        <v>24</v>
      </c>
      <c r="S63" t="s">
        <v>23</v>
      </c>
      <c r="T63" t="s">
        <v>8682</v>
      </c>
    </row>
    <row r="64" spans="1:22" x14ac:dyDescent="0.25">
      <c r="A64" t="s">
        <v>5153</v>
      </c>
      <c r="B64" t="s">
        <v>5154</v>
      </c>
      <c r="C64">
        <v>0</v>
      </c>
      <c r="D64">
        <v>2</v>
      </c>
      <c r="E64" t="s">
        <v>8683</v>
      </c>
      <c r="F64">
        <v>200</v>
      </c>
      <c r="G64">
        <v>0</v>
      </c>
      <c r="H64" t="s">
        <v>1162</v>
      </c>
      <c r="I64" t="s">
        <v>8684</v>
      </c>
      <c r="J64" t="s">
        <v>1179</v>
      </c>
      <c r="K64" t="s">
        <v>23</v>
      </c>
      <c r="L64" t="s">
        <v>24</v>
      </c>
      <c r="M64" t="s">
        <v>8682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8682</v>
      </c>
    </row>
    <row r="65" spans="1:20" x14ac:dyDescent="0.25">
      <c r="A65" t="s">
        <v>139</v>
      </c>
      <c r="B65" t="s">
        <v>112</v>
      </c>
      <c r="C65">
        <v>120</v>
      </c>
      <c r="D65">
        <v>2</v>
      </c>
      <c r="E65" t="s">
        <v>8683</v>
      </c>
      <c r="F65">
        <v>200</v>
      </c>
      <c r="G65">
        <v>0</v>
      </c>
      <c r="H65" t="s">
        <v>1162</v>
      </c>
      <c r="I65" t="s">
        <v>8684</v>
      </c>
      <c r="J65" t="s">
        <v>1179</v>
      </c>
      <c r="K65" t="s">
        <v>23</v>
      </c>
      <c r="L65" t="s">
        <v>24</v>
      </c>
      <c r="M65" t="s">
        <v>8682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8682</v>
      </c>
    </row>
    <row r="66" spans="1:20" x14ac:dyDescent="0.25">
      <c r="A66" t="s">
        <v>5153</v>
      </c>
      <c r="B66" t="s">
        <v>5154</v>
      </c>
      <c r="C66">
        <v>0</v>
      </c>
      <c r="D66">
        <v>1</v>
      </c>
      <c r="E66" t="s">
        <v>8685</v>
      </c>
      <c r="F66">
        <v>106</v>
      </c>
      <c r="G66">
        <v>6</v>
      </c>
      <c r="H66" t="s">
        <v>1162</v>
      </c>
      <c r="I66" t="s">
        <v>8686</v>
      </c>
      <c r="J66" t="s">
        <v>345</v>
      </c>
      <c r="K66" t="s">
        <v>23</v>
      </c>
      <c r="L66" t="s">
        <v>24</v>
      </c>
      <c r="M66" t="s">
        <v>8687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8687</v>
      </c>
    </row>
    <row r="67" spans="1:20" x14ac:dyDescent="0.25">
      <c r="A67" t="s">
        <v>139</v>
      </c>
      <c r="B67" t="s">
        <v>112</v>
      </c>
      <c r="C67">
        <v>120</v>
      </c>
      <c r="D67">
        <v>1</v>
      </c>
      <c r="E67" t="s">
        <v>8685</v>
      </c>
      <c r="F67">
        <v>106</v>
      </c>
      <c r="G67">
        <v>6</v>
      </c>
      <c r="H67" t="s">
        <v>1162</v>
      </c>
      <c r="I67" t="s">
        <v>8686</v>
      </c>
      <c r="J67" t="s">
        <v>345</v>
      </c>
      <c r="K67" t="s">
        <v>23</v>
      </c>
      <c r="L67" t="s">
        <v>24</v>
      </c>
      <c r="M67" t="s">
        <v>8687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23</v>
      </c>
      <c r="T67" t="s">
        <v>8687</v>
      </c>
    </row>
    <row r="68" spans="1:20" x14ac:dyDescent="0.25">
      <c r="A68" t="s">
        <v>3691</v>
      </c>
      <c r="B68" t="s">
        <v>3692</v>
      </c>
      <c r="C68">
        <v>120</v>
      </c>
      <c r="D68">
        <v>6</v>
      </c>
      <c r="E68" t="s">
        <v>8688</v>
      </c>
      <c r="F68">
        <v>330</v>
      </c>
      <c r="G68">
        <v>0</v>
      </c>
      <c r="H68" t="s">
        <v>1162</v>
      </c>
      <c r="I68" t="s">
        <v>7047</v>
      </c>
      <c r="J68" t="s">
        <v>328</v>
      </c>
      <c r="K68" t="s">
        <v>23</v>
      </c>
      <c r="L68" t="s">
        <v>24</v>
      </c>
      <c r="M68" t="s">
        <v>8689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8690</v>
      </c>
    </row>
    <row r="69" spans="1:20" x14ac:dyDescent="0.25">
      <c r="A69" t="s">
        <v>5153</v>
      </c>
      <c r="B69" t="s">
        <v>5154</v>
      </c>
      <c r="C69">
        <v>0</v>
      </c>
      <c r="D69">
        <v>1</v>
      </c>
      <c r="E69" t="s">
        <v>8691</v>
      </c>
      <c r="F69">
        <v>106</v>
      </c>
      <c r="G69">
        <v>6</v>
      </c>
      <c r="H69" t="s">
        <v>1162</v>
      </c>
      <c r="I69" t="s">
        <v>8692</v>
      </c>
      <c r="J69" t="s">
        <v>329</v>
      </c>
      <c r="K69" t="s">
        <v>23</v>
      </c>
      <c r="L69" t="s">
        <v>24</v>
      </c>
      <c r="M69" t="s">
        <v>8693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8690</v>
      </c>
    </row>
    <row r="70" spans="1:20" x14ac:dyDescent="0.25">
      <c r="A70" t="s">
        <v>850</v>
      </c>
      <c r="B70" t="s">
        <v>851</v>
      </c>
      <c r="C70">
        <v>120</v>
      </c>
      <c r="D70">
        <v>1</v>
      </c>
      <c r="E70" t="s">
        <v>8691</v>
      </c>
      <c r="F70">
        <v>106</v>
      </c>
      <c r="G70">
        <v>6</v>
      </c>
      <c r="H70" t="s">
        <v>1162</v>
      </c>
      <c r="I70" t="s">
        <v>8692</v>
      </c>
      <c r="J70" t="s">
        <v>329</v>
      </c>
      <c r="K70" t="s">
        <v>23</v>
      </c>
      <c r="L70" t="s">
        <v>24</v>
      </c>
      <c r="M70" t="s">
        <v>8693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8690</v>
      </c>
    </row>
    <row r="71" spans="1:20" x14ac:dyDescent="0.25">
      <c r="A71" t="s">
        <v>3691</v>
      </c>
      <c r="B71" t="s">
        <v>3692</v>
      </c>
      <c r="C71">
        <v>120</v>
      </c>
      <c r="D71">
        <v>3</v>
      </c>
      <c r="E71" t="s">
        <v>8694</v>
      </c>
      <c r="F71">
        <v>165</v>
      </c>
      <c r="G71">
        <v>0</v>
      </c>
      <c r="H71" t="s">
        <v>1162</v>
      </c>
      <c r="I71" t="s">
        <v>8695</v>
      </c>
      <c r="J71" t="s">
        <v>1201</v>
      </c>
      <c r="K71" t="s">
        <v>23</v>
      </c>
      <c r="L71" t="s">
        <v>24</v>
      </c>
      <c r="M71" t="s">
        <v>8693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8696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8697</v>
      </c>
      <c r="F72">
        <v>220</v>
      </c>
      <c r="G72">
        <v>20</v>
      </c>
      <c r="H72" t="s">
        <v>1247</v>
      </c>
      <c r="I72" t="s">
        <v>8698</v>
      </c>
      <c r="J72" t="s">
        <v>8699</v>
      </c>
      <c r="K72" t="s">
        <v>8700</v>
      </c>
      <c r="L72" t="s">
        <v>8701</v>
      </c>
      <c r="M72" t="s">
        <v>8702</v>
      </c>
      <c r="N72" t="s">
        <v>1338</v>
      </c>
      <c r="O72" t="s">
        <v>1222</v>
      </c>
      <c r="P72" t="s">
        <v>1190</v>
      </c>
      <c r="Q72" t="s">
        <v>1191</v>
      </c>
      <c r="R72" t="s">
        <v>24</v>
      </c>
      <c r="S72" t="s">
        <v>23</v>
      </c>
      <c r="T72" t="s">
        <v>8696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8697</v>
      </c>
      <c r="F73">
        <v>220</v>
      </c>
      <c r="G73">
        <v>20</v>
      </c>
      <c r="H73" t="s">
        <v>1247</v>
      </c>
      <c r="I73" t="s">
        <v>8698</v>
      </c>
      <c r="J73" t="s">
        <v>8699</v>
      </c>
      <c r="K73" t="s">
        <v>8700</v>
      </c>
      <c r="L73" t="s">
        <v>8701</v>
      </c>
      <c r="M73" t="s">
        <v>8702</v>
      </c>
      <c r="N73" t="s">
        <v>1338</v>
      </c>
      <c r="O73" t="s">
        <v>1222</v>
      </c>
      <c r="P73" t="s">
        <v>1190</v>
      </c>
      <c r="Q73" t="s">
        <v>1191</v>
      </c>
      <c r="R73" t="s">
        <v>24</v>
      </c>
      <c r="S73" t="s">
        <v>23</v>
      </c>
      <c r="T73" t="s">
        <v>8696</v>
      </c>
    </row>
    <row r="74" spans="1:20" x14ac:dyDescent="0.25">
      <c r="A74" t="s">
        <v>139</v>
      </c>
      <c r="B74" t="s">
        <v>112</v>
      </c>
      <c r="C74">
        <v>100</v>
      </c>
      <c r="D74">
        <v>2</v>
      </c>
      <c r="E74" t="s">
        <v>8697</v>
      </c>
      <c r="F74">
        <v>220</v>
      </c>
      <c r="G74">
        <v>20</v>
      </c>
      <c r="H74" t="s">
        <v>1247</v>
      </c>
      <c r="I74" t="s">
        <v>8698</v>
      </c>
      <c r="J74" t="s">
        <v>8699</v>
      </c>
      <c r="K74" t="s">
        <v>8700</v>
      </c>
      <c r="L74" t="s">
        <v>8701</v>
      </c>
      <c r="M74" t="s">
        <v>8702</v>
      </c>
      <c r="N74" t="s">
        <v>1338</v>
      </c>
      <c r="O74" t="s">
        <v>1222</v>
      </c>
      <c r="P74" t="s">
        <v>1190</v>
      </c>
      <c r="Q74" t="s">
        <v>1191</v>
      </c>
      <c r="R74" t="s">
        <v>24</v>
      </c>
      <c r="S74" t="s">
        <v>23</v>
      </c>
      <c r="T74" t="s">
        <v>8696</v>
      </c>
    </row>
    <row r="75" spans="1:20" x14ac:dyDescent="0.25">
      <c r="A75" t="s">
        <v>3691</v>
      </c>
      <c r="B75" t="s">
        <v>3692</v>
      </c>
      <c r="C75">
        <v>120</v>
      </c>
      <c r="D75">
        <v>2</v>
      </c>
      <c r="E75" t="s">
        <v>8703</v>
      </c>
      <c r="F75">
        <v>116</v>
      </c>
      <c r="G75">
        <v>6</v>
      </c>
      <c r="H75" t="s">
        <v>1162</v>
      </c>
      <c r="I75" t="s">
        <v>1263</v>
      </c>
      <c r="J75" t="s">
        <v>309</v>
      </c>
      <c r="K75" t="s">
        <v>23</v>
      </c>
      <c r="L75" t="s">
        <v>24</v>
      </c>
      <c r="M75" t="s">
        <v>8704</v>
      </c>
      <c r="N75" t="s">
        <v>23</v>
      </c>
      <c r="O75" t="s">
        <v>307</v>
      </c>
      <c r="P75" t="s">
        <v>26</v>
      </c>
      <c r="Q75" t="s">
        <v>27</v>
      </c>
      <c r="R75" t="s">
        <v>8705</v>
      </c>
      <c r="S75" t="s">
        <v>23</v>
      </c>
      <c r="T75" t="s">
        <v>8706</v>
      </c>
    </row>
    <row r="76" spans="1:20" x14ac:dyDescent="0.25">
      <c r="A76" t="s">
        <v>3691</v>
      </c>
      <c r="B76" t="s">
        <v>3692</v>
      </c>
      <c r="C76">
        <v>120</v>
      </c>
      <c r="D76">
        <v>3</v>
      </c>
      <c r="E76" t="s">
        <v>8707</v>
      </c>
      <c r="F76">
        <v>165</v>
      </c>
      <c r="G76">
        <v>0</v>
      </c>
      <c r="H76" t="s">
        <v>1162</v>
      </c>
      <c r="I76" t="s">
        <v>8708</v>
      </c>
      <c r="J76" t="s">
        <v>57</v>
      </c>
      <c r="K76" t="s">
        <v>23</v>
      </c>
      <c r="L76" t="s">
        <v>24</v>
      </c>
      <c r="M76" t="s">
        <v>8704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8706</v>
      </c>
    </row>
    <row r="77" spans="1:20" x14ac:dyDescent="0.25">
      <c r="A77" t="s">
        <v>3691</v>
      </c>
      <c r="B77" t="s">
        <v>3692</v>
      </c>
      <c r="C77">
        <v>120</v>
      </c>
      <c r="D77">
        <v>2</v>
      </c>
      <c r="E77" t="s">
        <v>8709</v>
      </c>
      <c r="F77">
        <v>155</v>
      </c>
      <c r="G77">
        <v>45</v>
      </c>
      <c r="H77" t="s">
        <v>1162</v>
      </c>
      <c r="I77" t="s">
        <v>8710</v>
      </c>
      <c r="J77" t="s">
        <v>305</v>
      </c>
      <c r="K77" t="s">
        <v>23</v>
      </c>
      <c r="L77" t="s">
        <v>24</v>
      </c>
      <c r="M77" t="s">
        <v>8704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8711</v>
      </c>
    </row>
    <row r="78" spans="1:20" x14ac:dyDescent="0.25">
      <c r="A78" t="s">
        <v>46</v>
      </c>
      <c r="B78" t="s">
        <v>56</v>
      </c>
      <c r="C78">
        <v>66.333333333333329</v>
      </c>
      <c r="D78">
        <v>3</v>
      </c>
      <c r="E78" t="s">
        <v>8712</v>
      </c>
      <c r="F78">
        <v>220</v>
      </c>
      <c r="G78">
        <v>0</v>
      </c>
      <c r="H78" t="s">
        <v>1162</v>
      </c>
      <c r="I78" t="s">
        <v>8713</v>
      </c>
      <c r="J78" t="s">
        <v>355</v>
      </c>
      <c r="K78" t="s">
        <v>23</v>
      </c>
      <c r="L78" t="s">
        <v>24</v>
      </c>
      <c r="M78" t="s">
        <v>8714</v>
      </c>
      <c r="N78" t="s">
        <v>23</v>
      </c>
      <c r="O78" t="s">
        <v>32</v>
      </c>
      <c r="P78" t="s">
        <v>26</v>
      </c>
      <c r="Q78" t="s">
        <v>33</v>
      </c>
      <c r="R78" t="s">
        <v>24</v>
      </c>
      <c r="S78" t="s">
        <v>23</v>
      </c>
      <c r="T78" t="s">
        <v>8693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8715</v>
      </c>
      <c r="F79">
        <v>130</v>
      </c>
      <c r="G79">
        <v>30</v>
      </c>
      <c r="H79" t="s">
        <v>47</v>
      </c>
      <c r="I79" t="s">
        <v>8716</v>
      </c>
      <c r="J79" t="s">
        <v>8717</v>
      </c>
      <c r="K79" t="s">
        <v>1230</v>
      </c>
      <c r="L79" t="s">
        <v>8718</v>
      </c>
      <c r="M79" t="s">
        <v>8719</v>
      </c>
      <c r="N79" t="s">
        <v>1338</v>
      </c>
      <c r="O79" t="s">
        <v>1189</v>
      </c>
      <c r="P79" t="s">
        <v>1190</v>
      </c>
      <c r="Q79" t="s">
        <v>27</v>
      </c>
      <c r="R79" t="s">
        <v>24</v>
      </c>
      <c r="S79" t="s">
        <v>23</v>
      </c>
      <c r="T79" t="s">
        <v>8719</v>
      </c>
    </row>
    <row r="80" spans="1:20" x14ac:dyDescent="0.25">
      <c r="A80" t="s">
        <v>46</v>
      </c>
      <c r="B80" t="s">
        <v>56</v>
      </c>
      <c r="C80">
        <v>100</v>
      </c>
      <c r="D80">
        <v>1</v>
      </c>
      <c r="E80" t="s">
        <v>8715</v>
      </c>
      <c r="F80">
        <v>130</v>
      </c>
      <c r="G80">
        <v>30</v>
      </c>
      <c r="H80" t="s">
        <v>47</v>
      </c>
      <c r="I80" t="s">
        <v>8716</v>
      </c>
      <c r="J80" t="s">
        <v>8717</v>
      </c>
      <c r="K80" t="s">
        <v>1230</v>
      </c>
      <c r="L80" t="s">
        <v>8718</v>
      </c>
      <c r="M80" t="s">
        <v>8719</v>
      </c>
      <c r="N80" t="s">
        <v>1338</v>
      </c>
      <c r="O80" t="s">
        <v>1189</v>
      </c>
      <c r="P80" t="s">
        <v>1190</v>
      </c>
      <c r="Q80" t="s">
        <v>27</v>
      </c>
      <c r="R80" t="s">
        <v>24</v>
      </c>
      <c r="S80" t="s">
        <v>23</v>
      </c>
      <c r="T80" t="s">
        <v>8719</v>
      </c>
    </row>
    <row r="81" spans="1:20" x14ac:dyDescent="0.25">
      <c r="A81" t="s">
        <v>139</v>
      </c>
      <c r="B81" t="s">
        <v>112</v>
      </c>
      <c r="C81">
        <v>66</v>
      </c>
      <c r="D81">
        <v>1</v>
      </c>
      <c r="E81" t="s">
        <v>8720</v>
      </c>
      <c r="F81">
        <v>272</v>
      </c>
      <c r="G81">
        <v>41</v>
      </c>
      <c r="H81" t="s">
        <v>47</v>
      </c>
      <c r="I81" t="s">
        <v>8721</v>
      </c>
      <c r="J81" t="s">
        <v>8722</v>
      </c>
      <c r="K81" t="s">
        <v>8723</v>
      </c>
      <c r="L81" t="s">
        <v>4102</v>
      </c>
      <c r="M81" t="s">
        <v>8687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23</v>
      </c>
      <c r="T81" t="s">
        <v>8724</v>
      </c>
    </row>
    <row r="82" spans="1:20" x14ac:dyDescent="0.25">
      <c r="A82" t="s">
        <v>110</v>
      </c>
      <c r="B82" t="s">
        <v>1205</v>
      </c>
      <c r="C82">
        <v>66</v>
      </c>
      <c r="D82">
        <v>1</v>
      </c>
      <c r="E82" t="s">
        <v>8720</v>
      </c>
      <c r="F82">
        <v>272</v>
      </c>
      <c r="G82">
        <v>41</v>
      </c>
      <c r="H82" t="s">
        <v>47</v>
      </c>
      <c r="I82" t="s">
        <v>8721</v>
      </c>
      <c r="J82" t="s">
        <v>8722</v>
      </c>
      <c r="K82" t="s">
        <v>8723</v>
      </c>
      <c r="L82" t="s">
        <v>4102</v>
      </c>
      <c r="M82" t="s">
        <v>8687</v>
      </c>
      <c r="N82" t="s">
        <v>23</v>
      </c>
      <c r="O82" t="s">
        <v>63</v>
      </c>
      <c r="P82" t="s">
        <v>54</v>
      </c>
      <c r="Q82" t="s">
        <v>55</v>
      </c>
      <c r="R82" t="s">
        <v>24</v>
      </c>
      <c r="S82" t="s">
        <v>23</v>
      </c>
      <c r="T82" t="s">
        <v>8724</v>
      </c>
    </row>
    <row r="83" spans="1:20" x14ac:dyDescent="0.25">
      <c r="A83" t="s">
        <v>46</v>
      </c>
      <c r="B83" t="s">
        <v>56</v>
      </c>
      <c r="C83">
        <v>67</v>
      </c>
      <c r="D83">
        <v>1</v>
      </c>
      <c r="E83" t="s">
        <v>8720</v>
      </c>
      <c r="F83">
        <v>272</v>
      </c>
      <c r="G83">
        <v>41</v>
      </c>
      <c r="H83" t="s">
        <v>47</v>
      </c>
      <c r="I83" t="s">
        <v>8721</v>
      </c>
      <c r="J83" t="s">
        <v>8722</v>
      </c>
      <c r="K83" t="s">
        <v>8723</v>
      </c>
      <c r="L83" t="s">
        <v>4102</v>
      </c>
      <c r="M83" t="s">
        <v>8687</v>
      </c>
      <c r="N83" t="s">
        <v>23</v>
      </c>
      <c r="O83" t="s">
        <v>63</v>
      </c>
      <c r="P83" t="s">
        <v>54</v>
      </c>
      <c r="Q83" t="s">
        <v>55</v>
      </c>
      <c r="R83" t="s">
        <v>24</v>
      </c>
      <c r="S83" t="s">
        <v>23</v>
      </c>
      <c r="T83" t="s">
        <v>8724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8725</v>
      </c>
      <c r="F84">
        <v>120</v>
      </c>
      <c r="G84">
        <v>20</v>
      </c>
      <c r="H84" t="s">
        <v>47</v>
      </c>
      <c r="I84" t="s">
        <v>4229</v>
      </c>
      <c r="J84" t="s">
        <v>4230</v>
      </c>
      <c r="K84" t="s">
        <v>1215</v>
      </c>
      <c r="L84" t="s">
        <v>4231</v>
      </c>
      <c r="M84" t="s">
        <v>8726</v>
      </c>
      <c r="N84" t="s">
        <v>1338</v>
      </c>
      <c r="O84" t="s">
        <v>1222</v>
      </c>
      <c r="P84" t="s">
        <v>1190</v>
      </c>
      <c r="Q84" t="s">
        <v>1191</v>
      </c>
      <c r="R84" t="s">
        <v>24</v>
      </c>
      <c r="S84" t="s">
        <v>23</v>
      </c>
      <c r="T84" t="s">
        <v>8727</v>
      </c>
    </row>
    <row r="85" spans="1:20" x14ac:dyDescent="0.25">
      <c r="A85" t="s">
        <v>254</v>
      </c>
      <c r="B85" t="s">
        <v>255</v>
      </c>
      <c r="C85">
        <v>100</v>
      </c>
      <c r="D85">
        <v>1</v>
      </c>
      <c r="E85" t="s">
        <v>8725</v>
      </c>
      <c r="F85">
        <v>120</v>
      </c>
      <c r="G85">
        <v>20</v>
      </c>
      <c r="H85" t="s">
        <v>47</v>
      </c>
      <c r="I85" t="s">
        <v>4229</v>
      </c>
      <c r="J85" t="s">
        <v>4230</v>
      </c>
      <c r="K85" t="s">
        <v>1215</v>
      </c>
      <c r="L85" t="s">
        <v>4231</v>
      </c>
      <c r="M85" t="s">
        <v>8726</v>
      </c>
      <c r="N85" t="s">
        <v>1338</v>
      </c>
      <c r="O85" t="s">
        <v>1222</v>
      </c>
      <c r="P85" t="s">
        <v>1190</v>
      </c>
      <c r="Q85" t="s">
        <v>1191</v>
      </c>
      <c r="R85" t="s">
        <v>24</v>
      </c>
      <c r="S85" t="s">
        <v>23</v>
      </c>
      <c r="T85" t="s">
        <v>8727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8728</v>
      </c>
      <c r="F86">
        <v>220</v>
      </c>
      <c r="G86">
        <v>20</v>
      </c>
      <c r="H86" t="s">
        <v>47</v>
      </c>
      <c r="I86" t="s">
        <v>8729</v>
      </c>
      <c r="J86" t="s">
        <v>8730</v>
      </c>
      <c r="K86" t="s">
        <v>1260</v>
      </c>
      <c r="L86" t="s">
        <v>8731</v>
      </c>
      <c r="M86" t="s">
        <v>8732</v>
      </c>
      <c r="N86" t="s">
        <v>1338</v>
      </c>
      <c r="O86" t="s">
        <v>1222</v>
      </c>
      <c r="P86" t="s">
        <v>1190</v>
      </c>
      <c r="Q86" t="s">
        <v>1191</v>
      </c>
      <c r="R86" t="s">
        <v>24</v>
      </c>
      <c r="S86" t="s">
        <v>23</v>
      </c>
      <c r="T86" t="s">
        <v>8733</v>
      </c>
    </row>
    <row r="87" spans="1:20" x14ac:dyDescent="0.25">
      <c r="A87" t="s">
        <v>186</v>
      </c>
      <c r="B87" t="s">
        <v>187</v>
      </c>
      <c r="C87">
        <v>65</v>
      </c>
      <c r="D87">
        <v>1</v>
      </c>
      <c r="E87" t="s">
        <v>8728</v>
      </c>
      <c r="F87">
        <v>220</v>
      </c>
      <c r="G87">
        <v>20</v>
      </c>
      <c r="H87" t="s">
        <v>47</v>
      </c>
      <c r="I87" t="s">
        <v>8729</v>
      </c>
      <c r="J87" t="s">
        <v>8730</v>
      </c>
      <c r="K87" t="s">
        <v>1260</v>
      </c>
      <c r="L87" t="s">
        <v>8731</v>
      </c>
      <c r="M87" t="s">
        <v>8732</v>
      </c>
      <c r="N87" t="s">
        <v>1338</v>
      </c>
      <c r="O87" t="s">
        <v>1222</v>
      </c>
      <c r="P87" t="s">
        <v>1190</v>
      </c>
      <c r="Q87" t="s">
        <v>1191</v>
      </c>
      <c r="R87" t="s">
        <v>24</v>
      </c>
      <c r="S87" t="s">
        <v>23</v>
      </c>
      <c r="T87" t="s">
        <v>8733</v>
      </c>
    </row>
    <row r="88" spans="1:20" x14ac:dyDescent="0.25">
      <c r="A88" t="s">
        <v>46</v>
      </c>
      <c r="B88" t="s">
        <v>56</v>
      </c>
      <c r="C88">
        <v>100</v>
      </c>
      <c r="D88">
        <v>2</v>
      </c>
      <c r="E88" t="s">
        <v>8728</v>
      </c>
      <c r="F88">
        <v>220</v>
      </c>
      <c r="G88">
        <v>20</v>
      </c>
      <c r="H88" t="s">
        <v>47</v>
      </c>
      <c r="I88" t="s">
        <v>8729</v>
      </c>
      <c r="J88" t="s">
        <v>8730</v>
      </c>
      <c r="K88" t="s">
        <v>1260</v>
      </c>
      <c r="L88" t="s">
        <v>8731</v>
      </c>
      <c r="M88" t="s">
        <v>8732</v>
      </c>
      <c r="N88" t="s">
        <v>1338</v>
      </c>
      <c r="O88" t="s">
        <v>1222</v>
      </c>
      <c r="P88" t="s">
        <v>1190</v>
      </c>
      <c r="Q88" t="s">
        <v>1191</v>
      </c>
      <c r="R88" t="s">
        <v>24</v>
      </c>
      <c r="S88" t="s">
        <v>23</v>
      </c>
      <c r="T88" t="s">
        <v>8733</v>
      </c>
    </row>
    <row r="89" spans="1:20" x14ac:dyDescent="0.25">
      <c r="A89" t="s">
        <v>186</v>
      </c>
      <c r="B89" t="s">
        <v>187</v>
      </c>
      <c r="C89">
        <v>65</v>
      </c>
      <c r="D89">
        <v>3</v>
      </c>
      <c r="E89" t="s">
        <v>8734</v>
      </c>
      <c r="F89">
        <v>320</v>
      </c>
      <c r="G89">
        <v>20</v>
      </c>
      <c r="H89" t="s">
        <v>47</v>
      </c>
      <c r="I89" t="s">
        <v>8735</v>
      </c>
      <c r="J89" t="s">
        <v>8736</v>
      </c>
      <c r="K89" t="s">
        <v>8737</v>
      </c>
      <c r="L89" t="s">
        <v>8738</v>
      </c>
      <c r="M89" t="s">
        <v>8739</v>
      </c>
      <c r="N89" t="s">
        <v>1338</v>
      </c>
      <c r="O89" t="s">
        <v>1222</v>
      </c>
      <c r="P89" t="s">
        <v>1190</v>
      </c>
      <c r="Q89" t="s">
        <v>1191</v>
      </c>
      <c r="R89" t="s">
        <v>24</v>
      </c>
      <c r="S89" t="s">
        <v>23</v>
      </c>
      <c r="T89" t="s">
        <v>8740</v>
      </c>
    </row>
    <row r="90" spans="1:20" x14ac:dyDescent="0.25">
      <c r="A90" t="s">
        <v>3771</v>
      </c>
      <c r="B90" t="s">
        <v>3772</v>
      </c>
      <c r="C90">
        <v>100</v>
      </c>
      <c r="D90">
        <v>1</v>
      </c>
      <c r="E90" t="s">
        <v>8734</v>
      </c>
      <c r="F90">
        <v>320</v>
      </c>
      <c r="G90">
        <v>20</v>
      </c>
      <c r="H90" t="s">
        <v>47</v>
      </c>
      <c r="I90" t="s">
        <v>8735</v>
      </c>
      <c r="J90" t="s">
        <v>8736</v>
      </c>
      <c r="K90" t="s">
        <v>8737</v>
      </c>
      <c r="L90" t="s">
        <v>8738</v>
      </c>
      <c r="M90" t="s">
        <v>8739</v>
      </c>
      <c r="N90" t="s">
        <v>1338</v>
      </c>
      <c r="O90" t="s">
        <v>1222</v>
      </c>
      <c r="P90" t="s">
        <v>1190</v>
      </c>
      <c r="Q90" t="s">
        <v>1191</v>
      </c>
      <c r="R90" t="s">
        <v>24</v>
      </c>
      <c r="S90" t="s">
        <v>23</v>
      </c>
      <c r="T90" t="s">
        <v>8740</v>
      </c>
    </row>
    <row r="91" spans="1:20" x14ac:dyDescent="0.25">
      <c r="A91" t="s">
        <v>854</v>
      </c>
      <c r="B91" t="s">
        <v>855</v>
      </c>
      <c r="C91">
        <v>100</v>
      </c>
      <c r="D91">
        <v>1</v>
      </c>
      <c r="E91" t="s">
        <v>8734</v>
      </c>
      <c r="F91">
        <v>320</v>
      </c>
      <c r="G91">
        <v>20</v>
      </c>
      <c r="H91" t="s">
        <v>47</v>
      </c>
      <c r="I91" t="s">
        <v>8735</v>
      </c>
      <c r="J91" t="s">
        <v>8736</v>
      </c>
      <c r="K91" t="s">
        <v>8737</v>
      </c>
      <c r="L91" t="s">
        <v>8738</v>
      </c>
      <c r="M91" t="s">
        <v>8739</v>
      </c>
      <c r="N91" t="s">
        <v>1338</v>
      </c>
      <c r="O91" t="s">
        <v>1222</v>
      </c>
      <c r="P91" t="s">
        <v>1190</v>
      </c>
      <c r="Q91" t="s">
        <v>1191</v>
      </c>
      <c r="R91" t="s">
        <v>24</v>
      </c>
      <c r="S91" t="s">
        <v>23</v>
      </c>
      <c r="T91" t="s">
        <v>8740</v>
      </c>
    </row>
    <row r="92" spans="1:20" x14ac:dyDescent="0.25">
      <c r="A92" t="s">
        <v>254</v>
      </c>
      <c r="B92" t="s">
        <v>255</v>
      </c>
      <c r="C92">
        <v>100</v>
      </c>
      <c r="D92">
        <v>1</v>
      </c>
      <c r="E92" t="s">
        <v>8734</v>
      </c>
      <c r="F92">
        <v>320</v>
      </c>
      <c r="G92">
        <v>20</v>
      </c>
      <c r="H92" t="s">
        <v>47</v>
      </c>
      <c r="I92" t="s">
        <v>8735</v>
      </c>
      <c r="J92" t="s">
        <v>8736</v>
      </c>
      <c r="K92" t="s">
        <v>8737</v>
      </c>
      <c r="L92" t="s">
        <v>8738</v>
      </c>
      <c r="M92" t="s">
        <v>8739</v>
      </c>
      <c r="N92" t="s">
        <v>1338</v>
      </c>
      <c r="O92" t="s">
        <v>1222</v>
      </c>
      <c r="P92" t="s">
        <v>1190</v>
      </c>
      <c r="Q92" t="s">
        <v>1191</v>
      </c>
      <c r="R92" t="s">
        <v>24</v>
      </c>
      <c r="S92" t="s">
        <v>23</v>
      </c>
      <c r="T92" t="s">
        <v>8740</v>
      </c>
    </row>
    <row r="93" spans="1:20" x14ac:dyDescent="0.25">
      <c r="A93" t="s">
        <v>186</v>
      </c>
      <c r="B93" t="s">
        <v>187</v>
      </c>
      <c r="C93">
        <v>65</v>
      </c>
      <c r="D93">
        <v>2</v>
      </c>
      <c r="E93" t="s">
        <v>8741</v>
      </c>
      <c r="F93">
        <v>230</v>
      </c>
      <c r="G93">
        <v>30</v>
      </c>
      <c r="H93" t="s">
        <v>47</v>
      </c>
      <c r="I93" t="s">
        <v>8742</v>
      </c>
      <c r="J93" t="s">
        <v>8743</v>
      </c>
      <c r="K93" t="s">
        <v>1330</v>
      </c>
      <c r="L93" t="s">
        <v>8744</v>
      </c>
      <c r="M93" t="s">
        <v>8745</v>
      </c>
      <c r="N93" t="s">
        <v>1338</v>
      </c>
      <c r="O93" t="s">
        <v>1189</v>
      </c>
      <c r="P93" t="s">
        <v>1190</v>
      </c>
      <c r="Q93" t="s">
        <v>27</v>
      </c>
      <c r="R93" t="s">
        <v>24</v>
      </c>
      <c r="S93" t="s">
        <v>23</v>
      </c>
      <c r="T93" t="s">
        <v>8745</v>
      </c>
    </row>
    <row r="94" spans="1:20" x14ac:dyDescent="0.25">
      <c r="A94" t="s">
        <v>110</v>
      </c>
      <c r="B94" t="s">
        <v>146</v>
      </c>
      <c r="C94">
        <v>100</v>
      </c>
      <c r="D94">
        <v>2</v>
      </c>
      <c r="E94" t="s">
        <v>8741</v>
      </c>
      <c r="F94">
        <v>230</v>
      </c>
      <c r="G94">
        <v>30</v>
      </c>
      <c r="H94" t="s">
        <v>47</v>
      </c>
      <c r="I94" t="s">
        <v>8742</v>
      </c>
      <c r="J94" t="s">
        <v>8743</v>
      </c>
      <c r="K94" t="s">
        <v>1330</v>
      </c>
      <c r="L94" t="s">
        <v>8744</v>
      </c>
      <c r="M94" t="s">
        <v>8745</v>
      </c>
      <c r="N94" t="s">
        <v>1338</v>
      </c>
      <c r="O94" t="s">
        <v>1189</v>
      </c>
      <c r="P94" t="s">
        <v>1190</v>
      </c>
      <c r="Q94" t="s">
        <v>27</v>
      </c>
      <c r="R94" t="s">
        <v>24</v>
      </c>
      <c r="S94" t="s">
        <v>23</v>
      </c>
      <c r="T94" t="s">
        <v>8745</v>
      </c>
    </row>
    <row r="95" spans="1:20" x14ac:dyDescent="0.25">
      <c r="A95" t="s">
        <v>3691</v>
      </c>
      <c r="B95" t="s">
        <v>3692</v>
      </c>
      <c r="C95">
        <v>120</v>
      </c>
      <c r="D95">
        <v>3</v>
      </c>
      <c r="E95" t="s">
        <v>8746</v>
      </c>
      <c r="F95">
        <v>240</v>
      </c>
      <c r="G95">
        <v>0</v>
      </c>
      <c r="H95" t="s">
        <v>1162</v>
      </c>
      <c r="I95" t="s">
        <v>8747</v>
      </c>
      <c r="J95" t="s">
        <v>346</v>
      </c>
      <c r="K95" t="s">
        <v>23</v>
      </c>
      <c r="L95" t="s">
        <v>24</v>
      </c>
      <c r="M95" t="s">
        <v>8748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8748</v>
      </c>
    </row>
    <row r="96" spans="1:20" x14ac:dyDescent="0.25">
      <c r="A96" t="s">
        <v>30</v>
      </c>
      <c r="B96" t="s">
        <v>31</v>
      </c>
      <c r="C96">
        <v>65</v>
      </c>
      <c r="D96">
        <v>3</v>
      </c>
      <c r="E96" t="s">
        <v>8749</v>
      </c>
      <c r="F96">
        <v>360</v>
      </c>
      <c r="G96">
        <v>0</v>
      </c>
      <c r="H96" t="s">
        <v>1162</v>
      </c>
      <c r="I96" t="s">
        <v>8750</v>
      </c>
      <c r="J96" t="s">
        <v>1169</v>
      </c>
      <c r="K96" t="s">
        <v>23</v>
      </c>
      <c r="L96" t="s">
        <v>24</v>
      </c>
      <c r="M96" t="s">
        <v>8751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8751</v>
      </c>
    </row>
    <row r="97" spans="1:20" x14ac:dyDescent="0.25">
      <c r="A97" t="s">
        <v>20</v>
      </c>
      <c r="B97" t="s">
        <v>21</v>
      </c>
      <c r="C97">
        <v>65</v>
      </c>
      <c r="D97">
        <v>2</v>
      </c>
      <c r="E97" t="s">
        <v>8749</v>
      </c>
      <c r="F97">
        <v>360</v>
      </c>
      <c r="G97">
        <v>0</v>
      </c>
      <c r="H97" t="s">
        <v>1162</v>
      </c>
      <c r="I97" t="s">
        <v>8750</v>
      </c>
      <c r="J97" t="s">
        <v>1169</v>
      </c>
      <c r="K97" t="s">
        <v>23</v>
      </c>
      <c r="L97" t="s">
        <v>24</v>
      </c>
      <c r="M97" t="s">
        <v>8751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8751</v>
      </c>
    </row>
    <row r="98" spans="1:20" x14ac:dyDescent="0.25">
      <c r="A98" t="s">
        <v>28</v>
      </c>
      <c r="B98" t="s">
        <v>29</v>
      </c>
      <c r="C98">
        <v>65</v>
      </c>
      <c r="D98">
        <v>3</v>
      </c>
      <c r="E98" t="s">
        <v>8749</v>
      </c>
      <c r="F98">
        <v>360</v>
      </c>
      <c r="G98">
        <v>0</v>
      </c>
      <c r="H98" t="s">
        <v>1162</v>
      </c>
      <c r="I98" t="s">
        <v>8750</v>
      </c>
      <c r="J98" t="s">
        <v>1169</v>
      </c>
      <c r="K98" t="s">
        <v>23</v>
      </c>
      <c r="L98" t="s">
        <v>24</v>
      </c>
      <c r="M98" t="s">
        <v>8751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8751</v>
      </c>
    </row>
    <row r="99" spans="1:20" x14ac:dyDescent="0.25">
      <c r="A99" t="s">
        <v>3691</v>
      </c>
      <c r="B99" t="s">
        <v>3692</v>
      </c>
      <c r="C99">
        <v>120</v>
      </c>
      <c r="D99">
        <v>3</v>
      </c>
      <c r="E99" t="s">
        <v>8752</v>
      </c>
      <c r="F99">
        <v>165</v>
      </c>
      <c r="G99">
        <v>0</v>
      </c>
      <c r="H99" t="s">
        <v>1162</v>
      </c>
      <c r="I99" t="s">
        <v>8753</v>
      </c>
      <c r="J99" t="s">
        <v>311</v>
      </c>
      <c r="K99" t="s">
        <v>23</v>
      </c>
      <c r="L99" t="s">
        <v>24</v>
      </c>
      <c r="M99" t="s">
        <v>8754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8754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8755</v>
      </c>
      <c r="F100">
        <v>220</v>
      </c>
      <c r="G100">
        <v>20</v>
      </c>
      <c r="H100" t="s">
        <v>47</v>
      </c>
      <c r="I100" t="s">
        <v>8756</v>
      </c>
      <c r="J100" t="s">
        <v>8757</v>
      </c>
      <c r="K100" t="s">
        <v>8758</v>
      </c>
      <c r="L100" t="s">
        <v>8759</v>
      </c>
      <c r="M100" t="s">
        <v>8760</v>
      </c>
      <c r="N100" t="s">
        <v>1338</v>
      </c>
      <c r="O100" t="s">
        <v>1222</v>
      </c>
      <c r="P100" t="s">
        <v>1190</v>
      </c>
      <c r="Q100" t="s">
        <v>1191</v>
      </c>
      <c r="R100" t="s">
        <v>24</v>
      </c>
      <c r="S100" t="s">
        <v>23</v>
      </c>
      <c r="T100" t="s">
        <v>8754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8755</v>
      </c>
      <c r="F101">
        <v>220</v>
      </c>
      <c r="G101">
        <v>20</v>
      </c>
      <c r="H101" t="s">
        <v>47</v>
      </c>
      <c r="I101" t="s">
        <v>8756</v>
      </c>
      <c r="J101" t="s">
        <v>8757</v>
      </c>
      <c r="K101" t="s">
        <v>8758</v>
      </c>
      <c r="L101" t="s">
        <v>8759</v>
      </c>
      <c r="M101" t="s">
        <v>8760</v>
      </c>
      <c r="N101" t="s">
        <v>1338</v>
      </c>
      <c r="O101" t="s">
        <v>1222</v>
      </c>
      <c r="P101" t="s">
        <v>1190</v>
      </c>
      <c r="Q101" t="s">
        <v>1191</v>
      </c>
      <c r="R101" t="s">
        <v>24</v>
      </c>
      <c r="S101" t="s">
        <v>23</v>
      </c>
      <c r="T101" t="s">
        <v>8761</v>
      </c>
    </row>
    <row r="102" spans="1:20" x14ac:dyDescent="0.25">
      <c r="A102" t="s">
        <v>46</v>
      </c>
      <c r="B102" t="s">
        <v>56</v>
      </c>
      <c r="C102">
        <v>100</v>
      </c>
      <c r="D102">
        <v>2</v>
      </c>
      <c r="E102" t="s">
        <v>8755</v>
      </c>
      <c r="F102">
        <v>220</v>
      </c>
      <c r="G102">
        <v>20</v>
      </c>
      <c r="H102" t="s">
        <v>47</v>
      </c>
      <c r="I102" t="s">
        <v>8756</v>
      </c>
      <c r="J102" t="s">
        <v>8757</v>
      </c>
      <c r="K102" t="s">
        <v>8758</v>
      </c>
      <c r="L102" t="s">
        <v>8759</v>
      </c>
      <c r="M102" t="s">
        <v>8760</v>
      </c>
      <c r="N102" t="s">
        <v>1338</v>
      </c>
      <c r="O102" t="s">
        <v>1222</v>
      </c>
      <c r="P102" t="s">
        <v>1190</v>
      </c>
      <c r="Q102" t="s">
        <v>1191</v>
      </c>
      <c r="R102" t="s">
        <v>24</v>
      </c>
      <c r="S102" t="s">
        <v>23</v>
      </c>
      <c r="T102" t="s">
        <v>8761</v>
      </c>
    </row>
    <row r="103" spans="1:20" x14ac:dyDescent="0.25">
      <c r="A103" t="s">
        <v>20</v>
      </c>
      <c r="B103" t="s">
        <v>21</v>
      </c>
      <c r="C103">
        <v>65</v>
      </c>
      <c r="D103">
        <v>1</v>
      </c>
      <c r="E103" t="s">
        <v>8762</v>
      </c>
      <c r="F103">
        <v>90</v>
      </c>
      <c r="G103">
        <v>45</v>
      </c>
      <c r="H103" t="s">
        <v>1162</v>
      </c>
      <c r="I103" t="s">
        <v>8763</v>
      </c>
      <c r="J103" t="s">
        <v>1208</v>
      </c>
      <c r="K103" t="s">
        <v>23</v>
      </c>
      <c r="L103" t="s">
        <v>24</v>
      </c>
      <c r="M103" t="s">
        <v>23</v>
      </c>
      <c r="N103" t="s">
        <v>23</v>
      </c>
      <c r="O103" t="s">
        <v>58</v>
      </c>
      <c r="P103" t="s">
        <v>26</v>
      </c>
      <c r="Q103" t="s">
        <v>23</v>
      </c>
      <c r="R103" t="s">
        <v>24</v>
      </c>
      <c r="S103" t="s">
        <v>23</v>
      </c>
      <c r="T103" t="s">
        <v>8764</v>
      </c>
    </row>
    <row r="104" spans="1:20" x14ac:dyDescent="0.25">
      <c r="A104" t="s">
        <v>3691</v>
      </c>
      <c r="B104" t="s">
        <v>3692</v>
      </c>
      <c r="C104">
        <v>120</v>
      </c>
      <c r="D104">
        <v>4</v>
      </c>
      <c r="E104" t="s">
        <v>8765</v>
      </c>
      <c r="F104">
        <v>320</v>
      </c>
      <c r="G104">
        <v>0</v>
      </c>
      <c r="H104" t="s">
        <v>1162</v>
      </c>
      <c r="I104" t="s">
        <v>8766</v>
      </c>
      <c r="J104" t="s">
        <v>344</v>
      </c>
      <c r="K104" t="s">
        <v>23</v>
      </c>
      <c r="L104" t="s">
        <v>24</v>
      </c>
      <c r="M104" t="s">
        <v>8767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8767</v>
      </c>
    </row>
    <row r="105" spans="1:20" x14ac:dyDescent="0.25">
      <c r="A105" t="s">
        <v>254</v>
      </c>
      <c r="B105" t="s">
        <v>255</v>
      </c>
      <c r="C105">
        <v>100</v>
      </c>
      <c r="D105">
        <v>1</v>
      </c>
      <c r="E105" t="s">
        <v>8768</v>
      </c>
      <c r="F105">
        <v>330</v>
      </c>
      <c r="G105">
        <v>30</v>
      </c>
      <c r="H105" t="s">
        <v>47</v>
      </c>
      <c r="I105" t="s">
        <v>8769</v>
      </c>
      <c r="J105" t="s">
        <v>8770</v>
      </c>
      <c r="K105" t="s">
        <v>1230</v>
      </c>
      <c r="L105" t="s">
        <v>8771</v>
      </c>
      <c r="M105" t="s">
        <v>8772</v>
      </c>
      <c r="N105" t="s">
        <v>1338</v>
      </c>
      <c r="O105" t="s">
        <v>1189</v>
      </c>
      <c r="P105" t="s">
        <v>1190</v>
      </c>
      <c r="Q105" t="s">
        <v>27</v>
      </c>
      <c r="R105" t="s">
        <v>24</v>
      </c>
      <c r="S105" t="s">
        <v>23</v>
      </c>
      <c r="T105" t="s">
        <v>8767</v>
      </c>
    </row>
    <row r="106" spans="1:20" x14ac:dyDescent="0.25">
      <c r="A106" t="s">
        <v>3728</v>
      </c>
      <c r="B106" t="s">
        <v>3729</v>
      </c>
      <c r="C106">
        <v>100</v>
      </c>
      <c r="D106">
        <v>2</v>
      </c>
      <c r="E106" t="s">
        <v>8768</v>
      </c>
      <c r="F106">
        <v>330</v>
      </c>
      <c r="G106">
        <v>30</v>
      </c>
      <c r="H106" t="s">
        <v>47</v>
      </c>
      <c r="I106" t="s">
        <v>8769</v>
      </c>
      <c r="J106" t="s">
        <v>8770</v>
      </c>
      <c r="K106" t="s">
        <v>1230</v>
      </c>
      <c r="L106" t="s">
        <v>8771</v>
      </c>
      <c r="M106" t="s">
        <v>8772</v>
      </c>
      <c r="N106" t="s">
        <v>1338</v>
      </c>
      <c r="O106" t="s">
        <v>1189</v>
      </c>
      <c r="P106" t="s">
        <v>1190</v>
      </c>
      <c r="Q106" t="s">
        <v>27</v>
      </c>
      <c r="R106" t="s">
        <v>24</v>
      </c>
      <c r="S106" t="s">
        <v>23</v>
      </c>
      <c r="T106" t="s">
        <v>8767</v>
      </c>
    </row>
    <row r="107" spans="1:20" x14ac:dyDescent="0.25">
      <c r="A107" t="s">
        <v>186</v>
      </c>
      <c r="B107" t="s">
        <v>187</v>
      </c>
      <c r="C107">
        <v>65</v>
      </c>
      <c r="D107">
        <v>3</v>
      </c>
      <c r="E107" t="s">
        <v>8768</v>
      </c>
      <c r="F107">
        <v>330</v>
      </c>
      <c r="G107">
        <v>30</v>
      </c>
      <c r="H107" t="s">
        <v>47</v>
      </c>
      <c r="I107" t="s">
        <v>8769</v>
      </c>
      <c r="J107" t="s">
        <v>8770</v>
      </c>
      <c r="K107" t="s">
        <v>1230</v>
      </c>
      <c r="L107" t="s">
        <v>8771</v>
      </c>
      <c r="M107" t="s">
        <v>8772</v>
      </c>
      <c r="N107" t="s">
        <v>1338</v>
      </c>
      <c r="O107" t="s">
        <v>1189</v>
      </c>
      <c r="P107" t="s">
        <v>1190</v>
      </c>
      <c r="Q107" t="s">
        <v>27</v>
      </c>
      <c r="R107" t="s">
        <v>24</v>
      </c>
      <c r="S107" t="s">
        <v>23</v>
      </c>
      <c r="T107" t="s">
        <v>8767</v>
      </c>
    </row>
    <row r="108" spans="1:20" x14ac:dyDescent="0.25">
      <c r="A108" t="s">
        <v>186</v>
      </c>
      <c r="B108" t="s">
        <v>187</v>
      </c>
      <c r="C108">
        <v>65</v>
      </c>
      <c r="D108">
        <v>1</v>
      </c>
      <c r="E108" t="s">
        <v>8773</v>
      </c>
      <c r="F108">
        <v>120</v>
      </c>
      <c r="G108">
        <v>20</v>
      </c>
      <c r="H108" t="s">
        <v>47</v>
      </c>
      <c r="I108" t="s">
        <v>8774</v>
      </c>
      <c r="J108" t="s">
        <v>8775</v>
      </c>
      <c r="K108" t="s">
        <v>2689</v>
      </c>
      <c r="L108" t="s">
        <v>8776</v>
      </c>
      <c r="M108" t="s">
        <v>8777</v>
      </c>
      <c r="N108" t="s">
        <v>1338</v>
      </c>
      <c r="O108" t="s">
        <v>1222</v>
      </c>
      <c r="P108" t="s">
        <v>1190</v>
      </c>
      <c r="Q108" t="s">
        <v>1191</v>
      </c>
      <c r="R108" t="s">
        <v>24</v>
      </c>
      <c r="S108" t="s">
        <v>23</v>
      </c>
      <c r="T108" t="s">
        <v>8778</v>
      </c>
    </row>
    <row r="109" spans="1:20" x14ac:dyDescent="0.25">
      <c r="A109" t="s">
        <v>139</v>
      </c>
      <c r="B109" t="s">
        <v>112</v>
      </c>
      <c r="C109">
        <v>100</v>
      </c>
      <c r="D109">
        <v>1</v>
      </c>
      <c r="E109" t="s">
        <v>8773</v>
      </c>
      <c r="F109">
        <v>120</v>
      </c>
      <c r="G109">
        <v>20</v>
      </c>
      <c r="H109" t="s">
        <v>47</v>
      </c>
      <c r="I109" t="s">
        <v>8774</v>
      </c>
      <c r="J109" t="s">
        <v>8775</v>
      </c>
      <c r="K109" t="s">
        <v>2689</v>
      </c>
      <c r="L109" t="s">
        <v>8776</v>
      </c>
      <c r="M109" t="s">
        <v>8777</v>
      </c>
      <c r="N109" t="s">
        <v>1338</v>
      </c>
      <c r="O109" t="s">
        <v>1222</v>
      </c>
      <c r="P109" t="s">
        <v>1190</v>
      </c>
      <c r="Q109" t="s">
        <v>1191</v>
      </c>
      <c r="R109" t="s">
        <v>24</v>
      </c>
      <c r="S109" t="s">
        <v>23</v>
      </c>
      <c r="T109" t="s">
        <v>8778</v>
      </c>
    </row>
    <row r="110" spans="1:20" x14ac:dyDescent="0.25">
      <c r="A110" t="s">
        <v>30</v>
      </c>
      <c r="B110" t="s">
        <v>31</v>
      </c>
      <c r="C110">
        <v>50</v>
      </c>
      <c r="D110">
        <v>1</v>
      </c>
      <c r="E110" t="s">
        <v>8779</v>
      </c>
      <c r="F110">
        <v>230</v>
      </c>
      <c r="G110">
        <v>30</v>
      </c>
      <c r="H110" t="s">
        <v>47</v>
      </c>
      <c r="I110" t="s">
        <v>24</v>
      </c>
      <c r="J110" t="s">
        <v>24</v>
      </c>
      <c r="K110" t="s">
        <v>23</v>
      </c>
      <c r="L110" t="s">
        <v>24</v>
      </c>
      <c r="M110" t="s">
        <v>8780</v>
      </c>
      <c r="N110" t="s">
        <v>1338</v>
      </c>
      <c r="O110" t="s">
        <v>1189</v>
      </c>
      <c r="P110" t="s">
        <v>1190</v>
      </c>
      <c r="Q110" t="s">
        <v>27</v>
      </c>
      <c r="R110" t="s">
        <v>24</v>
      </c>
      <c r="S110" t="s">
        <v>23</v>
      </c>
      <c r="T110" t="s">
        <v>8780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8779</v>
      </c>
      <c r="F111">
        <v>230</v>
      </c>
      <c r="G111">
        <v>30</v>
      </c>
      <c r="H111" t="s">
        <v>47</v>
      </c>
      <c r="I111" t="s">
        <v>24</v>
      </c>
      <c r="J111" t="s">
        <v>24</v>
      </c>
      <c r="K111" t="s">
        <v>23</v>
      </c>
      <c r="L111" t="s">
        <v>24</v>
      </c>
      <c r="M111" t="s">
        <v>8780</v>
      </c>
      <c r="N111" t="s">
        <v>1338</v>
      </c>
      <c r="O111" t="s">
        <v>1189</v>
      </c>
      <c r="P111" t="s">
        <v>1190</v>
      </c>
      <c r="Q111" t="s">
        <v>27</v>
      </c>
      <c r="R111" t="s">
        <v>24</v>
      </c>
      <c r="S111" t="s">
        <v>23</v>
      </c>
      <c r="T111" t="s">
        <v>8780</v>
      </c>
    </row>
    <row r="112" spans="1:20" x14ac:dyDescent="0.25">
      <c r="A112" t="s">
        <v>139</v>
      </c>
      <c r="B112" t="s">
        <v>112</v>
      </c>
      <c r="C112">
        <v>100</v>
      </c>
      <c r="D112">
        <v>2</v>
      </c>
      <c r="E112" t="s">
        <v>8779</v>
      </c>
      <c r="F112">
        <v>230</v>
      </c>
      <c r="G112">
        <v>30</v>
      </c>
      <c r="H112" t="s">
        <v>47</v>
      </c>
      <c r="I112" t="s">
        <v>24</v>
      </c>
      <c r="J112" t="s">
        <v>24</v>
      </c>
      <c r="K112" t="s">
        <v>23</v>
      </c>
      <c r="L112" t="s">
        <v>24</v>
      </c>
      <c r="M112" t="s">
        <v>8780</v>
      </c>
      <c r="N112" t="s">
        <v>1338</v>
      </c>
      <c r="O112" t="s">
        <v>1189</v>
      </c>
      <c r="P112" t="s">
        <v>1190</v>
      </c>
      <c r="Q112" t="s">
        <v>27</v>
      </c>
      <c r="R112" t="s">
        <v>24</v>
      </c>
      <c r="S112" t="s">
        <v>23</v>
      </c>
      <c r="T112" t="s">
        <v>8780</v>
      </c>
    </row>
    <row r="113" spans="1:20" x14ac:dyDescent="0.25">
      <c r="A113" t="s">
        <v>280</v>
      </c>
      <c r="B113" t="s">
        <v>286</v>
      </c>
      <c r="C113">
        <v>139</v>
      </c>
      <c r="D113">
        <v>1</v>
      </c>
      <c r="E113" t="s">
        <v>8781</v>
      </c>
      <c r="F113">
        <v>146</v>
      </c>
      <c r="G113">
        <v>7</v>
      </c>
      <c r="H113" t="s">
        <v>47</v>
      </c>
      <c r="I113" t="s">
        <v>8782</v>
      </c>
      <c r="J113" t="s">
        <v>8783</v>
      </c>
      <c r="K113" t="s">
        <v>8784</v>
      </c>
      <c r="L113" t="s">
        <v>5841</v>
      </c>
      <c r="M113" t="s">
        <v>8739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23</v>
      </c>
      <c r="T113" t="s">
        <v>8785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8786</v>
      </c>
      <c r="F114">
        <v>130</v>
      </c>
      <c r="G114">
        <v>30</v>
      </c>
      <c r="H114" t="s">
        <v>47</v>
      </c>
      <c r="I114" t="s">
        <v>8787</v>
      </c>
      <c r="J114" t="s">
        <v>8788</v>
      </c>
      <c r="K114" t="s">
        <v>1505</v>
      </c>
      <c r="L114" t="s">
        <v>8789</v>
      </c>
      <c r="M114" t="s">
        <v>8790</v>
      </c>
      <c r="N114" t="s">
        <v>1338</v>
      </c>
      <c r="O114" t="s">
        <v>1189</v>
      </c>
      <c r="P114" t="s">
        <v>1190</v>
      </c>
      <c r="Q114" t="s">
        <v>27</v>
      </c>
      <c r="R114" t="s">
        <v>24</v>
      </c>
      <c r="S114" t="s">
        <v>23</v>
      </c>
      <c r="T114" t="s">
        <v>8790</v>
      </c>
    </row>
    <row r="115" spans="1:20" x14ac:dyDescent="0.25">
      <c r="A115" t="s">
        <v>46</v>
      </c>
      <c r="B115" t="s">
        <v>56</v>
      </c>
      <c r="C115">
        <v>100</v>
      </c>
      <c r="D115">
        <v>1</v>
      </c>
      <c r="E115" t="s">
        <v>8786</v>
      </c>
      <c r="F115">
        <v>130</v>
      </c>
      <c r="G115">
        <v>30</v>
      </c>
      <c r="H115" t="s">
        <v>47</v>
      </c>
      <c r="I115" t="s">
        <v>8787</v>
      </c>
      <c r="J115" t="s">
        <v>8788</v>
      </c>
      <c r="K115" t="s">
        <v>1505</v>
      </c>
      <c r="L115" t="s">
        <v>8789</v>
      </c>
      <c r="M115" t="s">
        <v>8790</v>
      </c>
      <c r="N115" t="s">
        <v>1338</v>
      </c>
      <c r="O115" t="s">
        <v>1189</v>
      </c>
      <c r="P115" t="s">
        <v>1190</v>
      </c>
      <c r="Q115" t="s">
        <v>27</v>
      </c>
      <c r="R115" t="s">
        <v>24</v>
      </c>
      <c r="S115" t="s">
        <v>23</v>
      </c>
      <c r="T115" t="s">
        <v>8790</v>
      </c>
    </row>
    <row r="116" spans="1:20" x14ac:dyDescent="0.25">
      <c r="A116" t="s">
        <v>3691</v>
      </c>
      <c r="B116" t="s">
        <v>3692</v>
      </c>
      <c r="C116">
        <v>120</v>
      </c>
      <c r="D116">
        <v>4</v>
      </c>
      <c r="E116" t="s">
        <v>8791</v>
      </c>
      <c r="F116">
        <v>220</v>
      </c>
      <c r="G116">
        <v>0</v>
      </c>
      <c r="H116" t="s">
        <v>1162</v>
      </c>
      <c r="I116" t="s">
        <v>8792</v>
      </c>
      <c r="J116" t="s">
        <v>309</v>
      </c>
      <c r="K116" t="s">
        <v>23</v>
      </c>
      <c r="L116" t="s">
        <v>24</v>
      </c>
      <c r="M116" t="s">
        <v>8793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8793</v>
      </c>
    </row>
    <row r="117" spans="1:20" x14ac:dyDescent="0.25">
      <c r="A117" t="s">
        <v>186</v>
      </c>
      <c r="B117" t="s">
        <v>187</v>
      </c>
      <c r="C117">
        <v>65</v>
      </c>
      <c r="D117">
        <v>1</v>
      </c>
      <c r="E117" t="s">
        <v>8794</v>
      </c>
      <c r="F117">
        <v>130</v>
      </c>
      <c r="G117">
        <v>30</v>
      </c>
      <c r="H117" t="s">
        <v>47</v>
      </c>
      <c r="I117" t="s">
        <v>8795</v>
      </c>
      <c r="J117" t="s">
        <v>8796</v>
      </c>
      <c r="K117" t="s">
        <v>4008</v>
      </c>
      <c r="L117" t="s">
        <v>8797</v>
      </c>
      <c r="M117" t="s">
        <v>8793</v>
      </c>
      <c r="N117" t="s">
        <v>1338</v>
      </c>
      <c r="O117" t="s">
        <v>1189</v>
      </c>
      <c r="P117" t="s">
        <v>1190</v>
      </c>
      <c r="Q117" t="s">
        <v>27</v>
      </c>
      <c r="R117" t="s">
        <v>24</v>
      </c>
      <c r="S117" t="s">
        <v>23</v>
      </c>
      <c r="T117" t="s">
        <v>8793</v>
      </c>
    </row>
    <row r="118" spans="1:20" x14ac:dyDescent="0.25">
      <c r="A118" t="s">
        <v>139</v>
      </c>
      <c r="B118" t="s">
        <v>112</v>
      </c>
      <c r="C118">
        <v>100</v>
      </c>
      <c r="D118">
        <v>1</v>
      </c>
      <c r="E118" t="s">
        <v>8794</v>
      </c>
      <c r="F118">
        <v>130</v>
      </c>
      <c r="G118">
        <v>30</v>
      </c>
      <c r="H118" t="s">
        <v>47</v>
      </c>
      <c r="I118" t="s">
        <v>8795</v>
      </c>
      <c r="J118" t="s">
        <v>8796</v>
      </c>
      <c r="K118" t="s">
        <v>4008</v>
      </c>
      <c r="L118" t="s">
        <v>8797</v>
      </c>
      <c r="M118" t="s">
        <v>8793</v>
      </c>
      <c r="N118" t="s">
        <v>1338</v>
      </c>
      <c r="O118" t="s">
        <v>1189</v>
      </c>
      <c r="P118" t="s">
        <v>1190</v>
      </c>
      <c r="Q118" t="s">
        <v>27</v>
      </c>
      <c r="R118" t="s">
        <v>24</v>
      </c>
      <c r="S118" t="s">
        <v>23</v>
      </c>
      <c r="T118" t="s">
        <v>8793</v>
      </c>
    </row>
    <row r="119" spans="1:20" x14ac:dyDescent="0.25">
      <c r="A119" t="s">
        <v>186</v>
      </c>
      <c r="B119" t="s">
        <v>187</v>
      </c>
      <c r="C119">
        <v>65</v>
      </c>
      <c r="D119">
        <v>1</v>
      </c>
      <c r="E119" t="s">
        <v>8798</v>
      </c>
      <c r="F119">
        <v>120</v>
      </c>
      <c r="G119">
        <v>20</v>
      </c>
      <c r="H119" t="s">
        <v>47</v>
      </c>
      <c r="I119" t="s">
        <v>8799</v>
      </c>
      <c r="J119" t="s">
        <v>8800</v>
      </c>
      <c r="K119" t="s">
        <v>2020</v>
      </c>
      <c r="L119" t="s">
        <v>8801</v>
      </c>
      <c r="M119" t="s">
        <v>8802</v>
      </c>
      <c r="N119" t="s">
        <v>1338</v>
      </c>
      <c r="O119" t="s">
        <v>1222</v>
      </c>
      <c r="P119" t="s">
        <v>1190</v>
      </c>
      <c r="Q119" t="s">
        <v>1191</v>
      </c>
      <c r="R119" t="s">
        <v>24</v>
      </c>
      <c r="S119" t="s">
        <v>23</v>
      </c>
      <c r="T119" t="s">
        <v>8803</v>
      </c>
    </row>
    <row r="120" spans="1:20" x14ac:dyDescent="0.25">
      <c r="A120" t="s">
        <v>4323</v>
      </c>
      <c r="B120" t="s">
        <v>4324</v>
      </c>
      <c r="C120">
        <v>100</v>
      </c>
      <c r="D120">
        <v>1</v>
      </c>
      <c r="E120" t="s">
        <v>8798</v>
      </c>
      <c r="F120">
        <v>120</v>
      </c>
      <c r="G120">
        <v>20</v>
      </c>
      <c r="H120" t="s">
        <v>47</v>
      </c>
      <c r="I120" t="s">
        <v>8799</v>
      </c>
      <c r="J120" t="s">
        <v>8800</v>
      </c>
      <c r="K120" t="s">
        <v>2020</v>
      </c>
      <c r="L120" t="s">
        <v>8801</v>
      </c>
      <c r="M120" t="s">
        <v>8802</v>
      </c>
      <c r="N120" t="s">
        <v>1338</v>
      </c>
      <c r="O120" t="s">
        <v>1222</v>
      </c>
      <c r="P120" t="s">
        <v>1190</v>
      </c>
      <c r="Q120" t="s">
        <v>1191</v>
      </c>
      <c r="R120" t="s">
        <v>24</v>
      </c>
      <c r="S120" t="s">
        <v>23</v>
      </c>
      <c r="T120" t="s">
        <v>8803</v>
      </c>
    </row>
    <row r="121" spans="1:20" x14ac:dyDescent="0.25">
      <c r="A121" t="s">
        <v>5153</v>
      </c>
      <c r="B121" t="s">
        <v>5154</v>
      </c>
      <c r="C121">
        <v>0</v>
      </c>
      <c r="D121">
        <v>2</v>
      </c>
      <c r="E121" t="s">
        <v>8804</v>
      </c>
      <c r="F121">
        <v>300</v>
      </c>
      <c r="G121">
        <v>0</v>
      </c>
      <c r="H121" t="s">
        <v>1162</v>
      </c>
      <c r="I121" t="s">
        <v>8792</v>
      </c>
      <c r="J121" t="s">
        <v>309</v>
      </c>
      <c r="K121" t="s">
        <v>23</v>
      </c>
      <c r="L121" t="s">
        <v>24</v>
      </c>
      <c r="M121" t="s">
        <v>8805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8805</v>
      </c>
    </row>
    <row r="122" spans="1:20" x14ac:dyDescent="0.25">
      <c r="A122" t="s">
        <v>139</v>
      </c>
      <c r="B122" t="s">
        <v>112</v>
      </c>
      <c r="C122">
        <v>120</v>
      </c>
      <c r="D122">
        <v>2</v>
      </c>
      <c r="E122" t="s">
        <v>8804</v>
      </c>
      <c r="F122">
        <v>300</v>
      </c>
      <c r="G122">
        <v>0</v>
      </c>
      <c r="H122" t="s">
        <v>1162</v>
      </c>
      <c r="I122" t="s">
        <v>8792</v>
      </c>
      <c r="J122" t="s">
        <v>309</v>
      </c>
      <c r="K122" t="s">
        <v>23</v>
      </c>
      <c r="L122" t="s">
        <v>24</v>
      </c>
      <c r="M122" t="s">
        <v>8805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8805</v>
      </c>
    </row>
    <row r="123" spans="1:20" x14ac:dyDescent="0.25">
      <c r="A123" t="s">
        <v>3691</v>
      </c>
      <c r="B123" t="s">
        <v>3692</v>
      </c>
      <c r="C123">
        <v>120</v>
      </c>
      <c r="D123">
        <v>1</v>
      </c>
      <c r="E123" t="s">
        <v>8804</v>
      </c>
      <c r="F123">
        <v>300</v>
      </c>
      <c r="G123">
        <v>0</v>
      </c>
      <c r="H123" t="s">
        <v>1162</v>
      </c>
      <c r="I123" t="s">
        <v>8792</v>
      </c>
      <c r="J123" t="s">
        <v>309</v>
      </c>
      <c r="K123" t="s">
        <v>23</v>
      </c>
      <c r="L123" t="s">
        <v>24</v>
      </c>
      <c r="M123" t="s">
        <v>8805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8805</v>
      </c>
    </row>
    <row r="124" spans="1:20" x14ac:dyDescent="0.25">
      <c r="A124" t="s">
        <v>20</v>
      </c>
      <c r="B124" t="s">
        <v>21</v>
      </c>
      <c r="C124">
        <v>65</v>
      </c>
      <c r="D124">
        <v>1</v>
      </c>
      <c r="E124" t="s">
        <v>8804</v>
      </c>
      <c r="F124">
        <v>300</v>
      </c>
      <c r="G124">
        <v>0</v>
      </c>
      <c r="H124" t="s">
        <v>1162</v>
      </c>
      <c r="I124" t="s">
        <v>8792</v>
      </c>
      <c r="J124" t="s">
        <v>309</v>
      </c>
      <c r="K124" t="s">
        <v>23</v>
      </c>
      <c r="L124" t="s">
        <v>24</v>
      </c>
      <c r="M124" t="s">
        <v>8805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8805</v>
      </c>
    </row>
    <row r="125" spans="1:20" x14ac:dyDescent="0.25">
      <c r="A125" t="s">
        <v>186</v>
      </c>
      <c r="B125" t="s">
        <v>187</v>
      </c>
      <c r="C125">
        <v>65</v>
      </c>
      <c r="D125">
        <v>1</v>
      </c>
      <c r="E125" t="s">
        <v>8806</v>
      </c>
      <c r="F125">
        <v>130</v>
      </c>
      <c r="G125">
        <v>30</v>
      </c>
      <c r="H125" t="s">
        <v>47</v>
      </c>
      <c r="I125" t="s">
        <v>8807</v>
      </c>
      <c r="J125" t="s">
        <v>8808</v>
      </c>
      <c r="K125" t="s">
        <v>8809</v>
      </c>
      <c r="L125" t="s">
        <v>8810</v>
      </c>
      <c r="M125" t="s">
        <v>8811</v>
      </c>
      <c r="N125" t="s">
        <v>1338</v>
      </c>
      <c r="O125" t="s">
        <v>1189</v>
      </c>
      <c r="P125" t="s">
        <v>1190</v>
      </c>
      <c r="Q125" t="s">
        <v>27</v>
      </c>
      <c r="R125" t="s">
        <v>24</v>
      </c>
      <c r="S125" t="s">
        <v>23</v>
      </c>
      <c r="T125" t="s">
        <v>8811</v>
      </c>
    </row>
    <row r="126" spans="1:20" x14ac:dyDescent="0.25">
      <c r="A126" t="s">
        <v>46</v>
      </c>
      <c r="B126" t="s">
        <v>56</v>
      </c>
      <c r="C126">
        <v>100</v>
      </c>
      <c r="D126">
        <v>1</v>
      </c>
      <c r="E126" t="s">
        <v>8806</v>
      </c>
      <c r="F126">
        <v>130</v>
      </c>
      <c r="G126">
        <v>30</v>
      </c>
      <c r="H126" t="s">
        <v>47</v>
      </c>
      <c r="I126" t="s">
        <v>8807</v>
      </c>
      <c r="J126" t="s">
        <v>8808</v>
      </c>
      <c r="K126" t="s">
        <v>8809</v>
      </c>
      <c r="L126" t="s">
        <v>8810</v>
      </c>
      <c r="M126" t="s">
        <v>8811</v>
      </c>
      <c r="N126" t="s">
        <v>1338</v>
      </c>
      <c r="O126" t="s">
        <v>1189</v>
      </c>
      <c r="P126" t="s">
        <v>1190</v>
      </c>
      <c r="Q126" t="s">
        <v>27</v>
      </c>
      <c r="R126" t="s">
        <v>24</v>
      </c>
      <c r="S126" t="s">
        <v>23</v>
      </c>
      <c r="T126" t="s">
        <v>8811</v>
      </c>
    </row>
    <row r="127" spans="1:20" x14ac:dyDescent="0.25">
      <c r="A127" t="s">
        <v>186</v>
      </c>
      <c r="B127" t="s">
        <v>187</v>
      </c>
      <c r="C127">
        <v>65</v>
      </c>
      <c r="D127">
        <v>1</v>
      </c>
      <c r="E127" t="s">
        <v>8812</v>
      </c>
      <c r="F127">
        <v>130</v>
      </c>
      <c r="G127">
        <v>30</v>
      </c>
      <c r="H127" t="s">
        <v>47</v>
      </c>
      <c r="I127" t="s">
        <v>8813</v>
      </c>
      <c r="J127" t="s">
        <v>8814</v>
      </c>
      <c r="K127" t="s">
        <v>4478</v>
      </c>
      <c r="L127" t="s">
        <v>8815</v>
      </c>
      <c r="M127" t="s">
        <v>8816</v>
      </c>
      <c r="N127" t="s">
        <v>1338</v>
      </c>
      <c r="O127" t="s">
        <v>1189</v>
      </c>
      <c r="P127" t="s">
        <v>1190</v>
      </c>
      <c r="Q127" t="s">
        <v>27</v>
      </c>
      <c r="R127" t="s">
        <v>24</v>
      </c>
      <c r="S127" t="s">
        <v>23</v>
      </c>
      <c r="T127" t="s">
        <v>8816</v>
      </c>
    </row>
    <row r="128" spans="1:20" x14ac:dyDescent="0.25">
      <c r="A128" t="s">
        <v>46</v>
      </c>
      <c r="B128" t="s">
        <v>56</v>
      </c>
      <c r="C128">
        <v>100</v>
      </c>
      <c r="D128">
        <v>1</v>
      </c>
      <c r="E128" t="s">
        <v>8812</v>
      </c>
      <c r="F128">
        <v>130</v>
      </c>
      <c r="G128">
        <v>30</v>
      </c>
      <c r="H128" t="s">
        <v>47</v>
      </c>
      <c r="I128" t="s">
        <v>8813</v>
      </c>
      <c r="J128" t="s">
        <v>8814</v>
      </c>
      <c r="K128" t="s">
        <v>4478</v>
      </c>
      <c r="L128" t="s">
        <v>8815</v>
      </c>
      <c r="M128" t="s">
        <v>8816</v>
      </c>
      <c r="N128" t="s">
        <v>1338</v>
      </c>
      <c r="O128" t="s">
        <v>1189</v>
      </c>
      <c r="P128" t="s">
        <v>1190</v>
      </c>
      <c r="Q128" t="s">
        <v>27</v>
      </c>
      <c r="R128" t="s">
        <v>24</v>
      </c>
      <c r="S128" t="s">
        <v>23</v>
      </c>
      <c r="T128" t="s">
        <v>8816</v>
      </c>
    </row>
    <row r="129" spans="1:20" x14ac:dyDescent="0.25">
      <c r="A129" t="s">
        <v>186</v>
      </c>
      <c r="B129" t="s">
        <v>187</v>
      </c>
      <c r="C129">
        <v>65</v>
      </c>
      <c r="D129">
        <v>2</v>
      </c>
      <c r="E129" t="s">
        <v>8817</v>
      </c>
      <c r="F129">
        <v>220</v>
      </c>
      <c r="G129">
        <v>20</v>
      </c>
      <c r="H129" t="s">
        <v>47</v>
      </c>
      <c r="I129" t="s">
        <v>8818</v>
      </c>
      <c r="J129" t="s">
        <v>8819</v>
      </c>
      <c r="K129" t="s">
        <v>8820</v>
      </c>
      <c r="L129" t="s">
        <v>8821</v>
      </c>
      <c r="M129" t="s">
        <v>8822</v>
      </c>
      <c r="N129" t="s">
        <v>1338</v>
      </c>
      <c r="O129" t="s">
        <v>1222</v>
      </c>
      <c r="P129" t="s">
        <v>1190</v>
      </c>
      <c r="Q129" t="s">
        <v>1191</v>
      </c>
      <c r="R129" t="s">
        <v>24</v>
      </c>
      <c r="S129" t="s">
        <v>23</v>
      </c>
      <c r="T129" t="s">
        <v>8823</v>
      </c>
    </row>
    <row r="130" spans="1:20" x14ac:dyDescent="0.25">
      <c r="A130" t="s">
        <v>110</v>
      </c>
      <c r="B130" t="s">
        <v>146</v>
      </c>
      <c r="C130">
        <v>100</v>
      </c>
      <c r="D130">
        <v>2</v>
      </c>
      <c r="E130" t="s">
        <v>8817</v>
      </c>
      <c r="F130">
        <v>220</v>
      </c>
      <c r="G130">
        <v>20</v>
      </c>
      <c r="H130" t="s">
        <v>47</v>
      </c>
      <c r="I130" t="s">
        <v>8818</v>
      </c>
      <c r="J130" t="s">
        <v>8819</v>
      </c>
      <c r="K130" t="s">
        <v>8820</v>
      </c>
      <c r="L130" t="s">
        <v>8821</v>
      </c>
      <c r="M130" t="s">
        <v>8822</v>
      </c>
      <c r="N130" t="s">
        <v>1338</v>
      </c>
      <c r="O130" t="s">
        <v>1222</v>
      </c>
      <c r="P130" t="s">
        <v>1190</v>
      </c>
      <c r="Q130" t="s">
        <v>1191</v>
      </c>
      <c r="R130" t="s">
        <v>24</v>
      </c>
      <c r="S130" t="s">
        <v>23</v>
      </c>
      <c r="T130" t="s">
        <v>8823</v>
      </c>
    </row>
    <row r="131" spans="1:20" x14ac:dyDescent="0.25">
      <c r="A131" t="s">
        <v>20</v>
      </c>
      <c r="B131" t="s">
        <v>21</v>
      </c>
      <c r="C131">
        <v>65</v>
      </c>
      <c r="D131">
        <v>1</v>
      </c>
      <c r="E131" t="s">
        <v>8824</v>
      </c>
      <c r="F131">
        <v>180</v>
      </c>
      <c r="G131">
        <v>0</v>
      </c>
      <c r="H131" t="s">
        <v>1162</v>
      </c>
      <c r="I131" t="s">
        <v>8825</v>
      </c>
      <c r="J131" t="s">
        <v>309</v>
      </c>
      <c r="K131" t="s">
        <v>23</v>
      </c>
      <c r="L131" t="s">
        <v>24</v>
      </c>
      <c r="M131" t="s">
        <v>8826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8826</v>
      </c>
    </row>
    <row r="132" spans="1:20" x14ac:dyDescent="0.25">
      <c r="A132" t="s">
        <v>30</v>
      </c>
      <c r="B132" t="s">
        <v>31</v>
      </c>
      <c r="C132">
        <v>65</v>
      </c>
      <c r="D132">
        <v>3</v>
      </c>
      <c r="E132" t="s">
        <v>8824</v>
      </c>
      <c r="F132">
        <v>180</v>
      </c>
      <c r="G132">
        <v>0</v>
      </c>
      <c r="H132" t="s">
        <v>1162</v>
      </c>
      <c r="I132" t="s">
        <v>8825</v>
      </c>
      <c r="J132" t="s">
        <v>309</v>
      </c>
      <c r="K132" t="s">
        <v>23</v>
      </c>
      <c r="L132" t="s">
        <v>24</v>
      </c>
      <c r="M132" t="s">
        <v>8826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8826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8827</v>
      </c>
      <c r="F133">
        <v>130</v>
      </c>
      <c r="G133">
        <v>30</v>
      </c>
      <c r="H133" t="s">
        <v>47</v>
      </c>
      <c r="I133" t="s">
        <v>8828</v>
      </c>
      <c r="J133" t="s">
        <v>8829</v>
      </c>
      <c r="K133" t="s">
        <v>1267</v>
      </c>
      <c r="L133" t="s">
        <v>8830</v>
      </c>
      <c r="M133" t="s">
        <v>8831</v>
      </c>
      <c r="N133" t="s">
        <v>1338</v>
      </c>
      <c r="O133" t="s">
        <v>1189</v>
      </c>
      <c r="P133" t="s">
        <v>1190</v>
      </c>
      <c r="Q133" t="s">
        <v>27</v>
      </c>
      <c r="R133" t="s">
        <v>24</v>
      </c>
      <c r="S133" t="s">
        <v>23</v>
      </c>
      <c r="T133" t="s">
        <v>8831</v>
      </c>
    </row>
    <row r="134" spans="1:20" x14ac:dyDescent="0.25">
      <c r="A134" t="s">
        <v>46</v>
      </c>
      <c r="B134" t="s">
        <v>56</v>
      </c>
      <c r="C134">
        <v>100</v>
      </c>
      <c r="D134">
        <v>1</v>
      </c>
      <c r="E134" t="s">
        <v>8827</v>
      </c>
      <c r="F134">
        <v>130</v>
      </c>
      <c r="G134">
        <v>30</v>
      </c>
      <c r="H134" t="s">
        <v>47</v>
      </c>
      <c r="I134" t="s">
        <v>8828</v>
      </c>
      <c r="J134" t="s">
        <v>8829</v>
      </c>
      <c r="K134" t="s">
        <v>1267</v>
      </c>
      <c r="L134" t="s">
        <v>8830</v>
      </c>
      <c r="M134" t="s">
        <v>8831</v>
      </c>
      <c r="N134" t="s">
        <v>1338</v>
      </c>
      <c r="O134" t="s">
        <v>1189</v>
      </c>
      <c r="P134" t="s">
        <v>1190</v>
      </c>
      <c r="Q134" t="s">
        <v>27</v>
      </c>
      <c r="R134" t="s">
        <v>24</v>
      </c>
      <c r="S134" t="s">
        <v>23</v>
      </c>
      <c r="T134" t="s">
        <v>8831</v>
      </c>
    </row>
    <row r="135" spans="1:20" x14ac:dyDescent="0.25">
      <c r="A135" t="s">
        <v>186</v>
      </c>
      <c r="B135" t="s">
        <v>187</v>
      </c>
      <c r="C135">
        <v>65</v>
      </c>
      <c r="D135">
        <v>1</v>
      </c>
      <c r="E135" t="s">
        <v>8832</v>
      </c>
      <c r="F135">
        <v>220</v>
      </c>
      <c r="G135">
        <v>20</v>
      </c>
      <c r="H135" t="s">
        <v>47</v>
      </c>
      <c r="I135" t="s">
        <v>8833</v>
      </c>
      <c r="J135" t="s">
        <v>8834</v>
      </c>
      <c r="K135" t="s">
        <v>8835</v>
      </c>
      <c r="L135" t="s">
        <v>8836</v>
      </c>
      <c r="M135" t="s">
        <v>8837</v>
      </c>
      <c r="N135" t="s">
        <v>1338</v>
      </c>
      <c r="O135" t="s">
        <v>1222</v>
      </c>
      <c r="P135" t="s">
        <v>1190</v>
      </c>
      <c r="Q135" t="s">
        <v>1191</v>
      </c>
      <c r="R135" t="s">
        <v>24</v>
      </c>
      <c r="S135" t="s">
        <v>23</v>
      </c>
      <c r="T135" t="s">
        <v>8838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8832</v>
      </c>
      <c r="F136">
        <v>220</v>
      </c>
      <c r="G136">
        <v>20</v>
      </c>
      <c r="H136" t="s">
        <v>47</v>
      </c>
      <c r="I136" t="s">
        <v>8833</v>
      </c>
      <c r="J136" t="s">
        <v>8834</v>
      </c>
      <c r="K136" t="s">
        <v>8835</v>
      </c>
      <c r="L136" t="s">
        <v>8836</v>
      </c>
      <c r="M136" t="s">
        <v>8837</v>
      </c>
      <c r="N136" t="s">
        <v>1338</v>
      </c>
      <c r="O136" t="s">
        <v>1222</v>
      </c>
      <c r="P136" t="s">
        <v>1190</v>
      </c>
      <c r="Q136" t="s">
        <v>1191</v>
      </c>
      <c r="R136" t="s">
        <v>24</v>
      </c>
      <c r="S136" t="s">
        <v>23</v>
      </c>
      <c r="T136" t="s">
        <v>8838</v>
      </c>
    </row>
    <row r="137" spans="1:20" x14ac:dyDescent="0.25">
      <c r="A137" t="s">
        <v>46</v>
      </c>
      <c r="B137" t="s">
        <v>56</v>
      </c>
      <c r="C137">
        <v>100</v>
      </c>
      <c r="D137">
        <v>2</v>
      </c>
      <c r="E137" t="s">
        <v>8832</v>
      </c>
      <c r="F137">
        <v>220</v>
      </c>
      <c r="G137">
        <v>20</v>
      </c>
      <c r="H137" t="s">
        <v>47</v>
      </c>
      <c r="I137" t="s">
        <v>8833</v>
      </c>
      <c r="J137" t="s">
        <v>8834</v>
      </c>
      <c r="K137" t="s">
        <v>8835</v>
      </c>
      <c r="L137" t="s">
        <v>8836</v>
      </c>
      <c r="M137" t="s">
        <v>8837</v>
      </c>
      <c r="N137" t="s">
        <v>1338</v>
      </c>
      <c r="O137" t="s">
        <v>1222</v>
      </c>
      <c r="P137" t="s">
        <v>1190</v>
      </c>
      <c r="Q137" t="s">
        <v>1191</v>
      </c>
      <c r="R137" t="s">
        <v>24</v>
      </c>
      <c r="S137" t="s">
        <v>23</v>
      </c>
      <c r="T137" t="s">
        <v>8838</v>
      </c>
    </row>
    <row r="138" spans="1:20" x14ac:dyDescent="0.25">
      <c r="A138" t="s">
        <v>3691</v>
      </c>
      <c r="B138" t="s">
        <v>3692</v>
      </c>
      <c r="C138">
        <v>120</v>
      </c>
      <c r="D138">
        <v>5</v>
      </c>
      <c r="E138" t="s">
        <v>8839</v>
      </c>
      <c r="F138">
        <v>275</v>
      </c>
      <c r="G138">
        <v>0</v>
      </c>
      <c r="H138" t="s">
        <v>1162</v>
      </c>
      <c r="I138" t="s">
        <v>6694</v>
      </c>
      <c r="J138" t="s">
        <v>1163</v>
      </c>
      <c r="K138" t="s">
        <v>23</v>
      </c>
      <c r="L138" t="s">
        <v>24</v>
      </c>
      <c r="M138" t="s">
        <v>23</v>
      </c>
      <c r="N138" t="s">
        <v>23</v>
      </c>
      <c r="O138" t="s">
        <v>58</v>
      </c>
      <c r="P138" t="s">
        <v>26</v>
      </c>
      <c r="Q138" t="s">
        <v>23</v>
      </c>
      <c r="R138" t="s">
        <v>24</v>
      </c>
      <c r="S138" t="s">
        <v>23</v>
      </c>
      <c r="T138" t="s">
        <v>8838</v>
      </c>
    </row>
    <row r="139" spans="1:20" x14ac:dyDescent="0.25">
      <c r="A139" t="s">
        <v>30</v>
      </c>
      <c r="B139" t="s">
        <v>31</v>
      </c>
      <c r="C139">
        <v>43</v>
      </c>
      <c r="D139">
        <v>1</v>
      </c>
      <c r="E139" t="s">
        <v>8840</v>
      </c>
      <c r="F139">
        <v>91</v>
      </c>
      <c r="G139">
        <v>3</v>
      </c>
      <c r="H139" t="s">
        <v>47</v>
      </c>
      <c r="I139" t="s">
        <v>474</v>
      </c>
      <c r="J139" t="s">
        <v>8841</v>
      </c>
      <c r="K139" t="s">
        <v>8842</v>
      </c>
      <c r="L139" t="s">
        <v>1229</v>
      </c>
      <c r="M139" t="s">
        <v>8843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8844</v>
      </c>
    </row>
    <row r="140" spans="1:20" x14ac:dyDescent="0.25">
      <c r="A140" t="s">
        <v>20</v>
      </c>
      <c r="B140" t="s">
        <v>21</v>
      </c>
      <c r="C140">
        <v>45</v>
      </c>
      <c r="D140">
        <v>1</v>
      </c>
      <c r="E140" t="s">
        <v>8840</v>
      </c>
      <c r="F140">
        <v>91</v>
      </c>
      <c r="G140">
        <v>3</v>
      </c>
      <c r="H140" t="s">
        <v>47</v>
      </c>
      <c r="I140" t="s">
        <v>474</v>
      </c>
      <c r="J140" t="s">
        <v>8841</v>
      </c>
      <c r="K140" t="s">
        <v>8842</v>
      </c>
      <c r="L140" t="s">
        <v>1229</v>
      </c>
      <c r="M140" t="s">
        <v>8843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23</v>
      </c>
      <c r="T140" t="s">
        <v>8844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8845</v>
      </c>
      <c r="F141">
        <v>130</v>
      </c>
      <c r="G141">
        <v>30</v>
      </c>
      <c r="H141" t="s">
        <v>47</v>
      </c>
      <c r="I141" t="s">
        <v>8846</v>
      </c>
      <c r="J141" t="s">
        <v>8847</v>
      </c>
      <c r="K141" t="s">
        <v>8848</v>
      </c>
      <c r="L141" t="s">
        <v>8849</v>
      </c>
      <c r="M141" t="s">
        <v>8844</v>
      </c>
      <c r="N141" t="s">
        <v>1338</v>
      </c>
      <c r="O141" t="s">
        <v>1189</v>
      </c>
      <c r="P141" t="s">
        <v>1190</v>
      </c>
      <c r="Q141" t="s">
        <v>27</v>
      </c>
      <c r="R141" t="s">
        <v>24</v>
      </c>
      <c r="S141" t="s">
        <v>23</v>
      </c>
      <c r="T141" t="s">
        <v>8844</v>
      </c>
    </row>
    <row r="142" spans="1:20" x14ac:dyDescent="0.25">
      <c r="A142" t="s">
        <v>46</v>
      </c>
      <c r="B142" t="s">
        <v>56</v>
      </c>
      <c r="C142">
        <v>100</v>
      </c>
      <c r="D142">
        <v>1</v>
      </c>
      <c r="E142" t="s">
        <v>8845</v>
      </c>
      <c r="F142">
        <v>130</v>
      </c>
      <c r="G142">
        <v>30</v>
      </c>
      <c r="H142" t="s">
        <v>47</v>
      </c>
      <c r="I142" t="s">
        <v>8846</v>
      </c>
      <c r="J142" t="s">
        <v>8847</v>
      </c>
      <c r="K142" t="s">
        <v>8848</v>
      </c>
      <c r="L142" t="s">
        <v>8849</v>
      </c>
      <c r="M142" t="s">
        <v>8844</v>
      </c>
      <c r="N142" t="s">
        <v>1338</v>
      </c>
      <c r="O142" t="s">
        <v>1189</v>
      </c>
      <c r="P142" t="s">
        <v>1190</v>
      </c>
      <c r="Q142" t="s">
        <v>27</v>
      </c>
      <c r="R142" t="s">
        <v>24</v>
      </c>
      <c r="S142" t="s">
        <v>23</v>
      </c>
      <c r="T142" t="s">
        <v>8844</v>
      </c>
    </row>
    <row r="143" spans="1:20" x14ac:dyDescent="0.25">
      <c r="A143" t="s">
        <v>44</v>
      </c>
      <c r="B143" t="s">
        <v>45</v>
      </c>
      <c r="C143">
        <v>55</v>
      </c>
      <c r="D143">
        <v>5</v>
      </c>
      <c r="E143" t="s">
        <v>8850</v>
      </c>
      <c r="F143">
        <v>307</v>
      </c>
      <c r="G143">
        <v>41</v>
      </c>
      <c r="H143" t="s">
        <v>47</v>
      </c>
      <c r="I143" t="s">
        <v>8851</v>
      </c>
      <c r="J143" t="s">
        <v>8852</v>
      </c>
      <c r="K143" t="s">
        <v>5948</v>
      </c>
      <c r="L143" t="s">
        <v>1279</v>
      </c>
      <c r="M143" t="s">
        <v>8853</v>
      </c>
      <c r="N143" t="s">
        <v>23</v>
      </c>
      <c r="O143" t="s">
        <v>53</v>
      </c>
      <c r="P143" t="s">
        <v>54</v>
      </c>
      <c r="Q143" t="s">
        <v>55</v>
      </c>
      <c r="R143" t="s">
        <v>24</v>
      </c>
      <c r="S143" t="s">
        <v>23</v>
      </c>
      <c r="T143" t="s">
        <v>8853</v>
      </c>
    </row>
    <row r="144" spans="1:20" x14ac:dyDescent="0.25">
      <c r="A144" t="s">
        <v>5153</v>
      </c>
      <c r="B144" t="s">
        <v>5154</v>
      </c>
      <c r="C144">
        <v>0</v>
      </c>
      <c r="D144">
        <v>4</v>
      </c>
      <c r="E144" t="s">
        <v>8854</v>
      </c>
      <c r="F144">
        <v>400</v>
      </c>
      <c r="G144">
        <v>0</v>
      </c>
      <c r="H144" t="s">
        <v>1162</v>
      </c>
      <c r="I144" t="s">
        <v>5359</v>
      </c>
      <c r="J144" t="s">
        <v>309</v>
      </c>
      <c r="K144" t="s">
        <v>23</v>
      </c>
      <c r="L144" t="s">
        <v>24</v>
      </c>
      <c r="M144" t="s">
        <v>8855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8855</v>
      </c>
    </row>
    <row r="145" spans="1:20" x14ac:dyDescent="0.25">
      <c r="A145" t="s">
        <v>139</v>
      </c>
      <c r="B145" t="s">
        <v>112</v>
      </c>
      <c r="C145">
        <v>120</v>
      </c>
      <c r="D145">
        <v>4</v>
      </c>
      <c r="E145" t="s">
        <v>8854</v>
      </c>
      <c r="F145">
        <v>400</v>
      </c>
      <c r="G145">
        <v>0</v>
      </c>
      <c r="H145" t="s">
        <v>1162</v>
      </c>
      <c r="I145" t="s">
        <v>5359</v>
      </c>
      <c r="J145" t="s">
        <v>309</v>
      </c>
      <c r="K145" t="s">
        <v>23</v>
      </c>
      <c r="L145" t="s">
        <v>24</v>
      </c>
      <c r="M145" t="s">
        <v>8855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8855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8856</v>
      </c>
      <c r="F146">
        <v>130</v>
      </c>
      <c r="G146">
        <v>30</v>
      </c>
      <c r="H146" t="s">
        <v>47</v>
      </c>
      <c r="I146" t="s">
        <v>8857</v>
      </c>
      <c r="J146" t="s">
        <v>8858</v>
      </c>
      <c r="K146" t="s">
        <v>1716</v>
      </c>
      <c r="L146" t="s">
        <v>8859</v>
      </c>
      <c r="M146" t="s">
        <v>8860</v>
      </c>
      <c r="N146" t="s">
        <v>1338</v>
      </c>
      <c r="O146" t="s">
        <v>1189</v>
      </c>
      <c r="P146" t="s">
        <v>1190</v>
      </c>
      <c r="Q146" t="s">
        <v>27</v>
      </c>
      <c r="R146" t="s">
        <v>24</v>
      </c>
      <c r="S146" t="s">
        <v>23</v>
      </c>
      <c r="T146" t="s">
        <v>8860</v>
      </c>
    </row>
    <row r="147" spans="1:20" x14ac:dyDescent="0.25">
      <c r="A147" t="s">
        <v>3771</v>
      </c>
      <c r="B147" t="s">
        <v>3772</v>
      </c>
      <c r="C147">
        <v>100</v>
      </c>
      <c r="D147">
        <v>1</v>
      </c>
      <c r="E147" t="s">
        <v>8856</v>
      </c>
      <c r="F147">
        <v>130</v>
      </c>
      <c r="G147">
        <v>30</v>
      </c>
      <c r="H147" t="s">
        <v>47</v>
      </c>
      <c r="I147" t="s">
        <v>8857</v>
      </c>
      <c r="J147" t="s">
        <v>8858</v>
      </c>
      <c r="K147" t="s">
        <v>1716</v>
      </c>
      <c r="L147" t="s">
        <v>8859</v>
      </c>
      <c r="M147" t="s">
        <v>8860</v>
      </c>
      <c r="N147" t="s">
        <v>1338</v>
      </c>
      <c r="O147" t="s">
        <v>1189</v>
      </c>
      <c r="P147" t="s">
        <v>1190</v>
      </c>
      <c r="Q147" t="s">
        <v>27</v>
      </c>
      <c r="R147" t="s">
        <v>24</v>
      </c>
      <c r="S147" t="s">
        <v>23</v>
      </c>
      <c r="T147" t="s">
        <v>8860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8861</v>
      </c>
      <c r="F148">
        <v>130</v>
      </c>
      <c r="G148">
        <v>30</v>
      </c>
      <c r="H148" t="s">
        <v>47</v>
      </c>
      <c r="I148" t="s">
        <v>8862</v>
      </c>
      <c r="J148" t="s">
        <v>8863</v>
      </c>
      <c r="K148" t="s">
        <v>7536</v>
      </c>
      <c r="L148" t="s">
        <v>8864</v>
      </c>
      <c r="M148" t="s">
        <v>8865</v>
      </c>
      <c r="N148" t="s">
        <v>1338</v>
      </c>
      <c r="O148" t="s">
        <v>1189</v>
      </c>
      <c r="P148" t="s">
        <v>1190</v>
      </c>
      <c r="Q148" t="s">
        <v>27</v>
      </c>
      <c r="R148" t="s">
        <v>24</v>
      </c>
      <c r="S148" t="s">
        <v>23</v>
      </c>
      <c r="T148" t="s">
        <v>8865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8861</v>
      </c>
      <c r="F149">
        <v>130</v>
      </c>
      <c r="G149">
        <v>30</v>
      </c>
      <c r="H149" t="s">
        <v>47</v>
      </c>
      <c r="I149" t="s">
        <v>8862</v>
      </c>
      <c r="J149" t="s">
        <v>8863</v>
      </c>
      <c r="K149" t="s">
        <v>7536</v>
      </c>
      <c r="L149" t="s">
        <v>8864</v>
      </c>
      <c r="M149" t="s">
        <v>8865</v>
      </c>
      <c r="N149" t="s">
        <v>1338</v>
      </c>
      <c r="O149" t="s">
        <v>1189</v>
      </c>
      <c r="P149" t="s">
        <v>1190</v>
      </c>
      <c r="Q149" t="s">
        <v>27</v>
      </c>
      <c r="R149" t="s">
        <v>24</v>
      </c>
      <c r="S149" t="s">
        <v>23</v>
      </c>
      <c r="T149" t="s">
        <v>8865</v>
      </c>
    </row>
    <row r="150" spans="1:20" x14ac:dyDescent="0.25">
      <c r="A150" t="s">
        <v>186</v>
      </c>
      <c r="B150" t="s">
        <v>187</v>
      </c>
      <c r="C150">
        <v>65</v>
      </c>
      <c r="D150">
        <v>1</v>
      </c>
      <c r="E150" t="s">
        <v>8866</v>
      </c>
      <c r="F150">
        <v>130</v>
      </c>
      <c r="G150">
        <v>30</v>
      </c>
      <c r="H150" t="s">
        <v>47</v>
      </c>
      <c r="I150" t="s">
        <v>8867</v>
      </c>
      <c r="J150" t="s">
        <v>8868</v>
      </c>
      <c r="K150" t="s">
        <v>1224</v>
      </c>
      <c r="L150" t="s">
        <v>8869</v>
      </c>
      <c r="M150" t="s">
        <v>8870</v>
      </c>
      <c r="N150" t="s">
        <v>1338</v>
      </c>
      <c r="O150" t="s">
        <v>1189</v>
      </c>
      <c r="P150" t="s">
        <v>1190</v>
      </c>
      <c r="Q150" t="s">
        <v>27</v>
      </c>
      <c r="R150" t="s">
        <v>24</v>
      </c>
      <c r="S150" t="s">
        <v>23</v>
      </c>
      <c r="T150" t="s">
        <v>8870</v>
      </c>
    </row>
    <row r="151" spans="1:20" x14ac:dyDescent="0.25">
      <c r="A151" t="s">
        <v>110</v>
      </c>
      <c r="B151" t="s">
        <v>146</v>
      </c>
      <c r="C151">
        <v>100</v>
      </c>
      <c r="D151">
        <v>1</v>
      </c>
      <c r="E151" t="s">
        <v>8866</v>
      </c>
      <c r="F151">
        <v>130</v>
      </c>
      <c r="G151">
        <v>30</v>
      </c>
      <c r="H151" t="s">
        <v>47</v>
      </c>
      <c r="I151" t="s">
        <v>8867</v>
      </c>
      <c r="J151" t="s">
        <v>8868</v>
      </c>
      <c r="K151" t="s">
        <v>1224</v>
      </c>
      <c r="L151" t="s">
        <v>8869</v>
      </c>
      <c r="M151" t="s">
        <v>8870</v>
      </c>
      <c r="N151" t="s">
        <v>1338</v>
      </c>
      <c r="O151" t="s">
        <v>1189</v>
      </c>
      <c r="P151" t="s">
        <v>1190</v>
      </c>
      <c r="Q151" t="s">
        <v>27</v>
      </c>
      <c r="R151" t="s">
        <v>24</v>
      </c>
      <c r="S151" t="s">
        <v>23</v>
      </c>
      <c r="T151" t="s">
        <v>8870</v>
      </c>
    </row>
    <row r="152" spans="1:20" x14ac:dyDescent="0.25">
      <c r="A152" t="s">
        <v>36</v>
      </c>
      <c r="B152" t="s">
        <v>37</v>
      </c>
      <c r="C152">
        <v>65</v>
      </c>
      <c r="D152">
        <v>1</v>
      </c>
      <c r="E152" t="s">
        <v>8871</v>
      </c>
      <c r="F152">
        <v>120</v>
      </c>
      <c r="G152">
        <v>20</v>
      </c>
      <c r="H152" t="s">
        <v>47</v>
      </c>
      <c r="I152" t="s">
        <v>8872</v>
      </c>
      <c r="J152" t="s">
        <v>8873</v>
      </c>
      <c r="K152" t="s">
        <v>8874</v>
      </c>
      <c r="L152" t="s">
        <v>8875</v>
      </c>
      <c r="M152" t="s">
        <v>8876</v>
      </c>
      <c r="N152" t="s">
        <v>1338</v>
      </c>
      <c r="O152" t="s">
        <v>1222</v>
      </c>
      <c r="P152" t="s">
        <v>1190</v>
      </c>
      <c r="Q152" t="s">
        <v>1191</v>
      </c>
      <c r="R152" t="s">
        <v>24</v>
      </c>
      <c r="S152" t="s">
        <v>23</v>
      </c>
      <c r="T152" t="s">
        <v>8877</v>
      </c>
    </row>
    <row r="153" spans="1:20" x14ac:dyDescent="0.25">
      <c r="A153" t="s">
        <v>4323</v>
      </c>
      <c r="B153" t="s">
        <v>4324</v>
      </c>
      <c r="C153">
        <v>100</v>
      </c>
      <c r="D153">
        <v>1</v>
      </c>
      <c r="E153" t="s">
        <v>8871</v>
      </c>
      <c r="F153">
        <v>120</v>
      </c>
      <c r="G153">
        <v>20</v>
      </c>
      <c r="H153" t="s">
        <v>47</v>
      </c>
      <c r="I153" t="s">
        <v>8872</v>
      </c>
      <c r="J153" t="s">
        <v>8873</v>
      </c>
      <c r="K153" t="s">
        <v>8874</v>
      </c>
      <c r="L153" t="s">
        <v>8875</v>
      </c>
      <c r="M153" t="s">
        <v>8876</v>
      </c>
      <c r="N153" t="s">
        <v>1338</v>
      </c>
      <c r="O153" t="s">
        <v>1222</v>
      </c>
      <c r="P153" t="s">
        <v>1190</v>
      </c>
      <c r="Q153" t="s">
        <v>1191</v>
      </c>
      <c r="R153" t="s">
        <v>24</v>
      </c>
      <c r="S153" t="s">
        <v>23</v>
      </c>
      <c r="T153" t="s">
        <v>8877</v>
      </c>
    </row>
    <row r="154" spans="1:20" x14ac:dyDescent="0.25">
      <c r="A154" t="s">
        <v>3691</v>
      </c>
      <c r="B154" t="s">
        <v>3692</v>
      </c>
      <c r="C154">
        <v>120</v>
      </c>
      <c r="D154">
        <v>2</v>
      </c>
      <c r="E154" t="s">
        <v>8878</v>
      </c>
      <c r="F154">
        <v>116</v>
      </c>
      <c r="G154">
        <v>6</v>
      </c>
      <c r="H154" t="s">
        <v>1162</v>
      </c>
      <c r="I154" t="s">
        <v>8879</v>
      </c>
      <c r="J154" t="s">
        <v>310</v>
      </c>
      <c r="K154" t="s">
        <v>23</v>
      </c>
      <c r="L154" t="s">
        <v>24</v>
      </c>
      <c r="M154" t="s">
        <v>8880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8880</v>
      </c>
    </row>
    <row r="155" spans="1:20" x14ac:dyDescent="0.25">
      <c r="A155" t="s">
        <v>30</v>
      </c>
      <c r="B155" t="s">
        <v>31</v>
      </c>
      <c r="C155">
        <v>50</v>
      </c>
      <c r="D155">
        <v>1</v>
      </c>
      <c r="E155" t="s">
        <v>8881</v>
      </c>
      <c r="F155">
        <v>220</v>
      </c>
      <c r="G155">
        <v>20</v>
      </c>
      <c r="H155" t="s">
        <v>47</v>
      </c>
      <c r="I155" t="s">
        <v>8882</v>
      </c>
      <c r="J155" t="s">
        <v>8883</v>
      </c>
      <c r="K155" t="s">
        <v>8884</v>
      </c>
      <c r="L155" t="s">
        <v>8885</v>
      </c>
      <c r="M155" t="s">
        <v>8886</v>
      </c>
      <c r="N155" t="s">
        <v>1338</v>
      </c>
      <c r="O155" t="s">
        <v>1222</v>
      </c>
      <c r="P155" t="s">
        <v>1190</v>
      </c>
      <c r="Q155" t="s">
        <v>1191</v>
      </c>
      <c r="R155" t="s">
        <v>24</v>
      </c>
      <c r="S155" t="s">
        <v>23</v>
      </c>
      <c r="T155" t="s">
        <v>8887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8881</v>
      </c>
      <c r="F156">
        <v>220</v>
      </c>
      <c r="G156">
        <v>20</v>
      </c>
      <c r="H156" t="s">
        <v>47</v>
      </c>
      <c r="I156" t="s">
        <v>8882</v>
      </c>
      <c r="J156" t="s">
        <v>8883</v>
      </c>
      <c r="K156" t="s">
        <v>8884</v>
      </c>
      <c r="L156" t="s">
        <v>8885</v>
      </c>
      <c r="M156" t="s">
        <v>8886</v>
      </c>
      <c r="N156" t="s">
        <v>1338</v>
      </c>
      <c r="O156" t="s">
        <v>1222</v>
      </c>
      <c r="P156" t="s">
        <v>1190</v>
      </c>
      <c r="Q156" t="s">
        <v>1191</v>
      </c>
      <c r="R156" t="s">
        <v>24</v>
      </c>
      <c r="S156" t="s">
        <v>23</v>
      </c>
      <c r="T156" t="s">
        <v>8887</v>
      </c>
    </row>
    <row r="157" spans="1:20" x14ac:dyDescent="0.25">
      <c r="A157" t="s">
        <v>139</v>
      </c>
      <c r="B157" t="s">
        <v>112</v>
      </c>
      <c r="C157">
        <v>100</v>
      </c>
      <c r="D157">
        <v>2</v>
      </c>
      <c r="E157" t="s">
        <v>8881</v>
      </c>
      <c r="F157">
        <v>220</v>
      </c>
      <c r="G157">
        <v>20</v>
      </c>
      <c r="H157" t="s">
        <v>47</v>
      </c>
      <c r="I157" t="s">
        <v>8882</v>
      </c>
      <c r="J157" t="s">
        <v>8883</v>
      </c>
      <c r="K157" t="s">
        <v>8884</v>
      </c>
      <c r="L157" t="s">
        <v>8885</v>
      </c>
      <c r="M157" t="s">
        <v>8886</v>
      </c>
      <c r="N157" t="s">
        <v>1338</v>
      </c>
      <c r="O157" t="s">
        <v>1222</v>
      </c>
      <c r="P157" t="s">
        <v>1190</v>
      </c>
      <c r="Q157" t="s">
        <v>1191</v>
      </c>
      <c r="R157" t="s">
        <v>24</v>
      </c>
      <c r="S157" t="s">
        <v>23</v>
      </c>
      <c r="T157" t="s">
        <v>8887</v>
      </c>
    </row>
    <row r="158" spans="1:20" x14ac:dyDescent="0.25">
      <c r="A158" t="s">
        <v>3691</v>
      </c>
      <c r="B158" t="s">
        <v>3692</v>
      </c>
      <c r="C158">
        <v>120</v>
      </c>
      <c r="D158">
        <v>1</v>
      </c>
      <c r="E158" t="s">
        <v>8888</v>
      </c>
      <c r="F158">
        <v>100</v>
      </c>
      <c r="G158">
        <v>45</v>
      </c>
      <c r="H158" t="s">
        <v>1162</v>
      </c>
      <c r="I158" t="s">
        <v>8889</v>
      </c>
      <c r="J158" t="s">
        <v>1314</v>
      </c>
      <c r="K158" t="s">
        <v>23</v>
      </c>
      <c r="L158" t="s">
        <v>24</v>
      </c>
      <c r="M158" t="s">
        <v>8887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8887</v>
      </c>
    </row>
    <row r="159" spans="1:20" x14ac:dyDescent="0.25">
      <c r="A159" t="s">
        <v>38</v>
      </c>
      <c r="B159" t="s">
        <v>39</v>
      </c>
      <c r="C159">
        <v>65</v>
      </c>
      <c r="D159">
        <v>1</v>
      </c>
      <c r="E159" t="s">
        <v>8890</v>
      </c>
      <c r="F159">
        <v>120</v>
      </c>
      <c r="G159">
        <v>20</v>
      </c>
      <c r="H159" t="s">
        <v>47</v>
      </c>
      <c r="I159" t="s">
        <v>8891</v>
      </c>
      <c r="J159" t="s">
        <v>8892</v>
      </c>
      <c r="K159" t="s">
        <v>4507</v>
      </c>
      <c r="L159" t="s">
        <v>8893</v>
      </c>
      <c r="M159" t="s">
        <v>8894</v>
      </c>
      <c r="N159" t="s">
        <v>1338</v>
      </c>
      <c r="O159" t="s">
        <v>1222</v>
      </c>
      <c r="P159" t="s">
        <v>1190</v>
      </c>
      <c r="Q159" t="s">
        <v>1191</v>
      </c>
      <c r="R159" t="s">
        <v>24</v>
      </c>
      <c r="S159" t="s">
        <v>23</v>
      </c>
      <c r="T159" t="s">
        <v>8895</v>
      </c>
    </row>
    <row r="160" spans="1:20" x14ac:dyDescent="0.25">
      <c r="A160" t="s">
        <v>46</v>
      </c>
      <c r="B160" t="s">
        <v>56</v>
      </c>
      <c r="C160">
        <v>100</v>
      </c>
      <c r="D160">
        <v>1</v>
      </c>
      <c r="E160" t="s">
        <v>8890</v>
      </c>
      <c r="F160">
        <v>120</v>
      </c>
      <c r="G160">
        <v>20</v>
      </c>
      <c r="H160" t="s">
        <v>47</v>
      </c>
      <c r="I160" t="s">
        <v>8891</v>
      </c>
      <c r="J160" t="s">
        <v>8892</v>
      </c>
      <c r="K160" t="s">
        <v>4507</v>
      </c>
      <c r="L160" t="s">
        <v>8893</v>
      </c>
      <c r="M160" t="s">
        <v>8894</v>
      </c>
      <c r="N160" t="s">
        <v>1338</v>
      </c>
      <c r="O160" t="s">
        <v>1222</v>
      </c>
      <c r="P160" t="s">
        <v>1190</v>
      </c>
      <c r="Q160" t="s">
        <v>1191</v>
      </c>
      <c r="R160" t="s">
        <v>24</v>
      </c>
      <c r="S160" t="s">
        <v>23</v>
      </c>
      <c r="T160" t="s">
        <v>8895</v>
      </c>
    </row>
    <row r="161" spans="1:20" x14ac:dyDescent="0.25">
      <c r="A161" t="s">
        <v>5153</v>
      </c>
      <c r="B161" t="s">
        <v>5154</v>
      </c>
      <c r="C161">
        <v>0</v>
      </c>
      <c r="D161">
        <v>2</v>
      </c>
      <c r="E161" t="s">
        <v>8896</v>
      </c>
      <c r="F161">
        <v>200</v>
      </c>
      <c r="G161">
        <v>0</v>
      </c>
      <c r="H161" t="s">
        <v>1162</v>
      </c>
      <c r="I161" t="s">
        <v>1263</v>
      </c>
      <c r="J161" t="s">
        <v>339</v>
      </c>
      <c r="K161" t="s">
        <v>23</v>
      </c>
      <c r="L161" t="s">
        <v>24</v>
      </c>
      <c r="M161" t="s">
        <v>8897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8898</v>
      </c>
    </row>
    <row r="162" spans="1:20" x14ac:dyDescent="0.25">
      <c r="A162" t="s">
        <v>139</v>
      </c>
      <c r="B162" t="s">
        <v>112</v>
      </c>
      <c r="C162">
        <v>120</v>
      </c>
      <c r="D162">
        <v>2</v>
      </c>
      <c r="E162" t="s">
        <v>8896</v>
      </c>
      <c r="F162">
        <v>200</v>
      </c>
      <c r="G162">
        <v>0</v>
      </c>
      <c r="H162" t="s">
        <v>1162</v>
      </c>
      <c r="I162" t="s">
        <v>1263</v>
      </c>
      <c r="J162" t="s">
        <v>339</v>
      </c>
      <c r="K162" t="s">
        <v>23</v>
      </c>
      <c r="L162" t="s">
        <v>24</v>
      </c>
      <c r="M162" t="s">
        <v>8897</v>
      </c>
      <c r="N162" t="s">
        <v>23</v>
      </c>
      <c r="O162" t="s">
        <v>32</v>
      </c>
      <c r="P162" t="s">
        <v>26</v>
      </c>
      <c r="Q162" t="s">
        <v>33</v>
      </c>
      <c r="R162" t="s">
        <v>24</v>
      </c>
      <c r="S162" t="s">
        <v>23</v>
      </c>
      <c r="T162" t="s">
        <v>8898</v>
      </c>
    </row>
    <row r="163" spans="1:20" x14ac:dyDescent="0.25">
      <c r="A163" t="s">
        <v>5153</v>
      </c>
      <c r="B163" t="s">
        <v>5154</v>
      </c>
      <c r="C163">
        <v>0</v>
      </c>
      <c r="D163">
        <v>2</v>
      </c>
      <c r="E163" t="s">
        <v>8899</v>
      </c>
      <c r="F163">
        <v>200</v>
      </c>
      <c r="G163">
        <v>0</v>
      </c>
      <c r="H163" t="s">
        <v>1162</v>
      </c>
      <c r="I163" t="s">
        <v>8900</v>
      </c>
      <c r="J163" t="s">
        <v>356</v>
      </c>
      <c r="K163" t="s">
        <v>23</v>
      </c>
      <c r="L163" t="s">
        <v>24</v>
      </c>
      <c r="M163" t="s">
        <v>8901</v>
      </c>
      <c r="N163" t="s">
        <v>23</v>
      </c>
      <c r="O163" t="s">
        <v>32</v>
      </c>
      <c r="P163" t="s">
        <v>26</v>
      </c>
      <c r="Q163" t="s">
        <v>33</v>
      </c>
      <c r="R163" t="s">
        <v>24</v>
      </c>
      <c r="S163" t="s">
        <v>23</v>
      </c>
      <c r="T163" t="s">
        <v>8902</v>
      </c>
    </row>
    <row r="164" spans="1:20" x14ac:dyDescent="0.25">
      <c r="A164" t="s">
        <v>139</v>
      </c>
      <c r="B164" t="s">
        <v>112</v>
      </c>
      <c r="C164">
        <v>120</v>
      </c>
      <c r="D164">
        <v>2</v>
      </c>
      <c r="E164" t="s">
        <v>8899</v>
      </c>
      <c r="F164">
        <v>200</v>
      </c>
      <c r="G164">
        <v>0</v>
      </c>
      <c r="H164" t="s">
        <v>1162</v>
      </c>
      <c r="I164" t="s">
        <v>8900</v>
      </c>
      <c r="J164" t="s">
        <v>356</v>
      </c>
      <c r="K164" t="s">
        <v>23</v>
      </c>
      <c r="L164" t="s">
        <v>24</v>
      </c>
      <c r="M164" t="s">
        <v>8901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23</v>
      </c>
      <c r="T164" t="s">
        <v>8902</v>
      </c>
    </row>
    <row r="165" spans="1:20" x14ac:dyDescent="0.25">
      <c r="A165" t="s">
        <v>5153</v>
      </c>
      <c r="B165" t="s">
        <v>5154</v>
      </c>
      <c r="C165">
        <v>0</v>
      </c>
      <c r="D165">
        <v>1</v>
      </c>
      <c r="E165" t="s">
        <v>8903</v>
      </c>
      <c r="F165">
        <v>106</v>
      </c>
      <c r="G165">
        <v>6</v>
      </c>
      <c r="H165" t="s">
        <v>1162</v>
      </c>
      <c r="I165" t="s">
        <v>8904</v>
      </c>
      <c r="J165" t="s">
        <v>1198</v>
      </c>
      <c r="K165" t="s">
        <v>23</v>
      </c>
      <c r="L165" t="s">
        <v>24</v>
      </c>
      <c r="M165" t="s">
        <v>8905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23</v>
      </c>
      <c r="T165" t="s">
        <v>8886</v>
      </c>
    </row>
    <row r="166" spans="1:20" x14ac:dyDescent="0.25">
      <c r="A166" t="s">
        <v>46</v>
      </c>
      <c r="B166" t="s">
        <v>56</v>
      </c>
      <c r="C166">
        <v>120</v>
      </c>
      <c r="D166">
        <v>1</v>
      </c>
      <c r="E166" t="s">
        <v>8903</v>
      </c>
      <c r="F166">
        <v>106</v>
      </c>
      <c r="G166">
        <v>6</v>
      </c>
      <c r="H166" t="s">
        <v>1162</v>
      </c>
      <c r="I166" t="s">
        <v>8904</v>
      </c>
      <c r="J166" t="s">
        <v>1198</v>
      </c>
      <c r="K166" t="s">
        <v>23</v>
      </c>
      <c r="L166" t="s">
        <v>24</v>
      </c>
      <c r="M166" t="s">
        <v>8905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23</v>
      </c>
      <c r="T166" t="s">
        <v>8886</v>
      </c>
    </row>
    <row r="167" spans="1:20" x14ac:dyDescent="0.25">
      <c r="A167" t="s">
        <v>30</v>
      </c>
      <c r="B167" t="s">
        <v>31</v>
      </c>
      <c r="C167">
        <v>65</v>
      </c>
      <c r="D167">
        <v>1</v>
      </c>
      <c r="E167" t="s">
        <v>8906</v>
      </c>
      <c r="F167">
        <v>153</v>
      </c>
      <c r="G167">
        <v>6</v>
      </c>
      <c r="H167" t="s">
        <v>1162</v>
      </c>
      <c r="I167" t="s">
        <v>8907</v>
      </c>
      <c r="J167" t="s">
        <v>1246</v>
      </c>
      <c r="K167" t="s">
        <v>23</v>
      </c>
      <c r="L167" t="s">
        <v>24</v>
      </c>
      <c r="M167" t="s">
        <v>8908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8908</v>
      </c>
    </row>
    <row r="168" spans="1:20" x14ac:dyDescent="0.25">
      <c r="A168" t="s">
        <v>20</v>
      </c>
      <c r="B168" t="s">
        <v>21</v>
      </c>
      <c r="C168">
        <v>65</v>
      </c>
      <c r="D168">
        <v>1</v>
      </c>
      <c r="E168" t="s">
        <v>8906</v>
      </c>
      <c r="F168">
        <v>153</v>
      </c>
      <c r="G168">
        <v>6</v>
      </c>
      <c r="H168" t="s">
        <v>1162</v>
      </c>
      <c r="I168" t="s">
        <v>8907</v>
      </c>
      <c r="J168" t="s">
        <v>1246</v>
      </c>
      <c r="K168" t="s">
        <v>23</v>
      </c>
      <c r="L168" t="s">
        <v>24</v>
      </c>
      <c r="M168" t="s">
        <v>8908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8908</v>
      </c>
    </row>
    <row r="169" spans="1:20" x14ac:dyDescent="0.25">
      <c r="A169" t="s">
        <v>28</v>
      </c>
      <c r="B169" t="s">
        <v>29</v>
      </c>
      <c r="C169">
        <v>65</v>
      </c>
      <c r="D169">
        <v>1</v>
      </c>
      <c r="E169" t="s">
        <v>8906</v>
      </c>
      <c r="F169">
        <v>153</v>
      </c>
      <c r="G169">
        <v>6</v>
      </c>
      <c r="H169" t="s">
        <v>1162</v>
      </c>
      <c r="I169" t="s">
        <v>8907</v>
      </c>
      <c r="J169" t="s">
        <v>1246</v>
      </c>
      <c r="K169" t="s">
        <v>23</v>
      </c>
      <c r="L169" t="s">
        <v>24</v>
      </c>
      <c r="M169" t="s">
        <v>8908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8908</v>
      </c>
    </row>
    <row r="170" spans="1:20" x14ac:dyDescent="0.25">
      <c r="A170" t="s">
        <v>3809</v>
      </c>
      <c r="B170" t="s">
        <v>3810</v>
      </c>
      <c r="C170">
        <v>25</v>
      </c>
      <c r="D170">
        <v>8</v>
      </c>
      <c r="E170" t="s">
        <v>8909</v>
      </c>
      <c r="F170">
        <v>204</v>
      </c>
      <c r="G170">
        <v>0</v>
      </c>
      <c r="H170" t="s">
        <v>1162</v>
      </c>
      <c r="I170" t="s">
        <v>8910</v>
      </c>
      <c r="J170" t="s">
        <v>306</v>
      </c>
      <c r="K170" t="s">
        <v>23</v>
      </c>
      <c r="L170" t="s">
        <v>24</v>
      </c>
      <c r="M170" t="s">
        <v>8911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23</v>
      </c>
      <c r="T170" t="s">
        <v>8911</v>
      </c>
    </row>
    <row r="171" spans="1:20" x14ac:dyDescent="0.25">
      <c r="A171" t="s">
        <v>186</v>
      </c>
      <c r="B171" t="s">
        <v>187</v>
      </c>
      <c r="C171">
        <v>0</v>
      </c>
      <c r="D171">
        <v>1</v>
      </c>
      <c r="E171" t="s">
        <v>8912</v>
      </c>
      <c r="F171">
        <v>0</v>
      </c>
      <c r="G171">
        <v>0</v>
      </c>
      <c r="H171" t="s">
        <v>47</v>
      </c>
      <c r="I171" t="s">
        <v>8913</v>
      </c>
      <c r="J171" t="s">
        <v>8914</v>
      </c>
      <c r="K171" t="s">
        <v>4871</v>
      </c>
      <c r="L171" t="s">
        <v>8915</v>
      </c>
      <c r="M171" t="s">
        <v>8916</v>
      </c>
      <c r="N171" t="s">
        <v>1188</v>
      </c>
      <c r="O171" t="s">
        <v>1222</v>
      </c>
      <c r="P171" t="s">
        <v>1190</v>
      </c>
      <c r="Q171" t="s">
        <v>1191</v>
      </c>
      <c r="R171" t="s">
        <v>8917</v>
      </c>
      <c r="S171" t="s">
        <v>23</v>
      </c>
      <c r="T171" t="s">
        <v>8916</v>
      </c>
    </row>
    <row r="172" spans="1:20" x14ac:dyDescent="0.25">
      <c r="A172" t="s">
        <v>5153</v>
      </c>
      <c r="B172" t="s">
        <v>5154</v>
      </c>
      <c r="C172">
        <v>0</v>
      </c>
      <c r="D172">
        <v>1</v>
      </c>
      <c r="E172" t="s">
        <v>8918</v>
      </c>
      <c r="F172">
        <v>200</v>
      </c>
      <c r="G172">
        <v>0</v>
      </c>
      <c r="H172" t="s">
        <v>1162</v>
      </c>
      <c r="I172" t="s">
        <v>1263</v>
      </c>
      <c r="J172" t="s">
        <v>317</v>
      </c>
      <c r="K172" t="s">
        <v>23</v>
      </c>
      <c r="L172" t="s">
        <v>24</v>
      </c>
      <c r="M172" t="s">
        <v>8919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8919</v>
      </c>
    </row>
    <row r="173" spans="1:20" x14ac:dyDescent="0.25">
      <c r="A173" t="s">
        <v>110</v>
      </c>
      <c r="B173" t="s">
        <v>146</v>
      </c>
      <c r="C173">
        <v>120</v>
      </c>
      <c r="D173">
        <v>1</v>
      </c>
      <c r="E173" t="s">
        <v>8918</v>
      </c>
      <c r="F173">
        <v>200</v>
      </c>
      <c r="G173">
        <v>0</v>
      </c>
      <c r="H173" t="s">
        <v>1162</v>
      </c>
      <c r="I173" t="s">
        <v>1263</v>
      </c>
      <c r="J173" t="s">
        <v>317</v>
      </c>
      <c r="K173" t="s">
        <v>23</v>
      </c>
      <c r="L173" t="s">
        <v>24</v>
      </c>
      <c r="M173" t="s">
        <v>8919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23</v>
      </c>
      <c r="T173" t="s">
        <v>8919</v>
      </c>
    </row>
    <row r="174" spans="1:20" x14ac:dyDescent="0.25">
      <c r="A174" t="s">
        <v>5153</v>
      </c>
      <c r="B174" t="s">
        <v>5154</v>
      </c>
      <c r="C174">
        <v>0</v>
      </c>
      <c r="D174">
        <v>1</v>
      </c>
      <c r="E174" t="s">
        <v>8918</v>
      </c>
      <c r="F174">
        <v>200</v>
      </c>
      <c r="G174">
        <v>0</v>
      </c>
      <c r="H174" t="s">
        <v>1162</v>
      </c>
      <c r="I174" t="s">
        <v>1263</v>
      </c>
      <c r="J174" t="s">
        <v>317</v>
      </c>
      <c r="K174" t="s">
        <v>23</v>
      </c>
      <c r="L174" t="s">
        <v>24</v>
      </c>
      <c r="M174" t="s">
        <v>8919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23</v>
      </c>
      <c r="T174" t="s">
        <v>8919</v>
      </c>
    </row>
    <row r="175" spans="1:20" x14ac:dyDescent="0.25">
      <c r="A175" t="s">
        <v>139</v>
      </c>
      <c r="B175" t="s">
        <v>112</v>
      </c>
      <c r="C175">
        <v>120</v>
      </c>
      <c r="D175">
        <v>1</v>
      </c>
      <c r="E175" t="s">
        <v>8918</v>
      </c>
      <c r="F175">
        <v>200</v>
      </c>
      <c r="G175">
        <v>0</v>
      </c>
      <c r="H175" t="s">
        <v>1162</v>
      </c>
      <c r="I175" t="s">
        <v>1263</v>
      </c>
      <c r="J175" t="s">
        <v>317</v>
      </c>
      <c r="K175" t="s">
        <v>23</v>
      </c>
      <c r="L175" t="s">
        <v>24</v>
      </c>
      <c r="M175" t="s">
        <v>8919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23</v>
      </c>
      <c r="T175" t="s">
        <v>8919</v>
      </c>
    </row>
    <row r="176" spans="1:20" x14ac:dyDescent="0.25">
      <c r="A176" t="s">
        <v>3691</v>
      </c>
      <c r="B176" t="s">
        <v>3692</v>
      </c>
      <c r="C176">
        <v>120</v>
      </c>
      <c r="D176">
        <v>3</v>
      </c>
      <c r="E176" t="s">
        <v>8920</v>
      </c>
      <c r="F176">
        <v>165</v>
      </c>
      <c r="G176">
        <v>0</v>
      </c>
      <c r="H176" t="s">
        <v>1162</v>
      </c>
      <c r="I176" t="s">
        <v>6699</v>
      </c>
      <c r="J176" t="s">
        <v>1169</v>
      </c>
      <c r="K176" t="s">
        <v>23</v>
      </c>
      <c r="L176" t="s">
        <v>24</v>
      </c>
      <c r="M176" t="s">
        <v>8921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8922</v>
      </c>
    </row>
    <row r="177" spans="1:20" x14ac:dyDescent="0.25">
      <c r="A177" t="s">
        <v>3653</v>
      </c>
      <c r="B177" t="s">
        <v>4657</v>
      </c>
      <c r="C177">
        <v>75</v>
      </c>
      <c r="D177">
        <v>3</v>
      </c>
      <c r="E177" t="s">
        <v>8923</v>
      </c>
      <c r="F177">
        <v>225</v>
      </c>
      <c r="G177">
        <v>0</v>
      </c>
      <c r="H177" t="s">
        <v>1247</v>
      </c>
      <c r="I177" t="s">
        <v>8924</v>
      </c>
      <c r="J177" t="s">
        <v>8925</v>
      </c>
      <c r="K177" t="s">
        <v>8217</v>
      </c>
      <c r="L177" t="s">
        <v>8926</v>
      </c>
      <c r="M177" t="s">
        <v>8927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23</v>
      </c>
      <c r="T177" t="s">
        <v>8927</v>
      </c>
    </row>
    <row r="178" spans="1:20" x14ac:dyDescent="0.25">
      <c r="A178" t="s">
        <v>3691</v>
      </c>
      <c r="B178" t="s">
        <v>3692</v>
      </c>
      <c r="C178">
        <v>120</v>
      </c>
      <c r="D178">
        <v>3</v>
      </c>
      <c r="E178" t="s">
        <v>8928</v>
      </c>
      <c r="F178">
        <v>170</v>
      </c>
      <c r="G178">
        <v>5</v>
      </c>
      <c r="H178" t="s">
        <v>1162</v>
      </c>
      <c r="I178" t="s">
        <v>8929</v>
      </c>
      <c r="J178" t="s">
        <v>1163</v>
      </c>
      <c r="K178" t="s">
        <v>23</v>
      </c>
      <c r="L178" t="s">
        <v>24</v>
      </c>
      <c r="M178" t="s">
        <v>8930</v>
      </c>
      <c r="N178" t="s">
        <v>23</v>
      </c>
      <c r="O178" t="s">
        <v>32</v>
      </c>
      <c r="P178" t="s">
        <v>26</v>
      </c>
      <c r="Q178" t="s">
        <v>33</v>
      </c>
      <c r="R178" t="s">
        <v>24</v>
      </c>
      <c r="S178" t="s">
        <v>23</v>
      </c>
      <c r="T178" t="s">
        <v>8930</v>
      </c>
    </row>
    <row r="179" spans="1:20" x14ac:dyDescent="0.25">
      <c r="A179" t="s">
        <v>46</v>
      </c>
      <c r="B179" t="s">
        <v>56</v>
      </c>
      <c r="C179">
        <v>66.333333333333329</v>
      </c>
      <c r="D179">
        <v>3</v>
      </c>
      <c r="E179" t="s">
        <v>8931</v>
      </c>
      <c r="F179">
        <v>220</v>
      </c>
      <c r="G179">
        <v>0</v>
      </c>
      <c r="H179" t="s">
        <v>1162</v>
      </c>
      <c r="I179" t="s">
        <v>8932</v>
      </c>
      <c r="J179" t="s">
        <v>332</v>
      </c>
      <c r="K179" t="s">
        <v>23</v>
      </c>
      <c r="L179" t="s">
        <v>24</v>
      </c>
      <c r="M179" t="s">
        <v>8802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8933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8931</v>
      </c>
      <c r="F180">
        <v>252</v>
      </c>
      <c r="G180">
        <v>45</v>
      </c>
      <c r="H180" t="s">
        <v>47</v>
      </c>
      <c r="I180" t="s">
        <v>8934</v>
      </c>
      <c r="J180" t="s">
        <v>8935</v>
      </c>
      <c r="K180" t="s">
        <v>1223</v>
      </c>
      <c r="L180" t="s">
        <v>8567</v>
      </c>
      <c r="M180" t="s">
        <v>8933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23</v>
      </c>
      <c r="T180" t="s">
        <v>8933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8931</v>
      </c>
      <c r="F181">
        <v>252</v>
      </c>
      <c r="G181">
        <v>45</v>
      </c>
      <c r="H181" t="s">
        <v>47</v>
      </c>
      <c r="I181" t="s">
        <v>8934</v>
      </c>
      <c r="J181" t="s">
        <v>8935</v>
      </c>
      <c r="K181" t="s">
        <v>1223</v>
      </c>
      <c r="L181" t="s">
        <v>8567</v>
      </c>
      <c r="M181" t="s">
        <v>8933</v>
      </c>
      <c r="N181" t="s">
        <v>23</v>
      </c>
      <c r="O181" t="s">
        <v>63</v>
      </c>
      <c r="P181" t="s">
        <v>54</v>
      </c>
      <c r="Q181" t="s">
        <v>55</v>
      </c>
      <c r="R181" t="s">
        <v>24</v>
      </c>
      <c r="S181" t="s">
        <v>23</v>
      </c>
      <c r="T181" t="s">
        <v>8933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8931</v>
      </c>
      <c r="F182">
        <v>252</v>
      </c>
      <c r="G182">
        <v>45</v>
      </c>
      <c r="H182" t="s">
        <v>47</v>
      </c>
      <c r="I182" t="s">
        <v>8934</v>
      </c>
      <c r="J182" t="s">
        <v>8935</v>
      </c>
      <c r="K182" t="s">
        <v>1223</v>
      </c>
      <c r="L182" t="s">
        <v>8567</v>
      </c>
      <c r="M182" t="s">
        <v>8933</v>
      </c>
      <c r="N182" t="s">
        <v>23</v>
      </c>
      <c r="O182" t="s">
        <v>63</v>
      </c>
      <c r="P182" t="s">
        <v>54</v>
      </c>
      <c r="Q182" t="s">
        <v>55</v>
      </c>
      <c r="R182" t="s">
        <v>24</v>
      </c>
      <c r="S182" t="s">
        <v>23</v>
      </c>
      <c r="T182" t="s">
        <v>8933</v>
      </c>
    </row>
    <row r="183" spans="1:20" x14ac:dyDescent="0.25">
      <c r="A183" t="s">
        <v>30</v>
      </c>
      <c r="B183" t="s">
        <v>31</v>
      </c>
      <c r="C183">
        <v>43</v>
      </c>
      <c r="D183">
        <v>2</v>
      </c>
      <c r="E183" t="s">
        <v>8931</v>
      </c>
      <c r="F183">
        <v>252</v>
      </c>
      <c r="G183">
        <v>45</v>
      </c>
      <c r="H183" t="s">
        <v>47</v>
      </c>
      <c r="I183" t="s">
        <v>8934</v>
      </c>
      <c r="J183" t="s">
        <v>8935</v>
      </c>
      <c r="K183" t="s">
        <v>1223</v>
      </c>
      <c r="L183" t="s">
        <v>8567</v>
      </c>
      <c r="M183" t="s">
        <v>8933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23</v>
      </c>
      <c r="T183" t="s">
        <v>8933</v>
      </c>
    </row>
    <row r="184" spans="1:20" x14ac:dyDescent="0.25">
      <c r="A184" t="s">
        <v>5153</v>
      </c>
      <c r="B184" t="s">
        <v>5154</v>
      </c>
      <c r="C184">
        <v>0</v>
      </c>
      <c r="D184">
        <v>1</v>
      </c>
      <c r="E184" t="s">
        <v>8936</v>
      </c>
      <c r="F184">
        <v>106</v>
      </c>
      <c r="G184">
        <v>6</v>
      </c>
      <c r="H184" t="s">
        <v>1162</v>
      </c>
      <c r="I184" t="s">
        <v>8937</v>
      </c>
      <c r="J184" t="s">
        <v>351</v>
      </c>
      <c r="K184" t="s">
        <v>23</v>
      </c>
      <c r="L184" t="s">
        <v>24</v>
      </c>
      <c r="M184" t="s">
        <v>8938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23</v>
      </c>
      <c r="T184" t="s">
        <v>8938</v>
      </c>
    </row>
    <row r="185" spans="1:20" x14ac:dyDescent="0.25">
      <c r="A185" t="s">
        <v>139</v>
      </c>
      <c r="B185" t="s">
        <v>112</v>
      </c>
      <c r="C185">
        <v>120</v>
      </c>
      <c r="D185">
        <v>1</v>
      </c>
      <c r="E185" t="s">
        <v>8936</v>
      </c>
      <c r="F185">
        <v>106</v>
      </c>
      <c r="G185">
        <v>6</v>
      </c>
      <c r="H185" t="s">
        <v>1162</v>
      </c>
      <c r="I185" t="s">
        <v>8937</v>
      </c>
      <c r="J185" t="s">
        <v>351</v>
      </c>
      <c r="K185" t="s">
        <v>23</v>
      </c>
      <c r="L185" t="s">
        <v>24</v>
      </c>
      <c r="M185" t="s">
        <v>8938</v>
      </c>
      <c r="N185" t="s">
        <v>23</v>
      </c>
      <c r="O185" t="s">
        <v>32</v>
      </c>
      <c r="P185" t="s">
        <v>26</v>
      </c>
      <c r="Q185" t="s">
        <v>33</v>
      </c>
      <c r="R185" t="s">
        <v>24</v>
      </c>
      <c r="S185" t="s">
        <v>23</v>
      </c>
      <c r="T185" t="s">
        <v>8938</v>
      </c>
    </row>
    <row r="186" spans="1:20" x14ac:dyDescent="0.25">
      <c r="A186" t="s">
        <v>46</v>
      </c>
      <c r="B186" t="s">
        <v>56</v>
      </c>
      <c r="C186">
        <v>66.333333333333329</v>
      </c>
      <c r="D186">
        <v>3</v>
      </c>
      <c r="E186" t="s">
        <v>8939</v>
      </c>
      <c r="F186">
        <v>220</v>
      </c>
      <c r="G186">
        <v>0</v>
      </c>
      <c r="H186" t="s">
        <v>1162</v>
      </c>
      <c r="I186" t="s">
        <v>8940</v>
      </c>
      <c r="J186" t="s">
        <v>1268</v>
      </c>
      <c r="K186" t="s">
        <v>23</v>
      </c>
      <c r="L186" t="s">
        <v>24</v>
      </c>
      <c r="M186" t="s">
        <v>8941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8941</v>
      </c>
    </row>
    <row r="187" spans="1:20" x14ac:dyDescent="0.25">
      <c r="A187" t="s">
        <v>186</v>
      </c>
      <c r="B187" t="s">
        <v>187</v>
      </c>
      <c r="C187">
        <v>49</v>
      </c>
      <c r="D187">
        <v>1</v>
      </c>
      <c r="E187" t="s">
        <v>8942</v>
      </c>
      <c r="F187">
        <v>299</v>
      </c>
      <c r="G187">
        <v>45</v>
      </c>
      <c r="H187" t="s">
        <v>47</v>
      </c>
      <c r="I187" t="s">
        <v>8943</v>
      </c>
      <c r="J187" t="s">
        <v>8944</v>
      </c>
      <c r="K187" t="s">
        <v>2959</v>
      </c>
      <c r="L187" t="s">
        <v>1172</v>
      </c>
      <c r="M187" t="s">
        <v>8945</v>
      </c>
      <c r="N187" t="s">
        <v>23</v>
      </c>
      <c r="O187" t="s">
        <v>53</v>
      </c>
      <c r="P187" t="s">
        <v>54</v>
      </c>
      <c r="Q187" t="s">
        <v>55</v>
      </c>
      <c r="R187" t="s">
        <v>24</v>
      </c>
      <c r="S187" t="s">
        <v>23</v>
      </c>
      <c r="T187" t="s">
        <v>8946</v>
      </c>
    </row>
    <row r="188" spans="1:20" x14ac:dyDescent="0.25">
      <c r="A188" t="s">
        <v>139</v>
      </c>
      <c r="B188" t="s">
        <v>112</v>
      </c>
      <c r="C188">
        <v>75</v>
      </c>
      <c r="D188">
        <v>1</v>
      </c>
      <c r="E188" t="s">
        <v>8942</v>
      </c>
      <c r="F188">
        <v>299</v>
      </c>
      <c r="G188">
        <v>45</v>
      </c>
      <c r="H188" t="s">
        <v>47</v>
      </c>
      <c r="I188" t="s">
        <v>8943</v>
      </c>
      <c r="J188" t="s">
        <v>8944</v>
      </c>
      <c r="K188" t="s">
        <v>2959</v>
      </c>
      <c r="L188" t="s">
        <v>1172</v>
      </c>
      <c r="M188" t="s">
        <v>8945</v>
      </c>
      <c r="N188" t="s">
        <v>23</v>
      </c>
      <c r="O188" t="s">
        <v>53</v>
      </c>
      <c r="P188" t="s">
        <v>54</v>
      </c>
      <c r="Q188" t="s">
        <v>55</v>
      </c>
      <c r="R188" t="s">
        <v>24</v>
      </c>
      <c r="S188" t="s">
        <v>23</v>
      </c>
      <c r="T188" t="s">
        <v>8946</v>
      </c>
    </row>
    <row r="189" spans="1:20" x14ac:dyDescent="0.25">
      <c r="A189" t="s">
        <v>46</v>
      </c>
      <c r="B189" t="s">
        <v>56</v>
      </c>
      <c r="C189">
        <v>76</v>
      </c>
      <c r="D189">
        <v>1</v>
      </c>
      <c r="E189" t="s">
        <v>8942</v>
      </c>
      <c r="F189">
        <v>299</v>
      </c>
      <c r="G189">
        <v>45</v>
      </c>
      <c r="H189" t="s">
        <v>47</v>
      </c>
      <c r="I189" t="s">
        <v>8943</v>
      </c>
      <c r="J189" t="s">
        <v>8944</v>
      </c>
      <c r="K189" t="s">
        <v>2959</v>
      </c>
      <c r="L189" t="s">
        <v>1172</v>
      </c>
      <c r="M189" t="s">
        <v>8945</v>
      </c>
      <c r="N189" t="s">
        <v>23</v>
      </c>
      <c r="O189" t="s">
        <v>53</v>
      </c>
      <c r="P189" t="s">
        <v>54</v>
      </c>
      <c r="Q189" t="s">
        <v>55</v>
      </c>
      <c r="R189" t="s">
        <v>24</v>
      </c>
      <c r="S189" t="s">
        <v>23</v>
      </c>
      <c r="T189" t="s">
        <v>8946</v>
      </c>
    </row>
    <row r="190" spans="1:20" x14ac:dyDescent="0.25">
      <c r="A190" t="s">
        <v>30</v>
      </c>
      <c r="B190" t="s">
        <v>31</v>
      </c>
      <c r="C190">
        <v>43</v>
      </c>
      <c r="D190">
        <v>1</v>
      </c>
      <c r="E190" t="s">
        <v>8942</v>
      </c>
      <c r="F190">
        <v>299</v>
      </c>
      <c r="G190">
        <v>45</v>
      </c>
      <c r="H190" t="s">
        <v>47</v>
      </c>
      <c r="I190" t="s">
        <v>8943</v>
      </c>
      <c r="J190" t="s">
        <v>8944</v>
      </c>
      <c r="K190" t="s">
        <v>2959</v>
      </c>
      <c r="L190" t="s">
        <v>1172</v>
      </c>
      <c r="M190" t="s">
        <v>8945</v>
      </c>
      <c r="N190" t="s">
        <v>23</v>
      </c>
      <c r="O190" t="s">
        <v>53</v>
      </c>
      <c r="P190" t="s">
        <v>54</v>
      </c>
      <c r="Q190" t="s">
        <v>55</v>
      </c>
      <c r="R190" t="s">
        <v>24</v>
      </c>
      <c r="S190" t="s">
        <v>23</v>
      </c>
      <c r="T190" t="s">
        <v>8947</v>
      </c>
    </row>
    <row r="191" spans="1:20" x14ac:dyDescent="0.25">
      <c r="A191" t="s">
        <v>139</v>
      </c>
      <c r="B191" t="s">
        <v>112</v>
      </c>
      <c r="C191">
        <v>73</v>
      </c>
      <c r="D191">
        <v>3</v>
      </c>
      <c r="E191" t="s">
        <v>8948</v>
      </c>
      <c r="F191">
        <v>248</v>
      </c>
      <c r="G191">
        <v>29</v>
      </c>
      <c r="H191" t="s">
        <v>47</v>
      </c>
      <c r="I191" t="s">
        <v>8949</v>
      </c>
      <c r="J191" t="s">
        <v>8950</v>
      </c>
      <c r="K191" t="s">
        <v>1505</v>
      </c>
      <c r="L191" t="s">
        <v>1342</v>
      </c>
      <c r="M191" t="s">
        <v>8927</v>
      </c>
      <c r="N191" t="s">
        <v>23</v>
      </c>
      <c r="O191" t="s">
        <v>63</v>
      </c>
      <c r="P191" t="s">
        <v>54</v>
      </c>
      <c r="Q191" t="s">
        <v>55</v>
      </c>
      <c r="R191" t="s">
        <v>24</v>
      </c>
      <c r="S191" t="s">
        <v>23</v>
      </c>
      <c r="T191" t="s">
        <v>8951</v>
      </c>
    </row>
    <row r="192" spans="1:20" x14ac:dyDescent="0.25">
      <c r="A192" t="s">
        <v>5153</v>
      </c>
      <c r="B192" t="s">
        <v>5154</v>
      </c>
      <c r="C192">
        <v>0</v>
      </c>
      <c r="D192">
        <v>1</v>
      </c>
      <c r="E192" t="s">
        <v>8952</v>
      </c>
      <c r="F192">
        <v>100</v>
      </c>
      <c r="G192">
        <v>0</v>
      </c>
      <c r="H192" t="s">
        <v>1162</v>
      </c>
      <c r="I192" t="s">
        <v>8953</v>
      </c>
      <c r="J192" t="s">
        <v>335</v>
      </c>
      <c r="K192" t="s">
        <v>23</v>
      </c>
      <c r="L192" t="s">
        <v>24</v>
      </c>
      <c r="M192" t="s">
        <v>8954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8954</v>
      </c>
    </row>
    <row r="193" spans="1:20" x14ac:dyDescent="0.25">
      <c r="A193" t="s">
        <v>46</v>
      </c>
      <c r="B193" t="s">
        <v>56</v>
      </c>
      <c r="C193">
        <v>120</v>
      </c>
      <c r="D193">
        <v>1</v>
      </c>
      <c r="E193" t="s">
        <v>8952</v>
      </c>
      <c r="F193">
        <v>100</v>
      </c>
      <c r="G193">
        <v>0</v>
      </c>
      <c r="H193" t="s">
        <v>1162</v>
      </c>
      <c r="I193" t="s">
        <v>8953</v>
      </c>
      <c r="J193" t="s">
        <v>335</v>
      </c>
      <c r="K193" t="s">
        <v>23</v>
      </c>
      <c r="L193" t="s">
        <v>24</v>
      </c>
      <c r="M193" t="s">
        <v>8954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23</v>
      </c>
      <c r="T193" t="s">
        <v>8954</v>
      </c>
    </row>
    <row r="194" spans="1:20" x14ac:dyDescent="0.25">
      <c r="A194" t="s">
        <v>46</v>
      </c>
      <c r="B194" t="s">
        <v>56</v>
      </c>
      <c r="C194">
        <v>66.333333333333329</v>
      </c>
      <c r="D194">
        <v>3</v>
      </c>
      <c r="E194" t="s">
        <v>8955</v>
      </c>
      <c r="F194">
        <v>270.38</v>
      </c>
      <c r="G194">
        <v>0</v>
      </c>
      <c r="H194" t="s">
        <v>684</v>
      </c>
      <c r="I194" t="s">
        <v>8956</v>
      </c>
      <c r="J194" t="s">
        <v>8957</v>
      </c>
      <c r="K194" t="s">
        <v>1355</v>
      </c>
      <c r="L194" t="s">
        <v>2707</v>
      </c>
      <c r="M194" t="s">
        <v>8958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23</v>
      </c>
      <c r="T194" t="s">
        <v>8959</v>
      </c>
    </row>
    <row r="195" spans="1:20" x14ac:dyDescent="0.25">
      <c r="A195" t="s">
        <v>46</v>
      </c>
      <c r="B195" t="s">
        <v>56</v>
      </c>
      <c r="C195">
        <v>66.333333333333329</v>
      </c>
      <c r="D195">
        <v>3</v>
      </c>
      <c r="E195" t="s">
        <v>8955</v>
      </c>
      <c r="F195">
        <v>270.38</v>
      </c>
      <c r="G195">
        <v>0</v>
      </c>
      <c r="H195" t="s">
        <v>684</v>
      </c>
      <c r="I195" t="s">
        <v>8956</v>
      </c>
      <c r="J195" t="s">
        <v>8957</v>
      </c>
      <c r="K195" t="s">
        <v>1355</v>
      </c>
      <c r="L195" t="s">
        <v>2707</v>
      </c>
      <c r="M195" t="s">
        <v>8958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23</v>
      </c>
      <c r="T195" t="s">
        <v>8959</v>
      </c>
    </row>
    <row r="196" spans="1:20" x14ac:dyDescent="0.25">
      <c r="A196" t="s">
        <v>854</v>
      </c>
      <c r="B196" t="s">
        <v>855</v>
      </c>
      <c r="C196">
        <v>90</v>
      </c>
      <c r="D196">
        <v>2</v>
      </c>
      <c r="E196" t="s">
        <v>8960</v>
      </c>
      <c r="F196">
        <v>209</v>
      </c>
      <c r="G196">
        <v>29</v>
      </c>
      <c r="H196" t="s">
        <v>47</v>
      </c>
      <c r="I196" t="s">
        <v>8961</v>
      </c>
      <c r="J196" t="s">
        <v>8962</v>
      </c>
      <c r="K196" t="s">
        <v>1182</v>
      </c>
      <c r="L196" t="s">
        <v>8499</v>
      </c>
      <c r="M196" t="s">
        <v>8963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23</v>
      </c>
      <c r="T196" t="s">
        <v>8964</v>
      </c>
    </row>
    <row r="197" spans="1:20" x14ac:dyDescent="0.25">
      <c r="A197" t="s">
        <v>3691</v>
      </c>
      <c r="B197" t="s">
        <v>3692</v>
      </c>
      <c r="C197">
        <v>120</v>
      </c>
      <c r="D197">
        <v>2</v>
      </c>
      <c r="E197" t="s">
        <v>8965</v>
      </c>
      <c r="F197">
        <v>110</v>
      </c>
      <c r="G197">
        <v>0</v>
      </c>
      <c r="H197" t="s">
        <v>1162</v>
      </c>
      <c r="I197" t="s">
        <v>8966</v>
      </c>
      <c r="J197" t="s">
        <v>1179</v>
      </c>
      <c r="K197" t="s">
        <v>23</v>
      </c>
      <c r="L197" t="s">
        <v>24</v>
      </c>
      <c r="M197" t="s">
        <v>8967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23</v>
      </c>
      <c r="T197" t="s">
        <v>8967</v>
      </c>
    </row>
    <row r="198" spans="1:20" x14ac:dyDescent="0.25">
      <c r="A198" t="s">
        <v>30</v>
      </c>
      <c r="B198" t="s">
        <v>31</v>
      </c>
      <c r="C198">
        <v>65</v>
      </c>
      <c r="D198">
        <v>10</v>
      </c>
      <c r="E198" t="s">
        <v>8968</v>
      </c>
      <c r="F198">
        <v>980</v>
      </c>
      <c r="G198">
        <v>0</v>
      </c>
      <c r="H198" t="s">
        <v>1162</v>
      </c>
      <c r="I198" t="s">
        <v>1313</v>
      </c>
      <c r="J198" t="s">
        <v>1175</v>
      </c>
      <c r="K198" t="s">
        <v>23</v>
      </c>
      <c r="L198" t="s">
        <v>24</v>
      </c>
      <c r="M198" t="s">
        <v>8969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8970</v>
      </c>
    </row>
    <row r="199" spans="1:20" x14ac:dyDescent="0.25">
      <c r="A199" t="s">
        <v>20</v>
      </c>
      <c r="B199" t="s">
        <v>21</v>
      </c>
      <c r="C199">
        <v>65</v>
      </c>
      <c r="D199">
        <v>5</v>
      </c>
      <c r="E199" t="s">
        <v>8968</v>
      </c>
      <c r="F199">
        <v>980</v>
      </c>
      <c r="G199">
        <v>0</v>
      </c>
      <c r="H199" t="s">
        <v>1162</v>
      </c>
      <c r="I199" t="s">
        <v>1313</v>
      </c>
      <c r="J199" t="s">
        <v>1175</v>
      </c>
      <c r="K199" t="s">
        <v>23</v>
      </c>
      <c r="L199" t="s">
        <v>24</v>
      </c>
      <c r="M199" t="s">
        <v>8969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8970</v>
      </c>
    </row>
    <row r="200" spans="1:20" x14ac:dyDescent="0.25">
      <c r="A200" t="s">
        <v>28</v>
      </c>
      <c r="B200" t="s">
        <v>29</v>
      </c>
      <c r="C200">
        <v>65</v>
      </c>
      <c r="D200">
        <v>5</v>
      </c>
      <c r="E200" t="s">
        <v>8968</v>
      </c>
      <c r="F200">
        <v>980</v>
      </c>
      <c r="G200">
        <v>0</v>
      </c>
      <c r="H200" t="s">
        <v>1162</v>
      </c>
      <c r="I200" t="s">
        <v>1313</v>
      </c>
      <c r="J200" t="s">
        <v>1175</v>
      </c>
      <c r="K200" t="s">
        <v>23</v>
      </c>
      <c r="L200" t="s">
        <v>24</v>
      </c>
      <c r="M200" t="s">
        <v>8969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8970</v>
      </c>
    </row>
    <row r="201" spans="1:20" x14ac:dyDescent="0.25">
      <c r="A201" t="s">
        <v>46</v>
      </c>
      <c r="B201" t="s">
        <v>56</v>
      </c>
      <c r="C201">
        <v>66.333333333333329</v>
      </c>
      <c r="D201">
        <v>3</v>
      </c>
      <c r="E201" t="s">
        <v>8971</v>
      </c>
      <c r="F201">
        <v>220</v>
      </c>
      <c r="G201">
        <v>0</v>
      </c>
      <c r="H201" t="s">
        <v>1162</v>
      </c>
      <c r="I201" t="s">
        <v>6063</v>
      </c>
      <c r="J201" t="s">
        <v>322</v>
      </c>
      <c r="K201" t="s">
        <v>23</v>
      </c>
      <c r="L201" t="s">
        <v>24</v>
      </c>
      <c r="M201" t="s">
        <v>8972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23</v>
      </c>
      <c r="T201" t="s">
        <v>8972</v>
      </c>
    </row>
    <row r="202" spans="1:20" x14ac:dyDescent="0.25">
      <c r="A202" t="s">
        <v>5153</v>
      </c>
      <c r="B202" t="s">
        <v>5154</v>
      </c>
      <c r="C202">
        <v>0</v>
      </c>
      <c r="D202">
        <v>1</v>
      </c>
      <c r="E202" t="s">
        <v>8973</v>
      </c>
      <c r="F202">
        <v>300</v>
      </c>
      <c r="G202">
        <v>0</v>
      </c>
      <c r="H202" t="s">
        <v>1162</v>
      </c>
      <c r="I202" t="s">
        <v>6743</v>
      </c>
      <c r="J202" t="s">
        <v>303</v>
      </c>
      <c r="K202" t="s">
        <v>23</v>
      </c>
      <c r="L202" t="s">
        <v>24</v>
      </c>
      <c r="M202" t="s">
        <v>8974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8975</v>
      </c>
      <c r="T202" t="s">
        <v>8974</v>
      </c>
    </row>
    <row r="203" spans="1:20" x14ac:dyDescent="0.25">
      <c r="A203" t="s">
        <v>46</v>
      </c>
      <c r="B203" t="s">
        <v>56</v>
      </c>
      <c r="C203">
        <v>120</v>
      </c>
      <c r="D203">
        <v>1</v>
      </c>
      <c r="E203" t="s">
        <v>8973</v>
      </c>
      <c r="F203">
        <v>300</v>
      </c>
      <c r="G203">
        <v>0</v>
      </c>
      <c r="H203" t="s">
        <v>1162</v>
      </c>
      <c r="I203" t="s">
        <v>6743</v>
      </c>
      <c r="J203" t="s">
        <v>303</v>
      </c>
      <c r="K203" t="s">
        <v>23</v>
      </c>
      <c r="L203" t="s">
        <v>24</v>
      </c>
      <c r="M203" t="s">
        <v>8974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8975</v>
      </c>
      <c r="T203" t="s">
        <v>8974</v>
      </c>
    </row>
    <row r="204" spans="1:20" x14ac:dyDescent="0.25">
      <c r="A204" t="s">
        <v>5153</v>
      </c>
      <c r="B204" t="s">
        <v>5154</v>
      </c>
      <c r="C204">
        <v>0</v>
      </c>
      <c r="D204">
        <v>1</v>
      </c>
      <c r="E204" t="s">
        <v>8973</v>
      </c>
      <c r="F204">
        <v>300</v>
      </c>
      <c r="G204">
        <v>0</v>
      </c>
      <c r="H204" t="s">
        <v>1162</v>
      </c>
      <c r="I204" t="s">
        <v>6743</v>
      </c>
      <c r="J204" t="s">
        <v>303</v>
      </c>
      <c r="K204" t="s">
        <v>23</v>
      </c>
      <c r="L204" t="s">
        <v>24</v>
      </c>
      <c r="M204" t="s">
        <v>8974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8975</v>
      </c>
      <c r="T204" t="s">
        <v>8974</v>
      </c>
    </row>
    <row r="205" spans="1:20" x14ac:dyDescent="0.25">
      <c r="A205" t="s">
        <v>110</v>
      </c>
      <c r="B205" t="s">
        <v>146</v>
      </c>
      <c r="C205">
        <v>120</v>
      </c>
      <c r="D205">
        <v>1</v>
      </c>
      <c r="E205" t="s">
        <v>8973</v>
      </c>
      <c r="F205">
        <v>300</v>
      </c>
      <c r="G205">
        <v>0</v>
      </c>
      <c r="H205" t="s">
        <v>1162</v>
      </c>
      <c r="I205" t="s">
        <v>6743</v>
      </c>
      <c r="J205" t="s">
        <v>303</v>
      </c>
      <c r="K205" t="s">
        <v>23</v>
      </c>
      <c r="L205" t="s">
        <v>24</v>
      </c>
      <c r="M205" t="s">
        <v>8974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8975</v>
      </c>
      <c r="T205" t="s">
        <v>8974</v>
      </c>
    </row>
    <row r="206" spans="1:20" x14ac:dyDescent="0.25">
      <c r="A206" t="s">
        <v>5153</v>
      </c>
      <c r="B206" t="s">
        <v>5154</v>
      </c>
      <c r="C206">
        <v>0</v>
      </c>
      <c r="D206">
        <v>1</v>
      </c>
      <c r="E206" t="s">
        <v>8973</v>
      </c>
      <c r="F206">
        <v>300</v>
      </c>
      <c r="G206">
        <v>0</v>
      </c>
      <c r="H206" t="s">
        <v>1162</v>
      </c>
      <c r="I206" t="s">
        <v>6743</v>
      </c>
      <c r="J206" t="s">
        <v>303</v>
      </c>
      <c r="K206" t="s">
        <v>23</v>
      </c>
      <c r="L206" t="s">
        <v>24</v>
      </c>
      <c r="M206" t="s">
        <v>8974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8975</v>
      </c>
      <c r="T206" t="s">
        <v>8974</v>
      </c>
    </row>
    <row r="207" spans="1:20" x14ac:dyDescent="0.25">
      <c r="A207" t="s">
        <v>139</v>
      </c>
      <c r="B207" t="s">
        <v>112</v>
      </c>
      <c r="C207">
        <v>120</v>
      </c>
      <c r="D207">
        <v>1</v>
      </c>
      <c r="E207" t="s">
        <v>8973</v>
      </c>
      <c r="F207">
        <v>300</v>
      </c>
      <c r="G207">
        <v>0</v>
      </c>
      <c r="H207" t="s">
        <v>1162</v>
      </c>
      <c r="I207" t="s">
        <v>6743</v>
      </c>
      <c r="J207" t="s">
        <v>303</v>
      </c>
      <c r="K207" t="s">
        <v>23</v>
      </c>
      <c r="L207" t="s">
        <v>24</v>
      </c>
      <c r="M207" t="s">
        <v>8974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8975</v>
      </c>
      <c r="T207" t="s">
        <v>8974</v>
      </c>
    </row>
    <row r="208" spans="1:20" x14ac:dyDescent="0.25">
      <c r="A208" t="s">
        <v>30</v>
      </c>
      <c r="B208" t="s">
        <v>31</v>
      </c>
      <c r="C208">
        <v>43</v>
      </c>
      <c r="D208">
        <v>1</v>
      </c>
      <c r="E208" t="s">
        <v>8976</v>
      </c>
      <c r="F208">
        <v>88</v>
      </c>
      <c r="G208">
        <v>0</v>
      </c>
      <c r="H208" t="s">
        <v>47</v>
      </c>
      <c r="I208" t="s">
        <v>8977</v>
      </c>
      <c r="J208" t="s">
        <v>8978</v>
      </c>
      <c r="K208" t="s">
        <v>8979</v>
      </c>
      <c r="L208" t="s">
        <v>1210</v>
      </c>
      <c r="M208" t="s">
        <v>8980</v>
      </c>
      <c r="N208" t="s">
        <v>23</v>
      </c>
      <c r="O208" t="s">
        <v>53</v>
      </c>
      <c r="P208" t="s">
        <v>54</v>
      </c>
      <c r="Q208" t="s">
        <v>55</v>
      </c>
      <c r="R208" t="s">
        <v>24</v>
      </c>
      <c r="S208" t="s">
        <v>8981</v>
      </c>
      <c r="T208" t="s">
        <v>8980</v>
      </c>
    </row>
    <row r="209" spans="1:20" x14ac:dyDescent="0.25">
      <c r="A209" t="s">
        <v>28</v>
      </c>
      <c r="B209" t="s">
        <v>29</v>
      </c>
      <c r="C209">
        <v>45</v>
      </c>
      <c r="D209">
        <v>1</v>
      </c>
      <c r="E209" t="s">
        <v>8976</v>
      </c>
      <c r="F209">
        <v>88</v>
      </c>
      <c r="G209">
        <v>0</v>
      </c>
      <c r="H209" t="s">
        <v>47</v>
      </c>
      <c r="I209" t="s">
        <v>8977</v>
      </c>
      <c r="J209" t="s">
        <v>8978</v>
      </c>
      <c r="K209" t="s">
        <v>8979</v>
      </c>
      <c r="L209" t="s">
        <v>1210</v>
      </c>
      <c r="M209" t="s">
        <v>8980</v>
      </c>
      <c r="N209" t="s">
        <v>23</v>
      </c>
      <c r="O209" t="s">
        <v>53</v>
      </c>
      <c r="P209" t="s">
        <v>54</v>
      </c>
      <c r="Q209" t="s">
        <v>55</v>
      </c>
      <c r="R209" t="s">
        <v>24</v>
      </c>
      <c r="S209" t="s">
        <v>8981</v>
      </c>
      <c r="T209" t="s">
        <v>8980</v>
      </c>
    </row>
    <row r="210" spans="1:20" x14ac:dyDescent="0.25">
      <c r="A210" t="s">
        <v>3691</v>
      </c>
      <c r="B210" t="s">
        <v>3692</v>
      </c>
      <c r="C210">
        <v>120</v>
      </c>
      <c r="D210">
        <v>1</v>
      </c>
      <c r="E210" t="s">
        <v>8982</v>
      </c>
      <c r="F210">
        <v>178</v>
      </c>
      <c r="G210">
        <v>0</v>
      </c>
      <c r="H210" t="s">
        <v>1162</v>
      </c>
      <c r="I210" t="s">
        <v>5999</v>
      </c>
      <c r="J210" t="s">
        <v>342</v>
      </c>
      <c r="K210" t="s">
        <v>23</v>
      </c>
      <c r="L210" t="s">
        <v>24</v>
      </c>
      <c r="M210" t="s">
        <v>8983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8984</v>
      </c>
      <c r="T210" t="s">
        <v>8985</v>
      </c>
    </row>
    <row r="211" spans="1:20" x14ac:dyDescent="0.25">
      <c r="A211" t="s">
        <v>30</v>
      </c>
      <c r="B211" t="s">
        <v>31</v>
      </c>
      <c r="C211">
        <v>65</v>
      </c>
      <c r="D211">
        <v>1</v>
      </c>
      <c r="E211" t="s">
        <v>8982</v>
      </c>
      <c r="F211">
        <v>178</v>
      </c>
      <c r="G211">
        <v>0</v>
      </c>
      <c r="H211" t="s">
        <v>1162</v>
      </c>
      <c r="I211" t="s">
        <v>5999</v>
      </c>
      <c r="J211" t="s">
        <v>342</v>
      </c>
      <c r="K211" t="s">
        <v>23</v>
      </c>
      <c r="L211" t="s">
        <v>24</v>
      </c>
      <c r="M211" t="s">
        <v>8983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8984</v>
      </c>
      <c r="T211" t="s">
        <v>8985</v>
      </c>
    </row>
    <row r="212" spans="1:20" x14ac:dyDescent="0.25">
      <c r="A212" t="s">
        <v>20</v>
      </c>
      <c r="B212" t="s">
        <v>21</v>
      </c>
      <c r="C212">
        <v>65</v>
      </c>
      <c r="D212">
        <v>1</v>
      </c>
      <c r="E212" t="s">
        <v>8982</v>
      </c>
      <c r="F212">
        <v>178</v>
      </c>
      <c r="G212">
        <v>0</v>
      </c>
      <c r="H212" t="s">
        <v>1162</v>
      </c>
      <c r="I212" t="s">
        <v>5999</v>
      </c>
      <c r="J212" t="s">
        <v>342</v>
      </c>
      <c r="K212" t="s">
        <v>23</v>
      </c>
      <c r="L212" t="s">
        <v>24</v>
      </c>
      <c r="M212" t="s">
        <v>8983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8984</v>
      </c>
      <c r="T212" t="s">
        <v>8985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217"/>
  <sheetViews>
    <sheetView zoomScale="70" zoomScaleNormal="70" workbookViewId="0">
      <pane xSplit="2" ySplit="1" topLeftCell="R3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V197" sqref="U1:V19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30</v>
      </c>
      <c r="B2" t="s">
        <v>31</v>
      </c>
      <c r="C2">
        <v>43</v>
      </c>
      <c r="D2">
        <v>1</v>
      </c>
      <c r="E2" t="s">
        <v>8986</v>
      </c>
      <c r="F2">
        <v>240</v>
      </c>
      <c r="G2">
        <v>35</v>
      </c>
      <c r="H2" t="s">
        <v>47</v>
      </c>
      <c r="I2" t="s">
        <v>7391</v>
      </c>
      <c r="J2" t="s">
        <v>8987</v>
      </c>
      <c r="K2" t="s">
        <v>1228</v>
      </c>
      <c r="L2" t="s">
        <v>1251</v>
      </c>
      <c r="M2" t="s">
        <v>8988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8989</v>
      </c>
      <c r="T2" t="s">
        <v>8990</v>
      </c>
      <c r="U2" s="52" t="s">
        <v>3691</v>
      </c>
      <c r="V2">
        <v>43</v>
      </c>
    </row>
    <row r="3" spans="1:22" x14ac:dyDescent="0.25">
      <c r="A3" t="s">
        <v>20</v>
      </c>
      <c r="B3" t="s">
        <v>21</v>
      </c>
      <c r="C3">
        <v>45</v>
      </c>
      <c r="D3">
        <v>1</v>
      </c>
      <c r="E3" t="s">
        <v>8986</v>
      </c>
      <c r="F3">
        <v>240</v>
      </c>
      <c r="G3">
        <v>35</v>
      </c>
      <c r="H3" t="s">
        <v>47</v>
      </c>
      <c r="I3" t="s">
        <v>7391</v>
      </c>
      <c r="J3" t="s">
        <v>8987</v>
      </c>
      <c r="K3" t="s">
        <v>1228</v>
      </c>
      <c r="L3" t="s">
        <v>1251</v>
      </c>
      <c r="M3" t="s">
        <v>8988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8989</v>
      </c>
      <c r="T3" t="s">
        <v>8990</v>
      </c>
      <c r="U3" s="53" t="s">
        <v>3692</v>
      </c>
      <c r="V3">
        <v>43</v>
      </c>
    </row>
    <row r="4" spans="1:22" x14ac:dyDescent="0.25">
      <c r="A4" t="s">
        <v>38</v>
      </c>
      <c r="B4" t="s">
        <v>39</v>
      </c>
      <c r="C4">
        <v>50</v>
      </c>
      <c r="D4">
        <v>1</v>
      </c>
      <c r="E4" t="s">
        <v>8986</v>
      </c>
      <c r="F4">
        <v>240</v>
      </c>
      <c r="G4">
        <v>35</v>
      </c>
      <c r="H4" t="s">
        <v>47</v>
      </c>
      <c r="I4" t="s">
        <v>7391</v>
      </c>
      <c r="J4" t="s">
        <v>8987</v>
      </c>
      <c r="K4" t="s">
        <v>1228</v>
      </c>
      <c r="L4" t="s">
        <v>1251</v>
      </c>
      <c r="M4" t="s">
        <v>8988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8989</v>
      </c>
      <c r="T4" t="s">
        <v>8990</v>
      </c>
      <c r="U4" s="52" t="s">
        <v>186</v>
      </c>
      <c r="V4">
        <v>30</v>
      </c>
    </row>
    <row r="5" spans="1:22" x14ac:dyDescent="0.25">
      <c r="A5" t="s">
        <v>139</v>
      </c>
      <c r="B5" t="s">
        <v>112</v>
      </c>
      <c r="C5">
        <v>76</v>
      </c>
      <c r="D5">
        <v>1</v>
      </c>
      <c r="E5" t="s">
        <v>8986</v>
      </c>
      <c r="F5">
        <v>240</v>
      </c>
      <c r="G5">
        <v>35</v>
      </c>
      <c r="H5" t="s">
        <v>47</v>
      </c>
      <c r="I5" t="s">
        <v>7391</v>
      </c>
      <c r="J5" t="s">
        <v>8987</v>
      </c>
      <c r="K5" t="s">
        <v>1228</v>
      </c>
      <c r="L5" t="s">
        <v>1251</v>
      </c>
      <c r="M5" t="s">
        <v>8988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8989</v>
      </c>
      <c r="T5" t="s">
        <v>8990</v>
      </c>
      <c r="U5" s="53" t="s">
        <v>187</v>
      </c>
      <c r="V5">
        <v>30</v>
      </c>
    </row>
    <row r="6" spans="1:22" x14ac:dyDescent="0.25">
      <c r="A6" t="s">
        <v>5153</v>
      </c>
      <c r="B6" t="s">
        <v>5154</v>
      </c>
      <c r="C6">
        <v>0</v>
      </c>
      <c r="D6">
        <v>2</v>
      </c>
      <c r="E6" t="s">
        <v>8991</v>
      </c>
      <c r="F6">
        <v>200</v>
      </c>
      <c r="G6">
        <v>0</v>
      </c>
      <c r="H6" t="s">
        <v>1162</v>
      </c>
      <c r="I6" t="s">
        <v>6093</v>
      </c>
      <c r="J6" t="s">
        <v>309</v>
      </c>
      <c r="K6" t="s">
        <v>23</v>
      </c>
      <c r="L6" t="s">
        <v>24</v>
      </c>
      <c r="M6" t="s">
        <v>8992</v>
      </c>
      <c r="N6" t="s">
        <v>23</v>
      </c>
      <c r="O6" t="s">
        <v>307</v>
      </c>
      <c r="P6" t="s">
        <v>26</v>
      </c>
      <c r="Q6" t="s">
        <v>27</v>
      </c>
      <c r="R6" t="s">
        <v>8993</v>
      </c>
      <c r="S6" t="s">
        <v>8994</v>
      </c>
      <c r="T6" t="s">
        <v>8995</v>
      </c>
      <c r="U6" s="52" t="s">
        <v>113</v>
      </c>
      <c r="V6">
        <v>1</v>
      </c>
    </row>
    <row r="7" spans="1:22" x14ac:dyDescent="0.25">
      <c r="A7" t="s">
        <v>46</v>
      </c>
      <c r="B7" t="s">
        <v>56</v>
      </c>
      <c r="C7">
        <v>120</v>
      </c>
      <c r="D7">
        <v>2</v>
      </c>
      <c r="E7" t="s">
        <v>8991</v>
      </c>
      <c r="F7">
        <v>200</v>
      </c>
      <c r="G7">
        <v>0</v>
      </c>
      <c r="H7" t="s">
        <v>1162</v>
      </c>
      <c r="I7" t="s">
        <v>6093</v>
      </c>
      <c r="J7" t="s">
        <v>309</v>
      </c>
      <c r="K7" t="s">
        <v>23</v>
      </c>
      <c r="L7" t="s">
        <v>24</v>
      </c>
      <c r="M7" t="s">
        <v>8992</v>
      </c>
      <c r="N7" t="s">
        <v>23</v>
      </c>
      <c r="O7" t="s">
        <v>307</v>
      </c>
      <c r="P7" t="s">
        <v>26</v>
      </c>
      <c r="Q7" t="s">
        <v>27</v>
      </c>
      <c r="R7" t="s">
        <v>8993</v>
      </c>
      <c r="S7" t="s">
        <v>8994</v>
      </c>
      <c r="T7" t="s">
        <v>8995</v>
      </c>
      <c r="U7" s="53" t="s">
        <v>9591</v>
      </c>
      <c r="V7">
        <v>1</v>
      </c>
    </row>
    <row r="8" spans="1:22" x14ac:dyDescent="0.25">
      <c r="A8" t="s">
        <v>30</v>
      </c>
      <c r="B8" t="s">
        <v>31</v>
      </c>
      <c r="C8">
        <v>33.333333333333336</v>
      </c>
      <c r="D8">
        <v>3</v>
      </c>
      <c r="E8" t="s">
        <v>8996</v>
      </c>
      <c r="F8">
        <v>111</v>
      </c>
      <c r="G8">
        <v>6</v>
      </c>
      <c r="H8" t="s">
        <v>1162</v>
      </c>
      <c r="I8" t="s">
        <v>8997</v>
      </c>
      <c r="J8" t="s">
        <v>325</v>
      </c>
      <c r="K8" t="s">
        <v>23</v>
      </c>
      <c r="L8" t="s">
        <v>24</v>
      </c>
      <c r="M8" t="s">
        <v>8998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8999</v>
      </c>
      <c r="T8" t="s">
        <v>9000</v>
      </c>
      <c r="U8" s="52" t="s">
        <v>46</v>
      </c>
      <c r="V8">
        <v>97</v>
      </c>
    </row>
    <row r="9" spans="1:22" x14ac:dyDescent="0.25">
      <c r="A9" t="s">
        <v>3653</v>
      </c>
      <c r="B9" t="s">
        <v>158</v>
      </c>
      <c r="C9">
        <v>75</v>
      </c>
      <c r="D9">
        <v>2</v>
      </c>
      <c r="E9" t="s">
        <v>9001</v>
      </c>
      <c r="F9">
        <v>204</v>
      </c>
      <c r="G9">
        <v>54</v>
      </c>
      <c r="H9" t="s">
        <v>47</v>
      </c>
      <c r="I9" t="s">
        <v>5180</v>
      </c>
      <c r="J9" t="s">
        <v>5181</v>
      </c>
      <c r="K9" t="s">
        <v>1215</v>
      </c>
      <c r="L9" t="s">
        <v>4411</v>
      </c>
      <c r="M9" t="s">
        <v>9002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9003</v>
      </c>
      <c r="T9" t="s">
        <v>9004</v>
      </c>
      <c r="U9" s="53" t="s">
        <v>56</v>
      </c>
      <c r="V9">
        <v>95</v>
      </c>
    </row>
    <row r="10" spans="1:22" x14ac:dyDescent="0.25">
      <c r="A10" t="s">
        <v>46</v>
      </c>
      <c r="B10" t="s">
        <v>56</v>
      </c>
      <c r="C10">
        <v>76.666666666666671</v>
      </c>
      <c r="D10">
        <v>3</v>
      </c>
      <c r="E10" t="s">
        <v>9005</v>
      </c>
      <c r="F10">
        <v>262</v>
      </c>
      <c r="G10">
        <v>41</v>
      </c>
      <c r="H10" t="s">
        <v>47</v>
      </c>
      <c r="I10" t="s">
        <v>9006</v>
      </c>
      <c r="J10" t="s">
        <v>9007</v>
      </c>
      <c r="K10" t="s">
        <v>4952</v>
      </c>
      <c r="L10" t="s">
        <v>2027</v>
      </c>
      <c r="M10" t="s">
        <v>9008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9009</v>
      </c>
      <c r="T10" t="s">
        <v>9008</v>
      </c>
      <c r="U10" s="53" t="s">
        <v>8145</v>
      </c>
      <c r="V10">
        <v>2</v>
      </c>
    </row>
    <row r="11" spans="1:22" x14ac:dyDescent="0.25">
      <c r="A11" t="s">
        <v>46</v>
      </c>
      <c r="B11" t="s">
        <v>56</v>
      </c>
      <c r="C11">
        <v>77.5</v>
      </c>
      <c r="D11">
        <v>2</v>
      </c>
      <c r="E11" t="s">
        <v>9010</v>
      </c>
      <c r="F11">
        <v>155</v>
      </c>
      <c r="G11">
        <v>0</v>
      </c>
      <c r="H11" t="s">
        <v>47</v>
      </c>
      <c r="I11" t="s">
        <v>1232</v>
      </c>
      <c r="J11" t="s">
        <v>9011</v>
      </c>
      <c r="K11" t="s">
        <v>4381</v>
      </c>
      <c r="L11" t="s">
        <v>2672</v>
      </c>
      <c r="M11" t="s">
        <v>9012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9013</v>
      </c>
      <c r="T11" t="s">
        <v>9012</v>
      </c>
      <c r="U11" s="52" t="s">
        <v>42</v>
      </c>
      <c r="V11">
        <v>12</v>
      </c>
    </row>
    <row r="12" spans="1:22" x14ac:dyDescent="0.25">
      <c r="A12" t="s">
        <v>110</v>
      </c>
      <c r="B12" t="s">
        <v>3831</v>
      </c>
      <c r="C12">
        <v>76</v>
      </c>
      <c r="D12">
        <v>1</v>
      </c>
      <c r="E12" t="s">
        <v>9014</v>
      </c>
      <c r="F12">
        <v>421</v>
      </c>
      <c r="G12">
        <v>58</v>
      </c>
      <c r="H12" t="s">
        <v>47</v>
      </c>
      <c r="I12" t="s">
        <v>9015</v>
      </c>
      <c r="J12" t="s">
        <v>9016</v>
      </c>
      <c r="K12" t="s">
        <v>2972</v>
      </c>
      <c r="L12" t="s">
        <v>8567</v>
      </c>
      <c r="M12" t="s">
        <v>9017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9018</v>
      </c>
      <c r="T12" t="s">
        <v>9019</v>
      </c>
      <c r="U12" s="53" t="s">
        <v>43</v>
      </c>
      <c r="V12">
        <v>12</v>
      </c>
    </row>
    <row r="13" spans="1:22" x14ac:dyDescent="0.25">
      <c r="A13" t="s">
        <v>38</v>
      </c>
      <c r="B13" t="s">
        <v>39</v>
      </c>
      <c r="C13">
        <v>50</v>
      </c>
      <c r="D13">
        <v>3</v>
      </c>
      <c r="E13" t="s">
        <v>9014</v>
      </c>
      <c r="F13">
        <v>421</v>
      </c>
      <c r="G13">
        <v>58</v>
      </c>
      <c r="H13" t="s">
        <v>47</v>
      </c>
      <c r="I13" t="s">
        <v>9015</v>
      </c>
      <c r="J13" t="s">
        <v>9016</v>
      </c>
      <c r="K13" t="s">
        <v>2972</v>
      </c>
      <c r="L13" t="s">
        <v>8567</v>
      </c>
      <c r="M13" t="s">
        <v>9017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9018</v>
      </c>
      <c r="T13" t="s">
        <v>9019</v>
      </c>
      <c r="U13" s="52" t="s">
        <v>139</v>
      </c>
      <c r="V13">
        <v>37</v>
      </c>
    </row>
    <row r="14" spans="1:22" x14ac:dyDescent="0.25">
      <c r="A14" t="s">
        <v>139</v>
      </c>
      <c r="B14" t="s">
        <v>112</v>
      </c>
      <c r="C14">
        <v>73.5</v>
      </c>
      <c r="D14">
        <v>2</v>
      </c>
      <c r="E14" t="s">
        <v>9014</v>
      </c>
      <c r="F14">
        <v>421</v>
      </c>
      <c r="G14">
        <v>58</v>
      </c>
      <c r="H14" t="s">
        <v>47</v>
      </c>
      <c r="I14" t="s">
        <v>9015</v>
      </c>
      <c r="J14" t="s">
        <v>9016</v>
      </c>
      <c r="K14" t="s">
        <v>2972</v>
      </c>
      <c r="L14" t="s">
        <v>8567</v>
      </c>
      <c r="M14" t="s">
        <v>9017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9018</v>
      </c>
      <c r="T14" t="s">
        <v>9019</v>
      </c>
      <c r="U14" s="53" t="s">
        <v>112</v>
      </c>
      <c r="V14">
        <v>37</v>
      </c>
    </row>
    <row r="15" spans="1:22" x14ac:dyDescent="0.25">
      <c r="A15" t="s">
        <v>20</v>
      </c>
      <c r="B15" t="s">
        <v>21</v>
      </c>
      <c r="C15">
        <v>60</v>
      </c>
      <c r="D15">
        <v>1</v>
      </c>
      <c r="E15" t="s">
        <v>9020</v>
      </c>
      <c r="F15">
        <v>87</v>
      </c>
      <c r="G15">
        <v>7</v>
      </c>
      <c r="H15" t="s">
        <v>47</v>
      </c>
      <c r="I15" t="s">
        <v>9021</v>
      </c>
      <c r="J15" t="s">
        <v>9022</v>
      </c>
      <c r="K15" t="s">
        <v>1426</v>
      </c>
      <c r="L15" t="s">
        <v>9023</v>
      </c>
      <c r="M15" t="s">
        <v>9024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9025</v>
      </c>
      <c r="T15" t="s">
        <v>9024</v>
      </c>
      <c r="U15" s="52" t="s">
        <v>110</v>
      </c>
      <c r="V15">
        <v>11</v>
      </c>
    </row>
    <row r="16" spans="1:22" x14ac:dyDescent="0.25">
      <c r="A16" t="s">
        <v>28</v>
      </c>
      <c r="B16" t="s">
        <v>29</v>
      </c>
      <c r="C16">
        <v>60</v>
      </c>
      <c r="D16">
        <v>1</v>
      </c>
      <c r="E16" t="s">
        <v>9020</v>
      </c>
      <c r="F16">
        <v>87</v>
      </c>
      <c r="G16">
        <v>7</v>
      </c>
      <c r="H16" t="s">
        <v>47</v>
      </c>
      <c r="I16" t="s">
        <v>9021</v>
      </c>
      <c r="J16" t="s">
        <v>9022</v>
      </c>
      <c r="K16" t="s">
        <v>1426</v>
      </c>
      <c r="L16" t="s">
        <v>9023</v>
      </c>
      <c r="M16" t="s">
        <v>9024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9025</v>
      </c>
      <c r="T16" t="s">
        <v>9024</v>
      </c>
      <c r="U16" s="53" t="s">
        <v>146</v>
      </c>
      <c r="V16">
        <v>4</v>
      </c>
    </row>
    <row r="17" spans="1:22" x14ac:dyDescent="0.25">
      <c r="A17" t="s">
        <v>30</v>
      </c>
      <c r="B17" t="s">
        <v>31</v>
      </c>
      <c r="C17">
        <v>60</v>
      </c>
      <c r="D17">
        <v>1</v>
      </c>
      <c r="E17" t="s">
        <v>9020</v>
      </c>
      <c r="F17">
        <v>87</v>
      </c>
      <c r="G17">
        <v>7</v>
      </c>
      <c r="H17" t="s">
        <v>47</v>
      </c>
      <c r="I17" t="s">
        <v>9021</v>
      </c>
      <c r="J17" t="s">
        <v>9022</v>
      </c>
      <c r="K17" t="s">
        <v>1426</v>
      </c>
      <c r="L17" t="s">
        <v>9023</v>
      </c>
      <c r="M17" t="s">
        <v>9024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9025</v>
      </c>
      <c r="T17" t="s">
        <v>9024</v>
      </c>
      <c r="U17" s="53" t="s">
        <v>1205</v>
      </c>
      <c r="V17">
        <v>2</v>
      </c>
    </row>
    <row r="18" spans="1:22" x14ac:dyDescent="0.25">
      <c r="A18" t="s">
        <v>115</v>
      </c>
      <c r="B18" t="s">
        <v>116</v>
      </c>
      <c r="C18">
        <v>45</v>
      </c>
      <c r="D18">
        <v>2</v>
      </c>
      <c r="E18" t="s">
        <v>9026</v>
      </c>
      <c r="F18">
        <v>129</v>
      </c>
      <c r="G18">
        <v>45</v>
      </c>
      <c r="H18" t="s">
        <v>1162</v>
      </c>
      <c r="I18" t="s">
        <v>9027</v>
      </c>
      <c r="J18" t="s">
        <v>1176</v>
      </c>
      <c r="K18" t="s">
        <v>23</v>
      </c>
      <c r="L18" t="s">
        <v>24</v>
      </c>
      <c r="M18" t="s">
        <v>9028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9029</v>
      </c>
      <c r="T18" t="s">
        <v>9028</v>
      </c>
      <c r="U18" s="53" t="s">
        <v>3831</v>
      </c>
      <c r="V18">
        <v>5</v>
      </c>
    </row>
    <row r="19" spans="1:22" x14ac:dyDescent="0.25">
      <c r="A19" t="s">
        <v>20</v>
      </c>
      <c r="B19" t="s">
        <v>21</v>
      </c>
      <c r="C19">
        <v>50</v>
      </c>
      <c r="D19">
        <v>2</v>
      </c>
      <c r="E19" t="s">
        <v>9030</v>
      </c>
      <c r="F19">
        <v>292</v>
      </c>
      <c r="G19">
        <v>41</v>
      </c>
      <c r="H19" t="s">
        <v>47</v>
      </c>
      <c r="I19" t="s">
        <v>3959</v>
      </c>
      <c r="J19" t="s">
        <v>9031</v>
      </c>
      <c r="K19" t="s">
        <v>9032</v>
      </c>
      <c r="L19" t="s">
        <v>5447</v>
      </c>
      <c r="M19" t="s">
        <v>9033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9034</v>
      </c>
      <c r="T19" t="s">
        <v>9035</v>
      </c>
      <c r="U19" s="52" t="s">
        <v>3728</v>
      </c>
      <c r="V19">
        <v>14</v>
      </c>
    </row>
    <row r="20" spans="1:22" x14ac:dyDescent="0.25">
      <c r="A20" t="s">
        <v>28</v>
      </c>
      <c r="B20" t="s">
        <v>29</v>
      </c>
      <c r="C20">
        <v>50</v>
      </c>
      <c r="D20">
        <v>2</v>
      </c>
      <c r="E20" t="s">
        <v>9030</v>
      </c>
      <c r="F20">
        <v>292</v>
      </c>
      <c r="G20">
        <v>41</v>
      </c>
      <c r="H20" t="s">
        <v>47</v>
      </c>
      <c r="I20" t="s">
        <v>3959</v>
      </c>
      <c r="J20" t="s">
        <v>9031</v>
      </c>
      <c r="K20" t="s">
        <v>9032</v>
      </c>
      <c r="L20" t="s">
        <v>5447</v>
      </c>
      <c r="M20" t="s">
        <v>9033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9034</v>
      </c>
      <c r="T20" t="s">
        <v>9035</v>
      </c>
      <c r="U20" s="53" t="s">
        <v>3729</v>
      </c>
      <c r="V20">
        <v>14</v>
      </c>
    </row>
    <row r="21" spans="1:22" x14ac:dyDescent="0.25">
      <c r="A21" t="s">
        <v>30</v>
      </c>
      <c r="B21" t="s">
        <v>31</v>
      </c>
      <c r="C21">
        <v>50</v>
      </c>
      <c r="D21">
        <v>2</v>
      </c>
      <c r="E21" t="s">
        <v>9030</v>
      </c>
      <c r="F21">
        <v>292</v>
      </c>
      <c r="G21">
        <v>41</v>
      </c>
      <c r="H21" t="s">
        <v>47</v>
      </c>
      <c r="I21" t="s">
        <v>3959</v>
      </c>
      <c r="J21" t="s">
        <v>9031</v>
      </c>
      <c r="K21" t="s">
        <v>9032</v>
      </c>
      <c r="L21" t="s">
        <v>5447</v>
      </c>
      <c r="M21" t="s">
        <v>9033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9034</v>
      </c>
      <c r="T21" t="s">
        <v>9035</v>
      </c>
      <c r="U21" s="52" t="s">
        <v>152</v>
      </c>
      <c r="V21">
        <v>2</v>
      </c>
    </row>
    <row r="22" spans="1:22" x14ac:dyDescent="0.25">
      <c r="A22" t="s">
        <v>46</v>
      </c>
      <c r="B22" t="s">
        <v>8145</v>
      </c>
      <c r="C22">
        <v>71.25</v>
      </c>
      <c r="D22">
        <v>2</v>
      </c>
      <c r="E22" t="s">
        <v>9036</v>
      </c>
      <c r="F22">
        <v>168.5</v>
      </c>
      <c r="G22">
        <v>26</v>
      </c>
      <c r="H22" t="s">
        <v>47</v>
      </c>
      <c r="I22" t="s">
        <v>9037</v>
      </c>
      <c r="J22" t="s">
        <v>9038</v>
      </c>
      <c r="K22" t="s">
        <v>6193</v>
      </c>
      <c r="L22" t="s">
        <v>9039</v>
      </c>
      <c r="M22" t="s">
        <v>9040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9041</v>
      </c>
      <c r="T22" t="s">
        <v>9042</v>
      </c>
      <c r="U22" s="53" t="s">
        <v>153</v>
      </c>
      <c r="V22">
        <v>2</v>
      </c>
    </row>
    <row r="23" spans="1:22" x14ac:dyDescent="0.25">
      <c r="A23" t="s">
        <v>139</v>
      </c>
      <c r="B23" t="s">
        <v>112</v>
      </c>
      <c r="C23">
        <v>83.333333333333329</v>
      </c>
      <c r="D23">
        <v>3</v>
      </c>
      <c r="E23" t="s">
        <v>9043</v>
      </c>
      <c r="F23">
        <v>220</v>
      </c>
      <c r="G23">
        <v>0</v>
      </c>
      <c r="H23" t="s">
        <v>1162</v>
      </c>
      <c r="I23" t="s">
        <v>6334</v>
      </c>
      <c r="J23" t="s">
        <v>329</v>
      </c>
      <c r="K23" t="s">
        <v>23</v>
      </c>
      <c r="L23" t="s">
        <v>24</v>
      </c>
      <c r="M23" t="s">
        <v>9044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9045</v>
      </c>
      <c r="T23" t="s">
        <v>9044</v>
      </c>
      <c r="U23" s="52" t="s">
        <v>3771</v>
      </c>
      <c r="V23">
        <v>6</v>
      </c>
    </row>
    <row r="24" spans="1:22" x14ac:dyDescent="0.25">
      <c r="A24" t="s">
        <v>46</v>
      </c>
      <c r="B24" t="s">
        <v>56</v>
      </c>
      <c r="C24">
        <v>66.333333333333329</v>
      </c>
      <c r="D24">
        <v>12</v>
      </c>
      <c r="E24" t="s">
        <v>9046</v>
      </c>
      <c r="F24">
        <v>880</v>
      </c>
      <c r="G24">
        <v>0</v>
      </c>
      <c r="H24" t="s">
        <v>1162</v>
      </c>
      <c r="I24" t="s">
        <v>4154</v>
      </c>
      <c r="J24" t="s">
        <v>364</v>
      </c>
      <c r="K24" t="s">
        <v>23</v>
      </c>
      <c r="L24" t="s">
        <v>24</v>
      </c>
      <c r="M24" t="s">
        <v>9047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9048</v>
      </c>
      <c r="T24" t="s">
        <v>9047</v>
      </c>
      <c r="U24" s="53" t="s">
        <v>3772</v>
      </c>
      <c r="V24">
        <v>6</v>
      </c>
    </row>
    <row r="25" spans="1:22" x14ac:dyDescent="0.25">
      <c r="A25" t="s">
        <v>51</v>
      </c>
      <c r="B25" t="s">
        <v>52</v>
      </c>
      <c r="C25">
        <v>65</v>
      </c>
      <c r="D25">
        <v>2</v>
      </c>
      <c r="E25" t="s">
        <v>9049</v>
      </c>
      <c r="F25">
        <v>137</v>
      </c>
      <c r="G25">
        <v>7</v>
      </c>
      <c r="H25" t="s">
        <v>47</v>
      </c>
      <c r="I25" t="s">
        <v>9050</v>
      </c>
      <c r="J25" t="s">
        <v>9051</v>
      </c>
      <c r="K25" t="s">
        <v>9052</v>
      </c>
      <c r="L25" t="s">
        <v>1289</v>
      </c>
      <c r="M25" t="s">
        <v>9053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9054</v>
      </c>
      <c r="T25" t="s">
        <v>9055</v>
      </c>
      <c r="U25" s="52" t="s">
        <v>150</v>
      </c>
      <c r="V25">
        <v>1</v>
      </c>
    </row>
    <row r="26" spans="1:22" x14ac:dyDescent="0.25">
      <c r="A26" t="s">
        <v>186</v>
      </c>
      <c r="B26" t="s">
        <v>187</v>
      </c>
      <c r="C26">
        <v>65</v>
      </c>
      <c r="D26">
        <v>3</v>
      </c>
      <c r="E26" t="s">
        <v>9056</v>
      </c>
      <c r="F26">
        <v>320</v>
      </c>
      <c r="G26">
        <v>20</v>
      </c>
      <c r="H26" t="s">
        <v>47</v>
      </c>
      <c r="I26" t="s">
        <v>9057</v>
      </c>
      <c r="J26" t="s">
        <v>9058</v>
      </c>
      <c r="K26" t="s">
        <v>1729</v>
      </c>
      <c r="L26" t="s">
        <v>9059</v>
      </c>
      <c r="M26" t="s">
        <v>8876</v>
      </c>
      <c r="N26" t="s">
        <v>1225</v>
      </c>
      <c r="O26" t="s">
        <v>1222</v>
      </c>
      <c r="P26" t="s">
        <v>1190</v>
      </c>
      <c r="Q26" t="s">
        <v>1191</v>
      </c>
      <c r="R26" t="s">
        <v>24</v>
      </c>
      <c r="S26" t="s">
        <v>9060</v>
      </c>
      <c r="T26" t="s">
        <v>9061</v>
      </c>
      <c r="U26" s="53" t="s">
        <v>151</v>
      </c>
      <c r="V26">
        <v>1</v>
      </c>
    </row>
    <row r="27" spans="1:22" x14ac:dyDescent="0.25">
      <c r="A27" t="s">
        <v>46</v>
      </c>
      <c r="B27" t="s">
        <v>56</v>
      </c>
      <c r="C27">
        <v>100</v>
      </c>
      <c r="D27">
        <v>3</v>
      </c>
      <c r="E27" t="s">
        <v>9056</v>
      </c>
      <c r="F27">
        <v>320</v>
      </c>
      <c r="G27">
        <v>20</v>
      </c>
      <c r="H27" t="s">
        <v>47</v>
      </c>
      <c r="I27" t="s">
        <v>9057</v>
      </c>
      <c r="J27" t="s">
        <v>9058</v>
      </c>
      <c r="K27" t="s">
        <v>1729</v>
      </c>
      <c r="L27" t="s">
        <v>9059</v>
      </c>
      <c r="M27" t="s">
        <v>8876</v>
      </c>
      <c r="N27" t="s">
        <v>1225</v>
      </c>
      <c r="O27" t="s">
        <v>1222</v>
      </c>
      <c r="P27" t="s">
        <v>1190</v>
      </c>
      <c r="Q27" t="s">
        <v>1191</v>
      </c>
      <c r="R27" t="s">
        <v>24</v>
      </c>
      <c r="S27" t="s">
        <v>9060</v>
      </c>
      <c r="T27" t="s">
        <v>9061</v>
      </c>
      <c r="U27" s="52" t="s">
        <v>854</v>
      </c>
      <c r="V27">
        <v>10</v>
      </c>
    </row>
    <row r="28" spans="1:22" x14ac:dyDescent="0.25">
      <c r="A28" t="s">
        <v>139</v>
      </c>
      <c r="B28" t="s">
        <v>112</v>
      </c>
      <c r="C28">
        <v>76</v>
      </c>
      <c r="D28">
        <v>1</v>
      </c>
      <c r="E28" t="s">
        <v>9062</v>
      </c>
      <c r="F28">
        <v>83</v>
      </c>
      <c r="G28">
        <v>7</v>
      </c>
      <c r="H28" t="s">
        <v>47</v>
      </c>
      <c r="I28" t="s">
        <v>7396</v>
      </c>
      <c r="J28" t="s">
        <v>9063</v>
      </c>
      <c r="K28" t="s">
        <v>4981</v>
      </c>
      <c r="L28" t="s">
        <v>1251</v>
      </c>
      <c r="M28" t="s">
        <v>9064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9065</v>
      </c>
      <c r="T28" t="s">
        <v>9066</v>
      </c>
      <c r="U28" s="53" t="s">
        <v>855</v>
      </c>
      <c r="V28">
        <v>10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9067</v>
      </c>
      <c r="F29">
        <v>476</v>
      </c>
      <c r="G29">
        <v>26</v>
      </c>
      <c r="H29" t="s">
        <v>47</v>
      </c>
      <c r="I29" t="s">
        <v>9068</v>
      </c>
      <c r="J29" t="s">
        <v>9069</v>
      </c>
      <c r="K29" t="s">
        <v>9070</v>
      </c>
      <c r="L29" t="s">
        <v>9071</v>
      </c>
      <c r="M29" t="s">
        <v>9072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9073</v>
      </c>
      <c r="T29" t="s">
        <v>9072</v>
      </c>
      <c r="U29" s="52" t="s">
        <v>254</v>
      </c>
      <c r="V29">
        <v>11</v>
      </c>
    </row>
    <row r="30" spans="1:22" x14ac:dyDescent="0.25">
      <c r="A30" t="s">
        <v>139</v>
      </c>
      <c r="B30" t="s">
        <v>112</v>
      </c>
      <c r="C30">
        <v>66</v>
      </c>
      <c r="D30">
        <v>1</v>
      </c>
      <c r="E30" t="s">
        <v>9067</v>
      </c>
      <c r="F30">
        <v>476</v>
      </c>
      <c r="G30">
        <v>26</v>
      </c>
      <c r="H30" t="s">
        <v>47</v>
      </c>
      <c r="I30" t="s">
        <v>9068</v>
      </c>
      <c r="J30" t="s">
        <v>9069</v>
      </c>
      <c r="K30" t="s">
        <v>9070</v>
      </c>
      <c r="L30" t="s">
        <v>9071</v>
      </c>
      <c r="M30" t="s">
        <v>9072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9073</v>
      </c>
      <c r="T30" t="s">
        <v>9072</v>
      </c>
      <c r="U30" s="53" t="s">
        <v>255</v>
      </c>
      <c r="V30">
        <v>11</v>
      </c>
    </row>
    <row r="31" spans="1:22" x14ac:dyDescent="0.25">
      <c r="A31" t="s">
        <v>110</v>
      </c>
      <c r="B31" t="s">
        <v>1205</v>
      </c>
      <c r="C31">
        <v>66</v>
      </c>
      <c r="D31">
        <v>1</v>
      </c>
      <c r="E31" t="s">
        <v>9067</v>
      </c>
      <c r="F31">
        <v>476</v>
      </c>
      <c r="G31">
        <v>26</v>
      </c>
      <c r="H31" t="s">
        <v>47</v>
      </c>
      <c r="I31" t="s">
        <v>9068</v>
      </c>
      <c r="J31" t="s">
        <v>9069</v>
      </c>
      <c r="K31" t="s">
        <v>9070</v>
      </c>
      <c r="L31" t="s">
        <v>9071</v>
      </c>
      <c r="M31" t="s">
        <v>9072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9073</v>
      </c>
      <c r="T31" t="s">
        <v>9072</v>
      </c>
      <c r="U31" s="52" t="s">
        <v>38</v>
      </c>
      <c r="V31">
        <v>7</v>
      </c>
    </row>
    <row r="32" spans="1:22" x14ac:dyDescent="0.25">
      <c r="A32" t="s">
        <v>46</v>
      </c>
      <c r="B32" t="s">
        <v>56</v>
      </c>
      <c r="C32">
        <v>67</v>
      </c>
      <c r="D32">
        <v>1</v>
      </c>
      <c r="E32" t="s">
        <v>9067</v>
      </c>
      <c r="F32">
        <v>476</v>
      </c>
      <c r="G32">
        <v>26</v>
      </c>
      <c r="H32" t="s">
        <v>47</v>
      </c>
      <c r="I32" t="s">
        <v>9068</v>
      </c>
      <c r="J32" t="s">
        <v>9069</v>
      </c>
      <c r="K32" t="s">
        <v>9070</v>
      </c>
      <c r="L32" t="s">
        <v>9071</v>
      </c>
      <c r="M32" t="s">
        <v>9072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9073</v>
      </c>
      <c r="T32" t="s">
        <v>9072</v>
      </c>
      <c r="U32" s="53" t="s">
        <v>39</v>
      </c>
      <c r="V32">
        <v>7</v>
      </c>
    </row>
    <row r="33" spans="1:22" x14ac:dyDescent="0.25">
      <c r="A33" t="s">
        <v>46</v>
      </c>
      <c r="B33" t="s">
        <v>56</v>
      </c>
      <c r="C33">
        <v>60</v>
      </c>
      <c r="D33">
        <v>1</v>
      </c>
      <c r="E33" t="s">
        <v>9074</v>
      </c>
      <c r="F33">
        <v>150</v>
      </c>
      <c r="G33">
        <v>0</v>
      </c>
      <c r="H33" t="s">
        <v>1162</v>
      </c>
      <c r="I33" t="s">
        <v>9075</v>
      </c>
      <c r="J33" t="s">
        <v>309</v>
      </c>
      <c r="K33" t="s">
        <v>23</v>
      </c>
      <c r="L33" t="s">
        <v>24</v>
      </c>
      <c r="M33" t="s">
        <v>9072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9076</v>
      </c>
      <c r="T33" t="s">
        <v>9072</v>
      </c>
      <c r="U33" s="52" t="s">
        <v>852</v>
      </c>
      <c r="V33">
        <v>4</v>
      </c>
    </row>
    <row r="34" spans="1:22" x14ac:dyDescent="0.25">
      <c r="A34" t="s">
        <v>3691</v>
      </c>
      <c r="B34" t="s">
        <v>3692</v>
      </c>
      <c r="C34">
        <v>60</v>
      </c>
      <c r="D34">
        <v>1</v>
      </c>
      <c r="E34" t="s">
        <v>9074</v>
      </c>
      <c r="F34">
        <v>150</v>
      </c>
      <c r="G34">
        <v>0</v>
      </c>
      <c r="H34" t="s">
        <v>1162</v>
      </c>
      <c r="I34" t="s">
        <v>9075</v>
      </c>
      <c r="J34" t="s">
        <v>309</v>
      </c>
      <c r="K34" t="s">
        <v>23</v>
      </c>
      <c r="L34" t="s">
        <v>24</v>
      </c>
      <c r="M34" t="s">
        <v>9072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9076</v>
      </c>
      <c r="T34" t="s">
        <v>9072</v>
      </c>
      <c r="U34" s="53" t="s">
        <v>853</v>
      </c>
      <c r="V34">
        <v>4</v>
      </c>
    </row>
    <row r="35" spans="1:22" x14ac:dyDescent="0.25">
      <c r="A35" t="s">
        <v>46</v>
      </c>
      <c r="B35" t="s">
        <v>56</v>
      </c>
      <c r="C35">
        <v>60</v>
      </c>
      <c r="D35">
        <v>2</v>
      </c>
      <c r="E35" t="s">
        <v>9077</v>
      </c>
      <c r="F35">
        <v>240</v>
      </c>
      <c r="G35">
        <v>0</v>
      </c>
      <c r="H35" t="s">
        <v>1162</v>
      </c>
      <c r="I35" t="s">
        <v>9078</v>
      </c>
      <c r="J35" t="s">
        <v>57</v>
      </c>
      <c r="K35" t="s">
        <v>23</v>
      </c>
      <c r="L35" t="s">
        <v>24</v>
      </c>
      <c r="M35" t="s">
        <v>9079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9080</v>
      </c>
      <c r="T35" t="s">
        <v>9079</v>
      </c>
      <c r="U35" s="52" t="s">
        <v>4323</v>
      </c>
      <c r="V35">
        <v>5</v>
      </c>
    </row>
    <row r="36" spans="1:22" x14ac:dyDescent="0.25">
      <c r="A36" t="s">
        <v>3691</v>
      </c>
      <c r="B36" t="s">
        <v>3692</v>
      </c>
      <c r="C36">
        <v>60</v>
      </c>
      <c r="D36">
        <v>2</v>
      </c>
      <c r="E36" t="s">
        <v>9077</v>
      </c>
      <c r="F36">
        <v>240</v>
      </c>
      <c r="G36">
        <v>0</v>
      </c>
      <c r="H36" t="s">
        <v>1162</v>
      </c>
      <c r="I36" t="s">
        <v>9078</v>
      </c>
      <c r="J36" t="s">
        <v>57</v>
      </c>
      <c r="K36" t="s">
        <v>23</v>
      </c>
      <c r="L36" t="s">
        <v>24</v>
      </c>
      <c r="M36" t="s">
        <v>9079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9080</v>
      </c>
      <c r="T36" t="s">
        <v>9079</v>
      </c>
      <c r="U36" s="53" t="s">
        <v>4324</v>
      </c>
      <c r="V36">
        <v>5</v>
      </c>
    </row>
    <row r="37" spans="1:22" x14ac:dyDescent="0.25">
      <c r="A37" t="s">
        <v>46</v>
      </c>
      <c r="B37" t="s">
        <v>56</v>
      </c>
      <c r="C37">
        <v>60</v>
      </c>
      <c r="D37">
        <v>1</v>
      </c>
      <c r="E37" t="s">
        <v>9081</v>
      </c>
      <c r="F37">
        <v>120</v>
      </c>
      <c r="G37">
        <v>0</v>
      </c>
      <c r="H37" t="s">
        <v>1162</v>
      </c>
      <c r="I37" t="s">
        <v>9082</v>
      </c>
      <c r="J37" t="s">
        <v>323</v>
      </c>
      <c r="K37" t="s">
        <v>23</v>
      </c>
      <c r="L37" t="s">
        <v>24</v>
      </c>
      <c r="M37" t="s">
        <v>9083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9084</v>
      </c>
      <c r="T37" t="s">
        <v>9085</v>
      </c>
      <c r="U37" s="52" t="s">
        <v>278</v>
      </c>
      <c r="V37">
        <v>3</v>
      </c>
    </row>
    <row r="38" spans="1:22" x14ac:dyDescent="0.25">
      <c r="A38" t="s">
        <v>3691</v>
      </c>
      <c r="B38" t="s">
        <v>3692</v>
      </c>
      <c r="C38">
        <v>60</v>
      </c>
      <c r="D38">
        <v>1</v>
      </c>
      <c r="E38" t="s">
        <v>9081</v>
      </c>
      <c r="F38">
        <v>120</v>
      </c>
      <c r="G38">
        <v>0</v>
      </c>
      <c r="H38" t="s">
        <v>1162</v>
      </c>
      <c r="I38" t="s">
        <v>9082</v>
      </c>
      <c r="J38" t="s">
        <v>323</v>
      </c>
      <c r="K38" t="s">
        <v>23</v>
      </c>
      <c r="L38" t="s">
        <v>24</v>
      </c>
      <c r="M38" t="s">
        <v>9083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9084</v>
      </c>
      <c r="T38" t="s">
        <v>9085</v>
      </c>
      <c r="U38" s="53" t="s">
        <v>284</v>
      </c>
      <c r="V38">
        <v>3</v>
      </c>
    </row>
    <row r="39" spans="1:22" x14ac:dyDescent="0.25">
      <c r="A39" t="s">
        <v>46</v>
      </c>
      <c r="B39" t="s">
        <v>56</v>
      </c>
      <c r="C39">
        <v>0</v>
      </c>
      <c r="D39">
        <v>3</v>
      </c>
      <c r="E39" t="s">
        <v>9086</v>
      </c>
      <c r="F39">
        <v>0</v>
      </c>
      <c r="G39">
        <v>0</v>
      </c>
      <c r="H39" t="s">
        <v>47</v>
      </c>
      <c r="I39" t="s">
        <v>5136</v>
      </c>
      <c r="J39" t="s">
        <v>9087</v>
      </c>
      <c r="K39" t="s">
        <v>1234</v>
      </c>
      <c r="L39" t="s">
        <v>5138</v>
      </c>
      <c r="M39" t="s">
        <v>9088</v>
      </c>
      <c r="N39" t="s">
        <v>1225</v>
      </c>
      <c r="O39" t="s">
        <v>1222</v>
      </c>
      <c r="P39" t="s">
        <v>1190</v>
      </c>
      <c r="Q39" t="s">
        <v>1191</v>
      </c>
      <c r="R39" t="s">
        <v>9089</v>
      </c>
      <c r="S39" t="s">
        <v>9090</v>
      </c>
      <c r="T39" t="s">
        <v>9088</v>
      </c>
      <c r="U39" s="52" t="s">
        <v>279</v>
      </c>
      <c r="V39">
        <v>3</v>
      </c>
    </row>
    <row r="40" spans="1:22" x14ac:dyDescent="0.25">
      <c r="A40" t="s">
        <v>30</v>
      </c>
      <c r="B40" t="s">
        <v>31</v>
      </c>
      <c r="C40">
        <v>33.333333333333336</v>
      </c>
      <c r="D40">
        <v>3</v>
      </c>
      <c r="E40" t="s">
        <v>9091</v>
      </c>
      <c r="F40">
        <v>111</v>
      </c>
      <c r="G40">
        <v>6</v>
      </c>
      <c r="H40" t="s">
        <v>1162</v>
      </c>
      <c r="I40" t="s">
        <v>9092</v>
      </c>
      <c r="J40" t="s">
        <v>61</v>
      </c>
      <c r="K40" t="s">
        <v>23</v>
      </c>
      <c r="L40" t="s">
        <v>24</v>
      </c>
      <c r="M40" t="s">
        <v>9093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9094</v>
      </c>
      <c r="T40" t="s">
        <v>9093</v>
      </c>
      <c r="U40" s="53" t="s">
        <v>285</v>
      </c>
      <c r="V40">
        <v>3</v>
      </c>
    </row>
    <row r="41" spans="1:22" x14ac:dyDescent="0.25">
      <c r="A41" t="s">
        <v>4323</v>
      </c>
      <c r="B41" t="s">
        <v>4324</v>
      </c>
      <c r="C41">
        <v>100</v>
      </c>
      <c r="D41">
        <v>1</v>
      </c>
      <c r="E41" t="s">
        <v>9095</v>
      </c>
      <c r="F41">
        <v>420</v>
      </c>
      <c r="G41">
        <v>30</v>
      </c>
      <c r="H41" t="s">
        <v>47</v>
      </c>
      <c r="I41" t="s">
        <v>4803</v>
      </c>
      <c r="J41" t="s">
        <v>4804</v>
      </c>
      <c r="K41" t="s">
        <v>4805</v>
      </c>
      <c r="L41" t="s">
        <v>4806</v>
      </c>
      <c r="M41" t="s">
        <v>9096</v>
      </c>
      <c r="N41" t="s">
        <v>1225</v>
      </c>
      <c r="O41" t="s">
        <v>1189</v>
      </c>
      <c r="P41" t="s">
        <v>1190</v>
      </c>
      <c r="Q41" t="s">
        <v>1191</v>
      </c>
      <c r="R41" t="s">
        <v>24</v>
      </c>
      <c r="S41" t="s">
        <v>9097</v>
      </c>
      <c r="T41" t="s">
        <v>9098</v>
      </c>
      <c r="U41" s="52" t="s">
        <v>280</v>
      </c>
      <c r="V41">
        <v>3</v>
      </c>
    </row>
    <row r="42" spans="1:22" x14ac:dyDescent="0.25">
      <c r="A42" t="s">
        <v>3771</v>
      </c>
      <c r="B42" t="s">
        <v>3772</v>
      </c>
      <c r="C42">
        <v>100</v>
      </c>
      <c r="D42">
        <v>1</v>
      </c>
      <c r="E42" t="s">
        <v>9095</v>
      </c>
      <c r="F42">
        <v>420</v>
      </c>
      <c r="G42">
        <v>30</v>
      </c>
      <c r="H42" t="s">
        <v>47</v>
      </c>
      <c r="I42" t="s">
        <v>4803</v>
      </c>
      <c r="J42" t="s">
        <v>4804</v>
      </c>
      <c r="K42" t="s">
        <v>4805</v>
      </c>
      <c r="L42" t="s">
        <v>4806</v>
      </c>
      <c r="M42" t="s">
        <v>9096</v>
      </c>
      <c r="N42" t="s">
        <v>1225</v>
      </c>
      <c r="O42" t="s">
        <v>1189</v>
      </c>
      <c r="P42" t="s">
        <v>1190</v>
      </c>
      <c r="Q42" t="s">
        <v>1191</v>
      </c>
      <c r="R42" t="s">
        <v>24</v>
      </c>
      <c r="S42" t="s">
        <v>9097</v>
      </c>
      <c r="T42" t="s">
        <v>9098</v>
      </c>
      <c r="U42" s="53" t="s">
        <v>286</v>
      </c>
      <c r="V42">
        <v>3</v>
      </c>
    </row>
    <row r="43" spans="1:22" x14ac:dyDescent="0.25">
      <c r="A43" t="s">
        <v>852</v>
      </c>
      <c r="B43" t="s">
        <v>853</v>
      </c>
      <c r="C43">
        <v>100</v>
      </c>
      <c r="D43">
        <v>1</v>
      </c>
      <c r="E43" t="s">
        <v>9095</v>
      </c>
      <c r="F43">
        <v>420</v>
      </c>
      <c r="G43">
        <v>30</v>
      </c>
      <c r="H43" t="s">
        <v>47</v>
      </c>
      <c r="I43" t="s">
        <v>4803</v>
      </c>
      <c r="J43" t="s">
        <v>4804</v>
      </c>
      <c r="K43" t="s">
        <v>4805</v>
      </c>
      <c r="L43" t="s">
        <v>4806</v>
      </c>
      <c r="M43" t="s">
        <v>9096</v>
      </c>
      <c r="N43" t="s">
        <v>1225</v>
      </c>
      <c r="O43" t="s">
        <v>1189</v>
      </c>
      <c r="P43" t="s">
        <v>1190</v>
      </c>
      <c r="Q43" t="s">
        <v>1191</v>
      </c>
      <c r="R43" t="s">
        <v>24</v>
      </c>
      <c r="S43" t="s">
        <v>9097</v>
      </c>
      <c r="T43" t="s">
        <v>9098</v>
      </c>
      <c r="U43" s="52" t="s">
        <v>30</v>
      </c>
      <c r="V43">
        <v>63</v>
      </c>
    </row>
    <row r="44" spans="1:22" x14ac:dyDescent="0.25">
      <c r="A44" t="s">
        <v>3728</v>
      </c>
      <c r="B44" t="s">
        <v>3729</v>
      </c>
      <c r="C44">
        <v>100</v>
      </c>
      <c r="D44">
        <v>1</v>
      </c>
      <c r="E44" t="s">
        <v>9095</v>
      </c>
      <c r="F44">
        <v>420</v>
      </c>
      <c r="G44">
        <v>30</v>
      </c>
      <c r="H44" t="s">
        <v>47</v>
      </c>
      <c r="I44" t="s">
        <v>4803</v>
      </c>
      <c r="J44" t="s">
        <v>4804</v>
      </c>
      <c r="K44" t="s">
        <v>4805</v>
      </c>
      <c r="L44" t="s">
        <v>4806</v>
      </c>
      <c r="M44" t="s">
        <v>9096</v>
      </c>
      <c r="N44" t="s">
        <v>1225</v>
      </c>
      <c r="O44" t="s">
        <v>1189</v>
      </c>
      <c r="P44" t="s">
        <v>1190</v>
      </c>
      <c r="Q44" t="s">
        <v>1191</v>
      </c>
      <c r="R44" t="s">
        <v>24</v>
      </c>
      <c r="S44" t="s">
        <v>9097</v>
      </c>
      <c r="T44" t="s">
        <v>9098</v>
      </c>
      <c r="U44" s="53" t="s">
        <v>31</v>
      </c>
      <c r="V44">
        <v>63</v>
      </c>
    </row>
    <row r="45" spans="1:22" x14ac:dyDescent="0.25">
      <c r="A45" t="s">
        <v>254</v>
      </c>
      <c r="B45" t="s">
        <v>255</v>
      </c>
      <c r="C45">
        <v>100</v>
      </c>
      <c r="D45">
        <v>1</v>
      </c>
      <c r="E45" t="s">
        <v>9095</v>
      </c>
      <c r="F45">
        <v>420</v>
      </c>
      <c r="G45">
        <v>30</v>
      </c>
      <c r="H45" t="s">
        <v>47</v>
      </c>
      <c r="I45" t="s">
        <v>4803</v>
      </c>
      <c r="J45" t="s">
        <v>4804</v>
      </c>
      <c r="K45" t="s">
        <v>4805</v>
      </c>
      <c r="L45" t="s">
        <v>4806</v>
      </c>
      <c r="M45" t="s">
        <v>9096</v>
      </c>
      <c r="N45" t="s">
        <v>1225</v>
      </c>
      <c r="O45" t="s">
        <v>1189</v>
      </c>
      <c r="P45" t="s">
        <v>1190</v>
      </c>
      <c r="Q45" t="s">
        <v>1191</v>
      </c>
      <c r="R45" t="s">
        <v>24</v>
      </c>
      <c r="S45" t="s">
        <v>9097</v>
      </c>
      <c r="T45" t="s">
        <v>9098</v>
      </c>
      <c r="U45" s="52" t="s">
        <v>28</v>
      </c>
      <c r="V45">
        <v>6</v>
      </c>
    </row>
    <row r="46" spans="1:22" x14ac:dyDescent="0.25">
      <c r="A46" t="s">
        <v>854</v>
      </c>
      <c r="B46" t="s">
        <v>855</v>
      </c>
      <c r="C46">
        <v>100</v>
      </c>
      <c r="D46">
        <v>1</v>
      </c>
      <c r="E46" t="s">
        <v>9095</v>
      </c>
      <c r="F46">
        <v>420</v>
      </c>
      <c r="G46">
        <v>30</v>
      </c>
      <c r="H46" t="s">
        <v>47</v>
      </c>
      <c r="I46" t="s">
        <v>4803</v>
      </c>
      <c r="J46" t="s">
        <v>4804</v>
      </c>
      <c r="K46" t="s">
        <v>4805</v>
      </c>
      <c r="L46" t="s">
        <v>4806</v>
      </c>
      <c r="M46" t="s">
        <v>9096</v>
      </c>
      <c r="N46" t="s">
        <v>1225</v>
      </c>
      <c r="O46" t="s">
        <v>1189</v>
      </c>
      <c r="P46" t="s">
        <v>1190</v>
      </c>
      <c r="Q46" t="s">
        <v>1191</v>
      </c>
      <c r="R46" t="s">
        <v>24</v>
      </c>
      <c r="S46" t="s">
        <v>9097</v>
      </c>
      <c r="T46" t="s">
        <v>9098</v>
      </c>
      <c r="U46" s="53" t="s">
        <v>29</v>
      </c>
      <c r="V46">
        <v>6</v>
      </c>
    </row>
    <row r="47" spans="1:22" x14ac:dyDescent="0.25">
      <c r="A47" t="s">
        <v>186</v>
      </c>
      <c r="B47" t="s">
        <v>187</v>
      </c>
      <c r="C47">
        <v>65</v>
      </c>
      <c r="D47">
        <v>1</v>
      </c>
      <c r="E47" t="s">
        <v>9099</v>
      </c>
      <c r="F47">
        <v>120</v>
      </c>
      <c r="G47">
        <v>20</v>
      </c>
      <c r="H47" t="s">
        <v>47</v>
      </c>
      <c r="I47" t="s">
        <v>9100</v>
      </c>
      <c r="J47" t="s">
        <v>9101</v>
      </c>
      <c r="K47" t="s">
        <v>1230</v>
      </c>
      <c r="L47" t="s">
        <v>9102</v>
      </c>
      <c r="M47" t="s">
        <v>9103</v>
      </c>
      <c r="N47" t="s">
        <v>1225</v>
      </c>
      <c r="O47" t="s">
        <v>1222</v>
      </c>
      <c r="P47" t="s">
        <v>1190</v>
      </c>
      <c r="Q47" t="s">
        <v>1191</v>
      </c>
      <c r="R47" t="s">
        <v>24</v>
      </c>
      <c r="S47" t="s">
        <v>9104</v>
      </c>
      <c r="T47" t="s">
        <v>9105</v>
      </c>
      <c r="U47" s="52" t="s">
        <v>20</v>
      </c>
      <c r="V47">
        <v>14</v>
      </c>
    </row>
    <row r="48" spans="1:22" x14ac:dyDescent="0.25">
      <c r="A48" t="s">
        <v>46</v>
      </c>
      <c r="B48" t="s">
        <v>56</v>
      </c>
      <c r="C48">
        <v>100</v>
      </c>
      <c r="D48">
        <v>1</v>
      </c>
      <c r="E48" t="s">
        <v>9099</v>
      </c>
      <c r="F48">
        <v>120</v>
      </c>
      <c r="G48">
        <v>20</v>
      </c>
      <c r="H48" t="s">
        <v>47</v>
      </c>
      <c r="I48" t="s">
        <v>9100</v>
      </c>
      <c r="J48" t="s">
        <v>9101</v>
      </c>
      <c r="K48" t="s">
        <v>1230</v>
      </c>
      <c r="L48" t="s">
        <v>9102</v>
      </c>
      <c r="M48" t="s">
        <v>9103</v>
      </c>
      <c r="N48" t="s">
        <v>1225</v>
      </c>
      <c r="O48" t="s">
        <v>1222</v>
      </c>
      <c r="P48" t="s">
        <v>1190</v>
      </c>
      <c r="Q48" t="s">
        <v>1191</v>
      </c>
      <c r="R48" t="s">
        <v>24</v>
      </c>
      <c r="S48" t="s">
        <v>9104</v>
      </c>
      <c r="T48" t="s">
        <v>9105</v>
      </c>
      <c r="U48" s="53" t="s">
        <v>21</v>
      </c>
      <c r="V48">
        <v>14</v>
      </c>
    </row>
    <row r="49" spans="1:22" x14ac:dyDescent="0.25">
      <c r="A49" t="s">
        <v>4323</v>
      </c>
      <c r="B49" t="s">
        <v>4324</v>
      </c>
      <c r="C49">
        <v>100</v>
      </c>
      <c r="D49">
        <v>1</v>
      </c>
      <c r="E49" t="s">
        <v>9106</v>
      </c>
      <c r="F49">
        <v>345</v>
      </c>
      <c r="G49">
        <v>20</v>
      </c>
      <c r="H49" t="s">
        <v>47</v>
      </c>
      <c r="I49" t="s">
        <v>9107</v>
      </c>
      <c r="J49" t="s">
        <v>9108</v>
      </c>
      <c r="K49" t="s">
        <v>1441</v>
      </c>
      <c r="L49" t="s">
        <v>9109</v>
      </c>
      <c r="M49" t="s">
        <v>9110</v>
      </c>
      <c r="N49" t="s">
        <v>1225</v>
      </c>
      <c r="O49" t="s">
        <v>1222</v>
      </c>
      <c r="P49" t="s">
        <v>1190</v>
      </c>
      <c r="Q49" t="s">
        <v>1191</v>
      </c>
      <c r="R49" t="s">
        <v>24</v>
      </c>
      <c r="S49" t="s">
        <v>9111</v>
      </c>
      <c r="T49" t="s">
        <v>9112</v>
      </c>
      <c r="U49" s="52" t="s">
        <v>115</v>
      </c>
      <c r="V49">
        <v>27</v>
      </c>
    </row>
    <row r="50" spans="1:22" x14ac:dyDescent="0.25">
      <c r="A50" t="s">
        <v>852</v>
      </c>
      <c r="B50" t="s">
        <v>853</v>
      </c>
      <c r="C50">
        <v>100</v>
      </c>
      <c r="D50">
        <v>1</v>
      </c>
      <c r="E50" t="s">
        <v>9106</v>
      </c>
      <c r="F50">
        <v>345</v>
      </c>
      <c r="G50">
        <v>20</v>
      </c>
      <c r="H50" t="s">
        <v>47</v>
      </c>
      <c r="I50" t="s">
        <v>9107</v>
      </c>
      <c r="J50" t="s">
        <v>9108</v>
      </c>
      <c r="K50" t="s">
        <v>1441</v>
      </c>
      <c r="L50" t="s">
        <v>9109</v>
      </c>
      <c r="M50" t="s">
        <v>9110</v>
      </c>
      <c r="N50" t="s">
        <v>1225</v>
      </c>
      <c r="O50" t="s">
        <v>1222</v>
      </c>
      <c r="P50" t="s">
        <v>1190</v>
      </c>
      <c r="Q50" t="s">
        <v>1191</v>
      </c>
      <c r="R50" t="s">
        <v>24</v>
      </c>
      <c r="S50" t="s">
        <v>9111</v>
      </c>
      <c r="T50" t="s">
        <v>9112</v>
      </c>
      <c r="U50" s="53" t="s">
        <v>116</v>
      </c>
      <c r="V50">
        <v>26</v>
      </c>
    </row>
    <row r="51" spans="1:22" x14ac:dyDescent="0.25">
      <c r="A51" t="s">
        <v>854</v>
      </c>
      <c r="B51" t="s">
        <v>855</v>
      </c>
      <c r="C51">
        <v>100</v>
      </c>
      <c r="D51">
        <v>1</v>
      </c>
      <c r="E51" t="s">
        <v>9106</v>
      </c>
      <c r="F51">
        <v>345</v>
      </c>
      <c r="G51">
        <v>20</v>
      </c>
      <c r="H51" t="s">
        <v>47</v>
      </c>
      <c r="I51" t="s">
        <v>9107</v>
      </c>
      <c r="J51" t="s">
        <v>9108</v>
      </c>
      <c r="K51" t="s">
        <v>1441</v>
      </c>
      <c r="L51" t="s">
        <v>9109</v>
      </c>
      <c r="M51" t="s">
        <v>9110</v>
      </c>
      <c r="N51" t="s">
        <v>1225</v>
      </c>
      <c r="O51" t="s">
        <v>1222</v>
      </c>
      <c r="P51" t="s">
        <v>1190</v>
      </c>
      <c r="Q51" t="s">
        <v>1191</v>
      </c>
      <c r="R51" t="s">
        <v>24</v>
      </c>
      <c r="S51" t="s">
        <v>9111</v>
      </c>
      <c r="T51" t="s">
        <v>9112</v>
      </c>
      <c r="U51" s="53" t="s">
        <v>9541</v>
      </c>
      <c r="V51">
        <v>1</v>
      </c>
    </row>
    <row r="52" spans="1:22" x14ac:dyDescent="0.25">
      <c r="A52" t="s">
        <v>3771</v>
      </c>
      <c r="B52" t="s">
        <v>3772</v>
      </c>
      <c r="C52">
        <v>100</v>
      </c>
      <c r="D52">
        <v>1</v>
      </c>
      <c r="E52" t="s">
        <v>9106</v>
      </c>
      <c r="F52">
        <v>345</v>
      </c>
      <c r="G52">
        <v>20</v>
      </c>
      <c r="H52" t="s">
        <v>47</v>
      </c>
      <c r="I52" t="s">
        <v>9107</v>
      </c>
      <c r="J52" t="s">
        <v>9108</v>
      </c>
      <c r="K52" t="s">
        <v>1441</v>
      </c>
      <c r="L52" t="s">
        <v>9109</v>
      </c>
      <c r="M52" t="s">
        <v>9110</v>
      </c>
      <c r="N52" t="s">
        <v>1225</v>
      </c>
      <c r="O52" t="s">
        <v>1222</v>
      </c>
      <c r="P52" t="s">
        <v>1190</v>
      </c>
      <c r="Q52" t="s">
        <v>1191</v>
      </c>
      <c r="R52" t="s">
        <v>24</v>
      </c>
      <c r="S52" t="s">
        <v>9111</v>
      </c>
      <c r="T52" t="s">
        <v>9112</v>
      </c>
      <c r="U52" s="52" t="s">
        <v>51</v>
      </c>
      <c r="V52">
        <v>2</v>
      </c>
    </row>
    <row r="53" spans="1:22" x14ac:dyDescent="0.25">
      <c r="A53" t="s">
        <v>3728</v>
      </c>
      <c r="B53" t="s">
        <v>3729</v>
      </c>
      <c r="C53">
        <v>100</v>
      </c>
      <c r="D53">
        <v>1</v>
      </c>
      <c r="E53" t="s">
        <v>9106</v>
      </c>
      <c r="F53">
        <v>345</v>
      </c>
      <c r="G53">
        <v>20</v>
      </c>
      <c r="H53" t="s">
        <v>47</v>
      </c>
      <c r="I53" t="s">
        <v>9107</v>
      </c>
      <c r="J53" t="s">
        <v>9108</v>
      </c>
      <c r="K53" t="s">
        <v>1441</v>
      </c>
      <c r="L53" t="s">
        <v>9109</v>
      </c>
      <c r="M53" t="s">
        <v>9110</v>
      </c>
      <c r="N53" t="s">
        <v>1225</v>
      </c>
      <c r="O53" t="s">
        <v>1222</v>
      </c>
      <c r="P53" t="s">
        <v>1190</v>
      </c>
      <c r="Q53" t="s">
        <v>1191</v>
      </c>
      <c r="R53" t="s">
        <v>24</v>
      </c>
      <c r="S53" t="s">
        <v>9111</v>
      </c>
      <c r="T53" t="s">
        <v>9112</v>
      </c>
      <c r="U53" s="53" t="s">
        <v>52</v>
      </c>
      <c r="V53">
        <v>2</v>
      </c>
    </row>
    <row r="54" spans="1:22" x14ac:dyDescent="0.25">
      <c r="A54" t="s">
        <v>115</v>
      </c>
      <c r="B54" t="s">
        <v>116</v>
      </c>
      <c r="C54">
        <v>35</v>
      </c>
      <c r="D54">
        <v>8</v>
      </c>
      <c r="E54" t="s">
        <v>9113</v>
      </c>
      <c r="F54">
        <v>359</v>
      </c>
      <c r="G54">
        <v>41</v>
      </c>
      <c r="H54" t="s">
        <v>47</v>
      </c>
      <c r="I54" t="s">
        <v>4461</v>
      </c>
      <c r="J54" t="s">
        <v>4462</v>
      </c>
      <c r="K54" t="s">
        <v>1298</v>
      </c>
      <c r="L54" t="s">
        <v>2022</v>
      </c>
      <c r="M54" t="s">
        <v>9114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9115</v>
      </c>
      <c r="T54" t="s">
        <v>9116</v>
      </c>
      <c r="U54" s="52" t="s">
        <v>5153</v>
      </c>
      <c r="V54">
        <v>5</v>
      </c>
    </row>
    <row r="55" spans="1:22" x14ac:dyDescent="0.25">
      <c r="A55" t="s">
        <v>20</v>
      </c>
      <c r="B55" t="s">
        <v>21</v>
      </c>
      <c r="C55">
        <v>60</v>
      </c>
      <c r="D55">
        <v>1</v>
      </c>
      <c r="E55" t="s">
        <v>9117</v>
      </c>
      <c r="F55">
        <v>254.5</v>
      </c>
      <c r="G55">
        <v>7</v>
      </c>
      <c r="H55" t="s">
        <v>47</v>
      </c>
      <c r="I55" t="s">
        <v>9118</v>
      </c>
      <c r="J55" t="s">
        <v>9119</v>
      </c>
      <c r="K55" t="s">
        <v>6142</v>
      </c>
      <c r="L55" t="s">
        <v>9120</v>
      </c>
      <c r="M55" t="s">
        <v>9121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9122</v>
      </c>
      <c r="T55" t="s">
        <v>9116</v>
      </c>
      <c r="U55" s="53" t="s">
        <v>5154</v>
      </c>
      <c r="V55">
        <v>5</v>
      </c>
    </row>
    <row r="56" spans="1:22" x14ac:dyDescent="0.25">
      <c r="A56" t="s">
        <v>28</v>
      </c>
      <c r="B56" t="s">
        <v>29</v>
      </c>
      <c r="C56">
        <v>60</v>
      </c>
      <c r="D56">
        <v>1</v>
      </c>
      <c r="E56" t="s">
        <v>9117</v>
      </c>
      <c r="F56">
        <v>254.5</v>
      </c>
      <c r="G56">
        <v>7</v>
      </c>
      <c r="H56" t="s">
        <v>47</v>
      </c>
      <c r="I56" t="s">
        <v>9118</v>
      </c>
      <c r="J56" t="s">
        <v>9119</v>
      </c>
      <c r="K56" t="s">
        <v>6142</v>
      </c>
      <c r="L56" t="s">
        <v>9120</v>
      </c>
      <c r="M56" t="s">
        <v>9121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9122</v>
      </c>
      <c r="T56" t="s">
        <v>9116</v>
      </c>
      <c r="U56" s="52" t="s">
        <v>3653</v>
      </c>
      <c r="V56">
        <v>9</v>
      </c>
    </row>
    <row r="57" spans="1:22" x14ac:dyDescent="0.25">
      <c r="A57" t="s">
        <v>30</v>
      </c>
      <c r="B57" t="s">
        <v>31</v>
      </c>
      <c r="C57">
        <v>60</v>
      </c>
      <c r="D57">
        <v>1</v>
      </c>
      <c r="E57" t="s">
        <v>9117</v>
      </c>
      <c r="F57">
        <v>254.5</v>
      </c>
      <c r="G57">
        <v>7</v>
      </c>
      <c r="H57" t="s">
        <v>47</v>
      </c>
      <c r="I57" t="s">
        <v>9118</v>
      </c>
      <c r="J57" t="s">
        <v>9119</v>
      </c>
      <c r="K57" t="s">
        <v>6142</v>
      </c>
      <c r="L57" t="s">
        <v>9120</v>
      </c>
      <c r="M57" t="s">
        <v>9121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9122</v>
      </c>
      <c r="T57" t="s">
        <v>9116</v>
      </c>
      <c r="U57" s="53" t="s">
        <v>4657</v>
      </c>
      <c r="V57">
        <v>7</v>
      </c>
    </row>
    <row r="58" spans="1:22" x14ac:dyDescent="0.25">
      <c r="A58" t="s">
        <v>186</v>
      </c>
      <c r="B58" t="s">
        <v>187</v>
      </c>
      <c r="C58">
        <v>33.333333333333336</v>
      </c>
      <c r="D58">
        <v>3</v>
      </c>
      <c r="E58" t="s">
        <v>9117</v>
      </c>
      <c r="F58">
        <v>254.5</v>
      </c>
      <c r="G58">
        <v>7</v>
      </c>
      <c r="H58" t="s">
        <v>47</v>
      </c>
      <c r="I58" t="s">
        <v>9118</v>
      </c>
      <c r="J58" t="s">
        <v>9119</v>
      </c>
      <c r="K58" t="s">
        <v>6142</v>
      </c>
      <c r="L58" t="s">
        <v>9120</v>
      </c>
      <c r="M58" t="s">
        <v>9121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9122</v>
      </c>
      <c r="T58" t="s">
        <v>9116</v>
      </c>
      <c r="U58" s="53" t="s">
        <v>158</v>
      </c>
      <c r="V58">
        <v>2</v>
      </c>
    </row>
    <row r="59" spans="1:22" x14ac:dyDescent="0.25">
      <c r="A59" t="s">
        <v>139</v>
      </c>
      <c r="B59" t="s">
        <v>112</v>
      </c>
      <c r="C59">
        <v>83.333333333333329</v>
      </c>
      <c r="D59">
        <v>3</v>
      </c>
      <c r="E59" t="s">
        <v>9123</v>
      </c>
      <c r="F59">
        <v>250</v>
      </c>
      <c r="G59">
        <v>0</v>
      </c>
      <c r="H59" t="s">
        <v>22</v>
      </c>
      <c r="I59" t="s">
        <v>9124</v>
      </c>
      <c r="J59" t="s">
        <v>339</v>
      </c>
      <c r="K59" t="s">
        <v>23</v>
      </c>
      <c r="L59" t="s">
        <v>24</v>
      </c>
      <c r="M59" t="s">
        <v>9125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9126</v>
      </c>
      <c r="T59" t="s">
        <v>9125</v>
      </c>
      <c r="U59" s="52" t="s">
        <v>1309</v>
      </c>
      <c r="V59">
        <v>426</v>
      </c>
    </row>
    <row r="60" spans="1:22" x14ac:dyDescent="0.25">
      <c r="A60" t="s">
        <v>854</v>
      </c>
      <c r="B60" t="s">
        <v>855</v>
      </c>
      <c r="C60">
        <v>100</v>
      </c>
      <c r="D60">
        <v>1</v>
      </c>
      <c r="E60" t="s">
        <v>9127</v>
      </c>
      <c r="F60">
        <v>150</v>
      </c>
      <c r="G60">
        <v>20</v>
      </c>
      <c r="H60" t="s">
        <v>47</v>
      </c>
      <c r="I60" t="s">
        <v>9128</v>
      </c>
      <c r="J60" t="s">
        <v>9129</v>
      </c>
      <c r="K60" t="s">
        <v>1357</v>
      </c>
      <c r="L60" t="s">
        <v>9130</v>
      </c>
      <c r="M60" t="s">
        <v>9131</v>
      </c>
      <c r="N60" t="s">
        <v>1225</v>
      </c>
      <c r="O60" t="s">
        <v>1222</v>
      </c>
      <c r="P60" t="s">
        <v>1190</v>
      </c>
      <c r="Q60" t="s">
        <v>1191</v>
      </c>
      <c r="R60" t="s">
        <v>24</v>
      </c>
      <c r="S60" t="s">
        <v>9132</v>
      </c>
      <c r="T60" t="s">
        <v>9133</v>
      </c>
    </row>
    <row r="61" spans="1:22" x14ac:dyDescent="0.25">
      <c r="A61" t="s">
        <v>3728</v>
      </c>
      <c r="B61" t="s">
        <v>3729</v>
      </c>
      <c r="C61">
        <v>100</v>
      </c>
      <c r="D61">
        <v>1</v>
      </c>
      <c r="E61" t="s">
        <v>9127</v>
      </c>
      <c r="F61">
        <v>150</v>
      </c>
      <c r="G61">
        <v>20</v>
      </c>
      <c r="H61" t="s">
        <v>47</v>
      </c>
      <c r="I61" t="s">
        <v>9128</v>
      </c>
      <c r="J61" t="s">
        <v>9129</v>
      </c>
      <c r="K61" t="s">
        <v>1357</v>
      </c>
      <c r="L61" t="s">
        <v>9130</v>
      </c>
      <c r="M61" t="s">
        <v>9131</v>
      </c>
      <c r="N61" t="s">
        <v>1225</v>
      </c>
      <c r="O61" t="s">
        <v>1222</v>
      </c>
      <c r="P61" t="s">
        <v>1190</v>
      </c>
      <c r="Q61" t="s">
        <v>1191</v>
      </c>
      <c r="R61" t="s">
        <v>24</v>
      </c>
      <c r="S61" t="s">
        <v>9132</v>
      </c>
      <c r="T61" t="s">
        <v>9133</v>
      </c>
    </row>
    <row r="62" spans="1:22" x14ac:dyDescent="0.25">
      <c r="A62" t="s">
        <v>30</v>
      </c>
      <c r="B62" t="s">
        <v>31</v>
      </c>
      <c r="C62">
        <v>50</v>
      </c>
      <c r="D62">
        <v>2</v>
      </c>
      <c r="E62" t="s">
        <v>9134</v>
      </c>
      <c r="F62">
        <v>180</v>
      </c>
      <c r="G62">
        <v>30</v>
      </c>
      <c r="H62" t="s">
        <v>47</v>
      </c>
      <c r="I62" t="s">
        <v>9135</v>
      </c>
      <c r="J62" t="s">
        <v>9136</v>
      </c>
      <c r="K62" t="s">
        <v>7364</v>
      </c>
      <c r="L62" t="s">
        <v>9137</v>
      </c>
      <c r="M62" t="s">
        <v>9138</v>
      </c>
      <c r="N62" t="s">
        <v>1225</v>
      </c>
      <c r="O62" t="s">
        <v>1189</v>
      </c>
      <c r="P62" t="s">
        <v>1190</v>
      </c>
      <c r="Q62" t="s">
        <v>1191</v>
      </c>
      <c r="R62" t="s">
        <v>24</v>
      </c>
      <c r="S62" t="s">
        <v>9139</v>
      </c>
      <c r="T62" t="s">
        <v>9138</v>
      </c>
    </row>
    <row r="63" spans="1:22" x14ac:dyDescent="0.25">
      <c r="A63" t="s">
        <v>46</v>
      </c>
      <c r="B63" t="s">
        <v>56</v>
      </c>
      <c r="C63">
        <v>100</v>
      </c>
      <c r="D63">
        <v>1</v>
      </c>
      <c r="E63" t="s">
        <v>9134</v>
      </c>
      <c r="F63">
        <v>180</v>
      </c>
      <c r="G63">
        <v>30</v>
      </c>
      <c r="H63" t="s">
        <v>47</v>
      </c>
      <c r="I63" t="s">
        <v>9135</v>
      </c>
      <c r="J63" t="s">
        <v>9136</v>
      </c>
      <c r="K63" t="s">
        <v>7364</v>
      </c>
      <c r="L63" t="s">
        <v>9137</v>
      </c>
      <c r="M63" t="s">
        <v>9138</v>
      </c>
      <c r="N63" t="s">
        <v>1225</v>
      </c>
      <c r="O63" t="s">
        <v>1189</v>
      </c>
      <c r="P63" t="s">
        <v>1190</v>
      </c>
      <c r="Q63" t="s">
        <v>1191</v>
      </c>
      <c r="R63" t="s">
        <v>24</v>
      </c>
      <c r="S63" t="s">
        <v>9139</v>
      </c>
      <c r="T63" t="s">
        <v>9138</v>
      </c>
    </row>
    <row r="64" spans="1:22" x14ac:dyDescent="0.25">
      <c r="A64" t="s">
        <v>20</v>
      </c>
      <c r="B64" t="s">
        <v>21</v>
      </c>
      <c r="C64">
        <v>50</v>
      </c>
      <c r="D64">
        <v>1</v>
      </c>
      <c r="E64" t="s">
        <v>9140</v>
      </c>
      <c r="F64">
        <v>130</v>
      </c>
      <c r="G64">
        <v>30</v>
      </c>
      <c r="H64" t="s">
        <v>47</v>
      </c>
      <c r="I64" t="s">
        <v>9141</v>
      </c>
      <c r="J64" t="s">
        <v>9142</v>
      </c>
      <c r="K64" t="s">
        <v>4069</v>
      </c>
      <c r="L64" t="s">
        <v>9143</v>
      </c>
      <c r="M64" t="s">
        <v>9144</v>
      </c>
      <c r="N64" t="s">
        <v>1225</v>
      </c>
      <c r="O64" t="s">
        <v>1189</v>
      </c>
      <c r="P64" t="s">
        <v>1190</v>
      </c>
      <c r="Q64" t="s">
        <v>1191</v>
      </c>
      <c r="R64" t="s">
        <v>24</v>
      </c>
      <c r="S64" t="s">
        <v>9145</v>
      </c>
      <c r="T64" t="s">
        <v>9146</v>
      </c>
    </row>
    <row r="65" spans="1:20" x14ac:dyDescent="0.25">
      <c r="A65" t="s">
        <v>254</v>
      </c>
      <c r="B65" t="s">
        <v>255</v>
      </c>
      <c r="C65">
        <v>100</v>
      </c>
      <c r="D65">
        <v>1</v>
      </c>
      <c r="E65" t="s">
        <v>9140</v>
      </c>
      <c r="F65">
        <v>130</v>
      </c>
      <c r="G65">
        <v>30</v>
      </c>
      <c r="H65" t="s">
        <v>47</v>
      </c>
      <c r="I65" t="s">
        <v>9141</v>
      </c>
      <c r="J65" t="s">
        <v>9142</v>
      </c>
      <c r="K65" t="s">
        <v>4069</v>
      </c>
      <c r="L65" t="s">
        <v>9143</v>
      </c>
      <c r="M65" t="s">
        <v>9144</v>
      </c>
      <c r="N65" t="s">
        <v>1225</v>
      </c>
      <c r="O65" t="s">
        <v>1189</v>
      </c>
      <c r="P65" t="s">
        <v>1190</v>
      </c>
      <c r="Q65" t="s">
        <v>1191</v>
      </c>
      <c r="R65" t="s">
        <v>24</v>
      </c>
      <c r="S65" t="s">
        <v>9145</v>
      </c>
      <c r="T65" t="s">
        <v>9146</v>
      </c>
    </row>
    <row r="66" spans="1:20" x14ac:dyDescent="0.25">
      <c r="A66" t="s">
        <v>30</v>
      </c>
      <c r="B66" t="s">
        <v>31</v>
      </c>
      <c r="C66">
        <v>50</v>
      </c>
      <c r="D66">
        <v>1</v>
      </c>
      <c r="E66" t="s">
        <v>9147</v>
      </c>
      <c r="F66">
        <v>220</v>
      </c>
      <c r="G66">
        <v>20</v>
      </c>
      <c r="H66" t="s">
        <v>47</v>
      </c>
      <c r="I66" t="s">
        <v>6863</v>
      </c>
      <c r="J66" t="s">
        <v>9148</v>
      </c>
      <c r="K66" t="s">
        <v>1792</v>
      </c>
      <c r="L66" t="s">
        <v>6865</v>
      </c>
      <c r="M66" t="s">
        <v>9149</v>
      </c>
      <c r="N66" t="s">
        <v>1225</v>
      </c>
      <c r="O66" t="s">
        <v>1222</v>
      </c>
      <c r="P66" t="s">
        <v>1190</v>
      </c>
      <c r="Q66" t="s">
        <v>1191</v>
      </c>
      <c r="R66" t="s">
        <v>24</v>
      </c>
      <c r="S66" t="s">
        <v>9150</v>
      </c>
      <c r="T66" t="s">
        <v>9151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9147</v>
      </c>
      <c r="F67">
        <v>220</v>
      </c>
      <c r="G67">
        <v>20</v>
      </c>
      <c r="H67" t="s">
        <v>47</v>
      </c>
      <c r="I67" t="s">
        <v>6863</v>
      </c>
      <c r="J67" t="s">
        <v>9148</v>
      </c>
      <c r="K67" t="s">
        <v>1792</v>
      </c>
      <c r="L67" t="s">
        <v>6865</v>
      </c>
      <c r="M67" t="s">
        <v>9149</v>
      </c>
      <c r="N67" t="s">
        <v>1225</v>
      </c>
      <c r="O67" t="s">
        <v>1222</v>
      </c>
      <c r="P67" t="s">
        <v>1190</v>
      </c>
      <c r="Q67" t="s">
        <v>1191</v>
      </c>
      <c r="R67" t="s">
        <v>24</v>
      </c>
      <c r="S67" t="s">
        <v>9150</v>
      </c>
      <c r="T67" t="s">
        <v>9151</v>
      </c>
    </row>
    <row r="68" spans="1:20" x14ac:dyDescent="0.25">
      <c r="A68" t="s">
        <v>139</v>
      </c>
      <c r="B68" t="s">
        <v>112</v>
      </c>
      <c r="C68">
        <v>100</v>
      </c>
      <c r="D68">
        <v>2</v>
      </c>
      <c r="E68" t="s">
        <v>9147</v>
      </c>
      <c r="F68">
        <v>220</v>
      </c>
      <c r="G68">
        <v>20</v>
      </c>
      <c r="H68" t="s">
        <v>47</v>
      </c>
      <c r="I68" t="s">
        <v>6863</v>
      </c>
      <c r="J68" t="s">
        <v>9148</v>
      </c>
      <c r="K68" t="s">
        <v>1792</v>
      </c>
      <c r="L68" t="s">
        <v>6865</v>
      </c>
      <c r="M68" t="s">
        <v>9149</v>
      </c>
      <c r="N68" t="s">
        <v>1225</v>
      </c>
      <c r="O68" t="s">
        <v>1222</v>
      </c>
      <c r="P68" t="s">
        <v>1190</v>
      </c>
      <c r="Q68" t="s">
        <v>1191</v>
      </c>
      <c r="R68" t="s">
        <v>24</v>
      </c>
      <c r="S68" t="s">
        <v>9150</v>
      </c>
      <c r="T68" t="s">
        <v>9151</v>
      </c>
    </row>
    <row r="69" spans="1:20" x14ac:dyDescent="0.25">
      <c r="A69" t="s">
        <v>852</v>
      </c>
      <c r="B69" t="s">
        <v>853</v>
      </c>
      <c r="C69">
        <v>100</v>
      </c>
      <c r="D69">
        <v>1</v>
      </c>
      <c r="E69" t="s">
        <v>9152</v>
      </c>
      <c r="F69">
        <v>215</v>
      </c>
      <c r="G69">
        <v>20</v>
      </c>
      <c r="H69" t="s">
        <v>47</v>
      </c>
      <c r="I69" t="s">
        <v>9153</v>
      </c>
      <c r="J69" t="s">
        <v>9154</v>
      </c>
      <c r="K69" t="s">
        <v>9155</v>
      </c>
      <c r="L69" t="s">
        <v>9156</v>
      </c>
      <c r="M69" t="s">
        <v>8573</v>
      </c>
      <c r="N69" t="s">
        <v>1225</v>
      </c>
      <c r="O69" t="s">
        <v>1222</v>
      </c>
      <c r="P69" t="s">
        <v>1190</v>
      </c>
      <c r="Q69" t="s">
        <v>1191</v>
      </c>
      <c r="R69" t="s">
        <v>24</v>
      </c>
      <c r="S69" t="s">
        <v>9157</v>
      </c>
      <c r="T69" t="s">
        <v>9158</v>
      </c>
    </row>
    <row r="70" spans="1:20" x14ac:dyDescent="0.25">
      <c r="A70" t="s">
        <v>254</v>
      </c>
      <c r="B70" t="s">
        <v>255</v>
      </c>
      <c r="C70">
        <v>100</v>
      </c>
      <c r="D70">
        <v>1</v>
      </c>
      <c r="E70" t="s">
        <v>9152</v>
      </c>
      <c r="F70">
        <v>215</v>
      </c>
      <c r="G70">
        <v>20</v>
      </c>
      <c r="H70" t="s">
        <v>47</v>
      </c>
      <c r="I70" t="s">
        <v>9153</v>
      </c>
      <c r="J70" t="s">
        <v>9154</v>
      </c>
      <c r="K70" t="s">
        <v>9155</v>
      </c>
      <c r="L70" t="s">
        <v>9156</v>
      </c>
      <c r="M70" t="s">
        <v>8573</v>
      </c>
      <c r="N70" t="s">
        <v>1225</v>
      </c>
      <c r="O70" t="s">
        <v>1222</v>
      </c>
      <c r="P70" t="s">
        <v>1190</v>
      </c>
      <c r="Q70" t="s">
        <v>1191</v>
      </c>
      <c r="R70" t="s">
        <v>24</v>
      </c>
      <c r="S70" t="s">
        <v>9157</v>
      </c>
      <c r="T70" t="s">
        <v>9158</v>
      </c>
    </row>
    <row r="71" spans="1:20" x14ac:dyDescent="0.25">
      <c r="A71" t="s">
        <v>854</v>
      </c>
      <c r="B71" t="s">
        <v>855</v>
      </c>
      <c r="C71">
        <v>100</v>
      </c>
      <c r="D71">
        <v>1</v>
      </c>
      <c r="E71" t="s">
        <v>9152</v>
      </c>
      <c r="F71">
        <v>215</v>
      </c>
      <c r="G71">
        <v>20</v>
      </c>
      <c r="H71" t="s">
        <v>47</v>
      </c>
      <c r="I71" t="s">
        <v>9153</v>
      </c>
      <c r="J71" t="s">
        <v>9154</v>
      </c>
      <c r="K71" t="s">
        <v>9155</v>
      </c>
      <c r="L71" t="s">
        <v>9156</v>
      </c>
      <c r="M71" t="s">
        <v>8573</v>
      </c>
      <c r="N71" t="s">
        <v>1225</v>
      </c>
      <c r="O71" t="s">
        <v>1222</v>
      </c>
      <c r="P71" t="s">
        <v>1190</v>
      </c>
      <c r="Q71" t="s">
        <v>1191</v>
      </c>
      <c r="R71" t="s">
        <v>24</v>
      </c>
      <c r="S71" t="s">
        <v>9157</v>
      </c>
      <c r="T71" t="s">
        <v>9158</v>
      </c>
    </row>
    <row r="72" spans="1:20" x14ac:dyDescent="0.25">
      <c r="A72" t="s">
        <v>150</v>
      </c>
      <c r="B72" t="s">
        <v>151</v>
      </c>
      <c r="C72">
        <v>65</v>
      </c>
      <c r="D72">
        <v>1</v>
      </c>
      <c r="E72" t="s">
        <v>9159</v>
      </c>
      <c r="F72">
        <v>230</v>
      </c>
      <c r="G72">
        <v>30</v>
      </c>
      <c r="H72" t="s">
        <v>47</v>
      </c>
      <c r="I72" t="s">
        <v>9160</v>
      </c>
      <c r="J72" t="s">
        <v>9161</v>
      </c>
      <c r="K72" t="s">
        <v>1230</v>
      </c>
      <c r="L72" t="s">
        <v>9162</v>
      </c>
      <c r="M72" t="s">
        <v>9163</v>
      </c>
      <c r="N72" t="s">
        <v>1225</v>
      </c>
      <c r="O72" t="s">
        <v>1189</v>
      </c>
      <c r="P72" t="s">
        <v>1190</v>
      </c>
      <c r="Q72" t="s">
        <v>1191</v>
      </c>
      <c r="R72" t="s">
        <v>24</v>
      </c>
      <c r="S72" t="s">
        <v>9164</v>
      </c>
      <c r="T72" t="s">
        <v>9163</v>
      </c>
    </row>
    <row r="73" spans="1:20" x14ac:dyDescent="0.25">
      <c r="A73" t="s">
        <v>38</v>
      </c>
      <c r="B73" t="s">
        <v>39</v>
      </c>
      <c r="C73">
        <v>65</v>
      </c>
      <c r="D73">
        <v>1</v>
      </c>
      <c r="E73" t="s">
        <v>9159</v>
      </c>
      <c r="F73">
        <v>230</v>
      </c>
      <c r="G73">
        <v>30</v>
      </c>
      <c r="H73" t="s">
        <v>47</v>
      </c>
      <c r="I73" t="s">
        <v>9160</v>
      </c>
      <c r="J73" t="s">
        <v>9161</v>
      </c>
      <c r="K73" t="s">
        <v>1230</v>
      </c>
      <c r="L73" t="s">
        <v>9162</v>
      </c>
      <c r="M73" t="s">
        <v>9163</v>
      </c>
      <c r="N73" t="s">
        <v>1225</v>
      </c>
      <c r="O73" t="s">
        <v>1189</v>
      </c>
      <c r="P73" t="s">
        <v>1190</v>
      </c>
      <c r="Q73" t="s">
        <v>1191</v>
      </c>
      <c r="R73" t="s">
        <v>24</v>
      </c>
      <c r="S73" t="s">
        <v>9164</v>
      </c>
      <c r="T73" t="s">
        <v>9163</v>
      </c>
    </row>
    <row r="74" spans="1:20" x14ac:dyDescent="0.25">
      <c r="A74" t="s">
        <v>46</v>
      </c>
      <c r="B74" t="s">
        <v>56</v>
      </c>
      <c r="C74">
        <v>100</v>
      </c>
      <c r="D74">
        <v>2</v>
      </c>
      <c r="E74" t="s">
        <v>9159</v>
      </c>
      <c r="F74">
        <v>230</v>
      </c>
      <c r="G74">
        <v>30</v>
      </c>
      <c r="H74" t="s">
        <v>47</v>
      </c>
      <c r="I74" t="s">
        <v>9160</v>
      </c>
      <c r="J74" t="s">
        <v>9161</v>
      </c>
      <c r="K74" t="s">
        <v>1230</v>
      </c>
      <c r="L74" t="s">
        <v>9162</v>
      </c>
      <c r="M74" t="s">
        <v>9163</v>
      </c>
      <c r="N74" t="s">
        <v>1225</v>
      </c>
      <c r="O74" t="s">
        <v>1189</v>
      </c>
      <c r="P74" t="s">
        <v>1190</v>
      </c>
      <c r="Q74" t="s">
        <v>1191</v>
      </c>
      <c r="R74" t="s">
        <v>24</v>
      </c>
      <c r="S74" t="s">
        <v>9164</v>
      </c>
      <c r="T74" t="s">
        <v>9163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9165</v>
      </c>
      <c r="F75">
        <v>120</v>
      </c>
      <c r="G75">
        <v>20</v>
      </c>
      <c r="H75" t="s">
        <v>47</v>
      </c>
      <c r="I75" t="s">
        <v>9166</v>
      </c>
      <c r="J75" t="s">
        <v>9167</v>
      </c>
      <c r="K75" t="s">
        <v>1228</v>
      </c>
      <c r="L75" t="s">
        <v>9168</v>
      </c>
      <c r="M75" t="s">
        <v>9169</v>
      </c>
      <c r="N75" t="s">
        <v>1225</v>
      </c>
      <c r="O75" t="s">
        <v>1222</v>
      </c>
      <c r="P75" t="s">
        <v>1190</v>
      </c>
      <c r="Q75" t="s">
        <v>1191</v>
      </c>
      <c r="R75" t="s">
        <v>24</v>
      </c>
      <c r="S75" t="s">
        <v>9170</v>
      </c>
      <c r="T75" t="s">
        <v>9171</v>
      </c>
    </row>
    <row r="76" spans="1:20" x14ac:dyDescent="0.25">
      <c r="A76" t="s">
        <v>46</v>
      </c>
      <c r="B76" t="s">
        <v>56</v>
      </c>
      <c r="C76">
        <v>100</v>
      </c>
      <c r="D76">
        <v>1</v>
      </c>
      <c r="E76" t="s">
        <v>9165</v>
      </c>
      <c r="F76">
        <v>120</v>
      </c>
      <c r="G76">
        <v>20</v>
      </c>
      <c r="H76" t="s">
        <v>47</v>
      </c>
      <c r="I76" t="s">
        <v>9166</v>
      </c>
      <c r="J76" t="s">
        <v>9167</v>
      </c>
      <c r="K76" t="s">
        <v>1228</v>
      </c>
      <c r="L76" t="s">
        <v>9168</v>
      </c>
      <c r="M76" t="s">
        <v>9169</v>
      </c>
      <c r="N76" t="s">
        <v>1225</v>
      </c>
      <c r="O76" t="s">
        <v>1222</v>
      </c>
      <c r="P76" t="s">
        <v>1190</v>
      </c>
      <c r="Q76" t="s">
        <v>1191</v>
      </c>
      <c r="R76" t="s">
        <v>24</v>
      </c>
      <c r="S76" t="s">
        <v>9170</v>
      </c>
      <c r="T76" t="s">
        <v>9171</v>
      </c>
    </row>
    <row r="77" spans="1:20" x14ac:dyDescent="0.25">
      <c r="A77" t="s">
        <v>152</v>
      </c>
      <c r="B77" t="s">
        <v>153</v>
      </c>
      <c r="C77">
        <v>65</v>
      </c>
      <c r="D77">
        <v>1</v>
      </c>
      <c r="E77" t="s">
        <v>9172</v>
      </c>
      <c r="F77">
        <v>120</v>
      </c>
      <c r="G77">
        <v>20</v>
      </c>
      <c r="H77" t="s">
        <v>47</v>
      </c>
      <c r="I77" t="s">
        <v>9173</v>
      </c>
      <c r="J77" t="s">
        <v>9174</v>
      </c>
      <c r="K77" t="s">
        <v>1301</v>
      </c>
      <c r="L77" t="s">
        <v>9175</v>
      </c>
      <c r="M77" t="s">
        <v>9176</v>
      </c>
      <c r="N77" t="s">
        <v>1225</v>
      </c>
      <c r="O77" t="s">
        <v>1222</v>
      </c>
      <c r="P77" t="s">
        <v>1190</v>
      </c>
      <c r="Q77" t="s">
        <v>1191</v>
      </c>
      <c r="R77" t="s">
        <v>24</v>
      </c>
      <c r="S77" t="s">
        <v>9177</v>
      </c>
      <c r="T77" t="s">
        <v>9178</v>
      </c>
    </row>
    <row r="78" spans="1:20" x14ac:dyDescent="0.25">
      <c r="A78" t="s">
        <v>110</v>
      </c>
      <c r="B78" t="s">
        <v>146</v>
      </c>
      <c r="C78">
        <v>100</v>
      </c>
      <c r="D78">
        <v>1</v>
      </c>
      <c r="E78" t="s">
        <v>9172</v>
      </c>
      <c r="F78">
        <v>120</v>
      </c>
      <c r="G78">
        <v>20</v>
      </c>
      <c r="H78" t="s">
        <v>47</v>
      </c>
      <c r="I78" t="s">
        <v>9173</v>
      </c>
      <c r="J78" t="s">
        <v>9174</v>
      </c>
      <c r="K78" t="s">
        <v>1301</v>
      </c>
      <c r="L78" t="s">
        <v>9175</v>
      </c>
      <c r="M78" t="s">
        <v>9176</v>
      </c>
      <c r="N78" t="s">
        <v>1225</v>
      </c>
      <c r="O78" t="s">
        <v>1222</v>
      </c>
      <c r="P78" t="s">
        <v>1190</v>
      </c>
      <c r="Q78" t="s">
        <v>1191</v>
      </c>
      <c r="R78" t="s">
        <v>24</v>
      </c>
      <c r="S78" t="s">
        <v>9177</v>
      </c>
      <c r="T78" t="s">
        <v>9178</v>
      </c>
    </row>
    <row r="79" spans="1:20" x14ac:dyDescent="0.25">
      <c r="A79" t="s">
        <v>30</v>
      </c>
      <c r="B79" t="s">
        <v>31</v>
      </c>
      <c r="C79">
        <v>33.333333333333336</v>
      </c>
      <c r="D79">
        <v>3</v>
      </c>
      <c r="E79" t="s">
        <v>9179</v>
      </c>
      <c r="F79">
        <v>105</v>
      </c>
      <c r="G79">
        <v>0</v>
      </c>
      <c r="H79" t="s">
        <v>1162</v>
      </c>
      <c r="I79" t="s">
        <v>9180</v>
      </c>
      <c r="J79" t="s">
        <v>335</v>
      </c>
      <c r="K79" t="s">
        <v>23</v>
      </c>
      <c r="L79" t="s">
        <v>24</v>
      </c>
      <c r="M79" t="s">
        <v>9181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9182</v>
      </c>
      <c r="T79" t="s">
        <v>9181</v>
      </c>
    </row>
    <row r="80" spans="1:20" x14ac:dyDescent="0.25">
      <c r="A80" t="s">
        <v>3728</v>
      </c>
      <c r="B80" t="s">
        <v>3729</v>
      </c>
      <c r="C80">
        <v>100</v>
      </c>
      <c r="D80">
        <v>1</v>
      </c>
      <c r="E80" t="s">
        <v>9183</v>
      </c>
      <c r="F80">
        <v>160</v>
      </c>
      <c r="G80">
        <v>30</v>
      </c>
      <c r="H80" t="s">
        <v>47</v>
      </c>
      <c r="I80" t="s">
        <v>9184</v>
      </c>
      <c r="J80" t="s">
        <v>9185</v>
      </c>
      <c r="K80" t="s">
        <v>1178</v>
      </c>
      <c r="L80" t="s">
        <v>9186</v>
      </c>
      <c r="M80" t="s">
        <v>9187</v>
      </c>
      <c r="N80" t="s">
        <v>1225</v>
      </c>
      <c r="O80" t="s">
        <v>1189</v>
      </c>
      <c r="P80" t="s">
        <v>1190</v>
      </c>
      <c r="Q80" t="s">
        <v>1191</v>
      </c>
      <c r="R80" t="s">
        <v>24</v>
      </c>
      <c r="S80" t="s">
        <v>9188</v>
      </c>
      <c r="T80" t="s">
        <v>9189</v>
      </c>
    </row>
    <row r="81" spans="1:20" x14ac:dyDescent="0.25">
      <c r="A81" t="s">
        <v>4323</v>
      </c>
      <c r="B81" t="s">
        <v>4324</v>
      </c>
      <c r="C81">
        <v>100</v>
      </c>
      <c r="D81">
        <v>1</v>
      </c>
      <c r="E81" t="s">
        <v>9183</v>
      </c>
      <c r="F81">
        <v>160</v>
      </c>
      <c r="G81">
        <v>30</v>
      </c>
      <c r="H81" t="s">
        <v>47</v>
      </c>
      <c r="I81" t="s">
        <v>9184</v>
      </c>
      <c r="J81" t="s">
        <v>9185</v>
      </c>
      <c r="K81" t="s">
        <v>1178</v>
      </c>
      <c r="L81" t="s">
        <v>9186</v>
      </c>
      <c r="M81" t="s">
        <v>9187</v>
      </c>
      <c r="N81" t="s">
        <v>1225</v>
      </c>
      <c r="O81" t="s">
        <v>1189</v>
      </c>
      <c r="P81" t="s">
        <v>1190</v>
      </c>
      <c r="Q81" t="s">
        <v>1191</v>
      </c>
      <c r="R81" t="s">
        <v>24</v>
      </c>
      <c r="S81" t="s">
        <v>9188</v>
      </c>
      <c r="T81" t="s">
        <v>9189</v>
      </c>
    </row>
    <row r="82" spans="1:20" x14ac:dyDescent="0.25">
      <c r="A82" t="s">
        <v>30</v>
      </c>
      <c r="B82" t="s">
        <v>31</v>
      </c>
      <c r="C82">
        <v>33.333333333333336</v>
      </c>
      <c r="D82">
        <v>3</v>
      </c>
      <c r="E82" t="s">
        <v>9190</v>
      </c>
      <c r="F82">
        <v>105</v>
      </c>
      <c r="G82">
        <v>0</v>
      </c>
      <c r="H82" t="s">
        <v>1162</v>
      </c>
      <c r="I82" t="s">
        <v>9191</v>
      </c>
      <c r="J82" t="s">
        <v>335</v>
      </c>
      <c r="K82" t="s">
        <v>23</v>
      </c>
      <c r="L82" t="s">
        <v>24</v>
      </c>
      <c r="M82" t="s">
        <v>9192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9193</v>
      </c>
      <c r="T82" t="s">
        <v>9192</v>
      </c>
    </row>
    <row r="83" spans="1:20" x14ac:dyDescent="0.25">
      <c r="A83" t="s">
        <v>186</v>
      </c>
      <c r="B83" t="s">
        <v>187</v>
      </c>
      <c r="C83">
        <v>65</v>
      </c>
      <c r="D83">
        <v>1</v>
      </c>
      <c r="E83" t="s">
        <v>9194</v>
      </c>
      <c r="F83">
        <v>120</v>
      </c>
      <c r="G83">
        <v>20</v>
      </c>
      <c r="H83" t="s">
        <v>47</v>
      </c>
      <c r="I83" t="s">
        <v>9195</v>
      </c>
      <c r="J83" t="s">
        <v>9196</v>
      </c>
      <c r="K83" t="s">
        <v>1426</v>
      </c>
      <c r="L83" t="s">
        <v>9197</v>
      </c>
      <c r="M83" t="s">
        <v>9198</v>
      </c>
      <c r="N83" t="s">
        <v>1225</v>
      </c>
      <c r="O83" t="s">
        <v>1222</v>
      </c>
      <c r="P83" t="s">
        <v>1190</v>
      </c>
      <c r="Q83" t="s">
        <v>1191</v>
      </c>
      <c r="R83" t="s">
        <v>24</v>
      </c>
      <c r="S83" t="s">
        <v>9199</v>
      </c>
      <c r="T83" t="s">
        <v>9192</v>
      </c>
    </row>
    <row r="84" spans="1:20" x14ac:dyDescent="0.25">
      <c r="A84" t="s">
        <v>46</v>
      </c>
      <c r="B84" t="s">
        <v>56</v>
      </c>
      <c r="C84">
        <v>100</v>
      </c>
      <c r="D84">
        <v>1</v>
      </c>
      <c r="E84" t="s">
        <v>9194</v>
      </c>
      <c r="F84">
        <v>120</v>
      </c>
      <c r="G84">
        <v>20</v>
      </c>
      <c r="H84" t="s">
        <v>47</v>
      </c>
      <c r="I84" t="s">
        <v>9195</v>
      </c>
      <c r="J84" t="s">
        <v>9196</v>
      </c>
      <c r="K84" t="s">
        <v>1426</v>
      </c>
      <c r="L84" t="s">
        <v>9197</v>
      </c>
      <c r="M84" t="s">
        <v>9198</v>
      </c>
      <c r="N84" t="s">
        <v>1225</v>
      </c>
      <c r="O84" t="s">
        <v>1222</v>
      </c>
      <c r="P84" t="s">
        <v>1190</v>
      </c>
      <c r="Q84" t="s">
        <v>1191</v>
      </c>
      <c r="R84" t="s">
        <v>24</v>
      </c>
      <c r="S84" t="s">
        <v>9199</v>
      </c>
      <c r="T84" t="s">
        <v>9192</v>
      </c>
    </row>
    <row r="85" spans="1:20" x14ac:dyDescent="0.25">
      <c r="A85" t="s">
        <v>186</v>
      </c>
      <c r="B85" t="s">
        <v>187</v>
      </c>
      <c r="C85">
        <v>65</v>
      </c>
      <c r="D85">
        <v>1</v>
      </c>
      <c r="E85" t="s">
        <v>9200</v>
      </c>
      <c r="F85">
        <v>120</v>
      </c>
      <c r="G85">
        <v>20</v>
      </c>
      <c r="H85" t="s">
        <v>47</v>
      </c>
      <c r="I85" t="s">
        <v>9201</v>
      </c>
      <c r="J85" t="s">
        <v>9202</v>
      </c>
      <c r="K85" t="s">
        <v>4981</v>
      </c>
      <c r="L85" t="s">
        <v>9203</v>
      </c>
      <c r="M85" t="s">
        <v>9204</v>
      </c>
      <c r="N85" t="s">
        <v>1225</v>
      </c>
      <c r="O85" t="s">
        <v>1222</v>
      </c>
      <c r="P85" t="s">
        <v>1190</v>
      </c>
      <c r="Q85" t="s">
        <v>1191</v>
      </c>
      <c r="R85" t="s">
        <v>24</v>
      </c>
      <c r="S85" t="s">
        <v>9205</v>
      </c>
      <c r="T85" t="s">
        <v>9206</v>
      </c>
    </row>
    <row r="86" spans="1:20" x14ac:dyDescent="0.25">
      <c r="A86" t="s">
        <v>110</v>
      </c>
      <c r="B86" t="s">
        <v>146</v>
      </c>
      <c r="C86">
        <v>100</v>
      </c>
      <c r="D86">
        <v>1</v>
      </c>
      <c r="E86" t="s">
        <v>9200</v>
      </c>
      <c r="F86">
        <v>120</v>
      </c>
      <c r="G86">
        <v>20</v>
      </c>
      <c r="H86" t="s">
        <v>47</v>
      </c>
      <c r="I86" t="s">
        <v>9201</v>
      </c>
      <c r="J86" t="s">
        <v>9202</v>
      </c>
      <c r="K86" t="s">
        <v>4981</v>
      </c>
      <c r="L86" t="s">
        <v>9203</v>
      </c>
      <c r="M86" t="s">
        <v>9204</v>
      </c>
      <c r="N86" t="s">
        <v>1225</v>
      </c>
      <c r="O86" t="s">
        <v>1222</v>
      </c>
      <c r="P86" t="s">
        <v>1190</v>
      </c>
      <c r="Q86" t="s">
        <v>1191</v>
      </c>
      <c r="R86" t="s">
        <v>24</v>
      </c>
      <c r="S86" t="s">
        <v>9205</v>
      </c>
      <c r="T86" t="s">
        <v>9206</v>
      </c>
    </row>
    <row r="87" spans="1:20" x14ac:dyDescent="0.25">
      <c r="A87" t="s">
        <v>186</v>
      </c>
      <c r="B87" t="s">
        <v>187</v>
      </c>
      <c r="C87">
        <v>65</v>
      </c>
      <c r="D87">
        <v>1</v>
      </c>
      <c r="E87" t="s">
        <v>9207</v>
      </c>
      <c r="F87">
        <v>130</v>
      </c>
      <c r="G87">
        <v>30</v>
      </c>
      <c r="H87" t="s">
        <v>47</v>
      </c>
      <c r="I87" t="s">
        <v>9208</v>
      </c>
      <c r="J87" t="s">
        <v>9209</v>
      </c>
      <c r="K87" t="s">
        <v>5586</v>
      </c>
      <c r="L87" t="s">
        <v>9210</v>
      </c>
      <c r="M87" t="s">
        <v>9211</v>
      </c>
      <c r="N87" t="s">
        <v>1225</v>
      </c>
      <c r="O87" t="s">
        <v>1189</v>
      </c>
      <c r="P87" t="s">
        <v>1190</v>
      </c>
      <c r="Q87" t="s">
        <v>1191</v>
      </c>
      <c r="R87" t="s">
        <v>24</v>
      </c>
      <c r="S87" t="s">
        <v>9212</v>
      </c>
      <c r="T87" t="s">
        <v>9213</v>
      </c>
    </row>
    <row r="88" spans="1:20" x14ac:dyDescent="0.25">
      <c r="A88" t="s">
        <v>46</v>
      </c>
      <c r="B88" t="s">
        <v>56</v>
      </c>
      <c r="C88">
        <v>100</v>
      </c>
      <c r="D88">
        <v>1</v>
      </c>
      <c r="E88" t="s">
        <v>9207</v>
      </c>
      <c r="F88">
        <v>130</v>
      </c>
      <c r="G88">
        <v>30</v>
      </c>
      <c r="H88" t="s">
        <v>47</v>
      </c>
      <c r="I88" t="s">
        <v>9208</v>
      </c>
      <c r="J88" t="s">
        <v>9209</v>
      </c>
      <c r="K88" t="s">
        <v>5586</v>
      </c>
      <c r="L88" t="s">
        <v>9210</v>
      </c>
      <c r="M88" t="s">
        <v>9211</v>
      </c>
      <c r="N88" t="s">
        <v>1225</v>
      </c>
      <c r="O88" t="s">
        <v>1189</v>
      </c>
      <c r="P88" t="s">
        <v>1190</v>
      </c>
      <c r="Q88" t="s">
        <v>1191</v>
      </c>
      <c r="R88" t="s">
        <v>24</v>
      </c>
      <c r="S88" t="s">
        <v>9212</v>
      </c>
      <c r="T88" t="s">
        <v>9213</v>
      </c>
    </row>
    <row r="89" spans="1:20" x14ac:dyDescent="0.25">
      <c r="A89" t="s">
        <v>186</v>
      </c>
      <c r="B89" t="s">
        <v>187</v>
      </c>
      <c r="C89">
        <v>65</v>
      </c>
      <c r="D89">
        <v>2</v>
      </c>
      <c r="E89" t="s">
        <v>9214</v>
      </c>
      <c r="F89">
        <v>230</v>
      </c>
      <c r="G89">
        <v>30</v>
      </c>
      <c r="H89" t="s">
        <v>47</v>
      </c>
      <c r="I89" t="s">
        <v>9215</v>
      </c>
      <c r="J89" t="s">
        <v>9216</v>
      </c>
      <c r="K89" t="s">
        <v>9217</v>
      </c>
      <c r="L89" t="s">
        <v>9218</v>
      </c>
      <c r="M89" t="s">
        <v>9219</v>
      </c>
      <c r="N89" t="s">
        <v>1225</v>
      </c>
      <c r="O89" t="s">
        <v>1189</v>
      </c>
      <c r="P89" t="s">
        <v>1190</v>
      </c>
      <c r="Q89" t="s">
        <v>1191</v>
      </c>
      <c r="R89" t="s">
        <v>24</v>
      </c>
      <c r="S89" t="s">
        <v>9220</v>
      </c>
      <c r="T89" t="s">
        <v>9219</v>
      </c>
    </row>
    <row r="90" spans="1:20" x14ac:dyDescent="0.25">
      <c r="A90" t="s">
        <v>46</v>
      </c>
      <c r="B90" t="s">
        <v>56</v>
      </c>
      <c r="C90">
        <v>100</v>
      </c>
      <c r="D90">
        <v>2</v>
      </c>
      <c r="E90" t="s">
        <v>9214</v>
      </c>
      <c r="F90">
        <v>230</v>
      </c>
      <c r="G90">
        <v>30</v>
      </c>
      <c r="H90" t="s">
        <v>47</v>
      </c>
      <c r="I90" t="s">
        <v>9215</v>
      </c>
      <c r="J90" t="s">
        <v>9216</v>
      </c>
      <c r="K90" t="s">
        <v>9217</v>
      </c>
      <c r="L90" t="s">
        <v>9218</v>
      </c>
      <c r="M90" t="s">
        <v>9219</v>
      </c>
      <c r="N90" t="s">
        <v>1225</v>
      </c>
      <c r="O90" t="s">
        <v>1189</v>
      </c>
      <c r="P90" t="s">
        <v>1190</v>
      </c>
      <c r="Q90" t="s">
        <v>1191</v>
      </c>
      <c r="R90" t="s">
        <v>24</v>
      </c>
      <c r="S90" t="s">
        <v>9220</v>
      </c>
      <c r="T90" t="s">
        <v>9219</v>
      </c>
    </row>
    <row r="91" spans="1:20" x14ac:dyDescent="0.25">
      <c r="A91" t="s">
        <v>46</v>
      </c>
      <c r="B91" t="s">
        <v>56</v>
      </c>
      <c r="C91">
        <v>60</v>
      </c>
      <c r="D91">
        <v>1</v>
      </c>
      <c r="E91" t="s">
        <v>9221</v>
      </c>
      <c r="F91">
        <v>126</v>
      </c>
      <c r="G91">
        <v>6</v>
      </c>
      <c r="H91" t="s">
        <v>1162</v>
      </c>
      <c r="I91" t="s">
        <v>9222</v>
      </c>
      <c r="J91" t="s">
        <v>316</v>
      </c>
      <c r="K91" t="s">
        <v>23</v>
      </c>
      <c r="L91" t="s">
        <v>24</v>
      </c>
      <c r="M91" t="s">
        <v>9223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9224</v>
      </c>
      <c r="T91" t="s">
        <v>9223</v>
      </c>
    </row>
    <row r="92" spans="1:20" x14ac:dyDescent="0.25">
      <c r="A92" t="s">
        <v>3691</v>
      </c>
      <c r="B92" t="s">
        <v>3692</v>
      </c>
      <c r="C92">
        <v>60</v>
      </c>
      <c r="D92">
        <v>1</v>
      </c>
      <c r="E92" t="s">
        <v>9221</v>
      </c>
      <c r="F92">
        <v>126</v>
      </c>
      <c r="G92">
        <v>6</v>
      </c>
      <c r="H92" t="s">
        <v>1162</v>
      </c>
      <c r="I92" t="s">
        <v>9222</v>
      </c>
      <c r="J92" t="s">
        <v>316</v>
      </c>
      <c r="K92" t="s">
        <v>23</v>
      </c>
      <c r="L92" t="s">
        <v>24</v>
      </c>
      <c r="M92" t="s">
        <v>9223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9224</v>
      </c>
      <c r="T92" t="s">
        <v>9223</v>
      </c>
    </row>
    <row r="93" spans="1:20" x14ac:dyDescent="0.25">
      <c r="A93" t="s">
        <v>4323</v>
      </c>
      <c r="B93" t="s">
        <v>4324</v>
      </c>
      <c r="C93">
        <v>100</v>
      </c>
      <c r="D93">
        <v>2</v>
      </c>
      <c r="E93" t="s">
        <v>9225</v>
      </c>
      <c r="F93">
        <v>280</v>
      </c>
      <c r="G93">
        <v>20</v>
      </c>
      <c r="H93" t="s">
        <v>47</v>
      </c>
      <c r="I93" t="s">
        <v>9226</v>
      </c>
      <c r="J93" t="s">
        <v>9227</v>
      </c>
      <c r="K93" t="s">
        <v>4507</v>
      </c>
      <c r="L93" t="s">
        <v>9228</v>
      </c>
      <c r="M93" t="s">
        <v>9229</v>
      </c>
      <c r="N93" t="s">
        <v>1225</v>
      </c>
      <c r="O93" t="s">
        <v>1222</v>
      </c>
      <c r="P93" t="s">
        <v>1190</v>
      </c>
      <c r="Q93" t="s">
        <v>1191</v>
      </c>
      <c r="R93" t="s">
        <v>24</v>
      </c>
      <c r="S93" t="s">
        <v>9230</v>
      </c>
      <c r="T93" t="s">
        <v>9231</v>
      </c>
    </row>
    <row r="94" spans="1:20" x14ac:dyDescent="0.25">
      <c r="A94" t="s">
        <v>3728</v>
      </c>
      <c r="B94" t="s">
        <v>3729</v>
      </c>
      <c r="C94">
        <v>100</v>
      </c>
      <c r="D94">
        <v>2</v>
      </c>
      <c r="E94" t="s">
        <v>9225</v>
      </c>
      <c r="F94">
        <v>280</v>
      </c>
      <c r="G94">
        <v>20</v>
      </c>
      <c r="H94" t="s">
        <v>47</v>
      </c>
      <c r="I94" t="s">
        <v>9226</v>
      </c>
      <c r="J94" t="s">
        <v>9227</v>
      </c>
      <c r="K94" t="s">
        <v>4507</v>
      </c>
      <c r="L94" t="s">
        <v>9228</v>
      </c>
      <c r="M94" t="s">
        <v>9229</v>
      </c>
      <c r="N94" t="s">
        <v>1225</v>
      </c>
      <c r="O94" t="s">
        <v>1222</v>
      </c>
      <c r="P94" t="s">
        <v>1190</v>
      </c>
      <c r="Q94" t="s">
        <v>1191</v>
      </c>
      <c r="R94" t="s">
        <v>24</v>
      </c>
      <c r="S94" t="s">
        <v>9230</v>
      </c>
      <c r="T94" t="s">
        <v>9231</v>
      </c>
    </row>
    <row r="95" spans="1:20" x14ac:dyDescent="0.25">
      <c r="A95" t="s">
        <v>30</v>
      </c>
      <c r="B95" t="s">
        <v>31</v>
      </c>
      <c r="C95">
        <v>33.333333333333336</v>
      </c>
      <c r="D95">
        <v>6</v>
      </c>
      <c r="E95" t="s">
        <v>9232</v>
      </c>
      <c r="F95">
        <v>210</v>
      </c>
      <c r="G95">
        <v>0</v>
      </c>
      <c r="H95" t="s">
        <v>1162</v>
      </c>
      <c r="I95" t="s">
        <v>9233</v>
      </c>
      <c r="J95" t="s">
        <v>1207</v>
      </c>
      <c r="K95" t="s">
        <v>23</v>
      </c>
      <c r="L95" t="s">
        <v>24</v>
      </c>
      <c r="M95" t="s">
        <v>9234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9235</v>
      </c>
      <c r="T95" t="s">
        <v>9234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9236</v>
      </c>
      <c r="F96">
        <v>183</v>
      </c>
      <c r="G96">
        <v>35</v>
      </c>
      <c r="H96" t="s">
        <v>22</v>
      </c>
      <c r="I96" t="s">
        <v>9237</v>
      </c>
      <c r="J96" t="s">
        <v>9238</v>
      </c>
      <c r="K96" t="s">
        <v>562</v>
      </c>
      <c r="L96" t="s">
        <v>4828</v>
      </c>
      <c r="M96" t="s">
        <v>9239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9240</v>
      </c>
      <c r="T96" t="s">
        <v>9239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9236</v>
      </c>
      <c r="F97">
        <v>183</v>
      </c>
      <c r="G97">
        <v>35</v>
      </c>
      <c r="H97" t="s">
        <v>22</v>
      </c>
      <c r="I97" t="s">
        <v>9237</v>
      </c>
      <c r="J97" t="s">
        <v>9238</v>
      </c>
      <c r="K97" t="s">
        <v>562</v>
      </c>
      <c r="L97" t="s">
        <v>4828</v>
      </c>
      <c r="M97" t="s">
        <v>9239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9240</v>
      </c>
      <c r="T97" t="s">
        <v>9239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9236</v>
      </c>
      <c r="F98">
        <v>183</v>
      </c>
      <c r="G98">
        <v>35</v>
      </c>
      <c r="H98" t="s">
        <v>22</v>
      </c>
      <c r="I98" t="s">
        <v>9237</v>
      </c>
      <c r="J98" t="s">
        <v>9238</v>
      </c>
      <c r="K98" t="s">
        <v>562</v>
      </c>
      <c r="L98" t="s">
        <v>4828</v>
      </c>
      <c r="M98" t="s">
        <v>9239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9240</v>
      </c>
      <c r="T98" t="s">
        <v>9239</v>
      </c>
    </row>
    <row r="99" spans="1:20" x14ac:dyDescent="0.25">
      <c r="A99" t="s">
        <v>3728</v>
      </c>
      <c r="B99" t="s">
        <v>3729</v>
      </c>
      <c r="C99">
        <v>100</v>
      </c>
      <c r="D99">
        <v>1</v>
      </c>
      <c r="E99" t="s">
        <v>9241</v>
      </c>
      <c r="F99">
        <v>160</v>
      </c>
      <c r="G99">
        <v>30</v>
      </c>
      <c r="H99" t="s">
        <v>47</v>
      </c>
      <c r="I99" t="s">
        <v>6857</v>
      </c>
      <c r="J99" t="s">
        <v>6858</v>
      </c>
      <c r="K99" t="s">
        <v>2841</v>
      </c>
      <c r="L99" t="s">
        <v>6859</v>
      </c>
      <c r="M99" t="s">
        <v>9239</v>
      </c>
      <c r="N99" t="s">
        <v>1225</v>
      </c>
      <c r="O99" t="s">
        <v>1189</v>
      </c>
      <c r="P99" t="s">
        <v>1190</v>
      </c>
      <c r="Q99" t="s">
        <v>1191</v>
      </c>
      <c r="R99" t="s">
        <v>24</v>
      </c>
      <c r="S99" t="s">
        <v>9242</v>
      </c>
      <c r="T99" t="s">
        <v>9239</v>
      </c>
    </row>
    <row r="100" spans="1:20" x14ac:dyDescent="0.25">
      <c r="A100" t="s">
        <v>854</v>
      </c>
      <c r="B100" t="s">
        <v>855</v>
      </c>
      <c r="C100">
        <v>100</v>
      </c>
      <c r="D100">
        <v>1</v>
      </c>
      <c r="E100" t="s">
        <v>9241</v>
      </c>
      <c r="F100">
        <v>160</v>
      </c>
      <c r="G100">
        <v>30</v>
      </c>
      <c r="H100" t="s">
        <v>47</v>
      </c>
      <c r="I100" t="s">
        <v>6857</v>
      </c>
      <c r="J100" t="s">
        <v>6858</v>
      </c>
      <c r="K100" t="s">
        <v>2841</v>
      </c>
      <c r="L100" t="s">
        <v>6859</v>
      </c>
      <c r="M100" t="s">
        <v>9239</v>
      </c>
      <c r="N100" t="s">
        <v>1225</v>
      </c>
      <c r="O100" t="s">
        <v>1189</v>
      </c>
      <c r="P100" t="s">
        <v>1190</v>
      </c>
      <c r="Q100" t="s">
        <v>1191</v>
      </c>
      <c r="R100" t="s">
        <v>24</v>
      </c>
      <c r="S100" t="s">
        <v>9242</v>
      </c>
      <c r="T100" t="s">
        <v>9239</v>
      </c>
    </row>
    <row r="101" spans="1:20" x14ac:dyDescent="0.25">
      <c r="A101" t="s">
        <v>30</v>
      </c>
      <c r="B101" t="s">
        <v>31</v>
      </c>
      <c r="C101">
        <v>33.333333333333336</v>
      </c>
      <c r="D101">
        <v>3</v>
      </c>
      <c r="E101" t="s">
        <v>9243</v>
      </c>
      <c r="F101">
        <v>121</v>
      </c>
      <c r="G101">
        <v>16</v>
      </c>
      <c r="H101" t="s">
        <v>1162</v>
      </c>
      <c r="I101" t="s">
        <v>9244</v>
      </c>
      <c r="J101" t="s">
        <v>359</v>
      </c>
      <c r="K101" t="s">
        <v>23</v>
      </c>
      <c r="L101" t="s">
        <v>24</v>
      </c>
      <c r="M101" t="s">
        <v>9245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9246</v>
      </c>
      <c r="T101" t="s">
        <v>9245</v>
      </c>
    </row>
    <row r="102" spans="1:20" x14ac:dyDescent="0.25">
      <c r="A102" t="s">
        <v>46</v>
      </c>
      <c r="B102" t="s">
        <v>56</v>
      </c>
      <c r="C102">
        <v>80</v>
      </c>
      <c r="D102">
        <v>1</v>
      </c>
      <c r="E102" t="s">
        <v>9247</v>
      </c>
      <c r="F102">
        <v>83</v>
      </c>
      <c r="G102">
        <v>3</v>
      </c>
      <c r="H102" t="s">
        <v>47</v>
      </c>
      <c r="I102" t="s">
        <v>9248</v>
      </c>
      <c r="J102" t="s">
        <v>9249</v>
      </c>
      <c r="K102" t="s">
        <v>9250</v>
      </c>
      <c r="L102" t="s">
        <v>1280</v>
      </c>
      <c r="M102" t="s">
        <v>9251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9252</v>
      </c>
      <c r="T102" t="s">
        <v>9253</v>
      </c>
    </row>
    <row r="103" spans="1:20" x14ac:dyDescent="0.25">
      <c r="A103" t="s">
        <v>152</v>
      </c>
      <c r="B103" t="s">
        <v>153</v>
      </c>
      <c r="C103">
        <v>65</v>
      </c>
      <c r="D103">
        <v>1</v>
      </c>
      <c r="E103" t="s">
        <v>9254</v>
      </c>
      <c r="F103">
        <v>120</v>
      </c>
      <c r="G103">
        <v>0</v>
      </c>
      <c r="H103" t="s">
        <v>47</v>
      </c>
      <c r="I103" t="s">
        <v>9255</v>
      </c>
      <c r="J103" t="s">
        <v>9256</v>
      </c>
      <c r="K103" t="s">
        <v>9257</v>
      </c>
      <c r="L103" t="s">
        <v>9258</v>
      </c>
      <c r="M103" t="s">
        <v>9259</v>
      </c>
      <c r="N103" t="s">
        <v>1225</v>
      </c>
      <c r="O103" t="s">
        <v>1222</v>
      </c>
      <c r="P103" t="s">
        <v>1190</v>
      </c>
      <c r="Q103" t="s">
        <v>1191</v>
      </c>
      <c r="R103" t="s">
        <v>24</v>
      </c>
      <c r="S103" t="s">
        <v>9260</v>
      </c>
      <c r="T103" t="s">
        <v>9253</v>
      </c>
    </row>
    <row r="104" spans="1:20" x14ac:dyDescent="0.25">
      <c r="A104" t="s">
        <v>46</v>
      </c>
      <c r="B104" t="s">
        <v>56</v>
      </c>
      <c r="C104">
        <v>100</v>
      </c>
      <c r="D104">
        <v>1</v>
      </c>
      <c r="E104" t="s">
        <v>9254</v>
      </c>
      <c r="F104">
        <v>120</v>
      </c>
      <c r="G104">
        <v>0</v>
      </c>
      <c r="H104" t="s">
        <v>47</v>
      </c>
      <c r="I104" t="s">
        <v>9255</v>
      </c>
      <c r="J104" t="s">
        <v>9256</v>
      </c>
      <c r="K104" t="s">
        <v>9257</v>
      </c>
      <c r="L104" t="s">
        <v>9258</v>
      </c>
      <c r="M104" t="s">
        <v>9259</v>
      </c>
      <c r="N104" t="s">
        <v>1225</v>
      </c>
      <c r="O104" t="s">
        <v>1222</v>
      </c>
      <c r="P104" t="s">
        <v>1190</v>
      </c>
      <c r="Q104" t="s">
        <v>1191</v>
      </c>
      <c r="R104" t="s">
        <v>24</v>
      </c>
      <c r="S104" t="s">
        <v>9260</v>
      </c>
      <c r="T104" t="s">
        <v>9253</v>
      </c>
    </row>
    <row r="105" spans="1:20" x14ac:dyDescent="0.25">
      <c r="A105" t="s">
        <v>3691</v>
      </c>
      <c r="B105" t="s">
        <v>3692</v>
      </c>
      <c r="C105">
        <v>100</v>
      </c>
      <c r="D105">
        <v>3</v>
      </c>
      <c r="E105" t="s">
        <v>9261</v>
      </c>
      <c r="F105">
        <v>165</v>
      </c>
      <c r="G105">
        <v>0</v>
      </c>
      <c r="H105" t="s">
        <v>1162</v>
      </c>
      <c r="I105" t="s">
        <v>9262</v>
      </c>
      <c r="J105" t="s">
        <v>65</v>
      </c>
      <c r="K105" t="s">
        <v>23</v>
      </c>
      <c r="L105" t="s">
        <v>24</v>
      </c>
      <c r="M105" t="s">
        <v>9263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9264</v>
      </c>
      <c r="T105" t="s">
        <v>9263</v>
      </c>
    </row>
    <row r="106" spans="1:20" x14ac:dyDescent="0.25">
      <c r="A106" t="s">
        <v>30</v>
      </c>
      <c r="B106" t="s">
        <v>31</v>
      </c>
      <c r="C106">
        <v>33.333333333333336</v>
      </c>
      <c r="D106">
        <v>3</v>
      </c>
      <c r="E106" t="s">
        <v>9265</v>
      </c>
      <c r="F106">
        <v>150</v>
      </c>
      <c r="G106">
        <v>45</v>
      </c>
      <c r="H106" t="s">
        <v>1162</v>
      </c>
      <c r="I106" t="s">
        <v>9266</v>
      </c>
      <c r="J106" t="s">
        <v>334</v>
      </c>
      <c r="K106" t="s">
        <v>23</v>
      </c>
      <c r="L106" t="s">
        <v>24</v>
      </c>
      <c r="M106" t="s">
        <v>9267</v>
      </c>
      <c r="N106" t="s">
        <v>23</v>
      </c>
      <c r="O106" t="s">
        <v>32</v>
      </c>
      <c r="P106" t="s">
        <v>26</v>
      </c>
      <c r="Q106" t="s">
        <v>33</v>
      </c>
      <c r="R106" t="s">
        <v>24</v>
      </c>
      <c r="S106" t="s">
        <v>9268</v>
      </c>
      <c r="T106" t="s">
        <v>9267</v>
      </c>
    </row>
    <row r="107" spans="1:20" x14ac:dyDescent="0.25">
      <c r="A107" t="s">
        <v>3728</v>
      </c>
      <c r="B107" t="s">
        <v>3729</v>
      </c>
      <c r="C107">
        <v>100</v>
      </c>
      <c r="D107">
        <v>1</v>
      </c>
      <c r="E107" t="s">
        <v>9269</v>
      </c>
      <c r="F107">
        <v>150</v>
      </c>
      <c r="G107">
        <v>20</v>
      </c>
      <c r="H107" t="s">
        <v>47</v>
      </c>
      <c r="I107" t="s">
        <v>4641</v>
      </c>
      <c r="J107" t="s">
        <v>4642</v>
      </c>
      <c r="K107" t="s">
        <v>1180</v>
      </c>
      <c r="L107" t="s">
        <v>4643</v>
      </c>
      <c r="M107" t="s">
        <v>9270</v>
      </c>
      <c r="N107" t="s">
        <v>1225</v>
      </c>
      <c r="O107" t="s">
        <v>1222</v>
      </c>
      <c r="P107" t="s">
        <v>1190</v>
      </c>
      <c r="Q107" t="s">
        <v>1191</v>
      </c>
      <c r="R107" t="s">
        <v>24</v>
      </c>
      <c r="S107" t="s">
        <v>9271</v>
      </c>
      <c r="T107" t="s">
        <v>9272</v>
      </c>
    </row>
    <row r="108" spans="1:20" x14ac:dyDescent="0.25">
      <c r="A108" t="s">
        <v>854</v>
      </c>
      <c r="B108" t="s">
        <v>855</v>
      </c>
      <c r="C108">
        <v>100</v>
      </c>
      <c r="D108">
        <v>1</v>
      </c>
      <c r="E108" t="s">
        <v>9269</v>
      </c>
      <c r="F108">
        <v>150</v>
      </c>
      <c r="G108">
        <v>20</v>
      </c>
      <c r="H108" t="s">
        <v>47</v>
      </c>
      <c r="I108" t="s">
        <v>4641</v>
      </c>
      <c r="J108" t="s">
        <v>4642</v>
      </c>
      <c r="K108" t="s">
        <v>1180</v>
      </c>
      <c r="L108" t="s">
        <v>4643</v>
      </c>
      <c r="M108" t="s">
        <v>9270</v>
      </c>
      <c r="N108" t="s">
        <v>1225</v>
      </c>
      <c r="O108" t="s">
        <v>1222</v>
      </c>
      <c r="P108" t="s">
        <v>1190</v>
      </c>
      <c r="Q108" t="s">
        <v>1191</v>
      </c>
      <c r="R108" t="s">
        <v>24</v>
      </c>
      <c r="S108" t="s">
        <v>9271</v>
      </c>
      <c r="T108" t="s">
        <v>9272</v>
      </c>
    </row>
    <row r="109" spans="1:20" x14ac:dyDescent="0.25">
      <c r="A109" t="s">
        <v>3728</v>
      </c>
      <c r="B109" t="s">
        <v>3729</v>
      </c>
      <c r="C109">
        <v>100</v>
      </c>
      <c r="D109">
        <v>1</v>
      </c>
      <c r="E109" t="s">
        <v>9273</v>
      </c>
      <c r="F109">
        <v>225</v>
      </c>
      <c r="G109">
        <v>30</v>
      </c>
      <c r="H109" t="s">
        <v>47</v>
      </c>
      <c r="I109" t="s">
        <v>4319</v>
      </c>
      <c r="J109" t="s">
        <v>4320</v>
      </c>
      <c r="K109" t="s">
        <v>1441</v>
      </c>
      <c r="L109" t="s">
        <v>4321</v>
      </c>
      <c r="M109" t="s">
        <v>9274</v>
      </c>
      <c r="N109" t="s">
        <v>1225</v>
      </c>
      <c r="O109" t="s">
        <v>1189</v>
      </c>
      <c r="P109" t="s">
        <v>1190</v>
      </c>
      <c r="Q109" t="s">
        <v>1191</v>
      </c>
      <c r="R109" t="s">
        <v>24</v>
      </c>
      <c r="S109" t="s">
        <v>9275</v>
      </c>
      <c r="T109" t="s">
        <v>9274</v>
      </c>
    </row>
    <row r="110" spans="1:20" x14ac:dyDescent="0.25">
      <c r="A110" t="s">
        <v>852</v>
      </c>
      <c r="B110" t="s">
        <v>853</v>
      </c>
      <c r="C110">
        <v>100</v>
      </c>
      <c r="D110">
        <v>1</v>
      </c>
      <c r="E110" t="s">
        <v>9273</v>
      </c>
      <c r="F110">
        <v>225</v>
      </c>
      <c r="G110">
        <v>30</v>
      </c>
      <c r="H110" t="s">
        <v>47</v>
      </c>
      <c r="I110" t="s">
        <v>4319</v>
      </c>
      <c r="J110" t="s">
        <v>4320</v>
      </c>
      <c r="K110" t="s">
        <v>1441</v>
      </c>
      <c r="L110" t="s">
        <v>4321</v>
      </c>
      <c r="M110" t="s">
        <v>9274</v>
      </c>
      <c r="N110" t="s">
        <v>1225</v>
      </c>
      <c r="O110" t="s">
        <v>1189</v>
      </c>
      <c r="P110" t="s">
        <v>1190</v>
      </c>
      <c r="Q110" t="s">
        <v>1191</v>
      </c>
      <c r="R110" t="s">
        <v>24</v>
      </c>
      <c r="S110" t="s">
        <v>9275</v>
      </c>
      <c r="T110" t="s">
        <v>9274</v>
      </c>
    </row>
    <row r="111" spans="1:20" x14ac:dyDescent="0.25">
      <c r="A111" t="s">
        <v>3771</v>
      </c>
      <c r="B111" t="s">
        <v>3772</v>
      </c>
      <c r="C111">
        <v>100</v>
      </c>
      <c r="D111">
        <v>1</v>
      </c>
      <c r="E111" t="s">
        <v>9273</v>
      </c>
      <c r="F111">
        <v>225</v>
      </c>
      <c r="G111">
        <v>30</v>
      </c>
      <c r="H111" t="s">
        <v>47</v>
      </c>
      <c r="I111" t="s">
        <v>4319</v>
      </c>
      <c r="J111" t="s">
        <v>4320</v>
      </c>
      <c r="K111" t="s">
        <v>1441</v>
      </c>
      <c r="L111" t="s">
        <v>4321</v>
      </c>
      <c r="M111" t="s">
        <v>9274</v>
      </c>
      <c r="N111" t="s">
        <v>1225</v>
      </c>
      <c r="O111" t="s">
        <v>1189</v>
      </c>
      <c r="P111" t="s">
        <v>1190</v>
      </c>
      <c r="Q111" t="s">
        <v>1191</v>
      </c>
      <c r="R111" t="s">
        <v>24</v>
      </c>
      <c r="S111" t="s">
        <v>9275</v>
      </c>
      <c r="T111" t="s">
        <v>9274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9276</v>
      </c>
      <c r="F112">
        <v>220</v>
      </c>
      <c r="G112">
        <v>20</v>
      </c>
      <c r="H112" t="s">
        <v>47</v>
      </c>
      <c r="I112" t="s">
        <v>9277</v>
      </c>
      <c r="J112" t="s">
        <v>9278</v>
      </c>
      <c r="K112" t="s">
        <v>1299</v>
      </c>
      <c r="L112" t="s">
        <v>9279</v>
      </c>
      <c r="M112" t="s">
        <v>9280</v>
      </c>
      <c r="N112" t="s">
        <v>1225</v>
      </c>
      <c r="O112" t="s">
        <v>1222</v>
      </c>
      <c r="P112" t="s">
        <v>1190</v>
      </c>
      <c r="Q112" t="s">
        <v>1191</v>
      </c>
      <c r="R112" t="s">
        <v>24</v>
      </c>
      <c r="S112" t="s">
        <v>9281</v>
      </c>
      <c r="T112" t="s">
        <v>9282</v>
      </c>
    </row>
    <row r="113" spans="1:20" x14ac:dyDescent="0.25">
      <c r="A113" t="s">
        <v>186</v>
      </c>
      <c r="B113" t="s">
        <v>187</v>
      </c>
      <c r="C113">
        <v>65</v>
      </c>
      <c r="D113">
        <v>1</v>
      </c>
      <c r="E113" t="s">
        <v>9276</v>
      </c>
      <c r="F113">
        <v>220</v>
      </c>
      <c r="G113">
        <v>20</v>
      </c>
      <c r="H113" t="s">
        <v>47</v>
      </c>
      <c r="I113" t="s">
        <v>9277</v>
      </c>
      <c r="J113" t="s">
        <v>9278</v>
      </c>
      <c r="K113" t="s">
        <v>1299</v>
      </c>
      <c r="L113" t="s">
        <v>9279</v>
      </c>
      <c r="M113" t="s">
        <v>9280</v>
      </c>
      <c r="N113" t="s">
        <v>1225</v>
      </c>
      <c r="O113" t="s">
        <v>1222</v>
      </c>
      <c r="P113" t="s">
        <v>1190</v>
      </c>
      <c r="Q113" t="s">
        <v>1191</v>
      </c>
      <c r="R113" t="s">
        <v>24</v>
      </c>
      <c r="S113" t="s">
        <v>9281</v>
      </c>
      <c r="T113" t="s">
        <v>9282</v>
      </c>
    </row>
    <row r="114" spans="1:20" x14ac:dyDescent="0.25">
      <c r="A114" t="s">
        <v>254</v>
      </c>
      <c r="B114" t="s">
        <v>255</v>
      </c>
      <c r="C114">
        <v>100</v>
      </c>
      <c r="D114">
        <v>1</v>
      </c>
      <c r="E114" t="s">
        <v>9276</v>
      </c>
      <c r="F114">
        <v>220</v>
      </c>
      <c r="G114">
        <v>20</v>
      </c>
      <c r="H114" t="s">
        <v>47</v>
      </c>
      <c r="I114" t="s">
        <v>9277</v>
      </c>
      <c r="J114" t="s">
        <v>9278</v>
      </c>
      <c r="K114" t="s">
        <v>1299</v>
      </c>
      <c r="L114" t="s">
        <v>9279</v>
      </c>
      <c r="M114" t="s">
        <v>9280</v>
      </c>
      <c r="N114" t="s">
        <v>1225</v>
      </c>
      <c r="O114" t="s">
        <v>1222</v>
      </c>
      <c r="P114" t="s">
        <v>1190</v>
      </c>
      <c r="Q114" t="s">
        <v>1191</v>
      </c>
      <c r="R114" t="s">
        <v>24</v>
      </c>
      <c r="S114" t="s">
        <v>9281</v>
      </c>
      <c r="T114" t="s">
        <v>9282</v>
      </c>
    </row>
    <row r="115" spans="1:20" x14ac:dyDescent="0.25">
      <c r="A115" t="s">
        <v>139</v>
      </c>
      <c r="B115" t="s">
        <v>112</v>
      </c>
      <c r="C115">
        <v>100</v>
      </c>
      <c r="D115">
        <v>1</v>
      </c>
      <c r="E115" t="s">
        <v>9276</v>
      </c>
      <c r="F115">
        <v>220</v>
      </c>
      <c r="G115">
        <v>20</v>
      </c>
      <c r="H115" t="s">
        <v>47</v>
      </c>
      <c r="I115" t="s">
        <v>9277</v>
      </c>
      <c r="J115" t="s">
        <v>9278</v>
      </c>
      <c r="K115" t="s">
        <v>1299</v>
      </c>
      <c r="L115" t="s">
        <v>9279</v>
      </c>
      <c r="M115" t="s">
        <v>9280</v>
      </c>
      <c r="N115" t="s">
        <v>1225</v>
      </c>
      <c r="O115" t="s">
        <v>1222</v>
      </c>
      <c r="P115" t="s">
        <v>1190</v>
      </c>
      <c r="Q115" t="s">
        <v>1191</v>
      </c>
      <c r="R115" t="s">
        <v>24</v>
      </c>
      <c r="S115" t="s">
        <v>9281</v>
      </c>
      <c r="T115" t="s">
        <v>9282</v>
      </c>
    </row>
    <row r="116" spans="1:20" x14ac:dyDescent="0.25">
      <c r="A116" t="s">
        <v>3728</v>
      </c>
      <c r="B116" t="s">
        <v>3729</v>
      </c>
      <c r="C116">
        <v>100</v>
      </c>
      <c r="D116">
        <v>2</v>
      </c>
      <c r="E116" t="s">
        <v>9283</v>
      </c>
      <c r="F116">
        <v>280</v>
      </c>
      <c r="G116">
        <v>20</v>
      </c>
      <c r="H116" t="s">
        <v>47</v>
      </c>
      <c r="I116" t="s">
        <v>9284</v>
      </c>
      <c r="J116" t="s">
        <v>9285</v>
      </c>
      <c r="K116" t="s">
        <v>9286</v>
      </c>
      <c r="L116" t="s">
        <v>9287</v>
      </c>
      <c r="M116" t="s">
        <v>9288</v>
      </c>
      <c r="N116" t="s">
        <v>1225</v>
      </c>
      <c r="O116" t="s">
        <v>1222</v>
      </c>
      <c r="P116" t="s">
        <v>1190</v>
      </c>
      <c r="Q116" t="s">
        <v>1191</v>
      </c>
      <c r="R116" t="s">
        <v>24</v>
      </c>
      <c r="S116" t="s">
        <v>9289</v>
      </c>
      <c r="T116" t="s">
        <v>9290</v>
      </c>
    </row>
    <row r="117" spans="1:20" x14ac:dyDescent="0.25">
      <c r="A117" t="s">
        <v>254</v>
      </c>
      <c r="B117" t="s">
        <v>255</v>
      </c>
      <c r="C117">
        <v>100</v>
      </c>
      <c r="D117">
        <v>2</v>
      </c>
      <c r="E117" t="s">
        <v>9283</v>
      </c>
      <c r="F117">
        <v>280</v>
      </c>
      <c r="G117">
        <v>20</v>
      </c>
      <c r="H117" t="s">
        <v>47</v>
      </c>
      <c r="I117" t="s">
        <v>9284</v>
      </c>
      <c r="J117" t="s">
        <v>9285</v>
      </c>
      <c r="K117" t="s">
        <v>9286</v>
      </c>
      <c r="L117" t="s">
        <v>9287</v>
      </c>
      <c r="M117" t="s">
        <v>9288</v>
      </c>
      <c r="N117" t="s">
        <v>1225</v>
      </c>
      <c r="O117" t="s">
        <v>1222</v>
      </c>
      <c r="P117" t="s">
        <v>1190</v>
      </c>
      <c r="Q117" t="s">
        <v>1191</v>
      </c>
      <c r="R117" t="s">
        <v>24</v>
      </c>
      <c r="S117" t="s">
        <v>9289</v>
      </c>
      <c r="T117" t="s">
        <v>9290</v>
      </c>
    </row>
    <row r="118" spans="1:20" x14ac:dyDescent="0.25">
      <c r="A118" t="s">
        <v>46</v>
      </c>
      <c r="B118" t="s">
        <v>56</v>
      </c>
      <c r="C118">
        <v>60</v>
      </c>
      <c r="D118">
        <v>1</v>
      </c>
      <c r="E118" t="s">
        <v>9291</v>
      </c>
      <c r="F118">
        <v>149</v>
      </c>
      <c r="G118">
        <v>29</v>
      </c>
      <c r="H118" t="s">
        <v>1162</v>
      </c>
      <c r="I118" t="s">
        <v>9292</v>
      </c>
      <c r="J118" t="s">
        <v>344</v>
      </c>
      <c r="K118" t="s">
        <v>23</v>
      </c>
      <c r="L118" t="s">
        <v>24</v>
      </c>
      <c r="M118" t="s">
        <v>9293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9294</v>
      </c>
      <c r="T118" t="s">
        <v>9293</v>
      </c>
    </row>
    <row r="119" spans="1:20" x14ac:dyDescent="0.25">
      <c r="A119" t="s">
        <v>3691</v>
      </c>
      <c r="B119" t="s">
        <v>3692</v>
      </c>
      <c r="C119">
        <v>60</v>
      </c>
      <c r="D119">
        <v>1</v>
      </c>
      <c r="E119" t="s">
        <v>9291</v>
      </c>
      <c r="F119">
        <v>149</v>
      </c>
      <c r="G119">
        <v>29</v>
      </c>
      <c r="H119" t="s">
        <v>1162</v>
      </c>
      <c r="I119" t="s">
        <v>9292</v>
      </c>
      <c r="J119" t="s">
        <v>344</v>
      </c>
      <c r="K119" t="s">
        <v>23</v>
      </c>
      <c r="L119" t="s">
        <v>24</v>
      </c>
      <c r="M119" t="s">
        <v>9293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9294</v>
      </c>
      <c r="T119" t="s">
        <v>9293</v>
      </c>
    </row>
    <row r="120" spans="1:20" x14ac:dyDescent="0.25">
      <c r="A120" t="s">
        <v>186</v>
      </c>
      <c r="B120" t="s">
        <v>187</v>
      </c>
      <c r="C120">
        <v>65</v>
      </c>
      <c r="D120">
        <v>2</v>
      </c>
      <c r="E120" t="s">
        <v>9295</v>
      </c>
      <c r="F120">
        <v>230</v>
      </c>
      <c r="G120">
        <v>30</v>
      </c>
      <c r="H120" t="s">
        <v>47</v>
      </c>
      <c r="I120" t="s">
        <v>9296</v>
      </c>
      <c r="J120" t="s">
        <v>9297</v>
      </c>
      <c r="K120" t="s">
        <v>9298</v>
      </c>
      <c r="L120" t="s">
        <v>9299</v>
      </c>
      <c r="M120" t="s">
        <v>9300</v>
      </c>
      <c r="N120" t="s">
        <v>1225</v>
      </c>
      <c r="O120" t="s">
        <v>1189</v>
      </c>
      <c r="P120" t="s">
        <v>1190</v>
      </c>
      <c r="Q120" t="s">
        <v>1191</v>
      </c>
      <c r="R120" t="s">
        <v>24</v>
      </c>
      <c r="S120" t="s">
        <v>9301</v>
      </c>
      <c r="T120" t="s">
        <v>9300</v>
      </c>
    </row>
    <row r="121" spans="1:20" x14ac:dyDescent="0.25">
      <c r="A121" t="s">
        <v>46</v>
      </c>
      <c r="B121" t="s">
        <v>56</v>
      </c>
      <c r="C121">
        <v>100</v>
      </c>
      <c r="D121">
        <v>2</v>
      </c>
      <c r="E121" t="s">
        <v>9295</v>
      </c>
      <c r="F121">
        <v>230</v>
      </c>
      <c r="G121">
        <v>30</v>
      </c>
      <c r="H121" t="s">
        <v>47</v>
      </c>
      <c r="I121" t="s">
        <v>9296</v>
      </c>
      <c r="J121" t="s">
        <v>9297</v>
      </c>
      <c r="K121" t="s">
        <v>9298</v>
      </c>
      <c r="L121" t="s">
        <v>9299</v>
      </c>
      <c r="M121" t="s">
        <v>9300</v>
      </c>
      <c r="N121" t="s">
        <v>1225</v>
      </c>
      <c r="O121" t="s">
        <v>1189</v>
      </c>
      <c r="P121" t="s">
        <v>1190</v>
      </c>
      <c r="Q121" t="s">
        <v>1191</v>
      </c>
      <c r="R121" t="s">
        <v>24</v>
      </c>
      <c r="S121" t="s">
        <v>9301</v>
      </c>
      <c r="T121" t="s">
        <v>9300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9302</v>
      </c>
      <c r="F122">
        <v>230</v>
      </c>
      <c r="G122">
        <v>30</v>
      </c>
      <c r="H122" t="s">
        <v>47</v>
      </c>
      <c r="I122" t="s">
        <v>9303</v>
      </c>
      <c r="J122" t="s">
        <v>9304</v>
      </c>
      <c r="K122" t="s">
        <v>1230</v>
      </c>
      <c r="L122" t="s">
        <v>9305</v>
      </c>
      <c r="M122" t="s">
        <v>9306</v>
      </c>
      <c r="N122" t="s">
        <v>1225</v>
      </c>
      <c r="O122" t="s">
        <v>1189</v>
      </c>
      <c r="P122" t="s">
        <v>1190</v>
      </c>
      <c r="Q122" t="s">
        <v>1191</v>
      </c>
      <c r="R122" t="s">
        <v>24</v>
      </c>
      <c r="S122" t="s">
        <v>9307</v>
      </c>
      <c r="T122" t="s">
        <v>9306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9302</v>
      </c>
      <c r="F123">
        <v>230</v>
      </c>
      <c r="G123">
        <v>30</v>
      </c>
      <c r="H123" t="s">
        <v>47</v>
      </c>
      <c r="I123" t="s">
        <v>9303</v>
      </c>
      <c r="J123" t="s">
        <v>9304</v>
      </c>
      <c r="K123" t="s">
        <v>1230</v>
      </c>
      <c r="L123" t="s">
        <v>9305</v>
      </c>
      <c r="M123" t="s">
        <v>9306</v>
      </c>
      <c r="N123" t="s">
        <v>1225</v>
      </c>
      <c r="O123" t="s">
        <v>1189</v>
      </c>
      <c r="P123" t="s">
        <v>1190</v>
      </c>
      <c r="Q123" t="s">
        <v>1191</v>
      </c>
      <c r="R123" t="s">
        <v>24</v>
      </c>
      <c r="S123" t="s">
        <v>9307</v>
      </c>
      <c r="T123" t="s">
        <v>9306</v>
      </c>
    </row>
    <row r="124" spans="1:20" x14ac:dyDescent="0.25">
      <c r="A124" t="s">
        <v>139</v>
      </c>
      <c r="B124" t="s">
        <v>112</v>
      </c>
      <c r="C124">
        <v>100</v>
      </c>
      <c r="D124">
        <v>2</v>
      </c>
      <c r="E124" t="s">
        <v>9302</v>
      </c>
      <c r="F124">
        <v>230</v>
      </c>
      <c r="G124">
        <v>30</v>
      </c>
      <c r="H124" t="s">
        <v>47</v>
      </c>
      <c r="I124" t="s">
        <v>9303</v>
      </c>
      <c r="J124" t="s">
        <v>9304</v>
      </c>
      <c r="K124" t="s">
        <v>1230</v>
      </c>
      <c r="L124" t="s">
        <v>9305</v>
      </c>
      <c r="M124" t="s">
        <v>9306</v>
      </c>
      <c r="N124" t="s">
        <v>1225</v>
      </c>
      <c r="O124" t="s">
        <v>1189</v>
      </c>
      <c r="P124" t="s">
        <v>1190</v>
      </c>
      <c r="Q124" t="s">
        <v>1191</v>
      </c>
      <c r="R124" t="s">
        <v>24</v>
      </c>
      <c r="S124" t="s">
        <v>9307</v>
      </c>
      <c r="T124" t="s">
        <v>9306</v>
      </c>
    </row>
    <row r="125" spans="1:20" x14ac:dyDescent="0.25">
      <c r="A125" t="s">
        <v>186</v>
      </c>
      <c r="B125" t="s">
        <v>187</v>
      </c>
      <c r="C125">
        <v>65</v>
      </c>
      <c r="D125">
        <v>1</v>
      </c>
      <c r="E125" t="s">
        <v>9308</v>
      </c>
      <c r="F125">
        <v>130</v>
      </c>
      <c r="G125">
        <v>30</v>
      </c>
      <c r="H125" t="s">
        <v>47</v>
      </c>
      <c r="I125" t="s">
        <v>9309</v>
      </c>
      <c r="J125" t="s">
        <v>9310</v>
      </c>
      <c r="K125" t="s">
        <v>9311</v>
      </c>
      <c r="L125" t="s">
        <v>9312</v>
      </c>
      <c r="M125" t="s">
        <v>9313</v>
      </c>
      <c r="N125" t="s">
        <v>1225</v>
      </c>
      <c r="O125" t="s">
        <v>1189</v>
      </c>
      <c r="P125" t="s">
        <v>1190</v>
      </c>
      <c r="Q125" t="s">
        <v>1191</v>
      </c>
      <c r="R125" t="s">
        <v>24</v>
      </c>
      <c r="S125" t="s">
        <v>9314</v>
      </c>
      <c r="T125" t="s">
        <v>9313</v>
      </c>
    </row>
    <row r="126" spans="1:20" x14ac:dyDescent="0.25">
      <c r="A126" t="s">
        <v>46</v>
      </c>
      <c r="B126" t="s">
        <v>56</v>
      </c>
      <c r="C126">
        <v>100</v>
      </c>
      <c r="D126">
        <v>1</v>
      </c>
      <c r="E126" t="s">
        <v>9308</v>
      </c>
      <c r="F126">
        <v>130</v>
      </c>
      <c r="G126">
        <v>30</v>
      </c>
      <c r="H126" t="s">
        <v>47</v>
      </c>
      <c r="I126" t="s">
        <v>9309</v>
      </c>
      <c r="J126" t="s">
        <v>9310</v>
      </c>
      <c r="K126" t="s">
        <v>9311</v>
      </c>
      <c r="L126" t="s">
        <v>9312</v>
      </c>
      <c r="M126" t="s">
        <v>9313</v>
      </c>
      <c r="N126" t="s">
        <v>1225</v>
      </c>
      <c r="O126" t="s">
        <v>1189</v>
      </c>
      <c r="P126" t="s">
        <v>1190</v>
      </c>
      <c r="Q126" t="s">
        <v>1191</v>
      </c>
      <c r="R126" t="s">
        <v>24</v>
      </c>
      <c r="S126" t="s">
        <v>9314</v>
      </c>
      <c r="T126" t="s">
        <v>9313</v>
      </c>
    </row>
    <row r="127" spans="1:20" x14ac:dyDescent="0.25">
      <c r="A127" t="s">
        <v>46</v>
      </c>
      <c r="B127" t="s">
        <v>56</v>
      </c>
      <c r="C127">
        <v>80</v>
      </c>
      <c r="D127">
        <v>1</v>
      </c>
      <c r="E127" t="s">
        <v>9315</v>
      </c>
      <c r="F127">
        <v>83</v>
      </c>
      <c r="G127">
        <v>3</v>
      </c>
      <c r="H127" t="s">
        <v>47</v>
      </c>
      <c r="I127" t="s">
        <v>9316</v>
      </c>
      <c r="J127" t="s">
        <v>9317</v>
      </c>
      <c r="K127" t="s">
        <v>9318</v>
      </c>
      <c r="L127" t="s">
        <v>1193</v>
      </c>
      <c r="M127" t="s">
        <v>9313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9319</v>
      </c>
      <c r="T127" t="s">
        <v>9131</v>
      </c>
    </row>
    <row r="128" spans="1:20" x14ac:dyDescent="0.25">
      <c r="A128" t="s">
        <v>46</v>
      </c>
      <c r="B128" t="s">
        <v>56</v>
      </c>
      <c r="C128">
        <v>80</v>
      </c>
      <c r="D128">
        <v>1</v>
      </c>
      <c r="E128" t="s">
        <v>9320</v>
      </c>
      <c r="F128">
        <v>80</v>
      </c>
      <c r="G128">
        <v>0</v>
      </c>
      <c r="H128" t="s">
        <v>47</v>
      </c>
      <c r="I128" t="s">
        <v>2019</v>
      </c>
      <c r="J128" t="s">
        <v>9321</v>
      </c>
      <c r="K128" t="s">
        <v>1299</v>
      </c>
      <c r="L128" t="s">
        <v>9322</v>
      </c>
      <c r="M128" t="s">
        <v>9323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9324</v>
      </c>
      <c r="T128" t="s">
        <v>9323</v>
      </c>
    </row>
    <row r="129" spans="1:20" x14ac:dyDescent="0.25">
      <c r="A129" t="s">
        <v>30</v>
      </c>
      <c r="B129" t="s">
        <v>31</v>
      </c>
      <c r="C129">
        <v>33.333333333333336</v>
      </c>
      <c r="D129">
        <v>6</v>
      </c>
      <c r="E129" t="s">
        <v>9325</v>
      </c>
      <c r="F129">
        <v>210</v>
      </c>
      <c r="G129">
        <v>0</v>
      </c>
      <c r="H129" t="s">
        <v>1162</v>
      </c>
      <c r="I129" t="s">
        <v>9326</v>
      </c>
      <c r="J129" t="s">
        <v>354</v>
      </c>
      <c r="K129" t="s">
        <v>23</v>
      </c>
      <c r="L129" t="s">
        <v>24</v>
      </c>
      <c r="M129" t="s">
        <v>9327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9328</v>
      </c>
      <c r="T129" t="s">
        <v>9327</v>
      </c>
    </row>
    <row r="130" spans="1:20" x14ac:dyDescent="0.25">
      <c r="A130" t="s">
        <v>46</v>
      </c>
      <c r="B130" t="s">
        <v>56</v>
      </c>
      <c r="C130">
        <v>80</v>
      </c>
      <c r="D130">
        <v>1</v>
      </c>
      <c r="E130" t="s">
        <v>9329</v>
      </c>
      <c r="F130">
        <v>80</v>
      </c>
      <c r="G130">
        <v>0</v>
      </c>
      <c r="H130" t="s">
        <v>47</v>
      </c>
      <c r="I130" t="s">
        <v>2980</v>
      </c>
      <c r="J130" t="s">
        <v>9330</v>
      </c>
      <c r="K130" t="s">
        <v>1228</v>
      </c>
      <c r="L130" t="s">
        <v>1288</v>
      </c>
      <c r="M130" t="s">
        <v>9327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9331</v>
      </c>
      <c r="T130" t="s">
        <v>9327</v>
      </c>
    </row>
    <row r="131" spans="1:20" x14ac:dyDescent="0.25">
      <c r="A131" t="s">
        <v>254</v>
      </c>
      <c r="B131" t="s">
        <v>255</v>
      </c>
      <c r="C131">
        <v>100</v>
      </c>
      <c r="D131">
        <v>1</v>
      </c>
      <c r="E131" t="s">
        <v>9332</v>
      </c>
      <c r="F131">
        <v>215</v>
      </c>
      <c r="G131">
        <v>20</v>
      </c>
      <c r="H131" t="s">
        <v>47</v>
      </c>
      <c r="I131" t="s">
        <v>9333</v>
      </c>
      <c r="J131" t="s">
        <v>9334</v>
      </c>
      <c r="K131" t="s">
        <v>2695</v>
      </c>
      <c r="L131" t="s">
        <v>9335</v>
      </c>
      <c r="M131" t="s">
        <v>9336</v>
      </c>
      <c r="N131" t="s">
        <v>1225</v>
      </c>
      <c r="O131" t="s">
        <v>1222</v>
      </c>
      <c r="P131" t="s">
        <v>1190</v>
      </c>
      <c r="Q131" t="s">
        <v>1191</v>
      </c>
      <c r="R131" t="s">
        <v>24</v>
      </c>
      <c r="S131" t="s">
        <v>9337</v>
      </c>
      <c r="T131" t="s">
        <v>9338</v>
      </c>
    </row>
    <row r="132" spans="1:20" x14ac:dyDescent="0.25">
      <c r="A132" t="s">
        <v>3771</v>
      </c>
      <c r="B132" t="s">
        <v>3772</v>
      </c>
      <c r="C132">
        <v>100</v>
      </c>
      <c r="D132">
        <v>2</v>
      </c>
      <c r="E132" t="s">
        <v>9332</v>
      </c>
      <c r="F132">
        <v>215</v>
      </c>
      <c r="G132">
        <v>20</v>
      </c>
      <c r="H132" t="s">
        <v>47</v>
      </c>
      <c r="I132" t="s">
        <v>9333</v>
      </c>
      <c r="J132" t="s">
        <v>9334</v>
      </c>
      <c r="K132" t="s">
        <v>2695</v>
      </c>
      <c r="L132" t="s">
        <v>9335</v>
      </c>
      <c r="M132" t="s">
        <v>9336</v>
      </c>
      <c r="N132" t="s">
        <v>1225</v>
      </c>
      <c r="O132" t="s">
        <v>1222</v>
      </c>
      <c r="P132" t="s">
        <v>1190</v>
      </c>
      <c r="Q132" t="s">
        <v>1191</v>
      </c>
      <c r="R132" t="s">
        <v>24</v>
      </c>
      <c r="S132" t="s">
        <v>9337</v>
      </c>
      <c r="T132" t="s">
        <v>9338</v>
      </c>
    </row>
    <row r="133" spans="1:20" x14ac:dyDescent="0.25">
      <c r="A133" t="s">
        <v>46</v>
      </c>
      <c r="B133" t="s">
        <v>56</v>
      </c>
      <c r="C133">
        <v>80</v>
      </c>
      <c r="D133">
        <v>1</v>
      </c>
      <c r="E133" t="s">
        <v>9339</v>
      </c>
      <c r="F133">
        <v>80</v>
      </c>
      <c r="G133">
        <v>0</v>
      </c>
      <c r="H133" t="s">
        <v>47</v>
      </c>
      <c r="I133" t="s">
        <v>9340</v>
      </c>
      <c r="J133" t="s">
        <v>9341</v>
      </c>
      <c r="K133" t="s">
        <v>1186</v>
      </c>
      <c r="L133" t="s">
        <v>1354</v>
      </c>
      <c r="M133" t="s">
        <v>9342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9343</v>
      </c>
      <c r="T133" t="s">
        <v>9344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9345</v>
      </c>
      <c r="F134">
        <v>130</v>
      </c>
      <c r="G134">
        <v>30</v>
      </c>
      <c r="H134" t="s">
        <v>47</v>
      </c>
      <c r="I134" t="s">
        <v>9346</v>
      </c>
      <c r="J134" t="s">
        <v>9347</v>
      </c>
      <c r="K134" t="s">
        <v>9348</v>
      </c>
      <c r="L134" t="s">
        <v>9349</v>
      </c>
      <c r="M134" t="s">
        <v>9350</v>
      </c>
      <c r="N134" t="s">
        <v>1225</v>
      </c>
      <c r="O134" t="s">
        <v>1189</v>
      </c>
      <c r="P134" t="s">
        <v>1190</v>
      </c>
      <c r="Q134" t="s">
        <v>1191</v>
      </c>
      <c r="R134" t="s">
        <v>24</v>
      </c>
      <c r="S134" t="s">
        <v>9351</v>
      </c>
      <c r="T134" t="s">
        <v>9350</v>
      </c>
    </row>
    <row r="135" spans="1:20" x14ac:dyDescent="0.25">
      <c r="A135" t="s">
        <v>46</v>
      </c>
      <c r="B135" t="s">
        <v>56</v>
      </c>
      <c r="C135">
        <v>100</v>
      </c>
      <c r="D135">
        <v>1</v>
      </c>
      <c r="E135" t="s">
        <v>9345</v>
      </c>
      <c r="F135">
        <v>130</v>
      </c>
      <c r="G135">
        <v>30</v>
      </c>
      <c r="H135" t="s">
        <v>47</v>
      </c>
      <c r="I135" t="s">
        <v>9346</v>
      </c>
      <c r="J135" t="s">
        <v>9347</v>
      </c>
      <c r="K135" t="s">
        <v>9348</v>
      </c>
      <c r="L135" t="s">
        <v>9349</v>
      </c>
      <c r="M135" t="s">
        <v>9350</v>
      </c>
      <c r="N135" t="s">
        <v>1225</v>
      </c>
      <c r="O135" t="s">
        <v>1189</v>
      </c>
      <c r="P135" t="s">
        <v>1190</v>
      </c>
      <c r="Q135" t="s">
        <v>1191</v>
      </c>
      <c r="R135" t="s">
        <v>24</v>
      </c>
      <c r="S135" t="s">
        <v>9351</v>
      </c>
      <c r="T135" t="s">
        <v>9350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9352</v>
      </c>
      <c r="F136">
        <v>130</v>
      </c>
      <c r="G136">
        <v>30</v>
      </c>
      <c r="H136" t="s">
        <v>47</v>
      </c>
      <c r="I136" t="s">
        <v>9353</v>
      </c>
      <c r="J136" t="s">
        <v>9354</v>
      </c>
      <c r="K136" t="s">
        <v>1228</v>
      </c>
      <c r="L136" t="s">
        <v>9355</v>
      </c>
      <c r="M136" t="s">
        <v>9356</v>
      </c>
      <c r="N136" t="s">
        <v>1225</v>
      </c>
      <c r="O136" t="s">
        <v>1189</v>
      </c>
      <c r="P136" t="s">
        <v>1190</v>
      </c>
      <c r="Q136" t="s">
        <v>1191</v>
      </c>
      <c r="R136" t="s">
        <v>24</v>
      </c>
      <c r="S136" t="s">
        <v>9357</v>
      </c>
      <c r="T136" t="s">
        <v>9356</v>
      </c>
    </row>
    <row r="137" spans="1:20" x14ac:dyDescent="0.25">
      <c r="A137" t="s">
        <v>46</v>
      </c>
      <c r="B137" t="s">
        <v>56</v>
      </c>
      <c r="C137">
        <v>100</v>
      </c>
      <c r="D137">
        <v>1</v>
      </c>
      <c r="E137" t="s">
        <v>9352</v>
      </c>
      <c r="F137">
        <v>130</v>
      </c>
      <c r="G137">
        <v>30</v>
      </c>
      <c r="H137" t="s">
        <v>47</v>
      </c>
      <c r="I137" t="s">
        <v>9353</v>
      </c>
      <c r="J137" t="s">
        <v>9354</v>
      </c>
      <c r="K137" t="s">
        <v>1228</v>
      </c>
      <c r="L137" t="s">
        <v>9355</v>
      </c>
      <c r="M137" t="s">
        <v>9356</v>
      </c>
      <c r="N137" t="s">
        <v>1225</v>
      </c>
      <c r="O137" t="s">
        <v>1189</v>
      </c>
      <c r="P137" t="s">
        <v>1190</v>
      </c>
      <c r="Q137" t="s">
        <v>1191</v>
      </c>
      <c r="R137" t="s">
        <v>24</v>
      </c>
      <c r="S137" t="s">
        <v>9357</v>
      </c>
      <c r="T137" t="s">
        <v>9356</v>
      </c>
    </row>
    <row r="138" spans="1:20" x14ac:dyDescent="0.25">
      <c r="A138" t="s">
        <v>30</v>
      </c>
      <c r="B138" t="s">
        <v>31</v>
      </c>
      <c r="C138">
        <v>33.333333333333336</v>
      </c>
      <c r="D138">
        <v>3</v>
      </c>
      <c r="E138" t="s">
        <v>9358</v>
      </c>
      <c r="F138">
        <v>111</v>
      </c>
      <c r="G138">
        <v>6</v>
      </c>
      <c r="H138" t="s">
        <v>1162</v>
      </c>
      <c r="I138" t="s">
        <v>9359</v>
      </c>
      <c r="J138" t="s">
        <v>303</v>
      </c>
      <c r="K138" t="s">
        <v>23</v>
      </c>
      <c r="L138" t="s">
        <v>24</v>
      </c>
      <c r="M138" t="s">
        <v>9360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9361</v>
      </c>
      <c r="T138" t="s">
        <v>9360</v>
      </c>
    </row>
    <row r="139" spans="1:20" x14ac:dyDescent="0.25">
      <c r="A139" t="s">
        <v>42</v>
      </c>
      <c r="B139" t="s">
        <v>43</v>
      </c>
      <c r="C139">
        <v>66.666666666666671</v>
      </c>
      <c r="D139">
        <v>12</v>
      </c>
      <c r="E139" t="s">
        <v>9362</v>
      </c>
      <c r="F139">
        <v>420</v>
      </c>
      <c r="G139">
        <v>0</v>
      </c>
      <c r="H139" t="s">
        <v>22</v>
      </c>
      <c r="I139" t="s">
        <v>5466</v>
      </c>
      <c r="J139" t="s">
        <v>351</v>
      </c>
      <c r="K139" t="s">
        <v>23</v>
      </c>
      <c r="L139" t="s">
        <v>24</v>
      </c>
      <c r="M139" t="s">
        <v>9363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9364</v>
      </c>
      <c r="T139" t="s">
        <v>9363</v>
      </c>
    </row>
    <row r="140" spans="1:20" x14ac:dyDescent="0.25">
      <c r="A140" t="s">
        <v>3728</v>
      </c>
      <c r="B140" t="s">
        <v>3729</v>
      </c>
      <c r="C140">
        <v>100</v>
      </c>
      <c r="D140">
        <v>1</v>
      </c>
      <c r="E140" t="s">
        <v>9365</v>
      </c>
      <c r="F140">
        <v>150</v>
      </c>
      <c r="G140">
        <v>20</v>
      </c>
      <c r="H140" t="s">
        <v>47</v>
      </c>
      <c r="I140" t="s">
        <v>9366</v>
      </c>
      <c r="J140" t="s">
        <v>9367</v>
      </c>
      <c r="K140" t="s">
        <v>9368</v>
      </c>
      <c r="L140" t="s">
        <v>9369</v>
      </c>
      <c r="M140" t="s">
        <v>9370</v>
      </c>
      <c r="N140" t="s">
        <v>1225</v>
      </c>
      <c r="O140" t="s">
        <v>1222</v>
      </c>
      <c r="P140" t="s">
        <v>1190</v>
      </c>
      <c r="Q140" t="s">
        <v>1191</v>
      </c>
      <c r="R140" t="s">
        <v>24</v>
      </c>
      <c r="S140" t="s">
        <v>9371</v>
      </c>
      <c r="T140" t="s">
        <v>9372</v>
      </c>
    </row>
    <row r="141" spans="1:20" x14ac:dyDescent="0.25">
      <c r="A141" t="s">
        <v>854</v>
      </c>
      <c r="B141" t="s">
        <v>855</v>
      </c>
      <c r="C141">
        <v>100</v>
      </c>
      <c r="D141">
        <v>1</v>
      </c>
      <c r="E141" t="s">
        <v>9365</v>
      </c>
      <c r="F141">
        <v>150</v>
      </c>
      <c r="G141">
        <v>20</v>
      </c>
      <c r="H141" t="s">
        <v>47</v>
      </c>
      <c r="I141" t="s">
        <v>9366</v>
      </c>
      <c r="J141" t="s">
        <v>9367</v>
      </c>
      <c r="K141" t="s">
        <v>9368</v>
      </c>
      <c r="L141" t="s">
        <v>9369</v>
      </c>
      <c r="M141" t="s">
        <v>9370</v>
      </c>
      <c r="N141" t="s">
        <v>1225</v>
      </c>
      <c r="O141" t="s">
        <v>1222</v>
      </c>
      <c r="P141" t="s">
        <v>1190</v>
      </c>
      <c r="Q141" t="s">
        <v>1191</v>
      </c>
      <c r="R141" t="s">
        <v>24</v>
      </c>
      <c r="S141" t="s">
        <v>9371</v>
      </c>
      <c r="T141" t="s">
        <v>9372</v>
      </c>
    </row>
    <row r="142" spans="1:20" x14ac:dyDescent="0.25">
      <c r="A142" t="s">
        <v>30</v>
      </c>
      <c r="B142" t="s">
        <v>31</v>
      </c>
      <c r="C142">
        <v>33.333333333333336</v>
      </c>
      <c r="D142">
        <v>6</v>
      </c>
      <c r="E142" t="s">
        <v>9373</v>
      </c>
      <c r="F142">
        <v>210</v>
      </c>
      <c r="G142">
        <v>0</v>
      </c>
      <c r="H142" t="s">
        <v>1162</v>
      </c>
      <c r="I142" t="s">
        <v>9374</v>
      </c>
      <c r="J142" t="s">
        <v>303</v>
      </c>
      <c r="K142" t="s">
        <v>23</v>
      </c>
      <c r="L142" t="s">
        <v>24</v>
      </c>
      <c r="M142" t="s">
        <v>9375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9376</v>
      </c>
      <c r="T142" t="s">
        <v>9377</v>
      </c>
    </row>
    <row r="143" spans="1:20" x14ac:dyDescent="0.25">
      <c r="A143" t="s">
        <v>30</v>
      </c>
      <c r="B143" t="s">
        <v>31</v>
      </c>
      <c r="C143">
        <v>33.333333333333336</v>
      </c>
      <c r="D143">
        <v>6</v>
      </c>
      <c r="E143" t="s">
        <v>9378</v>
      </c>
      <c r="F143">
        <v>210</v>
      </c>
      <c r="G143">
        <v>0</v>
      </c>
      <c r="H143" t="s">
        <v>1162</v>
      </c>
      <c r="I143" t="s">
        <v>9379</v>
      </c>
      <c r="J143" t="s">
        <v>325</v>
      </c>
      <c r="K143" t="s">
        <v>23</v>
      </c>
      <c r="L143" t="s">
        <v>24</v>
      </c>
      <c r="M143" t="s">
        <v>9375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9380</v>
      </c>
      <c r="T143" t="s">
        <v>9377</v>
      </c>
    </row>
    <row r="144" spans="1:20" x14ac:dyDescent="0.25">
      <c r="A144" t="s">
        <v>30</v>
      </c>
      <c r="B144" t="s">
        <v>31</v>
      </c>
      <c r="C144">
        <v>50</v>
      </c>
      <c r="D144">
        <v>2</v>
      </c>
      <c r="E144" t="s">
        <v>9381</v>
      </c>
      <c r="F144">
        <v>220</v>
      </c>
      <c r="G144">
        <v>20</v>
      </c>
      <c r="H144" t="s">
        <v>47</v>
      </c>
      <c r="I144" t="s">
        <v>9382</v>
      </c>
      <c r="J144" t="s">
        <v>9383</v>
      </c>
      <c r="K144" t="s">
        <v>4871</v>
      </c>
      <c r="L144" t="s">
        <v>9384</v>
      </c>
      <c r="M144" t="s">
        <v>9385</v>
      </c>
      <c r="N144" t="s">
        <v>1225</v>
      </c>
      <c r="O144" t="s">
        <v>1222</v>
      </c>
      <c r="P144" t="s">
        <v>1190</v>
      </c>
      <c r="Q144" t="s">
        <v>1191</v>
      </c>
      <c r="R144" t="s">
        <v>24</v>
      </c>
      <c r="S144" t="s">
        <v>9386</v>
      </c>
      <c r="T144" t="s">
        <v>9375</v>
      </c>
    </row>
    <row r="145" spans="1:20" x14ac:dyDescent="0.25">
      <c r="A145" t="s">
        <v>139</v>
      </c>
      <c r="B145" t="s">
        <v>112</v>
      </c>
      <c r="C145">
        <v>100</v>
      </c>
      <c r="D145">
        <v>2</v>
      </c>
      <c r="E145" t="s">
        <v>9381</v>
      </c>
      <c r="F145">
        <v>220</v>
      </c>
      <c r="G145">
        <v>20</v>
      </c>
      <c r="H145" t="s">
        <v>47</v>
      </c>
      <c r="I145" t="s">
        <v>9382</v>
      </c>
      <c r="J145" t="s">
        <v>9383</v>
      </c>
      <c r="K145" t="s">
        <v>4871</v>
      </c>
      <c r="L145" t="s">
        <v>9384</v>
      </c>
      <c r="M145" t="s">
        <v>9385</v>
      </c>
      <c r="N145" t="s">
        <v>1225</v>
      </c>
      <c r="O145" t="s">
        <v>1222</v>
      </c>
      <c r="P145" t="s">
        <v>1190</v>
      </c>
      <c r="Q145" t="s">
        <v>1191</v>
      </c>
      <c r="R145" t="s">
        <v>24</v>
      </c>
      <c r="S145" t="s">
        <v>9386</v>
      </c>
      <c r="T145" t="s">
        <v>9375</v>
      </c>
    </row>
    <row r="146" spans="1:20" x14ac:dyDescent="0.25">
      <c r="A146" t="s">
        <v>30</v>
      </c>
      <c r="B146" t="s">
        <v>31</v>
      </c>
      <c r="C146">
        <v>50</v>
      </c>
      <c r="D146">
        <v>2</v>
      </c>
      <c r="E146" t="s">
        <v>9387</v>
      </c>
      <c r="F146">
        <v>230</v>
      </c>
      <c r="G146">
        <v>30</v>
      </c>
      <c r="H146" t="s">
        <v>47</v>
      </c>
      <c r="I146" t="s">
        <v>9388</v>
      </c>
      <c r="J146" t="s">
        <v>9389</v>
      </c>
      <c r="K146" t="s">
        <v>9390</v>
      </c>
      <c r="L146" t="s">
        <v>9391</v>
      </c>
      <c r="M146" t="s">
        <v>9392</v>
      </c>
      <c r="N146" t="s">
        <v>1225</v>
      </c>
      <c r="O146" t="s">
        <v>1189</v>
      </c>
      <c r="P146" t="s">
        <v>1190</v>
      </c>
      <c r="Q146" t="s">
        <v>1191</v>
      </c>
      <c r="R146" t="s">
        <v>24</v>
      </c>
      <c r="S146" t="s">
        <v>9393</v>
      </c>
      <c r="T146" t="s">
        <v>9394</v>
      </c>
    </row>
    <row r="147" spans="1:20" x14ac:dyDescent="0.25">
      <c r="A147" t="s">
        <v>46</v>
      </c>
      <c r="B147" t="s">
        <v>56</v>
      </c>
      <c r="C147">
        <v>100</v>
      </c>
      <c r="D147">
        <v>2</v>
      </c>
      <c r="E147" t="s">
        <v>9387</v>
      </c>
      <c r="F147">
        <v>230</v>
      </c>
      <c r="G147">
        <v>30</v>
      </c>
      <c r="H147" t="s">
        <v>47</v>
      </c>
      <c r="I147" t="s">
        <v>9388</v>
      </c>
      <c r="J147" t="s">
        <v>9389</v>
      </c>
      <c r="K147" t="s">
        <v>9390</v>
      </c>
      <c r="L147" t="s">
        <v>9391</v>
      </c>
      <c r="M147" t="s">
        <v>9392</v>
      </c>
      <c r="N147" t="s">
        <v>1225</v>
      </c>
      <c r="O147" t="s">
        <v>1189</v>
      </c>
      <c r="P147" t="s">
        <v>1190</v>
      </c>
      <c r="Q147" t="s">
        <v>1191</v>
      </c>
      <c r="R147" t="s">
        <v>24</v>
      </c>
      <c r="S147" t="s">
        <v>9393</v>
      </c>
      <c r="T147" t="s">
        <v>9394</v>
      </c>
    </row>
    <row r="148" spans="1:20" x14ac:dyDescent="0.25">
      <c r="A148" t="s">
        <v>38</v>
      </c>
      <c r="B148" t="s">
        <v>39</v>
      </c>
      <c r="C148">
        <v>65</v>
      </c>
      <c r="D148">
        <v>1</v>
      </c>
      <c r="E148" t="s">
        <v>9395</v>
      </c>
      <c r="F148">
        <v>120</v>
      </c>
      <c r="G148">
        <v>20</v>
      </c>
      <c r="H148" t="s">
        <v>47</v>
      </c>
      <c r="I148" t="s">
        <v>9396</v>
      </c>
      <c r="J148" t="s">
        <v>9397</v>
      </c>
      <c r="K148" t="s">
        <v>8014</v>
      </c>
      <c r="L148" t="s">
        <v>9398</v>
      </c>
      <c r="M148" t="s">
        <v>9399</v>
      </c>
      <c r="N148" t="s">
        <v>1225</v>
      </c>
      <c r="O148" t="s">
        <v>1222</v>
      </c>
      <c r="P148" t="s">
        <v>1190</v>
      </c>
      <c r="Q148" t="s">
        <v>1191</v>
      </c>
      <c r="R148" t="s">
        <v>24</v>
      </c>
      <c r="S148" t="s">
        <v>9400</v>
      </c>
      <c r="T148" t="s">
        <v>9401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9395</v>
      </c>
      <c r="F149">
        <v>120</v>
      </c>
      <c r="G149">
        <v>20</v>
      </c>
      <c r="H149" t="s">
        <v>47</v>
      </c>
      <c r="I149" t="s">
        <v>9396</v>
      </c>
      <c r="J149" t="s">
        <v>9397</v>
      </c>
      <c r="K149" t="s">
        <v>8014</v>
      </c>
      <c r="L149" t="s">
        <v>9398</v>
      </c>
      <c r="M149" t="s">
        <v>9399</v>
      </c>
      <c r="N149" t="s">
        <v>1225</v>
      </c>
      <c r="O149" t="s">
        <v>1222</v>
      </c>
      <c r="P149" t="s">
        <v>1190</v>
      </c>
      <c r="Q149" t="s">
        <v>1191</v>
      </c>
      <c r="R149" t="s">
        <v>24</v>
      </c>
      <c r="S149" t="s">
        <v>9400</v>
      </c>
      <c r="T149" t="s">
        <v>9401</v>
      </c>
    </row>
    <row r="150" spans="1:20" x14ac:dyDescent="0.25">
      <c r="A150" t="s">
        <v>3771</v>
      </c>
      <c r="B150" t="s">
        <v>3772</v>
      </c>
      <c r="C150">
        <v>100</v>
      </c>
      <c r="D150">
        <v>1</v>
      </c>
      <c r="E150" t="s">
        <v>9402</v>
      </c>
      <c r="F150">
        <v>225</v>
      </c>
      <c r="G150">
        <v>30</v>
      </c>
      <c r="H150" t="s">
        <v>47</v>
      </c>
      <c r="I150" t="s">
        <v>9403</v>
      </c>
      <c r="J150" t="s">
        <v>9404</v>
      </c>
      <c r="K150" t="s">
        <v>1441</v>
      </c>
      <c r="L150" t="s">
        <v>9405</v>
      </c>
      <c r="M150" t="s">
        <v>9406</v>
      </c>
      <c r="N150" t="s">
        <v>1225</v>
      </c>
      <c r="O150" t="s">
        <v>1189</v>
      </c>
      <c r="P150" t="s">
        <v>1190</v>
      </c>
      <c r="Q150" t="s">
        <v>1191</v>
      </c>
      <c r="R150" t="s">
        <v>24</v>
      </c>
      <c r="S150" t="s">
        <v>9407</v>
      </c>
      <c r="T150" t="s">
        <v>9408</v>
      </c>
    </row>
    <row r="151" spans="1:20" x14ac:dyDescent="0.25">
      <c r="A151" t="s">
        <v>254</v>
      </c>
      <c r="B151" t="s">
        <v>255</v>
      </c>
      <c r="C151">
        <v>100</v>
      </c>
      <c r="D151">
        <v>1</v>
      </c>
      <c r="E151" t="s">
        <v>9402</v>
      </c>
      <c r="F151">
        <v>225</v>
      </c>
      <c r="G151">
        <v>30</v>
      </c>
      <c r="H151" t="s">
        <v>47</v>
      </c>
      <c r="I151" t="s">
        <v>9403</v>
      </c>
      <c r="J151" t="s">
        <v>9404</v>
      </c>
      <c r="K151" t="s">
        <v>1441</v>
      </c>
      <c r="L151" t="s">
        <v>9405</v>
      </c>
      <c r="M151" t="s">
        <v>9406</v>
      </c>
      <c r="N151" t="s">
        <v>1225</v>
      </c>
      <c r="O151" t="s">
        <v>1189</v>
      </c>
      <c r="P151" t="s">
        <v>1190</v>
      </c>
      <c r="Q151" t="s">
        <v>1191</v>
      </c>
      <c r="R151" t="s">
        <v>24</v>
      </c>
      <c r="S151" t="s">
        <v>9407</v>
      </c>
      <c r="T151" t="s">
        <v>9408</v>
      </c>
    </row>
    <row r="152" spans="1:20" x14ac:dyDescent="0.25">
      <c r="A152" t="s">
        <v>3728</v>
      </c>
      <c r="B152" t="s">
        <v>3729</v>
      </c>
      <c r="C152">
        <v>100</v>
      </c>
      <c r="D152">
        <v>1</v>
      </c>
      <c r="E152" t="s">
        <v>9402</v>
      </c>
      <c r="F152">
        <v>225</v>
      </c>
      <c r="G152">
        <v>30</v>
      </c>
      <c r="H152" t="s">
        <v>47</v>
      </c>
      <c r="I152" t="s">
        <v>9403</v>
      </c>
      <c r="J152" t="s">
        <v>9404</v>
      </c>
      <c r="K152" t="s">
        <v>1441</v>
      </c>
      <c r="L152" t="s">
        <v>9405</v>
      </c>
      <c r="M152" t="s">
        <v>9406</v>
      </c>
      <c r="N152" t="s">
        <v>1225</v>
      </c>
      <c r="O152" t="s">
        <v>1189</v>
      </c>
      <c r="P152" t="s">
        <v>1190</v>
      </c>
      <c r="Q152" t="s">
        <v>1191</v>
      </c>
      <c r="R152" t="s">
        <v>24</v>
      </c>
      <c r="S152" t="s">
        <v>9407</v>
      </c>
      <c r="T152" t="s">
        <v>9408</v>
      </c>
    </row>
    <row r="153" spans="1:20" x14ac:dyDescent="0.25">
      <c r="A153" t="s">
        <v>854</v>
      </c>
      <c r="B153" t="s">
        <v>855</v>
      </c>
      <c r="C153">
        <v>90</v>
      </c>
      <c r="D153">
        <v>2</v>
      </c>
      <c r="E153" t="s">
        <v>9409</v>
      </c>
      <c r="F153">
        <v>221</v>
      </c>
      <c r="G153">
        <v>41</v>
      </c>
      <c r="H153" t="s">
        <v>47</v>
      </c>
      <c r="I153" t="s">
        <v>9410</v>
      </c>
      <c r="J153" t="s">
        <v>9411</v>
      </c>
      <c r="K153" t="s">
        <v>9412</v>
      </c>
      <c r="L153" t="s">
        <v>1288</v>
      </c>
      <c r="M153" t="s">
        <v>9327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9413</v>
      </c>
      <c r="T153" t="s">
        <v>9414</v>
      </c>
    </row>
    <row r="154" spans="1:20" x14ac:dyDescent="0.25">
      <c r="A154" t="s">
        <v>279</v>
      </c>
      <c r="B154" t="s">
        <v>285</v>
      </c>
      <c r="C154">
        <v>139</v>
      </c>
      <c r="D154">
        <v>1</v>
      </c>
      <c r="E154" t="s">
        <v>9415</v>
      </c>
      <c r="F154">
        <v>418</v>
      </c>
      <c r="G154">
        <v>20</v>
      </c>
      <c r="H154" t="s">
        <v>47</v>
      </c>
      <c r="I154" t="s">
        <v>9416</v>
      </c>
      <c r="J154" t="s">
        <v>9417</v>
      </c>
      <c r="K154" t="s">
        <v>5792</v>
      </c>
      <c r="L154" t="s">
        <v>9418</v>
      </c>
      <c r="M154" t="s">
        <v>9419</v>
      </c>
      <c r="N154" t="s">
        <v>1225</v>
      </c>
      <c r="O154" t="s">
        <v>1222</v>
      </c>
      <c r="P154" t="s">
        <v>1190</v>
      </c>
      <c r="Q154" t="s">
        <v>1191</v>
      </c>
      <c r="R154" t="s">
        <v>24</v>
      </c>
      <c r="S154" t="s">
        <v>9420</v>
      </c>
      <c r="T154" t="s">
        <v>9421</v>
      </c>
    </row>
    <row r="155" spans="1:20" x14ac:dyDescent="0.25">
      <c r="A155" t="s">
        <v>280</v>
      </c>
      <c r="B155" t="s">
        <v>286</v>
      </c>
      <c r="C155">
        <v>139</v>
      </c>
      <c r="D155">
        <v>1</v>
      </c>
      <c r="E155" t="s">
        <v>9415</v>
      </c>
      <c r="F155">
        <v>418</v>
      </c>
      <c r="G155">
        <v>20</v>
      </c>
      <c r="H155" t="s">
        <v>47</v>
      </c>
      <c r="I155" t="s">
        <v>9416</v>
      </c>
      <c r="J155" t="s">
        <v>9417</v>
      </c>
      <c r="K155" t="s">
        <v>5792</v>
      </c>
      <c r="L155" t="s">
        <v>9418</v>
      </c>
      <c r="M155" t="s">
        <v>9419</v>
      </c>
      <c r="N155" t="s">
        <v>1225</v>
      </c>
      <c r="O155" t="s">
        <v>1222</v>
      </c>
      <c r="P155" t="s">
        <v>1190</v>
      </c>
      <c r="Q155" t="s">
        <v>1191</v>
      </c>
      <c r="R155" t="s">
        <v>24</v>
      </c>
      <c r="S155" t="s">
        <v>9420</v>
      </c>
      <c r="T155" t="s">
        <v>9421</v>
      </c>
    </row>
    <row r="156" spans="1:20" x14ac:dyDescent="0.25">
      <c r="A156" t="s">
        <v>278</v>
      </c>
      <c r="B156" t="s">
        <v>284</v>
      </c>
      <c r="C156">
        <v>139</v>
      </c>
      <c r="D156">
        <v>2</v>
      </c>
      <c r="E156" t="s">
        <v>9415</v>
      </c>
      <c r="F156">
        <v>418</v>
      </c>
      <c r="G156">
        <v>20</v>
      </c>
      <c r="H156" t="s">
        <v>47</v>
      </c>
      <c r="I156" t="s">
        <v>9416</v>
      </c>
      <c r="J156" t="s">
        <v>9417</v>
      </c>
      <c r="K156" t="s">
        <v>5792</v>
      </c>
      <c r="L156" t="s">
        <v>9418</v>
      </c>
      <c r="M156" t="s">
        <v>9419</v>
      </c>
      <c r="N156" t="s">
        <v>1225</v>
      </c>
      <c r="O156" t="s">
        <v>1222</v>
      </c>
      <c r="P156" t="s">
        <v>1190</v>
      </c>
      <c r="Q156" t="s">
        <v>1191</v>
      </c>
      <c r="R156" t="s">
        <v>24</v>
      </c>
      <c r="S156" t="s">
        <v>9420</v>
      </c>
      <c r="T156" t="s">
        <v>9421</v>
      </c>
    </row>
    <row r="157" spans="1:20" x14ac:dyDescent="0.25">
      <c r="A157" t="s">
        <v>3728</v>
      </c>
      <c r="B157" t="s">
        <v>3729</v>
      </c>
      <c r="C157">
        <v>100</v>
      </c>
      <c r="D157">
        <v>1</v>
      </c>
      <c r="E157" t="s">
        <v>9422</v>
      </c>
      <c r="F157">
        <v>225</v>
      </c>
      <c r="G157">
        <v>30</v>
      </c>
      <c r="H157" t="s">
        <v>47</v>
      </c>
      <c r="I157" t="s">
        <v>9423</v>
      </c>
      <c r="J157" t="s">
        <v>9424</v>
      </c>
      <c r="K157" t="s">
        <v>1217</v>
      </c>
      <c r="L157" t="s">
        <v>9425</v>
      </c>
      <c r="M157" t="s">
        <v>9426</v>
      </c>
      <c r="N157" t="s">
        <v>1225</v>
      </c>
      <c r="O157" t="s">
        <v>1189</v>
      </c>
      <c r="P157" t="s">
        <v>1190</v>
      </c>
      <c r="Q157" t="s">
        <v>1191</v>
      </c>
      <c r="R157" t="s">
        <v>24</v>
      </c>
      <c r="S157" t="s">
        <v>9427</v>
      </c>
      <c r="T157" t="s">
        <v>9426</v>
      </c>
    </row>
    <row r="158" spans="1:20" x14ac:dyDescent="0.25">
      <c r="A158" t="s">
        <v>254</v>
      </c>
      <c r="B158" t="s">
        <v>255</v>
      </c>
      <c r="C158">
        <v>100</v>
      </c>
      <c r="D158">
        <v>2</v>
      </c>
      <c r="E158" t="s">
        <v>9422</v>
      </c>
      <c r="F158">
        <v>225</v>
      </c>
      <c r="G158">
        <v>30</v>
      </c>
      <c r="H158" t="s">
        <v>47</v>
      </c>
      <c r="I158" t="s">
        <v>9423</v>
      </c>
      <c r="J158" t="s">
        <v>9424</v>
      </c>
      <c r="K158" t="s">
        <v>1217</v>
      </c>
      <c r="L158" t="s">
        <v>9425</v>
      </c>
      <c r="M158" t="s">
        <v>9426</v>
      </c>
      <c r="N158" t="s">
        <v>1225</v>
      </c>
      <c r="O158" t="s">
        <v>1189</v>
      </c>
      <c r="P158" t="s">
        <v>1190</v>
      </c>
      <c r="Q158" t="s">
        <v>1191</v>
      </c>
      <c r="R158" t="s">
        <v>24</v>
      </c>
      <c r="S158" t="s">
        <v>9427</v>
      </c>
      <c r="T158" t="s">
        <v>9426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9428</v>
      </c>
      <c r="F159">
        <v>130</v>
      </c>
      <c r="G159">
        <v>30</v>
      </c>
      <c r="H159" t="s">
        <v>47</v>
      </c>
      <c r="I159" t="s">
        <v>9429</v>
      </c>
      <c r="J159" t="s">
        <v>9430</v>
      </c>
      <c r="K159" t="s">
        <v>1180</v>
      </c>
      <c r="L159" t="s">
        <v>9431</v>
      </c>
      <c r="M159" t="s">
        <v>9432</v>
      </c>
      <c r="N159" t="s">
        <v>1225</v>
      </c>
      <c r="O159" t="s">
        <v>1189</v>
      </c>
      <c r="P159" t="s">
        <v>1190</v>
      </c>
      <c r="Q159" t="s">
        <v>1191</v>
      </c>
      <c r="R159" t="s">
        <v>24</v>
      </c>
      <c r="S159" t="s">
        <v>9433</v>
      </c>
      <c r="T159" t="s">
        <v>9434</v>
      </c>
    </row>
    <row r="160" spans="1:20" x14ac:dyDescent="0.25">
      <c r="A160" t="s">
        <v>254</v>
      </c>
      <c r="B160" t="s">
        <v>255</v>
      </c>
      <c r="C160">
        <v>100</v>
      </c>
      <c r="D160">
        <v>1</v>
      </c>
      <c r="E160" t="s">
        <v>9428</v>
      </c>
      <c r="F160">
        <v>130</v>
      </c>
      <c r="G160">
        <v>30</v>
      </c>
      <c r="H160" t="s">
        <v>47</v>
      </c>
      <c r="I160" t="s">
        <v>9429</v>
      </c>
      <c r="J160" t="s">
        <v>9430</v>
      </c>
      <c r="K160" t="s">
        <v>1180</v>
      </c>
      <c r="L160" t="s">
        <v>9431</v>
      </c>
      <c r="M160" t="s">
        <v>9432</v>
      </c>
      <c r="N160" t="s">
        <v>1225</v>
      </c>
      <c r="O160" t="s">
        <v>1189</v>
      </c>
      <c r="P160" t="s">
        <v>1190</v>
      </c>
      <c r="Q160" t="s">
        <v>1191</v>
      </c>
      <c r="R160" t="s">
        <v>24</v>
      </c>
      <c r="S160" t="s">
        <v>9433</v>
      </c>
      <c r="T160" t="s">
        <v>9434</v>
      </c>
    </row>
    <row r="161" spans="1:20" x14ac:dyDescent="0.25">
      <c r="A161" t="s">
        <v>186</v>
      </c>
      <c r="B161" t="s">
        <v>187</v>
      </c>
      <c r="C161">
        <v>65</v>
      </c>
      <c r="D161">
        <v>2</v>
      </c>
      <c r="E161" t="s">
        <v>9435</v>
      </c>
      <c r="F161">
        <v>220</v>
      </c>
      <c r="G161">
        <v>20</v>
      </c>
      <c r="H161" t="s">
        <v>47</v>
      </c>
      <c r="I161" t="s">
        <v>9436</v>
      </c>
      <c r="J161" t="s">
        <v>9437</v>
      </c>
      <c r="K161" t="s">
        <v>2563</v>
      </c>
      <c r="L161" t="s">
        <v>7942</v>
      </c>
      <c r="M161" t="s">
        <v>9438</v>
      </c>
      <c r="N161" t="s">
        <v>1225</v>
      </c>
      <c r="O161" t="s">
        <v>1222</v>
      </c>
      <c r="P161" t="s">
        <v>1190</v>
      </c>
      <c r="Q161" t="s">
        <v>1191</v>
      </c>
      <c r="R161" t="s">
        <v>24</v>
      </c>
      <c r="S161" t="s">
        <v>9439</v>
      </c>
      <c r="T161" t="s">
        <v>9440</v>
      </c>
    </row>
    <row r="162" spans="1:20" x14ac:dyDescent="0.25">
      <c r="A162" t="s">
        <v>46</v>
      </c>
      <c r="B162" t="s">
        <v>56</v>
      </c>
      <c r="C162">
        <v>100</v>
      </c>
      <c r="D162">
        <v>2</v>
      </c>
      <c r="E162" t="s">
        <v>9435</v>
      </c>
      <c r="F162">
        <v>220</v>
      </c>
      <c r="G162">
        <v>20</v>
      </c>
      <c r="H162" t="s">
        <v>47</v>
      </c>
      <c r="I162" t="s">
        <v>9436</v>
      </c>
      <c r="J162" t="s">
        <v>9437</v>
      </c>
      <c r="K162" t="s">
        <v>2563</v>
      </c>
      <c r="L162" t="s">
        <v>7942</v>
      </c>
      <c r="M162" t="s">
        <v>9438</v>
      </c>
      <c r="N162" t="s">
        <v>1225</v>
      </c>
      <c r="O162" t="s">
        <v>1222</v>
      </c>
      <c r="P162" t="s">
        <v>1190</v>
      </c>
      <c r="Q162" t="s">
        <v>1191</v>
      </c>
      <c r="R162" t="s">
        <v>24</v>
      </c>
      <c r="S162" t="s">
        <v>9439</v>
      </c>
      <c r="T162" t="s">
        <v>9440</v>
      </c>
    </row>
    <row r="163" spans="1:20" x14ac:dyDescent="0.25">
      <c r="A163" t="s">
        <v>5153</v>
      </c>
      <c r="B163" t="s">
        <v>5154</v>
      </c>
      <c r="C163">
        <v>0</v>
      </c>
      <c r="D163">
        <v>1</v>
      </c>
      <c r="E163" t="s">
        <v>9441</v>
      </c>
      <c r="F163">
        <v>106</v>
      </c>
      <c r="G163">
        <v>6</v>
      </c>
      <c r="H163" t="s">
        <v>1162</v>
      </c>
      <c r="I163" t="s">
        <v>9442</v>
      </c>
      <c r="J163" t="s">
        <v>61</v>
      </c>
      <c r="K163" t="s">
        <v>23</v>
      </c>
      <c r="L163" t="s">
        <v>24</v>
      </c>
      <c r="M163" t="s">
        <v>9443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9444</v>
      </c>
      <c r="T163" t="s">
        <v>9445</v>
      </c>
    </row>
    <row r="164" spans="1:20" x14ac:dyDescent="0.25">
      <c r="A164" t="s">
        <v>46</v>
      </c>
      <c r="B164" t="s">
        <v>56</v>
      </c>
      <c r="C164">
        <v>120</v>
      </c>
      <c r="D164">
        <v>1</v>
      </c>
      <c r="E164" t="s">
        <v>9441</v>
      </c>
      <c r="F164">
        <v>106</v>
      </c>
      <c r="G164">
        <v>6</v>
      </c>
      <c r="H164" t="s">
        <v>1162</v>
      </c>
      <c r="I164" t="s">
        <v>9442</v>
      </c>
      <c r="J164" t="s">
        <v>61</v>
      </c>
      <c r="K164" t="s">
        <v>23</v>
      </c>
      <c r="L164" t="s">
        <v>24</v>
      </c>
      <c r="M164" t="s">
        <v>9443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9444</v>
      </c>
      <c r="T164" t="s">
        <v>9445</v>
      </c>
    </row>
    <row r="165" spans="1:20" x14ac:dyDescent="0.25">
      <c r="A165" t="s">
        <v>20</v>
      </c>
      <c r="B165" t="s">
        <v>21</v>
      </c>
      <c r="C165">
        <v>60</v>
      </c>
      <c r="D165">
        <v>1</v>
      </c>
      <c r="E165" t="s">
        <v>9446</v>
      </c>
      <c r="F165">
        <v>97</v>
      </c>
      <c r="G165">
        <v>7</v>
      </c>
      <c r="H165" t="s">
        <v>47</v>
      </c>
      <c r="I165" t="s">
        <v>9447</v>
      </c>
      <c r="J165" t="s">
        <v>9448</v>
      </c>
      <c r="K165" t="s">
        <v>2682</v>
      </c>
      <c r="L165" t="s">
        <v>9449</v>
      </c>
      <c r="M165" t="s">
        <v>9445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9450</v>
      </c>
      <c r="T165" t="s">
        <v>9443</v>
      </c>
    </row>
    <row r="166" spans="1:20" x14ac:dyDescent="0.25">
      <c r="A166" t="s">
        <v>28</v>
      </c>
      <c r="B166" t="s">
        <v>29</v>
      </c>
      <c r="C166">
        <v>60</v>
      </c>
      <c r="D166">
        <v>1</v>
      </c>
      <c r="E166" t="s">
        <v>9446</v>
      </c>
      <c r="F166">
        <v>97</v>
      </c>
      <c r="G166">
        <v>7</v>
      </c>
      <c r="H166" t="s">
        <v>47</v>
      </c>
      <c r="I166" t="s">
        <v>9447</v>
      </c>
      <c r="J166" t="s">
        <v>9448</v>
      </c>
      <c r="K166" t="s">
        <v>2682</v>
      </c>
      <c r="L166" t="s">
        <v>9449</v>
      </c>
      <c r="M166" t="s">
        <v>9445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9450</v>
      </c>
      <c r="T166" t="s">
        <v>9443</v>
      </c>
    </row>
    <row r="167" spans="1:20" x14ac:dyDescent="0.25">
      <c r="A167" t="s">
        <v>30</v>
      </c>
      <c r="B167" t="s">
        <v>31</v>
      </c>
      <c r="C167">
        <v>60</v>
      </c>
      <c r="D167">
        <v>1</v>
      </c>
      <c r="E167" t="s">
        <v>9446</v>
      </c>
      <c r="F167">
        <v>97</v>
      </c>
      <c r="G167">
        <v>7</v>
      </c>
      <c r="H167" t="s">
        <v>47</v>
      </c>
      <c r="I167" t="s">
        <v>9447</v>
      </c>
      <c r="J167" t="s">
        <v>9448</v>
      </c>
      <c r="K167" t="s">
        <v>2682</v>
      </c>
      <c r="L167" t="s">
        <v>9449</v>
      </c>
      <c r="M167" t="s">
        <v>9445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9450</v>
      </c>
      <c r="T167" t="s">
        <v>9443</v>
      </c>
    </row>
    <row r="168" spans="1:20" x14ac:dyDescent="0.25">
      <c r="A168" t="s">
        <v>3691</v>
      </c>
      <c r="B168" t="s">
        <v>3692</v>
      </c>
      <c r="C168">
        <v>120</v>
      </c>
      <c r="D168">
        <v>4</v>
      </c>
      <c r="E168" t="s">
        <v>9451</v>
      </c>
      <c r="F168">
        <v>220</v>
      </c>
      <c r="G168">
        <v>0</v>
      </c>
      <c r="H168" t="s">
        <v>1162</v>
      </c>
      <c r="I168" t="s">
        <v>9452</v>
      </c>
      <c r="J168" t="s">
        <v>9453</v>
      </c>
      <c r="K168" t="s">
        <v>23</v>
      </c>
      <c r="L168" t="s">
        <v>24</v>
      </c>
      <c r="M168" t="s">
        <v>9454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9455</v>
      </c>
      <c r="T168" t="s">
        <v>9454</v>
      </c>
    </row>
    <row r="169" spans="1:20" x14ac:dyDescent="0.25">
      <c r="A169" t="s">
        <v>3691</v>
      </c>
      <c r="B169" t="s">
        <v>3692</v>
      </c>
      <c r="C169">
        <v>120</v>
      </c>
      <c r="D169">
        <v>4</v>
      </c>
      <c r="E169" t="s">
        <v>9456</v>
      </c>
      <c r="F169">
        <v>220</v>
      </c>
      <c r="G169">
        <v>0</v>
      </c>
      <c r="H169" t="s">
        <v>1162</v>
      </c>
      <c r="I169" t="s">
        <v>7717</v>
      </c>
      <c r="J169" t="s">
        <v>332</v>
      </c>
      <c r="K169" t="s">
        <v>23</v>
      </c>
      <c r="L169" t="s">
        <v>24</v>
      </c>
      <c r="M169" t="s">
        <v>9457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9458</v>
      </c>
      <c r="T169" t="s">
        <v>9459</v>
      </c>
    </row>
    <row r="170" spans="1:20" x14ac:dyDescent="0.25">
      <c r="A170" t="s">
        <v>3691</v>
      </c>
      <c r="B170" t="s">
        <v>3692</v>
      </c>
      <c r="C170">
        <v>120</v>
      </c>
      <c r="D170">
        <v>4</v>
      </c>
      <c r="E170" t="s">
        <v>9460</v>
      </c>
      <c r="F170">
        <v>220</v>
      </c>
      <c r="G170">
        <v>0</v>
      </c>
      <c r="H170" t="s">
        <v>1162</v>
      </c>
      <c r="I170" t="s">
        <v>9461</v>
      </c>
      <c r="J170" t="s">
        <v>309</v>
      </c>
      <c r="K170" t="s">
        <v>23</v>
      </c>
      <c r="L170" t="s">
        <v>24</v>
      </c>
      <c r="M170" t="s">
        <v>9462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9463</v>
      </c>
      <c r="T170" t="s">
        <v>9464</v>
      </c>
    </row>
    <row r="171" spans="1:20" x14ac:dyDescent="0.25">
      <c r="A171" t="s">
        <v>280</v>
      </c>
      <c r="B171" t="s">
        <v>286</v>
      </c>
      <c r="C171">
        <v>139</v>
      </c>
      <c r="D171">
        <v>1</v>
      </c>
      <c r="E171" t="s">
        <v>9465</v>
      </c>
      <c r="F171">
        <v>219</v>
      </c>
      <c r="G171">
        <v>20</v>
      </c>
      <c r="H171" t="s">
        <v>47</v>
      </c>
      <c r="I171" t="s">
        <v>9466</v>
      </c>
      <c r="J171" t="s">
        <v>9467</v>
      </c>
      <c r="K171" t="s">
        <v>1331</v>
      </c>
      <c r="L171" t="s">
        <v>9468</v>
      </c>
      <c r="M171" t="s">
        <v>9469</v>
      </c>
      <c r="N171" t="s">
        <v>1225</v>
      </c>
      <c r="O171" t="s">
        <v>1222</v>
      </c>
      <c r="P171" t="s">
        <v>1190</v>
      </c>
      <c r="Q171" t="s">
        <v>1191</v>
      </c>
      <c r="R171" t="s">
        <v>24</v>
      </c>
      <c r="S171" t="s">
        <v>9470</v>
      </c>
      <c r="T171" t="s">
        <v>9471</v>
      </c>
    </row>
    <row r="172" spans="1:20" x14ac:dyDescent="0.25">
      <c r="A172" t="s">
        <v>278</v>
      </c>
      <c r="B172" t="s">
        <v>284</v>
      </c>
      <c r="C172">
        <v>139</v>
      </c>
      <c r="D172">
        <v>1</v>
      </c>
      <c r="E172" t="s">
        <v>9465</v>
      </c>
      <c r="F172">
        <v>219</v>
      </c>
      <c r="G172">
        <v>20</v>
      </c>
      <c r="H172" t="s">
        <v>47</v>
      </c>
      <c r="I172" t="s">
        <v>9466</v>
      </c>
      <c r="J172" t="s">
        <v>9467</v>
      </c>
      <c r="K172" t="s">
        <v>1331</v>
      </c>
      <c r="L172" t="s">
        <v>9468</v>
      </c>
      <c r="M172" t="s">
        <v>9469</v>
      </c>
      <c r="N172" t="s">
        <v>1225</v>
      </c>
      <c r="O172" t="s">
        <v>1222</v>
      </c>
      <c r="P172" t="s">
        <v>1190</v>
      </c>
      <c r="Q172" t="s">
        <v>1191</v>
      </c>
      <c r="R172" t="s">
        <v>24</v>
      </c>
      <c r="S172" t="s">
        <v>9470</v>
      </c>
      <c r="T172" t="s">
        <v>9471</v>
      </c>
    </row>
    <row r="173" spans="1:20" x14ac:dyDescent="0.25">
      <c r="A173" t="s">
        <v>3653</v>
      </c>
      <c r="B173" t="s">
        <v>4657</v>
      </c>
      <c r="C173">
        <v>65</v>
      </c>
      <c r="D173">
        <v>3</v>
      </c>
      <c r="E173" t="s">
        <v>9472</v>
      </c>
      <c r="F173">
        <v>195</v>
      </c>
      <c r="G173">
        <v>0</v>
      </c>
      <c r="H173" t="s">
        <v>1247</v>
      </c>
      <c r="I173" t="s">
        <v>9473</v>
      </c>
      <c r="J173" t="s">
        <v>9474</v>
      </c>
      <c r="K173" t="s">
        <v>5792</v>
      </c>
      <c r="L173" t="s">
        <v>9475</v>
      </c>
      <c r="M173" t="s">
        <v>9476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9477</v>
      </c>
      <c r="T173" t="s">
        <v>9476</v>
      </c>
    </row>
    <row r="174" spans="1:20" x14ac:dyDescent="0.25">
      <c r="A174" t="s">
        <v>115</v>
      </c>
      <c r="B174" t="s">
        <v>116</v>
      </c>
      <c r="C174">
        <v>35</v>
      </c>
      <c r="D174">
        <v>8</v>
      </c>
      <c r="E174" t="s">
        <v>9478</v>
      </c>
      <c r="F174">
        <v>259.2</v>
      </c>
      <c r="G174">
        <v>0</v>
      </c>
      <c r="H174" t="s">
        <v>1247</v>
      </c>
      <c r="I174" t="s">
        <v>9479</v>
      </c>
      <c r="J174" t="s">
        <v>9480</v>
      </c>
      <c r="K174" t="s">
        <v>2956</v>
      </c>
      <c r="L174" t="s">
        <v>9481</v>
      </c>
      <c r="M174" t="s">
        <v>9482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9483</v>
      </c>
      <c r="T174" t="s">
        <v>9482</v>
      </c>
    </row>
    <row r="175" spans="1:20" x14ac:dyDescent="0.25">
      <c r="A175" t="s">
        <v>3691</v>
      </c>
      <c r="B175" t="s">
        <v>3692</v>
      </c>
      <c r="C175">
        <v>120</v>
      </c>
      <c r="D175">
        <v>2</v>
      </c>
      <c r="E175" t="s">
        <v>9484</v>
      </c>
      <c r="F175">
        <v>110</v>
      </c>
      <c r="G175">
        <v>0</v>
      </c>
      <c r="H175" t="s">
        <v>1162</v>
      </c>
      <c r="I175" t="s">
        <v>9485</v>
      </c>
      <c r="J175" t="s">
        <v>328</v>
      </c>
      <c r="K175" t="s">
        <v>23</v>
      </c>
      <c r="L175" t="s">
        <v>24</v>
      </c>
      <c r="M175" t="s">
        <v>9486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9487</v>
      </c>
      <c r="T175" t="s">
        <v>9486</v>
      </c>
    </row>
    <row r="176" spans="1:20" x14ac:dyDescent="0.25">
      <c r="A176" t="s">
        <v>110</v>
      </c>
      <c r="B176" t="s">
        <v>3831</v>
      </c>
      <c r="C176">
        <v>76</v>
      </c>
      <c r="D176">
        <v>3</v>
      </c>
      <c r="E176" t="s">
        <v>9488</v>
      </c>
      <c r="F176">
        <v>276</v>
      </c>
      <c r="G176">
        <v>48</v>
      </c>
      <c r="H176" t="s">
        <v>47</v>
      </c>
      <c r="I176" t="s">
        <v>3942</v>
      </c>
      <c r="J176" t="s">
        <v>3943</v>
      </c>
      <c r="K176" t="s">
        <v>1186</v>
      </c>
      <c r="L176" t="s">
        <v>3944</v>
      </c>
      <c r="M176" t="s">
        <v>9489</v>
      </c>
      <c r="N176" t="s">
        <v>23</v>
      </c>
      <c r="O176" t="s">
        <v>63</v>
      </c>
      <c r="P176" t="s">
        <v>54</v>
      </c>
      <c r="Q176" t="s">
        <v>55</v>
      </c>
      <c r="R176" t="s">
        <v>24</v>
      </c>
      <c r="S176" t="s">
        <v>9490</v>
      </c>
      <c r="T176" t="s">
        <v>9489</v>
      </c>
    </row>
    <row r="177" spans="1:20" x14ac:dyDescent="0.25">
      <c r="A177" t="s">
        <v>46</v>
      </c>
      <c r="B177" t="s">
        <v>56</v>
      </c>
      <c r="C177">
        <v>78</v>
      </c>
      <c r="D177">
        <v>1</v>
      </c>
      <c r="E177" t="s">
        <v>9491</v>
      </c>
      <c r="F177">
        <v>284</v>
      </c>
      <c r="G177">
        <v>48</v>
      </c>
      <c r="H177" t="s">
        <v>47</v>
      </c>
      <c r="I177" t="s">
        <v>3948</v>
      </c>
      <c r="J177" t="s">
        <v>3949</v>
      </c>
      <c r="K177" t="s">
        <v>1186</v>
      </c>
      <c r="L177" t="s">
        <v>1249</v>
      </c>
      <c r="M177" t="s">
        <v>9492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9493</v>
      </c>
      <c r="T177" t="s">
        <v>9494</v>
      </c>
    </row>
    <row r="178" spans="1:20" x14ac:dyDescent="0.25">
      <c r="A178" t="s">
        <v>110</v>
      </c>
      <c r="B178" t="s">
        <v>3831</v>
      </c>
      <c r="C178">
        <v>80</v>
      </c>
      <c r="D178">
        <v>1</v>
      </c>
      <c r="E178" t="s">
        <v>9491</v>
      </c>
      <c r="F178">
        <v>284</v>
      </c>
      <c r="G178">
        <v>48</v>
      </c>
      <c r="H178" t="s">
        <v>47</v>
      </c>
      <c r="I178" t="s">
        <v>3948</v>
      </c>
      <c r="J178" t="s">
        <v>3949</v>
      </c>
      <c r="K178" t="s">
        <v>1186</v>
      </c>
      <c r="L178" t="s">
        <v>1249</v>
      </c>
      <c r="M178" t="s">
        <v>9492</v>
      </c>
      <c r="N178" t="s">
        <v>23</v>
      </c>
      <c r="O178" t="s">
        <v>63</v>
      </c>
      <c r="P178" t="s">
        <v>54</v>
      </c>
      <c r="Q178" t="s">
        <v>55</v>
      </c>
      <c r="R178" t="s">
        <v>24</v>
      </c>
      <c r="S178" t="s">
        <v>9493</v>
      </c>
      <c r="T178" t="s">
        <v>9494</v>
      </c>
    </row>
    <row r="179" spans="1:20" x14ac:dyDescent="0.25">
      <c r="A179" t="s">
        <v>139</v>
      </c>
      <c r="B179" t="s">
        <v>112</v>
      </c>
      <c r="C179">
        <v>80</v>
      </c>
      <c r="D179">
        <v>1</v>
      </c>
      <c r="E179" t="s">
        <v>9491</v>
      </c>
      <c r="F179">
        <v>284</v>
      </c>
      <c r="G179">
        <v>48</v>
      </c>
      <c r="H179" t="s">
        <v>47</v>
      </c>
      <c r="I179" t="s">
        <v>3948</v>
      </c>
      <c r="J179" t="s">
        <v>3949</v>
      </c>
      <c r="K179" t="s">
        <v>1186</v>
      </c>
      <c r="L179" t="s">
        <v>1249</v>
      </c>
      <c r="M179" t="s">
        <v>9492</v>
      </c>
      <c r="N179" t="s">
        <v>23</v>
      </c>
      <c r="O179" t="s">
        <v>63</v>
      </c>
      <c r="P179" t="s">
        <v>54</v>
      </c>
      <c r="Q179" t="s">
        <v>55</v>
      </c>
      <c r="R179" t="s">
        <v>24</v>
      </c>
      <c r="S179" t="s">
        <v>9493</v>
      </c>
      <c r="T179" t="s">
        <v>9494</v>
      </c>
    </row>
    <row r="180" spans="1:20" x14ac:dyDescent="0.25">
      <c r="A180" t="s">
        <v>30</v>
      </c>
      <c r="B180" t="s">
        <v>31</v>
      </c>
      <c r="C180">
        <v>43</v>
      </c>
      <c r="D180">
        <v>1</v>
      </c>
      <c r="E180" t="s">
        <v>9495</v>
      </c>
      <c r="F180">
        <v>46</v>
      </c>
      <c r="G180">
        <v>3</v>
      </c>
      <c r="H180" t="s">
        <v>47</v>
      </c>
      <c r="I180" t="s">
        <v>6490</v>
      </c>
      <c r="J180" t="s">
        <v>9496</v>
      </c>
      <c r="K180" t="s">
        <v>6670</v>
      </c>
      <c r="L180" t="s">
        <v>357</v>
      </c>
      <c r="M180" t="s">
        <v>9497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9498</v>
      </c>
      <c r="T180" t="s">
        <v>9499</v>
      </c>
    </row>
    <row r="181" spans="1:20" x14ac:dyDescent="0.25">
      <c r="A181" t="s">
        <v>3691</v>
      </c>
      <c r="B181" t="s">
        <v>3692</v>
      </c>
      <c r="C181">
        <v>120</v>
      </c>
      <c r="D181">
        <v>5</v>
      </c>
      <c r="E181" t="s">
        <v>9500</v>
      </c>
      <c r="F181">
        <v>275</v>
      </c>
      <c r="G181">
        <v>0</v>
      </c>
      <c r="H181" t="s">
        <v>1162</v>
      </c>
      <c r="I181" t="s">
        <v>7123</v>
      </c>
      <c r="J181" t="s">
        <v>302</v>
      </c>
      <c r="K181" t="s">
        <v>23</v>
      </c>
      <c r="L181" t="s">
        <v>24</v>
      </c>
      <c r="M181" t="s">
        <v>9501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9502</v>
      </c>
      <c r="T181" t="s">
        <v>9501</v>
      </c>
    </row>
    <row r="182" spans="1:20" x14ac:dyDescent="0.25">
      <c r="A182" t="s">
        <v>3691</v>
      </c>
      <c r="B182" t="s">
        <v>3692</v>
      </c>
      <c r="C182">
        <v>120</v>
      </c>
      <c r="D182">
        <v>4</v>
      </c>
      <c r="E182" t="s">
        <v>9503</v>
      </c>
      <c r="F182">
        <v>220</v>
      </c>
      <c r="G182">
        <v>0</v>
      </c>
      <c r="H182" t="s">
        <v>1162</v>
      </c>
      <c r="I182" t="s">
        <v>9504</v>
      </c>
      <c r="J182" t="s">
        <v>1231</v>
      </c>
      <c r="K182" t="s">
        <v>23</v>
      </c>
      <c r="L182" t="s">
        <v>24</v>
      </c>
      <c r="M182" t="s">
        <v>9501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9505</v>
      </c>
      <c r="T182" t="s">
        <v>9506</v>
      </c>
    </row>
    <row r="183" spans="1:20" x14ac:dyDescent="0.25">
      <c r="A183" t="s">
        <v>139</v>
      </c>
      <c r="B183" t="s">
        <v>112</v>
      </c>
      <c r="C183">
        <v>66</v>
      </c>
      <c r="D183">
        <v>1</v>
      </c>
      <c r="E183" t="s">
        <v>9507</v>
      </c>
      <c r="F183">
        <v>276</v>
      </c>
      <c r="G183">
        <v>45</v>
      </c>
      <c r="H183" t="s">
        <v>47</v>
      </c>
      <c r="I183" t="s">
        <v>9237</v>
      </c>
      <c r="J183" t="s">
        <v>9508</v>
      </c>
      <c r="K183" t="s">
        <v>4853</v>
      </c>
      <c r="L183" t="s">
        <v>1340</v>
      </c>
      <c r="M183" t="s">
        <v>9509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9510</v>
      </c>
      <c r="T183" t="s">
        <v>9511</v>
      </c>
    </row>
    <row r="184" spans="1:20" x14ac:dyDescent="0.25">
      <c r="A184" t="s">
        <v>110</v>
      </c>
      <c r="B184" t="s">
        <v>1205</v>
      </c>
      <c r="C184">
        <v>66</v>
      </c>
      <c r="D184">
        <v>1</v>
      </c>
      <c r="E184" t="s">
        <v>9507</v>
      </c>
      <c r="F184">
        <v>276</v>
      </c>
      <c r="G184">
        <v>45</v>
      </c>
      <c r="H184" t="s">
        <v>47</v>
      </c>
      <c r="I184" t="s">
        <v>9237</v>
      </c>
      <c r="J184" t="s">
        <v>9508</v>
      </c>
      <c r="K184" t="s">
        <v>4853</v>
      </c>
      <c r="L184" t="s">
        <v>1340</v>
      </c>
      <c r="M184" t="s">
        <v>9509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9510</v>
      </c>
      <c r="T184" t="s">
        <v>9511</v>
      </c>
    </row>
    <row r="185" spans="1:20" x14ac:dyDescent="0.25">
      <c r="A185" t="s">
        <v>46</v>
      </c>
      <c r="B185" t="s">
        <v>56</v>
      </c>
      <c r="C185">
        <v>67</v>
      </c>
      <c r="D185">
        <v>1</v>
      </c>
      <c r="E185" t="s">
        <v>9507</v>
      </c>
      <c r="F185">
        <v>276</v>
      </c>
      <c r="G185">
        <v>45</v>
      </c>
      <c r="H185" t="s">
        <v>47</v>
      </c>
      <c r="I185" t="s">
        <v>9237</v>
      </c>
      <c r="J185" t="s">
        <v>9508</v>
      </c>
      <c r="K185" t="s">
        <v>4853</v>
      </c>
      <c r="L185" t="s">
        <v>1340</v>
      </c>
      <c r="M185" t="s">
        <v>9509</v>
      </c>
      <c r="N185" t="s">
        <v>23</v>
      </c>
      <c r="O185" t="s">
        <v>63</v>
      </c>
      <c r="P185" t="s">
        <v>54</v>
      </c>
      <c r="Q185" t="s">
        <v>55</v>
      </c>
      <c r="R185" t="s">
        <v>24</v>
      </c>
      <c r="S185" t="s">
        <v>9510</v>
      </c>
      <c r="T185" t="s">
        <v>9511</v>
      </c>
    </row>
    <row r="186" spans="1:20" x14ac:dyDescent="0.25">
      <c r="A186" t="s">
        <v>46</v>
      </c>
      <c r="B186" t="s">
        <v>56</v>
      </c>
      <c r="C186">
        <v>120</v>
      </c>
      <c r="D186">
        <v>10</v>
      </c>
      <c r="E186" t="s">
        <v>9512</v>
      </c>
      <c r="F186">
        <v>1600</v>
      </c>
      <c r="G186">
        <v>0</v>
      </c>
      <c r="H186" t="s">
        <v>1162</v>
      </c>
      <c r="I186" t="s">
        <v>9513</v>
      </c>
      <c r="J186" t="s">
        <v>309</v>
      </c>
      <c r="K186" t="s">
        <v>23</v>
      </c>
      <c r="L186" t="s">
        <v>24</v>
      </c>
      <c r="M186" t="s">
        <v>9514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9515</v>
      </c>
      <c r="T186" t="s">
        <v>9514</v>
      </c>
    </row>
    <row r="187" spans="1:20" x14ac:dyDescent="0.25">
      <c r="A187" t="s">
        <v>139</v>
      </c>
      <c r="B187" t="s">
        <v>112</v>
      </c>
      <c r="C187">
        <v>120</v>
      </c>
      <c r="D187">
        <v>10</v>
      </c>
      <c r="E187" t="s">
        <v>9512</v>
      </c>
      <c r="F187">
        <v>1600</v>
      </c>
      <c r="G187">
        <v>0</v>
      </c>
      <c r="H187" t="s">
        <v>1162</v>
      </c>
      <c r="I187" t="s">
        <v>9513</v>
      </c>
      <c r="J187" t="s">
        <v>309</v>
      </c>
      <c r="K187" t="s">
        <v>23</v>
      </c>
      <c r="L187" t="s">
        <v>24</v>
      </c>
      <c r="M187" t="s">
        <v>9514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9515</v>
      </c>
      <c r="T187" t="s">
        <v>9514</v>
      </c>
    </row>
    <row r="188" spans="1:20" x14ac:dyDescent="0.25">
      <c r="A188" t="s">
        <v>46</v>
      </c>
      <c r="B188" t="s">
        <v>56</v>
      </c>
      <c r="C188">
        <v>66.333333333333329</v>
      </c>
      <c r="D188">
        <v>3</v>
      </c>
      <c r="E188" t="s">
        <v>9516</v>
      </c>
      <c r="F188">
        <v>220</v>
      </c>
      <c r="G188">
        <v>0</v>
      </c>
      <c r="H188" t="s">
        <v>1162</v>
      </c>
      <c r="I188" t="s">
        <v>9517</v>
      </c>
      <c r="J188" t="s">
        <v>311</v>
      </c>
      <c r="K188" t="s">
        <v>23</v>
      </c>
      <c r="L188" t="s">
        <v>24</v>
      </c>
      <c r="M188" t="s">
        <v>9518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9519</v>
      </c>
      <c r="T188" t="s">
        <v>9518</v>
      </c>
    </row>
    <row r="189" spans="1:20" x14ac:dyDescent="0.25">
      <c r="A189" t="s">
        <v>3691</v>
      </c>
      <c r="B189" t="s">
        <v>3692</v>
      </c>
      <c r="C189">
        <v>120</v>
      </c>
      <c r="D189">
        <v>4</v>
      </c>
      <c r="E189" t="s">
        <v>9520</v>
      </c>
      <c r="F189">
        <v>220</v>
      </c>
      <c r="G189">
        <v>0</v>
      </c>
      <c r="H189" t="s">
        <v>1162</v>
      </c>
      <c r="I189" t="s">
        <v>6580</v>
      </c>
      <c r="J189" t="s">
        <v>338</v>
      </c>
      <c r="K189" t="s">
        <v>23</v>
      </c>
      <c r="L189" t="s">
        <v>24</v>
      </c>
      <c r="M189" t="s">
        <v>9521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9522</v>
      </c>
      <c r="T189" t="s">
        <v>9521</v>
      </c>
    </row>
    <row r="190" spans="1:20" x14ac:dyDescent="0.25">
      <c r="A190" t="s">
        <v>3691</v>
      </c>
      <c r="B190" t="s">
        <v>3692</v>
      </c>
      <c r="C190">
        <v>120</v>
      </c>
      <c r="D190">
        <v>3</v>
      </c>
      <c r="E190" t="s">
        <v>9523</v>
      </c>
      <c r="F190">
        <v>165</v>
      </c>
      <c r="G190">
        <v>0</v>
      </c>
      <c r="H190" t="s">
        <v>1162</v>
      </c>
      <c r="I190" t="s">
        <v>8753</v>
      </c>
      <c r="J190" t="s">
        <v>311</v>
      </c>
      <c r="K190" t="s">
        <v>23</v>
      </c>
      <c r="L190" t="s">
        <v>24</v>
      </c>
      <c r="M190" t="s">
        <v>9524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9525</v>
      </c>
      <c r="T190" t="s">
        <v>9524</v>
      </c>
    </row>
    <row r="191" spans="1:20" x14ac:dyDescent="0.25">
      <c r="A191" t="s">
        <v>38</v>
      </c>
      <c r="B191" t="s">
        <v>39</v>
      </c>
      <c r="C191">
        <v>65</v>
      </c>
      <c r="D191">
        <v>1</v>
      </c>
      <c r="E191" t="s">
        <v>9526</v>
      </c>
      <c r="F191">
        <v>120</v>
      </c>
      <c r="G191">
        <v>20</v>
      </c>
      <c r="H191" t="s">
        <v>47</v>
      </c>
      <c r="I191" t="s">
        <v>9527</v>
      </c>
      <c r="J191" t="s">
        <v>9528</v>
      </c>
      <c r="K191" t="s">
        <v>9529</v>
      </c>
      <c r="L191" t="s">
        <v>9530</v>
      </c>
      <c r="M191" t="s">
        <v>9531</v>
      </c>
      <c r="N191" t="s">
        <v>1225</v>
      </c>
      <c r="O191" t="s">
        <v>1222</v>
      </c>
      <c r="P191" t="s">
        <v>1190</v>
      </c>
      <c r="Q191" t="s">
        <v>1191</v>
      </c>
      <c r="R191" t="s">
        <v>24</v>
      </c>
      <c r="S191" t="s">
        <v>9532</v>
      </c>
      <c r="T191" t="s">
        <v>9533</v>
      </c>
    </row>
    <row r="192" spans="1:20" x14ac:dyDescent="0.25">
      <c r="A192" t="s">
        <v>139</v>
      </c>
      <c r="B192" t="s">
        <v>112</v>
      </c>
      <c r="C192">
        <v>100</v>
      </c>
      <c r="D192">
        <v>1</v>
      </c>
      <c r="E192" t="s">
        <v>9526</v>
      </c>
      <c r="F192">
        <v>120</v>
      </c>
      <c r="G192">
        <v>20</v>
      </c>
      <c r="H192" t="s">
        <v>47</v>
      </c>
      <c r="I192" t="s">
        <v>9527</v>
      </c>
      <c r="J192" t="s">
        <v>9528</v>
      </c>
      <c r="K192" t="s">
        <v>9529</v>
      </c>
      <c r="L192" t="s">
        <v>9530</v>
      </c>
      <c r="M192" t="s">
        <v>9531</v>
      </c>
      <c r="N192" t="s">
        <v>1225</v>
      </c>
      <c r="O192" t="s">
        <v>1222</v>
      </c>
      <c r="P192" t="s">
        <v>1190</v>
      </c>
      <c r="Q192" t="s">
        <v>1191</v>
      </c>
      <c r="R192" t="s">
        <v>24</v>
      </c>
      <c r="S192" t="s">
        <v>9532</v>
      </c>
      <c r="T192" t="s">
        <v>9533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9534</v>
      </c>
      <c r="F193">
        <v>120</v>
      </c>
      <c r="G193">
        <v>20</v>
      </c>
      <c r="H193" t="s">
        <v>47</v>
      </c>
      <c r="I193" t="s">
        <v>9535</v>
      </c>
      <c r="J193" t="s">
        <v>9536</v>
      </c>
      <c r="K193" t="s">
        <v>1180</v>
      </c>
      <c r="L193" t="s">
        <v>9537</v>
      </c>
      <c r="M193" t="s">
        <v>9538</v>
      </c>
      <c r="N193" t="s">
        <v>1225</v>
      </c>
      <c r="O193" t="s">
        <v>1222</v>
      </c>
      <c r="P193" t="s">
        <v>1190</v>
      </c>
      <c r="Q193" t="s">
        <v>1191</v>
      </c>
      <c r="R193" t="s">
        <v>24</v>
      </c>
      <c r="S193" t="s">
        <v>9539</v>
      </c>
      <c r="T193" t="s">
        <v>9540</v>
      </c>
    </row>
    <row r="194" spans="1:20" x14ac:dyDescent="0.25">
      <c r="A194" t="s">
        <v>46</v>
      </c>
      <c r="B194" t="s">
        <v>56</v>
      </c>
      <c r="C194">
        <v>100</v>
      </c>
      <c r="D194">
        <v>1</v>
      </c>
      <c r="E194" t="s">
        <v>9534</v>
      </c>
      <c r="F194">
        <v>120</v>
      </c>
      <c r="G194">
        <v>20</v>
      </c>
      <c r="H194" t="s">
        <v>47</v>
      </c>
      <c r="I194" t="s">
        <v>9535</v>
      </c>
      <c r="J194" t="s">
        <v>9536</v>
      </c>
      <c r="K194" t="s">
        <v>1180</v>
      </c>
      <c r="L194" t="s">
        <v>9537</v>
      </c>
      <c r="M194" t="s">
        <v>9538</v>
      </c>
      <c r="N194" t="s">
        <v>1225</v>
      </c>
      <c r="O194" t="s">
        <v>1222</v>
      </c>
      <c r="P194" t="s">
        <v>1190</v>
      </c>
      <c r="Q194" t="s">
        <v>1191</v>
      </c>
      <c r="R194" t="s">
        <v>24</v>
      </c>
      <c r="S194" t="s">
        <v>9539</v>
      </c>
      <c r="T194" t="s">
        <v>9540</v>
      </c>
    </row>
    <row r="195" spans="1:20" x14ac:dyDescent="0.25">
      <c r="A195" t="s">
        <v>115</v>
      </c>
      <c r="B195" t="s">
        <v>9541</v>
      </c>
      <c r="C195">
        <v>21.5</v>
      </c>
      <c r="D195">
        <v>1</v>
      </c>
      <c r="E195" t="s">
        <v>9542</v>
      </c>
      <c r="F195">
        <v>21.5</v>
      </c>
      <c r="G195">
        <v>0</v>
      </c>
      <c r="H195" t="s">
        <v>1162</v>
      </c>
      <c r="I195" t="s">
        <v>9543</v>
      </c>
      <c r="J195" t="s">
        <v>9544</v>
      </c>
      <c r="K195" t="s">
        <v>1505</v>
      </c>
      <c r="L195" t="s">
        <v>9545</v>
      </c>
      <c r="M195" t="s">
        <v>9546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9547</v>
      </c>
      <c r="T195" t="s">
        <v>9548</v>
      </c>
    </row>
    <row r="196" spans="1:20" x14ac:dyDescent="0.25">
      <c r="A196" t="s">
        <v>46</v>
      </c>
      <c r="B196" t="s">
        <v>56</v>
      </c>
      <c r="C196">
        <v>66.333333333333329</v>
      </c>
      <c r="D196">
        <v>3</v>
      </c>
      <c r="E196" t="s">
        <v>9549</v>
      </c>
      <c r="F196">
        <v>255</v>
      </c>
      <c r="G196">
        <v>29</v>
      </c>
      <c r="H196" t="s">
        <v>47</v>
      </c>
      <c r="I196" t="s">
        <v>1235</v>
      </c>
      <c r="J196" t="s">
        <v>7582</v>
      </c>
      <c r="K196" t="s">
        <v>1236</v>
      </c>
      <c r="L196" t="s">
        <v>5841</v>
      </c>
      <c r="M196" t="s">
        <v>9550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9551</v>
      </c>
      <c r="T196" t="s">
        <v>9552</v>
      </c>
    </row>
    <row r="197" spans="1:20" x14ac:dyDescent="0.25">
      <c r="A197" t="s">
        <v>115</v>
      </c>
      <c r="B197" t="s">
        <v>116</v>
      </c>
      <c r="C197">
        <v>35</v>
      </c>
      <c r="D197">
        <v>8</v>
      </c>
      <c r="E197" t="s">
        <v>9553</v>
      </c>
      <c r="F197">
        <v>357</v>
      </c>
      <c r="G197">
        <v>29</v>
      </c>
      <c r="H197" t="s">
        <v>47</v>
      </c>
      <c r="I197" t="s">
        <v>3850</v>
      </c>
      <c r="J197" t="s">
        <v>3851</v>
      </c>
      <c r="K197" t="s">
        <v>3852</v>
      </c>
      <c r="L197" t="s">
        <v>2699</v>
      </c>
      <c r="M197" t="s">
        <v>9546</v>
      </c>
      <c r="N197" t="s">
        <v>23</v>
      </c>
      <c r="O197" t="s">
        <v>63</v>
      </c>
      <c r="P197" t="s">
        <v>54</v>
      </c>
      <c r="Q197" t="s">
        <v>55</v>
      </c>
      <c r="R197" t="s">
        <v>24</v>
      </c>
      <c r="S197" t="s">
        <v>9554</v>
      </c>
      <c r="T197" t="s">
        <v>9555</v>
      </c>
    </row>
    <row r="198" spans="1:20" x14ac:dyDescent="0.25">
      <c r="A198" t="s">
        <v>46</v>
      </c>
      <c r="B198" t="s">
        <v>56</v>
      </c>
      <c r="C198">
        <v>78</v>
      </c>
      <c r="D198">
        <v>1</v>
      </c>
      <c r="E198" t="s">
        <v>9556</v>
      </c>
      <c r="F198">
        <v>333</v>
      </c>
      <c r="G198">
        <v>35</v>
      </c>
      <c r="H198" t="s">
        <v>47</v>
      </c>
      <c r="I198" t="s">
        <v>4370</v>
      </c>
      <c r="J198" t="s">
        <v>9557</v>
      </c>
      <c r="K198" t="s">
        <v>1296</v>
      </c>
      <c r="L198" t="s">
        <v>2039</v>
      </c>
      <c r="M198" t="s">
        <v>9546</v>
      </c>
      <c r="N198" t="s">
        <v>23</v>
      </c>
      <c r="O198" t="s">
        <v>63</v>
      </c>
      <c r="P198" t="s">
        <v>54</v>
      </c>
      <c r="Q198" t="s">
        <v>55</v>
      </c>
      <c r="R198" t="s">
        <v>24</v>
      </c>
      <c r="S198" t="s">
        <v>9558</v>
      </c>
      <c r="T198" t="s">
        <v>9555</v>
      </c>
    </row>
    <row r="199" spans="1:20" x14ac:dyDescent="0.25">
      <c r="A199" t="s">
        <v>46</v>
      </c>
      <c r="B199" t="s">
        <v>56</v>
      </c>
      <c r="C199">
        <v>76.666666666666671</v>
      </c>
      <c r="D199">
        <v>3</v>
      </c>
      <c r="E199" t="s">
        <v>9556</v>
      </c>
      <c r="F199">
        <v>333</v>
      </c>
      <c r="G199">
        <v>35</v>
      </c>
      <c r="H199" t="s">
        <v>47</v>
      </c>
      <c r="I199" t="s">
        <v>4370</v>
      </c>
      <c r="J199" t="s">
        <v>9557</v>
      </c>
      <c r="K199" t="s">
        <v>1296</v>
      </c>
      <c r="L199" t="s">
        <v>2039</v>
      </c>
      <c r="M199" t="s">
        <v>9546</v>
      </c>
      <c r="N199" t="s">
        <v>23</v>
      </c>
      <c r="O199" t="s">
        <v>63</v>
      </c>
      <c r="P199" t="s">
        <v>54</v>
      </c>
      <c r="Q199" t="s">
        <v>55</v>
      </c>
      <c r="R199" t="s">
        <v>24</v>
      </c>
      <c r="S199" t="s">
        <v>9558</v>
      </c>
      <c r="T199" t="s">
        <v>9555</v>
      </c>
    </row>
    <row r="200" spans="1:20" x14ac:dyDescent="0.25">
      <c r="A200" t="s">
        <v>3691</v>
      </c>
      <c r="B200" t="s">
        <v>3692</v>
      </c>
      <c r="C200">
        <v>120</v>
      </c>
      <c r="D200">
        <v>2</v>
      </c>
      <c r="E200" t="s">
        <v>9559</v>
      </c>
      <c r="F200">
        <v>139</v>
      </c>
      <c r="G200">
        <v>29</v>
      </c>
      <c r="H200" t="s">
        <v>1162</v>
      </c>
      <c r="I200" t="s">
        <v>2943</v>
      </c>
      <c r="J200" t="s">
        <v>313</v>
      </c>
      <c r="K200" t="s">
        <v>23</v>
      </c>
      <c r="L200" t="s">
        <v>24</v>
      </c>
      <c r="M200" t="s">
        <v>9560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9561</v>
      </c>
      <c r="T200" t="s">
        <v>9560</v>
      </c>
    </row>
    <row r="201" spans="1:20" x14ac:dyDescent="0.25">
      <c r="A201" t="s">
        <v>46</v>
      </c>
      <c r="B201" t="s">
        <v>56</v>
      </c>
      <c r="C201">
        <v>76.666666666666671</v>
      </c>
      <c r="D201">
        <v>3</v>
      </c>
      <c r="E201" t="s">
        <v>9562</v>
      </c>
      <c r="F201">
        <v>256</v>
      </c>
      <c r="G201">
        <v>35</v>
      </c>
      <c r="H201" t="s">
        <v>47</v>
      </c>
      <c r="I201" t="s">
        <v>2981</v>
      </c>
      <c r="J201" t="s">
        <v>9563</v>
      </c>
      <c r="K201" t="s">
        <v>4981</v>
      </c>
      <c r="L201" t="s">
        <v>2039</v>
      </c>
      <c r="M201" t="s">
        <v>9564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9565</v>
      </c>
      <c r="T201" t="s">
        <v>9564</v>
      </c>
    </row>
    <row r="202" spans="1:20" x14ac:dyDescent="0.25">
      <c r="A202" t="s">
        <v>110</v>
      </c>
      <c r="B202" t="s">
        <v>146</v>
      </c>
      <c r="C202">
        <v>116</v>
      </c>
      <c r="D202">
        <v>2</v>
      </c>
      <c r="E202" t="s">
        <v>9566</v>
      </c>
      <c r="F202">
        <v>398</v>
      </c>
      <c r="G202">
        <v>0</v>
      </c>
      <c r="H202" t="s">
        <v>1162</v>
      </c>
      <c r="I202" t="s">
        <v>9567</v>
      </c>
      <c r="J202" t="s">
        <v>306</v>
      </c>
      <c r="K202" t="s">
        <v>23</v>
      </c>
      <c r="L202" t="s">
        <v>24</v>
      </c>
      <c r="M202" t="s">
        <v>9568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9569</v>
      </c>
      <c r="T202" t="s">
        <v>9568</v>
      </c>
    </row>
    <row r="203" spans="1:20" x14ac:dyDescent="0.25">
      <c r="A203" t="s">
        <v>279</v>
      </c>
      <c r="B203" t="s">
        <v>285</v>
      </c>
      <c r="C203">
        <v>163</v>
      </c>
      <c r="D203">
        <v>2</v>
      </c>
      <c r="E203" t="s">
        <v>9566</v>
      </c>
      <c r="F203">
        <v>398</v>
      </c>
      <c r="G203">
        <v>0</v>
      </c>
      <c r="H203" t="s">
        <v>1162</v>
      </c>
      <c r="I203" t="s">
        <v>9567</v>
      </c>
      <c r="J203" t="s">
        <v>306</v>
      </c>
      <c r="K203" t="s">
        <v>23</v>
      </c>
      <c r="L203" t="s">
        <v>24</v>
      </c>
      <c r="M203" t="s">
        <v>9568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9569</v>
      </c>
      <c r="T203" t="s">
        <v>9568</v>
      </c>
    </row>
    <row r="204" spans="1:20" x14ac:dyDescent="0.25">
      <c r="A204" t="s">
        <v>46</v>
      </c>
      <c r="B204" t="s">
        <v>56</v>
      </c>
      <c r="C204">
        <v>66.333333333333329</v>
      </c>
      <c r="D204">
        <v>3</v>
      </c>
      <c r="E204" t="s">
        <v>9570</v>
      </c>
      <c r="F204">
        <v>220</v>
      </c>
      <c r="G204">
        <v>0</v>
      </c>
      <c r="H204" t="s">
        <v>1162</v>
      </c>
      <c r="I204" t="s">
        <v>9571</v>
      </c>
      <c r="J204" t="s">
        <v>302</v>
      </c>
      <c r="K204" t="s">
        <v>23</v>
      </c>
      <c r="L204" t="s">
        <v>24</v>
      </c>
      <c r="M204" t="s">
        <v>9572</v>
      </c>
      <c r="N204" t="s">
        <v>23</v>
      </c>
      <c r="O204" t="s">
        <v>32</v>
      </c>
      <c r="P204" t="s">
        <v>26</v>
      </c>
      <c r="Q204" t="s">
        <v>33</v>
      </c>
      <c r="R204" t="s">
        <v>24</v>
      </c>
      <c r="S204" t="s">
        <v>9573</v>
      </c>
      <c r="T204" t="s">
        <v>9574</v>
      </c>
    </row>
    <row r="205" spans="1:20" x14ac:dyDescent="0.25">
      <c r="A205" t="s">
        <v>46</v>
      </c>
      <c r="B205" t="s">
        <v>56</v>
      </c>
      <c r="C205">
        <v>66.333333333333329</v>
      </c>
      <c r="D205">
        <v>3</v>
      </c>
      <c r="E205" t="s">
        <v>9575</v>
      </c>
      <c r="F205">
        <v>220</v>
      </c>
      <c r="G205">
        <v>0</v>
      </c>
      <c r="H205" t="s">
        <v>1162</v>
      </c>
      <c r="I205" t="s">
        <v>9576</v>
      </c>
      <c r="J205" t="s">
        <v>311</v>
      </c>
      <c r="K205" t="s">
        <v>23</v>
      </c>
      <c r="L205" t="s">
        <v>24</v>
      </c>
      <c r="M205" t="s">
        <v>9577</v>
      </c>
      <c r="N205" t="s">
        <v>23</v>
      </c>
      <c r="O205" t="s">
        <v>32</v>
      </c>
      <c r="P205" t="s">
        <v>26</v>
      </c>
      <c r="Q205" t="s">
        <v>33</v>
      </c>
      <c r="R205" t="s">
        <v>24</v>
      </c>
      <c r="S205" t="s">
        <v>9578</v>
      </c>
      <c r="T205" t="s">
        <v>9577</v>
      </c>
    </row>
    <row r="206" spans="1:20" x14ac:dyDescent="0.25">
      <c r="A206" t="s">
        <v>46</v>
      </c>
      <c r="B206" t="s">
        <v>56</v>
      </c>
      <c r="C206">
        <v>78</v>
      </c>
      <c r="D206">
        <v>3</v>
      </c>
      <c r="E206" t="s">
        <v>9579</v>
      </c>
      <c r="F206">
        <v>362</v>
      </c>
      <c r="G206">
        <v>48</v>
      </c>
      <c r="H206" t="s">
        <v>47</v>
      </c>
      <c r="I206" t="s">
        <v>9580</v>
      </c>
      <c r="J206" t="s">
        <v>9581</v>
      </c>
      <c r="K206" t="s">
        <v>1592</v>
      </c>
      <c r="L206" t="s">
        <v>1307</v>
      </c>
      <c r="M206" t="s">
        <v>9582</v>
      </c>
      <c r="N206" t="s">
        <v>23</v>
      </c>
      <c r="O206" t="s">
        <v>63</v>
      </c>
      <c r="P206" t="s">
        <v>54</v>
      </c>
      <c r="Q206" t="s">
        <v>55</v>
      </c>
      <c r="R206" t="s">
        <v>24</v>
      </c>
      <c r="S206" t="s">
        <v>9583</v>
      </c>
      <c r="T206" t="s">
        <v>9584</v>
      </c>
    </row>
    <row r="207" spans="1:20" x14ac:dyDescent="0.25">
      <c r="A207" t="s">
        <v>854</v>
      </c>
      <c r="B207" t="s">
        <v>855</v>
      </c>
      <c r="C207">
        <v>90</v>
      </c>
      <c r="D207">
        <v>1</v>
      </c>
      <c r="E207" t="s">
        <v>9579</v>
      </c>
      <c r="F207">
        <v>362</v>
      </c>
      <c r="G207">
        <v>48</v>
      </c>
      <c r="H207" t="s">
        <v>47</v>
      </c>
      <c r="I207" t="s">
        <v>9580</v>
      </c>
      <c r="J207" t="s">
        <v>9581</v>
      </c>
      <c r="K207" t="s">
        <v>1592</v>
      </c>
      <c r="L207" t="s">
        <v>1307</v>
      </c>
      <c r="M207" t="s">
        <v>9582</v>
      </c>
      <c r="N207" t="s">
        <v>23</v>
      </c>
      <c r="O207" t="s">
        <v>63</v>
      </c>
      <c r="P207" t="s">
        <v>54</v>
      </c>
      <c r="Q207" t="s">
        <v>55</v>
      </c>
      <c r="R207" t="s">
        <v>24</v>
      </c>
      <c r="S207" t="s">
        <v>9583</v>
      </c>
      <c r="T207" t="s">
        <v>9584</v>
      </c>
    </row>
    <row r="208" spans="1:20" x14ac:dyDescent="0.25">
      <c r="A208" t="s">
        <v>5153</v>
      </c>
      <c r="B208" t="s">
        <v>5154</v>
      </c>
      <c r="C208">
        <v>0</v>
      </c>
      <c r="D208">
        <v>2</v>
      </c>
      <c r="E208" t="s">
        <v>9585</v>
      </c>
      <c r="F208">
        <v>200</v>
      </c>
      <c r="G208">
        <v>0</v>
      </c>
      <c r="H208" t="s">
        <v>1162</v>
      </c>
      <c r="I208" t="s">
        <v>7665</v>
      </c>
      <c r="J208" t="s">
        <v>316</v>
      </c>
      <c r="K208" t="s">
        <v>23</v>
      </c>
      <c r="L208" t="s">
        <v>24</v>
      </c>
      <c r="M208" t="s">
        <v>9586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9587</v>
      </c>
      <c r="T208" t="s">
        <v>9586</v>
      </c>
    </row>
    <row r="209" spans="1:20" x14ac:dyDescent="0.25">
      <c r="A209" t="s">
        <v>46</v>
      </c>
      <c r="B209" t="s">
        <v>56</v>
      </c>
      <c r="C209">
        <v>120</v>
      </c>
      <c r="D209">
        <v>2</v>
      </c>
      <c r="E209" t="s">
        <v>9585</v>
      </c>
      <c r="F209">
        <v>200</v>
      </c>
      <c r="G209">
        <v>0</v>
      </c>
      <c r="H209" t="s">
        <v>1162</v>
      </c>
      <c r="I209" t="s">
        <v>7665</v>
      </c>
      <c r="J209" t="s">
        <v>316</v>
      </c>
      <c r="K209" t="s">
        <v>23</v>
      </c>
      <c r="L209" t="s">
        <v>24</v>
      </c>
      <c r="M209" t="s">
        <v>9586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9587</v>
      </c>
      <c r="T209" t="s">
        <v>9586</v>
      </c>
    </row>
    <row r="210" spans="1:20" x14ac:dyDescent="0.25">
      <c r="A210" t="s">
        <v>280</v>
      </c>
      <c r="B210" t="s">
        <v>286</v>
      </c>
      <c r="C210">
        <v>159</v>
      </c>
      <c r="D210">
        <v>1</v>
      </c>
      <c r="E210" t="s">
        <v>9588</v>
      </c>
      <c r="F210">
        <v>159</v>
      </c>
      <c r="G210">
        <v>0</v>
      </c>
      <c r="H210" t="s">
        <v>22</v>
      </c>
      <c r="I210" t="s">
        <v>8153</v>
      </c>
      <c r="J210" t="s">
        <v>8154</v>
      </c>
      <c r="K210" t="s">
        <v>1441</v>
      </c>
      <c r="L210" t="s">
        <v>7347</v>
      </c>
      <c r="M210" t="s">
        <v>9589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9590</v>
      </c>
      <c r="T210" t="s">
        <v>9589</v>
      </c>
    </row>
    <row r="211" spans="1:20" x14ac:dyDescent="0.25">
      <c r="A211" t="s">
        <v>113</v>
      </c>
      <c r="B211" t="s">
        <v>9591</v>
      </c>
      <c r="C211">
        <v>64.53</v>
      </c>
      <c r="D211">
        <v>1</v>
      </c>
      <c r="E211" t="s">
        <v>9592</v>
      </c>
      <c r="F211">
        <v>302</v>
      </c>
      <c r="G211">
        <v>7</v>
      </c>
      <c r="H211" t="s">
        <v>47</v>
      </c>
      <c r="I211" t="s">
        <v>9593</v>
      </c>
      <c r="J211" t="s">
        <v>9594</v>
      </c>
      <c r="K211" t="s">
        <v>1592</v>
      </c>
      <c r="L211" t="s">
        <v>9595</v>
      </c>
      <c r="M211" t="s">
        <v>9596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9597</v>
      </c>
      <c r="T211" t="s">
        <v>9596</v>
      </c>
    </row>
    <row r="212" spans="1:20" x14ac:dyDescent="0.25">
      <c r="A212" t="s">
        <v>186</v>
      </c>
      <c r="B212" t="s">
        <v>187</v>
      </c>
      <c r="C212">
        <v>50</v>
      </c>
      <c r="D212">
        <v>6</v>
      </c>
      <c r="E212" t="s">
        <v>9592</v>
      </c>
      <c r="F212">
        <v>302</v>
      </c>
      <c r="G212">
        <v>7</v>
      </c>
      <c r="H212" t="s">
        <v>47</v>
      </c>
      <c r="I212" t="s">
        <v>9593</v>
      </c>
      <c r="J212" t="s">
        <v>9594</v>
      </c>
      <c r="K212" t="s">
        <v>1592</v>
      </c>
      <c r="L212" t="s">
        <v>9595</v>
      </c>
      <c r="M212" t="s">
        <v>9596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9597</v>
      </c>
      <c r="T212" t="s">
        <v>9596</v>
      </c>
    </row>
    <row r="213" spans="1:20" x14ac:dyDescent="0.25">
      <c r="A213" t="s">
        <v>139</v>
      </c>
      <c r="B213" t="s">
        <v>112</v>
      </c>
      <c r="C213">
        <v>83.333333333333329</v>
      </c>
      <c r="D213">
        <v>6</v>
      </c>
      <c r="E213" t="s">
        <v>9598</v>
      </c>
      <c r="F213">
        <v>591.20000000000005</v>
      </c>
      <c r="G213">
        <v>0</v>
      </c>
      <c r="H213" t="s">
        <v>1162</v>
      </c>
      <c r="I213" t="s">
        <v>2692</v>
      </c>
      <c r="J213" t="s">
        <v>1623</v>
      </c>
      <c r="K213" t="s">
        <v>23</v>
      </c>
      <c r="L213" t="s">
        <v>24</v>
      </c>
      <c r="M213" t="s">
        <v>9599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9600</v>
      </c>
      <c r="T213" t="s">
        <v>9601</v>
      </c>
    </row>
    <row r="214" spans="1:20" x14ac:dyDescent="0.25">
      <c r="A214" t="s">
        <v>3691</v>
      </c>
      <c r="B214" t="s">
        <v>3692</v>
      </c>
      <c r="C214">
        <v>120</v>
      </c>
      <c r="D214">
        <v>2</v>
      </c>
      <c r="E214" t="s">
        <v>9598</v>
      </c>
      <c r="F214">
        <v>591.20000000000005</v>
      </c>
      <c r="G214">
        <v>0</v>
      </c>
      <c r="H214" t="s">
        <v>1162</v>
      </c>
      <c r="I214" t="s">
        <v>2692</v>
      </c>
      <c r="J214" t="s">
        <v>1623</v>
      </c>
      <c r="K214" t="s">
        <v>23</v>
      </c>
      <c r="L214" t="s">
        <v>24</v>
      </c>
      <c r="M214" t="s">
        <v>9599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9600</v>
      </c>
      <c r="T214" t="s">
        <v>9601</v>
      </c>
    </row>
    <row r="215" spans="1:20" x14ac:dyDescent="0.25">
      <c r="A215" t="s">
        <v>3653</v>
      </c>
      <c r="B215" t="s">
        <v>4657</v>
      </c>
      <c r="C215">
        <v>67.55</v>
      </c>
      <c r="D215">
        <v>1</v>
      </c>
      <c r="E215" t="s">
        <v>9602</v>
      </c>
      <c r="F215">
        <v>270.18</v>
      </c>
      <c r="G215">
        <v>0</v>
      </c>
      <c r="H215" t="s">
        <v>1247</v>
      </c>
      <c r="I215" t="s">
        <v>9603</v>
      </c>
      <c r="J215" t="s">
        <v>9604</v>
      </c>
      <c r="K215" t="s">
        <v>9605</v>
      </c>
      <c r="L215" t="s">
        <v>9606</v>
      </c>
      <c r="M215" t="s">
        <v>9607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9608</v>
      </c>
      <c r="T215" t="s">
        <v>9607</v>
      </c>
    </row>
    <row r="216" spans="1:20" x14ac:dyDescent="0.25">
      <c r="A216" t="s">
        <v>3653</v>
      </c>
      <c r="B216" t="s">
        <v>4657</v>
      </c>
      <c r="C216">
        <v>67.55</v>
      </c>
      <c r="D216">
        <v>1</v>
      </c>
      <c r="E216" t="s">
        <v>9602</v>
      </c>
      <c r="F216">
        <v>270.18</v>
      </c>
      <c r="G216">
        <v>0</v>
      </c>
      <c r="H216" t="s">
        <v>1247</v>
      </c>
      <c r="I216" t="s">
        <v>9603</v>
      </c>
      <c r="J216" t="s">
        <v>9604</v>
      </c>
      <c r="K216" t="s">
        <v>9605</v>
      </c>
      <c r="L216" t="s">
        <v>9606</v>
      </c>
      <c r="M216" t="s">
        <v>9607</v>
      </c>
      <c r="N216" t="s">
        <v>23</v>
      </c>
      <c r="O216" t="s">
        <v>48</v>
      </c>
      <c r="P216" t="s">
        <v>49</v>
      </c>
      <c r="Q216" t="s">
        <v>50</v>
      </c>
      <c r="R216" t="s">
        <v>24</v>
      </c>
      <c r="S216" t="s">
        <v>9608</v>
      </c>
      <c r="T216" t="s">
        <v>9607</v>
      </c>
    </row>
    <row r="217" spans="1:20" x14ac:dyDescent="0.25">
      <c r="A217" t="s">
        <v>3653</v>
      </c>
      <c r="B217" t="s">
        <v>4657</v>
      </c>
      <c r="C217">
        <v>67.540000000000006</v>
      </c>
      <c r="D217">
        <v>2</v>
      </c>
      <c r="E217" t="s">
        <v>9602</v>
      </c>
      <c r="F217">
        <v>270.18</v>
      </c>
      <c r="G217">
        <v>0</v>
      </c>
      <c r="H217" t="s">
        <v>1247</v>
      </c>
      <c r="I217" t="s">
        <v>9603</v>
      </c>
      <c r="J217" t="s">
        <v>9604</v>
      </c>
      <c r="K217" t="s">
        <v>9605</v>
      </c>
      <c r="L217" t="s">
        <v>9606</v>
      </c>
      <c r="M217" t="s">
        <v>9607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9608</v>
      </c>
      <c r="T217" t="s">
        <v>9607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345"/>
  <sheetViews>
    <sheetView zoomScale="70" zoomScaleNormal="70" workbookViewId="0">
      <pane xSplit="2" ySplit="1" topLeftCell="T3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328" sqref="U32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2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44</v>
      </c>
      <c r="B2" t="s">
        <v>9609</v>
      </c>
      <c r="C2">
        <v>40.18</v>
      </c>
      <c r="D2">
        <v>1</v>
      </c>
      <c r="E2" t="s">
        <v>9610</v>
      </c>
      <c r="F2">
        <v>107.42</v>
      </c>
      <c r="G2">
        <v>7</v>
      </c>
      <c r="H2" t="s">
        <v>47</v>
      </c>
      <c r="I2" t="s">
        <v>1518</v>
      </c>
      <c r="J2" t="s">
        <v>1519</v>
      </c>
      <c r="K2" t="s">
        <v>1186</v>
      </c>
      <c r="L2" t="s">
        <v>1520</v>
      </c>
      <c r="M2" t="s">
        <v>9611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9611</v>
      </c>
      <c r="U2" s="52" t="s">
        <v>3691</v>
      </c>
      <c r="V2">
        <v>23</v>
      </c>
    </row>
    <row r="3" spans="1:22" x14ac:dyDescent="0.25">
      <c r="A3" t="s">
        <v>46</v>
      </c>
      <c r="B3" t="s">
        <v>8145</v>
      </c>
      <c r="C3">
        <v>60.24</v>
      </c>
      <c r="D3">
        <v>1</v>
      </c>
      <c r="E3" t="s">
        <v>9610</v>
      </c>
      <c r="F3">
        <v>107.42</v>
      </c>
      <c r="G3">
        <v>7</v>
      </c>
      <c r="H3" t="s">
        <v>47</v>
      </c>
      <c r="I3" t="s">
        <v>1518</v>
      </c>
      <c r="J3" t="s">
        <v>1519</v>
      </c>
      <c r="K3" t="s">
        <v>1186</v>
      </c>
      <c r="L3" t="s">
        <v>1520</v>
      </c>
      <c r="M3" t="s">
        <v>9611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9611</v>
      </c>
      <c r="U3" s="53" t="s">
        <v>3692</v>
      </c>
      <c r="V3">
        <v>21</v>
      </c>
    </row>
    <row r="4" spans="1:22" x14ac:dyDescent="0.25">
      <c r="A4" t="s">
        <v>3653</v>
      </c>
      <c r="B4" t="s">
        <v>158</v>
      </c>
      <c r="C4">
        <v>75</v>
      </c>
      <c r="D4">
        <v>2</v>
      </c>
      <c r="E4" t="s">
        <v>9612</v>
      </c>
      <c r="F4">
        <v>284</v>
      </c>
      <c r="G4">
        <v>134</v>
      </c>
      <c r="H4" t="s">
        <v>47</v>
      </c>
      <c r="I4" t="s">
        <v>9015</v>
      </c>
      <c r="J4" t="s">
        <v>9613</v>
      </c>
      <c r="K4" t="s">
        <v>4381</v>
      </c>
      <c r="L4" t="s">
        <v>2675</v>
      </c>
      <c r="M4" t="s">
        <v>9614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9615</v>
      </c>
      <c r="U4" s="53" t="s">
        <v>3798</v>
      </c>
      <c r="V4">
        <v>2</v>
      </c>
    </row>
    <row r="5" spans="1:22" x14ac:dyDescent="0.25">
      <c r="A5" t="s">
        <v>46</v>
      </c>
      <c r="B5" t="s">
        <v>56</v>
      </c>
      <c r="C5">
        <v>66.333333333333329</v>
      </c>
      <c r="D5">
        <v>3</v>
      </c>
      <c r="E5" t="s">
        <v>9616</v>
      </c>
      <c r="F5">
        <v>138.07</v>
      </c>
      <c r="G5">
        <v>7</v>
      </c>
      <c r="H5" t="s">
        <v>684</v>
      </c>
      <c r="I5" t="s">
        <v>9617</v>
      </c>
      <c r="J5" t="s">
        <v>9618</v>
      </c>
      <c r="K5" t="s">
        <v>7990</v>
      </c>
      <c r="L5" t="s">
        <v>9619</v>
      </c>
      <c r="M5" t="s">
        <v>9620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9620</v>
      </c>
      <c r="U5" s="52" t="s">
        <v>186</v>
      </c>
      <c r="V5">
        <v>34</v>
      </c>
    </row>
    <row r="6" spans="1:22" x14ac:dyDescent="0.25">
      <c r="A6" t="s">
        <v>46</v>
      </c>
      <c r="B6" t="s">
        <v>8145</v>
      </c>
      <c r="C6">
        <v>50.73</v>
      </c>
      <c r="D6">
        <v>1</v>
      </c>
      <c r="E6" t="s">
        <v>9621</v>
      </c>
      <c r="F6">
        <v>50.73</v>
      </c>
      <c r="G6">
        <v>0</v>
      </c>
      <c r="H6" t="s">
        <v>47</v>
      </c>
      <c r="I6" t="s">
        <v>9622</v>
      </c>
      <c r="J6" t="s">
        <v>9623</v>
      </c>
      <c r="K6" t="s">
        <v>1348</v>
      </c>
      <c r="L6" t="s">
        <v>9624</v>
      </c>
      <c r="M6" t="s">
        <v>9625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9625</v>
      </c>
      <c r="U6" s="53" t="s">
        <v>187</v>
      </c>
      <c r="V6">
        <v>34</v>
      </c>
    </row>
    <row r="7" spans="1:22" x14ac:dyDescent="0.25">
      <c r="A7" t="s">
        <v>42</v>
      </c>
      <c r="B7" t="s">
        <v>43</v>
      </c>
      <c r="C7">
        <v>66.666666666666671</v>
      </c>
      <c r="D7">
        <v>3</v>
      </c>
      <c r="E7" t="s">
        <v>9626</v>
      </c>
      <c r="F7">
        <v>242</v>
      </c>
      <c r="G7">
        <v>0</v>
      </c>
      <c r="H7" t="s">
        <v>47</v>
      </c>
      <c r="I7" t="s">
        <v>9627</v>
      </c>
      <c r="J7" t="s">
        <v>9628</v>
      </c>
      <c r="K7" t="s">
        <v>4702</v>
      </c>
      <c r="L7" t="s">
        <v>1262</v>
      </c>
      <c r="M7" t="s">
        <v>9629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23</v>
      </c>
      <c r="T7" t="s">
        <v>9629</v>
      </c>
      <c r="U7" s="52" t="s">
        <v>44</v>
      </c>
      <c r="V7">
        <v>16</v>
      </c>
    </row>
    <row r="8" spans="1:22" x14ac:dyDescent="0.25">
      <c r="A8" t="s">
        <v>110</v>
      </c>
      <c r="B8" t="s">
        <v>3831</v>
      </c>
      <c r="C8">
        <v>76</v>
      </c>
      <c r="D8">
        <v>1</v>
      </c>
      <c r="E8" t="s">
        <v>9626</v>
      </c>
      <c r="F8">
        <v>242</v>
      </c>
      <c r="G8">
        <v>0</v>
      </c>
      <c r="H8" t="s">
        <v>47</v>
      </c>
      <c r="I8" t="s">
        <v>9627</v>
      </c>
      <c r="J8" t="s">
        <v>9628</v>
      </c>
      <c r="K8" t="s">
        <v>4702</v>
      </c>
      <c r="L8" t="s">
        <v>1262</v>
      </c>
      <c r="M8" t="s">
        <v>9629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9629</v>
      </c>
      <c r="U8" s="53" t="s">
        <v>9609</v>
      </c>
      <c r="V8">
        <v>4</v>
      </c>
    </row>
    <row r="9" spans="1:22" x14ac:dyDescent="0.25">
      <c r="A9" t="s">
        <v>28</v>
      </c>
      <c r="B9" t="s">
        <v>29</v>
      </c>
      <c r="C9">
        <v>45</v>
      </c>
      <c r="D9">
        <v>1</v>
      </c>
      <c r="E9" t="s">
        <v>9626</v>
      </c>
      <c r="F9">
        <v>242</v>
      </c>
      <c r="G9">
        <v>0</v>
      </c>
      <c r="H9" t="s">
        <v>47</v>
      </c>
      <c r="I9" t="s">
        <v>9627</v>
      </c>
      <c r="J9" t="s">
        <v>9628</v>
      </c>
      <c r="K9" t="s">
        <v>4702</v>
      </c>
      <c r="L9" t="s">
        <v>1262</v>
      </c>
      <c r="M9" t="s">
        <v>9629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9629</v>
      </c>
      <c r="U9" s="53" t="s">
        <v>45</v>
      </c>
      <c r="V9">
        <v>12</v>
      </c>
    </row>
    <row r="10" spans="1:22" x14ac:dyDescent="0.25">
      <c r="A10" t="s">
        <v>3653</v>
      </c>
      <c r="B10" t="s">
        <v>158</v>
      </c>
      <c r="C10">
        <v>75</v>
      </c>
      <c r="D10">
        <v>2</v>
      </c>
      <c r="E10" t="s">
        <v>9630</v>
      </c>
      <c r="F10">
        <v>204</v>
      </c>
      <c r="G10">
        <v>54</v>
      </c>
      <c r="H10" t="s">
        <v>47</v>
      </c>
      <c r="I10" t="s">
        <v>9627</v>
      </c>
      <c r="J10" t="s">
        <v>9628</v>
      </c>
      <c r="K10" t="s">
        <v>4702</v>
      </c>
      <c r="L10" t="s">
        <v>1262</v>
      </c>
      <c r="M10" t="s">
        <v>9631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9631</v>
      </c>
      <c r="U10" s="52" t="s">
        <v>46</v>
      </c>
      <c r="V10">
        <v>241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9632</v>
      </c>
      <c r="F11">
        <v>220</v>
      </c>
      <c r="G11">
        <v>0</v>
      </c>
      <c r="H11" t="s">
        <v>1162</v>
      </c>
      <c r="I11" t="s">
        <v>9633</v>
      </c>
      <c r="J11" t="s">
        <v>65</v>
      </c>
      <c r="K11" t="s">
        <v>23</v>
      </c>
      <c r="L11" t="s">
        <v>24</v>
      </c>
      <c r="M11" t="s">
        <v>9634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23</v>
      </c>
      <c r="T11" t="s">
        <v>9634</v>
      </c>
      <c r="U11" s="53" t="s">
        <v>56</v>
      </c>
      <c r="V11">
        <v>236</v>
      </c>
    </row>
    <row r="12" spans="1:22" x14ac:dyDescent="0.25">
      <c r="A12" t="s">
        <v>42</v>
      </c>
      <c r="B12" t="s">
        <v>43</v>
      </c>
      <c r="C12">
        <v>66.666666666666671</v>
      </c>
      <c r="D12">
        <v>3</v>
      </c>
      <c r="E12" t="s">
        <v>9635</v>
      </c>
      <c r="F12">
        <v>150</v>
      </c>
      <c r="G12">
        <v>45</v>
      </c>
      <c r="H12" t="s">
        <v>22</v>
      </c>
      <c r="I12" t="s">
        <v>9636</v>
      </c>
      <c r="J12" t="s">
        <v>306</v>
      </c>
      <c r="K12" t="s">
        <v>23</v>
      </c>
      <c r="L12" t="s">
        <v>24</v>
      </c>
      <c r="M12" t="s">
        <v>9637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23</v>
      </c>
      <c r="T12" t="s">
        <v>9638</v>
      </c>
      <c r="U12" s="53" t="s">
        <v>8145</v>
      </c>
      <c r="V12">
        <v>5</v>
      </c>
    </row>
    <row r="13" spans="1:22" x14ac:dyDescent="0.25">
      <c r="A13" t="s">
        <v>139</v>
      </c>
      <c r="B13" t="s">
        <v>112</v>
      </c>
      <c r="C13">
        <v>66</v>
      </c>
      <c r="D13">
        <v>1</v>
      </c>
      <c r="E13" t="s">
        <v>9639</v>
      </c>
      <c r="F13">
        <v>131.27000000000001</v>
      </c>
      <c r="G13">
        <v>7</v>
      </c>
      <c r="H13" t="s">
        <v>684</v>
      </c>
      <c r="I13" t="s">
        <v>9640</v>
      </c>
      <c r="J13" t="s">
        <v>9641</v>
      </c>
      <c r="K13" t="s">
        <v>9642</v>
      </c>
      <c r="L13" t="s">
        <v>9643</v>
      </c>
      <c r="M13" t="s">
        <v>9644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9644</v>
      </c>
      <c r="U13" s="52" t="s">
        <v>42</v>
      </c>
      <c r="V13">
        <v>12</v>
      </c>
    </row>
    <row r="14" spans="1:22" x14ac:dyDescent="0.25">
      <c r="A14" t="s">
        <v>110</v>
      </c>
      <c r="B14" t="s">
        <v>1205</v>
      </c>
      <c r="C14">
        <v>66</v>
      </c>
      <c r="D14">
        <v>1</v>
      </c>
      <c r="E14" t="s">
        <v>9639</v>
      </c>
      <c r="F14">
        <v>131.27000000000001</v>
      </c>
      <c r="G14">
        <v>7</v>
      </c>
      <c r="H14" t="s">
        <v>684</v>
      </c>
      <c r="I14" t="s">
        <v>9640</v>
      </c>
      <c r="J14" t="s">
        <v>9641</v>
      </c>
      <c r="K14" t="s">
        <v>9642</v>
      </c>
      <c r="L14" t="s">
        <v>9643</v>
      </c>
      <c r="M14" t="s">
        <v>9644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9644</v>
      </c>
      <c r="U14" s="53" t="s">
        <v>43</v>
      </c>
      <c r="V14">
        <v>12</v>
      </c>
    </row>
    <row r="15" spans="1:22" x14ac:dyDescent="0.25">
      <c r="A15" t="s">
        <v>46</v>
      </c>
      <c r="B15" t="s">
        <v>56</v>
      </c>
      <c r="C15">
        <v>67</v>
      </c>
      <c r="D15">
        <v>1</v>
      </c>
      <c r="E15" t="s">
        <v>9639</v>
      </c>
      <c r="F15">
        <v>131.27000000000001</v>
      </c>
      <c r="G15">
        <v>7</v>
      </c>
      <c r="H15" t="s">
        <v>684</v>
      </c>
      <c r="I15" t="s">
        <v>9640</v>
      </c>
      <c r="J15" t="s">
        <v>9641</v>
      </c>
      <c r="K15" t="s">
        <v>9642</v>
      </c>
      <c r="L15" t="s">
        <v>9643</v>
      </c>
      <c r="M15" t="s">
        <v>9644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9644</v>
      </c>
      <c r="U15" s="52" t="s">
        <v>139</v>
      </c>
      <c r="V15">
        <v>75</v>
      </c>
    </row>
    <row r="16" spans="1:22" x14ac:dyDescent="0.25">
      <c r="A16" t="s">
        <v>46</v>
      </c>
      <c r="B16" t="s">
        <v>8145</v>
      </c>
      <c r="C16">
        <v>47.08</v>
      </c>
      <c r="D16">
        <v>1</v>
      </c>
      <c r="E16" t="s">
        <v>9645</v>
      </c>
      <c r="F16">
        <v>54.08</v>
      </c>
      <c r="G16">
        <v>7</v>
      </c>
      <c r="H16" t="s">
        <v>47</v>
      </c>
      <c r="I16" t="s">
        <v>9646</v>
      </c>
      <c r="J16" t="s">
        <v>9647</v>
      </c>
      <c r="K16" t="s">
        <v>1209</v>
      </c>
      <c r="L16" t="s">
        <v>9648</v>
      </c>
      <c r="M16" t="s">
        <v>9649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9650</v>
      </c>
      <c r="U16" s="53" t="s">
        <v>9790</v>
      </c>
      <c r="V16">
        <v>1</v>
      </c>
    </row>
    <row r="17" spans="1:22" x14ac:dyDescent="0.25">
      <c r="A17" t="s">
        <v>139</v>
      </c>
      <c r="B17" t="s">
        <v>112</v>
      </c>
      <c r="C17">
        <v>66</v>
      </c>
      <c r="D17">
        <v>1</v>
      </c>
      <c r="E17" t="s">
        <v>9651</v>
      </c>
      <c r="F17">
        <v>132.72</v>
      </c>
      <c r="G17">
        <v>7</v>
      </c>
      <c r="H17" t="s">
        <v>684</v>
      </c>
      <c r="I17" t="s">
        <v>9652</v>
      </c>
      <c r="J17" t="s">
        <v>9653</v>
      </c>
      <c r="K17" t="s">
        <v>4507</v>
      </c>
      <c r="L17" t="s">
        <v>9654</v>
      </c>
      <c r="M17" t="s">
        <v>9655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9655</v>
      </c>
      <c r="U17" s="53" t="s">
        <v>112</v>
      </c>
      <c r="V17">
        <v>73</v>
      </c>
    </row>
    <row r="18" spans="1:22" x14ac:dyDescent="0.25">
      <c r="A18" t="s">
        <v>110</v>
      </c>
      <c r="B18" t="s">
        <v>1205</v>
      </c>
      <c r="C18">
        <v>66</v>
      </c>
      <c r="D18">
        <v>1</v>
      </c>
      <c r="E18" t="s">
        <v>9651</v>
      </c>
      <c r="F18">
        <v>132.72</v>
      </c>
      <c r="G18">
        <v>7</v>
      </c>
      <c r="H18" t="s">
        <v>684</v>
      </c>
      <c r="I18" t="s">
        <v>9652</v>
      </c>
      <c r="J18" t="s">
        <v>9653</v>
      </c>
      <c r="K18" t="s">
        <v>4507</v>
      </c>
      <c r="L18" t="s">
        <v>9654</v>
      </c>
      <c r="M18" t="s">
        <v>9655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9655</v>
      </c>
      <c r="U18" s="53" t="s">
        <v>10047</v>
      </c>
      <c r="V18">
        <v>1</v>
      </c>
    </row>
    <row r="19" spans="1:22" x14ac:dyDescent="0.25">
      <c r="A19" t="s">
        <v>46</v>
      </c>
      <c r="B19" t="s">
        <v>56</v>
      </c>
      <c r="C19">
        <v>67</v>
      </c>
      <c r="D19">
        <v>1</v>
      </c>
      <c r="E19" t="s">
        <v>9651</v>
      </c>
      <c r="F19">
        <v>132.72</v>
      </c>
      <c r="G19">
        <v>7</v>
      </c>
      <c r="H19" t="s">
        <v>684</v>
      </c>
      <c r="I19" t="s">
        <v>9652</v>
      </c>
      <c r="J19" t="s">
        <v>9653</v>
      </c>
      <c r="K19" t="s">
        <v>4507</v>
      </c>
      <c r="L19" t="s">
        <v>9654</v>
      </c>
      <c r="M19" t="s">
        <v>9655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9655</v>
      </c>
      <c r="U19" s="52" t="s">
        <v>110</v>
      </c>
      <c r="V19">
        <v>63</v>
      </c>
    </row>
    <row r="20" spans="1:22" x14ac:dyDescent="0.25">
      <c r="A20" t="s">
        <v>42</v>
      </c>
      <c r="B20" t="s">
        <v>43</v>
      </c>
      <c r="C20">
        <v>66.666666666666671</v>
      </c>
      <c r="D20">
        <v>3</v>
      </c>
      <c r="E20" t="s">
        <v>9656</v>
      </c>
      <c r="F20">
        <v>232</v>
      </c>
      <c r="G20">
        <v>35</v>
      </c>
      <c r="H20" t="s">
        <v>47</v>
      </c>
      <c r="I20" t="s">
        <v>1316</v>
      </c>
      <c r="J20" t="s">
        <v>9657</v>
      </c>
      <c r="K20" t="s">
        <v>4507</v>
      </c>
      <c r="L20" t="s">
        <v>7347</v>
      </c>
      <c r="M20" t="s">
        <v>9658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9658</v>
      </c>
      <c r="U20" s="53" t="s">
        <v>146</v>
      </c>
      <c r="V20">
        <v>1</v>
      </c>
    </row>
    <row r="21" spans="1:22" x14ac:dyDescent="0.25">
      <c r="A21" t="s">
        <v>139</v>
      </c>
      <c r="B21" t="s">
        <v>112</v>
      </c>
      <c r="C21">
        <v>76</v>
      </c>
      <c r="D21">
        <v>1</v>
      </c>
      <c r="E21" t="s">
        <v>9656</v>
      </c>
      <c r="F21">
        <v>232</v>
      </c>
      <c r="G21">
        <v>35</v>
      </c>
      <c r="H21" t="s">
        <v>47</v>
      </c>
      <c r="I21" t="s">
        <v>1316</v>
      </c>
      <c r="J21" t="s">
        <v>9657</v>
      </c>
      <c r="K21" t="s">
        <v>4507</v>
      </c>
      <c r="L21" t="s">
        <v>7347</v>
      </c>
      <c r="M21" t="s">
        <v>9658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9658</v>
      </c>
      <c r="U21" s="53" t="s">
        <v>1205</v>
      </c>
      <c r="V21">
        <v>61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9659</v>
      </c>
      <c r="F22">
        <v>341</v>
      </c>
      <c r="G22">
        <v>41</v>
      </c>
      <c r="H22" t="s">
        <v>22</v>
      </c>
      <c r="I22" t="s">
        <v>4363</v>
      </c>
      <c r="J22" t="s">
        <v>9660</v>
      </c>
      <c r="K22" t="s">
        <v>1724</v>
      </c>
      <c r="L22" t="s">
        <v>2988</v>
      </c>
      <c r="M22" t="s">
        <v>9661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9662</v>
      </c>
      <c r="U22" s="53" t="s">
        <v>3831</v>
      </c>
      <c r="V22">
        <v>1</v>
      </c>
    </row>
    <row r="23" spans="1:22" x14ac:dyDescent="0.25">
      <c r="A23" t="s">
        <v>110</v>
      </c>
      <c r="B23" t="s">
        <v>1205</v>
      </c>
      <c r="C23">
        <v>66.333333333333329</v>
      </c>
      <c r="D23">
        <v>3</v>
      </c>
      <c r="E23" t="s">
        <v>9663</v>
      </c>
      <c r="F23">
        <v>1173</v>
      </c>
      <c r="G23">
        <v>143</v>
      </c>
      <c r="H23" t="s">
        <v>47</v>
      </c>
      <c r="I23" t="s">
        <v>9664</v>
      </c>
      <c r="J23" t="s">
        <v>9665</v>
      </c>
      <c r="K23" t="s">
        <v>9666</v>
      </c>
      <c r="L23" t="s">
        <v>8499</v>
      </c>
      <c r="M23" t="s">
        <v>9650</v>
      </c>
      <c r="N23" t="s">
        <v>23</v>
      </c>
      <c r="O23" t="s">
        <v>53</v>
      </c>
      <c r="P23" t="s">
        <v>54</v>
      </c>
      <c r="Q23" t="s">
        <v>55</v>
      </c>
      <c r="R23" t="s">
        <v>24</v>
      </c>
      <c r="S23" t="s">
        <v>23</v>
      </c>
      <c r="T23" t="s">
        <v>9667</v>
      </c>
      <c r="U23" s="52" t="s">
        <v>3728</v>
      </c>
      <c r="V23">
        <v>5</v>
      </c>
    </row>
    <row r="24" spans="1:22" x14ac:dyDescent="0.25">
      <c r="A24" t="s">
        <v>46</v>
      </c>
      <c r="B24" t="s">
        <v>56</v>
      </c>
      <c r="C24">
        <v>69.900000000000006</v>
      </c>
      <c r="D24">
        <v>10</v>
      </c>
      <c r="E24" t="s">
        <v>9663</v>
      </c>
      <c r="F24">
        <v>1173</v>
      </c>
      <c r="G24">
        <v>143</v>
      </c>
      <c r="H24" t="s">
        <v>47</v>
      </c>
      <c r="I24" t="s">
        <v>9664</v>
      </c>
      <c r="J24" t="s">
        <v>9665</v>
      </c>
      <c r="K24" t="s">
        <v>9666</v>
      </c>
      <c r="L24" t="s">
        <v>8499</v>
      </c>
      <c r="M24" t="s">
        <v>9650</v>
      </c>
      <c r="N24" t="s">
        <v>23</v>
      </c>
      <c r="O24" t="s">
        <v>53</v>
      </c>
      <c r="P24" t="s">
        <v>54</v>
      </c>
      <c r="Q24" t="s">
        <v>55</v>
      </c>
      <c r="R24" t="s">
        <v>24</v>
      </c>
      <c r="S24" t="s">
        <v>23</v>
      </c>
      <c r="T24" t="s">
        <v>9667</v>
      </c>
      <c r="U24" s="53" t="s">
        <v>3729</v>
      </c>
      <c r="V24">
        <v>5</v>
      </c>
    </row>
    <row r="25" spans="1:22" x14ac:dyDescent="0.25">
      <c r="A25" t="s">
        <v>46</v>
      </c>
      <c r="B25" t="s">
        <v>56</v>
      </c>
      <c r="C25">
        <v>77.5</v>
      </c>
      <c r="D25">
        <v>2</v>
      </c>
      <c r="E25" t="s">
        <v>9668</v>
      </c>
      <c r="F25">
        <v>194</v>
      </c>
      <c r="G25">
        <v>41</v>
      </c>
      <c r="H25" t="s">
        <v>47</v>
      </c>
      <c r="I25" t="s">
        <v>9669</v>
      </c>
      <c r="J25" t="s">
        <v>9670</v>
      </c>
      <c r="K25" t="s">
        <v>9671</v>
      </c>
      <c r="L25" t="s">
        <v>2699</v>
      </c>
      <c r="M25" t="s">
        <v>9672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23</v>
      </c>
      <c r="T25" t="s">
        <v>9673</v>
      </c>
      <c r="U25" s="52" t="s">
        <v>3771</v>
      </c>
      <c r="V25">
        <v>9</v>
      </c>
    </row>
    <row r="26" spans="1:22" x14ac:dyDescent="0.25">
      <c r="A26" t="s">
        <v>46</v>
      </c>
      <c r="B26" t="s">
        <v>8145</v>
      </c>
      <c r="C26">
        <v>0</v>
      </c>
      <c r="D26">
        <v>1</v>
      </c>
      <c r="E26" t="s">
        <v>9674</v>
      </c>
      <c r="F26">
        <v>0</v>
      </c>
      <c r="G26">
        <v>0</v>
      </c>
      <c r="H26" t="s">
        <v>47</v>
      </c>
      <c r="I26" t="s">
        <v>9675</v>
      </c>
      <c r="J26" t="s">
        <v>9676</v>
      </c>
      <c r="K26" t="s">
        <v>9677</v>
      </c>
      <c r="L26" t="s">
        <v>9678</v>
      </c>
      <c r="M26" t="s">
        <v>9679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9679</v>
      </c>
      <c r="U26" s="53" t="s">
        <v>3772</v>
      </c>
      <c r="V26">
        <v>9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9680</v>
      </c>
      <c r="F27">
        <v>601.22</v>
      </c>
      <c r="G27">
        <v>7</v>
      </c>
      <c r="H27" t="s">
        <v>684</v>
      </c>
      <c r="I27" t="s">
        <v>9681</v>
      </c>
      <c r="J27" t="s">
        <v>9682</v>
      </c>
      <c r="K27" t="s">
        <v>1260</v>
      </c>
      <c r="L27" t="s">
        <v>9683</v>
      </c>
      <c r="M27" t="s">
        <v>9684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9684</v>
      </c>
      <c r="U27" s="52" t="s">
        <v>150</v>
      </c>
      <c r="V27">
        <v>1</v>
      </c>
    </row>
    <row r="28" spans="1:22" x14ac:dyDescent="0.25">
      <c r="A28" t="s">
        <v>46</v>
      </c>
      <c r="B28" t="s">
        <v>56</v>
      </c>
      <c r="C28">
        <v>66.333333333333329</v>
      </c>
      <c r="D28">
        <v>3</v>
      </c>
      <c r="E28" t="s">
        <v>9680</v>
      </c>
      <c r="F28">
        <v>601.22</v>
      </c>
      <c r="G28">
        <v>7</v>
      </c>
      <c r="H28" t="s">
        <v>684</v>
      </c>
      <c r="I28" t="s">
        <v>9681</v>
      </c>
      <c r="J28" t="s">
        <v>9682</v>
      </c>
      <c r="K28" t="s">
        <v>1260</v>
      </c>
      <c r="L28" t="s">
        <v>9683</v>
      </c>
      <c r="M28" t="s">
        <v>9684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9684</v>
      </c>
      <c r="U28" s="53" t="s">
        <v>151</v>
      </c>
      <c r="V28">
        <v>1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9680</v>
      </c>
      <c r="F29">
        <v>601.22</v>
      </c>
      <c r="G29">
        <v>7</v>
      </c>
      <c r="H29" t="s">
        <v>684</v>
      </c>
      <c r="I29" t="s">
        <v>9681</v>
      </c>
      <c r="J29" t="s">
        <v>9682</v>
      </c>
      <c r="K29" t="s">
        <v>1260</v>
      </c>
      <c r="L29" t="s">
        <v>9683</v>
      </c>
      <c r="M29" t="s">
        <v>9684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9684</v>
      </c>
      <c r="U29" s="52" t="s">
        <v>854</v>
      </c>
      <c r="V29">
        <v>8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9680</v>
      </c>
      <c r="F30">
        <v>601.22</v>
      </c>
      <c r="G30">
        <v>7</v>
      </c>
      <c r="H30" t="s">
        <v>684</v>
      </c>
      <c r="I30" t="s">
        <v>9681</v>
      </c>
      <c r="J30" t="s">
        <v>9682</v>
      </c>
      <c r="K30" t="s">
        <v>1260</v>
      </c>
      <c r="L30" t="s">
        <v>9683</v>
      </c>
      <c r="M30" t="s">
        <v>9684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9684</v>
      </c>
      <c r="U30" s="53" t="s">
        <v>855</v>
      </c>
      <c r="V30">
        <v>8</v>
      </c>
    </row>
    <row r="31" spans="1:22" x14ac:dyDescent="0.25">
      <c r="A31" t="s">
        <v>46</v>
      </c>
      <c r="B31" t="s">
        <v>8145</v>
      </c>
      <c r="C31">
        <v>60.24</v>
      </c>
      <c r="D31">
        <v>1</v>
      </c>
      <c r="E31" t="s">
        <v>9685</v>
      </c>
      <c r="F31">
        <v>67.239999999999995</v>
      </c>
      <c r="G31">
        <v>7</v>
      </c>
      <c r="H31" t="s">
        <v>47</v>
      </c>
      <c r="I31" t="s">
        <v>6381</v>
      </c>
      <c r="J31" t="s">
        <v>6382</v>
      </c>
      <c r="K31" t="s">
        <v>6383</v>
      </c>
      <c r="L31" t="s">
        <v>6384</v>
      </c>
      <c r="M31" t="s">
        <v>9686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9686</v>
      </c>
      <c r="U31" s="52" t="s">
        <v>36</v>
      </c>
      <c r="V31">
        <v>2</v>
      </c>
    </row>
    <row r="32" spans="1:22" x14ac:dyDescent="0.25">
      <c r="A32" t="s">
        <v>115</v>
      </c>
      <c r="B32" t="s">
        <v>116</v>
      </c>
      <c r="C32">
        <v>27.5</v>
      </c>
      <c r="D32">
        <v>4</v>
      </c>
      <c r="E32" t="s">
        <v>9687</v>
      </c>
      <c r="F32">
        <v>104.03</v>
      </c>
      <c r="G32">
        <v>7</v>
      </c>
      <c r="H32" t="s">
        <v>1247</v>
      </c>
      <c r="I32" t="s">
        <v>9688</v>
      </c>
      <c r="J32" t="s">
        <v>9689</v>
      </c>
      <c r="K32" t="s">
        <v>8433</v>
      </c>
      <c r="L32" t="s">
        <v>9690</v>
      </c>
      <c r="M32" t="s">
        <v>9691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9691</v>
      </c>
      <c r="U32" s="53" t="s">
        <v>37</v>
      </c>
      <c r="V32">
        <v>2</v>
      </c>
    </row>
    <row r="33" spans="1:22" x14ac:dyDescent="0.25">
      <c r="A33" t="s">
        <v>3653</v>
      </c>
      <c r="B33" t="s">
        <v>4657</v>
      </c>
      <c r="C33">
        <v>72.97</v>
      </c>
      <c r="D33">
        <v>1</v>
      </c>
      <c r="E33" t="s">
        <v>9692</v>
      </c>
      <c r="F33">
        <v>168.97</v>
      </c>
      <c r="G33">
        <v>96</v>
      </c>
      <c r="H33" t="s">
        <v>1247</v>
      </c>
      <c r="I33" t="s">
        <v>9693</v>
      </c>
      <c r="J33" t="s">
        <v>9694</v>
      </c>
      <c r="K33" t="s">
        <v>9695</v>
      </c>
      <c r="L33" t="s">
        <v>9696</v>
      </c>
      <c r="M33" t="s">
        <v>9697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9697</v>
      </c>
      <c r="U33" s="52" t="s">
        <v>254</v>
      </c>
      <c r="V33">
        <v>1</v>
      </c>
    </row>
    <row r="34" spans="1:22" x14ac:dyDescent="0.25">
      <c r="A34" t="s">
        <v>139</v>
      </c>
      <c r="B34" t="s">
        <v>112</v>
      </c>
      <c r="C34">
        <v>66</v>
      </c>
      <c r="D34">
        <v>1</v>
      </c>
      <c r="E34" t="s">
        <v>9698</v>
      </c>
      <c r="F34">
        <v>274.27999999999997</v>
      </c>
      <c r="G34">
        <v>26</v>
      </c>
      <c r="H34" t="s">
        <v>684</v>
      </c>
      <c r="I34" t="s">
        <v>2801</v>
      </c>
      <c r="J34" t="s">
        <v>2802</v>
      </c>
      <c r="K34" t="s">
        <v>1267</v>
      </c>
      <c r="L34" t="s">
        <v>2803</v>
      </c>
      <c r="M34" t="s">
        <v>9699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9699</v>
      </c>
      <c r="U34" s="53" t="s">
        <v>255</v>
      </c>
      <c r="V34">
        <v>1</v>
      </c>
    </row>
    <row r="35" spans="1:22" x14ac:dyDescent="0.25">
      <c r="A35" t="s">
        <v>110</v>
      </c>
      <c r="B35" t="s">
        <v>1205</v>
      </c>
      <c r="C35">
        <v>66</v>
      </c>
      <c r="D35">
        <v>1</v>
      </c>
      <c r="E35" t="s">
        <v>9698</v>
      </c>
      <c r="F35">
        <v>274.27999999999997</v>
      </c>
      <c r="G35">
        <v>26</v>
      </c>
      <c r="H35" t="s">
        <v>684</v>
      </c>
      <c r="I35" t="s">
        <v>2801</v>
      </c>
      <c r="J35" t="s">
        <v>2802</v>
      </c>
      <c r="K35" t="s">
        <v>1267</v>
      </c>
      <c r="L35" t="s">
        <v>2803</v>
      </c>
      <c r="M35" t="s">
        <v>9699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9699</v>
      </c>
      <c r="U35" s="52" t="s">
        <v>850</v>
      </c>
      <c r="V35">
        <v>2</v>
      </c>
    </row>
    <row r="36" spans="1:22" x14ac:dyDescent="0.25">
      <c r="A36" t="s">
        <v>46</v>
      </c>
      <c r="B36" t="s">
        <v>56</v>
      </c>
      <c r="C36">
        <v>67</v>
      </c>
      <c r="D36">
        <v>1</v>
      </c>
      <c r="E36" t="s">
        <v>9698</v>
      </c>
      <c r="F36">
        <v>274.27999999999997</v>
      </c>
      <c r="G36">
        <v>26</v>
      </c>
      <c r="H36" t="s">
        <v>684</v>
      </c>
      <c r="I36" t="s">
        <v>2801</v>
      </c>
      <c r="J36" t="s">
        <v>2802</v>
      </c>
      <c r="K36" t="s">
        <v>1267</v>
      </c>
      <c r="L36" t="s">
        <v>2803</v>
      </c>
      <c r="M36" t="s">
        <v>9699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9699</v>
      </c>
      <c r="U36" s="53" t="s">
        <v>851</v>
      </c>
      <c r="V36">
        <v>2</v>
      </c>
    </row>
    <row r="37" spans="1:22" x14ac:dyDescent="0.25">
      <c r="A37" t="s">
        <v>139</v>
      </c>
      <c r="B37" t="s">
        <v>112</v>
      </c>
      <c r="C37">
        <v>66</v>
      </c>
      <c r="D37">
        <v>1</v>
      </c>
      <c r="E37" t="s">
        <v>9698</v>
      </c>
      <c r="F37">
        <v>274.27999999999997</v>
      </c>
      <c r="G37">
        <v>26</v>
      </c>
      <c r="H37" t="s">
        <v>684</v>
      </c>
      <c r="I37" t="s">
        <v>2801</v>
      </c>
      <c r="J37" t="s">
        <v>2802</v>
      </c>
      <c r="K37" t="s">
        <v>1267</v>
      </c>
      <c r="L37" t="s">
        <v>2803</v>
      </c>
      <c r="M37" t="s">
        <v>9699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9699</v>
      </c>
      <c r="U37" s="52" t="s">
        <v>852</v>
      </c>
      <c r="V37">
        <v>1</v>
      </c>
    </row>
    <row r="38" spans="1:22" x14ac:dyDescent="0.25">
      <c r="A38" t="s">
        <v>110</v>
      </c>
      <c r="B38" t="s">
        <v>1205</v>
      </c>
      <c r="C38">
        <v>66</v>
      </c>
      <c r="D38">
        <v>1</v>
      </c>
      <c r="E38" t="s">
        <v>9698</v>
      </c>
      <c r="F38">
        <v>274.27999999999997</v>
      </c>
      <c r="G38">
        <v>26</v>
      </c>
      <c r="H38" t="s">
        <v>684</v>
      </c>
      <c r="I38" t="s">
        <v>2801</v>
      </c>
      <c r="J38" t="s">
        <v>2802</v>
      </c>
      <c r="K38" t="s">
        <v>1267</v>
      </c>
      <c r="L38" t="s">
        <v>2803</v>
      </c>
      <c r="M38" t="s">
        <v>9699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9699</v>
      </c>
      <c r="U38" s="53" t="s">
        <v>853</v>
      </c>
      <c r="V38">
        <v>1</v>
      </c>
    </row>
    <row r="39" spans="1:22" x14ac:dyDescent="0.25">
      <c r="A39" t="s">
        <v>46</v>
      </c>
      <c r="B39" t="s">
        <v>56</v>
      </c>
      <c r="C39">
        <v>67</v>
      </c>
      <c r="D39">
        <v>1</v>
      </c>
      <c r="E39" t="s">
        <v>9698</v>
      </c>
      <c r="F39">
        <v>274.27999999999997</v>
      </c>
      <c r="G39">
        <v>26</v>
      </c>
      <c r="H39" t="s">
        <v>684</v>
      </c>
      <c r="I39" t="s">
        <v>2801</v>
      </c>
      <c r="J39" t="s">
        <v>2802</v>
      </c>
      <c r="K39" t="s">
        <v>1267</v>
      </c>
      <c r="L39" t="s">
        <v>2803</v>
      </c>
      <c r="M39" t="s">
        <v>9699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9699</v>
      </c>
      <c r="U39" s="52" t="s">
        <v>4323</v>
      </c>
      <c r="V39">
        <v>1</v>
      </c>
    </row>
    <row r="40" spans="1:22" x14ac:dyDescent="0.25">
      <c r="A40" t="s">
        <v>115</v>
      </c>
      <c r="B40" t="s">
        <v>116</v>
      </c>
      <c r="C40">
        <v>35</v>
      </c>
      <c r="D40">
        <v>8</v>
      </c>
      <c r="E40" t="s">
        <v>9700</v>
      </c>
      <c r="F40">
        <v>232.24</v>
      </c>
      <c r="G40">
        <v>0</v>
      </c>
      <c r="H40" t="s">
        <v>1247</v>
      </c>
      <c r="I40" t="s">
        <v>9701</v>
      </c>
      <c r="J40" t="s">
        <v>9702</v>
      </c>
      <c r="K40" t="s">
        <v>9703</v>
      </c>
      <c r="L40" t="s">
        <v>9704</v>
      </c>
      <c r="M40" t="s">
        <v>9705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9705</v>
      </c>
      <c r="U40" s="53" t="s">
        <v>4324</v>
      </c>
      <c r="V40">
        <v>1</v>
      </c>
    </row>
    <row r="41" spans="1:22" x14ac:dyDescent="0.25">
      <c r="A41" t="s">
        <v>46</v>
      </c>
      <c r="B41" t="s">
        <v>56</v>
      </c>
      <c r="C41">
        <v>66.333333333333329</v>
      </c>
      <c r="D41">
        <v>3</v>
      </c>
      <c r="E41" t="s">
        <v>9706</v>
      </c>
      <c r="F41">
        <v>108.07</v>
      </c>
      <c r="G41">
        <v>7</v>
      </c>
      <c r="H41" t="s">
        <v>684</v>
      </c>
      <c r="I41" t="s">
        <v>9707</v>
      </c>
      <c r="J41" t="s">
        <v>9708</v>
      </c>
      <c r="K41" t="s">
        <v>1209</v>
      </c>
      <c r="L41" t="s">
        <v>9709</v>
      </c>
      <c r="M41" t="s">
        <v>9710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9710</v>
      </c>
      <c r="U41" s="52" t="s">
        <v>278</v>
      </c>
      <c r="V41">
        <v>1</v>
      </c>
    </row>
    <row r="42" spans="1:22" x14ac:dyDescent="0.25">
      <c r="A42" t="s">
        <v>139</v>
      </c>
      <c r="B42" t="s">
        <v>112</v>
      </c>
      <c r="C42">
        <v>66</v>
      </c>
      <c r="D42">
        <v>1</v>
      </c>
      <c r="E42" t="s">
        <v>9711</v>
      </c>
      <c r="F42">
        <v>164.41</v>
      </c>
      <c r="G42">
        <v>7</v>
      </c>
      <c r="H42" t="s">
        <v>684</v>
      </c>
      <c r="I42" t="s">
        <v>9712</v>
      </c>
      <c r="J42" t="s">
        <v>9713</v>
      </c>
      <c r="K42" t="s">
        <v>1635</v>
      </c>
      <c r="L42" t="s">
        <v>9714</v>
      </c>
      <c r="M42" t="s">
        <v>9715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9716</v>
      </c>
      <c r="U42" s="53" t="s">
        <v>284</v>
      </c>
      <c r="V42">
        <v>1</v>
      </c>
    </row>
    <row r="43" spans="1:22" x14ac:dyDescent="0.25">
      <c r="A43" t="s">
        <v>110</v>
      </c>
      <c r="B43" t="s">
        <v>1205</v>
      </c>
      <c r="C43">
        <v>66</v>
      </c>
      <c r="D43">
        <v>1</v>
      </c>
      <c r="E43" t="s">
        <v>9711</v>
      </c>
      <c r="F43">
        <v>164.41</v>
      </c>
      <c r="G43">
        <v>7</v>
      </c>
      <c r="H43" t="s">
        <v>684</v>
      </c>
      <c r="I43" t="s">
        <v>9712</v>
      </c>
      <c r="J43" t="s">
        <v>9713</v>
      </c>
      <c r="K43" t="s">
        <v>1635</v>
      </c>
      <c r="L43" t="s">
        <v>9714</v>
      </c>
      <c r="M43" t="s">
        <v>9715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23</v>
      </c>
      <c r="T43" t="s">
        <v>9716</v>
      </c>
      <c r="U43" s="52" t="s">
        <v>30</v>
      </c>
      <c r="V43">
        <v>19</v>
      </c>
    </row>
    <row r="44" spans="1:22" x14ac:dyDescent="0.25">
      <c r="A44" t="s">
        <v>46</v>
      </c>
      <c r="B44" t="s">
        <v>56</v>
      </c>
      <c r="C44">
        <v>67</v>
      </c>
      <c r="D44">
        <v>1</v>
      </c>
      <c r="E44" t="s">
        <v>9711</v>
      </c>
      <c r="F44">
        <v>164.41</v>
      </c>
      <c r="G44">
        <v>7</v>
      </c>
      <c r="H44" t="s">
        <v>684</v>
      </c>
      <c r="I44" t="s">
        <v>9712</v>
      </c>
      <c r="J44" t="s">
        <v>9713</v>
      </c>
      <c r="K44" t="s">
        <v>1635</v>
      </c>
      <c r="L44" t="s">
        <v>9714</v>
      </c>
      <c r="M44" t="s">
        <v>9715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9716</v>
      </c>
      <c r="U44" s="53" t="s">
        <v>31</v>
      </c>
      <c r="V44">
        <v>19</v>
      </c>
    </row>
    <row r="45" spans="1:22" x14ac:dyDescent="0.25">
      <c r="A45" t="s">
        <v>115</v>
      </c>
      <c r="B45" t="s">
        <v>116</v>
      </c>
      <c r="C45">
        <v>27.5</v>
      </c>
      <c r="D45">
        <v>4</v>
      </c>
      <c r="E45" t="s">
        <v>9717</v>
      </c>
      <c r="F45">
        <v>104.03</v>
      </c>
      <c r="G45">
        <v>7</v>
      </c>
      <c r="H45" t="s">
        <v>1247</v>
      </c>
      <c r="I45" t="s">
        <v>9718</v>
      </c>
      <c r="J45" t="s">
        <v>9719</v>
      </c>
      <c r="K45" t="s">
        <v>613</v>
      </c>
      <c r="L45" t="s">
        <v>9720</v>
      </c>
      <c r="M45" t="s">
        <v>9721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9721</v>
      </c>
      <c r="U45" s="52" t="s">
        <v>28</v>
      </c>
      <c r="V45">
        <v>5</v>
      </c>
    </row>
    <row r="46" spans="1:22" x14ac:dyDescent="0.25">
      <c r="A46" t="s">
        <v>44</v>
      </c>
      <c r="B46" t="s">
        <v>9609</v>
      </c>
      <c r="C46">
        <v>36.85</v>
      </c>
      <c r="D46">
        <v>3</v>
      </c>
      <c r="E46" t="s">
        <v>9722</v>
      </c>
      <c r="F46">
        <v>117.55</v>
      </c>
      <c r="G46">
        <v>7</v>
      </c>
      <c r="H46" t="s">
        <v>47</v>
      </c>
      <c r="I46" t="s">
        <v>9723</v>
      </c>
      <c r="J46" t="s">
        <v>9724</v>
      </c>
      <c r="K46" t="s">
        <v>1215</v>
      </c>
      <c r="L46" t="s">
        <v>9725</v>
      </c>
      <c r="M46" t="s">
        <v>9726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23</v>
      </c>
      <c r="T46" t="s">
        <v>9726</v>
      </c>
      <c r="U46" s="53" t="s">
        <v>29</v>
      </c>
      <c r="V46">
        <v>5</v>
      </c>
    </row>
    <row r="47" spans="1:22" x14ac:dyDescent="0.25">
      <c r="A47" t="s">
        <v>139</v>
      </c>
      <c r="B47" t="s">
        <v>112</v>
      </c>
      <c r="C47">
        <v>66</v>
      </c>
      <c r="D47">
        <v>1</v>
      </c>
      <c r="E47" t="s">
        <v>9727</v>
      </c>
      <c r="F47">
        <v>169.79</v>
      </c>
      <c r="G47">
        <v>7</v>
      </c>
      <c r="H47" t="s">
        <v>684</v>
      </c>
      <c r="I47" t="s">
        <v>9728</v>
      </c>
      <c r="J47" t="s">
        <v>9729</v>
      </c>
      <c r="K47" t="s">
        <v>4284</v>
      </c>
      <c r="L47" t="s">
        <v>9730</v>
      </c>
      <c r="M47" t="s">
        <v>9731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9731</v>
      </c>
      <c r="U47" s="52" t="s">
        <v>20</v>
      </c>
      <c r="V47">
        <v>5</v>
      </c>
    </row>
    <row r="48" spans="1:22" x14ac:dyDescent="0.25">
      <c r="A48" t="s">
        <v>110</v>
      </c>
      <c r="B48" t="s">
        <v>1205</v>
      </c>
      <c r="C48">
        <v>66</v>
      </c>
      <c r="D48">
        <v>1</v>
      </c>
      <c r="E48" t="s">
        <v>9727</v>
      </c>
      <c r="F48">
        <v>169.79</v>
      </c>
      <c r="G48">
        <v>7</v>
      </c>
      <c r="H48" t="s">
        <v>684</v>
      </c>
      <c r="I48" t="s">
        <v>9728</v>
      </c>
      <c r="J48" t="s">
        <v>9729</v>
      </c>
      <c r="K48" t="s">
        <v>4284</v>
      </c>
      <c r="L48" t="s">
        <v>9730</v>
      </c>
      <c r="M48" t="s">
        <v>9731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9731</v>
      </c>
      <c r="U48" s="53" t="s">
        <v>21</v>
      </c>
      <c r="V48">
        <v>4</v>
      </c>
    </row>
    <row r="49" spans="1:22" x14ac:dyDescent="0.25">
      <c r="A49" t="s">
        <v>46</v>
      </c>
      <c r="B49" t="s">
        <v>56</v>
      </c>
      <c r="C49">
        <v>67</v>
      </c>
      <c r="D49">
        <v>1</v>
      </c>
      <c r="E49" t="s">
        <v>9727</v>
      </c>
      <c r="F49">
        <v>169.79</v>
      </c>
      <c r="G49">
        <v>7</v>
      </c>
      <c r="H49" t="s">
        <v>684</v>
      </c>
      <c r="I49" t="s">
        <v>9728</v>
      </c>
      <c r="J49" t="s">
        <v>9729</v>
      </c>
      <c r="K49" t="s">
        <v>4284</v>
      </c>
      <c r="L49" t="s">
        <v>9730</v>
      </c>
      <c r="M49" t="s">
        <v>9731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9731</v>
      </c>
      <c r="U49" s="53" t="s">
        <v>1164</v>
      </c>
      <c r="V49">
        <v>1</v>
      </c>
    </row>
    <row r="50" spans="1:22" x14ac:dyDescent="0.25">
      <c r="A50" t="s">
        <v>20</v>
      </c>
      <c r="B50" t="s">
        <v>1164</v>
      </c>
      <c r="C50">
        <v>37.83</v>
      </c>
      <c r="D50">
        <v>1</v>
      </c>
      <c r="E50" t="s">
        <v>9732</v>
      </c>
      <c r="F50">
        <v>66.83</v>
      </c>
      <c r="G50">
        <v>29</v>
      </c>
      <c r="H50" t="s">
        <v>47</v>
      </c>
      <c r="I50" t="s">
        <v>9733</v>
      </c>
      <c r="J50" t="s">
        <v>9734</v>
      </c>
      <c r="K50" t="s">
        <v>1695</v>
      </c>
      <c r="L50" t="s">
        <v>9735</v>
      </c>
      <c r="M50" t="s">
        <v>9736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9736</v>
      </c>
      <c r="U50" s="52" t="s">
        <v>115</v>
      </c>
      <c r="V50">
        <v>126</v>
      </c>
    </row>
    <row r="51" spans="1:22" x14ac:dyDescent="0.25">
      <c r="A51" t="s">
        <v>142</v>
      </c>
      <c r="B51" t="s">
        <v>4657</v>
      </c>
      <c r="C51">
        <v>14.29</v>
      </c>
      <c r="D51">
        <v>1</v>
      </c>
      <c r="E51" t="s">
        <v>9737</v>
      </c>
      <c r="F51">
        <v>190.3</v>
      </c>
      <c r="G51">
        <v>0</v>
      </c>
      <c r="H51" t="s">
        <v>1247</v>
      </c>
      <c r="I51" t="s">
        <v>9738</v>
      </c>
      <c r="J51" t="s">
        <v>9739</v>
      </c>
      <c r="K51" t="s">
        <v>6477</v>
      </c>
      <c r="L51" t="s">
        <v>9740</v>
      </c>
      <c r="M51" t="s">
        <v>9741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9741</v>
      </c>
      <c r="U51" s="53" t="s">
        <v>116</v>
      </c>
      <c r="V51">
        <v>125</v>
      </c>
    </row>
    <row r="52" spans="1:22" x14ac:dyDescent="0.25">
      <c r="A52" t="s">
        <v>115</v>
      </c>
      <c r="B52" t="s">
        <v>116</v>
      </c>
      <c r="C52">
        <v>35</v>
      </c>
      <c r="D52">
        <v>8</v>
      </c>
      <c r="E52" t="s">
        <v>9737</v>
      </c>
      <c r="F52">
        <v>190.3</v>
      </c>
      <c r="G52">
        <v>0</v>
      </c>
      <c r="H52" t="s">
        <v>1247</v>
      </c>
      <c r="I52" t="s">
        <v>9738</v>
      </c>
      <c r="J52" t="s">
        <v>9739</v>
      </c>
      <c r="K52" t="s">
        <v>6477</v>
      </c>
      <c r="L52" t="s">
        <v>9740</v>
      </c>
      <c r="M52" t="s">
        <v>9741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9741</v>
      </c>
      <c r="U52" s="53" t="s">
        <v>4134</v>
      </c>
      <c r="V52">
        <v>1</v>
      </c>
    </row>
    <row r="53" spans="1:22" x14ac:dyDescent="0.25">
      <c r="A53" t="s">
        <v>46</v>
      </c>
      <c r="B53" t="s">
        <v>56</v>
      </c>
      <c r="C53">
        <v>66.333333333333329</v>
      </c>
      <c r="D53">
        <v>3</v>
      </c>
      <c r="E53" t="s">
        <v>9742</v>
      </c>
      <c r="F53">
        <v>220</v>
      </c>
      <c r="G53">
        <v>0</v>
      </c>
      <c r="H53" t="s">
        <v>1162</v>
      </c>
      <c r="I53" t="s">
        <v>9743</v>
      </c>
      <c r="J53" t="s">
        <v>1311</v>
      </c>
      <c r="K53" t="s">
        <v>23</v>
      </c>
      <c r="L53" t="s">
        <v>24</v>
      </c>
      <c r="M53" t="s">
        <v>9744</v>
      </c>
      <c r="N53" t="s">
        <v>23</v>
      </c>
      <c r="O53" t="s">
        <v>32</v>
      </c>
      <c r="P53" t="s">
        <v>26</v>
      </c>
      <c r="Q53" t="s">
        <v>33</v>
      </c>
      <c r="R53" t="s">
        <v>24</v>
      </c>
      <c r="S53" t="s">
        <v>23</v>
      </c>
      <c r="T53" t="s">
        <v>9744</v>
      </c>
      <c r="U53" s="52" t="s">
        <v>5153</v>
      </c>
      <c r="V53">
        <v>8</v>
      </c>
    </row>
    <row r="54" spans="1:22" x14ac:dyDescent="0.25">
      <c r="A54" t="s">
        <v>3691</v>
      </c>
      <c r="B54" t="s">
        <v>3692</v>
      </c>
      <c r="C54">
        <v>100</v>
      </c>
      <c r="D54">
        <v>3</v>
      </c>
      <c r="E54" t="s">
        <v>9745</v>
      </c>
      <c r="F54">
        <v>239</v>
      </c>
      <c r="G54">
        <v>0</v>
      </c>
      <c r="H54" t="s">
        <v>1162</v>
      </c>
      <c r="I54" t="s">
        <v>9746</v>
      </c>
      <c r="J54" t="s">
        <v>306</v>
      </c>
      <c r="K54" t="s">
        <v>23</v>
      </c>
      <c r="L54" t="s">
        <v>24</v>
      </c>
      <c r="M54" t="s">
        <v>9747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9747</v>
      </c>
      <c r="U54" s="53" t="s">
        <v>5154</v>
      </c>
      <c r="V54">
        <v>8</v>
      </c>
    </row>
    <row r="55" spans="1:22" x14ac:dyDescent="0.25">
      <c r="A55" t="s">
        <v>139</v>
      </c>
      <c r="B55" t="s">
        <v>112</v>
      </c>
      <c r="C55">
        <v>66</v>
      </c>
      <c r="D55">
        <v>1</v>
      </c>
      <c r="E55" t="s">
        <v>9748</v>
      </c>
      <c r="F55">
        <v>241.39</v>
      </c>
      <c r="G55">
        <v>26</v>
      </c>
      <c r="H55" t="s">
        <v>684</v>
      </c>
      <c r="I55" t="s">
        <v>9749</v>
      </c>
      <c r="J55" t="s">
        <v>9750</v>
      </c>
      <c r="K55" t="s">
        <v>4981</v>
      </c>
      <c r="L55" t="s">
        <v>9751</v>
      </c>
      <c r="M55" t="s">
        <v>9752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9752</v>
      </c>
      <c r="U55" s="52" t="s">
        <v>142</v>
      </c>
      <c r="V55">
        <v>1</v>
      </c>
    </row>
    <row r="56" spans="1:22" x14ac:dyDescent="0.25">
      <c r="A56" t="s">
        <v>110</v>
      </c>
      <c r="B56" t="s">
        <v>1205</v>
      </c>
      <c r="C56">
        <v>66</v>
      </c>
      <c r="D56">
        <v>1</v>
      </c>
      <c r="E56" t="s">
        <v>9748</v>
      </c>
      <c r="F56">
        <v>241.39</v>
      </c>
      <c r="G56">
        <v>26</v>
      </c>
      <c r="H56" t="s">
        <v>684</v>
      </c>
      <c r="I56" t="s">
        <v>9749</v>
      </c>
      <c r="J56" t="s">
        <v>9750</v>
      </c>
      <c r="K56" t="s">
        <v>4981</v>
      </c>
      <c r="L56" t="s">
        <v>9751</v>
      </c>
      <c r="M56" t="s">
        <v>9752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9752</v>
      </c>
      <c r="U56" s="53" t="s">
        <v>4657</v>
      </c>
      <c r="V56">
        <v>1</v>
      </c>
    </row>
    <row r="57" spans="1:22" x14ac:dyDescent="0.25">
      <c r="A57" t="s">
        <v>46</v>
      </c>
      <c r="B57" t="s">
        <v>56</v>
      </c>
      <c r="C57">
        <v>67</v>
      </c>
      <c r="D57">
        <v>1</v>
      </c>
      <c r="E57" t="s">
        <v>9748</v>
      </c>
      <c r="F57">
        <v>241.39</v>
      </c>
      <c r="G57">
        <v>26</v>
      </c>
      <c r="H57" t="s">
        <v>684</v>
      </c>
      <c r="I57" t="s">
        <v>9749</v>
      </c>
      <c r="J57" t="s">
        <v>9750</v>
      </c>
      <c r="K57" t="s">
        <v>4981</v>
      </c>
      <c r="L57" t="s">
        <v>9751</v>
      </c>
      <c r="M57" t="s">
        <v>9752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9752</v>
      </c>
      <c r="U57" s="52" t="s">
        <v>3653</v>
      </c>
      <c r="V57">
        <v>5</v>
      </c>
    </row>
    <row r="58" spans="1:22" x14ac:dyDescent="0.25">
      <c r="A58" t="s">
        <v>139</v>
      </c>
      <c r="B58" t="s">
        <v>112</v>
      </c>
      <c r="C58">
        <v>66</v>
      </c>
      <c r="D58">
        <v>1</v>
      </c>
      <c r="E58" t="s">
        <v>9748</v>
      </c>
      <c r="F58">
        <v>241.39</v>
      </c>
      <c r="G58">
        <v>26</v>
      </c>
      <c r="H58" t="s">
        <v>684</v>
      </c>
      <c r="I58" t="s">
        <v>9749</v>
      </c>
      <c r="J58" t="s">
        <v>9750</v>
      </c>
      <c r="K58" t="s">
        <v>4981</v>
      </c>
      <c r="L58" t="s">
        <v>9751</v>
      </c>
      <c r="M58" t="s">
        <v>9752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</v>
      </c>
      <c r="T58" t="s">
        <v>9752</v>
      </c>
      <c r="U58" s="53" t="s">
        <v>4657</v>
      </c>
      <c r="V58">
        <v>1</v>
      </c>
    </row>
    <row r="59" spans="1:22" x14ac:dyDescent="0.25">
      <c r="A59" t="s">
        <v>110</v>
      </c>
      <c r="B59" t="s">
        <v>1205</v>
      </c>
      <c r="C59">
        <v>66</v>
      </c>
      <c r="D59">
        <v>1</v>
      </c>
      <c r="E59" t="s">
        <v>9748</v>
      </c>
      <c r="F59">
        <v>241.39</v>
      </c>
      <c r="G59">
        <v>26</v>
      </c>
      <c r="H59" t="s">
        <v>684</v>
      </c>
      <c r="I59" t="s">
        <v>9749</v>
      </c>
      <c r="J59" t="s">
        <v>9750</v>
      </c>
      <c r="K59" t="s">
        <v>4981</v>
      </c>
      <c r="L59" t="s">
        <v>9751</v>
      </c>
      <c r="M59" t="s">
        <v>9752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23</v>
      </c>
      <c r="T59" t="s">
        <v>9752</v>
      </c>
      <c r="U59" s="53" t="s">
        <v>158</v>
      </c>
      <c r="V59">
        <v>4</v>
      </c>
    </row>
    <row r="60" spans="1:22" x14ac:dyDescent="0.25">
      <c r="A60" t="s">
        <v>46</v>
      </c>
      <c r="B60" t="s">
        <v>56</v>
      </c>
      <c r="C60">
        <v>67</v>
      </c>
      <c r="D60">
        <v>1</v>
      </c>
      <c r="E60" t="s">
        <v>9748</v>
      </c>
      <c r="F60">
        <v>241.39</v>
      </c>
      <c r="G60">
        <v>26</v>
      </c>
      <c r="H60" t="s">
        <v>684</v>
      </c>
      <c r="I60" t="s">
        <v>9749</v>
      </c>
      <c r="J60" t="s">
        <v>9750</v>
      </c>
      <c r="K60" t="s">
        <v>4981</v>
      </c>
      <c r="L60" t="s">
        <v>9751</v>
      </c>
      <c r="M60" t="s">
        <v>9752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9752</v>
      </c>
      <c r="U60" s="52" t="s">
        <v>1309</v>
      </c>
      <c r="V60">
        <v>664</v>
      </c>
    </row>
    <row r="61" spans="1:22" x14ac:dyDescent="0.25">
      <c r="A61" t="s">
        <v>46</v>
      </c>
      <c r="B61" t="s">
        <v>56</v>
      </c>
      <c r="C61">
        <v>66.333333333333329</v>
      </c>
      <c r="D61">
        <v>3</v>
      </c>
      <c r="E61" t="s">
        <v>9753</v>
      </c>
      <c r="F61">
        <v>137.83000000000001</v>
      </c>
      <c r="G61">
        <v>7</v>
      </c>
      <c r="H61" t="s">
        <v>684</v>
      </c>
      <c r="I61" t="s">
        <v>9754</v>
      </c>
      <c r="J61" t="s">
        <v>9755</v>
      </c>
      <c r="K61" t="s">
        <v>562</v>
      </c>
      <c r="L61" t="s">
        <v>9756</v>
      </c>
      <c r="M61" t="s">
        <v>9757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23</v>
      </c>
      <c r="T61" t="s">
        <v>9757</v>
      </c>
    </row>
    <row r="62" spans="1:22" x14ac:dyDescent="0.25">
      <c r="A62" t="s">
        <v>139</v>
      </c>
      <c r="B62" t="s">
        <v>112</v>
      </c>
      <c r="C62">
        <v>66</v>
      </c>
      <c r="D62">
        <v>1</v>
      </c>
      <c r="E62" t="s">
        <v>9758</v>
      </c>
      <c r="F62">
        <v>241.39</v>
      </c>
      <c r="G62">
        <v>26</v>
      </c>
      <c r="H62" t="s">
        <v>684</v>
      </c>
      <c r="I62" t="s">
        <v>9759</v>
      </c>
      <c r="J62" t="s">
        <v>9760</v>
      </c>
      <c r="K62" t="s">
        <v>2973</v>
      </c>
      <c r="L62" t="s">
        <v>9761</v>
      </c>
      <c r="M62" t="s">
        <v>9757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9757</v>
      </c>
    </row>
    <row r="63" spans="1:22" x14ac:dyDescent="0.25">
      <c r="A63" t="s">
        <v>110</v>
      </c>
      <c r="B63" t="s">
        <v>1205</v>
      </c>
      <c r="C63">
        <v>66</v>
      </c>
      <c r="D63">
        <v>1</v>
      </c>
      <c r="E63" t="s">
        <v>9758</v>
      </c>
      <c r="F63">
        <v>241.39</v>
      </c>
      <c r="G63">
        <v>26</v>
      </c>
      <c r="H63" t="s">
        <v>684</v>
      </c>
      <c r="I63" t="s">
        <v>9759</v>
      </c>
      <c r="J63" t="s">
        <v>9760</v>
      </c>
      <c r="K63" t="s">
        <v>2973</v>
      </c>
      <c r="L63" t="s">
        <v>9761</v>
      </c>
      <c r="M63" t="s">
        <v>9757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9757</v>
      </c>
    </row>
    <row r="64" spans="1:22" x14ac:dyDescent="0.25">
      <c r="A64" t="s">
        <v>46</v>
      </c>
      <c r="B64" t="s">
        <v>56</v>
      </c>
      <c r="C64">
        <v>67</v>
      </c>
      <c r="D64">
        <v>1</v>
      </c>
      <c r="E64" t="s">
        <v>9758</v>
      </c>
      <c r="F64">
        <v>241.39</v>
      </c>
      <c r="G64">
        <v>26</v>
      </c>
      <c r="H64" t="s">
        <v>684</v>
      </c>
      <c r="I64" t="s">
        <v>9759</v>
      </c>
      <c r="J64" t="s">
        <v>9760</v>
      </c>
      <c r="K64" t="s">
        <v>2973</v>
      </c>
      <c r="L64" t="s">
        <v>9761</v>
      </c>
      <c r="M64" t="s">
        <v>9757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9757</v>
      </c>
    </row>
    <row r="65" spans="1:20" x14ac:dyDescent="0.25">
      <c r="A65" t="s">
        <v>139</v>
      </c>
      <c r="B65" t="s">
        <v>112</v>
      </c>
      <c r="C65">
        <v>66</v>
      </c>
      <c r="D65">
        <v>1</v>
      </c>
      <c r="E65" t="s">
        <v>9758</v>
      </c>
      <c r="F65">
        <v>241.39</v>
      </c>
      <c r="G65">
        <v>26</v>
      </c>
      <c r="H65" t="s">
        <v>684</v>
      </c>
      <c r="I65" t="s">
        <v>9759</v>
      </c>
      <c r="J65" t="s">
        <v>9760</v>
      </c>
      <c r="K65" t="s">
        <v>2973</v>
      </c>
      <c r="L65" t="s">
        <v>9761</v>
      </c>
      <c r="M65" t="s">
        <v>9757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9757</v>
      </c>
    </row>
    <row r="66" spans="1:20" x14ac:dyDescent="0.25">
      <c r="A66" t="s">
        <v>110</v>
      </c>
      <c r="B66" t="s">
        <v>1205</v>
      </c>
      <c r="C66">
        <v>66</v>
      </c>
      <c r="D66">
        <v>1</v>
      </c>
      <c r="E66" t="s">
        <v>9758</v>
      </c>
      <c r="F66">
        <v>241.39</v>
      </c>
      <c r="G66">
        <v>26</v>
      </c>
      <c r="H66" t="s">
        <v>684</v>
      </c>
      <c r="I66" t="s">
        <v>9759</v>
      </c>
      <c r="J66" t="s">
        <v>9760</v>
      </c>
      <c r="K66" t="s">
        <v>2973</v>
      </c>
      <c r="L66" t="s">
        <v>9761</v>
      </c>
      <c r="M66" t="s">
        <v>9757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9757</v>
      </c>
    </row>
    <row r="67" spans="1:20" x14ac:dyDescent="0.25">
      <c r="A67" t="s">
        <v>46</v>
      </c>
      <c r="B67" t="s">
        <v>56</v>
      </c>
      <c r="C67">
        <v>67</v>
      </c>
      <c r="D67">
        <v>1</v>
      </c>
      <c r="E67" t="s">
        <v>9758</v>
      </c>
      <c r="F67">
        <v>241.39</v>
      </c>
      <c r="G67">
        <v>26</v>
      </c>
      <c r="H67" t="s">
        <v>684</v>
      </c>
      <c r="I67" t="s">
        <v>9759</v>
      </c>
      <c r="J67" t="s">
        <v>9760</v>
      </c>
      <c r="K67" t="s">
        <v>2973</v>
      </c>
      <c r="L67" t="s">
        <v>9761</v>
      </c>
      <c r="M67" t="s">
        <v>9757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23</v>
      </c>
      <c r="T67" t="s">
        <v>9757</v>
      </c>
    </row>
    <row r="68" spans="1:20" x14ac:dyDescent="0.25">
      <c r="A68" t="s">
        <v>278</v>
      </c>
      <c r="B68" t="s">
        <v>284</v>
      </c>
      <c r="C68">
        <v>139</v>
      </c>
      <c r="D68">
        <v>1</v>
      </c>
      <c r="E68" t="s">
        <v>9762</v>
      </c>
      <c r="F68">
        <v>139</v>
      </c>
      <c r="G68">
        <v>0</v>
      </c>
      <c r="H68" t="s">
        <v>22</v>
      </c>
      <c r="I68" t="s">
        <v>9763</v>
      </c>
      <c r="J68" t="s">
        <v>319</v>
      </c>
      <c r="K68" t="s">
        <v>23</v>
      </c>
      <c r="L68" t="s">
        <v>24</v>
      </c>
      <c r="M68" t="s">
        <v>9764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9764</v>
      </c>
    </row>
    <row r="69" spans="1:20" x14ac:dyDescent="0.25">
      <c r="A69" t="s">
        <v>139</v>
      </c>
      <c r="B69" t="s">
        <v>112</v>
      </c>
      <c r="C69">
        <v>66</v>
      </c>
      <c r="D69">
        <v>1</v>
      </c>
      <c r="E69" t="s">
        <v>9765</v>
      </c>
      <c r="F69">
        <v>131.27000000000001</v>
      </c>
      <c r="G69">
        <v>7</v>
      </c>
      <c r="H69" t="s">
        <v>684</v>
      </c>
      <c r="I69" t="s">
        <v>6140</v>
      </c>
      <c r="J69" t="s">
        <v>6141</v>
      </c>
      <c r="K69" t="s">
        <v>6142</v>
      </c>
      <c r="L69" t="s">
        <v>6143</v>
      </c>
      <c r="M69" t="s">
        <v>9766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23</v>
      </c>
      <c r="T69" t="s">
        <v>9767</v>
      </c>
    </row>
    <row r="70" spans="1:20" x14ac:dyDescent="0.25">
      <c r="A70" t="s">
        <v>110</v>
      </c>
      <c r="B70" t="s">
        <v>1205</v>
      </c>
      <c r="C70">
        <v>66</v>
      </c>
      <c r="D70">
        <v>1</v>
      </c>
      <c r="E70" t="s">
        <v>9765</v>
      </c>
      <c r="F70">
        <v>131.27000000000001</v>
      </c>
      <c r="G70">
        <v>7</v>
      </c>
      <c r="H70" t="s">
        <v>684</v>
      </c>
      <c r="I70" t="s">
        <v>6140</v>
      </c>
      <c r="J70" t="s">
        <v>6141</v>
      </c>
      <c r="K70" t="s">
        <v>6142</v>
      </c>
      <c r="L70" t="s">
        <v>6143</v>
      </c>
      <c r="M70" t="s">
        <v>9766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9767</v>
      </c>
    </row>
    <row r="71" spans="1:20" x14ac:dyDescent="0.25">
      <c r="A71" t="s">
        <v>46</v>
      </c>
      <c r="B71" t="s">
        <v>56</v>
      </c>
      <c r="C71">
        <v>67</v>
      </c>
      <c r="D71">
        <v>1</v>
      </c>
      <c r="E71" t="s">
        <v>9765</v>
      </c>
      <c r="F71">
        <v>131.27000000000001</v>
      </c>
      <c r="G71">
        <v>7</v>
      </c>
      <c r="H71" t="s">
        <v>684</v>
      </c>
      <c r="I71" t="s">
        <v>6140</v>
      </c>
      <c r="J71" t="s">
        <v>6141</v>
      </c>
      <c r="K71" t="s">
        <v>6142</v>
      </c>
      <c r="L71" t="s">
        <v>6143</v>
      </c>
      <c r="M71" t="s">
        <v>9766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23</v>
      </c>
      <c r="T71" t="s">
        <v>9767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9768</v>
      </c>
      <c r="F72">
        <v>131.07</v>
      </c>
      <c r="G72">
        <v>0</v>
      </c>
      <c r="H72" t="s">
        <v>684</v>
      </c>
      <c r="I72" t="s">
        <v>9769</v>
      </c>
      <c r="J72" t="s">
        <v>9770</v>
      </c>
      <c r="K72" t="s">
        <v>9771</v>
      </c>
      <c r="L72" t="s">
        <v>9772</v>
      </c>
      <c r="M72" t="s">
        <v>9773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9773</v>
      </c>
    </row>
    <row r="73" spans="1:20" x14ac:dyDescent="0.25">
      <c r="A73" t="s">
        <v>139</v>
      </c>
      <c r="B73" t="s">
        <v>112</v>
      </c>
      <c r="C73">
        <v>66</v>
      </c>
      <c r="D73">
        <v>1</v>
      </c>
      <c r="E73" t="s">
        <v>9774</v>
      </c>
      <c r="F73">
        <v>131.27000000000001</v>
      </c>
      <c r="G73">
        <v>7</v>
      </c>
      <c r="H73" t="s">
        <v>684</v>
      </c>
      <c r="I73" t="s">
        <v>9775</v>
      </c>
      <c r="J73" t="s">
        <v>9776</v>
      </c>
      <c r="K73" t="s">
        <v>4981</v>
      </c>
      <c r="L73" t="s">
        <v>9777</v>
      </c>
      <c r="M73" t="s">
        <v>9778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9779</v>
      </c>
    </row>
    <row r="74" spans="1:20" x14ac:dyDescent="0.25">
      <c r="A74" t="s">
        <v>110</v>
      </c>
      <c r="B74" t="s">
        <v>1205</v>
      </c>
      <c r="C74">
        <v>66</v>
      </c>
      <c r="D74">
        <v>1</v>
      </c>
      <c r="E74" t="s">
        <v>9774</v>
      </c>
      <c r="F74">
        <v>131.27000000000001</v>
      </c>
      <c r="G74">
        <v>7</v>
      </c>
      <c r="H74" t="s">
        <v>684</v>
      </c>
      <c r="I74" t="s">
        <v>9775</v>
      </c>
      <c r="J74" t="s">
        <v>9776</v>
      </c>
      <c r="K74" t="s">
        <v>4981</v>
      </c>
      <c r="L74" t="s">
        <v>9777</v>
      </c>
      <c r="M74" t="s">
        <v>9778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9779</v>
      </c>
    </row>
    <row r="75" spans="1:20" x14ac:dyDescent="0.25">
      <c r="A75" t="s">
        <v>46</v>
      </c>
      <c r="B75" t="s">
        <v>56</v>
      </c>
      <c r="C75">
        <v>67</v>
      </c>
      <c r="D75">
        <v>1</v>
      </c>
      <c r="E75" t="s">
        <v>9774</v>
      </c>
      <c r="F75">
        <v>131.27000000000001</v>
      </c>
      <c r="G75">
        <v>7</v>
      </c>
      <c r="H75" t="s">
        <v>684</v>
      </c>
      <c r="I75" t="s">
        <v>9775</v>
      </c>
      <c r="J75" t="s">
        <v>9776</v>
      </c>
      <c r="K75" t="s">
        <v>4981</v>
      </c>
      <c r="L75" t="s">
        <v>9777</v>
      </c>
      <c r="M75" t="s">
        <v>9778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9779</v>
      </c>
    </row>
    <row r="76" spans="1:20" x14ac:dyDescent="0.25">
      <c r="A76" t="s">
        <v>139</v>
      </c>
      <c r="B76" t="s">
        <v>112</v>
      </c>
      <c r="C76">
        <v>66</v>
      </c>
      <c r="D76">
        <v>1</v>
      </c>
      <c r="E76" t="s">
        <v>9780</v>
      </c>
      <c r="F76">
        <v>131.27000000000001</v>
      </c>
      <c r="G76">
        <v>7</v>
      </c>
      <c r="H76" t="s">
        <v>684</v>
      </c>
      <c r="I76" t="s">
        <v>8056</v>
      </c>
      <c r="J76" t="s">
        <v>8067</v>
      </c>
      <c r="K76" t="s">
        <v>8058</v>
      </c>
      <c r="L76" t="s">
        <v>8059</v>
      </c>
      <c r="M76" t="s">
        <v>9781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9781</v>
      </c>
    </row>
    <row r="77" spans="1:20" x14ac:dyDescent="0.25">
      <c r="A77" t="s">
        <v>110</v>
      </c>
      <c r="B77" t="s">
        <v>1205</v>
      </c>
      <c r="C77">
        <v>66</v>
      </c>
      <c r="D77">
        <v>1</v>
      </c>
      <c r="E77" t="s">
        <v>9780</v>
      </c>
      <c r="F77">
        <v>131.27000000000001</v>
      </c>
      <c r="G77">
        <v>7</v>
      </c>
      <c r="H77" t="s">
        <v>684</v>
      </c>
      <c r="I77" t="s">
        <v>8056</v>
      </c>
      <c r="J77" t="s">
        <v>8067</v>
      </c>
      <c r="K77" t="s">
        <v>8058</v>
      </c>
      <c r="L77" t="s">
        <v>8059</v>
      </c>
      <c r="M77" t="s">
        <v>9781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9781</v>
      </c>
    </row>
    <row r="78" spans="1:20" x14ac:dyDescent="0.25">
      <c r="A78" t="s">
        <v>46</v>
      </c>
      <c r="B78" t="s">
        <v>56</v>
      </c>
      <c r="C78">
        <v>67</v>
      </c>
      <c r="D78">
        <v>1</v>
      </c>
      <c r="E78" t="s">
        <v>9780</v>
      </c>
      <c r="F78">
        <v>131.27000000000001</v>
      </c>
      <c r="G78">
        <v>7</v>
      </c>
      <c r="H78" t="s">
        <v>684</v>
      </c>
      <c r="I78" t="s">
        <v>8056</v>
      </c>
      <c r="J78" t="s">
        <v>8067</v>
      </c>
      <c r="K78" t="s">
        <v>8058</v>
      </c>
      <c r="L78" t="s">
        <v>8059</v>
      </c>
      <c r="M78" t="s">
        <v>9781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9781</v>
      </c>
    </row>
    <row r="79" spans="1:20" x14ac:dyDescent="0.25">
      <c r="A79" t="s">
        <v>854</v>
      </c>
      <c r="B79" t="s">
        <v>855</v>
      </c>
      <c r="C79">
        <v>100</v>
      </c>
      <c r="D79">
        <v>1</v>
      </c>
      <c r="E79" t="s">
        <v>9782</v>
      </c>
      <c r="F79">
        <v>160</v>
      </c>
      <c r="G79">
        <v>30</v>
      </c>
      <c r="H79" t="s">
        <v>47</v>
      </c>
      <c r="I79" t="s">
        <v>5293</v>
      </c>
      <c r="J79" t="s">
        <v>5294</v>
      </c>
      <c r="K79" t="s">
        <v>4500</v>
      </c>
      <c r="L79" t="s">
        <v>5295</v>
      </c>
      <c r="M79" t="s">
        <v>9783</v>
      </c>
      <c r="N79" t="s">
        <v>7879</v>
      </c>
      <c r="O79" t="s">
        <v>1189</v>
      </c>
      <c r="P79" t="s">
        <v>1190</v>
      </c>
      <c r="Q79" t="s">
        <v>1191</v>
      </c>
      <c r="R79" t="s">
        <v>24</v>
      </c>
      <c r="S79" t="s">
        <v>23</v>
      </c>
      <c r="T79" t="s">
        <v>9783</v>
      </c>
    </row>
    <row r="80" spans="1:20" x14ac:dyDescent="0.25">
      <c r="A80" t="s">
        <v>4323</v>
      </c>
      <c r="B80" t="s">
        <v>4324</v>
      </c>
      <c r="C80">
        <v>100</v>
      </c>
      <c r="D80">
        <v>1</v>
      </c>
      <c r="E80" t="s">
        <v>9782</v>
      </c>
      <c r="F80">
        <v>160</v>
      </c>
      <c r="G80">
        <v>30</v>
      </c>
      <c r="H80" t="s">
        <v>47</v>
      </c>
      <c r="I80" t="s">
        <v>5293</v>
      </c>
      <c r="J80" t="s">
        <v>5294</v>
      </c>
      <c r="K80" t="s">
        <v>4500</v>
      </c>
      <c r="L80" t="s">
        <v>5295</v>
      </c>
      <c r="M80" t="s">
        <v>9783</v>
      </c>
      <c r="N80" t="s">
        <v>7879</v>
      </c>
      <c r="O80" t="s">
        <v>1189</v>
      </c>
      <c r="P80" t="s">
        <v>1190</v>
      </c>
      <c r="Q80" t="s">
        <v>1191</v>
      </c>
      <c r="R80" t="s">
        <v>24</v>
      </c>
      <c r="S80" t="s">
        <v>23</v>
      </c>
      <c r="T80" t="s">
        <v>9783</v>
      </c>
    </row>
    <row r="81" spans="1:20" x14ac:dyDescent="0.25">
      <c r="A81" t="s">
        <v>46</v>
      </c>
      <c r="B81" t="s">
        <v>56</v>
      </c>
      <c r="C81">
        <v>60</v>
      </c>
      <c r="D81">
        <v>1</v>
      </c>
      <c r="E81" t="s">
        <v>9784</v>
      </c>
      <c r="F81">
        <v>126</v>
      </c>
      <c r="G81">
        <v>6</v>
      </c>
      <c r="H81" t="s">
        <v>1162</v>
      </c>
      <c r="I81" t="s">
        <v>9785</v>
      </c>
      <c r="J81" t="s">
        <v>309</v>
      </c>
      <c r="K81" t="s">
        <v>23</v>
      </c>
      <c r="L81" t="s">
        <v>24</v>
      </c>
      <c r="M81" t="s">
        <v>9786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9786</v>
      </c>
    </row>
    <row r="82" spans="1:20" x14ac:dyDescent="0.25">
      <c r="A82" t="s">
        <v>3691</v>
      </c>
      <c r="B82" t="s">
        <v>3692</v>
      </c>
      <c r="C82">
        <v>60</v>
      </c>
      <c r="D82">
        <v>1</v>
      </c>
      <c r="E82" t="s">
        <v>9784</v>
      </c>
      <c r="F82">
        <v>126</v>
      </c>
      <c r="G82">
        <v>6</v>
      </c>
      <c r="H82" t="s">
        <v>1162</v>
      </c>
      <c r="I82" t="s">
        <v>9785</v>
      </c>
      <c r="J82" t="s">
        <v>309</v>
      </c>
      <c r="K82" t="s">
        <v>23</v>
      </c>
      <c r="L82" t="s">
        <v>24</v>
      </c>
      <c r="M82" t="s">
        <v>9786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9786</v>
      </c>
    </row>
    <row r="83" spans="1:20" x14ac:dyDescent="0.25">
      <c r="A83" t="s">
        <v>139</v>
      </c>
      <c r="B83" t="s">
        <v>112</v>
      </c>
      <c r="C83">
        <v>90</v>
      </c>
      <c r="D83">
        <v>2</v>
      </c>
      <c r="E83" t="s">
        <v>9787</v>
      </c>
      <c r="F83">
        <v>130.58000000000001</v>
      </c>
      <c r="G83">
        <v>29</v>
      </c>
      <c r="H83" t="s">
        <v>9788</v>
      </c>
      <c r="I83" t="s">
        <v>2668</v>
      </c>
      <c r="J83" t="s">
        <v>2831</v>
      </c>
      <c r="K83" t="s">
        <v>1196</v>
      </c>
      <c r="L83" t="s">
        <v>2669</v>
      </c>
      <c r="M83" t="s">
        <v>9789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23</v>
      </c>
      <c r="T83" t="s">
        <v>9789</v>
      </c>
    </row>
    <row r="84" spans="1:20" x14ac:dyDescent="0.25">
      <c r="A84" t="s">
        <v>139</v>
      </c>
      <c r="B84" t="s">
        <v>9790</v>
      </c>
      <c r="C84">
        <v>64</v>
      </c>
      <c r="D84">
        <v>1</v>
      </c>
      <c r="E84" t="s">
        <v>9791</v>
      </c>
      <c r="F84">
        <v>64</v>
      </c>
      <c r="G84">
        <v>0</v>
      </c>
      <c r="H84" t="s">
        <v>9788</v>
      </c>
      <c r="I84" t="s">
        <v>2668</v>
      </c>
      <c r="J84" t="s">
        <v>2831</v>
      </c>
      <c r="K84" t="s">
        <v>1196</v>
      </c>
      <c r="L84" t="s">
        <v>2669</v>
      </c>
      <c r="M84" t="s">
        <v>9792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23</v>
      </c>
      <c r="T84" t="s">
        <v>9792</v>
      </c>
    </row>
    <row r="85" spans="1:20" x14ac:dyDescent="0.25">
      <c r="A85" t="s">
        <v>46</v>
      </c>
      <c r="B85" t="s">
        <v>56</v>
      </c>
      <c r="C85">
        <v>66.333333333333329</v>
      </c>
      <c r="D85">
        <v>3</v>
      </c>
      <c r="E85" t="s">
        <v>9793</v>
      </c>
      <c r="F85">
        <v>176.07</v>
      </c>
      <c r="G85">
        <v>45</v>
      </c>
      <c r="H85" t="s">
        <v>684</v>
      </c>
      <c r="I85" t="s">
        <v>9794</v>
      </c>
      <c r="J85" t="s">
        <v>9795</v>
      </c>
      <c r="K85" t="s">
        <v>1884</v>
      </c>
      <c r="L85" t="s">
        <v>9796</v>
      </c>
      <c r="M85" t="s">
        <v>9797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23</v>
      </c>
      <c r="T85" t="s">
        <v>9797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3</v>
      </c>
      <c r="E86" t="s">
        <v>9798</v>
      </c>
      <c r="F86">
        <v>512</v>
      </c>
      <c r="G86">
        <v>58</v>
      </c>
      <c r="H86" t="s">
        <v>22</v>
      </c>
      <c r="I86" t="s">
        <v>3900</v>
      </c>
      <c r="J86" t="s">
        <v>9799</v>
      </c>
      <c r="K86" t="s">
        <v>2708</v>
      </c>
      <c r="L86" t="s">
        <v>1279</v>
      </c>
      <c r="M86" t="s">
        <v>9786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9797</v>
      </c>
    </row>
    <row r="87" spans="1:20" x14ac:dyDescent="0.25">
      <c r="A87" t="s">
        <v>139</v>
      </c>
      <c r="B87" t="s">
        <v>112</v>
      </c>
      <c r="C87">
        <v>66</v>
      </c>
      <c r="D87">
        <v>1</v>
      </c>
      <c r="E87" t="s">
        <v>9798</v>
      </c>
      <c r="F87">
        <v>512</v>
      </c>
      <c r="G87">
        <v>58</v>
      </c>
      <c r="H87" t="s">
        <v>22</v>
      </c>
      <c r="I87" t="s">
        <v>3900</v>
      </c>
      <c r="J87" t="s">
        <v>9799</v>
      </c>
      <c r="K87" t="s">
        <v>2708</v>
      </c>
      <c r="L87" t="s">
        <v>1279</v>
      </c>
      <c r="M87" t="s">
        <v>9786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23</v>
      </c>
      <c r="T87" t="s">
        <v>9797</v>
      </c>
    </row>
    <row r="88" spans="1:20" x14ac:dyDescent="0.25">
      <c r="A88" t="s">
        <v>110</v>
      </c>
      <c r="B88" t="s">
        <v>1205</v>
      </c>
      <c r="C88">
        <v>66</v>
      </c>
      <c r="D88">
        <v>1</v>
      </c>
      <c r="E88" t="s">
        <v>9798</v>
      </c>
      <c r="F88">
        <v>512</v>
      </c>
      <c r="G88">
        <v>58</v>
      </c>
      <c r="H88" t="s">
        <v>22</v>
      </c>
      <c r="I88" t="s">
        <v>3900</v>
      </c>
      <c r="J88" t="s">
        <v>9799</v>
      </c>
      <c r="K88" t="s">
        <v>2708</v>
      </c>
      <c r="L88" t="s">
        <v>1279</v>
      </c>
      <c r="M88" t="s">
        <v>9786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23</v>
      </c>
      <c r="T88" t="s">
        <v>9797</v>
      </c>
    </row>
    <row r="89" spans="1:20" x14ac:dyDescent="0.25">
      <c r="A89" t="s">
        <v>46</v>
      </c>
      <c r="B89" t="s">
        <v>56</v>
      </c>
      <c r="C89">
        <v>67</v>
      </c>
      <c r="D89">
        <v>1</v>
      </c>
      <c r="E89" t="s">
        <v>9798</v>
      </c>
      <c r="F89">
        <v>512</v>
      </c>
      <c r="G89">
        <v>58</v>
      </c>
      <c r="H89" t="s">
        <v>22</v>
      </c>
      <c r="I89" t="s">
        <v>3900</v>
      </c>
      <c r="J89" t="s">
        <v>9799</v>
      </c>
      <c r="K89" t="s">
        <v>2708</v>
      </c>
      <c r="L89" t="s">
        <v>1279</v>
      </c>
      <c r="M89" t="s">
        <v>9786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23</v>
      </c>
      <c r="T89" t="s">
        <v>9797</v>
      </c>
    </row>
    <row r="90" spans="1:20" x14ac:dyDescent="0.25">
      <c r="A90" t="s">
        <v>854</v>
      </c>
      <c r="B90" t="s">
        <v>855</v>
      </c>
      <c r="C90">
        <v>99</v>
      </c>
      <c r="D90">
        <v>1</v>
      </c>
      <c r="E90" t="s">
        <v>9798</v>
      </c>
      <c r="F90">
        <v>512</v>
      </c>
      <c r="G90">
        <v>58</v>
      </c>
      <c r="H90" t="s">
        <v>22</v>
      </c>
      <c r="I90" t="s">
        <v>3900</v>
      </c>
      <c r="J90" t="s">
        <v>9799</v>
      </c>
      <c r="K90" t="s">
        <v>2708</v>
      </c>
      <c r="L90" t="s">
        <v>1279</v>
      </c>
      <c r="M90" t="s">
        <v>9786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9797</v>
      </c>
    </row>
    <row r="91" spans="1:20" x14ac:dyDescent="0.25">
      <c r="A91" t="s">
        <v>46</v>
      </c>
      <c r="B91" t="s">
        <v>56</v>
      </c>
      <c r="C91">
        <v>60</v>
      </c>
      <c r="D91">
        <v>1</v>
      </c>
      <c r="E91" t="s">
        <v>9800</v>
      </c>
      <c r="F91">
        <v>126</v>
      </c>
      <c r="G91">
        <v>6</v>
      </c>
      <c r="H91" t="s">
        <v>1162</v>
      </c>
      <c r="I91" t="s">
        <v>9801</v>
      </c>
      <c r="J91" t="s">
        <v>327</v>
      </c>
      <c r="K91" t="s">
        <v>23</v>
      </c>
      <c r="L91" t="s">
        <v>24</v>
      </c>
      <c r="M91" t="s">
        <v>9802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9802</v>
      </c>
    </row>
    <row r="92" spans="1:20" x14ac:dyDescent="0.25">
      <c r="A92" t="s">
        <v>3691</v>
      </c>
      <c r="B92" t="s">
        <v>3692</v>
      </c>
      <c r="C92">
        <v>60</v>
      </c>
      <c r="D92">
        <v>1</v>
      </c>
      <c r="E92" t="s">
        <v>9800</v>
      </c>
      <c r="F92">
        <v>126</v>
      </c>
      <c r="G92">
        <v>6</v>
      </c>
      <c r="H92" t="s">
        <v>1162</v>
      </c>
      <c r="I92" t="s">
        <v>9801</v>
      </c>
      <c r="J92" t="s">
        <v>327</v>
      </c>
      <c r="K92" t="s">
        <v>23</v>
      </c>
      <c r="L92" t="s">
        <v>24</v>
      </c>
      <c r="M92" t="s">
        <v>9802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9802</v>
      </c>
    </row>
    <row r="93" spans="1:20" x14ac:dyDescent="0.25">
      <c r="A93" t="s">
        <v>3771</v>
      </c>
      <c r="B93" t="s">
        <v>3772</v>
      </c>
      <c r="C93">
        <v>100</v>
      </c>
      <c r="D93">
        <v>1</v>
      </c>
      <c r="E93" t="s">
        <v>9803</v>
      </c>
      <c r="F93">
        <v>150</v>
      </c>
      <c r="G93">
        <v>20</v>
      </c>
      <c r="H93" t="s">
        <v>47</v>
      </c>
      <c r="I93" t="s">
        <v>9804</v>
      </c>
      <c r="J93" t="s">
        <v>9805</v>
      </c>
      <c r="K93" t="s">
        <v>5307</v>
      </c>
      <c r="L93" t="s">
        <v>8224</v>
      </c>
      <c r="M93" t="s">
        <v>9806</v>
      </c>
      <c r="N93" t="s">
        <v>7879</v>
      </c>
      <c r="O93" t="s">
        <v>1222</v>
      </c>
      <c r="P93" t="s">
        <v>1190</v>
      </c>
      <c r="Q93" t="s">
        <v>1191</v>
      </c>
      <c r="R93" t="s">
        <v>24</v>
      </c>
      <c r="S93" t="s">
        <v>23</v>
      </c>
      <c r="T93" t="s">
        <v>9807</v>
      </c>
    </row>
    <row r="94" spans="1:20" x14ac:dyDescent="0.25">
      <c r="A94" t="s">
        <v>3728</v>
      </c>
      <c r="B94" t="s">
        <v>3729</v>
      </c>
      <c r="C94">
        <v>100</v>
      </c>
      <c r="D94">
        <v>1</v>
      </c>
      <c r="E94" t="s">
        <v>9803</v>
      </c>
      <c r="F94">
        <v>150</v>
      </c>
      <c r="G94">
        <v>20</v>
      </c>
      <c r="H94" t="s">
        <v>47</v>
      </c>
      <c r="I94" t="s">
        <v>9804</v>
      </c>
      <c r="J94" t="s">
        <v>9805</v>
      </c>
      <c r="K94" t="s">
        <v>5307</v>
      </c>
      <c r="L94" t="s">
        <v>8224</v>
      </c>
      <c r="M94" t="s">
        <v>9806</v>
      </c>
      <c r="N94" t="s">
        <v>7879</v>
      </c>
      <c r="O94" t="s">
        <v>1222</v>
      </c>
      <c r="P94" t="s">
        <v>1190</v>
      </c>
      <c r="Q94" t="s">
        <v>1191</v>
      </c>
      <c r="R94" t="s">
        <v>24</v>
      </c>
      <c r="S94" t="s">
        <v>23</v>
      </c>
      <c r="T94" t="s">
        <v>9807</v>
      </c>
    </row>
    <row r="95" spans="1:20" x14ac:dyDescent="0.25">
      <c r="A95" t="s">
        <v>46</v>
      </c>
      <c r="B95" t="s">
        <v>56</v>
      </c>
      <c r="C95">
        <v>60</v>
      </c>
      <c r="D95">
        <v>1</v>
      </c>
      <c r="E95" t="s">
        <v>9808</v>
      </c>
      <c r="F95">
        <v>120</v>
      </c>
      <c r="G95">
        <v>0</v>
      </c>
      <c r="H95" t="s">
        <v>1162</v>
      </c>
      <c r="I95" t="s">
        <v>9809</v>
      </c>
      <c r="J95" t="s">
        <v>335</v>
      </c>
      <c r="K95" t="s">
        <v>23</v>
      </c>
      <c r="L95" t="s">
        <v>24</v>
      </c>
      <c r="M95" t="s">
        <v>9810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9810</v>
      </c>
    </row>
    <row r="96" spans="1:20" x14ac:dyDescent="0.25">
      <c r="A96" t="s">
        <v>3691</v>
      </c>
      <c r="B96" t="s">
        <v>3692</v>
      </c>
      <c r="C96">
        <v>60</v>
      </c>
      <c r="D96">
        <v>1</v>
      </c>
      <c r="E96" t="s">
        <v>9808</v>
      </c>
      <c r="F96">
        <v>120</v>
      </c>
      <c r="G96">
        <v>0</v>
      </c>
      <c r="H96" t="s">
        <v>1162</v>
      </c>
      <c r="I96" t="s">
        <v>9809</v>
      </c>
      <c r="J96" t="s">
        <v>335</v>
      </c>
      <c r="K96" t="s">
        <v>23</v>
      </c>
      <c r="L96" t="s">
        <v>24</v>
      </c>
      <c r="M96" t="s">
        <v>9810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9810</v>
      </c>
    </row>
    <row r="97" spans="1:20" x14ac:dyDescent="0.25">
      <c r="A97" t="s">
        <v>3691</v>
      </c>
      <c r="B97" t="s">
        <v>3692</v>
      </c>
      <c r="C97">
        <v>100</v>
      </c>
      <c r="D97">
        <v>3</v>
      </c>
      <c r="E97" t="s">
        <v>9811</v>
      </c>
      <c r="F97">
        <v>337</v>
      </c>
      <c r="G97">
        <v>35</v>
      </c>
      <c r="H97" t="s">
        <v>22</v>
      </c>
      <c r="I97" t="s">
        <v>7007</v>
      </c>
      <c r="J97" t="s">
        <v>9812</v>
      </c>
      <c r="K97" t="s">
        <v>1217</v>
      </c>
      <c r="L97" t="s">
        <v>1335</v>
      </c>
      <c r="M97" t="s">
        <v>9797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23</v>
      </c>
      <c r="T97" t="s">
        <v>9813</v>
      </c>
    </row>
    <row r="98" spans="1:20" x14ac:dyDescent="0.25">
      <c r="A98" t="s">
        <v>115</v>
      </c>
      <c r="B98" t="s">
        <v>116</v>
      </c>
      <c r="C98">
        <v>43</v>
      </c>
      <c r="D98">
        <v>1</v>
      </c>
      <c r="E98" t="s">
        <v>9811</v>
      </c>
      <c r="F98">
        <v>337</v>
      </c>
      <c r="G98">
        <v>35</v>
      </c>
      <c r="H98" t="s">
        <v>22</v>
      </c>
      <c r="I98" t="s">
        <v>7007</v>
      </c>
      <c r="J98" t="s">
        <v>9812</v>
      </c>
      <c r="K98" t="s">
        <v>1217</v>
      </c>
      <c r="L98" t="s">
        <v>1335</v>
      </c>
      <c r="M98" t="s">
        <v>9797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23</v>
      </c>
      <c r="T98" t="s">
        <v>9813</v>
      </c>
    </row>
    <row r="99" spans="1:20" x14ac:dyDescent="0.25">
      <c r="A99" t="s">
        <v>30</v>
      </c>
      <c r="B99" t="s">
        <v>31</v>
      </c>
      <c r="C99">
        <v>60</v>
      </c>
      <c r="D99">
        <v>1</v>
      </c>
      <c r="E99" t="s">
        <v>9811</v>
      </c>
      <c r="F99">
        <v>337</v>
      </c>
      <c r="G99">
        <v>35</v>
      </c>
      <c r="H99" t="s">
        <v>22</v>
      </c>
      <c r="I99" t="s">
        <v>7007</v>
      </c>
      <c r="J99" t="s">
        <v>9812</v>
      </c>
      <c r="K99" t="s">
        <v>1217</v>
      </c>
      <c r="L99" t="s">
        <v>1335</v>
      </c>
      <c r="M99" t="s">
        <v>9797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23</v>
      </c>
      <c r="T99" t="s">
        <v>9813</v>
      </c>
    </row>
    <row r="100" spans="1:20" x14ac:dyDescent="0.25">
      <c r="A100" t="s">
        <v>46</v>
      </c>
      <c r="B100" t="s">
        <v>56</v>
      </c>
      <c r="C100">
        <v>60</v>
      </c>
      <c r="D100">
        <v>1</v>
      </c>
      <c r="E100" t="s">
        <v>9814</v>
      </c>
      <c r="F100">
        <v>120</v>
      </c>
      <c r="G100">
        <v>0</v>
      </c>
      <c r="H100" t="s">
        <v>1162</v>
      </c>
      <c r="I100" t="s">
        <v>9815</v>
      </c>
      <c r="J100" t="s">
        <v>328</v>
      </c>
      <c r="K100" t="s">
        <v>23</v>
      </c>
      <c r="L100" t="s">
        <v>24</v>
      </c>
      <c r="M100" t="s">
        <v>9816</v>
      </c>
      <c r="N100" t="s">
        <v>23</v>
      </c>
      <c r="O100" t="s">
        <v>307</v>
      </c>
      <c r="P100" t="s">
        <v>26</v>
      </c>
      <c r="Q100" t="s">
        <v>27</v>
      </c>
      <c r="R100" t="s">
        <v>9817</v>
      </c>
      <c r="S100" t="s">
        <v>23</v>
      </c>
      <c r="T100" t="s">
        <v>9816</v>
      </c>
    </row>
    <row r="101" spans="1:20" x14ac:dyDescent="0.25">
      <c r="A101" t="s">
        <v>3691</v>
      </c>
      <c r="B101" t="s">
        <v>3692</v>
      </c>
      <c r="C101">
        <v>60</v>
      </c>
      <c r="D101">
        <v>1</v>
      </c>
      <c r="E101" t="s">
        <v>9814</v>
      </c>
      <c r="F101">
        <v>120</v>
      </c>
      <c r="G101">
        <v>0</v>
      </c>
      <c r="H101" t="s">
        <v>1162</v>
      </c>
      <c r="I101" t="s">
        <v>9815</v>
      </c>
      <c r="J101" t="s">
        <v>328</v>
      </c>
      <c r="K101" t="s">
        <v>23</v>
      </c>
      <c r="L101" t="s">
        <v>24</v>
      </c>
      <c r="M101" t="s">
        <v>9816</v>
      </c>
      <c r="N101" t="s">
        <v>23</v>
      </c>
      <c r="O101" t="s">
        <v>307</v>
      </c>
      <c r="P101" t="s">
        <v>26</v>
      </c>
      <c r="Q101" t="s">
        <v>27</v>
      </c>
      <c r="R101" t="s">
        <v>9817</v>
      </c>
      <c r="S101" t="s">
        <v>23</v>
      </c>
      <c r="T101" t="s">
        <v>9816</v>
      </c>
    </row>
    <row r="102" spans="1:20" x14ac:dyDescent="0.25">
      <c r="A102" t="s">
        <v>115</v>
      </c>
      <c r="B102" t="s">
        <v>116</v>
      </c>
      <c r="C102">
        <v>27.5</v>
      </c>
      <c r="D102">
        <v>4</v>
      </c>
      <c r="E102" t="s">
        <v>9818</v>
      </c>
      <c r="F102">
        <v>116.84</v>
      </c>
      <c r="G102">
        <v>7</v>
      </c>
      <c r="H102" t="s">
        <v>1247</v>
      </c>
      <c r="I102" t="s">
        <v>9819</v>
      </c>
      <c r="J102" t="s">
        <v>9820</v>
      </c>
      <c r="K102" t="s">
        <v>4494</v>
      </c>
      <c r="L102" t="s">
        <v>9821</v>
      </c>
      <c r="M102" t="s">
        <v>9822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9822</v>
      </c>
    </row>
    <row r="103" spans="1:20" x14ac:dyDescent="0.25">
      <c r="A103" t="s">
        <v>186</v>
      </c>
      <c r="B103" t="s">
        <v>187</v>
      </c>
      <c r="C103">
        <v>65</v>
      </c>
      <c r="D103">
        <v>1</v>
      </c>
      <c r="E103" t="s">
        <v>9823</v>
      </c>
      <c r="F103">
        <v>220</v>
      </c>
      <c r="G103">
        <v>20</v>
      </c>
      <c r="H103" t="s">
        <v>47</v>
      </c>
      <c r="I103" t="s">
        <v>9824</v>
      </c>
      <c r="J103" t="s">
        <v>9825</v>
      </c>
      <c r="K103" t="s">
        <v>5980</v>
      </c>
      <c r="L103" t="s">
        <v>9826</v>
      </c>
      <c r="M103" t="s">
        <v>9827</v>
      </c>
      <c r="N103" t="s">
        <v>7879</v>
      </c>
      <c r="O103" t="s">
        <v>1222</v>
      </c>
      <c r="P103" t="s">
        <v>1190</v>
      </c>
      <c r="Q103" t="s">
        <v>1191</v>
      </c>
      <c r="R103" t="s">
        <v>24</v>
      </c>
      <c r="S103" t="s">
        <v>23</v>
      </c>
      <c r="T103" t="s">
        <v>9828</v>
      </c>
    </row>
    <row r="104" spans="1:20" x14ac:dyDescent="0.25">
      <c r="A104" t="s">
        <v>854</v>
      </c>
      <c r="B104" t="s">
        <v>855</v>
      </c>
      <c r="C104">
        <v>100</v>
      </c>
      <c r="D104">
        <v>1</v>
      </c>
      <c r="E104" t="s">
        <v>9823</v>
      </c>
      <c r="F104">
        <v>220</v>
      </c>
      <c r="G104">
        <v>20</v>
      </c>
      <c r="H104" t="s">
        <v>47</v>
      </c>
      <c r="I104" t="s">
        <v>9824</v>
      </c>
      <c r="J104" t="s">
        <v>9825</v>
      </c>
      <c r="K104" t="s">
        <v>5980</v>
      </c>
      <c r="L104" t="s">
        <v>9826</v>
      </c>
      <c r="M104" t="s">
        <v>9827</v>
      </c>
      <c r="N104" t="s">
        <v>7879</v>
      </c>
      <c r="O104" t="s">
        <v>1222</v>
      </c>
      <c r="P104" t="s">
        <v>1190</v>
      </c>
      <c r="Q104" t="s">
        <v>1191</v>
      </c>
      <c r="R104" t="s">
        <v>24</v>
      </c>
      <c r="S104" t="s">
        <v>23</v>
      </c>
      <c r="T104" t="s">
        <v>9828</v>
      </c>
    </row>
    <row r="105" spans="1:20" x14ac:dyDescent="0.25">
      <c r="A105" t="s">
        <v>3728</v>
      </c>
      <c r="B105" t="s">
        <v>3729</v>
      </c>
      <c r="C105">
        <v>100</v>
      </c>
      <c r="D105">
        <v>1</v>
      </c>
      <c r="E105" t="s">
        <v>9823</v>
      </c>
      <c r="F105">
        <v>220</v>
      </c>
      <c r="G105">
        <v>20</v>
      </c>
      <c r="H105" t="s">
        <v>47</v>
      </c>
      <c r="I105" t="s">
        <v>9824</v>
      </c>
      <c r="J105" t="s">
        <v>9825</v>
      </c>
      <c r="K105" t="s">
        <v>5980</v>
      </c>
      <c r="L105" t="s">
        <v>9826</v>
      </c>
      <c r="M105" t="s">
        <v>9827</v>
      </c>
      <c r="N105" t="s">
        <v>7879</v>
      </c>
      <c r="O105" t="s">
        <v>1222</v>
      </c>
      <c r="P105" t="s">
        <v>1190</v>
      </c>
      <c r="Q105" t="s">
        <v>1191</v>
      </c>
      <c r="R105" t="s">
        <v>24</v>
      </c>
      <c r="S105" t="s">
        <v>23</v>
      </c>
      <c r="T105" t="s">
        <v>9828</v>
      </c>
    </row>
    <row r="106" spans="1:20" x14ac:dyDescent="0.25">
      <c r="A106" t="s">
        <v>854</v>
      </c>
      <c r="B106" t="s">
        <v>855</v>
      </c>
      <c r="C106">
        <v>100</v>
      </c>
      <c r="D106">
        <v>1</v>
      </c>
      <c r="E106" t="s">
        <v>9829</v>
      </c>
      <c r="F106">
        <v>150</v>
      </c>
      <c r="G106">
        <v>20</v>
      </c>
      <c r="H106" t="s">
        <v>47</v>
      </c>
      <c r="I106" t="s">
        <v>5609</v>
      </c>
      <c r="J106" t="s">
        <v>9830</v>
      </c>
      <c r="K106" t="s">
        <v>1192</v>
      </c>
      <c r="L106" t="s">
        <v>5611</v>
      </c>
      <c r="M106" t="s">
        <v>9831</v>
      </c>
      <c r="N106" t="s">
        <v>7879</v>
      </c>
      <c r="O106" t="s">
        <v>1222</v>
      </c>
      <c r="P106" t="s">
        <v>1190</v>
      </c>
      <c r="Q106" t="s">
        <v>1191</v>
      </c>
      <c r="R106" t="s">
        <v>24</v>
      </c>
      <c r="S106" t="s">
        <v>23</v>
      </c>
      <c r="T106" t="s">
        <v>9832</v>
      </c>
    </row>
    <row r="107" spans="1:20" x14ac:dyDescent="0.25">
      <c r="A107" t="s">
        <v>3728</v>
      </c>
      <c r="B107" t="s">
        <v>3729</v>
      </c>
      <c r="C107">
        <v>100</v>
      </c>
      <c r="D107">
        <v>1</v>
      </c>
      <c r="E107" t="s">
        <v>9829</v>
      </c>
      <c r="F107">
        <v>150</v>
      </c>
      <c r="G107">
        <v>20</v>
      </c>
      <c r="H107" t="s">
        <v>47</v>
      </c>
      <c r="I107" t="s">
        <v>5609</v>
      </c>
      <c r="J107" t="s">
        <v>9830</v>
      </c>
      <c r="K107" t="s">
        <v>1192</v>
      </c>
      <c r="L107" t="s">
        <v>5611</v>
      </c>
      <c r="M107" t="s">
        <v>9831</v>
      </c>
      <c r="N107" t="s">
        <v>7879</v>
      </c>
      <c r="O107" t="s">
        <v>1222</v>
      </c>
      <c r="P107" t="s">
        <v>1190</v>
      </c>
      <c r="Q107" t="s">
        <v>1191</v>
      </c>
      <c r="R107" t="s">
        <v>24</v>
      </c>
      <c r="S107" t="s">
        <v>23</v>
      </c>
      <c r="T107" t="s">
        <v>9832</v>
      </c>
    </row>
    <row r="108" spans="1:20" x14ac:dyDescent="0.25">
      <c r="A108" t="s">
        <v>139</v>
      </c>
      <c r="B108" t="s">
        <v>112</v>
      </c>
      <c r="C108">
        <v>66</v>
      </c>
      <c r="D108">
        <v>1</v>
      </c>
      <c r="E108" t="s">
        <v>9833</v>
      </c>
      <c r="F108">
        <v>131.27000000000001</v>
      </c>
      <c r="G108">
        <v>7</v>
      </c>
      <c r="H108" t="s">
        <v>684</v>
      </c>
      <c r="I108" t="s">
        <v>9834</v>
      </c>
      <c r="J108" t="s">
        <v>9835</v>
      </c>
      <c r="K108" t="s">
        <v>9836</v>
      </c>
      <c r="L108" t="s">
        <v>9837</v>
      </c>
      <c r="M108" t="s">
        <v>9838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9838</v>
      </c>
    </row>
    <row r="109" spans="1:20" x14ac:dyDescent="0.25">
      <c r="A109" t="s">
        <v>110</v>
      </c>
      <c r="B109" t="s">
        <v>1205</v>
      </c>
      <c r="C109">
        <v>66</v>
      </c>
      <c r="D109">
        <v>1</v>
      </c>
      <c r="E109" t="s">
        <v>9833</v>
      </c>
      <c r="F109">
        <v>131.27000000000001</v>
      </c>
      <c r="G109">
        <v>7</v>
      </c>
      <c r="H109" t="s">
        <v>684</v>
      </c>
      <c r="I109" t="s">
        <v>9834</v>
      </c>
      <c r="J109" t="s">
        <v>9835</v>
      </c>
      <c r="K109" t="s">
        <v>9836</v>
      </c>
      <c r="L109" t="s">
        <v>9837</v>
      </c>
      <c r="M109" t="s">
        <v>9838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9838</v>
      </c>
    </row>
    <row r="110" spans="1:20" x14ac:dyDescent="0.25">
      <c r="A110" t="s">
        <v>46</v>
      </c>
      <c r="B110" t="s">
        <v>56</v>
      </c>
      <c r="C110">
        <v>67</v>
      </c>
      <c r="D110">
        <v>1</v>
      </c>
      <c r="E110" t="s">
        <v>9833</v>
      </c>
      <c r="F110">
        <v>131.27000000000001</v>
      </c>
      <c r="G110">
        <v>7</v>
      </c>
      <c r="H110" t="s">
        <v>684</v>
      </c>
      <c r="I110" t="s">
        <v>9834</v>
      </c>
      <c r="J110" t="s">
        <v>9835</v>
      </c>
      <c r="K110" t="s">
        <v>9836</v>
      </c>
      <c r="L110" t="s">
        <v>9837</v>
      </c>
      <c r="M110" t="s">
        <v>9838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9838</v>
      </c>
    </row>
    <row r="111" spans="1:20" x14ac:dyDescent="0.25">
      <c r="A111" t="s">
        <v>139</v>
      </c>
      <c r="B111" t="s">
        <v>112</v>
      </c>
      <c r="C111">
        <v>66</v>
      </c>
      <c r="D111">
        <v>1</v>
      </c>
      <c r="E111" t="s">
        <v>9839</v>
      </c>
      <c r="F111">
        <v>1097.94</v>
      </c>
      <c r="G111">
        <v>96</v>
      </c>
      <c r="H111" t="s">
        <v>684</v>
      </c>
      <c r="I111" t="s">
        <v>9840</v>
      </c>
      <c r="J111" t="s">
        <v>9841</v>
      </c>
      <c r="K111" t="s">
        <v>1835</v>
      </c>
      <c r="L111" t="s">
        <v>9842</v>
      </c>
      <c r="M111" t="s">
        <v>9843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9843</v>
      </c>
    </row>
    <row r="112" spans="1:20" x14ac:dyDescent="0.25">
      <c r="A112" t="s">
        <v>110</v>
      </c>
      <c r="B112" t="s">
        <v>1205</v>
      </c>
      <c r="C112">
        <v>66</v>
      </c>
      <c r="D112">
        <v>1</v>
      </c>
      <c r="E112" t="s">
        <v>9839</v>
      </c>
      <c r="F112">
        <v>1097.94</v>
      </c>
      <c r="G112">
        <v>96</v>
      </c>
      <c r="H112" t="s">
        <v>684</v>
      </c>
      <c r="I112" t="s">
        <v>9840</v>
      </c>
      <c r="J112" t="s">
        <v>9841</v>
      </c>
      <c r="K112" t="s">
        <v>1835</v>
      </c>
      <c r="L112" t="s">
        <v>9842</v>
      </c>
      <c r="M112" t="s">
        <v>9843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9843</v>
      </c>
    </row>
    <row r="113" spans="1:20" x14ac:dyDescent="0.25">
      <c r="A113" t="s">
        <v>46</v>
      </c>
      <c r="B113" t="s">
        <v>56</v>
      </c>
      <c r="C113">
        <v>67</v>
      </c>
      <c r="D113">
        <v>1</v>
      </c>
      <c r="E113" t="s">
        <v>9839</v>
      </c>
      <c r="F113">
        <v>1097.94</v>
      </c>
      <c r="G113">
        <v>96</v>
      </c>
      <c r="H113" t="s">
        <v>684</v>
      </c>
      <c r="I113" t="s">
        <v>9840</v>
      </c>
      <c r="J113" t="s">
        <v>9841</v>
      </c>
      <c r="K113" t="s">
        <v>1835</v>
      </c>
      <c r="L113" t="s">
        <v>9842</v>
      </c>
      <c r="M113" t="s">
        <v>9843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9843</v>
      </c>
    </row>
    <row r="114" spans="1:20" x14ac:dyDescent="0.25">
      <c r="A114" t="s">
        <v>139</v>
      </c>
      <c r="B114" t="s">
        <v>112</v>
      </c>
      <c r="C114">
        <v>66</v>
      </c>
      <c r="D114">
        <v>1</v>
      </c>
      <c r="E114" t="s">
        <v>9839</v>
      </c>
      <c r="F114">
        <v>1097.94</v>
      </c>
      <c r="G114">
        <v>96</v>
      </c>
      <c r="H114" t="s">
        <v>684</v>
      </c>
      <c r="I114" t="s">
        <v>9840</v>
      </c>
      <c r="J114" t="s">
        <v>9841</v>
      </c>
      <c r="K114" t="s">
        <v>1835</v>
      </c>
      <c r="L114" t="s">
        <v>9842</v>
      </c>
      <c r="M114" t="s">
        <v>9843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9843</v>
      </c>
    </row>
    <row r="115" spans="1:20" x14ac:dyDescent="0.25">
      <c r="A115" t="s">
        <v>110</v>
      </c>
      <c r="B115" t="s">
        <v>1205</v>
      </c>
      <c r="C115">
        <v>66</v>
      </c>
      <c r="D115">
        <v>1</v>
      </c>
      <c r="E115" t="s">
        <v>9839</v>
      </c>
      <c r="F115">
        <v>1097.94</v>
      </c>
      <c r="G115">
        <v>96</v>
      </c>
      <c r="H115" t="s">
        <v>684</v>
      </c>
      <c r="I115" t="s">
        <v>9840</v>
      </c>
      <c r="J115" t="s">
        <v>9841</v>
      </c>
      <c r="K115" t="s">
        <v>1835</v>
      </c>
      <c r="L115" t="s">
        <v>9842</v>
      </c>
      <c r="M115" t="s">
        <v>9843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9843</v>
      </c>
    </row>
    <row r="116" spans="1:20" x14ac:dyDescent="0.25">
      <c r="A116" t="s">
        <v>46</v>
      </c>
      <c r="B116" t="s">
        <v>56</v>
      </c>
      <c r="C116">
        <v>67</v>
      </c>
      <c r="D116">
        <v>1</v>
      </c>
      <c r="E116" t="s">
        <v>9839</v>
      </c>
      <c r="F116">
        <v>1097.94</v>
      </c>
      <c r="G116">
        <v>96</v>
      </c>
      <c r="H116" t="s">
        <v>684</v>
      </c>
      <c r="I116" t="s">
        <v>9840</v>
      </c>
      <c r="J116" t="s">
        <v>9841</v>
      </c>
      <c r="K116" t="s">
        <v>1835</v>
      </c>
      <c r="L116" t="s">
        <v>9842</v>
      </c>
      <c r="M116" t="s">
        <v>9843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9843</v>
      </c>
    </row>
    <row r="117" spans="1:20" x14ac:dyDescent="0.25">
      <c r="A117" t="s">
        <v>139</v>
      </c>
      <c r="B117" t="s">
        <v>112</v>
      </c>
      <c r="C117">
        <v>66</v>
      </c>
      <c r="D117">
        <v>1</v>
      </c>
      <c r="E117" t="s">
        <v>9839</v>
      </c>
      <c r="F117">
        <v>1097.94</v>
      </c>
      <c r="G117">
        <v>96</v>
      </c>
      <c r="H117" t="s">
        <v>684</v>
      </c>
      <c r="I117" t="s">
        <v>9840</v>
      </c>
      <c r="J117" t="s">
        <v>9841</v>
      </c>
      <c r="K117" t="s">
        <v>1835</v>
      </c>
      <c r="L117" t="s">
        <v>9842</v>
      </c>
      <c r="M117" t="s">
        <v>9843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9843</v>
      </c>
    </row>
    <row r="118" spans="1:20" x14ac:dyDescent="0.25">
      <c r="A118" t="s">
        <v>110</v>
      </c>
      <c r="B118" t="s">
        <v>1205</v>
      </c>
      <c r="C118">
        <v>66</v>
      </c>
      <c r="D118">
        <v>1</v>
      </c>
      <c r="E118" t="s">
        <v>9839</v>
      </c>
      <c r="F118">
        <v>1097.94</v>
      </c>
      <c r="G118">
        <v>96</v>
      </c>
      <c r="H118" t="s">
        <v>684</v>
      </c>
      <c r="I118" t="s">
        <v>9840</v>
      </c>
      <c r="J118" t="s">
        <v>9841</v>
      </c>
      <c r="K118" t="s">
        <v>1835</v>
      </c>
      <c r="L118" t="s">
        <v>9842</v>
      </c>
      <c r="M118" t="s">
        <v>9843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23</v>
      </c>
      <c r="T118" t="s">
        <v>9843</v>
      </c>
    </row>
    <row r="119" spans="1:20" x14ac:dyDescent="0.25">
      <c r="A119" t="s">
        <v>46</v>
      </c>
      <c r="B119" t="s">
        <v>56</v>
      </c>
      <c r="C119">
        <v>67</v>
      </c>
      <c r="D119">
        <v>1</v>
      </c>
      <c r="E119" t="s">
        <v>9839</v>
      </c>
      <c r="F119">
        <v>1097.94</v>
      </c>
      <c r="G119">
        <v>96</v>
      </c>
      <c r="H119" t="s">
        <v>684</v>
      </c>
      <c r="I119" t="s">
        <v>9840</v>
      </c>
      <c r="J119" t="s">
        <v>9841</v>
      </c>
      <c r="K119" t="s">
        <v>1835</v>
      </c>
      <c r="L119" t="s">
        <v>9842</v>
      </c>
      <c r="M119" t="s">
        <v>9843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9843</v>
      </c>
    </row>
    <row r="120" spans="1:20" x14ac:dyDescent="0.25">
      <c r="A120" t="s">
        <v>139</v>
      </c>
      <c r="B120" t="s">
        <v>112</v>
      </c>
      <c r="C120">
        <v>66</v>
      </c>
      <c r="D120">
        <v>1</v>
      </c>
      <c r="E120" t="s">
        <v>9839</v>
      </c>
      <c r="F120">
        <v>1097.94</v>
      </c>
      <c r="G120">
        <v>96</v>
      </c>
      <c r="H120" t="s">
        <v>684</v>
      </c>
      <c r="I120" t="s">
        <v>9840</v>
      </c>
      <c r="J120" t="s">
        <v>9841</v>
      </c>
      <c r="K120" t="s">
        <v>1835</v>
      </c>
      <c r="L120" t="s">
        <v>9842</v>
      </c>
      <c r="M120" t="s">
        <v>9843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9843</v>
      </c>
    </row>
    <row r="121" spans="1:20" x14ac:dyDescent="0.25">
      <c r="A121" t="s">
        <v>110</v>
      </c>
      <c r="B121" t="s">
        <v>1205</v>
      </c>
      <c r="C121">
        <v>66</v>
      </c>
      <c r="D121">
        <v>1</v>
      </c>
      <c r="E121" t="s">
        <v>9839</v>
      </c>
      <c r="F121">
        <v>1097.94</v>
      </c>
      <c r="G121">
        <v>96</v>
      </c>
      <c r="H121" t="s">
        <v>684</v>
      </c>
      <c r="I121" t="s">
        <v>9840</v>
      </c>
      <c r="J121" t="s">
        <v>9841</v>
      </c>
      <c r="K121" t="s">
        <v>1835</v>
      </c>
      <c r="L121" t="s">
        <v>9842</v>
      </c>
      <c r="M121" t="s">
        <v>9843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9843</v>
      </c>
    </row>
    <row r="122" spans="1:20" x14ac:dyDescent="0.25">
      <c r="A122" t="s">
        <v>46</v>
      </c>
      <c r="B122" t="s">
        <v>56</v>
      </c>
      <c r="C122">
        <v>67</v>
      </c>
      <c r="D122">
        <v>1</v>
      </c>
      <c r="E122" t="s">
        <v>9839</v>
      </c>
      <c r="F122">
        <v>1097.94</v>
      </c>
      <c r="G122">
        <v>96</v>
      </c>
      <c r="H122" t="s">
        <v>684</v>
      </c>
      <c r="I122" t="s">
        <v>9840</v>
      </c>
      <c r="J122" t="s">
        <v>9841</v>
      </c>
      <c r="K122" t="s">
        <v>1835</v>
      </c>
      <c r="L122" t="s">
        <v>9842</v>
      </c>
      <c r="M122" t="s">
        <v>9843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9843</v>
      </c>
    </row>
    <row r="123" spans="1:20" x14ac:dyDescent="0.25">
      <c r="A123" t="s">
        <v>139</v>
      </c>
      <c r="B123" t="s">
        <v>112</v>
      </c>
      <c r="C123">
        <v>66</v>
      </c>
      <c r="D123">
        <v>1</v>
      </c>
      <c r="E123" t="s">
        <v>9839</v>
      </c>
      <c r="F123">
        <v>1097.94</v>
      </c>
      <c r="G123">
        <v>96</v>
      </c>
      <c r="H123" t="s">
        <v>684</v>
      </c>
      <c r="I123" t="s">
        <v>9840</v>
      </c>
      <c r="J123" t="s">
        <v>9841</v>
      </c>
      <c r="K123" t="s">
        <v>1835</v>
      </c>
      <c r="L123" t="s">
        <v>9842</v>
      </c>
      <c r="M123" t="s">
        <v>9843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9843</v>
      </c>
    </row>
    <row r="124" spans="1:20" x14ac:dyDescent="0.25">
      <c r="A124" t="s">
        <v>110</v>
      </c>
      <c r="B124" t="s">
        <v>1205</v>
      </c>
      <c r="C124">
        <v>66</v>
      </c>
      <c r="D124">
        <v>1</v>
      </c>
      <c r="E124" t="s">
        <v>9839</v>
      </c>
      <c r="F124">
        <v>1097.94</v>
      </c>
      <c r="G124">
        <v>96</v>
      </c>
      <c r="H124" t="s">
        <v>684</v>
      </c>
      <c r="I124" t="s">
        <v>9840</v>
      </c>
      <c r="J124" t="s">
        <v>9841</v>
      </c>
      <c r="K124" t="s">
        <v>1835</v>
      </c>
      <c r="L124" t="s">
        <v>9842</v>
      </c>
      <c r="M124" t="s">
        <v>9843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23</v>
      </c>
      <c r="T124" t="s">
        <v>9843</v>
      </c>
    </row>
    <row r="125" spans="1:20" x14ac:dyDescent="0.25">
      <c r="A125" t="s">
        <v>46</v>
      </c>
      <c r="B125" t="s">
        <v>56</v>
      </c>
      <c r="C125">
        <v>67</v>
      </c>
      <c r="D125">
        <v>1</v>
      </c>
      <c r="E125" t="s">
        <v>9839</v>
      </c>
      <c r="F125">
        <v>1097.94</v>
      </c>
      <c r="G125">
        <v>96</v>
      </c>
      <c r="H125" t="s">
        <v>684</v>
      </c>
      <c r="I125" t="s">
        <v>9840</v>
      </c>
      <c r="J125" t="s">
        <v>9841</v>
      </c>
      <c r="K125" t="s">
        <v>1835</v>
      </c>
      <c r="L125" t="s">
        <v>9842</v>
      </c>
      <c r="M125" t="s">
        <v>9843</v>
      </c>
      <c r="N125" t="s">
        <v>23</v>
      </c>
      <c r="O125" t="s">
        <v>48</v>
      </c>
      <c r="P125" t="s">
        <v>49</v>
      </c>
      <c r="Q125" t="s">
        <v>50</v>
      </c>
      <c r="R125" t="s">
        <v>24</v>
      </c>
      <c r="S125" t="s">
        <v>23</v>
      </c>
      <c r="T125" t="s">
        <v>9843</v>
      </c>
    </row>
    <row r="126" spans="1:20" x14ac:dyDescent="0.25">
      <c r="A126" t="s">
        <v>139</v>
      </c>
      <c r="B126" t="s">
        <v>112</v>
      </c>
      <c r="C126">
        <v>66</v>
      </c>
      <c r="D126">
        <v>1</v>
      </c>
      <c r="E126" t="s">
        <v>9839</v>
      </c>
      <c r="F126">
        <v>1097.94</v>
      </c>
      <c r="G126">
        <v>96</v>
      </c>
      <c r="H126" t="s">
        <v>684</v>
      </c>
      <c r="I126" t="s">
        <v>9840</v>
      </c>
      <c r="J126" t="s">
        <v>9841</v>
      </c>
      <c r="K126" t="s">
        <v>1835</v>
      </c>
      <c r="L126" t="s">
        <v>9842</v>
      </c>
      <c r="M126" t="s">
        <v>9843</v>
      </c>
      <c r="N126" t="s">
        <v>23</v>
      </c>
      <c r="O126" t="s">
        <v>48</v>
      </c>
      <c r="P126" t="s">
        <v>49</v>
      </c>
      <c r="Q126" t="s">
        <v>50</v>
      </c>
      <c r="R126" t="s">
        <v>24</v>
      </c>
      <c r="S126" t="s">
        <v>23</v>
      </c>
      <c r="T126" t="s">
        <v>9843</v>
      </c>
    </row>
    <row r="127" spans="1:20" x14ac:dyDescent="0.25">
      <c r="A127" t="s">
        <v>110</v>
      </c>
      <c r="B127" t="s">
        <v>1205</v>
      </c>
      <c r="C127">
        <v>66</v>
      </c>
      <c r="D127">
        <v>1</v>
      </c>
      <c r="E127" t="s">
        <v>9839</v>
      </c>
      <c r="F127">
        <v>1097.94</v>
      </c>
      <c r="G127">
        <v>96</v>
      </c>
      <c r="H127" t="s">
        <v>684</v>
      </c>
      <c r="I127" t="s">
        <v>9840</v>
      </c>
      <c r="J127" t="s">
        <v>9841</v>
      </c>
      <c r="K127" t="s">
        <v>1835</v>
      </c>
      <c r="L127" t="s">
        <v>9842</v>
      </c>
      <c r="M127" t="s">
        <v>9843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9843</v>
      </c>
    </row>
    <row r="128" spans="1:20" x14ac:dyDescent="0.25">
      <c r="A128" t="s">
        <v>46</v>
      </c>
      <c r="B128" t="s">
        <v>56</v>
      </c>
      <c r="C128">
        <v>67</v>
      </c>
      <c r="D128">
        <v>1</v>
      </c>
      <c r="E128" t="s">
        <v>9839</v>
      </c>
      <c r="F128">
        <v>1097.94</v>
      </c>
      <c r="G128">
        <v>96</v>
      </c>
      <c r="H128" t="s">
        <v>684</v>
      </c>
      <c r="I128" t="s">
        <v>9840</v>
      </c>
      <c r="J128" t="s">
        <v>9841</v>
      </c>
      <c r="K128" t="s">
        <v>1835</v>
      </c>
      <c r="L128" t="s">
        <v>9842</v>
      </c>
      <c r="M128" t="s">
        <v>9843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23</v>
      </c>
      <c r="T128" t="s">
        <v>9843</v>
      </c>
    </row>
    <row r="129" spans="1:20" x14ac:dyDescent="0.25">
      <c r="A129" t="s">
        <v>139</v>
      </c>
      <c r="B129" t="s">
        <v>112</v>
      </c>
      <c r="C129">
        <v>66</v>
      </c>
      <c r="D129">
        <v>1</v>
      </c>
      <c r="E129" t="s">
        <v>9839</v>
      </c>
      <c r="F129">
        <v>1097.94</v>
      </c>
      <c r="G129">
        <v>96</v>
      </c>
      <c r="H129" t="s">
        <v>684</v>
      </c>
      <c r="I129" t="s">
        <v>9840</v>
      </c>
      <c r="J129" t="s">
        <v>9841</v>
      </c>
      <c r="K129" t="s">
        <v>1835</v>
      </c>
      <c r="L129" t="s">
        <v>9842</v>
      </c>
      <c r="M129" t="s">
        <v>9843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9843</v>
      </c>
    </row>
    <row r="130" spans="1:20" x14ac:dyDescent="0.25">
      <c r="A130" t="s">
        <v>110</v>
      </c>
      <c r="B130" t="s">
        <v>1205</v>
      </c>
      <c r="C130">
        <v>66</v>
      </c>
      <c r="D130">
        <v>1</v>
      </c>
      <c r="E130" t="s">
        <v>9839</v>
      </c>
      <c r="F130">
        <v>1097.94</v>
      </c>
      <c r="G130">
        <v>96</v>
      </c>
      <c r="H130" t="s">
        <v>684</v>
      </c>
      <c r="I130" t="s">
        <v>9840</v>
      </c>
      <c r="J130" t="s">
        <v>9841</v>
      </c>
      <c r="K130" t="s">
        <v>1835</v>
      </c>
      <c r="L130" t="s">
        <v>9842</v>
      </c>
      <c r="M130" t="s">
        <v>9843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9843</v>
      </c>
    </row>
    <row r="131" spans="1:20" x14ac:dyDescent="0.25">
      <c r="A131" t="s">
        <v>46</v>
      </c>
      <c r="B131" t="s">
        <v>56</v>
      </c>
      <c r="C131">
        <v>67</v>
      </c>
      <c r="D131">
        <v>1</v>
      </c>
      <c r="E131" t="s">
        <v>9839</v>
      </c>
      <c r="F131">
        <v>1097.94</v>
      </c>
      <c r="G131">
        <v>96</v>
      </c>
      <c r="H131" t="s">
        <v>684</v>
      </c>
      <c r="I131" t="s">
        <v>9840</v>
      </c>
      <c r="J131" t="s">
        <v>9841</v>
      </c>
      <c r="K131" t="s">
        <v>1835</v>
      </c>
      <c r="L131" t="s">
        <v>9842</v>
      </c>
      <c r="M131" t="s">
        <v>9843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9843</v>
      </c>
    </row>
    <row r="132" spans="1:20" x14ac:dyDescent="0.25">
      <c r="A132" t="s">
        <v>139</v>
      </c>
      <c r="B132" t="s">
        <v>112</v>
      </c>
      <c r="C132">
        <v>66</v>
      </c>
      <c r="D132">
        <v>1</v>
      </c>
      <c r="E132" t="s">
        <v>9839</v>
      </c>
      <c r="F132">
        <v>1097.94</v>
      </c>
      <c r="G132">
        <v>96</v>
      </c>
      <c r="H132" t="s">
        <v>684</v>
      </c>
      <c r="I132" t="s">
        <v>9840</v>
      </c>
      <c r="J132" t="s">
        <v>9841</v>
      </c>
      <c r="K132" t="s">
        <v>1835</v>
      </c>
      <c r="L132" t="s">
        <v>9842</v>
      </c>
      <c r="M132" t="s">
        <v>9843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23</v>
      </c>
      <c r="T132" t="s">
        <v>9843</v>
      </c>
    </row>
    <row r="133" spans="1:20" x14ac:dyDescent="0.25">
      <c r="A133" t="s">
        <v>110</v>
      </c>
      <c r="B133" t="s">
        <v>1205</v>
      </c>
      <c r="C133">
        <v>66</v>
      </c>
      <c r="D133">
        <v>1</v>
      </c>
      <c r="E133" t="s">
        <v>9839</v>
      </c>
      <c r="F133">
        <v>1097.94</v>
      </c>
      <c r="G133">
        <v>96</v>
      </c>
      <c r="H133" t="s">
        <v>684</v>
      </c>
      <c r="I133" t="s">
        <v>9840</v>
      </c>
      <c r="J133" t="s">
        <v>9841</v>
      </c>
      <c r="K133" t="s">
        <v>1835</v>
      </c>
      <c r="L133" t="s">
        <v>9842</v>
      </c>
      <c r="M133" t="s">
        <v>9843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9843</v>
      </c>
    </row>
    <row r="134" spans="1:20" x14ac:dyDescent="0.25">
      <c r="A134" t="s">
        <v>46</v>
      </c>
      <c r="B134" t="s">
        <v>56</v>
      </c>
      <c r="C134">
        <v>67</v>
      </c>
      <c r="D134">
        <v>1</v>
      </c>
      <c r="E134" t="s">
        <v>9839</v>
      </c>
      <c r="F134">
        <v>1097.94</v>
      </c>
      <c r="G134">
        <v>96</v>
      </c>
      <c r="H134" t="s">
        <v>684</v>
      </c>
      <c r="I134" t="s">
        <v>9840</v>
      </c>
      <c r="J134" t="s">
        <v>9841</v>
      </c>
      <c r="K134" t="s">
        <v>1835</v>
      </c>
      <c r="L134" t="s">
        <v>9842</v>
      </c>
      <c r="M134" t="s">
        <v>9843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9843</v>
      </c>
    </row>
    <row r="135" spans="1:20" x14ac:dyDescent="0.25">
      <c r="A135" t="s">
        <v>139</v>
      </c>
      <c r="B135" t="s">
        <v>112</v>
      </c>
      <c r="C135">
        <v>66</v>
      </c>
      <c r="D135">
        <v>1</v>
      </c>
      <c r="E135" t="s">
        <v>9839</v>
      </c>
      <c r="F135">
        <v>1097.94</v>
      </c>
      <c r="G135">
        <v>96</v>
      </c>
      <c r="H135" t="s">
        <v>684</v>
      </c>
      <c r="I135" t="s">
        <v>9840</v>
      </c>
      <c r="J135" t="s">
        <v>9841</v>
      </c>
      <c r="K135" t="s">
        <v>1835</v>
      </c>
      <c r="L135" t="s">
        <v>9842</v>
      </c>
      <c r="M135" t="s">
        <v>9843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9843</v>
      </c>
    </row>
    <row r="136" spans="1:20" x14ac:dyDescent="0.25">
      <c r="A136" t="s">
        <v>110</v>
      </c>
      <c r="B136" t="s">
        <v>1205</v>
      </c>
      <c r="C136">
        <v>66</v>
      </c>
      <c r="D136">
        <v>1</v>
      </c>
      <c r="E136" t="s">
        <v>9839</v>
      </c>
      <c r="F136">
        <v>1097.94</v>
      </c>
      <c r="G136">
        <v>96</v>
      </c>
      <c r="H136" t="s">
        <v>684</v>
      </c>
      <c r="I136" t="s">
        <v>9840</v>
      </c>
      <c r="J136" t="s">
        <v>9841</v>
      </c>
      <c r="K136" t="s">
        <v>1835</v>
      </c>
      <c r="L136" t="s">
        <v>9842</v>
      </c>
      <c r="M136" t="s">
        <v>9843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23</v>
      </c>
      <c r="T136" t="s">
        <v>9843</v>
      </c>
    </row>
    <row r="137" spans="1:20" x14ac:dyDescent="0.25">
      <c r="A137" t="s">
        <v>46</v>
      </c>
      <c r="B137" t="s">
        <v>56</v>
      </c>
      <c r="C137">
        <v>67</v>
      </c>
      <c r="D137">
        <v>1</v>
      </c>
      <c r="E137" t="s">
        <v>9839</v>
      </c>
      <c r="F137">
        <v>1097.94</v>
      </c>
      <c r="G137">
        <v>96</v>
      </c>
      <c r="H137" t="s">
        <v>684</v>
      </c>
      <c r="I137" t="s">
        <v>9840</v>
      </c>
      <c r="J137" t="s">
        <v>9841</v>
      </c>
      <c r="K137" t="s">
        <v>1835</v>
      </c>
      <c r="L137" t="s">
        <v>9842</v>
      </c>
      <c r="M137" t="s">
        <v>9843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23</v>
      </c>
      <c r="T137" t="s">
        <v>9843</v>
      </c>
    </row>
    <row r="138" spans="1:20" x14ac:dyDescent="0.25">
      <c r="A138" t="s">
        <v>139</v>
      </c>
      <c r="B138" t="s">
        <v>112</v>
      </c>
      <c r="C138">
        <v>66</v>
      </c>
      <c r="D138">
        <v>1</v>
      </c>
      <c r="E138" t="s">
        <v>9839</v>
      </c>
      <c r="F138">
        <v>1097.94</v>
      </c>
      <c r="G138">
        <v>96</v>
      </c>
      <c r="H138" t="s">
        <v>684</v>
      </c>
      <c r="I138" t="s">
        <v>9840</v>
      </c>
      <c r="J138" t="s">
        <v>9841</v>
      </c>
      <c r="K138" t="s">
        <v>1835</v>
      </c>
      <c r="L138" t="s">
        <v>9842</v>
      </c>
      <c r="M138" t="s">
        <v>9843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23</v>
      </c>
      <c r="T138" t="s">
        <v>9843</v>
      </c>
    </row>
    <row r="139" spans="1:20" x14ac:dyDescent="0.25">
      <c r="A139" t="s">
        <v>110</v>
      </c>
      <c r="B139" t="s">
        <v>1205</v>
      </c>
      <c r="C139">
        <v>66</v>
      </c>
      <c r="D139">
        <v>1</v>
      </c>
      <c r="E139" t="s">
        <v>9839</v>
      </c>
      <c r="F139">
        <v>1097.94</v>
      </c>
      <c r="G139">
        <v>96</v>
      </c>
      <c r="H139" t="s">
        <v>684</v>
      </c>
      <c r="I139" t="s">
        <v>9840</v>
      </c>
      <c r="J139" t="s">
        <v>9841</v>
      </c>
      <c r="K139" t="s">
        <v>1835</v>
      </c>
      <c r="L139" t="s">
        <v>9842</v>
      </c>
      <c r="M139" t="s">
        <v>9843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23</v>
      </c>
      <c r="T139" t="s">
        <v>9843</v>
      </c>
    </row>
    <row r="140" spans="1:20" x14ac:dyDescent="0.25">
      <c r="A140" t="s">
        <v>46</v>
      </c>
      <c r="B140" t="s">
        <v>56</v>
      </c>
      <c r="C140">
        <v>67</v>
      </c>
      <c r="D140">
        <v>1</v>
      </c>
      <c r="E140" t="s">
        <v>9839</v>
      </c>
      <c r="F140">
        <v>1097.94</v>
      </c>
      <c r="G140">
        <v>96</v>
      </c>
      <c r="H140" t="s">
        <v>684</v>
      </c>
      <c r="I140" t="s">
        <v>9840</v>
      </c>
      <c r="J140" t="s">
        <v>9841</v>
      </c>
      <c r="K140" t="s">
        <v>1835</v>
      </c>
      <c r="L140" t="s">
        <v>9842</v>
      </c>
      <c r="M140" t="s">
        <v>9843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9843</v>
      </c>
    </row>
    <row r="141" spans="1:20" x14ac:dyDescent="0.25">
      <c r="A141" t="s">
        <v>5153</v>
      </c>
      <c r="B141" t="s">
        <v>5154</v>
      </c>
      <c r="C141">
        <v>0</v>
      </c>
      <c r="D141">
        <v>2</v>
      </c>
      <c r="E141" t="s">
        <v>9844</v>
      </c>
      <c r="F141">
        <v>200</v>
      </c>
      <c r="G141">
        <v>0</v>
      </c>
      <c r="H141" t="s">
        <v>1162</v>
      </c>
      <c r="I141" t="s">
        <v>7734</v>
      </c>
      <c r="J141" t="s">
        <v>62</v>
      </c>
      <c r="K141" t="s">
        <v>23</v>
      </c>
      <c r="L141" t="s">
        <v>24</v>
      </c>
      <c r="M141" t="s">
        <v>9845</v>
      </c>
      <c r="N141" t="s">
        <v>23</v>
      </c>
      <c r="O141" t="s">
        <v>307</v>
      </c>
      <c r="P141" t="s">
        <v>26</v>
      </c>
      <c r="Q141" t="s">
        <v>27</v>
      </c>
      <c r="R141" t="s">
        <v>9846</v>
      </c>
      <c r="S141" t="s">
        <v>23</v>
      </c>
      <c r="T141" t="s">
        <v>9845</v>
      </c>
    </row>
    <row r="142" spans="1:20" x14ac:dyDescent="0.25">
      <c r="A142" t="s">
        <v>3691</v>
      </c>
      <c r="B142" t="s">
        <v>3692</v>
      </c>
      <c r="C142">
        <v>120</v>
      </c>
      <c r="D142">
        <v>2</v>
      </c>
      <c r="E142" t="s">
        <v>9844</v>
      </c>
      <c r="F142">
        <v>200</v>
      </c>
      <c r="G142">
        <v>0</v>
      </c>
      <c r="H142" t="s">
        <v>1162</v>
      </c>
      <c r="I142" t="s">
        <v>7734</v>
      </c>
      <c r="J142" t="s">
        <v>62</v>
      </c>
      <c r="K142" t="s">
        <v>23</v>
      </c>
      <c r="L142" t="s">
        <v>24</v>
      </c>
      <c r="M142" t="s">
        <v>9845</v>
      </c>
      <c r="N142" t="s">
        <v>23</v>
      </c>
      <c r="O142" t="s">
        <v>307</v>
      </c>
      <c r="P142" t="s">
        <v>26</v>
      </c>
      <c r="Q142" t="s">
        <v>27</v>
      </c>
      <c r="R142" t="s">
        <v>9846</v>
      </c>
      <c r="S142" t="s">
        <v>23</v>
      </c>
      <c r="T142" t="s">
        <v>9845</v>
      </c>
    </row>
    <row r="143" spans="1:20" x14ac:dyDescent="0.25">
      <c r="A143" t="s">
        <v>44</v>
      </c>
      <c r="B143" t="s">
        <v>45</v>
      </c>
      <c r="C143">
        <v>55</v>
      </c>
      <c r="D143">
        <v>2</v>
      </c>
      <c r="E143" t="s">
        <v>9847</v>
      </c>
      <c r="F143">
        <v>117</v>
      </c>
      <c r="G143">
        <v>7</v>
      </c>
      <c r="H143" t="s">
        <v>47</v>
      </c>
      <c r="I143" t="s">
        <v>1235</v>
      </c>
      <c r="J143" t="s">
        <v>9848</v>
      </c>
      <c r="K143" t="s">
        <v>1180</v>
      </c>
      <c r="L143" t="s">
        <v>357</v>
      </c>
      <c r="M143" t="s">
        <v>9849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23</v>
      </c>
      <c r="T143" t="s">
        <v>9849</v>
      </c>
    </row>
    <row r="144" spans="1:20" x14ac:dyDescent="0.25">
      <c r="A144" t="s">
        <v>139</v>
      </c>
      <c r="B144" t="s">
        <v>112</v>
      </c>
      <c r="C144">
        <v>66</v>
      </c>
      <c r="D144">
        <v>1</v>
      </c>
      <c r="E144" t="s">
        <v>9850</v>
      </c>
      <c r="F144">
        <v>134.32</v>
      </c>
      <c r="G144">
        <v>7</v>
      </c>
      <c r="H144" t="s">
        <v>684</v>
      </c>
      <c r="I144" t="s">
        <v>9851</v>
      </c>
      <c r="J144" t="s">
        <v>9852</v>
      </c>
      <c r="K144" t="s">
        <v>1646</v>
      </c>
      <c r="L144" t="s">
        <v>9853</v>
      </c>
      <c r="M144" t="s">
        <v>9854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23</v>
      </c>
      <c r="T144" t="s">
        <v>9854</v>
      </c>
    </row>
    <row r="145" spans="1:20" x14ac:dyDescent="0.25">
      <c r="A145" t="s">
        <v>110</v>
      </c>
      <c r="B145" t="s">
        <v>1205</v>
      </c>
      <c r="C145">
        <v>66</v>
      </c>
      <c r="D145">
        <v>1</v>
      </c>
      <c r="E145" t="s">
        <v>9850</v>
      </c>
      <c r="F145">
        <v>134.32</v>
      </c>
      <c r="G145">
        <v>7</v>
      </c>
      <c r="H145" t="s">
        <v>684</v>
      </c>
      <c r="I145" t="s">
        <v>9851</v>
      </c>
      <c r="J145" t="s">
        <v>9852</v>
      </c>
      <c r="K145" t="s">
        <v>1646</v>
      </c>
      <c r="L145" t="s">
        <v>9853</v>
      </c>
      <c r="M145" t="s">
        <v>9854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9854</v>
      </c>
    </row>
    <row r="146" spans="1:20" x14ac:dyDescent="0.25">
      <c r="A146" t="s">
        <v>46</v>
      </c>
      <c r="B146" t="s">
        <v>56</v>
      </c>
      <c r="C146">
        <v>67</v>
      </c>
      <c r="D146">
        <v>1</v>
      </c>
      <c r="E146" t="s">
        <v>9850</v>
      </c>
      <c r="F146">
        <v>134.32</v>
      </c>
      <c r="G146">
        <v>7</v>
      </c>
      <c r="H146" t="s">
        <v>684</v>
      </c>
      <c r="I146" t="s">
        <v>9851</v>
      </c>
      <c r="J146" t="s">
        <v>9852</v>
      </c>
      <c r="K146" t="s">
        <v>1646</v>
      </c>
      <c r="L146" t="s">
        <v>9853</v>
      </c>
      <c r="M146" t="s">
        <v>9854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9854</v>
      </c>
    </row>
    <row r="147" spans="1:20" x14ac:dyDescent="0.25">
      <c r="A147" t="s">
        <v>854</v>
      </c>
      <c r="B147" t="s">
        <v>855</v>
      </c>
      <c r="C147">
        <v>90</v>
      </c>
      <c r="D147">
        <v>2</v>
      </c>
      <c r="E147" t="s">
        <v>9855</v>
      </c>
      <c r="F147">
        <v>221</v>
      </c>
      <c r="G147">
        <v>41</v>
      </c>
      <c r="H147" t="s">
        <v>47</v>
      </c>
      <c r="I147" t="s">
        <v>2320</v>
      </c>
      <c r="J147" t="s">
        <v>8114</v>
      </c>
      <c r="K147" t="s">
        <v>6415</v>
      </c>
      <c r="L147" t="s">
        <v>1261</v>
      </c>
      <c r="M147" t="s">
        <v>9856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9857</v>
      </c>
    </row>
    <row r="148" spans="1:20" x14ac:dyDescent="0.25">
      <c r="A148" t="s">
        <v>139</v>
      </c>
      <c r="B148" t="s">
        <v>112</v>
      </c>
      <c r="C148">
        <v>66</v>
      </c>
      <c r="D148">
        <v>1</v>
      </c>
      <c r="E148" t="s">
        <v>9858</v>
      </c>
      <c r="F148">
        <v>303.19</v>
      </c>
      <c r="G148">
        <v>41</v>
      </c>
      <c r="H148" t="s">
        <v>684</v>
      </c>
      <c r="I148" t="s">
        <v>9859</v>
      </c>
      <c r="J148" t="s">
        <v>9860</v>
      </c>
      <c r="K148" t="s">
        <v>562</v>
      </c>
      <c r="L148" t="s">
        <v>9861</v>
      </c>
      <c r="M148" t="s">
        <v>9857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23</v>
      </c>
      <c r="T148" t="s">
        <v>9857</v>
      </c>
    </row>
    <row r="149" spans="1:20" x14ac:dyDescent="0.25">
      <c r="A149" t="s">
        <v>110</v>
      </c>
      <c r="B149" t="s">
        <v>1205</v>
      </c>
      <c r="C149">
        <v>66</v>
      </c>
      <c r="D149">
        <v>1</v>
      </c>
      <c r="E149" t="s">
        <v>9858</v>
      </c>
      <c r="F149">
        <v>303.19</v>
      </c>
      <c r="G149">
        <v>41</v>
      </c>
      <c r="H149" t="s">
        <v>684</v>
      </c>
      <c r="I149" t="s">
        <v>9859</v>
      </c>
      <c r="J149" t="s">
        <v>9860</v>
      </c>
      <c r="K149" t="s">
        <v>562</v>
      </c>
      <c r="L149" t="s">
        <v>9861</v>
      </c>
      <c r="M149" t="s">
        <v>9857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9857</v>
      </c>
    </row>
    <row r="150" spans="1:20" x14ac:dyDescent="0.25">
      <c r="A150" t="s">
        <v>46</v>
      </c>
      <c r="B150" t="s">
        <v>56</v>
      </c>
      <c r="C150">
        <v>67</v>
      </c>
      <c r="D150">
        <v>1</v>
      </c>
      <c r="E150" t="s">
        <v>9858</v>
      </c>
      <c r="F150">
        <v>303.19</v>
      </c>
      <c r="G150">
        <v>41</v>
      </c>
      <c r="H150" t="s">
        <v>684</v>
      </c>
      <c r="I150" t="s">
        <v>9859</v>
      </c>
      <c r="J150" t="s">
        <v>9860</v>
      </c>
      <c r="K150" t="s">
        <v>562</v>
      </c>
      <c r="L150" t="s">
        <v>9861</v>
      </c>
      <c r="M150" t="s">
        <v>9857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23</v>
      </c>
      <c r="T150" t="s">
        <v>9857</v>
      </c>
    </row>
    <row r="151" spans="1:20" x14ac:dyDescent="0.25">
      <c r="A151" t="s">
        <v>139</v>
      </c>
      <c r="B151" t="s">
        <v>112</v>
      </c>
      <c r="C151">
        <v>66</v>
      </c>
      <c r="D151">
        <v>1</v>
      </c>
      <c r="E151" t="s">
        <v>9858</v>
      </c>
      <c r="F151">
        <v>303.19</v>
      </c>
      <c r="G151">
        <v>41</v>
      </c>
      <c r="H151" t="s">
        <v>684</v>
      </c>
      <c r="I151" t="s">
        <v>9859</v>
      </c>
      <c r="J151" t="s">
        <v>9860</v>
      </c>
      <c r="K151" t="s">
        <v>562</v>
      </c>
      <c r="L151" t="s">
        <v>9861</v>
      </c>
      <c r="M151" t="s">
        <v>9857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23</v>
      </c>
      <c r="T151" t="s">
        <v>9857</v>
      </c>
    </row>
    <row r="152" spans="1:20" x14ac:dyDescent="0.25">
      <c r="A152" t="s">
        <v>110</v>
      </c>
      <c r="B152" t="s">
        <v>1205</v>
      </c>
      <c r="C152">
        <v>66</v>
      </c>
      <c r="D152">
        <v>1</v>
      </c>
      <c r="E152" t="s">
        <v>9858</v>
      </c>
      <c r="F152">
        <v>303.19</v>
      </c>
      <c r="G152">
        <v>41</v>
      </c>
      <c r="H152" t="s">
        <v>684</v>
      </c>
      <c r="I152" t="s">
        <v>9859</v>
      </c>
      <c r="J152" t="s">
        <v>9860</v>
      </c>
      <c r="K152" t="s">
        <v>562</v>
      </c>
      <c r="L152" t="s">
        <v>9861</v>
      </c>
      <c r="M152" t="s">
        <v>9857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9857</v>
      </c>
    </row>
    <row r="153" spans="1:20" x14ac:dyDescent="0.25">
      <c r="A153" t="s">
        <v>46</v>
      </c>
      <c r="B153" t="s">
        <v>56</v>
      </c>
      <c r="C153">
        <v>67</v>
      </c>
      <c r="D153">
        <v>1</v>
      </c>
      <c r="E153" t="s">
        <v>9858</v>
      </c>
      <c r="F153">
        <v>303.19</v>
      </c>
      <c r="G153">
        <v>41</v>
      </c>
      <c r="H153" t="s">
        <v>684</v>
      </c>
      <c r="I153" t="s">
        <v>9859</v>
      </c>
      <c r="J153" t="s">
        <v>9860</v>
      </c>
      <c r="K153" t="s">
        <v>562</v>
      </c>
      <c r="L153" t="s">
        <v>9861</v>
      </c>
      <c r="M153" t="s">
        <v>9857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9857</v>
      </c>
    </row>
    <row r="154" spans="1:20" x14ac:dyDescent="0.25">
      <c r="A154" t="s">
        <v>139</v>
      </c>
      <c r="B154" t="s">
        <v>112</v>
      </c>
      <c r="C154">
        <v>66</v>
      </c>
      <c r="D154">
        <v>1</v>
      </c>
      <c r="E154" t="s">
        <v>9858</v>
      </c>
      <c r="F154">
        <v>303.19</v>
      </c>
      <c r="G154">
        <v>41</v>
      </c>
      <c r="H154" t="s">
        <v>684</v>
      </c>
      <c r="I154" t="s">
        <v>9859</v>
      </c>
      <c r="J154" t="s">
        <v>9860</v>
      </c>
      <c r="K154" t="s">
        <v>562</v>
      </c>
      <c r="L154" t="s">
        <v>9861</v>
      </c>
      <c r="M154" t="s">
        <v>9857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9857</v>
      </c>
    </row>
    <row r="155" spans="1:20" x14ac:dyDescent="0.25">
      <c r="A155" t="s">
        <v>110</v>
      </c>
      <c r="B155" t="s">
        <v>1205</v>
      </c>
      <c r="C155">
        <v>66</v>
      </c>
      <c r="D155">
        <v>1</v>
      </c>
      <c r="E155" t="s">
        <v>9858</v>
      </c>
      <c r="F155">
        <v>303.19</v>
      </c>
      <c r="G155">
        <v>41</v>
      </c>
      <c r="H155" t="s">
        <v>684</v>
      </c>
      <c r="I155" t="s">
        <v>9859</v>
      </c>
      <c r="J155" t="s">
        <v>9860</v>
      </c>
      <c r="K155" t="s">
        <v>562</v>
      </c>
      <c r="L155" t="s">
        <v>9861</v>
      </c>
      <c r="M155" t="s">
        <v>9857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9857</v>
      </c>
    </row>
    <row r="156" spans="1:20" x14ac:dyDescent="0.25">
      <c r="A156" t="s">
        <v>46</v>
      </c>
      <c r="B156" t="s">
        <v>56</v>
      </c>
      <c r="C156">
        <v>67</v>
      </c>
      <c r="D156">
        <v>1</v>
      </c>
      <c r="E156" t="s">
        <v>9858</v>
      </c>
      <c r="F156">
        <v>303.19</v>
      </c>
      <c r="G156">
        <v>41</v>
      </c>
      <c r="H156" t="s">
        <v>684</v>
      </c>
      <c r="I156" t="s">
        <v>9859</v>
      </c>
      <c r="J156" t="s">
        <v>9860</v>
      </c>
      <c r="K156" t="s">
        <v>562</v>
      </c>
      <c r="L156" t="s">
        <v>9861</v>
      </c>
      <c r="M156" t="s">
        <v>9857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23</v>
      </c>
      <c r="T156" t="s">
        <v>9857</v>
      </c>
    </row>
    <row r="157" spans="1:20" x14ac:dyDescent="0.25">
      <c r="A157" t="s">
        <v>139</v>
      </c>
      <c r="B157" t="s">
        <v>112</v>
      </c>
      <c r="C157">
        <v>66</v>
      </c>
      <c r="D157">
        <v>1</v>
      </c>
      <c r="E157" t="s">
        <v>9858</v>
      </c>
      <c r="F157">
        <v>303.19</v>
      </c>
      <c r="G157">
        <v>41</v>
      </c>
      <c r="H157" t="s">
        <v>684</v>
      </c>
      <c r="I157" t="s">
        <v>9859</v>
      </c>
      <c r="J157" t="s">
        <v>9860</v>
      </c>
      <c r="K157" t="s">
        <v>562</v>
      </c>
      <c r="L157" t="s">
        <v>9861</v>
      </c>
      <c r="M157" t="s">
        <v>9857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9857</v>
      </c>
    </row>
    <row r="158" spans="1:20" x14ac:dyDescent="0.25">
      <c r="A158" t="s">
        <v>110</v>
      </c>
      <c r="B158" t="s">
        <v>1205</v>
      </c>
      <c r="C158">
        <v>66</v>
      </c>
      <c r="D158">
        <v>1</v>
      </c>
      <c r="E158" t="s">
        <v>9858</v>
      </c>
      <c r="F158">
        <v>303.19</v>
      </c>
      <c r="G158">
        <v>41</v>
      </c>
      <c r="H158" t="s">
        <v>684</v>
      </c>
      <c r="I158" t="s">
        <v>9859</v>
      </c>
      <c r="J158" t="s">
        <v>9860</v>
      </c>
      <c r="K158" t="s">
        <v>562</v>
      </c>
      <c r="L158" t="s">
        <v>9861</v>
      </c>
      <c r="M158" t="s">
        <v>9857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9857</v>
      </c>
    </row>
    <row r="159" spans="1:20" x14ac:dyDescent="0.25">
      <c r="A159" t="s">
        <v>46</v>
      </c>
      <c r="B159" t="s">
        <v>56</v>
      </c>
      <c r="C159">
        <v>67</v>
      </c>
      <c r="D159">
        <v>1</v>
      </c>
      <c r="E159" t="s">
        <v>9858</v>
      </c>
      <c r="F159">
        <v>303.19</v>
      </c>
      <c r="G159">
        <v>41</v>
      </c>
      <c r="H159" t="s">
        <v>684</v>
      </c>
      <c r="I159" t="s">
        <v>9859</v>
      </c>
      <c r="J159" t="s">
        <v>9860</v>
      </c>
      <c r="K159" t="s">
        <v>562</v>
      </c>
      <c r="L159" t="s">
        <v>9861</v>
      </c>
      <c r="M159" t="s">
        <v>9857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9857</v>
      </c>
    </row>
    <row r="160" spans="1:20" x14ac:dyDescent="0.25">
      <c r="A160" t="s">
        <v>5153</v>
      </c>
      <c r="B160" t="s">
        <v>5154</v>
      </c>
      <c r="C160">
        <v>0</v>
      </c>
      <c r="D160">
        <v>1</v>
      </c>
      <c r="E160" t="s">
        <v>9862</v>
      </c>
      <c r="F160">
        <v>100</v>
      </c>
      <c r="G160">
        <v>0</v>
      </c>
      <c r="H160" t="s">
        <v>1162</v>
      </c>
      <c r="I160" t="s">
        <v>9863</v>
      </c>
      <c r="J160" t="s">
        <v>323</v>
      </c>
      <c r="K160" t="s">
        <v>23</v>
      </c>
      <c r="L160" t="s">
        <v>24</v>
      </c>
      <c r="M160" t="s">
        <v>9864</v>
      </c>
      <c r="N160" t="s">
        <v>23</v>
      </c>
      <c r="O160" t="s">
        <v>32</v>
      </c>
      <c r="P160" t="s">
        <v>26</v>
      </c>
      <c r="Q160" t="s">
        <v>33</v>
      </c>
      <c r="R160" t="s">
        <v>24</v>
      </c>
      <c r="S160" t="s">
        <v>23</v>
      </c>
      <c r="T160" t="s">
        <v>9865</v>
      </c>
    </row>
    <row r="161" spans="1:20" x14ac:dyDescent="0.25">
      <c r="A161" t="s">
        <v>139</v>
      </c>
      <c r="B161" t="s">
        <v>112</v>
      </c>
      <c r="C161">
        <v>120</v>
      </c>
      <c r="D161">
        <v>1</v>
      </c>
      <c r="E161" t="s">
        <v>9862</v>
      </c>
      <c r="F161">
        <v>100</v>
      </c>
      <c r="G161">
        <v>0</v>
      </c>
      <c r="H161" t="s">
        <v>1162</v>
      </c>
      <c r="I161" t="s">
        <v>9863</v>
      </c>
      <c r="J161" t="s">
        <v>323</v>
      </c>
      <c r="K161" t="s">
        <v>23</v>
      </c>
      <c r="L161" t="s">
        <v>24</v>
      </c>
      <c r="M161" t="s">
        <v>9864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9865</v>
      </c>
    </row>
    <row r="162" spans="1:20" x14ac:dyDescent="0.25">
      <c r="A162" t="s">
        <v>115</v>
      </c>
      <c r="B162" t="s">
        <v>116</v>
      </c>
      <c r="C162">
        <v>45</v>
      </c>
      <c r="D162">
        <v>4</v>
      </c>
      <c r="E162" t="s">
        <v>9866</v>
      </c>
      <c r="F162">
        <v>168</v>
      </c>
      <c r="G162">
        <v>0</v>
      </c>
      <c r="H162" t="s">
        <v>1162</v>
      </c>
      <c r="I162" t="s">
        <v>9867</v>
      </c>
      <c r="J162" t="s">
        <v>1163</v>
      </c>
      <c r="K162" t="s">
        <v>23</v>
      </c>
      <c r="L162" t="s">
        <v>24</v>
      </c>
      <c r="M162" t="s">
        <v>9865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9865</v>
      </c>
    </row>
    <row r="163" spans="1:20" x14ac:dyDescent="0.25">
      <c r="A163" t="s">
        <v>186</v>
      </c>
      <c r="B163" t="s">
        <v>187</v>
      </c>
      <c r="C163">
        <v>65</v>
      </c>
      <c r="D163">
        <v>10</v>
      </c>
      <c r="E163" t="s">
        <v>9868</v>
      </c>
      <c r="F163">
        <v>2450</v>
      </c>
      <c r="G163">
        <v>50</v>
      </c>
      <c r="H163" t="s">
        <v>47</v>
      </c>
      <c r="I163" t="s">
        <v>9869</v>
      </c>
      <c r="J163" t="s">
        <v>9870</v>
      </c>
      <c r="K163" t="s">
        <v>9871</v>
      </c>
      <c r="L163" t="s">
        <v>9872</v>
      </c>
      <c r="M163" t="s">
        <v>9873</v>
      </c>
      <c r="N163" t="s">
        <v>7879</v>
      </c>
      <c r="O163" t="s">
        <v>1222</v>
      </c>
      <c r="P163" t="s">
        <v>1190</v>
      </c>
      <c r="Q163" t="s">
        <v>1191</v>
      </c>
      <c r="R163" t="s">
        <v>24</v>
      </c>
      <c r="S163" t="s">
        <v>23</v>
      </c>
      <c r="T163" t="s">
        <v>9874</v>
      </c>
    </row>
    <row r="164" spans="1:20" x14ac:dyDescent="0.25">
      <c r="A164" t="s">
        <v>139</v>
      </c>
      <c r="B164" t="s">
        <v>112</v>
      </c>
      <c r="C164">
        <v>100</v>
      </c>
      <c r="D164">
        <v>10</v>
      </c>
      <c r="E164" t="s">
        <v>9868</v>
      </c>
      <c r="F164">
        <v>2450</v>
      </c>
      <c r="G164">
        <v>50</v>
      </c>
      <c r="H164" t="s">
        <v>47</v>
      </c>
      <c r="I164" t="s">
        <v>9869</v>
      </c>
      <c r="J164" t="s">
        <v>9870</v>
      </c>
      <c r="K164" t="s">
        <v>9871</v>
      </c>
      <c r="L164" t="s">
        <v>9872</v>
      </c>
      <c r="M164" t="s">
        <v>9873</v>
      </c>
      <c r="N164" t="s">
        <v>7879</v>
      </c>
      <c r="O164" t="s">
        <v>1222</v>
      </c>
      <c r="P164" t="s">
        <v>1190</v>
      </c>
      <c r="Q164" t="s">
        <v>1191</v>
      </c>
      <c r="R164" t="s">
        <v>24</v>
      </c>
      <c r="S164" t="s">
        <v>23</v>
      </c>
      <c r="T164" t="s">
        <v>9875</v>
      </c>
    </row>
    <row r="165" spans="1:20" x14ac:dyDescent="0.25">
      <c r="A165" t="s">
        <v>44</v>
      </c>
      <c r="B165" t="s">
        <v>45</v>
      </c>
      <c r="C165">
        <v>60</v>
      </c>
      <c r="D165">
        <v>10</v>
      </c>
      <c r="E165" t="s">
        <v>9868</v>
      </c>
      <c r="F165">
        <v>2450</v>
      </c>
      <c r="G165">
        <v>50</v>
      </c>
      <c r="H165" t="s">
        <v>47</v>
      </c>
      <c r="I165" t="s">
        <v>9869</v>
      </c>
      <c r="J165" t="s">
        <v>9870</v>
      </c>
      <c r="K165" t="s">
        <v>9871</v>
      </c>
      <c r="L165" t="s">
        <v>9872</v>
      </c>
      <c r="M165" t="s">
        <v>9873</v>
      </c>
      <c r="N165" t="s">
        <v>7879</v>
      </c>
      <c r="O165" t="s">
        <v>1222</v>
      </c>
      <c r="P165" t="s">
        <v>1190</v>
      </c>
      <c r="Q165" t="s">
        <v>1191</v>
      </c>
      <c r="R165" t="s">
        <v>24</v>
      </c>
      <c r="S165" t="s">
        <v>23</v>
      </c>
      <c r="T165" t="s">
        <v>9875</v>
      </c>
    </row>
    <row r="166" spans="1:20" x14ac:dyDescent="0.25">
      <c r="A166" t="s">
        <v>46</v>
      </c>
      <c r="B166" t="s">
        <v>56</v>
      </c>
      <c r="C166">
        <v>100</v>
      </c>
      <c r="D166">
        <v>10</v>
      </c>
      <c r="E166" t="s">
        <v>9868</v>
      </c>
      <c r="F166">
        <v>2450</v>
      </c>
      <c r="G166">
        <v>50</v>
      </c>
      <c r="H166" t="s">
        <v>47</v>
      </c>
      <c r="I166" t="s">
        <v>9869</v>
      </c>
      <c r="J166" t="s">
        <v>9870</v>
      </c>
      <c r="K166" t="s">
        <v>9871</v>
      </c>
      <c r="L166" t="s">
        <v>9872</v>
      </c>
      <c r="M166" t="s">
        <v>9873</v>
      </c>
      <c r="N166" t="s">
        <v>7879</v>
      </c>
      <c r="O166" t="s">
        <v>1222</v>
      </c>
      <c r="P166" t="s">
        <v>1190</v>
      </c>
      <c r="Q166" t="s">
        <v>1191</v>
      </c>
      <c r="R166" t="s">
        <v>24</v>
      </c>
      <c r="S166" t="s">
        <v>23</v>
      </c>
      <c r="T166" t="s">
        <v>9875</v>
      </c>
    </row>
    <row r="167" spans="1:20" x14ac:dyDescent="0.25">
      <c r="A167" t="s">
        <v>115</v>
      </c>
      <c r="B167" t="s">
        <v>116</v>
      </c>
      <c r="C167">
        <v>45</v>
      </c>
      <c r="D167">
        <v>3</v>
      </c>
      <c r="E167" t="s">
        <v>9876</v>
      </c>
      <c r="F167">
        <v>151</v>
      </c>
      <c r="G167">
        <v>25</v>
      </c>
      <c r="H167" t="s">
        <v>1162</v>
      </c>
      <c r="I167" t="s">
        <v>9877</v>
      </c>
      <c r="J167" t="s">
        <v>320</v>
      </c>
      <c r="K167" t="s">
        <v>23</v>
      </c>
      <c r="L167" t="s">
        <v>24</v>
      </c>
      <c r="M167" t="s">
        <v>9878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9879</v>
      </c>
    </row>
    <row r="168" spans="1:20" x14ac:dyDescent="0.25">
      <c r="A168" t="s">
        <v>3771</v>
      </c>
      <c r="B168" t="s">
        <v>3772</v>
      </c>
      <c r="C168">
        <v>100</v>
      </c>
      <c r="D168">
        <v>2</v>
      </c>
      <c r="E168" t="s">
        <v>9880</v>
      </c>
      <c r="F168">
        <v>160</v>
      </c>
      <c r="G168">
        <v>30</v>
      </c>
      <c r="H168" t="s">
        <v>47</v>
      </c>
      <c r="I168" t="s">
        <v>5299</v>
      </c>
      <c r="J168" t="s">
        <v>5300</v>
      </c>
      <c r="K168" t="s">
        <v>1330</v>
      </c>
      <c r="L168" t="s">
        <v>5301</v>
      </c>
      <c r="M168" t="s">
        <v>9881</v>
      </c>
      <c r="N168" t="s">
        <v>7879</v>
      </c>
      <c r="O168" t="s">
        <v>1189</v>
      </c>
      <c r="P168" t="s">
        <v>1190</v>
      </c>
      <c r="Q168" t="s">
        <v>1191</v>
      </c>
      <c r="R168" t="s">
        <v>24</v>
      </c>
      <c r="S168" t="s">
        <v>23</v>
      </c>
      <c r="T168" t="s">
        <v>9881</v>
      </c>
    </row>
    <row r="169" spans="1:20" x14ac:dyDescent="0.25">
      <c r="A169" t="s">
        <v>46</v>
      </c>
      <c r="B169" t="s">
        <v>56</v>
      </c>
      <c r="C169">
        <v>66.333333333333329</v>
      </c>
      <c r="D169">
        <v>3</v>
      </c>
      <c r="E169" t="s">
        <v>9882</v>
      </c>
      <c r="F169">
        <v>162.82</v>
      </c>
      <c r="G169">
        <v>7</v>
      </c>
      <c r="H169" t="s">
        <v>684</v>
      </c>
      <c r="I169" t="s">
        <v>4130</v>
      </c>
      <c r="J169" t="s">
        <v>9883</v>
      </c>
      <c r="K169" t="s">
        <v>1199</v>
      </c>
      <c r="L169" t="s">
        <v>4132</v>
      </c>
      <c r="M169" t="s">
        <v>9881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9881</v>
      </c>
    </row>
    <row r="170" spans="1:20" x14ac:dyDescent="0.25">
      <c r="A170" t="s">
        <v>115</v>
      </c>
      <c r="B170" t="s">
        <v>4134</v>
      </c>
      <c r="C170">
        <v>24.96</v>
      </c>
      <c r="D170">
        <v>1</v>
      </c>
      <c r="E170" t="s">
        <v>9882</v>
      </c>
      <c r="F170">
        <v>162.82</v>
      </c>
      <c r="G170">
        <v>7</v>
      </c>
      <c r="H170" t="s">
        <v>684</v>
      </c>
      <c r="I170" t="s">
        <v>4130</v>
      </c>
      <c r="J170" t="s">
        <v>9883</v>
      </c>
      <c r="K170" t="s">
        <v>1199</v>
      </c>
      <c r="L170" t="s">
        <v>4132</v>
      </c>
      <c r="M170" t="s">
        <v>9881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23</v>
      </c>
      <c r="T170" t="s">
        <v>9881</v>
      </c>
    </row>
    <row r="171" spans="1:20" x14ac:dyDescent="0.25">
      <c r="A171" t="s">
        <v>3771</v>
      </c>
      <c r="B171" t="s">
        <v>3772</v>
      </c>
      <c r="C171">
        <v>100</v>
      </c>
      <c r="D171">
        <v>2</v>
      </c>
      <c r="E171" t="s">
        <v>9884</v>
      </c>
      <c r="F171">
        <v>260</v>
      </c>
      <c r="G171">
        <v>30</v>
      </c>
      <c r="H171" t="s">
        <v>47</v>
      </c>
      <c r="I171" t="s">
        <v>9885</v>
      </c>
      <c r="J171" t="s">
        <v>9886</v>
      </c>
      <c r="K171" t="s">
        <v>9887</v>
      </c>
      <c r="L171" t="s">
        <v>9888</v>
      </c>
      <c r="M171" t="s">
        <v>9878</v>
      </c>
      <c r="N171" t="s">
        <v>7879</v>
      </c>
      <c r="O171" t="s">
        <v>1189</v>
      </c>
      <c r="P171" t="s">
        <v>1190</v>
      </c>
      <c r="Q171" t="s">
        <v>1191</v>
      </c>
      <c r="R171" t="s">
        <v>24</v>
      </c>
      <c r="S171" t="s">
        <v>23</v>
      </c>
      <c r="T171" t="s">
        <v>9878</v>
      </c>
    </row>
    <row r="172" spans="1:20" x14ac:dyDescent="0.25">
      <c r="A172" t="s">
        <v>186</v>
      </c>
      <c r="B172" t="s">
        <v>187</v>
      </c>
      <c r="C172">
        <v>65</v>
      </c>
      <c r="D172">
        <v>1</v>
      </c>
      <c r="E172" t="s">
        <v>9884</v>
      </c>
      <c r="F172">
        <v>260</v>
      </c>
      <c r="G172">
        <v>30</v>
      </c>
      <c r="H172" t="s">
        <v>47</v>
      </c>
      <c r="I172" t="s">
        <v>9885</v>
      </c>
      <c r="J172" t="s">
        <v>9886</v>
      </c>
      <c r="K172" t="s">
        <v>9887</v>
      </c>
      <c r="L172" t="s">
        <v>9888</v>
      </c>
      <c r="M172" t="s">
        <v>9878</v>
      </c>
      <c r="N172" t="s">
        <v>7879</v>
      </c>
      <c r="O172" t="s">
        <v>1189</v>
      </c>
      <c r="P172" t="s">
        <v>1190</v>
      </c>
      <c r="Q172" t="s">
        <v>1191</v>
      </c>
      <c r="R172" t="s">
        <v>24</v>
      </c>
      <c r="S172" t="s">
        <v>23</v>
      </c>
      <c r="T172" t="s">
        <v>9878</v>
      </c>
    </row>
    <row r="173" spans="1:20" x14ac:dyDescent="0.25">
      <c r="A173" t="s">
        <v>46</v>
      </c>
      <c r="B173" t="s">
        <v>56</v>
      </c>
      <c r="C173">
        <v>100</v>
      </c>
      <c r="D173">
        <v>1</v>
      </c>
      <c r="E173" t="s">
        <v>9884</v>
      </c>
      <c r="F173">
        <v>260</v>
      </c>
      <c r="G173">
        <v>30</v>
      </c>
      <c r="H173" t="s">
        <v>47</v>
      </c>
      <c r="I173" t="s">
        <v>9885</v>
      </c>
      <c r="J173" t="s">
        <v>9886</v>
      </c>
      <c r="K173" t="s">
        <v>9887</v>
      </c>
      <c r="L173" t="s">
        <v>9888</v>
      </c>
      <c r="M173" t="s">
        <v>9878</v>
      </c>
      <c r="N173" t="s">
        <v>7879</v>
      </c>
      <c r="O173" t="s">
        <v>1189</v>
      </c>
      <c r="P173" t="s">
        <v>1190</v>
      </c>
      <c r="Q173" t="s">
        <v>1191</v>
      </c>
      <c r="R173" t="s">
        <v>24</v>
      </c>
      <c r="S173" t="s">
        <v>23</v>
      </c>
      <c r="T173" t="s">
        <v>9878</v>
      </c>
    </row>
    <row r="174" spans="1:20" x14ac:dyDescent="0.25">
      <c r="A174" t="s">
        <v>42</v>
      </c>
      <c r="B174" t="s">
        <v>43</v>
      </c>
      <c r="C174">
        <v>66.666666666666671</v>
      </c>
      <c r="D174">
        <v>3</v>
      </c>
      <c r="E174" t="s">
        <v>9889</v>
      </c>
      <c r="F174">
        <v>130.44999999999999</v>
      </c>
      <c r="G174">
        <v>10</v>
      </c>
      <c r="H174" t="s">
        <v>47</v>
      </c>
      <c r="I174" t="s">
        <v>9890</v>
      </c>
      <c r="J174" t="s">
        <v>9891</v>
      </c>
      <c r="K174" t="s">
        <v>1339</v>
      </c>
      <c r="L174" t="s">
        <v>9892</v>
      </c>
      <c r="M174" t="s">
        <v>9893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9893</v>
      </c>
    </row>
    <row r="175" spans="1:20" x14ac:dyDescent="0.25">
      <c r="A175" t="s">
        <v>139</v>
      </c>
      <c r="B175" t="s">
        <v>112</v>
      </c>
      <c r="C175">
        <v>66</v>
      </c>
      <c r="D175">
        <v>1</v>
      </c>
      <c r="E175" t="s">
        <v>9894</v>
      </c>
      <c r="F175">
        <v>131.27000000000001</v>
      </c>
      <c r="G175">
        <v>7</v>
      </c>
      <c r="H175" t="s">
        <v>684</v>
      </c>
      <c r="I175" t="s">
        <v>9895</v>
      </c>
      <c r="J175" t="s">
        <v>9896</v>
      </c>
      <c r="K175" t="s">
        <v>4046</v>
      </c>
      <c r="L175" t="s">
        <v>9897</v>
      </c>
      <c r="M175" t="s">
        <v>9898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9899</v>
      </c>
    </row>
    <row r="176" spans="1:20" x14ac:dyDescent="0.25">
      <c r="A176" t="s">
        <v>110</v>
      </c>
      <c r="B176" t="s">
        <v>1205</v>
      </c>
      <c r="C176">
        <v>66</v>
      </c>
      <c r="D176">
        <v>1</v>
      </c>
      <c r="E176" t="s">
        <v>9894</v>
      </c>
      <c r="F176">
        <v>131.27000000000001</v>
      </c>
      <c r="G176">
        <v>7</v>
      </c>
      <c r="H176" t="s">
        <v>684</v>
      </c>
      <c r="I176" t="s">
        <v>9895</v>
      </c>
      <c r="J176" t="s">
        <v>9896</v>
      </c>
      <c r="K176" t="s">
        <v>4046</v>
      </c>
      <c r="L176" t="s">
        <v>9897</v>
      </c>
      <c r="M176" t="s">
        <v>9898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23</v>
      </c>
      <c r="T176" t="s">
        <v>9899</v>
      </c>
    </row>
    <row r="177" spans="1:20" x14ac:dyDescent="0.25">
      <c r="A177" t="s">
        <v>46</v>
      </c>
      <c r="B177" t="s">
        <v>56</v>
      </c>
      <c r="C177">
        <v>67</v>
      </c>
      <c r="D177">
        <v>1</v>
      </c>
      <c r="E177" t="s">
        <v>9894</v>
      </c>
      <c r="F177">
        <v>131.27000000000001</v>
      </c>
      <c r="G177">
        <v>7</v>
      </c>
      <c r="H177" t="s">
        <v>684</v>
      </c>
      <c r="I177" t="s">
        <v>9895</v>
      </c>
      <c r="J177" t="s">
        <v>9896</v>
      </c>
      <c r="K177" t="s">
        <v>4046</v>
      </c>
      <c r="L177" t="s">
        <v>9897</v>
      </c>
      <c r="M177" t="s">
        <v>9898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23</v>
      </c>
      <c r="T177" t="s">
        <v>9899</v>
      </c>
    </row>
    <row r="178" spans="1:20" x14ac:dyDescent="0.25">
      <c r="A178" t="s">
        <v>139</v>
      </c>
      <c r="B178" t="s">
        <v>112</v>
      </c>
      <c r="C178">
        <v>66</v>
      </c>
      <c r="D178">
        <v>1</v>
      </c>
      <c r="E178" t="s">
        <v>9900</v>
      </c>
      <c r="F178">
        <v>164.41</v>
      </c>
      <c r="G178">
        <v>7</v>
      </c>
      <c r="H178" t="s">
        <v>684</v>
      </c>
      <c r="I178" t="s">
        <v>9901</v>
      </c>
      <c r="J178" t="s">
        <v>9902</v>
      </c>
      <c r="K178" t="s">
        <v>2727</v>
      </c>
      <c r="L178" t="s">
        <v>9903</v>
      </c>
      <c r="M178" t="s">
        <v>9899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23</v>
      </c>
      <c r="T178" t="s">
        <v>9899</v>
      </c>
    </row>
    <row r="179" spans="1:20" x14ac:dyDescent="0.25">
      <c r="A179" t="s">
        <v>110</v>
      </c>
      <c r="B179" t="s">
        <v>1205</v>
      </c>
      <c r="C179">
        <v>66</v>
      </c>
      <c r="D179">
        <v>1</v>
      </c>
      <c r="E179" t="s">
        <v>9900</v>
      </c>
      <c r="F179">
        <v>164.41</v>
      </c>
      <c r="G179">
        <v>7</v>
      </c>
      <c r="H179" t="s">
        <v>684</v>
      </c>
      <c r="I179" t="s">
        <v>9901</v>
      </c>
      <c r="J179" t="s">
        <v>9902</v>
      </c>
      <c r="K179" t="s">
        <v>2727</v>
      </c>
      <c r="L179" t="s">
        <v>9903</v>
      </c>
      <c r="M179" t="s">
        <v>9899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23</v>
      </c>
      <c r="T179" t="s">
        <v>9899</v>
      </c>
    </row>
    <row r="180" spans="1:20" x14ac:dyDescent="0.25">
      <c r="A180" t="s">
        <v>46</v>
      </c>
      <c r="B180" t="s">
        <v>56</v>
      </c>
      <c r="C180">
        <v>67</v>
      </c>
      <c r="D180">
        <v>1</v>
      </c>
      <c r="E180" t="s">
        <v>9900</v>
      </c>
      <c r="F180">
        <v>164.41</v>
      </c>
      <c r="G180">
        <v>7</v>
      </c>
      <c r="H180" t="s">
        <v>684</v>
      </c>
      <c r="I180" t="s">
        <v>9901</v>
      </c>
      <c r="J180" t="s">
        <v>9902</v>
      </c>
      <c r="K180" t="s">
        <v>2727</v>
      </c>
      <c r="L180" t="s">
        <v>9903</v>
      </c>
      <c r="M180" t="s">
        <v>9899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23</v>
      </c>
      <c r="T180" t="s">
        <v>9899</v>
      </c>
    </row>
    <row r="181" spans="1:20" x14ac:dyDescent="0.25">
      <c r="A181" t="s">
        <v>115</v>
      </c>
      <c r="B181" t="s">
        <v>116</v>
      </c>
      <c r="C181">
        <v>27.5</v>
      </c>
      <c r="D181">
        <v>4</v>
      </c>
      <c r="E181" t="s">
        <v>9904</v>
      </c>
      <c r="F181">
        <v>132.47999999999999</v>
      </c>
      <c r="G181">
        <v>7</v>
      </c>
      <c r="H181" t="s">
        <v>1247</v>
      </c>
      <c r="I181" t="s">
        <v>9905</v>
      </c>
      <c r="J181" t="s">
        <v>9906</v>
      </c>
      <c r="K181" t="s">
        <v>9695</v>
      </c>
      <c r="L181" t="s">
        <v>9907</v>
      </c>
      <c r="M181" t="s">
        <v>9908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23</v>
      </c>
      <c r="T181" t="s">
        <v>9908</v>
      </c>
    </row>
    <row r="182" spans="1:20" x14ac:dyDescent="0.25">
      <c r="A182" t="s">
        <v>115</v>
      </c>
      <c r="B182" t="s">
        <v>116</v>
      </c>
      <c r="C182">
        <v>27.5</v>
      </c>
      <c r="D182">
        <v>4</v>
      </c>
      <c r="E182" t="s">
        <v>9909</v>
      </c>
      <c r="F182">
        <v>104.03</v>
      </c>
      <c r="G182">
        <v>7</v>
      </c>
      <c r="H182" t="s">
        <v>1247</v>
      </c>
      <c r="I182" t="s">
        <v>6361</v>
      </c>
      <c r="J182" t="s">
        <v>6362</v>
      </c>
      <c r="K182" t="s">
        <v>1228</v>
      </c>
      <c r="L182" t="s">
        <v>24</v>
      </c>
      <c r="M182" t="s">
        <v>23</v>
      </c>
      <c r="N182" t="s">
        <v>23</v>
      </c>
      <c r="O182" t="s">
        <v>48</v>
      </c>
      <c r="P182" t="s">
        <v>49</v>
      </c>
      <c r="Q182" t="s">
        <v>23</v>
      </c>
      <c r="R182" t="s">
        <v>24</v>
      </c>
      <c r="S182" t="s">
        <v>23</v>
      </c>
      <c r="T182" t="s">
        <v>9910</v>
      </c>
    </row>
    <row r="183" spans="1:20" x14ac:dyDescent="0.25">
      <c r="A183" t="s">
        <v>139</v>
      </c>
      <c r="B183" t="s">
        <v>112</v>
      </c>
      <c r="C183">
        <v>66</v>
      </c>
      <c r="D183">
        <v>1</v>
      </c>
      <c r="E183" t="s">
        <v>9911</v>
      </c>
      <c r="F183">
        <v>164.41</v>
      </c>
      <c r="G183">
        <v>7</v>
      </c>
      <c r="H183" t="s">
        <v>684</v>
      </c>
      <c r="I183" t="s">
        <v>6216</v>
      </c>
      <c r="J183" t="s">
        <v>6217</v>
      </c>
      <c r="K183" t="s">
        <v>4558</v>
      </c>
      <c r="L183" t="s">
        <v>6218</v>
      </c>
      <c r="M183" t="s">
        <v>9912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23</v>
      </c>
      <c r="T183" t="s">
        <v>9912</v>
      </c>
    </row>
    <row r="184" spans="1:20" x14ac:dyDescent="0.25">
      <c r="A184" t="s">
        <v>110</v>
      </c>
      <c r="B184" t="s">
        <v>1205</v>
      </c>
      <c r="C184">
        <v>66</v>
      </c>
      <c r="D184">
        <v>1</v>
      </c>
      <c r="E184" t="s">
        <v>9911</v>
      </c>
      <c r="F184">
        <v>164.41</v>
      </c>
      <c r="G184">
        <v>7</v>
      </c>
      <c r="H184" t="s">
        <v>684</v>
      </c>
      <c r="I184" t="s">
        <v>6216</v>
      </c>
      <c r="J184" t="s">
        <v>6217</v>
      </c>
      <c r="K184" t="s">
        <v>4558</v>
      </c>
      <c r="L184" t="s">
        <v>6218</v>
      </c>
      <c r="M184" t="s">
        <v>9912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23</v>
      </c>
      <c r="T184" t="s">
        <v>9912</v>
      </c>
    </row>
    <row r="185" spans="1:20" x14ac:dyDescent="0.25">
      <c r="A185" t="s">
        <v>46</v>
      </c>
      <c r="B185" t="s">
        <v>56</v>
      </c>
      <c r="C185">
        <v>67</v>
      </c>
      <c r="D185">
        <v>1</v>
      </c>
      <c r="E185" t="s">
        <v>9911</v>
      </c>
      <c r="F185">
        <v>164.41</v>
      </c>
      <c r="G185">
        <v>7</v>
      </c>
      <c r="H185" t="s">
        <v>684</v>
      </c>
      <c r="I185" t="s">
        <v>6216</v>
      </c>
      <c r="J185" t="s">
        <v>6217</v>
      </c>
      <c r="K185" t="s">
        <v>4558</v>
      </c>
      <c r="L185" t="s">
        <v>6218</v>
      </c>
      <c r="M185" t="s">
        <v>9912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23</v>
      </c>
      <c r="T185" t="s">
        <v>9912</v>
      </c>
    </row>
    <row r="186" spans="1:20" x14ac:dyDescent="0.25">
      <c r="A186" t="s">
        <v>46</v>
      </c>
      <c r="B186" t="s">
        <v>56</v>
      </c>
      <c r="C186">
        <v>66.333333333333329</v>
      </c>
      <c r="D186">
        <v>3</v>
      </c>
      <c r="E186" t="s">
        <v>9913</v>
      </c>
      <c r="F186">
        <v>166.03</v>
      </c>
      <c r="G186">
        <v>0</v>
      </c>
      <c r="H186" t="s">
        <v>684</v>
      </c>
      <c r="I186" t="s">
        <v>9914</v>
      </c>
      <c r="J186" t="s">
        <v>9915</v>
      </c>
      <c r="K186" t="s">
        <v>4090</v>
      </c>
      <c r="L186" t="s">
        <v>9916</v>
      </c>
      <c r="M186" t="s">
        <v>9917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23</v>
      </c>
      <c r="T186" t="s">
        <v>9917</v>
      </c>
    </row>
    <row r="187" spans="1:20" x14ac:dyDescent="0.25">
      <c r="A187" t="s">
        <v>139</v>
      </c>
      <c r="B187" t="s">
        <v>112</v>
      </c>
      <c r="C187">
        <v>83.333333333333329</v>
      </c>
      <c r="D187">
        <v>3</v>
      </c>
      <c r="E187" t="s">
        <v>9918</v>
      </c>
      <c r="F187">
        <v>697.03</v>
      </c>
      <c r="G187">
        <v>41</v>
      </c>
      <c r="H187" t="s">
        <v>47</v>
      </c>
      <c r="I187" t="s">
        <v>9919</v>
      </c>
      <c r="J187" t="s">
        <v>9920</v>
      </c>
      <c r="K187" t="s">
        <v>9921</v>
      </c>
      <c r="L187" t="s">
        <v>9922</v>
      </c>
      <c r="M187" t="s">
        <v>9923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23</v>
      </c>
      <c r="T187" t="s">
        <v>9923</v>
      </c>
    </row>
    <row r="188" spans="1:20" x14ac:dyDescent="0.25">
      <c r="A188" t="s">
        <v>46</v>
      </c>
      <c r="B188" t="s">
        <v>56</v>
      </c>
      <c r="C188">
        <v>66.333333333333329</v>
      </c>
      <c r="D188">
        <v>3</v>
      </c>
      <c r="E188" t="s">
        <v>9918</v>
      </c>
      <c r="F188">
        <v>697.03</v>
      </c>
      <c r="G188">
        <v>41</v>
      </c>
      <c r="H188" t="s">
        <v>47</v>
      </c>
      <c r="I188" t="s">
        <v>9919</v>
      </c>
      <c r="J188" t="s">
        <v>9920</v>
      </c>
      <c r="K188" t="s">
        <v>9921</v>
      </c>
      <c r="L188" t="s">
        <v>9922</v>
      </c>
      <c r="M188" t="s">
        <v>9923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23</v>
      </c>
      <c r="T188" t="s">
        <v>9923</v>
      </c>
    </row>
    <row r="189" spans="1:20" x14ac:dyDescent="0.25">
      <c r="A189" t="s">
        <v>186</v>
      </c>
      <c r="B189" t="s">
        <v>187</v>
      </c>
      <c r="C189">
        <v>50</v>
      </c>
      <c r="D189">
        <v>6</v>
      </c>
      <c r="E189" t="s">
        <v>9918</v>
      </c>
      <c r="F189">
        <v>697.03</v>
      </c>
      <c r="G189">
        <v>41</v>
      </c>
      <c r="H189" t="s">
        <v>47</v>
      </c>
      <c r="I189" t="s">
        <v>9919</v>
      </c>
      <c r="J189" t="s">
        <v>9920</v>
      </c>
      <c r="K189" t="s">
        <v>9921</v>
      </c>
      <c r="L189" t="s">
        <v>9922</v>
      </c>
      <c r="M189" t="s">
        <v>9923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23</v>
      </c>
      <c r="T189" t="s">
        <v>9923</v>
      </c>
    </row>
    <row r="190" spans="1:20" x14ac:dyDescent="0.25">
      <c r="A190" t="s">
        <v>139</v>
      </c>
      <c r="B190" t="s">
        <v>112</v>
      </c>
      <c r="C190">
        <v>66</v>
      </c>
      <c r="D190">
        <v>1</v>
      </c>
      <c r="E190" t="s">
        <v>9924</v>
      </c>
      <c r="F190">
        <v>272</v>
      </c>
      <c r="G190">
        <v>41</v>
      </c>
      <c r="H190" t="s">
        <v>47</v>
      </c>
      <c r="I190" t="s">
        <v>4173</v>
      </c>
      <c r="J190" t="s">
        <v>9925</v>
      </c>
      <c r="K190" t="s">
        <v>9926</v>
      </c>
      <c r="L190" t="s">
        <v>1273</v>
      </c>
      <c r="M190" t="s">
        <v>23</v>
      </c>
      <c r="N190" t="s">
        <v>23</v>
      </c>
      <c r="O190" t="s">
        <v>24</v>
      </c>
      <c r="P190" t="s">
        <v>54</v>
      </c>
      <c r="Q190" t="s">
        <v>23</v>
      </c>
      <c r="R190" t="s">
        <v>24</v>
      </c>
      <c r="S190" t="s">
        <v>23</v>
      </c>
      <c r="T190" t="s">
        <v>9927</v>
      </c>
    </row>
    <row r="191" spans="1:20" x14ac:dyDescent="0.25">
      <c r="A191" t="s">
        <v>110</v>
      </c>
      <c r="B191" t="s">
        <v>1205</v>
      </c>
      <c r="C191">
        <v>66</v>
      </c>
      <c r="D191">
        <v>1</v>
      </c>
      <c r="E191" t="s">
        <v>9924</v>
      </c>
      <c r="F191">
        <v>272</v>
      </c>
      <c r="G191">
        <v>41</v>
      </c>
      <c r="H191" t="s">
        <v>47</v>
      </c>
      <c r="I191" t="s">
        <v>4173</v>
      </c>
      <c r="J191" t="s">
        <v>9925</v>
      </c>
      <c r="K191" t="s">
        <v>9926</v>
      </c>
      <c r="L191" t="s">
        <v>1273</v>
      </c>
      <c r="M191" t="s">
        <v>23</v>
      </c>
      <c r="N191" t="s">
        <v>23</v>
      </c>
      <c r="O191" t="s">
        <v>24</v>
      </c>
      <c r="P191" t="s">
        <v>54</v>
      </c>
      <c r="Q191" t="s">
        <v>23</v>
      </c>
      <c r="R191" t="s">
        <v>24</v>
      </c>
      <c r="S191" t="s">
        <v>23</v>
      </c>
      <c r="T191" t="s">
        <v>9927</v>
      </c>
    </row>
    <row r="192" spans="1:20" x14ac:dyDescent="0.25">
      <c r="A192" t="s">
        <v>46</v>
      </c>
      <c r="B192" t="s">
        <v>56</v>
      </c>
      <c r="C192">
        <v>67</v>
      </c>
      <c r="D192">
        <v>1</v>
      </c>
      <c r="E192" t="s">
        <v>9924</v>
      </c>
      <c r="F192">
        <v>272</v>
      </c>
      <c r="G192">
        <v>41</v>
      </c>
      <c r="H192" t="s">
        <v>47</v>
      </c>
      <c r="I192" t="s">
        <v>4173</v>
      </c>
      <c r="J192" t="s">
        <v>9925</v>
      </c>
      <c r="K192" t="s">
        <v>9926</v>
      </c>
      <c r="L192" t="s">
        <v>1273</v>
      </c>
      <c r="M192" t="s">
        <v>23</v>
      </c>
      <c r="N192" t="s">
        <v>23</v>
      </c>
      <c r="O192" t="s">
        <v>24</v>
      </c>
      <c r="P192" t="s">
        <v>54</v>
      </c>
      <c r="Q192" t="s">
        <v>23</v>
      </c>
      <c r="R192" t="s">
        <v>24</v>
      </c>
      <c r="S192" t="s">
        <v>23</v>
      </c>
      <c r="T192" t="s">
        <v>9927</v>
      </c>
    </row>
    <row r="193" spans="1:20" x14ac:dyDescent="0.25">
      <c r="A193" t="s">
        <v>110</v>
      </c>
      <c r="B193" t="s">
        <v>1205</v>
      </c>
      <c r="C193">
        <v>66.333333333333329</v>
      </c>
      <c r="D193">
        <v>3</v>
      </c>
      <c r="E193" t="s">
        <v>9928</v>
      </c>
      <c r="F193">
        <v>168.53</v>
      </c>
      <c r="G193">
        <v>26</v>
      </c>
      <c r="H193" t="s">
        <v>47</v>
      </c>
      <c r="I193" t="s">
        <v>6216</v>
      </c>
      <c r="J193" t="s">
        <v>6217</v>
      </c>
      <c r="K193" t="s">
        <v>4558</v>
      </c>
      <c r="L193" t="s">
        <v>6218</v>
      </c>
      <c r="M193" t="s">
        <v>9929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23</v>
      </c>
      <c r="T193" t="s">
        <v>9929</v>
      </c>
    </row>
    <row r="194" spans="1:20" x14ac:dyDescent="0.25">
      <c r="A194" t="s">
        <v>36</v>
      </c>
      <c r="B194" t="s">
        <v>37</v>
      </c>
      <c r="C194">
        <v>65</v>
      </c>
      <c r="D194">
        <v>1</v>
      </c>
      <c r="E194" t="s">
        <v>9930</v>
      </c>
      <c r="F194">
        <v>220</v>
      </c>
      <c r="G194">
        <v>20</v>
      </c>
      <c r="H194" t="s">
        <v>47</v>
      </c>
      <c r="I194" t="s">
        <v>9931</v>
      </c>
      <c r="J194" t="s">
        <v>9932</v>
      </c>
      <c r="K194" t="s">
        <v>9933</v>
      </c>
      <c r="L194" t="s">
        <v>9934</v>
      </c>
      <c r="M194" t="s">
        <v>9935</v>
      </c>
      <c r="N194" t="s">
        <v>7879</v>
      </c>
      <c r="O194" t="s">
        <v>1222</v>
      </c>
      <c r="P194" t="s">
        <v>1190</v>
      </c>
      <c r="Q194" t="s">
        <v>1191</v>
      </c>
      <c r="R194" t="s">
        <v>24</v>
      </c>
      <c r="S194" t="s">
        <v>23</v>
      </c>
      <c r="T194" t="s">
        <v>9936</v>
      </c>
    </row>
    <row r="195" spans="1:20" x14ac:dyDescent="0.25">
      <c r="A195" t="s">
        <v>150</v>
      </c>
      <c r="B195" t="s">
        <v>151</v>
      </c>
      <c r="C195">
        <v>65</v>
      </c>
      <c r="D195">
        <v>1</v>
      </c>
      <c r="E195" t="s">
        <v>9930</v>
      </c>
      <c r="F195">
        <v>220</v>
      </c>
      <c r="G195">
        <v>20</v>
      </c>
      <c r="H195" t="s">
        <v>47</v>
      </c>
      <c r="I195" t="s">
        <v>9931</v>
      </c>
      <c r="J195" t="s">
        <v>9932</v>
      </c>
      <c r="K195" t="s">
        <v>9933</v>
      </c>
      <c r="L195" t="s">
        <v>9934</v>
      </c>
      <c r="M195" t="s">
        <v>9935</v>
      </c>
      <c r="N195" t="s">
        <v>7879</v>
      </c>
      <c r="O195" t="s">
        <v>1222</v>
      </c>
      <c r="P195" t="s">
        <v>1190</v>
      </c>
      <c r="Q195" t="s">
        <v>1191</v>
      </c>
      <c r="R195" t="s">
        <v>24</v>
      </c>
      <c r="S195" t="s">
        <v>23</v>
      </c>
      <c r="T195" t="s">
        <v>9936</v>
      </c>
    </row>
    <row r="196" spans="1:20" x14ac:dyDescent="0.25">
      <c r="A196" t="s">
        <v>254</v>
      </c>
      <c r="B196" t="s">
        <v>255</v>
      </c>
      <c r="C196">
        <v>100</v>
      </c>
      <c r="D196">
        <v>1</v>
      </c>
      <c r="E196" t="s">
        <v>9930</v>
      </c>
      <c r="F196">
        <v>220</v>
      </c>
      <c r="G196">
        <v>20</v>
      </c>
      <c r="H196" t="s">
        <v>47</v>
      </c>
      <c r="I196" t="s">
        <v>9931</v>
      </c>
      <c r="J196" t="s">
        <v>9932</v>
      </c>
      <c r="K196" t="s">
        <v>9933</v>
      </c>
      <c r="L196" t="s">
        <v>9934</v>
      </c>
      <c r="M196" t="s">
        <v>9935</v>
      </c>
      <c r="N196" t="s">
        <v>7879</v>
      </c>
      <c r="O196" t="s">
        <v>1222</v>
      </c>
      <c r="P196" t="s">
        <v>1190</v>
      </c>
      <c r="Q196" t="s">
        <v>1191</v>
      </c>
      <c r="R196" t="s">
        <v>24</v>
      </c>
      <c r="S196" t="s">
        <v>23</v>
      </c>
      <c r="T196" t="s">
        <v>9936</v>
      </c>
    </row>
    <row r="197" spans="1:20" x14ac:dyDescent="0.25">
      <c r="A197" t="s">
        <v>46</v>
      </c>
      <c r="B197" t="s">
        <v>56</v>
      </c>
      <c r="C197">
        <v>100</v>
      </c>
      <c r="D197">
        <v>1</v>
      </c>
      <c r="E197" t="s">
        <v>9930</v>
      </c>
      <c r="F197">
        <v>220</v>
      </c>
      <c r="G197">
        <v>20</v>
      </c>
      <c r="H197" t="s">
        <v>47</v>
      </c>
      <c r="I197" t="s">
        <v>9931</v>
      </c>
      <c r="J197" t="s">
        <v>9932</v>
      </c>
      <c r="K197" t="s">
        <v>9933</v>
      </c>
      <c r="L197" t="s">
        <v>9934</v>
      </c>
      <c r="M197" t="s">
        <v>9935</v>
      </c>
      <c r="N197" t="s">
        <v>7879</v>
      </c>
      <c r="O197" t="s">
        <v>1222</v>
      </c>
      <c r="P197" t="s">
        <v>1190</v>
      </c>
      <c r="Q197" t="s">
        <v>1191</v>
      </c>
      <c r="R197" t="s">
        <v>24</v>
      </c>
      <c r="S197" t="s">
        <v>23</v>
      </c>
      <c r="T197" t="s">
        <v>9936</v>
      </c>
    </row>
    <row r="198" spans="1:20" x14ac:dyDescent="0.25">
      <c r="A198" t="s">
        <v>46</v>
      </c>
      <c r="B198" t="s">
        <v>56</v>
      </c>
      <c r="C198">
        <v>100</v>
      </c>
      <c r="D198">
        <v>1</v>
      </c>
      <c r="E198" t="s">
        <v>9937</v>
      </c>
      <c r="F198">
        <v>130</v>
      </c>
      <c r="G198">
        <v>30</v>
      </c>
      <c r="H198" t="s">
        <v>47</v>
      </c>
      <c r="I198" t="s">
        <v>9938</v>
      </c>
      <c r="J198" t="s">
        <v>9939</v>
      </c>
      <c r="K198" t="s">
        <v>1230</v>
      </c>
      <c r="L198" t="s">
        <v>9940</v>
      </c>
      <c r="M198" t="s">
        <v>9941</v>
      </c>
      <c r="N198" t="s">
        <v>7879</v>
      </c>
      <c r="O198" t="s">
        <v>1189</v>
      </c>
      <c r="P198" t="s">
        <v>1190</v>
      </c>
      <c r="Q198" t="s">
        <v>1191</v>
      </c>
      <c r="R198" t="s">
        <v>24</v>
      </c>
      <c r="S198" t="s">
        <v>23</v>
      </c>
      <c r="T198" t="s">
        <v>9942</v>
      </c>
    </row>
    <row r="199" spans="1:20" x14ac:dyDescent="0.25">
      <c r="A199" t="s">
        <v>186</v>
      </c>
      <c r="B199" t="s">
        <v>187</v>
      </c>
      <c r="C199">
        <v>65</v>
      </c>
      <c r="D199">
        <v>1</v>
      </c>
      <c r="E199" t="s">
        <v>9937</v>
      </c>
      <c r="F199">
        <v>130</v>
      </c>
      <c r="G199">
        <v>30</v>
      </c>
      <c r="H199" t="s">
        <v>47</v>
      </c>
      <c r="I199" t="s">
        <v>9938</v>
      </c>
      <c r="J199" t="s">
        <v>9939</v>
      </c>
      <c r="K199" t="s">
        <v>1230</v>
      </c>
      <c r="L199" t="s">
        <v>9940</v>
      </c>
      <c r="M199" t="s">
        <v>9941</v>
      </c>
      <c r="N199" t="s">
        <v>7879</v>
      </c>
      <c r="O199" t="s">
        <v>1189</v>
      </c>
      <c r="P199" t="s">
        <v>1190</v>
      </c>
      <c r="Q199" t="s">
        <v>1191</v>
      </c>
      <c r="R199" t="s">
        <v>24</v>
      </c>
      <c r="S199" t="s">
        <v>23</v>
      </c>
      <c r="T199" t="s">
        <v>9942</v>
      </c>
    </row>
    <row r="200" spans="1:20" x14ac:dyDescent="0.25">
      <c r="A200" t="s">
        <v>36</v>
      </c>
      <c r="B200" t="s">
        <v>37</v>
      </c>
      <c r="C200">
        <v>65</v>
      </c>
      <c r="D200">
        <v>1</v>
      </c>
      <c r="E200" t="s">
        <v>9943</v>
      </c>
      <c r="F200">
        <v>130</v>
      </c>
      <c r="G200">
        <v>30</v>
      </c>
      <c r="H200" t="s">
        <v>47</v>
      </c>
      <c r="I200" t="s">
        <v>7969</v>
      </c>
      <c r="J200" t="s">
        <v>9944</v>
      </c>
      <c r="K200" t="s">
        <v>4069</v>
      </c>
      <c r="L200" t="s">
        <v>7971</v>
      </c>
      <c r="M200" t="s">
        <v>9945</v>
      </c>
      <c r="N200" t="s">
        <v>7879</v>
      </c>
      <c r="O200" t="s">
        <v>1189</v>
      </c>
      <c r="P200" t="s">
        <v>1190</v>
      </c>
      <c r="Q200" t="s">
        <v>1191</v>
      </c>
      <c r="R200" t="s">
        <v>9946</v>
      </c>
      <c r="S200" t="s">
        <v>23</v>
      </c>
      <c r="T200" t="s">
        <v>9945</v>
      </c>
    </row>
    <row r="201" spans="1:20" x14ac:dyDescent="0.25">
      <c r="A201" t="s">
        <v>46</v>
      </c>
      <c r="B201" t="s">
        <v>56</v>
      </c>
      <c r="C201">
        <v>100</v>
      </c>
      <c r="D201">
        <v>1</v>
      </c>
      <c r="E201" t="s">
        <v>9943</v>
      </c>
      <c r="F201">
        <v>130</v>
      </c>
      <c r="G201">
        <v>30</v>
      </c>
      <c r="H201" t="s">
        <v>47</v>
      </c>
      <c r="I201" t="s">
        <v>7969</v>
      </c>
      <c r="J201" t="s">
        <v>9944</v>
      </c>
      <c r="K201" t="s">
        <v>4069</v>
      </c>
      <c r="L201" t="s">
        <v>7971</v>
      </c>
      <c r="M201" t="s">
        <v>9945</v>
      </c>
      <c r="N201" t="s">
        <v>7879</v>
      </c>
      <c r="O201" t="s">
        <v>1189</v>
      </c>
      <c r="P201" t="s">
        <v>1190</v>
      </c>
      <c r="Q201" t="s">
        <v>1191</v>
      </c>
      <c r="R201" t="s">
        <v>9946</v>
      </c>
      <c r="S201" t="s">
        <v>23</v>
      </c>
      <c r="T201" t="s">
        <v>9945</v>
      </c>
    </row>
    <row r="202" spans="1:20" x14ac:dyDescent="0.25">
      <c r="A202" t="s">
        <v>139</v>
      </c>
      <c r="B202" t="s">
        <v>112</v>
      </c>
      <c r="C202">
        <v>66</v>
      </c>
      <c r="D202">
        <v>1</v>
      </c>
      <c r="E202" t="s">
        <v>9947</v>
      </c>
      <c r="F202">
        <v>131.22</v>
      </c>
      <c r="G202">
        <v>7</v>
      </c>
      <c r="H202" t="s">
        <v>684</v>
      </c>
      <c r="I202" t="s">
        <v>6851</v>
      </c>
      <c r="J202" t="s">
        <v>6852</v>
      </c>
      <c r="K202" t="s">
        <v>4046</v>
      </c>
      <c r="L202" t="s">
        <v>6853</v>
      </c>
      <c r="M202" t="s">
        <v>9948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23</v>
      </c>
      <c r="T202" t="s">
        <v>9948</v>
      </c>
    </row>
    <row r="203" spans="1:20" x14ac:dyDescent="0.25">
      <c r="A203" t="s">
        <v>110</v>
      </c>
      <c r="B203" t="s">
        <v>1205</v>
      </c>
      <c r="C203">
        <v>66</v>
      </c>
      <c r="D203">
        <v>1</v>
      </c>
      <c r="E203" t="s">
        <v>9947</v>
      </c>
      <c r="F203">
        <v>131.22</v>
      </c>
      <c r="G203">
        <v>7</v>
      </c>
      <c r="H203" t="s">
        <v>684</v>
      </c>
      <c r="I203" t="s">
        <v>6851</v>
      </c>
      <c r="J203" t="s">
        <v>6852</v>
      </c>
      <c r="K203" t="s">
        <v>4046</v>
      </c>
      <c r="L203" t="s">
        <v>6853</v>
      </c>
      <c r="M203" t="s">
        <v>9948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23</v>
      </c>
      <c r="T203" t="s">
        <v>9948</v>
      </c>
    </row>
    <row r="204" spans="1:20" x14ac:dyDescent="0.25">
      <c r="A204" t="s">
        <v>46</v>
      </c>
      <c r="B204" t="s">
        <v>56</v>
      </c>
      <c r="C204">
        <v>67</v>
      </c>
      <c r="D204">
        <v>1</v>
      </c>
      <c r="E204" t="s">
        <v>9947</v>
      </c>
      <c r="F204">
        <v>131.22</v>
      </c>
      <c r="G204">
        <v>7</v>
      </c>
      <c r="H204" t="s">
        <v>684</v>
      </c>
      <c r="I204" t="s">
        <v>6851</v>
      </c>
      <c r="J204" t="s">
        <v>6852</v>
      </c>
      <c r="K204" t="s">
        <v>4046</v>
      </c>
      <c r="L204" t="s">
        <v>6853</v>
      </c>
      <c r="M204" t="s">
        <v>9948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23</v>
      </c>
      <c r="T204" t="s">
        <v>9948</v>
      </c>
    </row>
    <row r="205" spans="1:20" x14ac:dyDescent="0.25">
      <c r="A205" t="s">
        <v>115</v>
      </c>
      <c r="B205" t="s">
        <v>116</v>
      </c>
      <c r="C205">
        <v>35</v>
      </c>
      <c r="D205">
        <v>8</v>
      </c>
      <c r="E205" t="s">
        <v>9949</v>
      </c>
      <c r="F205">
        <v>239.26</v>
      </c>
      <c r="G205">
        <v>0</v>
      </c>
      <c r="H205" t="s">
        <v>1247</v>
      </c>
      <c r="I205" t="s">
        <v>9950</v>
      </c>
      <c r="J205" t="s">
        <v>9951</v>
      </c>
      <c r="K205" t="s">
        <v>1173</v>
      </c>
      <c r="L205" t="s">
        <v>9952</v>
      </c>
      <c r="M205" t="s">
        <v>9935</v>
      </c>
      <c r="N205" t="s">
        <v>23</v>
      </c>
      <c r="O205" t="s">
        <v>48</v>
      </c>
      <c r="P205" t="s">
        <v>49</v>
      </c>
      <c r="Q205" t="s">
        <v>50</v>
      </c>
      <c r="R205" t="s">
        <v>24</v>
      </c>
      <c r="S205" t="s">
        <v>23</v>
      </c>
      <c r="T205" t="s">
        <v>9935</v>
      </c>
    </row>
    <row r="206" spans="1:20" x14ac:dyDescent="0.25">
      <c r="A206" t="s">
        <v>115</v>
      </c>
      <c r="B206" t="s">
        <v>116</v>
      </c>
      <c r="C206">
        <v>45</v>
      </c>
      <c r="D206">
        <v>1</v>
      </c>
      <c r="E206" t="s">
        <v>9953</v>
      </c>
      <c r="F206">
        <v>87</v>
      </c>
      <c r="G206">
        <v>45</v>
      </c>
      <c r="H206" t="s">
        <v>1162</v>
      </c>
      <c r="I206" t="s">
        <v>9954</v>
      </c>
      <c r="J206" t="s">
        <v>1198</v>
      </c>
      <c r="K206" t="s">
        <v>23</v>
      </c>
      <c r="L206" t="s">
        <v>24</v>
      </c>
      <c r="M206" t="s">
        <v>9955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9955</v>
      </c>
    </row>
    <row r="207" spans="1:20" x14ac:dyDescent="0.25">
      <c r="A207" t="s">
        <v>5153</v>
      </c>
      <c r="B207" t="s">
        <v>5154</v>
      </c>
      <c r="C207">
        <v>0</v>
      </c>
      <c r="D207">
        <v>2</v>
      </c>
      <c r="E207" t="s">
        <v>9956</v>
      </c>
      <c r="F207">
        <v>200</v>
      </c>
      <c r="G207">
        <v>0</v>
      </c>
      <c r="H207" t="s">
        <v>1162</v>
      </c>
      <c r="I207" t="s">
        <v>9957</v>
      </c>
      <c r="J207" t="s">
        <v>9958</v>
      </c>
      <c r="K207" t="s">
        <v>23</v>
      </c>
      <c r="L207" t="s">
        <v>24</v>
      </c>
      <c r="M207" t="s">
        <v>9959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23</v>
      </c>
      <c r="T207" t="s">
        <v>9960</v>
      </c>
    </row>
    <row r="208" spans="1:20" x14ac:dyDescent="0.25">
      <c r="A208" t="s">
        <v>139</v>
      </c>
      <c r="B208" t="s">
        <v>112</v>
      </c>
      <c r="C208">
        <v>120</v>
      </c>
      <c r="D208">
        <v>2</v>
      </c>
      <c r="E208" t="s">
        <v>9956</v>
      </c>
      <c r="F208">
        <v>200</v>
      </c>
      <c r="G208">
        <v>0</v>
      </c>
      <c r="H208" t="s">
        <v>1162</v>
      </c>
      <c r="I208" t="s">
        <v>9957</v>
      </c>
      <c r="J208" t="s">
        <v>9958</v>
      </c>
      <c r="K208" t="s">
        <v>23</v>
      </c>
      <c r="L208" t="s">
        <v>24</v>
      </c>
      <c r="M208" t="s">
        <v>9959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23</v>
      </c>
      <c r="T208" t="s">
        <v>9960</v>
      </c>
    </row>
    <row r="209" spans="1:20" x14ac:dyDescent="0.25">
      <c r="A209" t="s">
        <v>46</v>
      </c>
      <c r="B209" t="s">
        <v>56</v>
      </c>
      <c r="C209">
        <v>66.333333333333329</v>
      </c>
      <c r="D209">
        <v>3</v>
      </c>
      <c r="E209" t="s">
        <v>9961</v>
      </c>
      <c r="F209">
        <v>463.5</v>
      </c>
      <c r="G209">
        <v>55.94</v>
      </c>
      <c r="H209" t="s">
        <v>47</v>
      </c>
      <c r="I209" t="s">
        <v>9962</v>
      </c>
      <c r="J209" t="s">
        <v>9963</v>
      </c>
      <c r="K209" t="s">
        <v>4381</v>
      </c>
      <c r="L209" t="s">
        <v>9964</v>
      </c>
      <c r="M209" t="s">
        <v>9965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23</v>
      </c>
      <c r="T209" t="s">
        <v>9965</v>
      </c>
    </row>
    <row r="210" spans="1:20" x14ac:dyDescent="0.25">
      <c r="A210" t="s">
        <v>3691</v>
      </c>
      <c r="B210" t="s">
        <v>3798</v>
      </c>
      <c r="C210">
        <v>97.96</v>
      </c>
      <c r="D210">
        <v>1</v>
      </c>
      <c r="E210" t="s">
        <v>9961</v>
      </c>
      <c r="F210">
        <v>463.5</v>
      </c>
      <c r="G210">
        <v>55.94</v>
      </c>
      <c r="H210" t="s">
        <v>47</v>
      </c>
      <c r="I210" t="s">
        <v>9962</v>
      </c>
      <c r="J210" t="s">
        <v>9963</v>
      </c>
      <c r="K210" t="s">
        <v>4381</v>
      </c>
      <c r="L210" t="s">
        <v>9964</v>
      </c>
      <c r="M210" t="s">
        <v>9965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23</v>
      </c>
      <c r="T210" t="s">
        <v>9965</v>
      </c>
    </row>
    <row r="211" spans="1:20" x14ac:dyDescent="0.25">
      <c r="A211" t="s">
        <v>3691</v>
      </c>
      <c r="B211" t="s">
        <v>3798</v>
      </c>
      <c r="C211">
        <v>97.95</v>
      </c>
      <c r="D211">
        <v>1</v>
      </c>
      <c r="E211" t="s">
        <v>9961</v>
      </c>
      <c r="F211">
        <v>463.5</v>
      </c>
      <c r="G211">
        <v>55.94</v>
      </c>
      <c r="H211" t="s">
        <v>47</v>
      </c>
      <c r="I211" t="s">
        <v>9962</v>
      </c>
      <c r="J211" t="s">
        <v>9963</v>
      </c>
      <c r="K211" t="s">
        <v>4381</v>
      </c>
      <c r="L211" t="s">
        <v>9964</v>
      </c>
      <c r="M211" t="s">
        <v>9965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23</v>
      </c>
      <c r="T211" t="s">
        <v>9965</v>
      </c>
    </row>
    <row r="212" spans="1:20" x14ac:dyDescent="0.25">
      <c r="A212" t="s">
        <v>186</v>
      </c>
      <c r="B212" t="s">
        <v>187</v>
      </c>
      <c r="C212">
        <v>50</v>
      </c>
      <c r="D212">
        <v>6</v>
      </c>
      <c r="E212" t="s">
        <v>9966</v>
      </c>
      <c r="F212">
        <v>220.01</v>
      </c>
      <c r="G212">
        <v>0</v>
      </c>
      <c r="H212" t="s">
        <v>47</v>
      </c>
      <c r="I212" t="s">
        <v>9967</v>
      </c>
      <c r="J212" t="s">
        <v>9968</v>
      </c>
      <c r="K212" t="s">
        <v>9969</v>
      </c>
      <c r="L212" t="s">
        <v>9970</v>
      </c>
      <c r="M212" t="s">
        <v>9971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23</v>
      </c>
      <c r="T212" t="s">
        <v>9971</v>
      </c>
    </row>
    <row r="213" spans="1:20" x14ac:dyDescent="0.25">
      <c r="A213" t="s">
        <v>5153</v>
      </c>
      <c r="B213" t="s">
        <v>5154</v>
      </c>
      <c r="C213">
        <v>0</v>
      </c>
      <c r="D213">
        <v>1</v>
      </c>
      <c r="E213" t="s">
        <v>9972</v>
      </c>
      <c r="F213">
        <v>106</v>
      </c>
      <c r="G213">
        <v>6</v>
      </c>
      <c r="H213" t="s">
        <v>1162</v>
      </c>
      <c r="I213" t="s">
        <v>9973</v>
      </c>
      <c r="J213" t="s">
        <v>329</v>
      </c>
      <c r="K213" t="s">
        <v>23</v>
      </c>
      <c r="L213" t="s">
        <v>24</v>
      </c>
      <c r="M213" t="s">
        <v>9974</v>
      </c>
      <c r="N213" t="s">
        <v>23</v>
      </c>
      <c r="O213" t="s">
        <v>32</v>
      </c>
      <c r="P213" t="s">
        <v>26</v>
      </c>
      <c r="Q213" t="s">
        <v>33</v>
      </c>
      <c r="R213" t="s">
        <v>24</v>
      </c>
      <c r="S213" t="s">
        <v>23</v>
      </c>
      <c r="T213" t="s">
        <v>9974</v>
      </c>
    </row>
    <row r="214" spans="1:20" x14ac:dyDescent="0.25">
      <c r="A214" t="s">
        <v>110</v>
      </c>
      <c r="B214" t="s">
        <v>146</v>
      </c>
      <c r="C214">
        <v>120</v>
      </c>
      <c r="D214">
        <v>1</v>
      </c>
      <c r="E214" t="s">
        <v>9972</v>
      </c>
      <c r="F214">
        <v>106</v>
      </c>
      <c r="G214">
        <v>6</v>
      </c>
      <c r="H214" t="s">
        <v>1162</v>
      </c>
      <c r="I214" t="s">
        <v>9973</v>
      </c>
      <c r="J214" t="s">
        <v>329</v>
      </c>
      <c r="K214" t="s">
        <v>23</v>
      </c>
      <c r="L214" t="s">
        <v>24</v>
      </c>
      <c r="M214" t="s">
        <v>9974</v>
      </c>
      <c r="N214" t="s">
        <v>23</v>
      </c>
      <c r="O214" t="s">
        <v>32</v>
      </c>
      <c r="P214" t="s">
        <v>26</v>
      </c>
      <c r="Q214" t="s">
        <v>33</v>
      </c>
      <c r="R214" t="s">
        <v>24</v>
      </c>
      <c r="S214" t="s">
        <v>23</v>
      </c>
      <c r="T214" t="s">
        <v>9974</v>
      </c>
    </row>
    <row r="215" spans="1:20" x14ac:dyDescent="0.25">
      <c r="A215" t="s">
        <v>30</v>
      </c>
      <c r="B215" t="s">
        <v>31</v>
      </c>
      <c r="C215">
        <v>33.333333333333336</v>
      </c>
      <c r="D215">
        <v>3</v>
      </c>
      <c r="E215" t="s">
        <v>9975</v>
      </c>
      <c r="F215">
        <v>105</v>
      </c>
      <c r="G215">
        <v>0</v>
      </c>
      <c r="H215" t="s">
        <v>1162</v>
      </c>
      <c r="I215" t="s">
        <v>9976</v>
      </c>
      <c r="J215" t="s">
        <v>1169</v>
      </c>
      <c r="K215" t="s">
        <v>23</v>
      </c>
      <c r="L215" t="s">
        <v>24</v>
      </c>
      <c r="M215" t="s">
        <v>9977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23</v>
      </c>
      <c r="T215" t="s">
        <v>9977</v>
      </c>
    </row>
    <row r="216" spans="1:20" x14ac:dyDescent="0.25">
      <c r="A216" t="s">
        <v>3771</v>
      </c>
      <c r="B216" t="s">
        <v>3772</v>
      </c>
      <c r="C216">
        <v>100</v>
      </c>
      <c r="D216">
        <v>1</v>
      </c>
      <c r="E216" t="s">
        <v>9978</v>
      </c>
      <c r="F216">
        <v>150</v>
      </c>
      <c r="G216">
        <v>20</v>
      </c>
      <c r="H216" t="s">
        <v>47</v>
      </c>
      <c r="I216" t="s">
        <v>9979</v>
      </c>
      <c r="J216" t="s">
        <v>9980</v>
      </c>
      <c r="K216" t="s">
        <v>9981</v>
      </c>
      <c r="L216" t="s">
        <v>9982</v>
      </c>
      <c r="M216" t="s">
        <v>9983</v>
      </c>
      <c r="N216" t="s">
        <v>7879</v>
      </c>
      <c r="O216" t="s">
        <v>1222</v>
      </c>
      <c r="P216" t="s">
        <v>1190</v>
      </c>
      <c r="Q216" t="s">
        <v>1191</v>
      </c>
      <c r="R216" t="s">
        <v>24</v>
      </c>
      <c r="S216" t="s">
        <v>23</v>
      </c>
      <c r="T216" t="s">
        <v>9984</v>
      </c>
    </row>
    <row r="217" spans="1:20" x14ac:dyDescent="0.25">
      <c r="A217" t="s">
        <v>3728</v>
      </c>
      <c r="B217" t="s">
        <v>3729</v>
      </c>
      <c r="C217">
        <v>100</v>
      </c>
      <c r="D217">
        <v>1</v>
      </c>
      <c r="E217" t="s">
        <v>9978</v>
      </c>
      <c r="F217">
        <v>150</v>
      </c>
      <c r="G217">
        <v>20</v>
      </c>
      <c r="H217" t="s">
        <v>47</v>
      </c>
      <c r="I217" t="s">
        <v>9979</v>
      </c>
      <c r="J217" t="s">
        <v>9980</v>
      </c>
      <c r="K217" t="s">
        <v>9981</v>
      </c>
      <c r="L217" t="s">
        <v>9982</v>
      </c>
      <c r="M217" t="s">
        <v>9983</v>
      </c>
      <c r="N217" t="s">
        <v>7879</v>
      </c>
      <c r="O217" t="s">
        <v>1222</v>
      </c>
      <c r="P217" t="s">
        <v>1190</v>
      </c>
      <c r="Q217" t="s">
        <v>1191</v>
      </c>
      <c r="R217" t="s">
        <v>24</v>
      </c>
      <c r="S217" t="s">
        <v>23</v>
      </c>
      <c r="T217" t="s">
        <v>9984</v>
      </c>
    </row>
    <row r="218" spans="1:20" x14ac:dyDescent="0.25">
      <c r="A218" t="s">
        <v>5153</v>
      </c>
      <c r="B218" t="s">
        <v>5154</v>
      </c>
      <c r="C218">
        <v>0</v>
      </c>
      <c r="D218">
        <v>1</v>
      </c>
      <c r="E218" t="s">
        <v>9985</v>
      </c>
      <c r="F218">
        <v>99</v>
      </c>
      <c r="G218">
        <v>0</v>
      </c>
      <c r="H218" t="s">
        <v>1162</v>
      </c>
      <c r="I218" t="s">
        <v>9986</v>
      </c>
      <c r="J218" t="s">
        <v>306</v>
      </c>
      <c r="K218" t="s">
        <v>23</v>
      </c>
      <c r="L218" t="s">
        <v>24</v>
      </c>
      <c r="M218" t="s">
        <v>9984</v>
      </c>
      <c r="N218" t="s">
        <v>23</v>
      </c>
      <c r="O218" t="s">
        <v>32</v>
      </c>
      <c r="P218" t="s">
        <v>26</v>
      </c>
      <c r="Q218" t="s">
        <v>33</v>
      </c>
      <c r="R218" t="s">
        <v>24</v>
      </c>
      <c r="S218" t="s">
        <v>23</v>
      </c>
      <c r="T218" t="s">
        <v>9984</v>
      </c>
    </row>
    <row r="219" spans="1:20" x14ac:dyDescent="0.25">
      <c r="A219" t="s">
        <v>3691</v>
      </c>
      <c r="B219" t="s">
        <v>3692</v>
      </c>
      <c r="C219">
        <v>120</v>
      </c>
      <c r="D219">
        <v>1</v>
      </c>
      <c r="E219" t="s">
        <v>9985</v>
      </c>
      <c r="F219">
        <v>99</v>
      </c>
      <c r="G219">
        <v>0</v>
      </c>
      <c r="H219" t="s">
        <v>1162</v>
      </c>
      <c r="I219" t="s">
        <v>9986</v>
      </c>
      <c r="J219" t="s">
        <v>306</v>
      </c>
      <c r="K219" t="s">
        <v>23</v>
      </c>
      <c r="L219" t="s">
        <v>24</v>
      </c>
      <c r="M219" t="s">
        <v>9984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23</v>
      </c>
      <c r="T219" t="s">
        <v>9984</v>
      </c>
    </row>
    <row r="220" spans="1:20" x14ac:dyDescent="0.25">
      <c r="A220" t="s">
        <v>30</v>
      </c>
      <c r="B220" t="s">
        <v>31</v>
      </c>
      <c r="C220">
        <v>50</v>
      </c>
      <c r="D220">
        <v>2</v>
      </c>
      <c r="E220" t="s">
        <v>9987</v>
      </c>
      <c r="F220">
        <v>230</v>
      </c>
      <c r="G220">
        <v>30</v>
      </c>
      <c r="H220" t="s">
        <v>47</v>
      </c>
      <c r="I220" t="s">
        <v>9988</v>
      </c>
      <c r="J220" t="s">
        <v>9989</v>
      </c>
      <c r="K220" t="s">
        <v>9990</v>
      </c>
      <c r="L220" t="s">
        <v>9991</v>
      </c>
      <c r="M220" t="s">
        <v>9992</v>
      </c>
      <c r="N220" t="s">
        <v>7879</v>
      </c>
      <c r="O220" t="s">
        <v>1189</v>
      </c>
      <c r="P220" t="s">
        <v>1190</v>
      </c>
      <c r="Q220" t="s">
        <v>1191</v>
      </c>
      <c r="R220" t="s">
        <v>24</v>
      </c>
      <c r="S220" t="s">
        <v>23</v>
      </c>
      <c r="T220" t="s">
        <v>9993</v>
      </c>
    </row>
    <row r="221" spans="1:20" x14ac:dyDescent="0.25">
      <c r="A221" t="s">
        <v>139</v>
      </c>
      <c r="B221" t="s">
        <v>112</v>
      </c>
      <c r="C221">
        <v>100</v>
      </c>
      <c r="D221">
        <v>2</v>
      </c>
      <c r="E221" t="s">
        <v>9987</v>
      </c>
      <c r="F221">
        <v>230</v>
      </c>
      <c r="G221">
        <v>30</v>
      </c>
      <c r="H221" t="s">
        <v>47</v>
      </c>
      <c r="I221" t="s">
        <v>9988</v>
      </c>
      <c r="J221" t="s">
        <v>9989</v>
      </c>
      <c r="K221" t="s">
        <v>9990</v>
      </c>
      <c r="L221" t="s">
        <v>9991</v>
      </c>
      <c r="M221" t="s">
        <v>9992</v>
      </c>
      <c r="N221" t="s">
        <v>7879</v>
      </c>
      <c r="O221" t="s">
        <v>1189</v>
      </c>
      <c r="P221" t="s">
        <v>1190</v>
      </c>
      <c r="Q221" t="s">
        <v>1191</v>
      </c>
      <c r="R221" t="s">
        <v>24</v>
      </c>
      <c r="S221" t="s">
        <v>23</v>
      </c>
      <c r="T221" t="s">
        <v>9993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9994</v>
      </c>
      <c r="F222">
        <v>130</v>
      </c>
      <c r="G222">
        <v>30</v>
      </c>
      <c r="H222" t="s">
        <v>47</v>
      </c>
      <c r="I222" t="s">
        <v>9995</v>
      </c>
      <c r="J222" t="s">
        <v>9996</v>
      </c>
      <c r="K222" t="s">
        <v>9997</v>
      </c>
      <c r="L222" t="s">
        <v>9998</v>
      </c>
      <c r="M222" t="s">
        <v>9999</v>
      </c>
      <c r="N222" t="s">
        <v>7879</v>
      </c>
      <c r="O222" t="s">
        <v>1189</v>
      </c>
      <c r="P222" t="s">
        <v>1190</v>
      </c>
      <c r="Q222" t="s">
        <v>1191</v>
      </c>
      <c r="R222" t="s">
        <v>24</v>
      </c>
      <c r="S222" t="s">
        <v>23</v>
      </c>
      <c r="T222" t="s">
        <v>10000</v>
      </c>
    </row>
    <row r="223" spans="1:20" x14ac:dyDescent="0.25">
      <c r="A223" t="s">
        <v>46</v>
      </c>
      <c r="B223" t="s">
        <v>56</v>
      </c>
      <c r="C223">
        <v>100</v>
      </c>
      <c r="D223">
        <v>1</v>
      </c>
      <c r="E223" t="s">
        <v>9994</v>
      </c>
      <c r="F223">
        <v>130</v>
      </c>
      <c r="G223">
        <v>30</v>
      </c>
      <c r="H223" t="s">
        <v>47</v>
      </c>
      <c r="I223" t="s">
        <v>9995</v>
      </c>
      <c r="J223" t="s">
        <v>9996</v>
      </c>
      <c r="K223" t="s">
        <v>9997</v>
      </c>
      <c r="L223" t="s">
        <v>9998</v>
      </c>
      <c r="M223" t="s">
        <v>9999</v>
      </c>
      <c r="N223" t="s">
        <v>7879</v>
      </c>
      <c r="O223" t="s">
        <v>1189</v>
      </c>
      <c r="P223" t="s">
        <v>1190</v>
      </c>
      <c r="Q223" t="s">
        <v>1191</v>
      </c>
      <c r="R223" t="s">
        <v>24</v>
      </c>
      <c r="S223" t="s">
        <v>23</v>
      </c>
      <c r="T223" t="s">
        <v>10000</v>
      </c>
    </row>
    <row r="224" spans="1:20" x14ac:dyDescent="0.25">
      <c r="A224" t="s">
        <v>139</v>
      </c>
      <c r="B224" t="s">
        <v>112</v>
      </c>
      <c r="C224">
        <v>66</v>
      </c>
      <c r="D224">
        <v>1</v>
      </c>
      <c r="E224" t="s">
        <v>10001</v>
      </c>
      <c r="F224">
        <v>124.27</v>
      </c>
      <c r="G224">
        <v>0</v>
      </c>
      <c r="H224" t="s">
        <v>684</v>
      </c>
      <c r="I224" t="s">
        <v>10002</v>
      </c>
      <c r="J224" t="s">
        <v>10003</v>
      </c>
      <c r="K224" t="s">
        <v>1258</v>
      </c>
      <c r="L224" t="s">
        <v>10004</v>
      </c>
      <c r="M224" t="s">
        <v>10005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10006</v>
      </c>
    </row>
    <row r="225" spans="1:20" x14ac:dyDescent="0.25">
      <c r="A225" t="s">
        <v>110</v>
      </c>
      <c r="B225" t="s">
        <v>1205</v>
      </c>
      <c r="C225">
        <v>66</v>
      </c>
      <c r="D225">
        <v>1</v>
      </c>
      <c r="E225" t="s">
        <v>10001</v>
      </c>
      <c r="F225">
        <v>124.27</v>
      </c>
      <c r="G225">
        <v>0</v>
      </c>
      <c r="H225" t="s">
        <v>684</v>
      </c>
      <c r="I225" t="s">
        <v>10002</v>
      </c>
      <c r="J225" t="s">
        <v>10003</v>
      </c>
      <c r="K225" t="s">
        <v>1258</v>
      </c>
      <c r="L225" t="s">
        <v>10004</v>
      </c>
      <c r="M225" t="s">
        <v>10005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23</v>
      </c>
      <c r="T225" t="s">
        <v>10006</v>
      </c>
    </row>
    <row r="226" spans="1:20" x14ac:dyDescent="0.25">
      <c r="A226" t="s">
        <v>46</v>
      </c>
      <c r="B226" t="s">
        <v>56</v>
      </c>
      <c r="C226">
        <v>67</v>
      </c>
      <c r="D226">
        <v>1</v>
      </c>
      <c r="E226" t="s">
        <v>10001</v>
      </c>
      <c r="F226">
        <v>124.27</v>
      </c>
      <c r="G226">
        <v>0</v>
      </c>
      <c r="H226" t="s">
        <v>684</v>
      </c>
      <c r="I226" t="s">
        <v>10002</v>
      </c>
      <c r="J226" t="s">
        <v>10003</v>
      </c>
      <c r="K226" t="s">
        <v>1258</v>
      </c>
      <c r="L226" t="s">
        <v>10004</v>
      </c>
      <c r="M226" t="s">
        <v>10005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23</v>
      </c>
      <c r="T226" t="s">
        <v>10006</v>
      </c>
    </row>
    <row r="227" spans="1:20" x14ac:dyDescent="0.25">
      <c r="A227" t="s">
        <v>139</v>
      </c>
      <c r="B227" t="s">
        <v>112</v>
      </c>
      <c r="C227">
        <v>66</v>
      </c>
      <c r="D227">
        <v>1</v>
      </c>
      <c r="E227" t="s">
        <v>10007</v>
      </c>
      <c r="F227">
        <v>126.3</v>
      </c>
      <c r="G227">
        <v>7</v>
      </c>
      <c r="H227" t="s">
        <v>684</v>
      </c>
      <c r="I227" t="s">
        <v>10008</v>
      </c>
      <c r="J227" t="s">
        <v>10009</v>
      </c>
      <c r="K227" t="s">
        <v>4940</v>
      </c>
      <c r="L227" t="s">
        <v>10010</v>
      </c>
      <c r="M227" t="s">
        <v>10011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10011</v>
      </c>
    </row>
    <row r="228" spans="1:20" x14ac:dyDescent="0.25">
      <c r="A228" t="s">
        <v>110</v>
      </c>
      <c r="B228" t="s">
        <v>1205</v>
      </c>
      <c r="C228">
        <v>66</v>
      </c>
      <c r="D228">
        <v>1</v>
      </c>
      <c r="E228" t="s">
        <v>10007</v>
      </c>
      <c r="F228">
        <v>126.3</v>
      </c>
      <c r="G228">
        <v>7</v>
      </c>
      <c r="H228" t="s">
        <v>684</v>
      </c>
      <c r="I228" t="s">
        <v>10008</v>
      </c>
      <c r="J228" t="s">
        <v>10009</v>
      </c>
      <c r="K228" t="s">
        <v>4940</v>
      </c>
      <c r="L228" t="s">
        <v>10010</v>
      </c>
      <c r="M228" t="s">
        <v>10011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23</v>
      </c>
      <c r="T228" t="s">
        <v>10011</v>
      </c>
    </row>
    <row r="229" spans="1:20" x14ac:dyDescent="0.25">
      <c r="A229" t="s">
        <v>46</v>
      </c>
      <c r="B229" t="s">
        <v>56</v>
      </c>
      <c r="C229">
        <v>67</v>
      </c>
      <c r="D229">
        <v>1</v>
      </c>
      <c r="E229" t="s">
        <v>10007</v>
      </c>
      <c r="F229">
        <v>126.3</v>
      </c>
      <c r="G229">
        <v>7</v>
      </c>
      <c r="H229" t="s">
        <v>684</v>
      </c>
      <c r="I229" t="s">
        <v>10008</v>
      </c>
      <c r="J229" t="s">
        <v>10009</v>
      </c>
      <c r="K229" t="s">
        <v>4940</v>
      </c>
      <c r="L229" t="s">
        <v>10010</v>
      </c>
      <c r="M229" t="s">
        <v>10011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23</v>
      </c>
      <c r="T229" t="s">
        <v>10011</v>
      </c>
    </row>
    <row r="230" spans="1:20" x14ac:dyDescent="0.25">
      <c r="A230" t="s">
        <v>30</v>
      </c>
      <c r="B230" t="s">
        <v>31</v>
      </c>
      <c r="C230">
        <v>50</v>
      </c>
      <c r="D230">
        <v>1</v>
      </c>
      <c r="E230" t="s">
        <v>10012</v>
      </c>
      <c r="F230">
        <v>130</v>
      </c>
      <c r="G230">
        <v>30</v>
      </c>
      <c r="H230" t="s">
        <v>47</v>
      </c>
      <c r="I230" t="s">
        <v>10013</v>
      </c>
      <c r="J230" t="s">
        <v>10014</v>
      </c>
      <c r="K230" t="s">
        <v>8723</v>
      </c>
      <c r="L230" t="s">
        <v>10015</v>
      </c>
      <c r="M230" t="s">
        <v>10016</v>
      </c>
      <c r="N230" t="s">
        <v>1225</v>
      </c>
      <c r="O230" t="s">
        <v>1189</v>
      </c>
      <c r="P230" t="s">
        <v>1190</v>
      </c>
      <c r="Q230" t="s">
        <v>1191</v>
      </c>
      <c r="R230" t="s">
        <v>24</v>
      </c>
      <c r="S230" t="s">
        <v>23</v>
      </c>
      <c r="T230" t="s">
        <v>10016</v>
      </c>
    </row>
    <row r="231" spans="1:20" x14ac:dyDescent="0.25">
      <c r="A231" t="s">
        <v>46</v>
      </c>
      <c r="B231" t="s">
        <v>56</v>
      </c>
      <c r="C231">
        <v>100</v>
      </c>
      <c r="D231">
        <v>1</v>
      </c>
      <c r="E231" t="s">
        <v>10012</v>
      </c>
      <c r="F231">
        <v>130</v>
      </c>
      <c r="G231">
        <v>30</v>
      </c>
      <c r="H231" t="s">
        <v>47</v>
      </c>
      <c r="I231" t="s">
        <v>10013</v>
      </c>
      <c r="J231" t="s">
        <v>10014</v>
      </c>
      <c r="K231" t="s">
        <v>8723</v>
      </c>
      <c r="L231" t="s">
        <v>10015</v>
      </c>
      <c r="M231" t="s">
        <v>10016</v>
      </c>
      <c r="N231" t="s">
        <v>1225</v>
      </c>
      <c r="O231" t="s">
        <v>1189</v>
      </c>
      <c r="P231" t="s">
        <v>1190</v>
      </c>
      <c r="Q231" t="s">
        <v>1191</v>
      </c>
      <c r="R231" t="s">
        <v>24</v>
      </c>
      <c r="S231" t="s">
        <v>23</v>
      </c>
      <c r="T231" t="s">
        <v>10016</v>
      </c>
    </row>
    <row r="232" spans="1:20" x14ac:dyDescent="0.25">
      <c r="A232" t="s">
        <v>139</v>
      </c>
      <c r="B232" t="s">
        <v>112</v>
      </c>
      <c r="C232">
        <v>66</v>
      </c>
      <c r="D232">
        <v>1</v>
      </c>
      <c r="E232" t="s">
        <v>10017</v>
      </c>
      <c r="F232">
        <v>124.27</v>
      </c>
      <c r="G232">
        <v>0</v>
      </c>
      <c r="H232" t="s">
        <v>684</v>
      </c>
      <c r="I232" t="s">
        <v>10018</v>
      </c>
      <c r="J232" t="s">
        <v>10019</v>
      </c>
      <c r="K232" t="s">
        <v>1321</v>
      </c>
      <c r="L232" t="s">
        <v>10020</v>
      </c>
      <c r="M232" t="s">
        <v>10021</v>
      </c>
      <c r="N232" t="s">
        <v>23</v>
      </c>
      <c r="O232" t="s">
        <v>48</v>
      </c>
      <c r="P232" t="s">
        <v>49</v>
      </c>
      <c r="Q232" t="s">
        <v>50</v>
      </c>
      <c r="R232" t="s">
        <v>24</v>
      </c>
      <c r="S232" t="s">
        <v>23</v>
      </c>
      <c r="T232" t="s">
        <v>10021</v>
      </c>
    </row>
    <row r="233" spans="1:20" x14ac:dyDescent="0.25">
      <c r="A233" t="s">
        <v>110</v>
      </c>
      <c r="B233" t="s">
        <v>1205</v>
      </c>
      <c r="C233">
        <v>66</v>
      </c>
      <c r="D233">
        <v>1</v>
      </c>
      <c r="E233" t="s">
        <v>10017</v>
      </c>
      <c r="F233">
        <v>124.27</v>
      </c>
      <c r="G233">
        <v>0</v>
      </c>
      <c r="H233" t="s">
        <v>684</v>
      </c>
      <c r="I233" t="s">
        <v>10018</v>
      </c>
      <c r="J233" t="s">
        <v>10019</v>
      </c>
      <c r="K233" t="s">
        <v>1321</v>
      </c>
      <c r="L233" t="s">
        <v>10020</v>
      </c>
      <c r="M233" t="s">
        <v>10021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23</v>
      </c>
      <c r="T233" t="s">
        <v>10021</v>
      </c>
    </row>
    <row r="234" spans="1:20" x14ac:dyDescent="0.25">
      <c r="A234" t="s">
        <v>46</v>
      </c>
      <c r="B234" t="s">
        <v>56</v>
      </c>
      <c r="C234">
        <v>67</v>
      </c>
      <c r="D234">
        <v>1</v>
      </c>
      <c r="E234" t="s">
        <v>10017</v>
      </c>
      <c r="F234">
        <v>124.27</v>
      </c>
      <c r="G234">
        <v>0</v>
      </c>
      <c r="H234" t="s">
        <v>684</v>
      </c>
      <c r="I234" t="s">
        <v>10018</v>
      </c>
      <c r="J234" t="s">
        <v>10019</v>
      </c>
      <c r="K234" t="s">
        <v>1321</v>
      </c>
      <c r="L234" t="s">
        <v>10020</v>
      </c>
      <c r="M234" t="s">
        <v>10021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23</v>
      </c>
      <c r="T234" t="s">
        <v>10021</v>
      </c>
    </row>
    <row r="235" spans="1:20" x14ac:dyDescent="0.25">
      <c r="A235" t="s">
        <v>139</v>
      </c>
      <c r="B235" t="s">
        <v>112</v>
      </c>
      <c r="C235">
        <v>66</v>
      </c>
      <c r="D235">
        <v>1</v>
      </c>
      <c r="E235" t="s">
        <v>10022</v>
      </c>
      <c r="F235">
        <v>131.27000000000001</v>
      </c>
      <c r="G235">
        <v>7</v>
      </c>
      <c r="H235" t="s">
        <v>684</v>
      </c>
      <c r="I235" t="s">
        <v>10023</v>
      </c>
      <c r="J235" t="s">
        <v>10024</v>
      </c>
      <c r="K235" t="s">
        <v>1896</v>
      </c>
      <c r="L235" t="s">
        <v>10025</v>
      </c>
      <c r="M235" t="s">
        <v>10026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23</v>
      </c>
      <c r="T235" t="s">
        <v>10026</v>
      </c>
    </row>
    <row r="236" spans="1:20" x14ac:dyDescent="0.25">
      <c r="A236" t="s">
        <v>110</v>
      </c>
      <c r="B236" t="s">
        <v>1205</v>
      </c>
      <c r="C236">
        <v>66</v>
      </c>
      <c r="D236">
        <v>1</v>
      </c>
      <c r="E236" t="s">
        <v>10022</v>
      </c>
      <c r="F236">
        <v>131.27000000000001</v>
      </c>
      <c r="G236">
        <v>7</v>
      </c>
      <c r="H236" t="s">
        <v>684</v>
      </c>
      <c r="I236" t="s">
        <v>10023</v>
      </c>
      <c r="J236" t="s">
        <v>10024</v>
      </c>
      <c r="K236" t="s">
        <v>1896</v>
      </c>
      <c r="L236" t="s">
        <v>10025</v>
      </c>
      <c r="M236" t="s">
        <v>10026</v>
      </c>
      <c r="N236" t="s">
        <v>23</v>
      </c>
      <c r="O236" t="s">
        <v>48</v>
      </c>
      <c r="P236" t="s">
        <v>49</v>
      </c>
      <c r="Q236" t="s">
        <v>50</v>
      </c>
      <c r="R236" t="s">
        <v>24</v>
      </c>
      <c r="S236" t="s">
        <v>23</v>
      </c>
      <c r="T236" t="s">
        <v>10026</v>
      </c>
    </row>
    <row r="237" spans="1:20" x14ac:dyDescent="0.25">
      <c r="A237" t="s">
        <v>46</v>
      </c>
      <c r="B237" t="s">
        <v>56</v>
      </c>
      <c r="C237">
        <v>67</v>
      </c>
      <c r="D237">
        <v>1</v>
      </c>
      <c r="E237" t="s">
        <v>10022</v>
      </c>
      <c r="F237">
        <v>131.27000000000001</v>
      </c>
      <c r="G237">
        <v>7</v>
      </c>
      <c r="H237" t="s">
        <v>684</v>
      </c>
      <c r="I237" t="s">
        <v>10023</v>
      </c>
      <c r="J237" t="s">
        <v>10024</v>
      </c>
      <c r="K237" t="s">
        <v>1896</v>
      </c>
      <c r="L237" t="s">
        <v>10025</v>
      </c>
      <c r="M237" t="s">
        <v>10026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23</v>
      </c>
      <c r="T237" t="s">
        <v>10026</v>
      </c>
    </row>
    <row r="238" spans="1:20" x14ac:dyDescent="0.25">
      <c r="A238" t="s">
        <v>3728</v>
      </c>
      <c r="B238" t="s">
        <v>3729</v>
      </c>
      <c r="C238">
        <v>100</v>
      </c>
      <c r="D238">
        <v>1</v>
      </c>
      <c r="E238" t="s">
        <v>10027</v>
      </c>
      <c r="F238">
        <v>160</v>
      </c>
      <c r="G238">
        <v>30</v>
      </c>
      <c r="H238" t="s">
        <v>47</v>
      </c>
      <c r="I238" t="s">
        <v>10028</v>
      </c>
      <c r="J238" t="s">
        <v>10029</v>
      </c>
      <c r="K238" t="s">
        <v>6732</v>
      </c>
      <c r="L238" t="s">
        <v>10030</v>
      </c>
      <c r="M238" t="s">
        <v>10031</v>
      </c>
      <c r="N238" t="s">
        <v>7879</v>
      </c>
      <c r="O238" t="s">
        <v>1189</v>
      </c>
      <c r="P238" t="s">
        <v>1190</v>
      </c>
      <c r="Q238" t="s">
        <v>1191</v>
      </c>
      <c r="R238" t="s">
        <v>24</v>
      </c>
      <c r="S238" t="s">
        <v>23</v>
      </c>
      <c r="T238" t="s">
        <v>10032</v>
      </c>
    </row>
    <row r="239" spans="1:20" x14ac:dyDescent="0.25">
      <c r="A239" t="s">
        <v>3771</v>
      </c>
      <c r="B239" t="s">
        <v>3772</v>
      </c>
      <c r="C239">
        <v>100</v>
      </c>
      <c r="D239">
        <v>1</v>
      </c>
      <c r="E239" t="s">
        <v>10027</v>
      </c>
      <c r="F239">
        <v>160</v>
      </c>
      <c r="G239">
        <v>30</v>
      </c>
      <c r="H239" t="s">
        <v>47</v>
      </c>
      <c r="I239" t="s">
        <v>10028</v>
      </c>
      <c r="J239" t="s">
        <v>10029</v>
      </c>
      <c r="K239" t="s">
        <v>6732</v>
      </c>
      <c r="L239" t="s">
        <v>10030</v>
      </c>
      <c r="M239" t="s">
        <v>10031</v>
      </c>
      <c r="N239" t="s">
        <v>7879</v>
      </c>
      <c r="O239" t="s">
        <v>1189</v>
      </c>
      <c r="P239" t="s">
        <v>1190</v>
      </c>
      <c r="Q239" t="s">
        <v>1191</v>
      </c>
      <c r="R239" t="s">
        <v>24</v>
      </c>
      <c r="S239" t="s">
        <v>23</v>
      </c>
      <c r="T239" t="s">
        <v>10032</v>
      </c>
    </row>
    <row r="240" spans="1:20" x14ac:dyDescent="0.25">
      <c r="A240" t="s">
        <v>30</v>
      </c>
      <c r="B240" t="s">
        <v>31</v>
      </c>
      <c r="C240">
        <v>50</v>
      </c>
      <c r="D240">
        <v>2</v>
      </c>
      <c r="E240" t="s">
        <v>10033</v>
      </c>
      <c r="F240">
        <v>220</v>
      </c>
      <c r="G240">
        <v>20</v>
      </c>
      <c r="H240" t="s">
        <v>47</v>
      </c>
      <c r="I240" t="s">
        <v>10034</v>
      </c>
      <c r="J240" t="s">
        <v>10035</v>
      </c>
      <c r="K240" t="s">
        <v>1321</v>
      </c>
      <c r="L240" t="s">
        <v>10036</v>
      </c>
      <c r="M240" t="s">
        <v>10037</v>
      </c>
      <c r="N240" t="s">
        <v>7879</v>
      </c>
      <c r="O240" t="s">
        <v>1222</v>
      </c>
      <c r="P240" t="s">
        <v>1190</v>
      </c>
      <c r="Q240" t="s">
        <v>1191</v>
      </c>
      <c r="R240" t="s">
        <v>24</v>
      </c>
      <c r="S240" t="s">
        <v>23</v>
      </c>
      <c r="T240" t="s">
        <v>10038</v>
      </c>
    </row>
    <row r="241" spans="1:20" x14ac:dyDescent="0.25">
      <c r="A241" t="s">
        <v>139</v>
      </c>
      <c r="B241" t="s">
        <v>112</v>
      </c>
      <c r="C241">
        <v>100</v>
      </c>
      <c r="D241">
        <v>2</v>
      </c>
      <c r="E241" t="s">
        <v>10033</v>
      </c>
      <c r="F241">
        <v>220</v>
      </c>
      <c r="G241">
        <v>20</v>
      </c>
      <c r="H241" t="s">
        <v>47</v>
      </c>
      <c r="I241" t="s">
        <v>10034</v>
      </c>
      <c r="J241" t="s">
        <v>10035</v>
      </c>
      <c r="K241" t="s">
        <v>1321</v>
      </c>
      <c r="L241" t="s">
        <v>10036</v>
      </c>
      <c r="M241" t="s">
        <v>10037</v>
      </c>
      <c r="N241" t="s">
        <v>7879</v>
      </c>
      <c r="O241" t="s">
        <v>1222</v>
      </c>
      <c r="P241" t="s">
        <v>1190</v>
      </c>
      <c r="Q241" t="s">
        <v>1191</v>
      </c>
      <c r="R241" t="s">
        <v>24</v>
      </c>
      <c r="S241" t="s">
        <v>23</v>
      </c>
      <c r="T241" t="s">
        <v>10038</v>
      </c>
    </row>
    <row r="242" spans="1:20" x14ac:dyDescent="0.25">
      <c r="A242" t="s">
        <v>115</v>
      </c>
      <c r="B242" t="s">
        <v>116</v>
      </c>
      <c r="C242">
        <v>27.5</v>
      </c>
      <c r="D242">
        <v>4</v>
      </c>
      <c r="E242" t="s">
        <v>10039</v>
      </c>
      <c r="F242">
        <v>104.03</v>
      </c>
      <c r="G242">
        <v>7</v>
      </c>
      <c r="H242" t="s">
        <v>1247</v>
      </c>
      <c r="I242" t="s">
        <v>10040</v>
      </c>
      <c r="J242" t="s">
        <v>10041</v>
      </c>
      <c r="K242" t="s">
        <v>1228</v>
      </c>
      <c r="L242" t="s">
        <v>24</v>
      </c>
      <c r="M242" t="s">
        <v>23</v>
      </c>
      <c r="N242" t="s">
        <v>23</v>
      </c>
      <c r="O242" t="s">
        <v>48</v>
      </c>
      <c r="P242" t="s">
        <v>49</v>
      </c>
      <c r="Q242" t="s">
        <v>23</v>
      </c>
      <c r="R242" t="s">
        <v>24</v>
      </c>
      <c r="S242" t="s">
        <v>23</v>
      </c>
      <c r="T242" t="s">
        <v>10042</v>
      </c>
    </row>
    <row r="243" spans="1:20" x14ac:dyDescent="0.25">
      <c r="A243" t="s">
        <v>46</v>
      </c>
      <c r="B243" t="s">
        <v>56</v>
      </c>
      <c r="C243">
        <v>60</v>
      </c>
      <c r="D243">
        <v>1</v>
      </c>
      <c r="E243" t="s">
        <v>10043</v>
      </c>
      <c r="F243">
        <v>150</v>
      </c>
      <c r="G243">
        <v>0</v>
      </c>
      <c r="H243" t="s">
        <v>1162</v>
      </c>
      <c r="I243" t="s">
        <v>10044</v>
      </c>
      <c r="J243" t="s">
        <v>313</v>
      </c>
      <c r="K243" t="s">
        <v>23</v>
      </c>
      <c r="L243" t="s">
        <v>24</v>
      </c>
      <c r="M243" t="s">
        <v>10045</v>
      </c>
      <c r="N243" t="s">
        <v>23</v>
      </c>
      <c r="O243" t="s">
        <v>32</v>
      </c>
      <c r="P243" t="s">
        <v>26</v>
      </c>
      <c r="Q243" t="s">
        <v>33</v>
      </c>
      <c r="R243" t="s">
        <v>24</v>
      </c>
      <c r="S243" t="s">
        <v>23</v>
      </c>
      <c r="T243" t="s">
        <v>10046</v>
      </c>
    </row>
    <row r="244" spans="1:20" x14ac:dyDescent="0.25">
      <c r="A244" t="s">
        <v>3691</v>
      </c>
      <c r="B244" t="s">
        <v>3692</v>
      </c>
      <c r="C244">
        <v>60</v>
      </c>
      <c r="D244">
        <v>1</v>
      </c>
      <c r="E244" t="s">
        <v>10043</v>
      </c>
      <c r="F244">
        <v>150</v>
      </c>
      <c r="G244">
        <v>0</v>
      </c>
      <c r="H244" t="s">
        <v>1162</v>
      </c>
      <c r="I244" t="s">
        <v>10044</v>
      </c>
      <c r="J244" t="s">
        <v>313</v>
      </c>
      <c r="K244" t="s">
        <v>23</v>
      </c>
      <c r="L244" t="s">
        <v>24</v>
      </c>
      <c r="M244" t="s">
        <v>10045</v>
      </c>
      <c r="N244" t="s">
        <v>23</v>
      </c>
      <c r="O244" t="s">
        <v>32</v>
      </c>
      <c r="P244" t="s">
        <v>26</v>
      </c>
      <c r="Q244" t="s">
        <v>33</v>
      </c>
      <c r="R244" t="s">
        <v>24</v>
      </c>
      <c r="S244" t="s">
        <v>23</v>
      </c>
      <c r="T244" t="s">
        <v>10046</v>
      </c>
    </row>
    <row r="245" spans="1:20" x14ac:dyDescent="0.25">
      <c r="A245" t="s">
        <v>139</v>
      </c>
      <c r="B245" t="s">
        <v>10047</v>
      </c>
      <c r="C245">
        <v>81.09</v>
      </c>
      <c r="D245">
        <v>1</v>
      </c>
      <c r="E245" t="s">
        <v>10048</v>
      </c>
      <c r="F245">
        <v>1354.35</v>
      </c>
      <c r="G245">
        <v>105.55</v>
      </c>
      <c r="H245" t="s">
        <v>47</v>
      </c>
      <c r="I245" t="s">
        <v>10049</v>
      </c>
      <c r="J245" t="s">
        <v>10050</v>
      </c>
      <c r="K245" t="s">
        <v>4971</v>
      </c>
      <c r="L245" t="s">
        <v>10051</v>
      </c>
      <c r="M245" t="s">
        <v>10046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23</v>
      </c>
      <c r="T245" t="s">
        <v>10052</v>
      </c>
    </row>
    <row r="246" spans="1:20" x14ac:dyDescent="0.25">
      <c r="A246" t="s">
        <v>46</v>
      </c>
      <c r="B246" t="s">
        <v>56</v>
      </c>
      <c r="C246">
        <v>69.900000000000006</v>
      </c>
      <c r="D246">
        <v>10</v>
      </c>
      <c r="E246" t="s">
        <v>10048</v>
      </c>
      <c r="F246">
        <v>1354.35</v>
      </c>
      <c r="G246">
        <v>105.55</v>
      </c>
      <c r="H246" t="s">
        <v>47</v>
      </c>
      <c r="I246" t="s">
        <v>10049</v>
      </c>
      <c r="J246" t="s">
        <v>10050</v>
      </c>
      <c r="K246" t="s">
        <v>4971</v>
      </c>
      <c r="L246" t="s">
        <v>10051</v>
      </c>
      <c r="M246" t="s">
        <v>10046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23</v>
      </c>
      <c r="T246" t="s">
        <v>10052</v>
      </c>
    </row>
    <row r="247" spans="1:20" x14ac:dyDescent="0.25">
      <c r="A247" t="s">
        <v>46</v>
      </c>
      <c r="B247" t="s">
        <v>56</v>
      </c>
      <c r="C247">
        <v>69.900000000000006</v>
      </c>
      <c r="D247">
        <v>10</v>
      </c>
      <c r="E247" t="s">
        <v>10048</v>
      </c>
      <c r="F247">
        <v>1354.35</v>
      </c>
      <c r="G247">
        <v>105.55</v>
      </c>
      <c r="H247" t="s">
        <v>47</v>
      </c>
      <c r="I247" t="s">
        <v>10049</v>
      </c>
      <c r="J247" t="s">
        <v>10050</v>
      </c>
      <c r="K247" t="s">
        <v>4971</v>
      </c>
      <c r="L247" t="s">
        <v>10051</v>
      </c>
      <c r="M247" t="s">
        <v>10046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23</v>
      </c>
      <c r="T247" t="s">
        <v>10052</v>
      </c>
    </row>
    <row r="248" spans="1:20" x14ac:dyDescent="0.25">
      <c r="A248" t="s">
        <v>186</v>
      </c>
      <c r="B248" t="s">
        <v>187</v>
      </c>
      <c r="C248">
        <v>65</v>
      </c>
      <c r="D248">
        <v>2</v>
      </c>
      <c r="E248" t="s">
        <v>10053</v>
      </c>
      <c r="F248">
        <v>220</v>
      </c>
      <c r="G248">
        <v>20</v>
      </c>
      <c r="H248" t="s">
        <v>47</v>
      </c>
      <c r="I248" t="s">
        <v>10054</v>
      </c>
      <c r="J248" t="s">
        <v>10055</v>
      </c>
      <c r="K248" t="s">
        <v>350</v>
      </c>
      <c r="L248" t="s">
        <v>10056</v>
      </c>
      <c r="M248" t="s">
        <v>10057</v>
      </c>
      <c r="N248" t="s">
        <v>7879</v>
      </c>
      <c r="O248" t="s">
        <v>1222</v>
      </c>
      <c r="P248" t="s">
        <v>1190</v>
      </c>
      <c r="Q248" t="s">
        <v>1191</v>
      </c>
      <c r="R248" t="s">
        <v>24</v>
      </c>
      <c r="S248" t="s">
        <v>23</v>
      </c>
      <c r="T248" t="s">
        <v>10058</v>
      </c>
    </row>
    <row r="249" spans="1:20" x14ac:dyDescent="0.25">
      <c r="A249" t="s">
        <v>46</v>
      </c>
      <c r="B249" t="s">
        <v>56</v>
      </c>
      <c r="C249">
        <v>100</v>
      </c>
      <c r="D249">
        <v>2</v>
      </c>
      <c r="E249" t="s">
        <v>10053</v>
      </c>
      <c r="F249">
        <v>220</v>
      </c>
      <c r="G249">
        <v>20</v>
      </c>
      <c r="H249" t="s">
        <v>47</v>
      </c>
      <c r="I249" t="s">
        <v>10054</v>
      </c>
      <c r="J249" t="s">
        <v>10055</v>
      </c>
      <c r="K249" t="s">
        <v>350</v>
      </c>
      <c r="L249" t="s">
        <v>10056</v>
      </c>
      <c r="M249" t="s">
        <v>10057</v>
      </c>
      <c r="N249" t="s">
        <v>7879</v>
      </c>
      <c r="O249" t="s">
        <v>1222</v>
      </c>
      <c r="P249" t="s">
        <v>1190</v>
      </c>
      <c r="Q249" t="s">
        <v>1191</v>
      </c>
      <c r="R249" t="s">
        <v>24</v>
      </c>
      <c r="S249" t="s">
        <v>23</v>
      </c>
      <c r="T249" t="s">
        <v>10058</v>
      </c>
    </row>
    <row r="250" spans="1:20" x14ac:dyDescent="0.25">
      <c r="A250" t="s">
        <v>5153</v>
      </c>
      <c r="B250" t="s">
        <v>5154</v>
      </c>
      <c r="C250">
        <v>0</v>
      </c>
      <c r="D250">
        <v>1</v>
      </c>
      <c r="E250" t="s">
        <v>10059</v>
      </c>
      <c r="F250">
        <v>105</v>
      </c>
      <c r="G250">
        <v>6</v>
      </c>
      <c r="H250" t="s">
        <v>1162</v>
      </c>
      <c r="I250" t="s">
        <v>10060</v>
      </c>
      <c r="J250" t="s">
        <v>309</v>
      </c>
      <c r="K250" t="s">
        <v>23</v>
      </c>
      <c r="L250" t="s">
        <v>24</v>
      </c>
      <c r="M250" t="s">
        <v>10061</v>
      </c>
      <c r="N250" t="s">
        <v>23</v>
      </c>
      <c r="O250" t="s">
        <v>32</v>
      </c>
      <c r="P250" t="s">
        <v>26</v>
      </c>
      <c r="Q250" t="s">
        <v>33</v>
      </c>
      <c r="R250" t="s">
        <v>24</v>
      </c>
      <c r="S250" t="s">
        <v>23</v>
      </c>
      <c r="T250" t="s">
        <v>10061</v>
      </c>
    </row>
    <row r="251" spans="1:20" x14ac:dyDescent="0.25">
      <c r="A251" t="s">
        <v>850</v>
      </c>
      <c r="B251" t="s">
        <v>851</v>
      </c>
      <c r="C251">
        <v>120</v>
      </c>
      <c r="D251">
        <v>1</v>
      </c>
      <c r="E251" t="s">
        <v>10059</v>
      </c>
      <c r="F251">
        <v>105</v>
      </c>
      <c r="G251">
        <v>6</v>
      </c>
      <c r="H251" t="s">
        <v>1162</v>
      </c>
      <c r="I251" t="s">
        <v>10060</v>
      </c>
      <c r="J251" t="s">
        <v>309</v>
      </c>
      <c r="K251" t="s">
        <v>23</v>
      </c>
      <c r="L251" t="s">
        <v>24</v>
      </c>
      <c r="M251" t="s">
        <v>10061</v>
      </c>
      <c r="N251" t="s">
        <v>23</v>
      </c>
      <c r="O251" t="s">
        <v>32</v>
      </c>
      <c r="P251" t="s">
        <v>26</v>
      </c>
      <c r="Q251" t="s">
        <v>33</v>
      </c>
      <c r="R251" t="s">
        <v>24</v>
      </c>
      <c r="S251" t="s">
        <v>23</v>
      </c>
      <c r="T251" t="s">
        <v>10061</v>
      </c>
    </row>
    <row r="252" spans="1:20" x14ac:dyDescent="0.25">
      <c r="A252" t="s">
        <v>46</v>
      </c>
      <c r="B252" t="s">
        <v>56</v>
      </c>
      <c r="C252">
        <v>76.666666666666671</v>
      </c>
      <c r="D252">
        <v>3</v>
      </c>
      <c r="E252" t="s">
        <v>10062</v>
      </c>
      <c r="F252">
        <v>265</v>
      </c>
      <c r="G252">
        <v>35</v>
      </c>
      <c r="H252" t="s">
        <v>47</v>
      </c>
      <c r="I252" t="s">
        <v>5885</v>
      </c>
      <c r="J252" t="s">
        <v>10063</v>
      </c>
      <c r="K252" t="s">
        <v>1441</v>
      </c>
      <c r="L252" t="s">
        <v>1312</v>
      </c>
      <c r="M252" t="s">
        <v>10064</v>
      </c>
      <c r="N252" t="s">
        <v>23</v>
      </c>
      <c r="O252" t="s">
        <v>53</v>
      </c>
      <c r="P252" t="s">
        <v>54</v>
      </c>
      <c r="Q252" t="s">
        <v>55</v>
      </c>
      <c r="R252" t="s">
        <v>24</v>
      </c>
      <c r="S252" t="s">
        <v>23</v>
      </c>
      <c r="T252" t="s">
        <v>10065</v>
      </c>
    </row>
    <row r="253" spans="1:20" x14ac:dyDescent="0.25">
      <c r="A253" t="s">
        <v>186</v>
      </c>
      <c r="B253" t="s">
        <v>187</v>
      </c>
      <c r="C253">
        <v>65</v>
      </c>
      <c r="D253">
        <v>2</v>
      </c>
      <c r="E253" t="s">
        <v>10066</v>
      </c>
      <c r="F253">
        <v>230</v>
      </c>
      <c r="G253">
        <v>30</v>
      </c>
      <c r="H253" t="s">
        <v>47</v>
      </c>
      <c r="I253" t="s">
        <v>10067</v>
      </c>
      <c r="J253" t="s">
        <v>10068</v>
      </c>
      <c r="K253" t="s">
        <v>10069</v>
      </c>
      <c r="L253" t="s">
        <v>10070</v>
      </c>
      <c r="M253" t="s">
        <v>10071</v>
      </c>
      <c r="N253" t="s">
        <v>7879</v>
      </c>
      <c r="O253" t="s">
        <v>1189</v>
      </c>
      <c r="P253" t="s">
        <v>1190</v>
      </c>
      <c r="Q253" t="s">
        <v>1191</v>
      </c>
      <c r="R253" t="s">
        <v>24</v>
      </c>
      <c r="S253" t="s">
        <v>23</v>
      </c>
      <c r="T253" t="s">
        <v>10072</v>
      </c>
    </row>
    <row r="254" spans="1:20" x14ac:dyDescent="0.25">
      <c r="A254" t="s">
        <v>46</v>
      </c>
      <c r="B254" t="s">
        <v>56</v>
      </c>
      <c r="C254">
        <v>100</v>
      </c>
      <c r="D254">
        <v>2</v>
      </c>
      <c r="E254" t="s">
        <v>10066</v>
      </c>
      <c r="F254">
        <v>230</v>
      </c>
      <c r="G254">
        <v>30</v>
      </c>
      <c r="H254" t="s">
        <v>47</v>
      </c>
      <c r="I254" t="s">
        <v>10067</v>
      </c>
      <c r="J254" t="s">
        <v>10068</v>
      </c>
      <c r="K254" t="s">
        <v>10069</v>
      </c>
      <c r="L254" t="s">
        <v>10070</v>
      </c>
      <c r="M254" t="s">
        <v>10071</v>
      </c>
      <c r="N254" t="s">
        <v>7879</v>
      </c>
      <c r="O254" t="s">
        <v>1189</v>
      </c>
      <c r="P254" t="s">
        <v>1190</v>
      </c>
      <c r="Q254" t="s">
        <v>1191</v>
      </c>
      <c r="R254" t="s">
        <v>24</v>
      </c>
      <c r="S254" t="s">
        <v>23</v>
      </c>
      <c r="T254" t="s">
        <v>10072</v>
      </c>
    </row>
    <row r="255" spans="1:20" x14ac:dyDescent="0.25">
      <c r="A255" t="s">
        <v>46</v>
      </c>
      <c r="B255" t="s">
        <v>56</v>
      </c>
      <c r="C255">
        <v>76.666666666666671</v>
      </c>
      <c r="D255">
        <v>3</v>
      </c>
      <c r="E255" t="s">
        <v>10073</v>
      </c>
      <c r="F255">
        <v>256</v>
      </c>
      <c r="G255">
        <v>35</v>
      </c>
      <c r="H255" t="s">
        <v>47</v>
      </c>
      <c r="I255" t="s">
        <v>5885</v>
      </c>
      <c r="J255" t="s">
        <v>10063</v>
      </c>
      <c r="K255" t="s">
        <v>1441</v>
      </c>
      <c r="L255" t="s">
        <v>1312</v>
      </c>
      <c r="M255" t="s">
        <v>10074</v>
      </c>
      <c r="N255" t="s">
        <v>23</v>
      </c>
      <c r="O255" t="s">
        <v>53</v>
      </c>
      <c r="P255" t="s">
        <v>54</v>
      </c>
      <c r="Q255" t="s">
        <v>55</v>
      </c>
      <c r="R255" t="s">
        <v>24</v>
      </c>
      <c r="S255" t="s">
        <v>23</v>
      </c>
      <c r="T255" t="s">
        <v>10075</v>
      </c>
    </row>
    <row r="256" spans="1:20" x14ac:dyDescent="0.25">
      <c r="A256" t="s">
        <v>46</v>
      </c>
      <c r="B256" t="s">
        <v>56</v>
      </c>
      <c r="C256">
        <v>66.333333333333329</v>
      </c>
      <c r="D256">
        <v>3</v>
      </c>
      <c r="E256" t="s">
        <v>10076</v>
      </c>
      <c r="F256">
        <v>269</v>
      </c>
      <c r="G256">
        <v>29</v>
      </c>
      <c r="H256" t="s">
        <v>47</v>
      </c>
      <c r="I256" t="s">
        <v>1235</v>
      </c>
      <c r="J256" t="s">
        <v>7582</v>
      </c>
      <c r="K256" t="s">
        <v>1236</v>
      </c>
      <c r="L256" t="s">
        <v>5841</v>
      </c>
      <c r="M256" t="s">
        <v>10077</v>
      </c>
      <c r="N256" t="s">
        <v>23</v>
      </c>
      <c r="O256" t="s">
        <v>63</v>
      </c>
      <c r="P256" t="s">
        <v>54</v>
      </c>
      <c r="Q256" t="s">
        <v>55</v>
      </c>
      <c r="R256" t="s">
        <v>24</v>
      </c>
      <c r="S256" t="s">
        <v>23</v>
      </c>
      <c r="T256" t="s">
        <v>10078</v>
      </c>
    </row>
    <row r="257" spans="1:20" x14ac:dyDescent="0.25">
      <c r="A257" t="s">
        <v>115</v>
      </c>
      <c r="B257" t="s">
        <v>116</v>
      </c>
      <c r="C257">
        <v>45</v>
      </c>
      <c r="D257">
        <v>4</v>
      </c>
      <c r="E257" t="s">
        <v>10079</v>
      </c>
      <c r="F257">
        <v>168</v>
      </c>
      <c r="G257">
        <v>0</v>
      </c>
      <c r="H257" t="s">
        <v>1162</v>
      </c>
      <c r="I257" t="s">
        <v>10080</v>
      </c>
      <c r="J257" t="s">
        <v>1253</v>
      </c>
      <c r="K257" t="s">
        <v>23</v>
      </c>
      <c r="L257" t="s">
        <v>24</v>
      </c>
      <c r="M257" t="s">
        <v>10081</v>
      </c>
      <c r="N257" t="s">
        <v>23</v>
      </c>
      <c r="O257" t="s">
        <v>307</v>
      </c>
      <c r="P257" t="s">
        <v>26</v>
      </c>
      <c r="Q257" t="s">
        <v>27</v>
      </c>
      <c r="R257" t="s">
        <v>24</v>
      </c>
      <c r="S257" t="s">
        <v>23</v>
      </c>
      <c r="T257" t="s">
        <v>10081</v>
      </c>
    </row>
    <row r="258" spans="1:20" x14ac:dyDescent="0.25">
      <c r="A258" t="s">
        <v>46</v>
      </c>
      <c r="B258" t="s">
        <v>56</v>
      </c>
      <c r="C258">
        <v>66.333333333333329</v>
      </c>
      <c r="D258">
        <v>3</v>
      </c>
      <c r="E258" t="s">
        <v>10082</v>
      </c>
      <c r="F258">
        <v>340.8</v>
      </c>
      <c r="G258">
        <v>0</v>
      </c>
      <c r="H258" t="s">
        <v>684</v>
      </c>
      <c r="I258" t="s">
        <v>10083</v>
      </c>
      <c r="J258" t="s">
        <v>10084</v>
      </c>
      <c r="K258" t="s">
        <v>1331</v>
      </c>
      <c r="L258" t="s">
        <v>10085</v>
      </c>
      <c r="M258" t="s">
        <v>10086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23</v>
      </c>
      <c r="T258" t="s">
        <v>10086</v>
      </c>
    </row>
    <row r="259" spans="1:20" x14ac:dyDescent="0.25">
      <c r="A259" t="s">
        <v>46</v>
      </c>
      <c r="B259" t="s">
        <v>56</v>
      </c>
      <c r="C259">
        <v>66.333333333333329</v>
      </c>
      <c r="D259">
        <v>3</v>
      </c>
      <c r="E259" t="s">
        <v>10082</v>
      </c>
      <c r="F259">
        <v>340.8</v>
      </c>
      <c r="G259">
        <v>0</v>
      </c>
      <c r="H259" t="s">
        <v>684</v>
      </c>
      <c r="I259" t="s">
        <v>10083</v>
      </c>
      <c r="J259" t="s">
        <v>10084</v>
      </c>
      <c r="K259" t="s">
        <v>1331</v>
      </c>
      <c r="L259" t="s">
        <v>10085</v>
      </c>
      <c r="M259" t="s">
        <v>10086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23</v>
      </c>
      <c r="T259" t="s">
        <v>10086</v>
      </c>
    </row>
    <row r="260" spans="1:20" x14ac:dyDescent="0.25">
      <c r="A260" t="s">
        <v>46</v>
      </c>
      <c r="B260" t="s">
        <v>56</v>
      </c>
      <c r="C260">
        <v>66.333333333333329</v>
      </c>
      <c r="D260">
        <v>3</v>
      </c>
      <c r="E260" t="s">
        <v>10082</v>
      </c>
      <c r="F260">
        <v>340.8</v>
      </c>
      <c r="G260">
        <v>0</v>
      </c>
      <c r="H260" t="s">
        <v>684</v>
      </c>
      <c r="I260" t="s">
        <v>10083</v>
      </c>
      <c r="J260" t="s">
        <v>10084</v>
      </c>
      <c r="K260" t="s">
        <v>1331</v>
      </c>
      <c r="L260" t="s">
        <v>10085</v>
      </c>
      <c r="M260" t="s">
        <v>10086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23</v>
      </c>
      <c r="T260" t="s">
        <v>10086</v>
      </c>
    </row>
    <row r="261" spans="1:20" x14ac:dyDescent="0.25">
      <c r="A261" t="s">
        <v>110</v>
      </c>
      <c r="B261" t="s">
        <v>1205</v>
      </c>
      <c r="C261">
        <v>66.333333333333329</v>
      </c>
      <c r="D261">
        <v>3</v>
      </c>
      <c r="E261" t="s">
        <v>10087</v>
      </c>
      <c r="F261">
        <v>245</v>
      </c>
      <c r="G261">
        <v>0</v>
      </c>
      <c r="H261" t="s">
        <v>1162</v>
      </c>
      <c r="I261" t="s">
        <v>10088</v>
      </c>
      <c r="J261" t="s">
        <v>1208</v>
      </c>
      <c r="K261" t="s">
        <v>23</v>
      </c>
      <c r="L261" t="s">
        <v>24</v>
      </c>
      <c r="M261" t="s">
        <v>10089</v>
      </c>
      <c r="N261" t="s">
        <v>23</v>
      </c>
      <c r="O261" t="s">
        <v>32</v>
      </c>
      <c r="P261" t="s">
        <v>26</v>
      </c>
      <c r="Q261" t="s">
        <v>33</v>
      </c>
      <c r="R261" t="s">
        <v>24</v>
      </c>
      <c r="S261" t="s">
        <v>23</v>
      </c>
      <c r="T261" t="s">
        <v>10089</v>
      </c>
    </row>
    <row r="262" spans="1:20" x14ac:dyDescent="0.25">
      <c r="A262" t="s">
        <v>46</v>
      </c>
      <c r="B262" t="s">
        <v>56</v>
      </c>
      <c r="C262">
        <v>66.333333333333329</v>
      </c>
      <c r="D262">
        <v>3</v>
      </c>
      <c r="E262" t="s">
        <v>10090</v>
      </c>
      <c r="F262">
        <v>138.07</v>
      </c>
      <c r="G262">
        <v>7</v>
      </c>
      <c r="H262" t="s">
        <v>684</v>
      </c>
      <c r="I262" t="s">
        <v>5253</v>
      </c>
      <c r="J262" t="s">
        <v>5254</v>
      </c>
      <c r="K262" t="s">
        <v>2682</v>
      </c>
      <c r="L262" t="s">
        <v>5255</v>
      </c>
      <c r="M262" t="s">
        <v>10091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23</v>
      </c>
      <c r="T262" t="s">
        <v>10091</v>
      </c>
    </row>
    <row r="263" spans="1:20" x14ac:dyDescent="0.25">
      <c r="A263" t="s">
        <v>139</v>
      </c>
      <c r="B263" t="s">
        <v>112</v>
      </c>
      <c r="C263">
        <v>66</v>
      </c>
      <c r="D263">
        <v>1</v>
      </c>
      <c r="E263" t="s">
        <v>10092</v>
      </c>
      <c r="F263">
        <v>131.27000000000001</v>
      </c>
      <c r="G263">
        <v>7</v>
      </c>
      <c r="H263" t="s">
        <v>684</v>
      </c>
      <c r="I263" t="s">
        <v>10093</v>
      </c>
      <c r="J263" t="s">
        <v>10094</v>
      </c>
      <c r="K263" t="s">
        <v>1729</v>
      </c>
      <c r="L263" t="s">
        <v>10095</v>
      </c>
      <c r="M263" t="s">
        <v>10096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23</v>
      </c>
      <c r="T263" t="s">
        <v>10096</v>
      </c>
    </row>
    <row r="264" spans="1:20" x14ac:dyDescent="0.25">
      <c r="A264" t="s">
        <v>110</v>
      </c>
      <c r="B264" t="s">
        <v>1205</v>
      </c>
      <c r="C264">
        <v>66</v>
      </c>
      <c r="D264">
        <v>1</v>
      </c>
      <c r="E264" t="s">
        <v>10092</v>
      </c>
      <c r="F264">
        <v>131.27000000000001</v>
      </c>
      <c r="G264">
        <v>7</v>
      </c>
      <c r="H264" t="s">
        <v>684</v>
      </c>
      <c r="I264" t="s">
        <v>10093</v>
      </c>
      <c r="J264" t="s">
        <v>10094</v>
      </c>
      <c r="K264" t="s">
        <v>1729</v>
      </c>
      <c r="L264" t="s">
        <v>10095</v>
      </c>
      <c r="M264" t="s">
        <v>10096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23</v>
      </c>
      <c r="T264" t="s">
        <v>10096</v>
      </c>
    </row>
    <row r="265" spans="1:20" x14ac:dyDescent="0.25">
      <c r="A265" t="s">
        <v>46</v>
      </c>
      <c r="B265" t="s">
        <v>56</v>
      </c>
      <c r="C265">
        <v>67</v>
      </c>
      <c r="D265">
        <v>1</v>
      </c>
      <c r="E265" t="s">
        <v>10092</v>
      </c>
      <c r="F265">
        <v>131.27000000000001</v>
      </c>
      <c r="G265">
        <v>7</v>
      </c>
      <c r="H265" t="s">
        <v>684</v>
      </c>
      <c r="I265" t="s">
        <v>10093</v>
      </c>
      <c r="J265" t="s">
        <v>10094</v>
      </c>
      <c r="K265" t="s">
        <v>1729</v>
      </c>
      <c r="L265" t="s">
        <v>10095</v>
      </c>
      <c r="M265" t="s">
        <v>10096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23</v>
      </c>
      <c r="T265" t="s">
        <v>10096</v>
      </c>
    </row>
    <row r="266" spans="1:20" x14ac:dyDescent="0.25">
      <c r="A266" t="s">
        <v>139</v>
      </c>
      <c r="B266" t="s">
        <v>112</v>
      </c>
      <c r="C266">
        <v>66</v>
      </c>
      <c r="D266">
        <v>1</v>
      </c>
      <c r="E266" t="s">
        <v>10097</v>
      </c>
      <c r="F266">
        <v>131.27000000000001</v>
      </c>
      <c r="G266">
        <v>7</v>
      </c>
      <c r="H266" t="s">
        <v>684</v>
      </c>
      <c r="I266" t="s">
        <v>10098</v>
      </c>
      <c r="J266" t="s">
        <v>10099</v>
      </c>
      <c r="K266" t="s">
        <v>10100</v>
      </c>
      <c r="L266" t="s">
        <v>10101</v>
      </c>
      <c r="M266" t="s">
        <v>10102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23</v>
      </c>
      <c r="T266" t="s">
        <v>10103</v>
      </c>
    </row>
    <row r="267" spans="1:20" x14ac:dyDescent="0.25">
      <c r="A267" t="s">
        <v>110</v>
      </c>
      <c r="B267" t="s">
        <v>1205</v>
      </c>
      <c r="C267">
        <v>66</v>
      </c>
      <c r="D267">
        <v>1</v>
      </c>
      <c r="E267" t="s">
        <v>10097</v>
      </c>
      <c r="F267">
        <v>131.27000000000001</v>
      </c>
      <c r="G267">
        <v>7</v>
      </c>
      <c r="H267" t="s">
        <v>684</v>
      </c>
      <c r="I267" t="s">
        <v>10098</v>
      </c>
      <c r="J267" t="s">
        <v>10099</v>
      </c>
      <c r="K267" t="s">
        <v>10100</v>
      </c>
      <c r="L267" t="s">
        <v>10101</v>
      </c>
      <c r="M267" t="s">
        <v>10102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23</v>
      </c>
      <c r="T267" t="s">
        <v>10103</v>
      </c>
    </row>
    <row r="268" spans="1:20" x14ac:dyDescent="0.25">
      <c r="A268" t="s">
        <v>46</v>
      </c>
      <c r="B268" t="s">
        <v>56</v>
      </c>
      <c r="C268">
        <v>67</v>
      </c>
      <c r="D268">
        <v>1</v>
      </c>
      <c r="E268" t="s">
        <v>10097</v>
      </c>
      <c r="F268">
        <v>131.27000000000001</v>
      </c>
      <c r="G268">
        <v>7</v>
      </c>
      <c r="H268" t="s">
        <v>684</v>
      </c>
      <c r="I268" t="s">
        <v>10098</v>
      </c>
      <c r="J268" t="s">
        <v>10099</v>
      </c>
      <c r="K268" t="s">
        <v>10100</v>
      </c>
      <c r="L268" t="s">
        <v>10101</v>
      </c>
      <c r="M268" t="s">
        <v>10102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23</v>
      </c>
      <c r="T268" t="s">
        <v>10103</v>
      </c>
    </row>
    <row r="269" spans="1:20" x14ac:dyDescent="0.25">
      <c r="A269" t="s">
        <v>186</v>
      </c>
      <c r="B269" t="s">
        <v>187</v>
      </c>
      <c r="C269">
        <v>65</v>
      </c>
      <c r="D269">
        <v>1</v>
      </c>
      <c r="E269" t="s">
        <v>10104</v>
      </c>
      <c r="F269">
        <v>130</v>
      </c>
      <c r="G269">
        <v>30</v>
      </c>
      <c r="H269" t="s">
        <v>47</v>
      </c>
      <c r="I269" t="s">
        <v>10105</v>
      </c>
      <c r="J269" t="s">
        <v>10106</v>
      </c>
      <c r="K269" t="s">
        <v>2023</v>
      </c>
      <c r="L269" t="s">
        <v>10107</v>
      </c>
      <c r="M269" t="s">
        <v>10108</v>
      </c>
      <c r="N269" t="s">
        <v>1225</v>
      </c>
      <c r="O269" t="s">
        <v>1189</v>
      </c>
      <c r="P269" t="s">
        <v>1190</v>
      </c>
      <c r="Q269" t="s">
        <v>1191</v>
      </c>
      <c r="R269" t="s">
        <v>24</v>
      </c>
      <c r="S269" t="s">
        <v>23</v>
      </c>
      <c r="T269" t="s">
        <v>10109</v>
      </c>
    </row>
    <row r="270" spans="1:20" x14ac:dyDescent="0.25">
      <c r="A270" t="s">
        <v>46</v>
      </c>
      <c r="B270" t="s">
        <v>56</v>
      </c>
      <c r="C270">
        <v>100</v>
      </c>
      <c r="D270">
        <v>1</v>
      </c>
      <c r="E270" t="s">
        <v>10104</v>
      </c>
      <c r="F270">
        <v>130</v>
      </c>
      <c r="G270">
        <v>30</v>
      </c>
      <c r="H270" t="s">
        <v>47</v>
      </c>
      <c r="I270" t="s">
        <v>10105</v>
      </c>
      <c r="J270" t="s">
        <v>10106</v>
      </c>
      <c r="K270" t="s">
        <v>2023</v>
      </c>
      <c r="L270" t="s">
        <v>10107</v>
      </c>
      <c r="M270" t="s">
        <v>10108</v>
      </c>
      <c r="N270" t="s">
        <v>1225</v>
      </c>
      <c r="O270" t="s">
        <v>1189</v>
      </c>
      <c r="P270" t="s">
        <v>1190</v>
      </c>
      <c r="Q270" t="s">
        <v>1191</v>
      </c>
      <c r="R270" t="s">
        <v>24</v>
      </c>
      <c r="S270" t="s">
        <v>23</v>
      </c>
      <c r="T270" t="s">
        <v>10109</v>
      </c>
    </row>
    <row r="271" spans="1:20" x14ac:dyDescent="0.25">
      <c r="A271" t="s">
        <v>46</v>
      </c>
      <c r="B271" t="s">
        <v>56</v>
      </c>
      <c r="C271">
        <v>66.333333333333329</v>
      </c>
      <c r="D271">
        <v>3</v>
      </c>
      <c r="E271" t="s">
        <v>10110</v>
      </c>
      <c r="F271">
        <v>138.07</v>
      </c>
      <c r="G271">
        <v>7</v>
      </c>
      <c r="H271" t="s">
        <v>684</v>
      </c>
      <c r="I271" t="s">
        <v>10111</v>
      </c>
      <c r="J271" t="s">
        <v>10112</v>
      </c>
      <c r="K271" t="s">
        <v>10113</v>
      </c>
      <c r="L271" t="s">
        <v>10114</v>
      </c>
      <c r="M271" t="s">
        <v>10115</v>
      </c>
      <c r="N271" t="s">
        <v>23</v>
      </c>
      <c r="O271" t="s">
        <v>48</v>
      </c>
      <c r="P271" t="s">
        <v>49</v>
      </c>
      <c r="Q271" t="s">
        <v>50</v>
      </c>
      <c r="R271" t="s">
        <v>24</v>
      </c>
      <c r="S271" t="s">
        <v>23</v>
      </c>
      <c r="T271" t="s">
        <v>10115</v>
      </c>
    </row>
    <row r="272" spans="1:20" x14ac:dyDescent="0.25">
      <c r="A272" t="s">
        <v>186</v>
      </c>
      <c r="B272" t="s">
        <v>187</v>
      </c>
      <c r="C272">
        <v>65</v>
      </c>
      <c r="D272">
        <v>1</v>
      </c>
      <c r="E272" t="s">
        <v>10116</v>
      </c>
      <c r="F272">
        <v>120</v>
      </c>
      <c r="G272">
        <v>20</v>
      </c>
      <c r="H272" t="s">
        <v>47</v>
      </c>
      <c r="I272" t="s">
        <v>7105</v>
      </c>
      <c r="J272" t="s">
        <v>7106</v>
      </c>
      <c r="K272" t="s">
        <v>1167</v>
      </c>
      <c r="L272" t="s">
        <v>7107</v>
      </c>
      <c r="M272" t="s">
        <v>10117</v>
      </c>
      <c r="N272" t="s">
        <v>1225</v>
      </c>
      <c r="O272" t="s">
        <v>1222</v>
      </c>
      <c r="P272" t="s">
        <v>1190</v>
      </c>
      <c r="Q272" t="s">
        <v>1191</v>
      </c>
      <c r="R272" t="s">
        <v>24</v>
      </c>
      <c r="S272" t="s">
        <v>23</v>
      </c>
      <c r="T272" t="s">
        <v>10118</v>
      </c>
    </row>
    <row r="273" spans="1:20" x14ac:dyDescent="0.25">
      <c r="A273" t="s">
        <v>46</v>
      </c>
      <c r="B273" t="s">
        <v>56</v>
      </c>
      <c r="C273">
        <v>100</v>
      </c>
      <c r="D273">
        <v>1</v>
      </c>
      <c r="E273" t="s">
        <v>10116</v>
      </c>
      <c r="F273">
        <v>120</v>
      </c>
      <c r="G273">
        <v>20</v>
      </c>
      <c r="H273" t="s">
        <v>47</v>
      </c>
      <c r="I273" t="s">
        <v>7105</v>
      </c>
      <c r="J273" t="s">
        <v>7106</v>
      </c>
      <c r="K273" t="s">
        <v>1167</v>
      </c>
      <c r="L273" t="s">
        <v>7107</v>
      </c>
      <c r="M273" t="s">
        <v>10117</v>
      </c>
      <c r="N273" t="s">
        <v>1225</v>
      </c>
      <c r="O273" t="s">
        <v>1222</v>
      </c>
      <c r="P273" t="s">
        <v>1190</v>
      </c>
      <c r="Q273" t="s">
        <v>1191</v>
      </c>
      <c r="R273" t="s">
        <v>24</v>
      </c>
      <c r="S273" t="s">
        <v>23</v>
      </c>
      <c r="T273" t="s">
        <v>10118</v>
      </c>
    </row>
    <row r="274" spans="1:20" x14ac:dyDescent="0.25">
      <c r="A274" t="s">
        <v>30</v>
      </c>
      <c r="B274" t="s">
        <v>31</v>
      </c>
      <c r="C274">
        <v>50</v>
      </c>
      <c r="D274">
        <v>1</v>
      </c>
      <c r="E274" t="s">
        <v>10119</v>
      </c>
      <c r="F274">
        <v>120</v>
      </c>
      <c r="G274">
        <v>20</v>
      </c>
      <c r="H274" t="s">
        <v>47</v>
      </c>
      <c r="I274" t="s">
        <v>10120</v>
      </c>
      <c r="J274" t="s">
        <v>10121</v>
      </c>
      <c r="K274" t="s">
        <v>1194</v>
      </c>
      <c r="L274" t="s">
        <v>10122</v>
      </c>
      <c r="M274" t="s">
        <v>10123</v>
      </c>
      <c r="N274" t="s">
        <v>1225</v>
      </c>
      <c r="O274" t="s">
        <v>1222</v>
      </c>
      <c r="P274" t="s">
        <v>1190</v>
      </c>
      <c r="Q274" t="s">
        <v>1191</v>
      </c>
      <c r="R274" t="s">
        <v>24</v>
      </c>
      <c r="S274" t="s">
        <v>23</v>
      </c>
      <c r="T274" t="s">
        <v>10124</v>
      </c>
    </row>
    <row r="275" spans="1:20" x14ac:dyDescent="0.25">
      <c r="A275" t="s">
        <v>139</v>
      </c>
      <c r="B275" t="s">
        <v>112</v>
      </c>
      <c r="C275">
        <v>100</v>
      </c>
      <c r="D275">
        <v>1</v>
      </c>
      <c r="E275" t="s">
        <v>10119</v>
      </c>
      <c r="F275">
        <v>120</v>
      </c>
      <c r="G275">
        <v>20</v>
      </c>
      <c r="H275" t="s">
        <v>47</v>
      </c>
      <c r="I275" t="s">
        <v>10120</v>
      </c>
      <c r="J275" t="s">
        <v>10121</v>
      </c>
      <c r="K275" t="s">
        <v>1194</v>
      </c>
      <c r="L275" t="s">
        <v>10122</v>
      </c>
      <c r="M275" t="s">
        <v>10123</v>
      </c>
      <c r="N275" t="s">
        <v>1225</v>
      </c>
      <c r="O275" t="s">
        <v>1222</v>
      </c>
      <c r="P275" t="s">
        <v>1190</v>
      </c>
      <c r="Q275" t="s">
        <v>1191</v>
      </c>
      <c r="R275" t="s">
        <v>24</v>
      </c>
      <c r="S275" t="s">
        <v>23</v>
      </c>
      <c r="T275" t="s">
        <v>10124</v>
      </c>
    </row>
    <row r="276" spans="1:20" x14ac:dyDescent="0.25">
      <c r="A276" t="s">
        <v>30</v>
      </c>
      <c r="B276" t="s">
        <v>31</v>
      </c>
      <c r="C276">
        <v>50</v>
      </c>
      <c r="D276">
        <v>1</v>
      </c>
      <c r="E276" t="s">
        <v>10125</v>
      </c>
      <c r="F276">
        <v>120</v>
      </c>
      <c r="G276">
        <v>20</v>
      </c>
      <c r="H276" t="s">
        <v>47</v>
      </c>
      <c r="I276" t="s">
        <v>10126</v>
      </c>
      <c r="J276" t="s">
        <v>10127</v>
      </c>
      <c r="K276" t="s">
        <v>1224</v>
      </c>
      <c r="L276" t="s">
        <v>10128</v>
      </c>
      <c r="M276" t="s">
        <v>10123</v>
      </c>
      <c r="N276" t="s">
        <v>1225</v>
      </c>
      <c r="O276" t="s">
        <v>1222</v>
      </c>
      <c r="P276" t="s">
        <v>1190</v>
      </c>
      <c r="Q276" t="s">
        <v>1191</v>
      </c>
      <c r="R276" t="s">
        <v>24</v>
      </c>
      <c r="S276" t="s">
        <v>23</v>
      </c>
      <c r="T276" t="s">
        <v>10129</v>
      </c>
    </row>
    <row r="277" spans="1:20" x14ac:dyDescent="0.25">
      <c r="A277" t="s">
        <v>139</v>
      </c>
      <c r="B277" t="s">
        <v>112</v>
      </c>
      <c r="C277">
        <v>100</v>
      </c>
      <c r="D277">
        <v>1</v>
      </c>
      <c r="E277" t="s">
        <v>10125</v>
      </c>
      <c r="F277">
        <v>120</v>
      </c>
      <c r="G277">
        <v>20</v>
      </c>
      <c r="H277" t="s">
        <v>47</v>
      </c>
      <c r="I277" t="s">
        <v>10126</v>
      </c>
      <c r="J277" t="s">
        <v>10127</v>
      </c>
      <c r="K277" t="s">
        <v>1224</v>
      </c>
      <c r="L277" t="s">
        <v>10128</v>
      </c>
      <c r="M277" t="s">
        <v>10123</v>
      </c>
      <c r="N277" t="s">
        <v>1225</v>
      </c>
      <c r="O277" t="s">
        <v>1222</v>
      </c>
      <c r="P277" t="s">
        <v>1190</v>
      </c>
      <c r="Q277" t="s">
        <v>1191</v>
      </c>
      <c r="R277" t="s">
        <v>24</v>
      </c>
      <c r="S277" t="s">
        <v>23</v>
      </c>
      <c r="T277" t="s">
        <v>10129</v>
      </c>
    </row>
    <row r="278" spans="1:20" x14ac:dyDescent="0.25">
      <c r="A278" t="s">
        <v>30</v>
      </c>
      <c r="B278" t="s">
        <v>31</v>
      </c>
      <c r="C278">
        <v>50</v>
      </c>
      <c r="D278">
        <v>2</v>
      </c>
      <c r="E278" t="s">
        <v>10130</v>
      </c>
      <c r="F278">
        <v>220</v>
      </c>
      <c r="G278">
        <v>20</v>
      </c>
      <c r="H278" t="s">
        <v>47</v>
      </c>
      <c r="I278" t="s">
        <v>6442</v>
      </c>
      <c r="J278" t="s">
        <v>6443</v>
      </c>
      <c r="K278" t="s">
        <v>1301</v>
      </c>
      <c r="L278" t="s">
        <v>6444</v>
      </c>
      <c r="M278" t="s">
        <v>10131</v>
      </c>
      <c r="N278" t="s">
        <v>1225</v>
      </c>
      <c r="O278" t="s">
        <v>1222</v>
      </c>
      <c r="P278" t="s">
        <v>1190</v>
      </c>
      <c r="Q278" t="s">
        <v>1191</v>
      </c>
      <c r="R278" t="s">
        <v>24</v>
      </c>
      <c r="S278" t="s">
        <v>23</v>
      </c>
      <c r="T278" t="s">
        <v>10132</v>
      </c>
    </row>
    <row r="279" spans="1:20" x14ac:dyDescent="0.25">
      <c r="A279" t="s">
        <v>850</v>
      </c>
      <c r="B279" t="s">
        <v>851</v>
      </c>
      <c r="C279">
        <v>100</v>
      </c>
      <c r="D279">
        <v>1</v>
      </c>
      <c r="E279" t="s">
        <v>10130</v>
      </c>
      <c r="F279">
        <v>220</v>
      </c>
      <c r="G279">
        <v>20</v>
      </c>
      <c r="H279" t="s">
        <v>47</v>
      </c>
      <c r="I279" t="s">
        <v>6442</v>
      </c>
      <c r="J279" t="s">
        <v>6443</v>
      </c>
      <c r="K279" t="s">
        <v>1301</v>
      </c>
      <c r="L279" t="s">
        <v>6444</v>
      </c>
      <c r="M279" t="s">
        <v>10131</v>
      </c>
      <c r="N279" t="s">
        <v>1225</v>
      </c>
      <c r="O279" t="s">
        <v>1222</v>
      </c>
      <c r="P279" t="s">
        <v>1190</v>
      </c>
      <c r="Q279" t="s">
        <v>1191</v>
      </c>
      <c r="R279" t="s">
        <v>24</v>
      </c>
      <c r="S279" t="s">
        <v>23</v>
      </c>
      <c r="T279" t="s">
        <v>10132</v>
      </c>
    </row>
    <row r="280" spans="1:20" x14ac:dyDescent="0.25">
      <c r="A280" t="s">
        <v>3771</v>
      </c>
      <c r="B280" t="s">
        <v>3772</v>
      </c>
      <c r="C280">
        <v>100</v>
      </c>
      <c r="D280">
        <v>1</v>
      </c>
      <c r="E280" t="s">
        <v>10130</v>
      </c>
      <c r="F280">
        <v>220</v>
      </c>
      <c r="G280">
        <v>20</v>
      </c>
      <c r="H280" t="s">
        <v>47</v>
      </c>
      <c r="I280" t="s">
        <v>6442</v>
      </c>
      <c r="J280" t="s">
        <v>6443</v>
      </c>
      <c r="K280" t="s">
        <v>1301</v>
      </c>
      <c r="L280" t="s">
        <v>6444</v>
      </c>
      <c r="M280" t="s">
        <v>10131</v>
      </c>
      <c r="N280" t="s">
        <v>1225</v>
      </c>
      <c r="O280" t="s">
        <v>1222</v>
      </c>
      <c r="P280" t="s">
        <v>1190</v>
      </c>
      <c r="Q280" t="s">
        <v>1191</v>
      </c>
      <c r="R280" t="s">
        <v>24</v>
      </c>
      <c r="S280" t="s">
        <v>23</v>
      </c>
      <c r="T280" t="s">
        <v>10132</v>
      </c>
    </row>
    <row r="281" spans="1:20" x14ac:dyDescent="0.25">
      <c r="A281" t="s">
        <v>854</v>
      </c>
      <c r="B281" t="s">
        <v>855</v>
      </c>
      <c r="C281">
        <v>90</v>
      </c>
      <c r="D281">
        <v>1</v>
      </c>
      <c r="E281" t="s">
        <v>10133</v>
      </c>
      <c r="F281">
        <v>131</v>
      </c>
      <c r="G281">
        <v>41</v>
      </c>
      <c r="H281" t="s">
        <v>47</v>
      </c>
      <c r="I281" t="s">
        <v>10134</v>
      </c>
      <c r="J281" t="s">
        <v>10135</v>
      </c>
      <c r="K281" t="s">
        <v>10136</v>
      </c>
      <c r="L281" t="s">
        <v>1293</v>
      </c>
      <c r="M281" t="s">
        <v>10137</v>
      </c>
      <c r="N281" t="s">
        <v>23</v>
      </c>
      <c r="O281" t="s">
        <v>53</v>
      </c>
      <c r="P281" t="s">
        <v>54</v>
      </c>
      <c r="Q281" t="s">
        <v>55</v>
      </c>
      <c r="R281" t="s">
        <v>24</v>
      </c>
      <c r="S281" t="s">
        <v>23</v>
      </c>
      <c r="T281" t="s">
        <v>10137</v>
      </c>
    </row>
    <row r="282" spans="1:20" x14ac:dyDescent="0.25">
      <c r="A282" t="s">
        <v>115</v>
      </c>
      <c r="B282" t="s">
        <v>116</v>
      </c>
      <c r="C282">
        <v>35</v>
      </c>
      <c r="D282">
        <v>8</v>
      </c>
      <c r="E282" t="s">
        <v>10138</v>
      </c>
      <c r="F282">
        <v>311.14</v>
      </c>
      <c r="G282">
        <v>0</v>
      </c>
      <c r="H282" t="s">
        <v>1247</v>
      </c>
      <c r="I282" t="s">
        <v>6475</v>
      </c>
      <c r="J282" t="s">
        <v>6476</v>
      </c>
      <c r="K282" t="s">
        <v>6477</v>
      </c>
      <c r="L282" t="s">
        <v>6478</v>
      </c>
      <c r="M282" t="s">
        <v>10139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23</v>
      </c>
      <c r="T282" t="s">
        <v>10139</v>
      </c>
    </row>
    <row r="283" spans="1:20" x14ac:dyDescent="0.25">
      <c r="A283" t="s">
        <v>115</v>
      </c>
      <c r="B283" t="s">
        <v>116</v>
      </c>
      <c r="C283">
        <v>35</v>
      </c>
      <c r="D283">
        <v>8</v>
      </c>
      <c r="E283" t="s">
        <v>10138</v>
      </c>
      <c r="F283">
        <v>311.14</v>
      </c>
      <c r="G283">
        <v>0</v>
      </c>
      <c r="H283" t="s">
        <v>1247</v>
      </c>
      <c r="I283" t="s">
        <v>6475</v>
      </c>
      <c r="J283" t="s">
        <v>6476</v>
      </c>
      <c r="K283" t="s">
        <v>6477</v>
      </c>
      <c r="L283" t="s">
        <v>6478</v>
      </c>
      <c r="M283" t="s">
        <v>10139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23</v>
      </c>
      <c r="T283" t="s">
        <v>10139</v>
      </c>
    </row>
    <row r="284" spans="1:20" x14ac:dyDescent="0.25">
      <c r="A284" t="s">
        <v>46</v>
      </c>
      <c r="B284" t="s">
        <v>56</v>
      </c>
      <c r="C284">
        <v>60</v>
      </c>
      <c r="D284">
        <v>3</v>
      </c>
      <c r="E284" t="s">
        <v>10140</v>
      </c>
      <c r="F284">
        <v>360</v>
      </c>
      <c r="G284">
        <v>0</v>
      </c>
      <c r="H284" t="s">
        <v>1162</v>
      </c>
      <c r="I284" t="s">
        <v>6525</v>
      </c>
      <c r="J284" t="s">
        <v>331</v>
      </c>
      <c r="K284" t="s">
        <v>23</v>
      </c>
      <c r="L284" t="s">
        <v>24</v>
      </c>
      <c r="M284" t="s">
        <v>10141</v>
      </c>
      <c r="N284" t="s">
        <v>23</v>
      </c>
      <c r="O284" t="s">
        <v>32</v>
      </c>
      <c r="P284" t="s">
        <v>26</v>
      </c>
      <c r="Q284" t="s">
        <v>33</v>
      </c>
      <c r="R284" t="s">
        <v>24</v>
      </c>
      <c r="S284" t="s">
        <v>23</v>
      </c>
      <c r="T284" t="s">
        <v>10142</v>
      </c>
    </row>
    <row r="285" spans="1:20" x14ac:dyDescent="0.25">
      <c r="A285" t="s">
        <v>3691</v>
      </c>
      <c r="B285" t="s">
        <v>3692</v>
      </c>
      <c r="C285">
        <v>60</v>
      </c>
      <c r="D285">
        <v>3</v>
      </c>
      <c r="E285" t="s">
        <v>10140</v>
      </c>
      <c r="F285">
        <v>360</v>
      </c>
      <c r="G285">
        <v>0</v>
      </c>
      <c r="H285" t="s">
        <v>1162</v>
      </c>
      <c r="I285" t="s">
        <v>6525</v>
      </c>
      <c r="J285" t="s">
        <v>331</v>
      </c>
      <c r="K285" t="s">
        <v>23</v>
      </c>
      <c r="L285" t="s">
        <v>24</v>
      </c>
      <c r="M285" t="s">
        <v>10141</v>
      </c>
      <c r="N285" t="s">
        <v>23</v>
      </c>
      <c r="O285" t="s">
        <v>32</v>
      </c>
      <c r="P285" t="s">
        <v>26</v>
      </c>
      <c r="Q285" t="s">
        <v>33</v>
      </c>
      <c r="R285" t="s">
        <v>24</v>
      </c>
      <c r="S285" t="s">
        <v>23</v>
      </c>
      <c r="T285" t="s">
        <v>10142</v>
      </c>
    </row>
    <row r="286" spans="1:20" x14ac:dyDescent="0.25">
      <c r="A286" t="s">
        <v>852</v>
      </c>
      <c r="B286" t="s">
        <v>853</v>
      </c>
      <c r="C286">
        <v>100</v>
      </c>
      <c r="D286">
        <v>1</v>
      </c>
      <c r="E286" t="s">
        <v>10143</v>
      </c>
      <c r="F286">
        <v>225</v>
      </c>
      <c r="G286">
        <v>30</v>
      </c>
      <c r="H286" t="s">
        <v>47</v>
      </c>
      <c r="I286" t="s">
        <v>10144</v>
      </c>
      <c r="J286" t="s">
        <v>10145</v>
      </c>
      <c r="K286" t="s">
        <v>1330</v>
      </c>
      <c r="L286" t="s">
        <v>10146</v>
      </c>
      <c r="M286" t="s">
        <v>10147</v>
      </c>
      <c r="N286" t="s">
        <v>1225</v>
      </c>
      <c r="O286" t="s">
        <v>1189</v>
      </c>
      <c r="P286" t="s">
        <v>1190</v>
      </c>
      <c r="Q286" t="s">
        <v>1191</v>
      </c>
      <c r="R286" t="s">
        <v>24</v>
      </c>
      <c r="S286" t="s">
        <v>23</v>
      </c>
      <c r="T286" t="s">
        <v>10147</v>
      </c>
    </row>
    <row r="287" spans="1:20" x14ac:dyDescent="0.25">
      <c r="A287" t="s">
        <v>3771</v>
      </c>
      <c r="B287" t="s">
        <v>3772</v>
      </c>
      <c r="C287">
        <v>100</v>
      </c>
      <c r="D287">
        <v>1</v>
      </c>
      <c r="E287" t="s">
        <v>10143</v>
      </c>
      <c r="F287">
        <v>225</v>
      </c>
      <c r="G287">
        <v>30</v>
      </c>
      <c r="H287" t="s">
        <v>47</v>
      </c>
      <c r="I287" t="s">
        <v>10144</v>
      </c>
      <c r="J287" t="s">
        <v>10145</v>
      </c>
      <c r="K287" t="s">
        <v>1330</v>
      </c>
      <c r="L287" t="s">
        <v>10146</v>
      </c>
      <c r="M287" t="s">
        <v>10147</v>
      </c>
      <c r="N287" t="s">
        <v>1225</v>
      </c>
      <c r="O287" t="s">
        <v>1189</v>
      </c>
      <c r="P287" t="s">
        <v>1190</v>
      </c>
      <c r="Q287" t="s">
        <v>1191</v>
      </c>
      <c r="R287" t="s">
        <v>24</v>
      </c>
      <c r="S287" t="s">
        <v>23</v>
      </c>
      <c r="T287" t="s">
        <v>10147</v>
      </c>
    </row>
    <row r="288" spans="1:20" x14ac:dyDescent="0.25">
      <c r="A288" t="s">
        <v>854</v>
      </c>
      <c r="B288" t="s">
        <v>855</v>
      </c>
      <c r="C288">
        <v>100</v>
      </c>
      <c r="D288">
        <v>1</v>
      </c>
      <c r="E288" t="s">
        <v>10143</v>
      </c>
      <c r="F288">
        <v>225</v>
      </c>
      <c r="G288">
        <v>30</v>
      </c>
      <c r="H288" t="s">
        <v>47</v>
      </c>
      <c r="I288" t="s">
        <v>10144</v>
      </c>
      <c r="J288" t="s">
        <v>10145</v>
      </c>
      <c r="K288" t="s">
        <v>1330</v>
      </c>
      <c r="L288" t="s">
        <v>10146</v>
      </c>
      <c r="M288" t="s">
        <v>10147</v>
      </c>
      <c r="N288" t="s">
        <v>1225</v>
      </c>
      <c r="O288" t="s">
        <v>1189</v>
      </c>
      <c r="P288" t="s">
        <v>1190</v>
      </c>
      <c r="Q288" t="s">
        <v>1191</v>
      </c>
      <c r="R288" t="s">
        <v>24</v>
      </c>
      <c r="S288" t="s">
        <v>23</v>
      </c>
      <c r="T288" t="s">
        <v>10147</v>
      </c>
    </row>
    <row r="289" spans="1:20" x14ac:dyDescent="0.25">
      <c r="A289" t="s">
        <v>30</v>
      </c>
      <c r="B289" t="s">
        <v>31</v>
      </c>
      <c r="C289">
        <v>50</v>
      </c>
      <c r="D289">
        <v>1</v>
      </c>
      <c r="E289" t="s">
        <v>10148</v>
      </c>
      <c r="F289">
        <v>130</v>
      </c>
      <c r="G289">
        <v>30</v>
      </c>
      <c r="H289" t="s">
        <v>47</v>
      </c>
      <c r="I289" t="s">
        <v>10149</v>
      </c>
      <c r="J289" t="s">
        <v>10150</v>
      </c>
      <c r="K289" t="s">
        <v>1298</v>
      </c>
      <c r="L289" t="s">
        <v>10151</v>
      </c>
      <c r="M289" t="s">
        <v>10152</v>
      </c>
      <c r="N289" t="s">
        <v>1225</v>
      </c>
      <c r="O289" t="s">
        <v>1189</v>
      </c>
      <c r="P289" t="s">
        <v>1190</v>
      </c>
      <c r="Q289" t="s">
        <v>1191</v>
      </c>
      <c r="R289" t="s">
        <v>24</v>
      </c>
      <c r="S289" t="s">
        <v>23</v>
      </c>
      <c r="T289" t="s">
        <v>10153</v>
      </c>
    </row>
    <row r="290" spans="1:20" x14ac:dyDescent="0.25">
      <c r="A290" t="s">
        <v>139</v>
      </c>
      <c r="B290" t="s">
        <v>112</v>
      </c>
      <c r="C290">
        <v>100</v>
      </c>
      <c r="D290">
        <v>1</v>
      </c>
      <c r="E290" t="s">
        <v>10148</v>
      </c>
      <c r="F290">
        <v>130</v>
      </c>
      <c r="G290">
        <v>30</v>
      </c>
      <c r="H290" t="s">
        <v>47</v>
      </c>
      <c r="I290" t="s">
        <v>10149</v>
      </c>
      <c r="J290" t="s">
        <v>10150</v>
      </c>
      <c r="K290" t="s">
        <v>1298</v>
      </c>
      <c r="L290" t="s">
        <v>10151</v>
      </c>
      <c r="M290" t="s">
        <v>10152</v>
      </c>
      <c r="N290" t="s">
        <v>1225</v>
      </c>
      <c r="O290" t="s">
        <v>1189</v>
      </c>
      <c r="P290" t="s">
        <v>1190</v>
      </c>
      <c r="Q290" t="s">
        <v>1191</v>
      </c>
      <c r="R290" t="s">
        <v>24</v>
      </c>
      <c r="S290" t="s">
        <v>23</v>
      </c>
      <c r="T290" t="s">
        <v>10153</v>
      </c>
    </row>
    <row r="291" spans="1:20" x14ac:dyDescent="0.25">
      <c r="A291" t="s">
        <v>115</v>
      </c>
      <c r="B291" t="s">
        <v>116</v>
      </c>
      <c r="C291">
        <v>27.5</v>
      </c>
      <c r="D291">
        <v>4</v>
      </c>
      <c r="E291" t="s">
        <v>10154</v>
      </c>
      <c r="F291">
        <v>129.91</v>
      </c>
      <c r="G291">
        <v>7</v>
      </c>
      <c r="H291" t="s">
        <v>1247</v>
      </c>
      <c r="I291" t="s">
        <v>10155</v>
      </c>
      <c r="J291" t="s">
        <v>10156</v>
      </c>
      <c r="K291" t="s">
        <v>10157</v>
      </c>
      <c r="L291" t="s">
        <v>10158</v>
      </c>
      <c r="M291" t="s">
        <v>10159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23</v>
      </c>
      <c r="T291" t="s">
        <v>10159</v>
      </c>
    </row>
    <row r="292" spans="1:20" x14ac:dyDescent="0.25">
      <c r="A292" t="s">
        <v>46</v>
      </c>
      <c r="B292" t="s">
        <v>56</v>
      </c>
      <c r="C292">
        <v>60</v>
      </c>
      <c r="D292">
        <v>1</v>
      </c>
      <c r="E292" t="s">
        <v>10160</v>
      </c>
      <c r="F292">
        <v>126</v>
      </c>
      <c r="G292">
        <v>6</v>
      </c>
      <c r="H292" t="s">
        <v>1162</v>
      </c>
      <c r="I292" t="s">
        <v>10161</v>
      </c>
      <c r="J292" t="s">
        <v>1195</v>
      </c>
      <c r="K292" t="s">
        <v>23</v>
      </c>
      <c r="L292" t="s">
        <v>24</v>
      </c>
      <c r="M292" t="s">
        <v>10162</v>
      </c>
      <c r="N292" t="s">
        <v>23</v>
      </c>
      <c r="O292" t="s">
        <v>307</v>
      </c>
      <c r="P292" t="s">
        <v>26</v>
      </c>
      <c r="Q292" t="s">
        <v>27</v>
      </c>
      <c r="R292" t="s">
        <v>24</v>
      </c>
      <c r="S292" t="s">
        <v>23</v>
      </c>
      <c r="T292" t="s">
        <v>10162</v>
      </c>
    </row>
    <row r="293" spans="1:20" x14ac:dyDescent="0.25">
      <c r="A293" t="s">
        <v>3691</v>
      </c>
      <c r="B293" t="s">
        <v>3692</v>
      </c>
      <c r="C293">
        <v>60</v>
      </c>
      <c r="D293">
        <v>1</v>
      </c>
      <c r="E293" t="s">
        <v>10160</v>
      </c>
      <c r="F293">
        <v>126</v>
      </c>
      <c r="G293">
        <v>6</v>
      </c>
      <c r="H293" t="s">
        <v>1162</v>
      </c>
      <c r="I293" t="s">
        <v>10161</v>
      </c>
      <c r="J293" t="s">
        <v>1195</v>
      </c>
      <c r="K293" t="s">
        <v>23</v>
      </c>
      <c r="L293" t="s">
        <v>24</v>
      </c>
      <c r="M293" t="s">
        <v>10162</v>
      </c>
      <c r="N293" t="s">
        <v>23</v>
      </c>
      <c r="O293" t="s">
        <v>307</v>
      </c>
      <c r="P293" t="s">
        <v>26</v>
      </c>
      <c r="Q293" t="s">
        <v>27</v>
      </c>
      <c r="R293" t="s">
        <v>24</v>
      </c>
      <c r="S293" t="s">
        <v>23</v>
      </c>
      <c r="T293" t="s">
        <v>10162</v>
      </c>
    </row>
    <row r="294" spans="1:20" x14ac:dyDescent="0.25">
      <c r="A294" t="s">
        <v>46</v>
      </c>
      <c r="B294" t="s">
        <v>56</v>
      </c>
      <c r="C294">
        <v>60</v>
      </c>
      <c r="D294">
        <v>3</v>
      </c>
      <c r="E294" t="s">
        <v>10163</v>
      </c>
      <c r="F294">
        <v>360</v>
      </c>
      <c r="G294">
        <v>0</v>
      </c>
      <c r="H294" t="s">
        <v>1162</v>
      </c>
      <c r="I294" t="s">
        <v>10164</v>
      </c>
      <c r="J294" t="s">
        <v>329</v>
      </c>
      <c r="K294" t="s">
        <v>23</v>
      </c>
      <c r="L294" t="s">
        <v>24</v>
      </c>
      <c r="M294" t="s">
        <v>10165</v>
      </c>
      <c r="N294" t="s">
        <v>23</v>
      </c>
      <c r="O294" t="s">
        <v>307</v>
      </c>
      <c r="P294" t="s">
        <v>26</v>
      </c>
      <c r="Q294" t="s">
        <v>27</v>
      </c>
      <c r="R294" t="s">
        <v>24</v>
      </c>
      <c r="S294" t="s">
        <v>23</v>
      </c>
      <c r="T294" t="s">
        <v>10165</v>
      </c>
    </row>
    <row r="295" spans="1:20" x14ac:dyDescent="0.25">
      <c r="A295" t="s">
        <v>3691</v>
      </c>
      <c r="B295" t="s">
        <v>3692</v>
      </c>
      <c r="C295">
        <v>60</v>
      </c>
      <c r="D295">
        <v>3</v>
      </c>
      <c r="E295" t="s">
        <v>10163</v>
      </c>
      <c r="F295">
        <v>360</v>
      </c>
      <c r="G295">
        <v>0</v>
      </c>
      <c r="H295" t="s">
        <v>1162</v>
      </c>
      <c r="I295" t="s">
        <v>10164</v>
      </c>
      <c r="J295" t="s">
        <v>329</v>
      </c>
      <c r="K295" t="s">
        <v>23</v>
      </c>
      <c r="L295" t="s">
        <v>24</v>
      </c>
      <c r="M295" t="s">
        <v>10165</v>
      </c>
      <c r="N295" t="s">
        <v>23</v>
      </c>
      <c r="O295" t="s">
        <v>307</v>
      </c>
      <c r="P295" t="s">
        <v>26</v>
      </c>
      <c r="Q295" t="s">
        <v>27</v>
      </c>
      <c r="R295" t="s">
        <v>24</v>
      </c>
      <c r="S295" t="s">
        <v>23</v>
      </c>
      <c r="T295" t="s">
        <v>10165</v>
      </c>
    </row>
    <row r="296" spans="1:20" x14ac:dyDescent="0.25">
      <c r="A296" t="s">
        <v>115</v>
      </c>
      <c r="B296" t="s">
        <v>116</v>
      </c>
      <c r="C296">
        <v>27.5</v>
      </c>
      <c r="D296">
        <v>4</v>
      </c>
      <c r="E296" t="s">
        <v>10166</v>
      </c>
      <c r="F296">
        <v>104.03</v>
      </c>
      <c r="G296">
        <v>7</v>
      </c>
      <c r="H296" t="s">
        <v>1247</v>
      </c>
      <c r="I296" t="s">
        <v>10167</v>
      </c>
      <c r="J296" t="s">
        <v>10168</v>
      </c>
      <c r="K296" t="s">
        <v>9666</v>
      </c>
      <c r="L296" t="s">
        <v>10169</v>
      </c>
      <c r="M296" t="s">
        <v>10170</v>
      </c>
      <c r="N296" t="s">
        <v>23</v>
      </c>
      <c r="O296" t="s">
        <v>48</v>
      </c>
      <c r="P296" t="s">
        <v>49</v>
      </c>
      <c r="Q296" t="s">
        <v>50</v>
      </c>
      <c r="R296" t="s">
        <v>24</v>
      </c>
      <c r="S296" t="s">
        <v>23</v>
      </c>
      <c r="T296" t="s">
        <v>10170</v>
      </c>
    </row>
    <row r="297" spans="1:20" x14ac:dyDescent="0.25">
      <c r="A297" t="s">
        <v>46</v>
      </c>
      <c r="B297" t="s">
        <v>56</v>
      </c>
      <c r="C297">
        <v>66.333333333333329</v>
      </c>
      <c r="D297">
        <v>3</v>
      </c>
      <c r="E297" t="s">
        <v>10171</v>
      </c>
      <c r="F297">
        <v>127.47</v>
      </c>
      <c r="G297">
        <v>0</v>
      </c>
      <c r="H297" t="s">
        <v>684</v>
      </c>
      <c r="I297" t="s">
        <v>10172</v>
      </c>
      <c r="J297" t="s">
        <v>10173</v>
      </c>
      <c r="K297" t="s">
        <v>10174</v>
      </c>
      <c r="L297" t="s">
        <v>10175</v>
      </c>
      <c r="M297" t="s">
        <v>10176</v>
      </c>
      <c r="N297" t="s">
        <v>23</v>
      </c>
      <c r="O297" t="s">
        <v>48</v>
      </c>
      <c r="P297" t="s">
        <v>49</v>
      </c>
      <c r="Q297" t="s">
        <v>50</v>
      </c>
      <c r="R297" t="s">
        <v>24</v>
      </c>
      <c r="S297" t="s">
        <v>23</v>
      </c>
      <c r="T297" t="s">
        <v>10177</v>
      </c>
    </row>
    <row r="298" spans="1:20" x14ac:dyDescent="0.25">
      <c r="A298" t="s">
        <v>46</v>
      </c>
      <c r="B298" t="s">
        <v>56</v>
      </c>
      <c r="C298">
        <v>69.900000000000006</v>
      </c>
      <c r="D298">
        <v>10</v>
      </c>
      <c r="E298" t="s">
        <v>10178</v>
      </c>
      <c r="F298">
        <v>899</v>
      </c>
      <c r="G298">
        <v>109</v>
      </c>
      <c r="H298" t="s">
        <v>47</v>
      </c>
      <c r="I298" t="s">
        <v>10179</v>
      </c>
      <c r="J298" t="s">
        <v>10180</v>
      </c>
      <c r="K298" t="s">
        <v>4971</v>
      </c>
      <c r="L298" t="s">
        <v>357</v>
      </c>
      <c r="M298" t="s">
        <v>10181</v>
      </c>
      <c r="N298" t="s">
        <v>23</v>
      </c>
      <c r="O298" t="s">
        <v>63</v>
      </c>
      <c r="P298" t="s">
        <v>54</v>
      </c>
      <c r="Q298" t="s">
        <v>55</v>
      </c>
      <c r="R298" t="s">
        <v>24</v>
      </c>
      <c r="S298" t="s">
        <v>23</v>
      </c>
      <c r="T298" t="s">
        <v>10182</v>
      </c>
    </row>
    <row r="299" spans="1:20" x14ac:dyDescent="0.25">
      <c r="A299" t="s">
        <v>139</v>
      </c>
      <c r="B299" t="s">
        <v>112</v>
      </c>
      <c r="C299">
        <v>66</v>
      </c>
      <c r="D299">
        <v>1</v>
      </c>
      <c r="E299" t="s">
        <v>10183</v>
      </c>
      <c r="F299">
        <v>138.91999999999999</v>
      </c>
      <c r="G299">
        <v>7</v>
      </c>
      <c r="H299" t="s">
        <v>684</v>
      </c>
      <c r="I299" t="s">
        <v>10184</v>
      </c>
      <c r="J299" t="s">
        <v>10185</v>
      </c>
      <c r="K299" t="s">
        <v>1835</v>
      </c>
      <c r="L299" t="s">
        <v>10186</v>
      </c>
      <c r="M299" t="s">
        <v>10187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23</v>
      </c>
      <c r="T299" t="s">
        <v>10187</v>
      </c>
    </row>
    <row r="300" spans="1:20" x14ac:dyDescent="0.25">
      <c r="A300" t="s">
        <v>110</v>
      </c>
      <c r="B300" t="s">
        <v>1205</v>
      </c>
      <c r="C300">
        <v>66</v>
      </c>
      <c r="D300">
        <v>1</v>
      </c>
      <c r="E300" t="s">
        <v>10183</v>
      </c>
      <c r="F300">
        <v>138.91999999999999</v>
      </c>
      <c r="G300">
        <v>7</v>
      </c>
      <c r="H300" t="s">
        <v>684</v>
      </c>
      <c r="I300" t="s">
        <v>10184</v>
      </c>
      <c r="J300" t="s">
        <v>10185</v>
      </c>
      <c r="K300" t="s">
        <v>1835</v>
      </c>
      <c r="L300" t="s">
        <v>10186</v>
      </c>
      <c r="M300" t="s">
        <v>10187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23</v>
      </c>
      <c r="T300" t="s">
        <v>10187</v>
      </c>
    </row>
    <row r="301" spans="1:20" x14ac:dyDescent="0.25">
      <c r="A301" t="s">
        <v>46</v>
      </c>
      <c r="B301" t="s">
        <v>56</v>
      </c>
      <c r="C301">
        <v>67</v>
      </c>
      <c r="D301">
        <v>1</v>
      </c>
      <c r="E301" t="s">
        <v>10183</v>
      </c>
      <c r="F301">
        <v>138.91999999999999</v>
      </c>
      <c r="G301">
        <v>7</v>
      </c>
      <c r="H301" t="s">
        <v>684</v>
      </c>
      <c r="I301" t="s">
        <v>10184</v>
      </c>
      <c r="J301" t="s">
        <v>10185</v>
      </c>
      <c r="K301" t="s">
        <v>1835</v>
      </c>
      <c r="L301" t="s">
        <v>10186</v>
      </c>
      <c r="M301" t="s">
        <v>10187</v>
      </c>
      <c r="N301" t="s">
        <v>23</v>
      </c>
      <c r="O301" t="s">
        <v>48</v>
      </c>
      <c r="P301" t="s">
        <v>49</v>
      </c>
      <c r="Q301" t="s">
        <v>50</v>
      </c>
      <c r="R301" t="s">
        <v>24</v>
      </c>
      <c r="S301" t="s">
        <v>23</v>
      </c>
      <c r="T301" t="s">
        <v>10187</v>
      </c>
    </row>
    <row r="302" spans="1:20" x14ac:dyDescent="0.25">
      <c r="A302" t="s">
        <v>110</v>
      </c>
      <c r="B302" t="s">
        <v>1205</v>
      </c>
      <c r="C302">
        <v>66.333333333333329</v>
      </c>
      <c r="D302">
        <v>3</v>
      </c>
      <c r="E302" t="s">
        <v>10188</v>
      </c>
      <c r="F302">
        <v>168.53</v>
      </c>
      <c r="G302">
        <v>26</v>
      </c>
      <c r="H302" t="s">
        <v>47</v>
      </c>
      <c r="I302" t="s">
        <v>10189</v>
      </c>
      <c r="J302" t="s">
        <v>10190</v>
      </c>
      <c r="K302" t="s">
        <v>10191</v>
      </c>
      <c r="L302" t="s">
        <v>10192</v>
      </c>
      <c r="M302" t="s">
        <v>10193</v>
      </c>
      <c r="N302" t="s">
        <v>23</v>
      </c>
      <c r="O302" t="s">
        <v>48</v>
      </c>
      <c r="P302" t="s">
        <v>49</v>
      </c>
      <c r="Q302" t="s">
        <v>50</v>
      </c>
      <c r="R302" t="s">
        <v>24</v>
      </c>
      <c r="S302" t="s">
        <v>23</v>
      </c>
      <c r="T302" t="s">
        <v>10193</v>
      </c>
    </row>
    <row r="303" spans="1:20" x14ac:dyDescent="0.25">
      <c r="A303" t="s">
        <v>46</v>
      </c>
      <c r="B303" t="s">
        <v>56</v>
      </c>
      <c r="C303">
        <v>66.333333333333329</v>
      </c>
      <c r="D303">
        <v>3</v>
      </c>
      <c r="E303" t="s">
        <v>10194</v>
      </c>
      <c r="F303">
        <v>262.16000000000003</v>
      </c>
      <c r="G303">
        <v>0</v>
      </c>
      <c r="H303" t="s">
        <v>684</v>
      </c>
      <c r="I303" t="s">
        <v>10195</v>
      </c>
      <c r="J303" t="s">
        <v>10196</v>
      </c>
      <c r="K303" t="s">
        <v>1258</v>
      </c>
      <c r="L303" t="s">
        <v>10197</v>
      </c>
      <c r="M303" t="s">
        <v>10198</v>
      </c>
      <c r="N303" t="s">
        <v>23</v>
      </c>
      <c r="O303" t="s">
        <v>48</v>
      </c>
      <c r="P303" t="s">
        <v>49</v>
      </c>
      <c r="Q303" t="s">
        <v>50</v>
      </c>
      <c r="R303" t="s">
        <v>24</v>
      </c>
      <c r="S303" t="s">
        <v>10199</v>
      </c>
      <c r="T303" t="s">
        <v>10198</v>
      </c>
    </row>
    <row r="304" spans="1:20" x14ac:dyDescent="0.25">
      <c r="A304" t="s">
        <v>46</v>
      </c>
      <c r="B304" t="s">
        <v>56</v>
      </c>
      <c r="C304">
        <v>66.333333333333329</v>
      </c>
      <c r="D304">
        <v>3</v>
      </c>
      <c r="E304" t="s">
        <v>10194</v>
      </c>
      <c r="F304">
        <v>262.16000000000003</v>
      </c>
      <c r="G304">
        <v>0</v>
      </c>
      <c r="H304" t="s">
        <v>684</v>
      </c>
      <c r="I304" t="s">
        <v>10195</v>
      </c>
      <c r="J304" t="s">
        <v>10196</v>
      </c>
      <c r="K304" t="s">
        <v>1258</v>
      </c>
      <c r="L304" t="s">
        <v>10197</v>
      </c>
      <c r="M304" t="s">
        <v>10198</v>
      </c>
      <c r="N304" t="s">
        <v>23</v>
      </c>
      <c r="O304" t="s">
        <v>48</v>
      </c>
      <c r="P304" t="s">
        <v>49</v>
      </c>
      <c r="Q304" t="s">
        <v>50</v>
      </c>
      <c r="R304" t="s">
        <v>24</v>
      </c>
      <c r="S304" t="s">
        <v>10199</v>
      </c>
      <c r="T304" t="s">
        <v>10198</v>
      </c>
    </row>
    <row r="305" spans="1:20" x14ac:dyDescent="0.25">
      <c r="A305" t="s">
        <v>115</v>
      </c>
      <c r="B305" t="s">
        <v>116</v>
      </c>
      <c r="C305">
        <v>27.5</v>
      </c>
      <c r="D305">
        <v>4</v>
      </c>
      <c r="E305" t="s">
        <v>10200</v>
      </c>
      <c r="F305">
        <v>129.91</v>
      </c>
      <c r="G305">
        <v>7</v>
      </c>
      <c r="H305" t="s">
        <v>1247</v>
      </c>
      <c r="I305" t="s">
        <v>7286</v>
      </c>
      <c r="J305" t="s">
        <v>7287</v>
      </c>
      <c r="K305" t="s">
        <v>2398</v>
      </c>
      <c r="L305" t="s">
        <v>7288</v>
      </c>
      <c r="M305" t="s">
        <v>10201</v>
      </c>
      <c r="N305" t="s">
        <v>23</v>
      </c>
      <c r="O305" t="s">
        <v>48</v>
      </c>
      <c r="P305" t="s">
        <v>49</v>
      </c>
      <c r="Q305" t="s">
        <v>50</v>
      </c>
      <c r="R305" t="s">
        <v>24</v>
      </c>
      <c r="S305" t="s">
        <v>10202</v>
      </c>
      <c r="T305" t="s">
        <v>10201</v>
      </c>
    </row>
    <row r="306" spans="1:20" x14ac:dyDescent="0.25">
      <c r="A306" t="s">
        <v>46</v>
      </c>
      <c r="B306" t="s">
        <v>56</v>
      </c>
      <c r="C306">
        <v>66.333333333333329</v>
      </c>
      <c r="D306">
        <v>3</v>
      </c>
      <c r="E306" t="s">
        <v>10203</v>
      </c>
      <c r="F306">
        <v>138.07</v>
      </c>
      <c r="G306">
        <v>7</v>
      </c>
      <c r="H306" t="s">
        <v>684</v>
      </c>
      <c r="I306" t="s">
        <v>10204</v>
      </c>
      <c r="J306" t="s">
        <v>10205</v>
      </c>
      <c r="K306" t="s">
        <v>1820</v>
      </c>
      <c r="L306" t="s">
        <v>10206</v>
      </c>
      <c r="M306" t="s">
        <v>10207</v>
      </c>
      <c r="N306" t="s">
        <v>23</v>
      </c>
      <c r="O306" t="s">
        <v>48</v>
      </c>
      <c r="P306" t="s">
        <v>49</v>
      </c>
      <c r="Q306" t="s">
        <v>50</v>
      </c>
      <c r="R306" t="s">
        <v>24</v>
      </c>
      <c r="S306" t="s">
        <v>10208</v>
      </c>
      <c r="T306" t="s">
        <v>10209</v>
      </c>
    </row>
    <row r="307" spans="1:20" x14ac:dyDescent="0.25">
      <c r="A307" t="s">
        <v>115</v>
      </c>
      <c r="B307" t="s">
        <v>116</v>
      </c>
      <c r="C307">
        <v>33.166666666666664</v>
      </c>
      <c r="D307">
        <v>6</v>
      </c>
      <c r="E307" t="s">
        <v>10210</v>
      </c>
      <c r="F307">
        <v>142.24</v>
      </c>
      <c r="G307">
        <v>7</v>
      </c>
      <c r="H307" t="s">
        <v>1238</v>
      </c>
      <c r="I307" t="s">
        <v>1790</v>
      </c>
      <c r="J307" t="s">
        <v>1791</v>
      </c>
      <c r="K307" t="s">
        <v>1792</v>
      </c>
      <c r="L307" t="s">
        <v>1793</v>
      </c>
      <c r="M307" t="s">
        <v>10211</v>
      </c>
      <c r="N307" t="s">
        <v>23</v>
      </c>
      <c r="O307" t="s">
        <v>48</v>
      </c>
      <c r="P307" t="s">
        <v>49</v>
      </c>
      <c r="Q307" t="s">
        <v>50</v>
      </c>
      <c r="R307" t="s">
        <v>24</v>
      </c>
      <c r="S307" t="s">
        <v>10212</v>
      </c>
      <c r="T307" t="s">
        <v>10211</v>
      </c>
    </row>
    <row r="308" spans="1:20" x14ac:dyDescent="0.25">
      <c r="A308" t="s">
        <v>139</v>
      </c>
      <c r="B308" t="s">
        <v>112</v>
      </c>
      <c r="C308">
        <v>66</v>
      </c>
      <c r="D308">
        <v>1</v>
      </c>
      <c r="E308" t="s">
        <v>10213</v>
      </c>
      <c r="F308">
        <v>124.67</v>
      </c>
      <c r="G308">
        <v>7</v>
      </c>
      <c r="H308" t="s">
        <v>684</v>
      </c>
      <c r="I308" t="s">
        <v>10214</v>
      </c>
      <c r="J308" t="s">
        <v>10215</v>
      </c>
      <c r="K308" t="s">
        <v>9155</v>
      </c>
      <c r="L308" t="s">
        <v>10216</v>
      </c>
      <c r="M308" t="s">
        <v>10211</v>
      </c>
      <c r="N308" t="s">
        <v>23</v>
      </c>
      <c r="O308" t="s">
        <v>48</v>
      </c>
      <c r="P308" t="s">
        <v>49</v>
      </c>
      <c r="Q308" t="s">
        <v>50</v>
      </c>
      <c r="R308" t="s">
        <v>24</v>
      </c>
      <c r="S308" t="s">
        <v>10217</v>
      </c>
      <c r="T308" t="s">
        <v>10211</v>
      </c>
    </row>
    <row r="309" spans="1:20" x14ac:dyDescent="0.25">
      <c r="A309" t="s">
        <v>110</v>
      </c>
      <c r="B309" t="s">
        <v>1205</v>
      </c>
      <c r="C309">
        <v>66</v>
      </c>
      <c r="D309">
        <v>1</v>
      </c>
      <c r="E309" t="s">
        <v>10213</v>
      </c>
      <c r="F309">
        <v>124.67</v>
      </c>
      <c r="G309">
        <v>7</v>
      </c>
      <c r="H309" t="s">
        <v>684</v>
      </c>
      <c r="I309" t="s">
        <v>10214</v>
      </c>
      <c r="J309" t="s">
        <v>10215</v>
      </c>
      <c r="K309" t="s">
        <v>9155</v>
      </c>
      <c r="L309" t="s">
        <v>10216</v>
      </c>
      <c r="M309" t="s">
        <v>10211</v>
      </c>
      <c r="N309" t="s">
        <v>23</v>
      </c>
      <c r="O309" t="s">
        <v>48</v>
      </c>
      <c r="P309" t="s">
        <v>49</v>
      </c>
      <c r="Q309" t="s">
        <v>50</v>
      </c>
      <c r="R309" t="s">
        <v>24</v>
      </c>
      <c r="S309" t="s">
        <v>10217</v>
      </c>
      <c r="T309" t="s">
        <v>10211</v>
      </c>
    </row>
    <row r="310" spans="1:20" x14ac:dyDescent="0.25">
      <c r="A310" t="s">
        <v>46</v>
      </c>
      <c r="B310" t="s">
        <v>56</v>
      </c>
      <c r="C310">
        <v>67</v>
      </c>
      <c r="D310">
        <v>1</v>
      </c>
      <c r="E310" t="s">
        <v>10213</v>
      </c>
      <c r="F310">
        <v>124.67</v>
      </c>
      <c r="G310">
        <v>7</v>
      </c>
      <c r="H310" t="s">
        <v>684</v>
      </c>
      <c r="I310" t="s">
        <v>10214</v>
      </c>
      <c r="J310" t="s">
        <v>10215</v>
      </c>
      <c r="K310" t="s">
        <v>9155</v>
      </c>
      <c r="L310" t="s">
        <v>10216</v>
      </c>
      <c r="M310" t="s">
        <v>10211</v>
      </c>
      <c r="N310" t="s">
        <v>23</v>
      </c>
      <c r="O310" t="s">
        <v>48</v>
      </c>
      <c r="P310" t="s">
        <v>49</v>
      </c>
      <c r="Q310" t="s">
        <v>50</v>
      </c>
      <c r="R310" t="s">
        <v>24</v>
      </c>
      <c r="S310" t="s">
        <v>10217</v>
      </c>
      <c r="T310" t="s">
        <v>10211</v>
      </c>
    </row>
    <row r="311" spans="1:20" x14ac:dyDescent="0.25">
      <c r="A311" t="s">
        <v>115</v>
      </c>
      <c r="B311" t="s">
        <v>116</v>
      </c>
      <c r="C311">
        <v>27.5</v>
      </c>
      <c r="D311">
        <v>4</v>
      </c>
      <c r="E311" t="s">
        <v>10218</v>
      </c>
      <c r="F311">
        <v>354.54</v>
      </c>
      <c r="G311">
        <v>0</v>
      </c>
      <c r="H311" t="s">
        <v>1247</v>
      </c>
      <c r="I311" t="s">
        <v>10219</v>
      </c>
      <c r="J311" t="s">
        <v>10220</v>
      </c>
      <c r="K311" t="s">
        <v>9412</v>
      </c>
      <c r="L311" t="s">
        <v>10221</v>
      </c>
      <c r="M311" t="s">
        <v>10222</v>
      </c>
      <c r="N311" t="s">
        <v>23</v>
      </c>
      <c r="O311" t="s">
        <v>48</v>
      </c>
      <c r="P311" t="s">
        <v>49</v>
      </c>
      <c r="Q311" t="s">
        <v>50</v>
      </c>
      <c r="R311" t="s">
        <v>24</v>
      </c>
      <c r="S311" t="s">
        <v>10223</v>
      </c>
      <c r="T311" t="s">
        <v>10222</v>
      </c>
    </row>
    <row r="312" spans="1:20" x14ac:dyDescent="0.25">
      <c r="A312" t="s">
        <v>115</v>
      </c>
      <c r="B312" t="s">
        <v>116</v>
      </c>
      <c r="C312">
        <v>27.5</v>
      </c>
      <c r="D312">
        <v>4</v>
      </c>
      <c r="E312" t="s">
        <v>10218</v>
      </c>
      <c r="F312">
        <v>354.54</v>
      </c>
      <c r="G312">
        <v>0</v>
      </c>
      <c r="H312" t="s">
        <v>1247</v>
      </c>
      <c r="I312" t="s">
        <v>10219</v>
      </c>
      <c r="J312" t="s">
        <v>10220</v>
      </c>
      <c r="K312" t="s">
        <v>9412</v>
      </c>
      <c r="L312" t="s">
        <v>10221</v>
      </c>
      <c r="M312" t="s">
        <v>10222</v>
      </c>
      <c r="N312" t="s">
        <v>23</v>
      </c>
      <c r="O312" t="s">
        <v>48</v>
      </c>
      <c r="P312" t="s">
        <v>49</v>
      </c>
      <c r="Q312" t="s">
        <v>50</v>
      </c>
      <c r="R312" t="s">
        <v>24</v>
      </c>
      <c r="S312" t="s">
        <v>10223</v>
      </c>
      <c r="T312" t="s">
        <v>10222</v>
      </c>
    </row>
    <row r="313" spans="1:20" x14ac:dyDescent="0.25">
      <c r="A313" t="s">
        <v>115</v>
      </c>
      <c r="B313" t="s">
        <v>116</v>
      </c>
      <c r="C313">
        <v>27.5</v>
      </c>
      <c r="D313">
        <v>4</v>
      </c>
      <c r="E313" t="s">
        <v>10218</v>
      </c>
      <c r="F313">
        <v>354.54</v>
      </c>
      <c r="G313">
        <v>0</v>
      </c>
      <c r="H313" t="s">
        <v>1247</v>
      </c>
      <c r="I313" t="s">
        <v>10219</v>
      </c>
      <c r="J313" t="s">
        <v>10220</v>
      </c>
      <c r="K313" t="s">
        <v>9412</v>
      </c>
      <c r="L313" t="s">
        <v>10221</v>
      </c>
      <c r="M313" t="s">
        <v>10222</v>
      </c>
      <c r="N313" t="s">
        <v>23</v>
      </c>
      <c r="O313" t="s">
        <v>48</v>
      </c>
      <c r="P313" t="s">
        <v>49</v>
      </c>
      <c r="Q313" t="s">
        <v>50</v>
      </c>
      <c r="R313" t="s">
        <v>24</v>
      </c>
      <c r="S313" t="s">
        <v>10223</v>
      </c>
      <c r="T313" t="s">
        <v>10222</v>
      </c>
    </row>
    <row r="314" spans="1:20" x14ac:dyDescent="0.25">
      <c r="A314" t="s">
        <v>20</v>
      </c>
      <c r="B314" t="s">
        <v>21</v>
      </c>
      <c r="C314">
        <v>60</v>
      </c>
      <c r="D314">
        <v>1</v>
      </c>
      <c r="E314" t="s">
        <v>10224</v>
      </c>
      <c r="F314">
        <v>237.6</v>
      </c>
      <c r="G314">
        <v>7</v>
      </c>
      <c r="H314" t="s">
        <v>47</v>
      </c>
      <c r="I314" t="s">
        <v>10225</v>
      </c>
      <c r="J314" t="s">
        <v>10226</v>
      </c>
      <c r="K314" t="s">
        <v>10227</v>
      </c>
      <c r="L314" t="s">
        <v>10228</v>
      </c>
      <c r="M314" t="s">
        <v>10222</v>
      </c>
      <c r="N314" t="s">
        <v>23</v>
      </c>
      <c r="O314" t="s">
        <v>48</v>
      </c>
      <c r="P314" t="s">
        <v>49</v>
      </c>
      <c r="Q314" t="s">
        <v>50</v>
      </c>
      <c r="R314" t="s">
        <v>24</v>
      </c>
      <c r="S314" t="s">
        <v>10229</v>
      </c>
      <c r="T314" t="s">
        <v>10230</v>
      </c>
    </row>
    <row r="315" spans="1:20" x14ac:dyDescent="0.25">
      <c r="A315" t="s">
        <v>28</v>
      </c>
      <c r="B315" t="s">
        <v>29</v>
      </c>
      <c r="C315">
        <v>60</v>
      </c>
      <c r="D315">
        <v>1</v>
      </c>
      <c r="E315" t="s">
        <v>10224</v>
      </c>
      <c r="F315">
        <v>237.6</v>
      </c>
      <c r="G315">
        <v>7</v>
      </c>
      <c r="H315" t="s">
        <v>47</v>
      </c>
      <c r="I315" t="s">
        <v>10225</v>
      </c>
      <c r="J315" t="s">
        <v>10226</v>
      </c>
      <c r="K315" t="s">
        <v>10227</v>
      </c>
      <c r="L315" t="s">
        <v>10228</v>
      </c>
      <c r="M315" t="s">
        <v>10222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10229</v>
      </c>
      <c r="T315" t="s">
        <v>10230</v>
      </c>
    </row>
    <row r="316" spans="1:20" x14ac:dyDescent="0.25">
      <c r="A316" t="s">
        <v>30</v>
      </c>
      <c r="B316" t="s">
        <v>31</v>
      </c>
      <c r="C316">
        <v>60</v>
      </c>
      <c r="D316">
        <v>1</v>
      </c>
      <c r="E316" t="s">
        <v>10224</v>
      </c>
      <c r="F316">
        <v>237.6</v>
      </c>
      <c r="G316">
        <v>7</v>
      </c>
      <c r="H316" t="s">
        <v>47</v>
      </c>
      <c r="I316" t="s">
        <v>10225</v>
      </c>
      <c r="J316" t="s">
        <v>10226</v>
      </c>
      <c r="K316" t="s">
        <v>10227</v>
      </c>
      <c r="L316" t="s">
        <v>10228</v>
      </c>
      <c r="M316" t="s">
        <v>10222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10229</v>
      </c>
      <c r="T316" t="s">
        <v>10230</v>
      </c>
    </row>
    <row r="317" spans="1:20" x14ac:dyDescent="0.25">
      <c r="A317" t="s">
        <v>20</v>
      </c>
      <c r="B317" t="s">
        <v>21</v>
      </c>
      <c r="C317">
        <v>60</v>
      </c>
      <c r="D317">
        <v>1</v>
      </c>
      <c r="E317" t="s">
        <v>10224</v>
      </c>
      <c r="F317">
        <v>237.6</v>
      </c>
      <c r="G317">
        <v>7</v>
      </c>
      <c r="H317" t="s">
        <v>47</v>
      </c>
      <c r="I317" t="s">
        <v>10225</v>
      </c>
      <c r="J317" t="s">
        <v>10226</v>
      </c>
      <c r="K317" t="s">
        <v>10227</v>
      </c>
      <c r="L317" t="s">
        <v>10228</v>
      </c>
      <c r="M317" t="s">
        <v>10222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10229</v>
      </c>
      <c r="T317" t="s">
        <v>10230</v>
      </c>
    </row>
    <row r="318" spans="1:20" x14ac:dyDescent="0.25">
      <c r="A318" t="s">
        <v>28</v>
      </c>
      <c r="B318" t="s">
        <v>29</v>
      </c>
      <c r="C318">
        <v>60</v>
      </c>
      <c r="D318">
        <v>1</v>
      </c>
      <c r="E318" t="s">
        <v>10224</v>
      </c>
      <c r="F318">
        <v>237.6</v>
      </c>
      <c r="G318">
        <v>7</v>
      </c>
      <c r="H318" t="s">
        <v>47</v>
      </c>
      <c r="I318" t="s">
        <v>10225</v>
      </c>
      <c r="J318" t="s">
        <v>10226</v>
      </c>
      <c r="K318" t="s">
        <v>10227</v>
      </c>
      <c r="L318" t="s">
        <v>10228</v>
      </c>
      <c r="M318" t="s">
        <v>10222</v>
      </c>
      <c r="N318" t="s">
        <v>23</v>
      </c>
      <c r="O318" t="s">
        <v>48</v>
      </c>
      <c r="P318" t="s">
        <v>49</v>
      </c>
      <c r="Q318" t="s">
        <v>50</v>
      </c>
      <c r="R318" t="s">
        <v>24</v>
      </c>
      <c r="S318" t="s">
        <v>10229</v>
      </c>
      <c r="T318" t="s">
        <v>10230</v>
      </c>
    </row>
    <row r="319" spans="1:20" x14ac:dyDescent="0.25">
      <c r="A319" t="s">
        <v>30</v>
      </c>
      <c r="B319" t="s">
        <v>31</v>
      </c>
      <c r="C319">
        <v>60</v>
      </c>
      <c r="D319">
        <v>1</v>
      </c>
      <c r="E319" t="s">
        <v>10224</v>
      </c>
      <c r="F319">
        <v>237.6</v>
      </c>
      <c r="G319">
        <v>7</v>
      </c>
      <c r="H319" t="s">
        <v>47</v>
      </c>
      <c r="I319" t="s">
        <v>10225</v>
      </c>
      <c r="J319" t="s">
        <v>10226</v>
      </c>
      <c r="K319" t="s">
        <v>10227</v>
      </c>
      <c r="L319" t="s">
        <v>10228</v>
      </c>
      <c r="M319" t="s">
        <v>10222</v>
      </c>
      <c r="N319" t="s">
        <v>23</v>
      </c>
      <c r="O319" t="s">
        <v>48</v>
      </c>
      <c r="P319" t="s">
        <v>49</v>
      </c>
      <c r="Q319" t="s">
        <v>50</v>
      </c>
      <c r="R319" t="s">
        <v>24</v>
      </c>
      <c r="S319" t="s">
        <v>10229</v>
      </c>
      <c r="T319" t="s">
        <v>10230</v>
      </c>
    </row>
    <row r="320" spans="1:20" x14ac:dyDescent="0.25">
      <c r="A320" t="s">
        <v>20</v>
      </c>
      <c r="B320" t="s">
        <v>21</v>
      </c>
      <c r="C320">
        <v>60</v>
      </c>
      <c r="D320">
        <v>1</v>
      </c>
      <c r="E320" t="s">
        <v>10231</v>
      </c>
      <c r="F320">
        <v>115.3</v>
      </c>
      <c r="G320">
        <v>0</v>
      </c>
      <c r="H320" t="s">
        <v>47</v>
      </c>
      <c r="I320" t="s">
        <v>10232</v>
      </c>
      <c r="J320" t="s">
        <v>10233</v>
      </c>
      <c r="K320" t="s">
        <v>10234</v>
      </c>
      <c r="L320" t="s">
        <v>10235</v>
      </c>
      <c r="M320" t="s">
        <v>10230</v>
      </c>
      <c r="N320" t="s">
        <v>23</v>
      </c>
      <c r="O320" t="s">
        <v>48</v>
      </c>
      <c r="P320" t="s">
        <v>49</v>
      </c>
      <c r="Q320" t="s">
        <v>50</v>
      </c>
      <c r="R320" t="s">
        <v>24</v>
      </c>
      <c r="S320" t="s">
        <v>10236</v>
      </c>
      <c r="T320" t="s">
        <v>10237</v>
      </c>
    </row>
    <row r="321" spans="1:20" x14ac:dyDescent="0.25">
      <c r="A321" t="s">
        <v>28</v>
      </c>
      <c r="B321" t="s">
        <v>29</v>
      </c>
      <c r="C321">
        <v>60</v>
      </c>
      <c r="D321">
        <v>1</v>
      </c>
      <c r="E321" t="s">
        <v>10231</v>
      </c>
      <c r="F321">
        <v>115.3</v>
      </c>
      <c r="G321">
        <v>0</v>
      </c>
      <c r="H321" t="s">
        <v>47</v>
      </c>
      <c r="I321" t="s">
        <v>10232</v>
      </c>
      <c r="J321" t="s">
        <v>10233</v>
      </c>
      <c r="K321" t="s">
        <v>10234</v>
      </c>
      <c r="L321" t="s">
        <v>10235</v>
      </c>
      <c r="M321" t="s">
        <v>10230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10236</v>
      </c>
      <c r="T321" t="s">
        <v>10237</v>
      </c>
    </row>
    <row r="322" spans="1:20" x14ac:dyDescent="0.25">
      <c r="A322" t="s">
        <v>30</v>
      </c>
      <c r="B322" t="s">
        <v>31</v>
      </c>
      <c r="C322">
        <v>60</v>
      </c>
      <c r="D322">
        <v>1</v>
      </c>
      <c r="E322" t="s">
        <v>10231</v>
      </c>
      <c r="F322">
        <v>115.3</v>
      </c>
      <c r="G322">
        <v>0</v>
      </c>
      <c r="H322" t="s">
        <v>47</v>
      </c>
      <c r="I322" t="s">
        <v>10232</v>
      </c>
      <c r="J322" t="s">
        <v>10233</v>
      </c>
      <c r="K322" t="s">
        <v>10234</v>
      </c>
      <c r="L322" t="s">
        <v>10235</v>
      </c>
      <c r="M322" t="s">
        <v>10230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10236</v>
      </c>
      <c r="T322" t="s">
        <v>10237</v>
      </c>
    </row>
    <row r="323" spans="1:20" x14ac:dyDescent="0.25">
      <c r="A323" t="s">
        <v>20</v>
      </c>
      <c r="B323" t="s">
        <v>21</v>
      </c>
      <c r="C323">
        <v>60</v>
      </c>
      <c r="D323">
        <v>1</v>
      </c>
      <c r="E323" t="s">
        <v>10238</v>
      </c>
      <c r="F323">
        <v>115.3</v>
      </c>
      <c r="G323">
        <v>0</v>
      </c>
      <c r="H323" t="s">
        <v>47</v>
      </c>
      <c r="I323" t="s">
        <v>10232</v>
      </c>
      <c r="J323" t="s">
        <v>10233</v>
      </c>
      <c r="K323" t="s">
        <v>10234</v>
      </c>
      <c r="L323" t="s">
        <v>10235</v>
      </c>
      <c r="M323" t="s">
        <v>10237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10239</v>
      </c>
      <c r="T323" t="s">
        <v>10240</v>
      </c>
    </row>
    <row r="324" spans="1:20" x14ac:dyDescent="0.25">
      <c r="A324" t="s">
        <v>28</v>
      </c>
      <c r="B324" t="s">
        <v>29</v>
      </c>
      <c r="C324">
        <v>60</v>
      </c>
      <c r="D324">
        <v>1</v>
      </c>
      <c r="E324" t="s">
        <v>10238</v>
      </c>
      <c r="F324">
        <v>115.3</v>
      </c>
      <c r="G324">
        <v>0</v>
      </c>
      <c r="H324" t="s">
        <v>47</v>
      </c>
      <c r="I324" t="s">
        <v>10232</v>
      </c>
      <c r="J324" t="s">
        <v>10233</v>
      </c>
      <c r="K324" t="s">
        <v>10234</v>
      </c>
      <c r="L324" t="s">
        <v>10235</v>
      </c>
      <c r="M324" t="s">
        <v>10237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10239</v>
      </c>
      <c r="T324" t="s">
        <v>10240</v>
      </c>
    </row>
    <row r="325" spans="1:20" x14ac:dyDescent="0.25">
      <c r="A325" t="s">
        <v>30</v>
      </c>
      <c r="B325" t="s">
        <v>31</v>
      </c>
      <c r="C325">
        <v>60</v>
      </c>
      <c r="D325">
        <v>1</v>
      </c>
      <c r="E325" t="s">
        <v>10238</v>
      </c>
      <c r="F325">
        <v>115.3</v>
      </c>
      <c r="G325">
        <v>0</v>
      </c>
      <c r="H325" t="s">
        <v>47</v>
      </c>
      <c r="I325" t="s">
        <v>10232</v>
      </c>
      <c r="J325" t="s">
        <v>10233</v>
      </c>
      <c r="K325" t="s">
        <v>10234</v>
      </c>
      <c r="L325" t="s">
        <v>10235</v>
      </c>
      <c r="M325" t="s">
        <v>10237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10239</v>
      </c>
      <c r="T325" t="s">
        <v>10240</v>
      </c>
    </row>
    <row r="326" spans="1:20" x14ac:dyDescent="0.25">
      <c r="A326" t="s">
        <v>115</v>
      </c>
      <c r="B326" t="s">
        <v>116</v>
      </c>
      <c r="C326">
        <v>33.333333333333336</v>
      </c>
      <c r="D326">
        <v>12</v>
      </c>
      <c r="E326" t="s">
        <v>10241</v>
      </c>
      <c r="F326">
        <v>274.77</v>
      </c>
      <c r="G326">
        <v>7</v>
      </c>
      <c r="H326" t="s">
        <v>1238</v>
      </c>
      <c r="I326" t="s">
        <v>4271</v>
      </c>
      <c r="J326" t="s">
        <v>4272</v>
      </c>
      <c r="K326" t="s">
        <v>4273</v>
      </c>
      <c r="L326" t="s">
        <v>4274</v>
      </c>
      <c r="M326" t="s">
        <v>10242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10243</v>
      </c>
      <c r="T326" t="s">
        <v>10242</v>
      </c>
    </row>
    <row r="327" spans="1:20" x14ac:dyDescent="0.25">
      <c r="A327" t="s">
        <v>46</v>
      </c>
      <c r="B327" t="s">
        <v>56</v>
      </c>
      <c r="C327">
        <v>66.333333333333329</v>
      </c>
      <c r="D327">
        <v>3</v>
      </c>
      <c r="E327" t="s">
        <v>10244</v>
      </c>
      <c r="F327">
        <v>220</v>
      </c>
      <c r="G327">
        <v>0</v>
      </c>
      <c r="H327" t="s">
        <v>1162</v>
      </c>
      <c r="I327" t="s">
        <v>10245</v>
      </c>
      <c r="J327" t="s">
        <v>342</v>
      </c>
      <c r="K327" t="s">
        <v>23</v>
      </c>
      <c r="L327" t="s">
        <v>24</v>
      </c>
      <c r="M327" t="s">
        <v>10246</v>
      </c>
      <c r="N327" t="s">
        <v>23</v>
      </c>
      <c r="O327" t="s">
        <v>307</v>
      </c>
      <c r="P327" t="s">
        <v>26</v>
      </c>
      <c r="Q327" t="s">
        <v>27</v>
      </c>
      <c r="R327" t="s">
        <v>24</v>
      </c>
      <c r="S327" t="s">
        <v>10247</v>
      </c>
      <c r="T327" t="s">
        <v>10246</v>
      </c>
    </row>
    <row r="328" spans="1:20" x14ac:dyDescent="0.25">
      <c r="A328" t="s">
        <v>46</v>
      </c>
      <c r="B328" t="s">
        <v>56</v>
      </c>
      <c r="C328">
        <v>66.333333333333329</v>
      </c>
      <c r="D328">
        <v>3</v>
      </c>
      <c r="E328" t="s">
        <v>10248</v>
      </c>
      <c r="F328">
        <v>138.07</v>
      </c>
      <c r="G328">
        <v>7</v>
      </c>
      <c r="H328" t="s">
        <v>684</v>
      </c>
      <c r="I328" t="s">
        <v>10249</v>
      </c>
      <c r="J328" t="s">
        <v>10250</v>
      </c>
      <c r="K328" t="s">
        <v>1426</v>
      </c>
      <c r="L328" t="s">
        <v>10251</v>
      </c>
      <c r="M328" t="s">
        <v>10252</v>
      </c>
      <c r="N328" t="s">
        <v>23</v>
      </c>
      <c r="O328" t="s">
        <v>48</v>
      </c>
      <c r="P328" t="s">
        <v>49</v>
      </c>
      <c r="Q328" t="s">
        <v>50</v>
      </c>
      <c r="R328" t="s">
        <v>24</v>
      </c>
      <c r="S328" t="s">
        <v>10253</v>
      </c>
      <c r="T328" t="s">
        <v>10252</v>
      </c>
    </row>
    <row r="329" spans="1:20" x14ac:dyDescent="0.25">
      <c r="A329" t="s">
        <v>115</v>
      </c>
      <c r="B329" t="s">
        <v>116</v>
      </c>
      <c r="C329">
        <v>33.166666666666664</v>
      </c>
      <c r="D329">
        <v>6</v>
      </c>
      <c r="E329" t="s">
        <v>10254</v>
      </c>
      <c r="F329">
        <v>143.44999999999999</v>
      </c>
      <c r="G329">
        <v>0</v>
      </c>
      <c r="H329" t="s">
        <v>1238</v>
      </c>
      <c r="I329" t="s">
        <v>7129</v>
      </c>
      <c r="J329" t="s">
        <v>7130</v>
      </c>
      <c r="K329" t="s">
        <v>7131</v>
      </c>
      <c r="L329" t="s">
        <v>7132</v>
      </c>
      <c r="M329" t="s">
        <v>10255</v>
      </c>
      <c r="N329" t="s">
        <v>23</v>
      </c>
      <c r="O329" t="s">
        <v>48</v>
      </c>
      <c r="P329" t="s">
        <v>49</v>
      </c>
      <c r="Q329" t="s">
        <v>50</v>
      </c>
      <c r="R329" t="s">
        <v>24</v>
      </c>
      <c r="S329" t="s">
        <v>10256</v>
      </c>
      <c r="T329" t="s">
        <v>10255</v>
      </c>
    </row>
    <row r="330" spans="1:20" x14ac:dyDescent="0.25">
      <c r="A330" t="s">
        <v>110</v>
      </c>
      <c r="B330" t="s">
        <v>1205</v>
      </c>
      <c r="C330">
        <v>90</v>
      </c>
      <c r="D330">
        <v>2</v>
      </c>
      <c r="E330" t="s">
        <v>10257</v>
      </c>
      <c r="F330">
        <v>92.33</v>
      </c>
      <c r="G330">
        <v>7</v>
      </c>
      <c r="H330" t="s">
        <v>47</v>
      </c>
      <c r="I330" t="s">
        <v>10258</v>
      </c>
      <c r="J330" t="s">
        <v>10259</v>
      </c>
      <c r="K330" t="s">
        <v>4273</v>
      </c>
      <c r="L330" t="s">
        <v>10260</v>
      </c>
      <c r="M330" t="s">
        <v>10261</v>
      </c>
      <c r="N330" t="s">
        <v>23</v>
      </c>
      <c r="O330" t="s">
        <v>48</v>
      </c>
      <c r="P330" t="s">
        <v>49</v>
      </c>
      <c r="Q330" t="s">
        <v>50</v>
      </c>
      <c r="R330" t="s">
        <v>24</v>
      </c>
      <c r="S330" t="s">
        <v>10262</v>
      </c>
      <c r="T330" t="s">
        <v>10261</v>
      </c>
    </row>
    <row r="331" spans="1:20" x14ac:dyDescent="0.25">
      <c r="A331" t="s">
        <v>46</v>
      </c>
      <c r="B331" t="s">
        <v>56</v>
      </c>
      <c r="C331">
        <v>69.900000000000006</v>
      </c>
      <c r="D331">
        <v>10</v>
      </c>
      <c r="E331" t="s">
        <v>10263</v>
      </c>
      <c r="F331">
        <v>1196.9000000000001</v>
      </c>
      <c r="G331">
        <v>96</v>
      </c>
      <c r="H331" t="s">
        <v>47</v>
      </c>
      <c r="I331" t="s">
        <v>2555</v>
      </c>
      <c r="J331" t="s">
        <v>2556</v>
      </c>
      <c r="K331" t="s">
        <v>2557</v>
      </c>
      <c r="L331" t="s">
        <v>2558</v>
      </c>
      <c r="M331" t="s">
        <v>10264</v>
      </c>
      <c r="N331" t="s">
        <v>23</v>
      </c>
      <c r="O331" t="s">
        <v>48</v>
      </c>
      <c r="P331" t="s">
        <v>49</v>
      </c>
      <c r="Q331" t="s">
        <v>50</v>
      </c>
      <c r="R331" t="s">
        <v>24</v>
      </c>
      <c r="S331" t="s">
        <v>10265</v>
      </c>
      <c r="T331" t="s">
        <v>10264</v>
      </c>
    </row>
    <row r="332" spans="1:20" x14ac:dyDescent="0.25">
      <c r="A332" t="s">
        <v>46</v>
      </c>
      <c r="B332" t="s">
        <v>56</v>
      </c>
      <c r="C332">
        <v>69.900000000000006</v>
      </c>
      <c r="D332">
        <v>10</v>
      </c>
      <c r="E332" t="s">
        <v>10263</v>
      </c>
      <c r="F332">
        <v>1196.9000000000001</v>
      </c>
      <c r="G332">
        <v>96</v>
      </c>
      <c r="H332" t="s">
        <v>47</v>
      </c>
      <c r="I332" t="s">
        <v>2555</v>
      </c>
      <c r="J332" t="s">
        <v>2556</v>
      </c>
      <c r="K332" t="s">
        <v>2557</v>
      </c>
      <c r="L332" t="s">
        <v>2558</v>
      </c>
      <c r="M332" t="s">
        <v>10264</v>
      </c>
      <c r="N332" t="s">
        <v>23</v>
      </c>
      <c r="O332" t="s">
        <v>48</v>
      </c>
      <c r="P332" t="s">
        <v>49</v>
      </c>
      <c r="Q332" t="s">
        <v>50</v>
      </c>
      <c r="R332" t="s">
        <v>24</v>
      </c>
      <c r="S332" t="s">
        <v>10265</v>
      </c>
      <c r="T332" t="s">
        <v>10264</v>
      </c>
    </row>
    <row r="333" spans="1:20" x14ac:dyDescent="0.25">
      <c r="A333" t="s">
        <v>139</v>
      </c>
      <c r="B333" t="s">
        <v>112</v>
      </c>
      <c r="C333">
        <v>66</v>
      </c>
      <c r="D333">
        <v>1</v>
      </c>
      <c r="E333" t="s">
        <v>10266</v>
      </c>
      <c r="F333">
        <v>163.91</v>
      </c>
      <c r="G333">
        <v>7</v>
      </c>
      <c r="H333" t="s">
        <v>684</v>
      </c>
      <c r="I333" t="s">
        <v>6026</v>
      </c>
      <c r="J333" t="s">
        <v>6027</v>
      </c>
      <c r="K333" t="s">
        <v>2698</v>
      </c>
      <c r="L333" t="s">
        <v>6028</v>
      </c>
      <c r="M333" t="s">
        <v>10267</v>
      </c>
      <c r="N333" t="s">
        <v>23</v>
      </c>
      <c r="O333" t="s">
        <v>48</v>
      </c>
      <c r="P333" t="s">
        <v>49</v>
      </c>
      <c r="Q333" t="s">
        <v>50</v>
      </c>
      <c r="R333" t="s">
        <v>24</v>
      </c>
      <c r="S333" t="s">
        <v>10268</v>
      </c>
      <c r="T333" t="s">
        <v>10267</v>
      </c>
    </row>
    <row r="334" spans="1:20" x14ac:dyDescent="0.25">
      <c r="A334" t="s">
        <v>110</v>
      </c>
      <c r="B334" t="s">
        <v>1205</v>
      </c>
      <c r="C334">
        <v>66</v>
      </c>
      <c r="D334">
        <v>1</v>
      </c>
      <c r="E334" t="s">
        <v>10266</v>
      </c>
      <c r="F334">
        <v>163.91</v>
      </c>
      <c r="G334">
        <v>7</v>
      </c>
      <c r="H334" t="s">
        <v>684</v>
      </c>
      <c r="I334" t="s">
        <v>6026</v>
      </c>
      <c r="J334" t="s">
        <v>6027</v>
      </c>
      <c r="K334" t="s">
        <v>2698</v>
      </c>
      <c r="L334" t="s">
        <v>6028</v>
      </c>
      <c r="M334" t="s">
        <v>10267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10268</v>
      </c>
      <c r="T334" t="s">
        <v>10267</v>
      </c>
    </row>
    <row r="335" spans="1:20" x14ac:dyDescent="0.25">
      <c r="A335" t="s">
        <v>46</v>
      </c>
      <c r="B335" t="s">
        <v>56</v>
      </c>
      <c r="C335">
        <v>67</v>
      </c>
      <c r="D335">
        <v>1</v>
      </c>
      <c r="E335" t="s">
        <v>10266</v>
      </c>
      <c r="F335">
        <v>163.91</v>
      </c>
      <c r="G335">
        <v>7</v>
      </c>
      <c r="H335" t="s">
        <v>684</v>
      </c>
      <c r="I335" t="s">
        <v>6026</v>
      </c>
      <c r="J335" t="s">
        <v>6027</v>
      </c>
      <c r="K335" t="s">
        <v>2698</v>
      </c>
      <c r="L335" t="s">
        <v>6028</v>
      </c>
      <c r="M335" t="s">
        <v>10267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10268</v>
      </c>
      <c r="T335" t="s">
        <v>10267</v>
      </c>
    </row>
    <row r="336" spans="1:20" x14ac:dyDescent="0.25">
      <c r="A336" t="s">
        <v>139</v>
      </c>
      <c r="B336" t="s">
        <v>112</v>
      </c>
      <c r="C336">
        <v>66</v>
      </c>
      <c r="D336">
        <v>1</v>
      </c>
      <c r="E336" t="s">
        <v>10269</v>
      </c>
      <c r="F336">
        <v>150.41</v>
      </c>
      <c r="G336">
        <v>0</v>
      </c>
      <c r="H336" t="s">
        <v>684</v>
      </c>
      <c r="I336" t="s">
        <v>10270</v>
      </c>
      <c r="J336" t="s">
        <v>10271</v>
      </c>
      <c r="K336" t="s">
        <v>10272</v>
      </c>
      <c r="L336" t="s">
        <v>10273</v>
      </c>
      <c r="M336" t="s">
        <v>10274</v>
      </c>
      <c r="N336" t="s">
        <v>23</v>
      </c>
      <c r="O336" t="s">
        <v>48</v>
      </c>
      <c r="P336" t="s">
        <v>49</v>
      </c>
      <c r="Q336" t="s">
        <v>50</v>
      </c>
      <c r="R336" t="s">
        <v>24</v>
      </c>
      <c r="S336" t="s">
        <v>10275</v>
      </c>
      <c r="T336" t="s">
        <v>10276</v>
      </c>
    </row>
    <row r="337" spans="1:20" x14ac:dyDescent="0.25">
      <c r="A337" t="s">
        <v>110</v>
      </c>
      <c r="B337" t="s">
        <v>1205</v>
      </c>
      <c r="C337">
        <v>66</v>
      </c>
      <c r="D337">
        <v>1</v>
      </c>
      <c r="E337" t="s">
        <v>10269</v>
      </c>
      <c r="F337">
        <v>150.41</v>
      </c>
      <c r="G337">
        <v>0</v>
      </c>
      <c r="H337" t="s">
        <v>684</v>
      </c>
      <c r="I337" t="s">
        <v>10270</v>
      </c>
      <c r="J337" t="s">
        <v>10271</v>
      </c>
      <c r="K337" t="s">
        <v>10272</v>
      </c>
      <c r="L337" t="s">
        <v>10273</v>
      </c>
      <c r="M337" t="s">
        <v>10274</v>
      </c>
      <c r="N337" t="s">
        <v>23</v>
      </c>
      <c r="O337" t="s">
        <v>48</v>
      </c>
      <c r="P337" t="s">
        <v>49</v>
      </c>
      <c r="Q337" t="s">
        <v>50</v>
      </c>
      <c r="R337" t="s">
        <v>24</v>
      </c>
      <c r="S337" t="s">
        <v>10275</v>
      </c>
      <c r="T337" t="s">
        <v>10276</v>
      </c>
    </row>
    <row r="338" spans="1:20" x14ac:dyDescent="0.25">
      <c r="A338" t="s">
        <v>46</v>
      </c>
      <c r="B338" t="s">
        <v>56</v>
      </c>
      <c r="C338">
        <v>67</v>
      </c>
      <c r="D338">
        <v>1</v>
      </c>
      <c r="E338" t="s">
        <v>10269</v>
      </c>
      <c r="F338">
        <v>150.41</v>
      </c>
      <c r="G338">
        <v>0</v>
      </c>
      <c r="H338" t="s">
        <v>684</v>
      </c>
      <c r="I338" t="s">
        <v>10270</v>
      </c>
      <c r="J338" t="s">
        <v>10271</v>
      </c>
      <c r="K338" t="s">
        <v>10272</v>
      </c>
      <c r="L338" t="s">
        <v>10273</v>
      </c>
      <c r="M338" t="s">
        <v>10274</v>
      </c>
      <c r="N338" t="s">
        <v>23</v>
      </c>
      <c r="O338" t="s">
        <v>48</v>
      </c>
      <c r="P338" t="s">
        <v>49</v>
      </c>
      <c r="Q338" t="s">
        <v>50</v>
      </c>
      <c r="R338" t="s">
        <v>24</v>
      </c>
      <c r="S338" t="s">
        <v>10275</v>
      </c>
      <c r="T338" t="s">
        <v>10276</v>
      </c>
    </row>
    <row r="339" spans="1:20" x14ac:dyDescent="0.25">
      <c r="A339" t="s">
        <v>46</v>
      </c>
      <c r="B339" t="s">
        <v>56</v>
      </c>
      <c r="C339">
        <v>66.333333333333329</v>
      </c>
      <c r="D339">
        <v>3</v>
      </c>
      <c r="E339" t="s">
        <v>10277</v>
      </c>
      <c r="F339">
        <v>137.91999999999999</v>
      </c>
      <c r="G339">
        <v>7</v>
      </c>
      <c r="H339" t="s">
        <v>684</v>
      </c>
      <c r="I339" t="s">
        <v>2370</v>
      </c>
      <c r="J339" t="s">
        <v>2371</v>
      </c>
      <c r="K339" t="s">
        <v>1223</v>
      </c>
      <c r="L339" t="s">
        <v>2372</v>
      </c>
      <c r="M339" t="s">
        <v>10278</v>
      </c>
      <c r="N339" t="s">
        <v>23</v>
      </c>
      <c r="O339" t="s">
        <v>48</v>
      </c>
      <c r="P339" t="s">
        <v>49</v>
      </c>
      <c r="Q339" t="s">
        <v>50</v>
      </c>
      <c r="R339" t="s">
        <v>24</v>
      </c>
      <c r="S339" t="s">
        <v>10279</v>
      </c>
      <c r="T339" t="s">
        <v>10278</v>
      </c>
    </row>
    <row r="340" spans="1:20" x14ac:dyDescent="0.25">
      <c r="A340" t="s">
        <v>139</v>
      </c>
      <c r="B340" t="s">
        <v>112</v>
      </c>
      <c r="C340">
        <v>66</v>
      </c>
      <c r="D340">
        <v>1</v>
      </c>
      <c r="E340" t="s">
        <v>10280</v>
      </c>
      <c r="F340">
        <v>131.27000000000001</v>
      </c>
      <c r="G340">
        <v>7</v>
      </c>
      <c r="H340" t="s">
        <v>684</v>
      </c>
      <c r="I340" t="s">
        <v>6980</v>
      </c>
      <c r="J340" t="s">
        <v>6981</v>
      </c>
      <c r="K340" t="s">
        <v>1186</v>
      </c>
      <c r="L340" t="s">
        <v>6982</v>
      </c>
      <c r="M340" t="s">
        <v>10278</v>
      </c>
      <c r="N340" t="s">
        <v>23</v>
      </c>
      <c r="O340" t="s">
        <v>48</v>
      </c>
      <c r="P340" t="s">
        <v>49</v>
      </c>
      <c r="Q340" t="s">
        <v>50</v>
      </c>
      <c r="R340" t="s">
        <v>24</v>
      </c>
      <c r="S340" t="s">
        <v>10281</v>
      </c>
      <c r="T340" t="s">
        <v>10278</v>
      </c>
    </row>
    <row r="341" spans="1:20" x14ac:dyDescent="0.25">
      <c r="A341" t="s">
        <v>110</v>
      </c>
      <c r="B341" t="s">
        <v>1205</v>
      </c>
      <c r="C341">
        <v>66</v>
      </c>
      <c r="D341">
        <v>1</v>
      </c>
      <c r="E341" t="s">
        <v>10280</v>
      </c>
      <c r="F341">
        <v>131.27000000000001</v>
      </c>
      <c r="G341">
        <v>7</v>
      </c>
      <c r="H341" t="s">
        <v>684</v>
      </c>
      <c r="I341" t="s">
        <v>6980</v>
      </c>
      <c r="J341" t="s">
        <v>6981</v>
      </c>
      <c r="K341" t="s">
        <v>1186</v>
      </c>
      <c r="L341" t="s">
        <v>6982</v>
      </c>
      <c r="M341" t="s">
        <v>10278</v>
      </c>
      <c r="N341" t="s">
        <v>23</v>
      </c>
      <c r="O341" t="s">
        <v>48</v>
      </c>
      <c r="P341" t="s">
        <v>49</v>
      </c>
      <c r="Q341" t="s">
        <v>50</v>
      </c>
      <c r="R341" t="s">
        <v>24</v>
      </c>
      <c r="S341" t="s">
        <v>10281</v>
      </c>
      <c r="T341" t="s">
        <v>10278</v>
      </c>
    </row>
    <row r="342" spans="1:20" x14ac:dyDescent="0.25">
      <c r="A342" t="s">
        <v>46</v>
      </c>
      <c r="B342" t="s">
        <v>56</v>
      </c>
      <c r="C342">
        <v>67</v>
      </c>
      <c r="D342">
        <v>1</v>
      </c>
      <c r="E342" t="s">
        <v>10280</v>
      </c>
      <c r="F342">
        <v>131.27000000000001</v>
      </c>
      <c r="G342">
        <v>7</v>
      </c>
      <c r="H342" t="s">
        <v>684</v>
      </c>
      <c r="I342" t="s">
        <v>6980</v>
      </c>
      <c r="J342" t="s">
        <v>6981</v>
      </c>
      <c r="K342" t="s">
        <v>1186</v>
      </c>
      <c r="L342" t="s">
        <v>6982</v>
      </c>
      <c r="M342" t="s">
        <v>10278</v>
      </c>
      <c r="N342" t="s">
        <v>23</v>
      </c>
      <c r="O342" t="s">
        <v>48</v>
      </c>
      <c r="P342" t="s">
        <v>49</v>
      </c>
      <c r="Q342" t="s">
        <v>50</v>
      </c>
      <c r="R342" t="s">
        <v>24</v>
      </c>
      <c r="S342" t="s">
        <v>10281</v>
      </c>
      <c r="T342" t="s">
        <v>10278</v>
      </c>
    </row>
    <row r="343" spans="1:20" x14ac:dyDescent="0.25">
      <c r="A343" t="s">
        <v>139</v>
      </c>
      <c r="B343" t="s">
        <v>112</v>
      </c>
      <c r="C343">
        <v>66</v>
      </c>
      <c r="D343">
        <v>1</v>
      </c>
      <c r="E343" t="s">
        <v>10282</v>
      </c>
      <c r="F343">
        <v>131.27000000000001</v>
      </c>
      <c r="G343">
        <v>7</v>
      </c>
      <c r="H343" t="s">
        <v>684</v>
      </c>
      <c r="I343" t="s">
        <v>10283</v>
      </c>
      <c r="J343" t="s">
        <v>10284</v>
      </c>
      <c r="K343" t="s">
        <v>1357</v>
      </c>
      <c r="L343" t="s">
        <v>10285</v>
      </c>
      <c r="M343" t="s">
        <v>10286</v>
      </c>
      <c r="N343" t="s">
        <v>23</v>
      </c>
      <c r="O343" t="s">
        <v>48</v>
      </c>
      <c r="P343" t="s">
        <v>49</v>
      </c>
      <c r="Q343" t="s">
        <v>50</v>
      </c>
      <c r="R343" t="s">
        <v>24</v>
      </c>
      <c r="S343" t="s">
        <v>10287</v>
      </c>
      <c r="T343" t="s">
        <v>10286</v>
      </c>
    </row>
    <row r="344" spans="1:20" x14ac:dyDescent="0.25">
      <c r="A344" t="s">
        <v>110</v>
      </c>
      <c r="B344" t="s">
        <v>1205</v>
      </c>
      <c r="C344">
        <v>66</v>
      </c>
      <c r="D344">
        <v>1</v>
      </c>
      <c r="E344" t="s">
        <v>10282</v>
      </c>
      <c r="F344">
        <v>131.27000000000001</v>
      </c>
      <c r="G344">
        <v>7</v>
      </c>
      <c r="H344" t="s">
        <v>684</v>
      </c>
      <c r="I344" t="s">
        <v>10283</v>
      </c>
      <c r="J344" t="s">
        <v>10284</v>
      </c>
      <c r="K344" t="s">
        <v>1357</v>
      </c>
      <c r="L344" t="s">
        <v>10285</v>
      </c>
      <c r="M344" t="s">
        <v>10286</v>
      </c>
      <c r="N344" t="s">
        <v>23</v>
      </c>
      <c r="O344" t="s">
        <v>48</v>
      </c>
      <c r="P344" t="s">
        <v>49</v>
      </c>
      <c r="Q344" t="s">
        <v>50</v>
      </c>
      <c r="R344" t="s">
        <v>24</v>
      </c>
      <c r="S344" t="s">
        <v>10287</v>
      </c>
      <c r="T344" t="s">
        <v>10286</v>
      </c>
    </row>
    <row r="345" spans="1:20" x14ac:dyDescent="0.25">
      <c r="A345" t="s">
        <v>46</v>
      </c>
      <c r="B345" t="s">
        <v>56</v>
      </c>
      <c r="C345">
        <v>67</v>
      </c>
      <c r="D345">
        <v>1</v>
      </c>
      <c r="E345" t="s">
        <v>10282</v>
      </c>
      <c r="F345">
        <v>131.27000000000001</v>
      </c>
      <c r="G345">
        <v>7</v>
      </c>
      <c r="H345" t="s">
        <v>684</v>
      </c>
      <c r="I345" t="s">
        <v>10283</v>
      </c>
      <c r="J345" t="s">
        <v>10284</v>
      </c>
      <c r="K345" t="s">
        <v>1357</v>
      </c>
      <c r="L345" t="s">
        <v>10285</v>
      </c>
      <c r="M345" t="s">
        <v>10286</v>
      </c>
      <c r="N345" t="s">
        <v>23</v>
      </c>
      <c r="O345" t="s">
        <v>48</v>
      </c>
      <c r="P345" t="s">
        <v>49</v>
      </c>
      <c r="Q345" t="s">
        <v>50</v>
      </c>
      <c r="R345" t="s">
        <v>24</v>
      </c>
      <c r="S345" t="s">
        <v>10287</v>
      </c>
      <c r="T345" t="s">
        <v>10286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280"/>
  <sheetViews>
    <sheetView zoomScale="70" zoomScaleNormal="70" workbookViewId="0">
      <pane xSplit="2" ySplit="1" topLeftCell="S4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V255" sqref="V1:V25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10288</v>
      </c>
      <c r="F2">
        <v>339.06</v>
      </c>
      <c r="G2">
        <v>7</v>
      </c>
      <c r="H2" t="s">
        <v>684</v>
      </c>
      <c r="I2" t="s">
        <v>10289</v>
      </c>
      <c r="J2" t="s">
        <v>10290</v>
      </c>
      <c r="K2" t="s">
        <v>1260</v>
      </c>
      <c r="L2" t="s">
        <v>10291</v>
      </c>
      <c r="M2" t="s">
        <v>10292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10292</v>
      </c>
      <c r="U2" s="52" t="s">
        <v>3691</v>
      </c>
      <c r="V2">
        <v>115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10288</v>
      </c>
      <c r="F3">
        <v>339.06</v>
      </c>
      <c r="G3">
        <v>7</v>
      </c>
      <c r="H3" t="s">
        <v>684</v>
      </c>
      <c r="I3" t="s">
        <v>10289</v>
      </c>
      <c r="J3" t="s">
        <v>10290</v>
      </c>
      <c r="K3" t="s">
        <v>1260</v>
      </c>
      <c r="L3" t="s">
        <v>10291</v>
      </c>
      <c r="M3" t="s">
        <v>10292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10292</v>
      </c>
      <c r="U3" s="53" t="s">
        <v>3692</v>
      </c>
      <c r="V3">
        <v>114</v>
      </c>
    </row>
    <row r="4" spans="1:22" x14ac:dyDescent="0.25">
      <c r="A4" t="s">
        <v>30</v>
      </c>
      <c r="B4" t="s">
        <v>1164</v>
      </c>
      <c r="C4">
        <v>38</v>
      </c>
      <c r="D4">
        <v>1</v>
      </c>
      <c r="E4" t="s">
        <v>10293</v>
      </c>
      <c r="F4">
        <v>76</v>
      </c>
      <c r="G4">
        <v>0</v>
      </c>
      <c r="H4" t="s">
        <v>47</v>
      </c>
      <c r="I4" t="s">
        <v>10294</v>
      </c>
      <c r="J4" t="s">
        <v>10295</v>
      </c>
      <c r="K4" t="s">
        <v>10296</v>
      </c>
      <c r="L4" t="s">
        <v>10297</v>
      </c>
      <c r="M4" t="s">
        <v>10298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10298</v>
      </c>
      <c r="U4" s="53" t="s">
        <v>3798</v>
      </c>
      <c r="V4">
        <v>1</v>
      </c>
    </row>
    <row r="5" spans="1:22" x14ac:dyDescent="0.25">
      <c r="A5" t="s">
        <v>28</v>
      </c>
      <c r="B5" t="s">
        <v>1164</v>
      </c>
      <c r="C5">
        <v>38</v>
      </c>
      <c r="D5">
        <v>1</v>
      </c>
      <c r="E5" t="s">
        <v>10293</v>
      </c>
      <c r="F5">
        <v>76</v>
      </c>
      <c r="G5">
        <v>0</v>
      </c>
      <c r="H5" t="s">
        <v>47</v>
      </c>
      <c r="I5" t="s">
        <v>10294</v>
      </c>
      <c r="J5" t="s">
        <v>10295</v>
      </c>
      <c r="K5" t="s">
        <v>10296</v>
      </c>
      <c r="L5" t="s">
        <v>10297</v>
      </c>
      <c r="M5" t="s">
        <v>10298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10298</v>
      </c>
      <c r="U5" s="52" t="s">
        <v>186</v>
      </c>
      <c r="V5">
        <v>29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10299</v>
      </c>
      <c r="F6">
        <v>220</v>
      </c>
      <c r="G6">
        <v>0</v>
      </c>
      <c r="H6" t="s">
        <v>1162</v>
      </c>
      <c r="I6" t="s">
        <v>10300</v>
      </c>
      <c r="J6" t="s">
        <v>303</v>
      </c>
      <c r="K6" t="s">
        <v>23</v>
      </c>
      <c r="L6" t="s">
        <v>24</v>
      </c>
      <c r="M6" t="s">
        <v>10301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10301</v>
      </c>
      <c r="U6" s="53" t="s">
        <v>187</v>
      </c>
      <c r="V6">
        <v>29</v>
      </c>
    </row>
    <row r="7" spans="1:22" x14ac:dyDescent="0.25">
      <c r="A7" t="s">
        <v>46</v>
      </c>
      <c r="B7" t="s">
        <v>56</v>
      </c>
      <c r="C7">
        <v>76.666666666666671</v>
      </c>
      <c r="D7">
        <v>3</v>
      </c>
      <c r="E7" t="s">
        <v>10302</v>
      </c>
      <c r="F7">
        <v>259</v>
      </c>
      <c r="G7">
        <v>29</v>
      </c>
      <c r="H7" t="s">
        <v>47</v>
      </c>
      <c r="I7" t="s">
        <v>1294</v>
      </c>
      <c r="J7" t="s">
        <v>2979</v>
      </c>
      <c r="K7" t="s">
        <v>1296</v>
      </c>
      <c r="L7" t="s">
        <v>352</v>
      </c>
      <c r="M7" t="s">
        <v>10303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10304</v>
      </c>
      <c r="U7" s="52" t="s">
        <v>44</v>
      </c>
      <c r="V7">
        <v>10</v>
      </c>
    </row>
    <row r="8" spans="1:22" x14ac:dyDescent="0.25">
      <c r="A8" t="s">
        <v>46</v>
      </c>
      <c r="B8" t="s">
        <v>56</v>
      </c>
      <c r="C8">
        <v>76.666666666666671</v>
      </c>
      <c r="D8">
        <v>3</v>
      </c>
      <c r="E8" t="s">
        <v>10305</v>
      </c>
      <c r="F8">
        <v>259</v>
      </c>
      <c r="G8">
        <v>29</v>
      </c>
      <c r="H8" t="s">
        <v>47</v>
      </c>
      <c r="I8" t="s">
        <v>2036</v>
      </c>
      <c r="J8" t="s">
        <v>2037</v>
      </c>
      <c r="K8" t="s">
        <v>1296</v>
      </c>
      <c r="L8" t="s">
        <v>349</v>
      </c>
      <c r="M8" t="s">
        <v>10306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10307</v>
      </c>
      <c r="U8" s="53" t="s">
        <v>45</v>
      </c>
      <c r="V8">
        <v>10</v>
      </c>
    </row>
    <row r="9" spans="1:22" x14ac:dyDescent="0.25">
      <c r="A9" t="s">
        <v>46</v>
      </c>
      <c r="B9" t="s">
        <v>56</v>
      </c>
      <c r="C9">
        <v>76.666666666666671</v>
      </c>
      <c r="D9">
        <v>3</v>
      </c>
      <c r="E9" t="s">
        <v>10308</v>
      </c>
      <c r="F9">
        <v>259</v>
      </c>
      <c r="G9">
        <v>29</v>
      </c>
      <c r="H9" t="s">
        <v>47</v>
      </c>
      <c r="I9" t="s">
        <v>1294</v>
      </c>
      <c r="J9" t="s">
        <v>1295</v>
      </c>
      <c r="K9" t="s">
        <v>1296</v>
      </c>
      <c r="L9" t="s">
        <v>1297</v>
      </c>
      <c r="M9" t="s">
        <v>10298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10309</v>
      </c>
      <c r="U9" s="52" t="s">
        <v>113</v>
      </c>
      <c r="V9">
        <v>2</v>
      </c>
    </row>
    <row r="10" spans="1:22" x14ac:dyDescent="0.25">
      <c r="A10" t="s">
        <v>46</v>
      </c>
      <c r="B10" t="s">
        <v>56</v>
      </c>
      <c r="C10">
        <v>76.666666666666671</v>
      </c>
      <c r="D10">
        <v>3</v>
      </c>
      <c r="E10" t="s">
        <v>10310</v>
      </c>
      <c r="F10">
        <v>259</v>
      </c>
      <c r="G10">
        <v>29</v>
      </c>
      <c r="H10" t="s">
        <v>47</v>
      </c>
      <c r="I10" t="s">
        <v>1294</v>
      </c>
      <c r="J10" t="s">
        <v>1295</v>
      </c>
      <c r="K10" t="s">
        <v>1296</v>
      </c>
      <c r="L10" t="s">
        <v>1297</v>
      </c>
      <c r="M10" t="s">
        <v>10311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10312</v>
      </c>
      <c r="U10" s="53" t="s">
        <v>9591</v>
      </c>
      <c r="V10">
        <v>2</v>
      </c>
    </row>
    <row r="11" spans="1:22" x14ac:dyDescent="0.25">
      <c r="A11" t="s">
        <v>115</v>
      </c>
      <c r="B11" t="s">
        <v>116</v>
      </c>
      <c r="C11">
        <v>27.5</v>
      </c>
      <c r="D11">
        <v>4</v>
      </c>
      <c r="E11" t="s">
        <v>10313</v>
      </c>
      <c r="F11">
        <v>104.03</v>
      </c>
      <c r="G11">
        <v>7</v>
      </c>
      <c r="H11" t="s">
        <v>1247</v>
      </c>
      <c r="I11" t="s">
        <v>10314</v>
      </c>
      <c r="J11" t="s">
        <v>10315</v>
      </c>
      <c r="K11" t="s">
        <v>1180</v>
      </c>
      <c r="L11" t="s">
        <v>10316</v>
      </c>
      <c r="M11" t="s">
        <v>10317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10317</v>
      </c>
      <c r="U11" s="52" t="s">
        <v>46</v>
      </c>
      <c r="V11">
        <v>222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10318</v>
      </c>
      <c r="F12">
        <v>131.07</v>
      </c>
      <c r="G12">
        <v>0</v>
      </c>
      <c r="H12" t="s">
        <v>684</v>
      </c>
      <c r="I12" t="s">
        <v>10319</v>
      </c>
      <c r="J12" t="s">
        <v>10320</v>
      </c>
      <c r="K12" t="s">
        <v>1348</v>
      </c>
      <c r="L12" t="s">
        <v>10321</v>
      </c>
      <c r="M12" t="s">
        <v>10322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10322</v>
      </c>
      <c r="U12" s="53" t="s">
        <v>252</v>
      </c>
      <c r="V12">
        <v>1</v>
      </c>
    </row>
    <row r="13" spans="1:22" x14ac:dyDescent="0.25">
      <c r="A13" t="s">
        <v>30</v>
      </c>
      <c r="B13" t="s">
        <v>1164</v>
      </c>
      <c r="C13">
        <v>38</v>
      </c>
      <c r="D13">
        <v>2</v>
      </c>
      <c r="E13" t="s">
        <v>10323</v>
      </c>
      <c r="F13">
        <v>83</v>
      </c>
      <c r="G13">
        <v>7</v>
      </c>
      <c r="H13" t="s">
        <v>47</v>
      </c>
      <c r="I13" t="s">
        <v>10324</v>
      </c>
      <c r="J13" t="s">
        <v>10325</v>
      </c>
      <c r="K13" t="s">
        <v>10326</v>
      </c>
      <c r="L13" t="s">
        <v>10327</v>
      </c>
      <c r="M13" t="s">
        <v>10328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10328</v>
      </c>
      <c r="U13" s="53" t="s">
        <v>56</v>
      </c>
      <c r="V13">
        <v>217</v>
      </c>
    </row>
    <row r="14" spans="1:22" x14ac:dyDescent="0.25">
      <c r="A14" t="s">
        <v>30</v>
      </c>
      <c r="B14" t="s">
        <v>8172</v>
      </c>
      <c r="C14">
        <v>20.3</v>
      </c>
      <c r="D14">
        <v>1</v>
      </c>
      <c r="E14" t="s">
        <v>10329</v>
      </c>
      <c r="F14">
        <v>60.92</v>
      </c>
      <c r="G14">
        <v>0</v>
      </c>
      <c r="H14" t="s">
        <v>1349</v>
      </c>
      <c r="I14" t="s">
        <v>10330</v>
      </c>
      <c r="J14" t="s">
        <v>10331</v>
      </c>
      <c r="K14" t="s">
        <v>4199</v>
      </c>
      <c r="L14" t="s">
        <v>10332</v>
      </c>
      <c r="M14" t="s">
        <v>10333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10333</v>
      </c>
      <c r="U14" s="53" t="s">
        <v>8145</v>
      </c>
      <c r="V14">
        <v>4</v>
      </c>
    </row>
    <row r="15" spans="1:22" x14ac:dyDescent="0.25">
      <c r="A15" t="s">
        <v>30</v>
      </c>
      <c r="B15" t="s">
        <v>8172</v>
      </c>
      <c r="C15">
        <v>20.309999999999999</v>
      </c>
      <c r="D15">
        <v>2</v>
      </c>
      <c r="E15" t="s">
        <v>10329</v>
      </c>
      <c r="F15">
        <v>60.92</v>
      </c>
      <c r="G15">
        <v>0</v>
      </c>
      <c r="H15" t="s">
        <v>1349</v>
      </c>
      <c r="I15" t="s">
        <v>10330</v>
      </c>
      <c r="J15" t="s">
        <v>10331</v>
      </c>
      <c r="K15" t="s">
        <v>4199</v>
      </c>
      <c r="L15" t="s">
        <v>10332</v>
      </c>
      <c r="M15" t="s">
        <v>10333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10333</v>
      </c>
      <c r="U15" s="52" t="s">
        <v>42</v>
      </c>
      <c r="V15">
        <v>3</v>
      </c>
    </row>
    <row r="16" spans="1:22" x14ac:dyDescent="0.25">
      <c r="A16" t="s">
        <v>30</v>
      </c>
      <c r="B16" t="s">
        <v>31</v>
      </c>
      <c r="C16">
        <v>43</v>
      </c>
      <c r="D16">
        <v>2</v>
      </c>
      <c r="E16" t="s">
        <v>10334</v>
      </c>
      <c r="F16">
        <v>349</v>
      </c>
      <c r="G16">
        <v>48</v>
      </c>
      <c r="H16" t="s">
        <v>47</v>
      </c>
      <c r="I16" t="s">
        <v>5772</v>
      </c>
      <c r="J16" t="s">
        <v>10335</v>
      </c>
      <c r="K16" t="s">
        <v>562</v>
      </c>
      <c r="L16" t="s">
        <v>1340</v>
      </c>
      <c r="M16" t="s">
        <v>10336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10337</v>
      </c>
      <c r="U16" s="53" t="s">
        <v>43</v>
      </c>
      <c r="V16">
        <v>3</v>
      </c>
    </row>
    <row r="17" spans="1:22" x14ac:dyDescent="0.25">
      <c r="A17" t="s">
        <v>28</v>
      </c>
      <c r="B17" t="s">
        <v>29</v>
      </c>
      <c r="C17">
        <v>45</v>
      </c>
      <c r="D17">
        <v>5</v>
      </c>
      <c r="E17" t="s">
        <v>10334</v>
      </c>
      <c r="F17">
        <v>349</v>
      </c>
      <c r="G17">
        <v>48</v>
      </c>
      <c r="H17" t="s">
        <v>47</v>
      </c>
      <c r="I17" t="s">
        <v>5772</v>
      </c>
      <c r="J17" t="s">
        <v>10335</v>
      </c>
      <c r="K17" t="s">
        <v>562</v>
      </c>
      <c r="L17" t="s">
        <v>1340</v>
      </c>
      <c r="M17" t="s">
        <v>10336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10337</v>
      </c>
      <c r="U17" s="52" t="s">
        <v>139</v>
      </c>
      <c r="V17">
        <v>34</v>
      </c>
    </row>
    <row r="18" spans="1:22" x14ac:dyDescent="0.25">
      <c r="A18" t="s">
        <v>139</v>
      </c>
      <c r="B18" t="s">
        <v>112</v>
      </c>
      <c r="C18">
        <v>66</v>
      </c>
      <c r="D18">
        <v>1</v>
      </c>
      <c r="E18" t="s">
        <v>10338</v>
      </c>
      <c r="F18">
        <v>129.32</v>
      </c>
      <c r="G18">
        <v>7</v>
      </c>
      <c r="H18" t="s">
        <v>684</v>
      </c>
      <c r="I18" t="s">
        <v>10339</v>
      </c>
      <c r="J18" t="s">
        <v>10340</v>
      </c>
      <c r="K18" t="s">
        <v>5643</v>
      </c>
      <c r="L18" t="s">
        <v>10341</v>
      </c>
      <c r="M18" t="s">
        <v>10342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10343</v>
      </c>
      <c r="U18" s="53" t="s">
        <v>112</v>
      </c>
      <c r="V18">
        <v>33</v>
      </c>
    </row>
    <row r="19" spans="1:22" x14ac:dyDescent="0.25">
      <c r="A19" t="s">
        <v>110</v>
      </c>
      <c r="B19" t="s">
        <v>1205</v>
      </c>
      <c r="C19">
        <v>66</v>
      </c>
      <c r="D19">
        <v>1</v>
      </c>
      <c r="E19" t="s">
        <v>10338</v>
      </c>
      <c r="F19">
        <v>129.32</v>
      </c>
      <c r="G19">
        <v>7</v>
      </c>
      <c r="H19" t="s">
        <v>684</v>
      </c>
      <c r="I19" t="s">
        <v>10339</v>
      </c>
      <c r="J19" t="s">
        <v>10340</v>
      </c>
      <c r="K19" t="s">
        <v>5643</v>
      </c>
      <c r="L19" t="s">
        <v>10341</v>
      </c>
      <c r="M19" t="s">
        <v>10342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10343</v>
      </c>
      <c r="U19" s="53" t="s">
        <v>10047</v>
      </c>
      <c r="V19">
        <v>1</v>
      </c>
    </row>
    <row r="20" spans="1:22" x14ac:dyDescent="0.25">
      <c r="A20" t="s">
        <v>46</v>
      </c>
      <c r="B20" t="s">
        <v>56</v>
      </c>
      <c r="C20">
        <v>67</v>
      </c>
      <c r="D20">
        <v>1</v>
      </c>
      <c r="E20" t="s">
        <v>10338</v>
      </c>
      <c r="F20">
        <v>129.32</v>
      </c>
      <c r="G20">
        <v>7</v>
      </c>
      <c r="H20" t="s">
        <v>684</v>
      </c>
      <c r="I20" t="s">
        <v>10339</v>
      </c>
      <c r="J20" t="s">
        <v>10340</v>
      </c>
      <c r="K20" t="s">
        <v>5643</v>
      </c>
      <c r="L20" t="s">
        <v>10341</v>
      </c>
      <c r="M20" t="s">
        <v>10342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10343</v>
      </c>
      <c r="U20" s="52" t="s">
        <v>110</v>
      </c>
      <c r="V20">
        <v>32</v>
      </c>
    </row>
    <row r="21" spans="1:22" x14ac:dyDescent="0.25">
      <c r="A21" t="s">
        <v>46</v>
      </c>
      <c r="B21" t="s">
        <v>56</v>
      </c>
      <c r="C21">
        <v>69.900000000000006</v>
      </c>
      <c r="D21">
        <v>10</v>
      </c>
      <c r="E21" t="s">
        <v>10344</v>
      </c>
      <c r="F21">
        <v>845</v>
      </c>
      <c r="G21">
        <v>55</v>
      </c>
      <c r="H21" t="s">
        <v>47</v>
      </c>
      <c r="I21" t="s">
        <v>10345</v>
      </c>
      <c r="J21" t="s">
        <v>10346</v>
      </c>
      <c r="K21" t="s">
        <v>10347</v>
      </c>
      <c r="L21" t="s">
        <v>1251</v>
      </c>
      <c r="M21" t="s">
        <v>10348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10349</v>
      </c>
      <c r="U21" s="53" t="s">
        <v>146</v>
      </c>
      <c r="V21">
        <v>5</v>
      </c>
    </row>
    <row r="22" spans="1:22" x14ac:dyDescent="0.25">
      <c r="A22" t="s">
        <v>5153</v>
      </c>
      <c r="B22" t="s">
        <v>5154</v>
      </c>
      <c r="C22">
        <v>0</v>
      </c>
      <c r="D22">
        <v>1</v>
      </c>
      <c r="E22" t="s">
        <v>10350</v>
      </c>
      <c r="F22">
        <v>106</v>
      </c>
      <c r="G22">
        <v>6</v>
      </c>
      <c r="H22" t="s">
        <v>1162</v>
      </c>
      <c r="I22" t="s">
        <v>10351</v>
      </c>
      <c r="J22" t="s">
        <v>329</v>
      </c>
      <c r="K22" t="s">
        <v>23</v>
      </c>
      <c r="L22" t="s">
        <v>24</v>
      </c>
      <c r="M22" t="s">
        <v>10352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23</v>
      </c>
      <c r="T22" t="s">
        <v>10353</v>
      </c>
      <c r="U22" s="53" t="s">
        <v>1287</v>
      </c>
      <c r="V22">
        <v>1</v>
      </c>
    </row>
    <row r="23" spans="1:22" x14ac:dyDescent="0.25">
      <c r="A23" t="s">
        <v>46</v>
      </c>
      <c r="B23" t="s">
        <v>56</v>
      </c>
      <c r="C23">
        <v>120</v>
      </c>
      <c r="D23">
        <v>1</v>
      </c>
      <c r="E23" t="s">
        <v>10350</v>
      </c>
      <c r="F23">
        <v>106</v>
      </c>
      <c r="G23">
        <v>6</v>
      </c>
      <c r="H23" t="s">
        <v>1162</v>
      </c>
      <c r="I23" t="s">
        <v>10351</v>
      </c>
      <c r="J23" t="s">
        <v>329</v>
      </c>
      <c r="K23" t="s">
        <v>23</v>
      </c>
      <c r="L23" t="s">
        <v>24</v>
      </c>
      <c r="M23" t="s">
        <v>10352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23</v>
      </c>
      <c r="T23" t="s">
        <v>10353</v>
      </c>
      <c r="U23" s="53" t="s">
        <v>1205</v>
      </c>
      <c r="V23">
        <v>25</v>
      </c>
    </row>
    <row r="24" spans="1:22" x14ac:dyDescent="0.25">
      <c r="A24" t="s">
        <v>139</v>
      </c>
      <c r="B24" t="s">
        <v>112</v>
      </c>
      <c r="C24">
        <v>66</v>
      </c>
      <c r="D24">
        <v>1</v>
      </c>
      <c r="E24" t="s">
        <v>10354</v>
      </c>
      <c r="F24">
        <v>152.69999999999999</v>
      </c>
      <c r="G24">
        <v>45</v>
      </c>
      <c r="H24" t="s">
        <v>684</v>
      </c>
      <c r="I24" t="s">
        <v>10355</v>
      </c>
      <c r="J24" t="s">
        <v>10356</v>
      </c>
      <c r="K24" t="s">
        <v>4500</v>
      </c>
      <c r="L24" t="s">
        <v>10357</v>
      </c>
      <c r="M24" t="s">
        <v>10358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10358</v>
      </c>
      <c r="U24" s="53" t="s">
        <v>3831</v>
      </c>
      <c r="V24">
        <v>1</v>
      </c>
    </row>
    <row r="25" spans="1:22" x14ac:dyDescent="0.25">
      <c r="A25" t="s">
        <v>110</v>
      </c>
      <c r="B25" t="s">
        <v>1205</v>
      </c>
      <c r="C25">
        <v>66</v>
      </c>
      <c r="D25">
        <v>1</v>
      </c>
      <c r="E25" t="s">
        <v>10354</v>
      </c>
      <c r="F25">
        <v>152.69999999999999</v>
      </c>
      <c r="G25">
        <v>45</v>
      </c>
      <c r="H25" t="s">
        <v>684</v>
      </c>
      <c r="I25" t="s">
        <v>10355</v>
      </c>
      <c r="J25" t="s">
        <v>10356</v>
      </c>
      <c r="K25" t="s">
        <v>4500</v>
      </c>
      <c r="L25" t="s">
        <v>10357</v>
      </c>
      <c r="M25" t="s">
        <v>10358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10358</v>
      </c>
      <c r="U25" s="52" t="s">
        <v>3728</v>
      </c>
      <c r="V25">
        <v>1</v>
      </c>
    </row>
    <row r="26" spans="1:22" x14ac:dyDescent="0.25">
      <c r="A26" t="s">
        <v>46</v>
      </c>
      <c r="B26" t="s">
        <v>56</v>
      </c>
      <c r="C26">
        <v>67</v>
      </c>
      <c r="D26">
        <v>1</v>
      </c>
      <c r="E26" t="s">
        <v>10354</v>
      </c>
      <c r="F26">
        <v>152.69999999999999</v>
      </c>
      <c r="G26">
        <v>45</v>
      </c>
      <c r="H26" t="s">
        <v>684</v>
      </c>
      <c r="I26" t="s">
        <v>10355</v>
      </c>
      <c r="J26" t="s">
        <v>10356</v>
      </c>
      <c r="K26" t="s">
        <v>4500</v>
      </c>
      <c r="L26" t="s">
        <v>10357</v>
      </c>
      <c r="M26" t="s">
        <v>10358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10358</v>
      </c>
      <c r="U26" s="53" t="s">
        <v>3729</v>
      </c>
      <c r="V26">
        <v>1</v>
      </c>
    </row>
    <row r="27" spans="1:22" x14ac:dyDescent="0.25">
      <c r="A27" t="s">
        <v>281</v>
      </c>
      <c r="B27" t="s">
        <v>283</v>
      </c>
      <c r="C27">
        <v>0</v>
      </c>
      <c r="D27">
        <v>1</v>
      </c>
      <c r="E27" t="s">
        <v>10359</v>
      </c>
      <c r="F27">
        <v>130</v>
      </c>
      <c r="G27">
        <v>30</v>
      </c>
      <c r="H27" t="s">
        <v>47</v>
      </c>
      <c r="I27" t="s">
        <v>10360</v>
      </c>
      <c r="J27" t="s">
        <v>10361</v>
      </c>
      <c r="K27" t="s">
        <v>2698</v>
      </c>
      <c r="L27" t="s">
        <v>10362</v>
      </c>
      <c r="M27" t="s">
        <v>10363</v>
      </c>
      <c r="N27" t="s">
        <v>5937</v>
      </c>
      <c r="O27" t="s">
        <v>1189</v>
      </c>
      <c r="P27" t="s">
        <v>1190</v>
      </c>
      <c r="Q27" t="s">
        <v>27</v>
      </c>
      <c r="R27" t="s">
        <v>24</v>
      </c>
      <c r="S27" t="s">
        <v>23</v>
      </c>
      <c r="T27" t="s">
        <v>10363</v>
      </c>
      <c r="U27" s="52" t="s">
        <v>3771</v>
      </c>
      <c r="V27">
        <v>1</v>
      </c>
    </row>
    <row r="28" spans="1:22" x14ac:dyDescent="0.25">
      <c r="A28" t="s">
        <v>46</v>
      </c>
      <c r="B28" t="s">
        <v>56</v>
      </c>
      <c r="C28">
        <v>100</v>
      </c>
      <c r="D28">
        <v>1</v>
      </c>
      <c r="E28" t="s">
        <v>10359</v>
      </c>
      <c r="F28">
        <v>130</v>
      </c>
      <c r="G28">
        <v>30</v>
      </c>
      <c r="H28" t="s">
        <v>47</v>
      </c>
      <c r="I28" t="s">
        <v>10360</v>
      </c>
      <c r="J28" t="s">
        <v>10361</v>
      </c>
      <c r="K28" t="s">
        <v>2698</v>
      </c>
      <c r="L28" t="s">
        <v>10362</v>
      </c>
      <c r="M28" t="s">
        <v>10363</v>
      </c>
      <c r="N28" t="s">
        <v>5937</v>
      </c>
      <c r="O28" t="s">
        <v>1189</v>
      </c>
      <c r="P28" t="s">
        <v>1190</v>
      </c>
      <c r="Q28" t="s">
        <v>27</v>
      </c>
      <c r="R28" t="s">
        <v>24</v>
      </c>
      <c r="S28" t="s">
        <v>23</v>
      </c>
      <c r="T28" t="s">
        <v>10363</v>
      </c>
      <c r="U28" s="53" t="s">
        <v>3772</v>
      </c>
      <c r="V28">
        <v>1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10364</v>
      </c>
      <c r="F29">
        <v>220</v>
      </c>
      <c r="G29">
        <v>0</v>
      </c>
      <c r="H29" t="s">
        <v>1162</v>
      </c>
      <c r="I29" t="s">
        <v>10365</v>
      </c>
      <c r="J29" t="s">
        <v>319</v>
      </c>
      <c r="K29" t="s">
        <v>23</v>
      </c>
      <c r="L29" t="s">
        <v>24</v>
      </c>
      <c r="M29" t="s">
        <v>10366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10366</v>
      </c>
      <c r="U29" s="52" t="s">
        <v>854</v>
      </c>
      <c r="V29">
        <v>15</v>
      </c>
    </row>
    <row r="30" spans="1:22" x14ac:dyDescent="0.25">
      <c r="A30" t="s">
        <v>3691</v>
      </c>
      <c r="B30" t="s">
        <v>3692</v>
      </c>
      <c r="C30">
        <v>120</v>
      </c>
      <c r="D30">
        <v>2</v>
      </c>
      <c r="E30" t="s">
        <v>10367</v>
      </c>
      <c r="F30">
        <v>116</v>
      </c>
      <c r="G30">
        <v>6</v>
      </c>
      <c r="H30" t="s">
        <v>1162</v>
      </c>
      <c r="I30" t="s">
        <v>10368</v>
      </c>
      <c r="J30" t="s">
        <v>336</v>
      </c>
      <c r="K30" t="s">
        <v>23</v>
      </c>
      <c r="L30" t="s">
        <v>24</v>
      </c>
      <c r="M30" t="s">
        <v>10369</v>
      </c>
      <c r="N30" t="s">
        <v>23</v>
      </c>
      <c r="O30" t="s">
        <v>32</v>
      </c>
      <c r="P30" t="s">
        <v>26</v>
      </c>
      <c r="Q30" t="s">
        <v>33</v>
      </c>
      <c r="R30" t="s">
        <v>10370</v>
      </c>
      <c r="S30" t="s">
        <v>23</v>
      </c>
      <c r="T30" t="s">
        <v>10371</v>
      </c>
      <c r="U30" s="53" t="s">
        <v>855</v>
      </c>
      <c r="V30">
        <v>15</v>
      </c>
    </row>
    <row r="31" spans="1:22" x14ac:dyDescent="0.25">
      <c r="A31" t="s">
        <v>5153</v>
      </c>
      <c r="B31" t="s">
        <v>5154</v>
      </c>
      <c r="C31">
        <v>0</v>
      </c>
      <c r="D31">
        <v>1</v>
      </c>
      <c r="E31" t="s">
        <v>10372</v>
      </c>
      <c r="F31">
        <v>100</v>
      </c>
      <c r="G31">
        <v>0</v>
      </c>
      <c r="H31" t="s">
        <v>1162</v>
      </c>
      <c r="I31" t="s">
        <v>10373</v>
      </c>
      <c r="J31" t="s">
        <v>323</v>
      </c>
      <c r="K31" t="s">
        <v>23</v>
      </c>
      <c r="L31" t="s">
        <v>24</v>
      </c>
      <c r="M31" t="s">
        <v>10374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10374</v>
      </c>
      <c r="U31" s="52" t="s">
        <v>850</v>
      </c>
      <c r="V31">
        <v>2</v>
      </c>
    </row>
    <row r="32" spans="1:22" x14ac:dyDescent="0.25">
      <c r="A32" t="s">
        <v>110</v>
      </c>
      <c r="B32" t="s">
        <v>146</v>
      </c>
      <c r="C32">
        <v>120</v>
      </c>
      <c r="D32">
        <v>1</v>
      </c>
      <c r="E32" t="s">
        <v>10372</v>
      </c>
      <c r="F32">
        <v>100</v>
      </c>
      <c r="G32">
        <v>0</v>
      </c>
      <c r="H32" t="s">
        <v>1162</v>
      </c>
      <c r="I32" t="s">
        <v>10373</v>
      </c>
      <c r="J32" t="s">
        <v>323</v>
      </c>
      <c r="K32" t="s">
        <v>23</v>
      </c>
      <c r="L32" t="s">
        <v>24</v>
      </c>
      <c r="M32" t="s">
        <v>10374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10374</v>
      </c>
      <c r="U32" s="53" t="s">
        <v>851</v>
      </c>
      <c r="V32">
        <v>2</v>
      </c>
    </row>
    <row r="33" spans="1:22" x14ac:dyDescent="0.25">
      <c r="A33" t="s">
        <v>46</v>
      </c>
      <c r="B33" t="s">
        <v>56</v>
      </c>
      <c r="C33">
        <v>60</v>
      </c>
      <c r="D33">
        <v>1</v>
      </c>
      <c r="E33" t="s">
        <v>10375</v>
      </c>
      <c r="F33">
        <v>175</v>
      </c>
      <c r="G33">
        <v>0</v>
      </c>
      <c r="H33" t="s">
        <v>1162</v>
      </c>
      <c r="I33" t="s">
        <v>7476</v>
      </c>
      <c r="J33" t="s">
        <v>319</v>
      </c>
      <c r="K33" t="s">
        <v>23</v>
      </c>
      <c r="L33" t="s">
        <v>24</v>
      </c>
      <c r="M33" t="s">
        <v>10376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10376</v>
      </c>
      <c r="U33" s="52" t="s">
        <v>4323</v>
      </c>
      <c r="V33">
        <v>3</v>
      </c>
    </row>
    <row r="34" spans="1:22" x14ac:dyDescent="0.25">
      <c r="A34" t="s">
        <v>3691</v>
      </c>
      <c r="B34" t="s">
        <v>3692</v>
      </c>
      <c r="C34">
        <v>60</v>
      </c>
      <c r="D34">
        <v>1</v>
      </c>
      <c r="E34" t="s">
        <v>10375</v>
      </c>
      <c r="F34">
        <v>175</v>
      </c>
      <c r="G34">
        <v>0</v>
      </c>
      <c r="H34" t="s">
        <v>1162</v>
      </c>
      <c r="I34" t="s">
        <v>7476</v>
      </c>
      <c r="J34" t="s">
        <v>319</v>
      </c>
      <c r="K34" t="s">
        <v>23</v>
      </c>
      <c r="L34" t="s">
        <v>24</v>
      </c>
      <c r="M34" t="s">
        <v>10376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10376</v>
      </c>
      <c r="U34" s="53" t="s">
        <v>4324</v>
      </c>
      <c r="V34">
        <v>3</v>
      </c>
    </row>
    <row r="35" spans="1:22" x14ac:dyDescent="0.25">
      <c r="A35" t="s">
        <v>3691</v>
      </c>
      <c r="B35" t="s">
        <v>3692</v>
      </c>
      <c r="C35">
        <v>120</v>
      </c>
      <c r="D35">
        <v>1</v>
      </c>
      <c r="E35" t="s">
        <v>10375</v>
      </c>
      <c r="F35">
        <v>175</v>
      </c>
      <c r="G35">
        <v>0</v>
      </c>
      <c r="H35" t="s">
        <v>1162</v>
      </c>
      <c r="I35" t="s">
        <v>7476</v>
      </c>
      <c r="J35" t="s">
        <v>319</v>
      </c>
      <c r="K35" t="s">
        <v>23</v>
      </c>
      <c r="L35" t="s">
        <v>24</v>
      </c>
      <c r="M35" t="s">
        <v>10376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10376</v>
      </c>
      <c r="U35" s="52" t="s">
        <v>280</v>
      </c>
      <c r="V35">
        <v>1</v>
      </c>
    </row>
    <row r="36" spans="1:22" x14ac:dyDescent="0.25">
      <c r="A36" t="s">
        <v>46</v>
      </c>
      <c r="B36" t="s">
        <v>56</v>
      </c>
      <c r="C36">
        <v>60</v>
      </c>
      <c r="D36">
        <v>2</v>
      </c>
      <c r="E36" t="s">
        <v>10377</v>
      </c>
      <c r="F36">
        <v>240</v>
      </c>
      <c r="G36">
        <v>0</v>
      </c>
      <c r="H36" t="s">
        <v>1162</v>
      </c>
      <c r="I36" t="s">
        <v>10378</v>
      </c>
      <c r="J36" t="s">
        <v>1207</v>
      </c>
      <c r="K36" t="s">
        <v>23</v>
      </c>
      <c r="L36" t="s">
        <v>24</v>
      </c>
      <c r="M36" t="s">
        <v>10379</v>
      </c>
      <c r="N36" t="s">
        <v>23</v>
      </c>
      <c r="O36" t="s">
        <v>32</v>
      </c>
      <c r="P36" t="s">
        <v>26</v>
      </c>
      <c r="Q36" t="s">
        <v>33</v>
      </c>
      <c r="R36" t="s">
        <v>10380</v>
      </c>
      <c r="S36" t="s">
        <v>23</v>
      </c>
      <c r="T36" t="s">
        <v>10381</v>
      </c>
      <c r="U36" s="53" t="s">
        <v>286</v>
      </c>
      <c r="V36">
        <v>1</v>
      </c>
    </row>
    <row r="37" spans="1:22" x14ac:dyDescent="0.25">
      <c r="A37" t="s">
        <v>3691</v>
      </c>
      <c r="B37" t="s">
        <v>3692</v>
      </c>
      <c r="C37">
        <v>60</v>
      </c>
      <c r="D37">
        <v>2</v>
      </c>
      <c r="E37" t="s">
        <v>10377</v>
      </c>
      <c r="F37">
        <v>240</v>
      </c>
      <c r="G37">
        <v>0</v>
      </c>
      <c r="H37" t="s">
        <v>1162</v>
      </c>
      <c r="I37" t="s">
        <v>10378</v>
      </c>
      <c r="J37" t="s">
        <v>1207</v>
      </c>
      <c r="K37" t="s">
        <v>23</v>
      </c>
      <c r="L37" t="s">
        <v>24</v>
      </c>
      <c r="M37" t="s">
        <v>10379</v>
      </c>
      <c r="N37" t="s">
        <v>23</v>
      </c>
      <c r="O37" t="s">
        <v>32</v>
      </c>
      <c r="P37" t="s">
        <v>26</v>
      </c>
      <c r="Q37" t="s">
        <v>33</v>
      </c>
      <c r="R37" t="s">
        <v>10380</v>
      </c>
      <c r="S37" t="s">
        <v>23</v>
      </c>
      <c r="T37" t="s">
        <v>10381</v>
      </c>
      <c r="U37" s="52" t="s">
        <v>3650</v>
      </c>
      <c r="V37">
        <v>30</v>
      </c>
    </row>
    <row r="38" spans="1:22" x14ac:dyDescent="0.25">
      <c r="A38" t="s">
        <v>46</v>
      </c>
      <c r="B38" t="s">
        <v>56</v>
      </c>
      <c r="C38">
        <v>60</v>
      </c>
      <c r="D38">
        <v>1</v>
      </c>
      <c r="E38" t="s">
        <v>10382</v>
      </c>
      <c r="F38">
        <v>165</v>
      </c>
      <c r="G38">
        <v>45</v>
      </c>
      <c r="H38" t="s">
        <v>1162</v>
      </c>
      <c r="I38" t="s">
        <v>10383</v>
      </c>
      <c r="J38" t="s">
        <v>312</v>
      </c>
      <c r="K38" t="s">
        <v>23</v>
      </c>
      <c r="L38" t="s">
        <v>24</v>
      </c>
      <c r="M38" t="s">
        <v>10381</v>
      </c>
      <c r="N38" t="s">
        <v>23</v>
      </c>
      <c r="O38" t="s">
        <v>307</v>
      </c>
      <c r="P38" t="s">
        <v>26</v>
      </c>
      <c r="Q38" t="s">
        <v>27</v>
      </c>
      <c r="R38" t="s">
        <v>10384</v>
      </c>
      <c r="S38" t="s">
        <v>23</v>
      </c>
      <c r="T38" t="s">
        <v>10381</v>
      </c>
      <c r="U38" s="53" t="s">
        <v>3651</v>
      </c>
      <c r="V38">
        <v>30</v>
      </c>
    </row>
    <row r="39" spans="1:22" x14ac:dyDescent="0.25">
      <c r="A39" t="s">
        <v>3691</v>
      </c>
      <c r="B39" t="s">
        <v>3692</v>
      </c>
      <c r="C39">
        <v>60</v>
      </c>
      <c r="D39">
        <v>1</v>
      </c>
      <c r="E39" t="s">
        <v>10382</v>
      </c>
      <c r="F39">
        <v>165</v>
      </c>
      <c r="G39">
        <v>45</v>
      </c>
      <c r="H39" t="s">
        <v>1162</v>
      </c>
      <c r="I39" t="s">
        <v>10383</v>
      </c>
      <c r="J39" t="s">
        <v>312</v>
      </c>
      <c r="K39" t="s">
        <v>23</v>
      </c>
      <c r="L39" t="s">
        <v>24</v>
      </c>
      <c r="M39" t="s">
        <v>10381</v>
      </c>
      <c r="N39" t="s">
        <v>23</v>
      </c>
      <c r="O39" t="s">
        <v>307</v>
      </c>
      <c r="P39" t="s">
        <v>26</v>
      </c>
      <c r="Q39" t="s">
        <v>27</v>
      </c>
      <c r="R39" t="s">
        <v>10384</v>
      </c>
      <c r="S39" t="s">
        <v>23</v>
      </c>
      <c r="T39" t="s">
        <v>10381</v>
      </c>
      <c r="U39" s="52" t="s">
        <v>30</v>
      </c>
      <c r="V39">
        <v>27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10385</v>
      </c>
      <c r="F40">
        <v>185</v>
      </c>
      <c r="G40">
        <v>35</v>
      </c>
      <c r="H40" t="s">
        <v>22</v>
      </c>
      <c r="I40" t="s">
        <v>8655</v>
      </c>
      <c r="J40" t="s">
        <v>8656</v>
      </c>
      <c r="K40" t="s">
        <v>1209</v>
      </c>
      <c r="L40" t="s">
        <v>1197</v>
      </c>
      <c r="M40" t="s">
        <v>10386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10387</v>
      </c>
      <c r="U40" s="53" t="s">
        <v>8172</v>
      </c>
      <c r="V40">
        <v>4</v>
      </c>
    </row>
    <row r="41" spans="1:22" x14ac:dyDescent="0.25">
      <c r="A41" t="s">
        <v>46</v>
      </c>
      <c r="B41" t="s">
        <v>56</v>
      </c>
      <c r="C41">
        <v>66.333333333333329</v>
      </c>
      <c r="D41">
        <v>3</v>
      </c>
      <c r="E41" t="s">
        <v>10388</v>
      </c>
      <c r="F41">
        <v>138.07</v>
      </c>
      <c r="G41">
        <v>7</v>
      </c>
      <c r="H41" t="s">
        <v>684</v>
      </c>
      <c r="I41" t="s">
        <v>10389</v>
      </c>
      <c r="J41" t="s">
        <v>10390</v>
      </c>
      <c r="K41" t="s">
        <v>1206</v>
      </c>
      <c r="L41" t="s">
        <v>24</v>
      </c>
      <c r="M41" t="s">
        <v>23</v>
      </c>
      <c r="N41" t="s">
        <v>23</v>
      </c>
      <c r="O41" t="s">
        <v>48</v>
      </c>
      <c r="P41" t="s">
        <v>49</v>
      </c>
      <c r="Q41" t="s">
        <v>23</v>
      </c>
      <c r="R41" t="s">
        <v>24</v>
      </c>
      <c r="S41" t="s">
        <v>23</v>
      </c>
      <c r="T41" t="s">
        <v>10391</v>
      </c>
      <c r="U41" s="53" t="s">
        <v>31</v>
      </c>
      <c r="V41">
        <v>18</v>
      </c>
    </row>
    <row r="42" spans="1:22" x14ac:dyDescent="0.25">
      <c r="A42" t="s">
        <v>139</v>
      </c>
      <c r="B42" t="s">
        <v>112</v>
      </c>
      <c r="C42">
        <v>66</v>
      </c>
      <c r="D42">
        <v>1</v>
      </c>
      <c r="E42" t="s">
        <v>10392</v>
      </c>
      <c r="F42">
        <v>131.27000000000001</v>
      </c>
      <c r="G42">
        <v>7</v>
      </c>
      <c r="H42" t="s">
        <v>684</v>
      </c>
      <c r="I42" t="s">
        <v>10389</v>
      </c>
      <c r="J42" t="s">
        <v>10390</v>
      </c>
      <c r="K42" t="s">
        <v>1206</v>
      </c>
      <c r="L42" t="s">
        <v>24</v>
      </c>
      <c r="M42" t="s">
        <v>23</v>
      </c>
      <c r="N42" t="s">
        <v>23</v>
      </c>
      <c r="O42" t="s">
        <v>48</v>
      </c>
      <c r="P42" t="s">
        <v>49</v>
      </c>
      <c r="Q42" t="s">
        <v>23</v>
      </c>
      <c r="R42" t="s">
        <v>24</v>
      </c>
      <c r="S42" t="s">
        <v>23</v>
      </c>
      <c r="T42" t="s">
        <v>10393</v>
      </c>
      <c r="U42" s="53" t="s">
        <v>1164</v>
      </c>
      <c r="V42">
        <v>5</v>
      </c>
    </row>
    <row r="43" spans="1:22" x14ac:dyDescent="0.25">
      <c r="A43" t="s">
        <v>110</v>
      </c>
      <c r="B43" t="s">
        <v>1205</v>
      </c>
      <c r="C43">
        <v>66</v>
      </c>
      <c r="D43">
        <v>1</v>
      </c>
      <c r="E43" t="s">
        <v>10392</v>
      </c>
      <c r="F43">
        <v>131.27000000000001</v>
      </c>
      <c r="G43">
        <v>7</v>
      </c>
      <c r="H43" t="s">
        <v>684</v>
      </c>
      <c r="I43" t="s">
        <v>10389</v>
      </c>
      <c r="J43" t="s">
        <v>10390</v>
      </c>
      <c r="K43" t="s">
        <v>1206</v>
      </c>
      <c r="L43" t="s">
        <v>24</v>
      </c>
      <c r="M43" t="s">
        <v>23</v>
      </c>
      <c r="N43" t="s">
        <v>23</v>
      </c>
      <c r="O43" t="s">
        <v>48</v>
      </c>
      <c r="P43" t="s">
        <v>49</v>
      </c>
      <c r="Q43" t="s">
        <v>23</v>
      </c>
      <c r="R43" t="s">
        <v>24</v>
      </c>
      <c r="S43" t="s">
        <v>23</v>
      </c>
      <c r="T43" t="s">
        <v>10393</v>
      </c>
      <c r="U43" s="52" t="s">
        <v>28</v>
      </c>
      <c r="V43">
        <v>24</v>
      </c>
    </row>
    <row r="44" spans="1:22" x14ac:dyDescent="0.25">
      <c r="A44" t="s">
        <v>46</v>
      </c>
      <c r="B44" t="s">
        <v>56</v>
      </c>
      <c r="C44">
        <v>67</v>
      </c>
      <c r="D44">
        <v>1</v>
      </c>
      <c r="E44" t="s">
        <v>10392</v>
      </c>
      <c r="F44">
        <v>131.27000000000001</v>
      </c>
      <c r="G44">
        <v>7</v>
      </c>
      <c r="H44" t="s">
        <v>684</v>
      </c>
      <c r="I44" t="s">
        <v>10389</v>
      </c>
      <c r="J44" t="s">
        <v>10390</v>
      </c>
      <c r="K44" t="s">
        <v>1206</v>
      </c>
      <c r="L44" t="s">
        <v>24</v>
      </c>
      <c r="M44" t="s">
        <v>23</v>
      </c>
      <c r="N44" t="s">
        <v>23</v>
      </c>
      <c r="O44" t="s">
        <v>48</v>
      </c>
      <c r="P44" t="s">
        <v>49</v>
      </c>
      <c r="Q44" t="s">
        <v>23</v>
      </c>
      <c r="R44" t="s">
        <v>24</v>
      </c>
      <c r="S44" t="s">
        <v>23</v>
      </c>
      <c r="T44" t="s">
        <v>10393</v>
      </c>
      <c r="U44" s="53" t="s">
        <v>29</v>
      </c>
      <c r="V44">
        <v>21</v>
      </c>
    </row>
    <row r="45" spans="1:22" x14ac:dyDescent="0.25">
      <c r="A45" t="s">
        <v>113</v>
      </c>
      <c r="B45" t="s">
        <v>9591</v>
      </c>
      <c r="C45">
        <v>44.09</v>
      </c>
      <c r="D45">
        <v>2</v>
      </c>
      <c r="E45" t="s">
        <v>10394</v>
      </c>
      <c r="F45">
        <v>133.18</v>
      </c>
      <c r="G45">
        <v>45</v>
      </c>
      <c r="H45" t="s">
        <v>47</v>
      </c>
      <c r="I45" t="s">
        <v>10395</v>
      </c>
      <c r="J45" t="s">
        <v>10396</v>
      </c>
      <c r="K45" t="s">
        <v>10397</v>
      </c>
      <c r="L45" t="s">
        <v>10398</v>
      </c>
      <c r="M45" t="s">
        <v>10399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10399</v>
      </c>
      <c r="U45" s="53" t="s">
        <v>1164</v>
      </c>
      <c r="V45">
        <v>3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10400</v>
      </c>
      <c r="F46">
        <v>220</v>
      </c>
      <c r="G46">
        <v>0</v>
      </c>
      <c r="H46" t="s">
        <v>1162</v>
      </c>
      <c r="I46" t="s">
        <v>10401</v>
      </c>
      <c r="J46" t="s">
        <v>1207</v>
      </c>
      <c r="K46" t="s">
        <v>23</v>
      </c>
      <c r="L46" t="s">
        <v>24</v>
      </c>
      <c r="M46" t="s">
        <v>10402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10402</v>
      </c>
      <c r="U46" s="52" t="s">
        <v>115</v>
      </c>
      <c r="V46">
        <v>68</v>
      </c>
    </row>
    <row r="47" spans="1:22" x14ac:dyDescent="0.25">
      <c r="A47" t="s">
        <v>186</v>
      </c>
      <c r="B47" t="s">
        <v>187</v>
      </c>
      <c r="C47">
        <v>49</v>
      </c>
      <c r="D47">
        <v>1</v>
      </c>
      <c r="E47" t="s">
        <v>10403</v>
      </c>
      <c r="F47">
        <v>729.62</v>
      </c>
      <c r="G47">
        <v>79</v>
      </c>
      <c r="H47" t="s">
        <v>47</v>
      </c>
      <c r="I47" t="s">
        <v>10404</v>
      </c>
      <c r="J47" t="s">
        <v>10405</v>
      </c>
      <c r="K47" t="s">
        <v>10406</v>
      </c>
      <c r="L47" t="s">
        <v>10407</v>
      </c>
      <c r="M47" t="s">
        <v>10408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10409</v>
      </c>
      <c r="U47" s="53" t="s">
        <v>116</v>
      </c>
      <c r="V47">
        <v>63</v>
      </c>
    </row>
    <row r="48" spans="1:22" x14ac:dyDescent="0.25">
      <c r="A48" t="s">
        <v>139</v>
      </c>
      <c r="B48" t="s">
        <v>112</v>
      </c>
      <c r="C48">
        <v>75</v>
      </c>
      <c r="D48">
        <v>1</v>
      </c>
      <c r="E48" t="s">
        <v>10403</v>
      </c>
      <c r="F48">
        <v>729.62</v>
      </c>
      <c r="G48">
        <v>79</v>
      </c>
      <c r="H48" t="s">
        <v>47</v>
      </c>
      <c r="I48" t="s">
        <v>10404</v>
      </c>
      <c r="J48" t="s">
        <v>10405</v>
      </c>
      <c r="K48" t="s">
        <v>10406</v>
      </c>
      <c r="L48" t="s">
        <v>10407</v>
      </c>
      <c r="M48" t="s">
        <v>10408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10409</v>
      </c>
      <c r="U48" s="53" t="s">
        <v>9541</v>
      </c>
      <c r="V48">
        <v>1</v>
      </c>
    </row>
    <row r="49" spans="1:22" x14ac:dyDescent="0.25">
      <c r="A49" t="s">
        <v>46</v>
      </c>
      <c r="B49" t="s">
        <v>56</v>
      </c>
      <c r="C49">
        <v>76</v>
      </c>
      <c r="D49">
        <v>1</v>
      </c>
      <c r="E49" t="s">
        <v>10403</v>
      </c>
      <c r="F49">
        <v>729.62</v>
      </c>
      <c r="G49">
        <v>79</v>
      </c>
      <c r="H49" t="s">
        <v>47</v>
      </c>
      <c r="I49" t="s">
        <v>10404</v>
      </c>
      <c r="J49" t="s">
        <v>10405</v>
      </c>
      <c r="K49" t="s">
        <v>10406</v>
      </c>
      <c r="L49" t="s">
        <v>10407</v>
      </c>
      <c r="M49" t="s">
        <v>10408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10409</v>
      </c>
      <c r="U49" s="53" t="s">
        <v>340</v>
      </c>
      <c r="V49">
        <v>4</v>
      </c>
    </row>
    <row r="50" spans="1:22" x14ac:dyDescent="0.25">
      <c r="A50" t="s">
        <v>186</v>
      </c>
      <c r="B50" t="s">
        <v>187</v>
      </c>
      <c r="C50">
        <v>49</v>
      </c>
      <c r="D50">
        <v>1</v>
      </c>
      <c r="E50" t="s">
        <v>10403</v>
      </c>
      <c r="F50">
        <v>729.62</v>
      </c>
      <c r="G50">
        <v>79</v>
      </c>
      <c r="H50" t="s">
        <v>47</v>
      </c>
      <c r="I50" t="s">
        <v>10404</v>
      </c>
      <c r="J50" t="s">
        <v>10405</v>
      </c>
      <c r="K50" t="s">
        <v>10406</v>
      </c>
      <c r="L50" t="s">
        <v>10407</v>
      </c>
      <c r="M50" t="s">
        <v>10408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10409</v>
      </c>
      <c r="U50" s="52" t="s">
        <v>51</v>
      </c>
      <c r="V50">
        <v>5</v>
      </c>
    </row>
    <row r="51" spans="1:22" x14ac:dyDescent="0.25">
      <c r="A51" t="s">
        <v>139</v>
      </c>
      <c r="B51" t="s">
        <v>112</v>
      </c>
      <c r="C51">
        <v>75</v>
      </c>
      <c r="D51">
        <v>1</v>
      </c>
      <c r="E51" t="s">
        <v>10403</v>
      </c>
      <c r="F51">
        <v>729.62</v>
      </c>
      <c r="G51">
        <v>79</v>
      </c>
      <c r="H51" t="s">
        <v>47</v>
      </c>
      <c r="I51" t="s">
        <v>10404</v>
      </c>
      <c r="J51" t="s">
        <v>10405</v>
      </c>
      <c r="K51" t="s">
        <v>10406</v>
      </c>
      <c r="L51" t="s">
        <v>10407</v>
      </c>
      <c r="M51" t="s">
        <v>10408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10409</v>
      </c>
      <c r="U51" s="53" t="s">
        <v>52</v>
      </c>
      <c r="V51">
        <v>5</v>
      </c>
    </row>
    <row r="52" spans="1:22" x14ac:dyDescent="0.25">
      <c r="A52" t="s">
        <v>46</v>
      </c>
      <c r="B52" t="s">
        <v>56</v>
      </c>
      <c r="C52">
        <v>76</v>
      </c>
      <c r="D52">
        <v>1</v>
      </c>
      <c r="E52" t="s">
        <v>10403</v>
      </c>
      <c r="F52">
        <v>729.62</v>
      </c>
      <c r="G52">
        <v>79</v>
      </c>
      <c r="H52" t="s">
        <v>47</v>
      </c>
      <c r="I52" t="s">
        <v>10404</v>
      </c>
      <c r="J52" t="s">
        <v>10405</v>
      </c>
      <c r="K52" t="s">
        <v>10406</v>
      </c>
      <c r="L52" t="s">
        <v>10407</v>
      </c>
      <c r="M52" t="s">
        <v>10408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10409</v>
      </c>
      <c r="U52" s="52" t="s">
        <v>5153</v>
      </c>
      <c r="V52">
        <v>17</v>
      </c>
    </row>
    <row r="53" spans="1:22" x14ac:dyDescent="0.25">
      <c r="A53" t="s">
        <v>139</v>
      </c>
      <c r="B53" t="s">
        <v>112</v>
      </c>
      <c r="C53">
        <v>83.333333333333329</v>
      </c>
      <c r="D53">
        <v>3</v>
      </c>
      <c r="E53" t="s">
        <v>10403</v>
      </c>
      <c r="F53">
        <v>729.62</v>
      </c>
      <c r="G53">
        <v>79</v>
      </c>
      <c r="H53" t="s">
        <v>47</v>
      </c>
      <c r="I53" t="s">
        <v>10404</v>
      </c>
      <c r="J53" t="s">
        <v>10405</v>
      </c>
      <c r="K53" t="s">
        <v>10406</v>
      </c>
      <c r="L53" t="s">
        <v>10407</v>
      </c>
      <c r="M53" t="s">
        <v>10408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10409</v>
      </c>
      <c r="U53" s="53" t="s">
        <v>5154</v>
      </c>
      <c r="V53">
        <v>17</v>
      </c>
    </row>
    <row r="54" spans="1:22" x14ac:dyDescent="0.25">
      <c r="A54" t="s">
        <v>51</v>
      </c>
      <c r="B54" t="s">
        <v>52</v>
      </c>
      <c r="C54">
        <v>65</v>
      </c>
      <c r="D54">
        <v>3</v>
      </c>
      <c r="E54" t="s">
        <v>10410</v>
      </c>
      <c r="F54">
        <v>198</v>
      </c>
      <c r="G54">
        <v>3</v>
      </c>
      <c r="H54" t="s">
        <v>47</v>
      </c>
      <c r="I54" t="s">
        <v>3942</v>
      </c>
      <c r="J54" t="s">
        <v>10411</v>
      </c>
      <c r="K54" t="s">
        <v>10412</v>
      </c>
      <c r="L54" t="s">
        <v>1586</v>
      </c>
      <c r="M54" t="s">
        <v>10413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10414</v>
      </c>
      <c r="U54" s="52" t="s">
        <v>281</v>
      </c>
      <c r="V54">
        <v>1</v>
      </c>
    </row>
    <row r="55" spans="1:22" x14ac:dyDescent="0.25">
      <c r="A55" t="s">
        <v>110</v>
      </c>
      <c r="B55" t="s">
        <v>1205</v>
      </c>
      <c r="C55">
        <v>66.333333333333329</v>
      </c>
      <c r="D55">
        <v>3</v>
      </c>
      <c r="E55" t="s">
        <v>10415</v>
      </c>
      <c r="F55">
        <v>295</v>
      </c>
      <c r="G55">
        <v>64</v>
      </c>
      <c r="H55" t="s">
        <v>47</v>
      </c>
      <c r="I55" t="s">
        <v>8782</v>
      </c>
      <c r="J55" t="s">
        <v>10416</v>
      </c>
      <c r="K55" t="s">
        <v>10417</v>
      </c>
      <c r="L55" t="s">
        <v>1249</v>
      </c>
      <c r="M55" t="s">
        <v>10418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10419</v>
      </c>
      <c r="U55" s="53" t="s">
        <v>283</v>
      </c>
      <c r="V55">
        <v>1</v>
      </c>
    </row>
    <row r="56" spans="1:22" x14ac:dyDescent="0.25">
      <c r="A56" t="s">
        <v>139</v>
      </c>
      <c r="B56" t="s">
        <v>112</v>
      </c>
      <c r="C56">
        <v>66</v>
      </c>
      <c r="D56">
        <v>1</v>
      </c>
      <c r="E56" t="s">
        <v>10420</v>
      </c>
      <c r="F56">
        <v>124.27</v>
      </c>
      <c r="G56">
        <v>0</v>
      </c>
      <c r="H56" t="s">
        <v>684</v>
      </c>
      <c r="I56" t="s">
        <v>10421</v>
      </c>
      <c r="J56" t="s">
        <v>10422</v>
      </c>
      <c r="K56" t="s">
        <v>1505</v>
      </c>
      <c r="L56" t="s">
        <v>10423</v>
      </c>
      <c r="M56" t="s">
        <v>10424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10424</v>
      </c>
      <c r="U56" s="52" t="s">
        <v>142</v>
      </c>
      <c r="V56">
        <v>2</v>
      </c>
    </row>
    <row r="57" spans="1:22" x14ac:dyDescent="0.25">
      <c r="A57" t="s">
        <v>110</v>
      </c>
      <c r="B57" t="s">
        <v>1205</v>
      </c>
      <c r="C57">
        <v>66</v>
      </c>
      <c r="D57">
        <v>1</v>
      </c>
      <c r="E57" t="s">
        <v>10420</v>
      </c>
      <c r="F57">
        <v>124.27</v>
      </c>
      <c r="G57">
        <v>0</v>
      </c>
      <c r="H57" t="s">
        <v>684</v>
      </c>
      <c r="I57" t="s">
        <v>10421</v>
      </c>
      <c r="J57" t="s">
        <v>10422</v>
      </c>
      <c r="K57" t="s">
        <v>1505</v>
      </c>
      <c r="L57" t="s">
        <v>10423</v>
      </c>
      <c r="M57" t="s">
        <v>10424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10424</v>
      </c>
      <c r="U57" s="53" t="s">
        <v>143</v>
      </c>
      <c r="V57">
        <v>2</v>
      </c>
    </row>
    <row r="58" spans="1:22" x14ac:dyDescent="0.25">
      <c r="A58" t="s">
        <v>46</v>
      </c>
      <c r="B58" t="s">
        <v>56</v>
      </c>
      <c r="C58">
        <v>67</v>
      </c>
      <c r="D58">
        <v>1</v>
      </c>
      <c r="E58" t="s">
        <v>10420</v>
      </c>
      <c r="F58">
        <v>124.27</v>
      </c>
      <c r="G58">
        <v>0</v>
      </c>
      <c r="H58" t="s">
        <v>684</v>
      </c>
      <c r="I58" t="s">
        <v>10421</v>
      </c>
      <c r="J58" t="s">
        <v>10422</v>
      </c>
      <c r="K58" t="s">
        <v>1505</v>
      </c>
      <c r="L58" t="s">
        <v>10423</v>
      </c>
      <c r="M58" t="s">
        <v>10424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</v>
      </c>
      <c r="T58" t="s">
        <v>10424</v>
      </c>
      <c r="U58" s="52" t="s">
        <v>3653</v>
      </c>
      <c r="V58">
        <v>1</v>
      </c>
    </row>
    <row r="59" spans="1:22" x14ac:dyDescent="0.25">
      <c r="A59" t="s">
        <v>280</v>
      </c>
      <c r="B59" t="s">
        <v>286</v>
      </c>
      <c r="C59">
        <v>139</v>
      </c>
      <c r="D59">
        <v>1</v>
      </c>
      <c r="E59" t="s">
        <v>10425</v>
      </c>
      <c r="F59">
        <v>165</v>
      </c>
      <c r="G59">
        <v>45</v>
      </c>
      <c r="H59" t="s">
        <v>1162</v>
      </c>
      <c r="I59" t="s">
        <v>10426</v>
      </c>
      <c r="J59" t="s">
        <v>87</v>
      </c>
      <c r="K59" t="s">
        <v>23</v>
      </c>
      <c r="L59" t="s">
        <v>24</v>
      </c>
      <c r="M59" t="s">
        <v>10424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23</v>
      </c>
      <c r="T59" t="s">
        <v>10424</v>
      </c>
      <c r="U59" s="53" t="s">
        <v>158</v>
      </c>
      <c r="V59">
        <v>1</v>
      </c>
    </row>
    <row r="60" spans="1:22" x14ac:dyDescent="0.25">
      <c r="A60" t="s">
        <v>139</v>
      </c>
      <c r="B60" t="s">
        <v>112</v>
      </c>
      <c r="C60">
        <v>83.333333333333329</v>
      </c>
      <c r="D60">
        <v>3</v>
      </c>
      <c r="E60" t="s">
        <v>10427</v>
      </c>
      <c r="F60">
        <v>242.59</v>
      </c>
      <c r="G60">
        <v>64</v>
      </c>
      <c r="H60" t="s">
        <v>47</v>
      </c>
      <c r="I60" t="s">
        <v>10428</v>
      </c>
      <c r="J60" t="s">
        <v>10429</v>
      </c>
      <c r="K60" t="s">
        <v>1357</v>
      </c>
      <c r="L60" t="s">
        <v>10430</v>
      </c>
      <c r="M60" t="s">
        <v>10431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10431</v>
      </c>
      <c r="U60" s="52" t="s">
        <v>1309</v>
      </c>
      <c r="V60">
        <v>645</v>
      </c>
    </row>
    <row r="61" spans="1:22" x14ac:dyDescent="0.25">
      <c r="A61" t="s">
        <v>46</v>
      </c>
      <c r="B61" t="s">
        <v>56</v>
      </c>
      <c r="C61">
        <v>66.333333333333329</v>
      </c>
      <c r="D61">
        <v>3</v>
      </c>
      <c r="E61" t="s">
        <v>10432</v>
      </c>
      <c r="F61">
        <v>220</v>
      </c>
      <c r="G61">
        <v>0</v>
      </c>
      <c r="H61" t="s">
        <v>1162</v>
      </c>
      <c r="I61" t="s">
        <v>10433</v>
      </c>
      <c r="J61" t="s">
        <v>356</v>
      </c>
      <c r="K61" t="s">
        <v>23</v>
      </c>
      <c r="L61" t="s">
        <v>24</v>
      </c>
      <c r="M61" t="s">
        <v>10434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10435</v>
      </c>
    </row>
    <row r="62" spans="1:22" x14ac:dyDescent="0.25">
      <c r="A62" t="s">
        <v>139</v>
      </c>
      <c r="B62" t="s">
        <v>112</v>
      </c>
      <c r="C62">
        <v>66</v>
      </c>
      <c r="D62">
        <v>1</v>
      </c>
      <c r="E62" t="s">
        <v>10436</v>
      </c>
      <c r="F62">
        <v>295.48</v>
      </c>
      <c r="G62">
        <v>7</v>
      </c>
      <c r="H62" t="s">
        <v>684</v>
      </c>
      <c r="I62" t="s">
        <v>10437</v>
      </c>
      <c r="J62" t="s">
        <v>10438</v>
      </c>
      <c r="K62" t="s">
        <v>1357</v>
      </c>
      <c r="L62" t="s">
        <v>10439</v>
      </c>
      <c r="M62" t="s">
        <v>10440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10440</v>
      </c>
    </row>
    <row r="63" spans="1:22" x14ac:dyDescent="0.25">
      <c r="A63" t="s">
        <v>110</v>
      </c>
      <c r="B63" t="s">
        <v>1205</v>
      </c>
      <c r="C63">
        <v>66</v>
      </c>
      <c r="D63">
        <v>1</v>
      </c>
      <c r="E63" t="s">
        <v>10436</v>
      </c>
      <c r="F63">
        <v>295.48</v>
      </c>
      <c r="G63">
        <v>7</v>
      </c>
      <c r="H63" t="s">
        <v>684</v>
      </c>
      <c r="I63" t="s">
        <v>10437</v>
      </c>
      <c r="J63" t="s">
        <v>10438</v>
      </c>
      <c r="K63" t="s">
        <v>1357</v>
      </c>
      <c r="L63" t="s">
        <v>10439</v>
      </c>
      <c r="M63" t="s">
        <v>10440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10440</v>
      </c>
    </row>
    <row r="64" spans="1:22" x14ac:dyDescent="0.25">
      <c r="A64" t="s">
        <v>46</v>
      </c>
      <c r="B64" t="s">
        <v>56</v>
      </c>
      <c r="C64">
        <v>67</v>
      </c>
      <c r="D64">
        <v>1</v>
      </c>
      <c r="E64" t="s">
        <v>10436</v>
      </c>
      <c r="F64">
        <v>295.48</v>
      </c>
      <c r="G64">
        <v>7</v>
      </c>
      <c r="H64" t="s">
        <v>684</v>
      </c>
      <c r="I64" t="s">
        <v>10437</v>
      </c>
      <c r="J64" t="s">
        <v>10438</v>
      </c>
      <c r="K64" t="s">
        <v>1357</v>
      </c>
      <c r="L64" t="s">
        <v>10439</v>
      </c>
      <c r="M64" t="s">
        <v>10440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10440</v>
      </c>
    </row>
    <row r="65" spans="1:20" x14ac:dyDescent="0.25">
      <c r="A65" t="s">
        <v>46</v>
      </c>
      <c r="B65" t="s">
        <v>56</v>
      </c>
      <c r="C65">
        <v>66.333333333333329</v>
      </c>
      <c r="D65">
        <v>3</v>
      </c>
      <c r="E65" t="s">
        <v>10436</v>
      </c>
      <c r="F65">
        <v>295.48</v>
      </c>
      <c r="G65">
        <v>7</v>
      </c>
      <c r="H65" t="s">
        <v>684</v>
      </c>
      <c r="I65" t="s">
        <v>10437</v>
      </c>
      <c r="J65" t="s">
        <v>10438</v>
      </c>
      <c r="K65" t="s">
        <v>1357</v>
      </c>
      <c r="L65" t="s">
        <v>10439</v>
      </c>
      <c r="M65" t="s">
        <v>10440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10440</v>
      </c>
    </row>
    <row r="66" spans="1:20" x14ac:dyDescent="0.25">
      <c r="A66" t="s">
        <v>186</v>
      </c>
      <c r="B66" t="s">
        <v>187</v>
      </c>
      <c r="C66">
        <v>65</v>
      </c>
      <c r="D66">
        <v>1</v>
      </c>
      <c r="E66" t="s">
        <v>10441</v>
      </c>
      <c r="F66">
        <v>120</v>
      </c>
      <c r="G66">
        <v>20</v>
      </c>
      <c r="H66" t="s">
        <v>47</v>
      </c>
      <c r="I66" t="s">
        <v>10442</v>
      </c>
      <c r="J66" t="s">
        <v>10443</v>
      </c>
      <c r="K66" t="s">
        <v>1186</v>
      </c>
      <c r="L66" t="s">
        <v>10444</v>
      </c>
      <c r="M66" t="s">
        <v>10445</v>
      </c>
      <c r="N66" t="s">
        <v>1338</v>
      </c>
      <c r="O66" t="s">
        <v>1222</v>
      </c>
      <c r="P66" t="s">
        <v>1190</v>
      </c>
      <c r="Q66" t="s">
        <v>1191</v>
      </c>
      <c r="R66" t="s">
        <v>24</v>
      </c>
      <c r="S66" t="s">
        <v>23</v>
      </c>
      <c r="T66" t="s">
        <v>10446</v>
      </c>
    </row>
    <row r="67" spans="1:20" x14ac:dyDescent="0.25">
      <c r="A67" t="s">
        <v>46</v>
      </c>
      <c r="B67" t="s">
        <v>56</v>
      </c>
      <c r="C67">
        <v>100</v>
      </c>
      <c r="D67">
        <v>1</v>
      </c>
      <c r="E67" t="s">
        <v>10441</v>
      </c>
      <c r="F67">
        <v>120</v>
      </c>
      <c r="G67">
        <v>20</v>
      </c>
      <c r="H67" t="s">
        <v>47</v>
      </c>
      <c r="I67" t="s">
        <v>10442</v>
      </c>
      <c r="J67" t="s">
        <v>10443</v>
      </c>
      <c r="K67" t="s">
        <v>1186</v>
      </c>
      <c r="L67" t="s">
        <v>10444</v>
      </c>
      <c r="M67" t="s">
        <v>10445</v>
      </c>
      <c r="N67" t="s">
        <v>1338</v>
      </c>
      <c r="O67" t="s">
        <v>1222</v>
      </c>
      <c r="P67" t="s">
        <v>1190</v>
      </c>
      <c r="Q67" t="s">
        <v>1191</v>
      </c>
      <c r="R67" t="s">
        <v>24</v>
      </c>
      <c r="S67" t="s">
        <v>23</v>
      </c>
      <c r="T67" t="s">
        <v>10446</v>
      </c>
    </row>
    <row r="68" spans="1:20" x14ac:dyDescent="0.25">
      <c r="A68" t="s">
        <v>46</v>
      </c>
      <c r="B68" t="s">
        <v>56</v>
      </c>
      <c r="C68">
        <v>80</v>
      </c>
      <c r="D68">
        <v>1</v>
      </c>
      <c r="E68" t="s">
        <v>10447</v>
      </c>
      <c r="F68">
        <v>282</v>
      </c>
      <c r="G68">
        <v>35</v>
      </c>
      <c r="H68" t="s">
        <v>47</v>
      </c>
      <c r="I68" t="s">
        <v>1347</v>
      </c>
      <c r="J68" t="s">
        <v>10448</v>
      </c>
      <c r="K68" t="s">
        <v>10449</v>
      </c>
      <c r="L68" t="s">
        <v>3944</v>
      </c>
      <c r="M68" t="s">
        <v>10450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23</v>
      </c>
      <c r="T68" t="s">
        <v>10451</v>
      </c>
    </row>
    <row r="69" spans="1:20" x14ac:dyDescent="0.25">
      <c r="A69" t="s">
        <v>30</v>
      </c>
      <c r="B69" t="s">
        <v>31</v>
      </c>
      <c r="C69">
        <v>43</v>
      </c>
      <c r="D69">
        <v>2</v>
      </c>
      <c r="E69" t="s">
        <v>10447</v>
      </c>
      <c r="F69">
        <v>282</v>
      </c>
      <c r="G69">
        <v>35</v>
      </c>
      <c r="H69" t="s">
        <v>47</v>
      </c>
      <c r="I69" t="s">
        <v>1347</v>
      </c>
      <c r="J69" t="s">
        <v>10448</v>
      </c>
      <c r="K69" t="s">
        <v>10449</v>
      </c>
      <c r="L69" t="s">
        <v>3944</v>
      </c>
      <c r="M69" t="s">
        <v>10450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23</v>
      </c>
      <c r="T69" t="s">
        <v>10451</v>
      </c>
    </row>
    <row r="70" spans="1:20" x14ac:dyDescent="0.25">
      <c r="A70" t="s">
        <v>28</v>
      </c>
      <c r="B70" t="s">
        <v>29</v>
      </c>
      <c r="C70">
        <v>45</v>
      </c>
      <c r="D70">
        <v>2</v>
      </c>
      <c r="E70" t="s">
        <v>10447</v>
      </c>
      <c r="F70">
        <v>282</v>
      </c>
      <c r="G70">
        <v>35</v>
      </c>
      <c r="H70" t="s">
        <v>47</v>
      </c>
      <c r="I70" t="s">
        <v>1347</v>
      </c>
      <c r="J70" t="s">
        <v>10448</v>
      </c>
      <c r="K70" t="s">
        <v>10449</v>
      </c>
      <c r="L70" t="s">
        <v>3944</v>
      </c>
      <c r="M70" t="s">
        <v>10450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23</v>
      </c>
      <c r="T70" t="s">
        <v>10451</v>
      </c>
    </row>
    <row r="71" spans="1:20" x14ac:dyDescent="0.25">
      <c r="A71" t="s">
        <v>46</v>
      </c>
      <c r="B71" t="s">
        <v>56</v>
      </c>
      <c r="C71">
        <v>66.333333333333329</v>
      </c>
      <c r="D71">
        <v>3</v>
      </c>
      <c r="E71" t="s">
        <v>10452</v>
      </c>
      <c r="F71">
        <v>220</v>
      </c>
      <c r="G71">
        <v>0</v>
      </c>
      <c r="H71" t="s">
        <v>1162</v>
      </c>
      <c r="I71" t="s">
        <v>10453</v>
      </c>
      <c r="J71" t="s">
        <v>315</v>
      </c>
      <c r="K71" t="s">
        <v>23</v>
      </c>
      <c r="L71" t="s">
        <v>24</v>
      </c>
      <c r="M71" t="s">
        <v>10454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10455</v>
      </c>
    </row>
    <row r="72" spans="1:20" x14ac:dyDescent="0.25">
      <c r="A72" t="s">
        <v>5153</v>
      </c>
      <c r="B72" t="s">
        <v>5154</v>
      </c>
      <c r="C72">
        <v>0</v>
      </c>
      <c r="D72">
        <v>1</v>
      </c>
      <c r="E72" t="s">
        <v>10456</v>
      </c>
      <c r="F72">
        <v>145</v>
      </c>
      <c r="G72">
        <v>45</v>
      </c>
      <c r="H72" t="s">
        <v>1162</v>
      </c>
      <c r="I72" t="s">
        <v>10457</v>
      </c>
      <c r="J72" t="s">
        <v>310</v>
      </c>
      <c r="K72" t="s">
        <v>23</v>
      </c>
      <c r="L72" t="s">
        <v>24</v>
      </c>
      <c r="M72" t="s">
        <v>10458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10458</v>
      </c>
    </row>
    <row r="73" spans="1:20" x14ac:dyDescent="0.25">
      <c r="A73" t="s">
        <v>46</v>
      </c>
      <c r="B73" t="s">
        <v>56</v>
      </c>
      <c r="C73">
        <v>120</v>
      </c>
      <c r="D73">
        <v>1</v>
      </c>
      <c r="E73" t="s">
        <v>10456</v>
      </c>
      <c r="F73">
        <v>145</v>
      </c>
      <c r="G73">
        <v>45</v>
      </c>
      <c r="H73" t="s">
        <v>1162</v>
      </c>
      <c r="I73" t="s">
        <v>10457</v>
      </c>
      <c r="J73" t="s">
        <v>310</v>
      </c>
      <c r="K73" t="s">
        <v>23</v>
      </c>
      <c r="L73" t="s">
        <v>24</v>
      </c>
      <c r="M73" t="s">
        <v>10458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10458</v>
      </c>
    </row>
    <row r="74" spans="1:20" x14ac:dyDescent="0.25">
      <c r="A74" t="s">
        <v>28</v>
      </c>
      <c r="B74" t="s">
        <v>29</v>
      </c>
      <c r="C74">
        <v>50</v>
      </c>
      <c r="D74">
        <v>3</v>
      </c>
      <c r="E74" t="s">
        <v>10459</v>
      </c>
      <c r="F74">
        <v>160</v>
      </c>
      <c r="G74">
        <v>0</v>
      </c>
      <c r="H74" t="s">
        <v>1162</v>
      </c>
      <c r="I74" t="s">
        <v>10460</v>
      </c>
      <c r="J74" t="s">
        <v>1315</v>
      </c>
      <c r="K74" t="s">
        <v>23</v>
      </c>
      <c r="L74" t="s">
        <v>24</v>
      </c>
      <c r="M74" t="s">
        <v>10461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10461</v>
      </c>
    </row>
    <row r="75" spans="1:20" x14ac:dyDescent="0.25">
      <c r="A75" t="s">
        <v>3691</v>
      </c>
      <c r="B75" t="s">
        <v>3692</v>
      </c>
      <c r="C75">
        <v>120</v>
      </c>
      <c r="D75">
        <v>1</v>
      </c>
      <c r="E75" t="s">
        <v>10459</v>
      </c>
      <c r="F75">
        <v>160</v>
      </c>
      <c r="G75">
        <v>0</v>
      </c>
      <c r="H75" t="s">
        <v>1162</v>
      </c>
      <c r="I75" t="s">
        <v>10460</v>
      </c>
      <c r="J75" t="s">
        <v>1315</v>
      </c>
      <c r="K75" t="s">
        <v>23</v>
      </c>
      <c r="L75" t="s">
        <v>24</v>
      </c>
      <c r="M75" t="s">
        <v>10461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10461</v>
      </c>
    </row>
    <row r="76" spans="1:20" x14ac:dyDescent="0.25">
      <c r="A76" t="s">
        <v>3728</v>
      </c>
      <c r="B76" t="s">
        <v>3729</v>
      </c>
      <c r="C76">
        <v>65</v>
      </c>
      <c r="D76">
        <v>1</v>
      </c>
      <c r="E76" t="s">
        <v>10462</v>
      </c>
      <c r="F76">
        <v>225</v>
      </c>
      <c r="G76">
        <v>30</v>
      </c>
      <c r="H76" t="s">
        <v>47</v>
      </c>
      <c r="I76" t="s">
        <v>10463</v>
      </c>
      <c r="J76" t="s">
        <v>10464</v>
      </c>
      <c r="K76" t="s">
        <v>4551</v>
      </c>
      <c r="L76" t="s">
        <v>10465</v>
      </c>
      <c r="M76" t="s">
        <v>10466</v>
      </c>
      <c r="N76" t="s">
        <v>1338</v>
      </c>
      <c r="O76" t="s">
        <v>1189</v>
      </c>
      <c r="P76" t="s">
        <v>1190</v>
      </c>
      <c r="Q76" t="s">
        <v>27</v>
      </c>
      <c r="R76" t="s">
        <v>24</v>
      </c>
      <c r="S76" t="s">
        <v>23</v>
      </c>
      <c r="T76" t="s">
        <v>10466</v>
      </c>
    </row>
    <row r="77" spans="1:20" x14ac:dyDescent="0.25">
      <c r="A77" t="s">
        <v>854</v>
      </c>
      <c r="B77" t="s">
        <v>855</v>
      </c>
      <c r="C77">
        <v>65</v>
      </c>
      <c r="D77">
        <v>2</v>
      </c>
      <c r="E77" t="s">
        <v>10462</v>
      </c>
      <c r="F77">
        <v>225</v>
      </c>
      <c r="G77">
        <v>30</v>
      </c>
      <c r="H77" t="s">
        <v>47</v>
      </c>
      <c r="I77" t="s">
        <v>10463</v>
      </c>
      <c r="J77" t="s">
        <v>10464</v>
      </c>
      <c r="K77" t="s">
        <v>4551</v>
      </c>
      <c r="L77" t="s">
        <v>10465</v>
      </c>
      <c r="M77" t="s">
        <v>10466</v>
      </c>
      <c r="N77" t="s">
        <v>1338</v>
      </c>
      <c r="O77" t="s">
        <v>1189</v>
      </c>
      <c r="P77" t="s">
        <v>1190</v>
      </c>
      <c r="Q77" t="s">
        <v>27</v>
      </c>
      <c r="R77" t="s">
        <v>24</v>
      </c>
      <c r="S77" t="s">
        <v>23</v>
      </c>
      <c r="T77" t="s">
        <v>10466</v>
      </c>
    </row>
    <row r="78" spans="1:20" x14ac:dyDescent="0.25">
      <c r="A78" t="s">
        <v>46</v>
      </c>
      <c r="B78" t="s">
        <v>8145</v>
      </c>
      <c r="C78">
        <v>68.11</v>
      </c>
      <c r="D78">
        <v>1</v>
      </c>
      <c r="E78" t="s">
        <v>10467</v>
      </c>
      <c r="F78">
        <v>75.11</v>
      </c>
      <c r="G78">
        <v>7</v>
      </c>
      <c r="H78" t="s">
        <v>47</v>
      </c>
      <c r="I78" t="s">
        <v>10468</v>
      </c>
      <c r="J78" t="s">
        <v>10469</v>
      </c>
      <c r="K78" t="s">
        <v>1206</v>
      </c>
      <c r="L78" t="s">
        <v>10470</v>
      </c>
      <c r="M78" t="s">
        <v>10471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10471</v>
      </c>
    </row>
    <row r="79" spans="1:20" x14ac:dyDescent="0.25">
      <c r="A79" t="s">
        <v>139</v>
      </c>
      <c r="B79" t="s">
        <v>112</v>
      </c>
      <c r="C79">
        <v>66</v>
      </c>
      <c r="D79">
        <v>1</v>
      </c>
      <c r="E79" t="s">
        <v>10472</v>
      </c>
      <c r="F79">
        <v>281</v>
      </c>
      <c r="G79">
        <v>41</v>
      </c>
      <c r="H79" t="s">
        <v>22</v>
      </c>
      <c r="I79" t="s">
        <v>6490</v>
      </c>
      <c r="J79" t="s">
        <v>5017</v>
      </c>
      <c r="K79" t="s">
        <v>4971</v>
      </c>
      <c r="L79" t="s">
        <v>352</v>
      </c>
      <c r="M79" t="s">
        <v>10454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23</v>
      </c>
      <c r="T79" t="s">
        <v>10471</v>
      </c>
    </row>
    <row r="80" spans="1:20" x14ac:dyDescent="0.25">
      <c r="A80" t="s">
        <v>110</v>
      </c>
      <c r="B80" t="s">
        <v>1205</v>
      </c>
      <c r="C80">
        <v>66</v>
      </c>
      <c r="D80">
        <v>1</v>
      </c>
      <c r="E80" t="s">
        <v>10472</v>
      </c>
      <c r="F80">
        <v>281</v>
      </c>
      <c r="G80">
        <v>41</v>
      </c>
      <c r="H80" t="s">
        <v>22</v>
      </c>
      <c r="I80" t="s">
        <v>6490</v>
      </c>
      <c r="J80" t="s">
        <v>5017</v>
      </c>
      <c r="K80" t="s">
        <v>4971</v>
      </c>
      <c r="L80" t="s">
        <v>352</v>
      </c>
      <c r="M80" t="s">
        <v>10454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23</v>
      </c>
      <c r="T80" t="s">
        <v>10471</v>
      </c>
    </row>
    <row r="81" spans="1:20" x14ac:dyDescent="0.25">
      <c r="A81" t="s">
        <v>46</v>
      </c>
      <c r="B81" t="s">
        <v>56</v>
      </c>
      <c r="C81">
        <v>67</v>
      </c>
      <c r="D81">
        <v>1</v>
      </c>
      <c r="E81" t="s">
        <v>10472</v>
      </c>
      <c r="F81">
        <v>281</v>
      </c>
      <c r="G81">
        <v>41</v>
      </c>
      <c r="H81" t="s">
        <v>22</v>
      </c>
      <c r="I81" t="s">
        <v>6490</v>
      </c>
      <c r="J81" t="s">
        <v>5017</v>
      </c>
      <c r="K81" t="s">
        <v>4971</v>
      </c>
      <c r="L81" t="s">
        <v>352</v>
      </c>
      <c r="M81" t="s">
        <v>10454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23</v>
      </c>
      <c r="T81" t="s">
        <v>10471</v>
      </c>
    </row>
    <row r="82" spans="1:20" x14ac:dyDescent="0.25">
      <c r="A82" t="s">
        <v>186</v>
      </c>
      <c r="B82" t="s">
        <v>187</v>
      </c>
      <c r="C82">
        <v>65</v>
      </c>
      <c r="D82">
        <v>1</v>
      </c>
      <c r="E82" t="s">
        <v>10473</v>
      </c>
      <c r="F82">
        <v>120</v>
      </c>
      <c r="G82">
        <v>20</v>
      </c>
      <c r="H82" t="s">
        <v>47</v>
      </c>
      <c r="I82" t="s">
        <v>10474</v>
      </c>
      <c r="J82" t="s">
        <v>10475</v>
      </c>
      <c r="K82" t="s">
        <v>4063</v>
      </c>
      <c r="L82" t="s">
        <v>10476</v>
      </c>
      <c r="M82" t="s">
        <v>10477</v>
      </c>
      <c r="N82" t="s">
        <v>1338</v>
      </c>
      <c r="O82" t="s">
        <v>1222</v>
      </c>
      <c r="P82" t="s">
        <v>1190</v>
      </c>
      <c r="Q82" t="s">
        <v>1191</v>
      </c>
      <c r="R82" t="s">
        <v>24</v>
      </c>
      <c r="S82" t="s">
        <v>23</v>
      </c>
      <c r="T82" t="s">
        <v>10471</v>
      </c>
    </row>
    <row r="83" spans="1:20" x14ac:dyDescent="0.25">
      <c r="A83" t="s">
        <v>46</v>
      </c>
      <c r="B83" t="s">
        <v>56</v>
      </c>
      <c r="C83">
        <v>100</v>
      </c>
      <c r="D83">
        <v>1</v>
      </c>
      <c r="E83" t="s">
        <v>10473</v>
      </c>
      <c r="F83">
        <v>120</v>
      </c>
      <c r="G83">
        <v>20</v>
      </c>
      <c r="H83" t="s">
        <v>47</v>
      </c>
      <c r="I83" t="s">
        <v>10474</v>
      </c>
      <c r="J83" t="s">
        <v>10475</v>
      </c>
      <c r="K83" t="s">
        <v>4063</v>
      </c>
      <c r="L83" t="s">
        <v>10476</v>
      </c>
      <c r="M83" t="s">
        <v>10477</v>
      </c>
      <c r="N83" t="s">
        <v>1338</v>
      </c>
      <c r="O83" t="s">
        <v>1222</v>
      </c>
      <c r="P83" t="s">
        <v>1190</v>
      </c>
      <c r="Q83" t="s">
        <v>1191</v>
      </c>
      <c r="R83" t="s">
        <v>24</v>
      </c>
      <c r="S83" t="s">
        <v>23</v>
      </c>
      <c r="T83" t="s">
        <v>10471</v>
      </c>
    </row>
    <row r="84" spans="1:20" x14ac:dyDescent="0.25">
      <c r="A84" t="s">
        <v>186</v>
      </c>
      <c r="B84" t="s">
        <v>187</v>
      </c>
      <c r="C84">
        <v>65</v>
      </c>
      <c r="D84">
        <v>1</v>
      </c>
      <c r="E84" t="s">
        <v>10478</v>
      </c>
      <c r="F84">
        <v>130</v>
      </c>
      <c r="G84">
        <v>30</v>
      </c>
      <c r="H84" t="s">
        <v>47</v>
      </c>
      <c r="I84" t="s">
        <v>10479</v>
      </c>
      <c r="J84" t="s">
        <v>10480</v>
      </c>
      <c r="K84" t="s">
        <v>1234</v>
      </c>
      <c r="L84" t="s">
        <v>10481</v>
      </c>
      <c r="M84" t="s">
        <v>10482</v>
      </c>
      <c r="N84" t="s">
        <v>1338</v>
      </c>
      <c r="O84" t="s">
        <v>1189</v>
      </c>
      <c r="P84" t="s">
        <v>1190</v>
      </c>
      <c r="Q84" t="s">
        <v>27</v>
      </c>
      <c r="R84" t="s">
        <v>24</v>
      </c>
      <c r="S84" t="s">
        <v>23</v>
      </c>
      <c r="T84" t="s">
        <v>10482</v>
      </c>
    </row>
    <row r="85" spans="1:20" x14ac:dyDescent="0.25">
      <c r="A85" t="s">
        <v>46</v>
      </c>
      <c r="B85" t="s">
        <v>56</v>
      </c>
      <c r="C85">
        <v>100</v>
      </c>
      <c r="D85">
        <v>1</v>
      </c>
      <c r="E85" t="s">
        <v>10478</v>
      </c>
      <c r="F85">
        <v>130</v>
      </c>
      <c r="G85">
        <v>30</v>
      </c>
      <c r="H85" t="s">
        <v>47</v>
      </c>
      <c r="I85" t="s">
        <v>10479</v>
      </c>
      <c r="J85" t="s">
        <v>10480</v>
      </c>
      <c r="K85" t="s">
        <v>1234</v>
      </c>
      <c r="L85" t="s">
        <v>10481</v>
      </c>
      <c r="M85" t="s">
        <v>10482</v>
      </c>
      <c r="N85" t="s">
        <v>1338</v>
      </c>
      <c r="O85" t="s">
        <v>1189</v>
      </c>
      <c r="P85" t="s">
        <v>1190</v>
      </c>
      <c r="Q85" t="s">
        <v>27</v>
      </c>
      <c r="R85" t="s">
        <v>24</v>
      </c>
      <c r="S85" t="s">
        <v>23</v>
      </c>
      <c r="T85" t="s">
        <v>10482</v>
      </c>
    </row>
    <row r="86" spans="1:20" x14ac:dyDescent="0.25">
      <c r="A86" t="s">
        <v>3691</v>
      </c>
      <c r="B86" t="s">
        <v>3692</v>
      </c>
      <c r="C86">
        <v>120</v>
      </c>
      <c r="D86">
        <v>6</v>
      </c>
      <c r="E86" t="s">
        <v>10483</v>
      </c>
      <c r="F86">
        <v>330</v>
      </c>
      <c r="G86">
        <v>0</v>
      </c>
      <c r="H86" t="s">
        <v>1162</v>
      </c>
      <c r="I86" t="s">
        <v>6323</v>
      </c>
      <c r="J86" t="s">
        <v>65</v>
      </c>
      <c r="K86" t="s">
        <v>23</v>
      </c>
      <c r="L86" t="s">
        <v>24</v>
      </c>
      <c r="M86" t="s">
        <v>10484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10484</v>
      </c>
    </row>
    <row r="87" spans="1:20" x14ac:dyDescent="0.25">
      <c r="A87" t="s">
        <v>186</v>
      </c>
      <c r="B87" t="s">
        <v>187</v>
      </c>
      <c r="C87">
        <v>65</v>
      </c>
      <c r="D87">
        <v>1</v>
      </c>
      <c r="E87" t="s">
        <v>10485</v>
      </c>
      <c r="F87">
        <v>130</v>
      </c>
      <c r="G87">
        <v>30</v>
      </c>
      <c r="H87" t="s">
        <v>47</v>
      </c>
      <c r="I87" t="s">
        <v>10486</v>
      </c>
      <c r="J87" t="s">
        <v>10487</v>
      </c>
      <c r="K87" t="s">
        <v>4159</v>
      </c>
      <c r="L87" t="s">
        <v>10488</v>
      </c>
      <c r="M87" t="s">
        <v>10484</v>
      </c>
      <c r="N87" t="s">
        <v>1338</v>
      </c>
      <c r="O87" t="s">
        <v>1189</v>
      </c>
      <c r="P87" t="s">
        <v>1190</v>
      </c>
      <c r="Q87" t="s">
        <v>27</v>
      </c>
      <c r="R87" t="s">
        <v>24</v>
      </c>
      <c r="S87" t="s">
        <v>23</v>
      </c>
      <c r="T87" t="s">
        <v>10484</v>
      </c>
    </row>
    <row r="88" spans="1:20" x14ac:dyDescent="0.25">
      <c r="A88" t="s">
        <v>46</v>
      </c>
      <c r="B88" t="s">
        <v>56</v>
      </c>
      <c r="C88">
        <v>100</v>
      </c>
      <c r="D88">
        <v>1</v>
      </c>
      <c r="E88" t="s">
        <v>10485</v>
      </c>
      <c r="F88">
        <v>130</v>
      </c>
      <c r="G88">
        <v>30</v>
      </c>
      <c r="H88" t="s">
        <v>47</v>
      </c>
      <c r="I88" t="s">
        <v>10486</v>
      </c>
      <c r="J88" t="s">
        <v>10487</v>
      </c>
      <c r="K88" t="s">
        <v>4159</v>
      </c>
      <c r="L88" t="s">
        <v>10488</v>
      </c>
      <c r="M88" t="s">
        <v>10484</v>
      </c>
      <c r="N88" t="s">
        <v>1338</v>
      </c>
      <c r="O88" t="s">
        <v>1189</v>
      </c>
      <c r="P88" t="s">
        <v>1190</v>
      </c>
      <c r="Q88" t="s">
        <v>27</v>
      </c>
      <c r="R88" t="s">
        <v>24</v>
      </c>
      <c r="S88" t="s">
        <v>23</v>
      </c>
      <c r="T88" t="s">
        <v>10484</v>
      </c>
    </row>
    <row r="89" spans="1:20" x14ac:dyDescent="0.25">
      <c r="A89" t="s">
        <v>46</v>
      </c>
      <c r="B89" t="s">
        <v>56</v>
      </c>
      <c r="C89">
        <v>66.333333333333329</v>
      </c>
      <c r="D89">
        <v>3</v>
      </c>
      <c r="E89" t="s">
        <v>10489</v>
      </c>
      <c r="F89">
        <v>284</v>
      </c>
      <c r="G89">
        <v>64</v>
      </c>
      <c r="H89" t="s">
        <v>1162</v>
      </c>
      <c r="I89" t="s">
        <v>10490</v>
      </c>
      <c r="J89" t="s">
        <v>329</v>
      </c>
      <c r="K89" t="s">
        <v>23</v>
      </c>
      <c r="L89" t="s">
        <v>24</v>
      </c>
      <c r="M89" t="s">
        <v>10491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10491</v>
      </c>
    </row>
    <row r="90" spans="1:20" x14ac:dyDescent="0.25">
      <c r="A90" t="s">
        <v>110</v>
      </c>
      <c r="B90" t="s">
        <v>1205</v>
      </c>
      <c r="C90">
        <v>66.333333333333329</v>
      </c>
      <c r="D90">
        <v>3</v>
      </c>
      <c r="E90" t="s">
        <v>10492</v>
      </c>
      <c r="F90">
        <v>276</v>
      </c>
      <c r="G90">
        <v>41</v>
      </c>
      <c r="H90" t="s">
        <v>22</v>
      </c>
      <c r="I90" t="s">
        <v>3932</v>
      </c>
      <c r="J90" t="s">
        <v>4970</v>
      </c>
      <c r="K90" t="s">
        <v>4971</v>
      </c>
      <c r="L90" t="s">
        <v>4972</v>
      </c>
      <c r="M90" t="s">
        <v>10493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10493</v>
      </c>
    </row>
    <row r="91" spans="1:20" x14ac:dyDescent="0.25">
      <c r="A91" t="s">
        <v>3691</v>
      </c>
      <c r="B91" t="s">
        <v>3692</v>
      </c>
      <c r="C91">
        <v>120</v>
      </c>
      <c r="D91">
        <v>4</v>
      </c>
      <c r="E91" t="s">
        <v>10494</v>
      </c>
      <c r="F91">
        <v>220</v>
      </c>
      <c r="G91">
        <v>0</v>
      </c>
      <c r="H91" t="s">
        <v>1162</v>
      </c>
      <c r="I91" t="s">
        <v>10495</v>
      </c>
      <c r="J91" t="s">
        <v>65</v>
      </c>
      <c r="K91" t="s">
        <v>23</v>
      </c>
      <c r="L91" t="s">
        <v>24</v>
      </c>
      <c r="M91" t="s">
        <v>10496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10496</v>
      </c>
    </row>
    <row r="92" spans="1:20" x14ac:dyDescent="0.25">
      <c r="A92" t="s">
        <v>3691</v>
      </c>
      <c r="B92" t="s">
        <v>3692</v>
      </c>
      <c r="C92">
        <v>120</v>
      </c>
      <c r="D92">
        <v>4</v>
      </c>
      <c r="E92" t="s">
        <v>10497</v>
      </c>
      <c r="F92">
        <v>220</v>
      </c>
      <c r="G92">
        <v>0</v>
      </c>
      <c r="H92" t="s">
        <v>1162</v>
      </c>
      <c r="I92" t="s">
        <v>9452</v>
      </c>
      <c r="J92" t="s">
        <v>9453</v>
      </c>
      <c r="K92" t="s">
        <v>23</v>
      </c>
      <c r="L92" t="s">
        <v>24</v>
      </c>
      <c r="M92" t="s">
        <v>10498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23</v>
      </c>
      <c r="T92" t="s">
        <v>10498</v>
      </c>
    </row>
    <row r="93" spans="1:20" x14ac:dyDescent="0.25">
      <c r="A93" t="s">
        <v>3691</v>
      </c>
      <c r="B93" t="s">
        <v>3692</v>
      </c>
      <c r="C93">
        <v>120</v>
      </c>
      <c r="D93">
        <v>4</v>
      </c>
      <c r="E93" t="s">
        <v>10499</v>
      </c>
      <c r="F93">
        <v>220</v>
      </c>
      <c r="G93">
        <v>0</v>
      </c>
      <c r="H93" t="s">
        <v>1162</v>
      </c>
      <c r="I93" t="s">
        <v>7710</v>
      </c>
      <c r="J93" t="s">
        <v>325</v>
      </c>
      <c r="K93" t="s">
        <v>23</v>
      </c>
      <c r="L93" t="s">
        <v>24</v>
      </c>
      <c r="M93" t="s">
        <v>10500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10501</v>
      </c>
    </row>
    <row r="94" spans="1:20" x14ac:dyDescent="0.25">
      <c r="A94" t="s">
        <v>854</v>
      </c>
      <c r="B94" t="s">
        <v>855</v>
      </c>
      <c r="C94">
        <v>70</v>
      </c>
      <c r="D94">
        <v>3</v>
      </c>
      <c r="E94" t="s">
        <v>10502</v>
      </c>
      <c r="F94">
        <v>239</v>
      </c>
      <c r="G94">
        <v>29</v>
      </c>
      <c r="H94" t="s">
        <v>47</v>
      </c>
      <c r="I94" t="s">
        <v>1235</v>
      </c>
      <c r="J94" t="s">
        <v>7582</v>
      </c>
      <c r="K94" t="s">
        <v>1236</v>
      </c>
      <c r="L94" t="s">
        <v>5841</v>
      </c>
      <c r="M94" t="s">
        <v>10503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23</v>
      </c>
      <c r="T94" t="s">
        <v>10504</v>
      </c>
    </row>
    <row r="95" spans="1:20" x14ac:dyDescent="0.25">
      <c r="A95" t="s">
        <v>3691</v>
      </c>
      <c r="B95" t="s">
        <v>3692</v>
      </c>
      <c r="C95">
        <v>120</v>
      </c>
      <c r="D95">
        <v>3</v>
      </c>
      <c r="E95" t="s">
        <v>10505</v>
      </c>
      <c r="F95">
        <v>165</v>
      </c>
      <c r="G95">
        <v>0</v>
      </c>
      <c r="H95" t="s">
        <v>1162</v>
      </c>
      <c r="I95" t="s">
        <v>10506</v>
      </c>
      <c r="J95" t="s">
        <v>339</v>
      </c>
      <c r="K95" t="s">
        <v>23</v>
      </c>
      <c r="L95" t="s">
        <v>24</v>
      </c>
      <c r="M95" t="s">
        <v>10507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10507</v>
      </c>
    </row>
    <row r="96" spans="1:20" x14ac:dyDescent="0.25">
      <c r="A96" t="s">
        <v>3691</v>
      </c>
      <c r="B96" t="s">
        <v>3692</v>
      </c>
      <c r="C96">
        <v>120</v>
      </c>
      <c r="D96">
        <v>1</v>
      </c>
      <c r="E96" t="s">
        <v>10508</v>
      </c>
      <c r="F96">
        <v>84</v>
      </c>
      <c r="G96">
        <v>29</v>
      </c>
      <c r="H96" t="s">
        <v>1162</v>
      </c>
      <c r="I96" t="s">
        <v>10509</v>
      </c>
      <c r="J96" t="s">
        <v>344</v>
      </c>
      <c r="K96" t="s">
        <v>23</v>
      </c>
      <c r="L96" t="s">
        <v>24</v>
      </c>
      <c r="M96" t="s">
        <v>10510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10510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10511</v>
      </c>
      <c r="F97">
        <v>220</v>
      </c>
      <c r="G97">
        <v>0</v>
      </c>
      <c r="H97" t="s">
        <v>1162</v>
      </c>
      <c r="I97" t="s">
        <v>10512</v>
      </c>
      <c r="J97" t="s">
        <v>329</v>
      </c>
      <c r="K97" t="s">
        <v>23</v>
      </c>
      <c r="L97" t="s">
        <v>24</v>
      </c>
      <c r="M97" t="s">
        <v>10513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23</v>
      </c>
      <c r="T97" t="s">
        <v>10513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10514</v>
      </c>
      <c r="F98">
        <v>220</v>
      </c>
      <c r="G98">
        <v>0</v>
      </c>
      <c r="H98" t="s">
        <v>1162</v>
      </c>
      <c r="I98" t="s">
        <v>10515</v>
      </c>
      <c r="J98" t="s">
        <v>1253</v>
      </c>
      <c r="K98" t="s">
        <v>23</v>
      </c>
      <c r="L98" t="s">
        <v>24</v>
      </c>
      <c r="M98" t="s">
        <v>10516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23</v>
      </c>
      <c r="T98" t="s">
        <v>10516</v>
      </c>
    </row>
    <row r="99" spans="1:20" x14ac:dyDescent="0.25">
      <c r="A99" t="s">
        <v>46</v>
      </c>
      <c r="B99" t="s">
        <v>56</v>
      </c>
      <c r="C99">
        <v>66.333333333333329</v>
      </c>
      <c r="D99">
        <v>9</v>
      </c>
      <c r="E99" t="s">
        <v>10517</v>
      </c>
      <c r="F99">
        <v>660</v>
      </c>
      <c r="G99">
        <v>0</v>
      </c>
      <c r="H99" t="s">
        <v>1162</v>
      </c>
      <c r="I99" t="s">
        <v>6716</v>
      </c>
      <c r="J99" t="s">
        <v>316</v>
      </c>
      <c r="K99" t="s">
        <v>23</v>
      </c>
      <c r="L99" t="s">
        <v>24</v>
      </c>
      <c r="M99" t="s">
        <v>10518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10518</v>
      </c>
    </row>
    <row r="100" spans="1:20" x14ac:dyDescent="0.25">
      <c r="A100" t="s">
        <v>115</v>
      </c>
      <c r="B100" t="s">
        <v>116</v>
      </c>
      <c r="C100">
        <v>27.5</v>
      </c>
      <c r="D100">
        <v>4</v>
      </c>
      <c r="E100" t="s">
        <v>10519</v>
      </c>
      <c r="F100">
        <v>153.29</v>
      </c>
      <c r="G100">
        <v>41</v>
      </c>
      <c r="H100" t="s">
        <v>47</v>
      </c>
      <c r="I100" t="s">
        <v>10520</v>
      </c>
      <c r="J100" t="s">
        <v>10521</v>
      </c>
      <c r="K100" t="s">
        <v>10522</v>
      </c>
      <c r="L100" t="s">
        <v>10523</v>
      </c>
      <c r="M100" t="s">
        <v>10524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23</v>
      </c>
      <c r="T100" t="s">
        <v>10524</v>
      </c>
    </row>
    <row r="101" spans="1:20" x14ac:dyDescent="0.25">
      <c r="A101" t="s">
        <v>46</v>
      </c>
      <c r="B101" t="s">
        <v>56</v>
      </c>
      <c r="C101">
        <v>66.333333333333329</v>
      </c>
      <c r="D101">
        <v>3</v>
      </c>
      <c r="E101" t="s">
        <v>10525</v>
      </c>
      <c r="F101">
        <v>220</v>
      </c>
      <c r="G101">
        <v>0</v>
      </c>
      <c r="H101" t="s">
        <v>1162</v>
      </c>
      <c r="I101" t="s">
        <v>10526</v>
      </c>
      <c r="J101" t="s">
        <v>342</v>
      </c>
      <c r="K101" t="s">
        <v>23</v>
      </c>
      <c r="L101" t="s">
        <v>24</v>
      </c>
      <c r="M101" t="s">
        <v>10527</v>
      </c>
      <c r="N101" t="s">
        <v>23</v>
      </c>
      <c r="O101" t="s">
        <v>32</v>
      </c>
      <c r="P101" t="s">
        <v>26</v>
      </c>
      <c r="Q101" t="s">
        <v>33</v>
      </c>
      <c r="R101" t="s">
        <v>24</v>
      </c>
      <c r="S101" t="s">
        <v>23</v>
      </c>
      <c r="T101" t="s">
        <v>10528</v>
      </c>
    </row>
    <row r="102" spans="1:20" x14ac:dyDescent="0.25">
      <c r="A102" t="s">
        <v>46</v>
      </c>
      <c r="B102" t="s">
        <v>56</v>
      </c>
      <c r="C102">
        <v>60</v>
      </c>
      <c r="D102">
        <v>1</v>
      </c>
      <c r="E102" t="s">
        <v>10529</v>
      </c>
      <c r="F102">
        <v>225</v>
      </c>
      <c r="G102">
        <v>0</v>
      </c>
      <c r="H102" t="s">
        <v>1162</v>
      </c>
      <c r="I102" t="s">
        <v>10530</v>
      </c>
      <c r="J102" t="s">
        <v>310</v>
      </c>
      <c r="K102" t="s">
        <v>23</v>
      </c>
      <c r="L102" t="s">
        <v>24</v>
      </c>
      <c r="M102" t="s">
        <v>10531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10531</v>
      </c>
    </row>
    <row r="103" spans="1:20" x14ac:dyDescent="0.25">
      <c r="A103" t="s">
        <v>3691</v>
      </c>
      <c r="B103" t="s">
        <v>3692</v>
      </c>
      <c r="C103">
        <v>60</v>
      </c>
      <c r="D103">
        <v>1</v>
      </c>
      <c r="E103" t="s">
        <v>10529</v>
      </c>
      <c r="F103">
        <v>225</v>
      </c>
      <c r="G103">
        <v>0</v>
      </c>
      <c r="H103" t="s">
        <v>1162</v>
      </c>
      <c r="I103" t="s">
        <v>10530</v>
      </c>
      <c r="J103" t="s">
        <v>310</v>
      </c>
      <c r="K103" t="s">
        <v>23</v>
      </c>
      <c r="L103" t="s">
        <v>24</v>
      </c>
      <c r="M103" t="s">
        <v>10531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10531</v>
      </c>
    </row>
    <row r="104" spans="1:20" x14ac:dyDescent="0.25">
      <c r="A104" t="s">
        <v>28</v>
      </c>
      <c r="B104" t="s">
        <v>29</v>
      </c>
      <c r="C104">
        <v>50</v>
      </c>
      <c r="D104">
        <v>3</v>
      </c>
      <c r="E104" t="s">
        <v>10529</v>
      </c>
      <c r="F104">
        <v>225</v>
      </c>
      <c r="G104">
        <v>0</v>
      </c>
      <c r="H104" t="s">
        <v>1162</v>
      </c>
      <c r="I104" t="s">
        <v>10530</v>
      </c>
      <c r="J104" t="s">
        <v>310</v>
      </c>
      <c r="K104" t="s">
        <v>23</v>
      </c>
      <c r="L104" t="s">
        <v>24</v>
      </c>
      <c r="M104" t="s">
        <v>10531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10531</v>
      </c>
    </row>
    <row r="105" spans="1:20" x14ac:dyDescent="0.25">
      <c r="A105" t="s">
        <v>28</v>
      </c>
      <c r="B105" t="s">
        <v>29</v>
      </c>
      <c r="C105">
        <v>45</v>
      </c>
      <c r="D105">
        <v>1</v>
      </c>
      <c r="E105" t="s">
        <v>10532</v>
      </c>
      <c r="F105">
        <v>48</v>
      </c>
      <c r="G105">
        <v>3</v>
      </c>
      <c r="H105" t="s">
        <v>47</v>
      </c>
      <c r="I105" t="s">
        <v>10533</v>
      </c>
      <c r="J105" t="s">
        <v>10534</v>
      </c>
      <c r="K105" t="s">
        <v>10535</v>
      </c>
      <c r="L105" t="s">
        <v>675</v>
      </c>
      <c r="M105" t="s">
        <v>10518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10536</v>
      </c>
    </row>
    <row r="106" spans="1:20" x14ac:dyDescent="0.25">
      <c r="A106" t="s">
        <v>46</v>
      </c>
      <c r="B106" t="s">
        <v>56</v>
      </c>
      <c r="C106">
        <v>79</v>
      </c>
      <c r="D106">
        <v>1</v>
      </c>
      <c r="E106" t="s">
        <v>10537</v>
      </c>
      <c r="F106">
        <v>82</v>
      </c>
      <c r="G106">
        <v>3</v>
      </c>
      <c r="H106" t="s">
        <v>47</v>
      </c>
      <c r="I106" t="s">
        <v>10538</v>
      </c>
      <c r="J106" t="s">
        <v>10539</v>
      </c>
      <c r="K106" t="s">
        <v>10540</v>
      </c>
      <c r="L106" t="s">
        <v>2988</v>
      </c>
      <c r="M106" t="s">
        <v>10541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23</v>
      </c>
      <c r="T106" t="s">
        <v>10542</v>
      </c>
    </row>
    <row r="107" spans="1:20" x14ac:dyDescent="0.25">
      <c r="A107" t="s">
        <v>115</v>
      </c>
      <c r="B107" t="s">
        <v>116</v>
      </c>
      <c r="C107">
        <v>35</v>
      </c>
      <c r="D107">
        <v>8</v>
      </c>
      <c r="E107" t="s">
        <v>10543</v>
      </c>
      <c r="F107">
        <v>235.86</v>
      </c>
      <c r="G107">
        <v>0</v>
      </c>
      <c r="H107" t="s">
        <v>1247</v>
      </c>
      <c r="I107" t="s">
        <v>10219</v>
      </c>
      <c r="J107" t="s">
        <v>10220</v>
      </c>
      <c r="K107" t="s">
        <v>9412</v>
      </c>
      <c r="L107" t="s">
        <v>10221</v>
      </c>
      <c r="M107" t="s">
        <v>10544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10544</v>
      </c>
    </row>
    <row r="108" spans="1:20" x14ac:dyDescent="0.25">
      <c r="A108" t="s">
        <v>3691</v>
      </c>
      <c r="B108" t="s">
        <v>3692</v>
      </c>
      <c r="C108">
        <v>120</v>
      </c>
      <c r="D108">
        <v>2</v>
      </c>
      <c r="E108" t="s">
        <v>10545</v>
      </c>
      <c r="F108">
        <v>126</v>
      </c>
      <c r="G108">
        <v>16</v>
      </c>
      <c r="H108" t="s">
        <v>1162</v>
      </c>
      <c r="I108" t="s">
        <v>6620</v>
      </c>
      <c r="J108" t="s">
        <v>329</v>
      </c>
      <c r="K108" t="s">
        <v>23</v>
      </c>
      <c r="L108" t="s">
        <v>24</v>
      </c>
      <c r="M108" t="s">
        <v>10546</v>
      </c>
      <c r="N108" t="s">
        <v>23</v>
      </c>
      <c r="O108" t="s">
        <v>307</v>
      </c>
      <c r="P108" t="s">
        <v>26</v>
      </c>
      <c r="Q108" t="s">
        <v>27</v>
      </c>
      <c r="R108" t="s">
        <v>10547</v>
      </c>
      <c r="S108" t="s">
        <v>23</v>
      </c>
      <c r="T108" t="s">
        <v>10546</v>
      </c>
    </row>
    <row r="109" spans="1:20" x14ac:dyDescent="0.25">
      <c r="A109" t="s">
        <v>139</v>
      </c>
      <c r="B109" t="s">
        <v>112</v>
      </c>
      <c r="C109">
        <v>66</v>
      </c>
      <c r="D109">
        <v>1</v>
      </c>
      <c r="E109" t="s">
        <v>10548</v>
      </c>
      <c r="F109">
        <v>153.91999999999999</v>
      </c>
      <c r="G109">
        <v>7</v>
      </c>
      <c r="H109" t="s">
        <v>684</v>
      </c>
      <c r="I109" t="s">
        <v>10549</v>
      </c>
      <c r="J109" t="s">
        <v>10550</v>
      </c>
      <c r="K109" t="s">
        <v>1186</v>
      </c>
      <c r="L109" t="s">
        <v>10551</v>
      </c>
      <c r="M109" t="s">
        <v>10552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10553</v>
      </c>
    </row>
    <row r="110" spans="1:20" x14ac:dyDescent="0.25">
      <c r="A110" t="s">
        <v>110</v>
      </c>
      <c r="B110" t="s">
        <v>1205</v>
      </c>
      <c r="C110">
        <v>66</v>
      </c>
      <c r="D110">
        <v>1</v>
      </c>
      <c r="E110" t="s">
        <v>10548</v>
      </c>
      <c r="F110">
        <v>153.91999999999999</v>
      </c>
      <c r="G110">
        <v>7</v>
      </c>
      <c r="H110" t="s">
        <v>684</v>
      </c>
      <c r="I110" t="s">
        <v>10549</v>
      </c>
      <c r="J110" t="s">
        <v>10550</v>
      </c>
      <c r="K110" t="s">
        <v>1186</v>
      </c>
      <c r="L110" t="s">
        <v>10551</v>
      </c>
      <c r="M110" t="s">
        <v>10552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10553</v>
      </c>
    </row>
    <row r="111" spans="1:20" x14ac:dyDescent="0.25">
      <c r="A111" t="s">
        <v>46</v>
      </c>
      <c r="B111" t="s">
        <v>56</v>
      </c>
      <c r="C111">
        <v>67</v>
      </c>
      <c r="D111">
        <v>1</v>
      </c>
      <c r="E111" t="s">
        <v>10548</v>
      </c>
      <c r="F111">
        <v>153.91999999999999</v>
      </c>
      <c r="G111">
        <v>7</v>
      </c>
      <c r="H111" t="s">
        <v>684</v>
      </c>
      <c r="I111" t="s">
        <v>10549</v>
      </c>
      <c r="J111" t="s">
        <v>10550</v>
      </c>
      <c r="K111" t="s">
        <v>1186</v>
      </c>
      <c r="L111" t="s">
        <v>10551</v>
      </c>
      <c r="M111" t="s">
        <v>10552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10552</v>
      </c>
    </row>
    <row r="112" spans="1:20" x14ac:dyDescent="0.25">
      <c r="A112" t="s">
        <v>28</v>
      </c>
      <c r="B112" t="s">
        <v>1164</v>
      </c>
      <c r="C112">
        <v>38</v>
      </c>
      <c r="D112">
        <v>2</v>
      </c>
      <c r="E112" t="s">
        <v>10554</v>
      </c>
      <c r="F112">
        <v>152</v>
      </c>
      <c r="G112">
        <v>0</v>
      </c>
      <c r="H112" t="s">
        <v>47</v>
      </c>
      <c r="I112" t="s">
        <v>10555</v>
      </c>
      <c r="J112" t="s">
        <v>10556</v>
      </c>
      <c r="K112" t="s">
        <v>1192</v>
      </c>
      <c r="L112" t="s">
        <v>10557</v>
      </c>
      <c r="M112" t="s">
        <v>10558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10558</v>
      </c>
    </row>
    <row r="113" spans="1:20" x14ac:dyDescent="0.25">
      <c r="A113" t="s">
        <v>30</v>
      </c>
      <c r="B113" t="s">
        <v>1164</v>
      </c>
      <c r="C113">
        <v>38</v>
      </c>
      <c r="D113">
        <v>2</v>
      </c>
      <c r="E113" t="s">
        <v>10554</v>
      </c>
      <c r="F113">
        <v>152</v>
      </c>
      <c r="G113">
        <v>0</v>
      </c>
      <c r="H113" t="s">
        <v>47</v>
      </c>
      <c r="I113" t="s">
        <v>10555</v>
      </c>
      <c r="J113" t="s">
        <v>10556</v>
      </c>
      <c r="K113" t="s">
        <v>1192</v>
      </c>
      <c r="L113" t="s">
        <v>10557</v>
      </c>
      <c r="M113" t="s">
        <v>10558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10558</v>
      </c>
    </row>
    <row r="114" spans="1:20" x14ac:dyDescent="0.25">
      <c r="A114" t="s">
        <v>115</v>
      </c>
      <c r="B114" t="s">
        <v>116</v>
      </c>
      <c r="C114">
        <v>27.5</v>
      </c>
      <c r="D114">
        <v>4</v>
      </c>
      <c r="E114" t="s">
        <v>10559</v>
      </c>
      <c r="F114">
        <v>207.41</v>
      </c>
      <c r="G114">
        <v>79</v>
      </c>
      <c r="H114" t="s">
        <v>47</v>
      </c>
      <c r="I114" t="s">
        <v>10560</v>
      </c>
      <c r="J114" t="s">
        <v>10561</v>
      </c>
      <c r="K114" t="s">
        <v>10562</v>
      </c>
      <c r="L114" t="s">
        <v>10563</v>
      </c>
      <c r="M114" t="s">
        <v>10564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10564</v>
      </c>
    </row>
    <row r="115" spans="1:20" x14ac:dyDescent="0.25">
      <c r="A115" t="s">
        <v>110</v>
      </c>
      <c r="B115" t="s">
        <v>1287</v>
      </c>
      <c r="C115">
        <v>36</v>
      </c>
      <c r="D115">
        <v>1</v>
      </c>
      <c r="E115" t="s">
        <v>10565</v>
      </c>
      <c r="F115">
        <v>99.26</v>
      </c>
      <c r="G115">
        <v>7</v>
      </c>
      <c r="H115" t="s">
        <v>1349</v>
      </c>
      <c r="I115" t="s">
        <v>2701</v>
      </c>
      <c r="J115" t="s">
        <v>2702</v>
      </c>
      <c r="K115" t="s">
        <v>1234</v>
      </c>
      <c r="L115" t="s">
        <v>2703</v>
      </c>
      <c r="M115" t="s">
        <v>10566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10566</v>
      </c>
    </row>
    <row r="116" spans="1:20" x14ac:dyDescent="0.25">
      <c r="A116" t="s">
        <v>46</v>
      </c>
      <c r="B116" t="s">
        <v>252</v>
      </c>
      <c r="C116">
        <v>36</v>
      </c>
      <c r="D116">
        <v>1</v>
      </c>
      <c r="E116" t="s">
        <v>10565</v>
      </c>
      <c r="F116">
        <v>99.26</v>
      </c>
      <c r="G116">
        <v>7</v>
      </c>
      <c r="H116" t="s">
        <v>1349</v>
      </c>
      <c r="I116" t="s">
        <v>2701</v>
      </c>
      <c r="J116" t="s">
        <v>2702</v>
      </c>
      <c r="K116" t="s">
        <v>1234</v>
      </c>
      <c r="L116" t="s">
        <v>2703</v>
      </c>
      <c r="M116" t="s">
        <v>10566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10566</v>
      </c>
    </row>
    <row r="117" spans="1:20" x14ac:dyDescent="0.25">
      <c r="A117" t="s">
        <v>30</v>
      </c>
      <c r="B117" t="s">
        <v>8172</v>
      </c>
      <c r="C117">
        <v>20.260000000000002</v>
      </c>
      <c r="D117">
        <v>1</v>
      </c>
      <c r="E117" t="s">
        <v>10565</v>
      </c>
      <c r="F117">
        <v>99.26</v>
      </c>
      <c r="G117">
        <v>7</v>
      </c>
      <c r="H117" t="s">
        <v>1349</v>
      </c>
      <c r="I117" t="s">
        <v>2701</v>
      </c>
      <c r="J117" t="s">
        <v>2702</v>
      </c>
      <c r="K117" t="s">
        <v>1234</v>
      </c>
      <c r="L117" t="s">
        <v>2703</v>
      </c>
      <c r="M117" t="s">
        <v>10566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10566</v>
      </c>
    </row>
    <row r="118" spans="1:20" x14ac:dyDescent="0.25">
      <c r="A118" t="s">
        <v>3691</v>
      </c>
      <c r="B118" t="s">
        <v>3692</v>
      </c>
      <c r="C118">
        <v>120</v>
      </c>
      <c r="D118">
        <v>5</v>
      </c>
      <c r="E118" t="s">
        <v>10567</v>
      </c>
      <c r="F118">
        <v>275</v>
      </c>
      <c r="G118">
        <v>0</v>
      </c>
      <c r="H118" t="s">
        <v>1162</v>
      </c>
      <c r="I118" t="s">
        <v>10568</v>
      </c>
      <c r="J118" t="s">
        <v>306</v>
      </c>
      <c r="K118" t="s">
        <v>23</v>
      </c>
      <c r="L118" t="s">
        <v>24</v>
      </c>
      <c r="M118" t="s">
        <v>10569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10569</v>
      </c>
    </row>
    <row r="119" spans="1:20" x14ac:dyDescent="0.25">
      <c r="A119" t="s">
        <v>46</v>
      </c>
      <c r="B119" t="s">
        <v>8145</v>
      </c>
      <c r="C119">
        <v>57.36</v>
      </c>
      <c r="D119">
        <v>1</v>
      </c>
      <c r="E119" t="s">
        <v>10570</v>
      </c>
      <c r="F119">
        <v>64.36</v>
      </c>
      <c r="G119">
        <v>7</v>
      </c>
      <c r="H119" t="s">
        <v>47</v>
      </c>
      <c r="I119" t="s">
        <v>10571</v>
      </c>
      <c r="J119" t="s">
        <v>10572</v>
      </c>
      <c r="K119" t="s">
        <v>8700</v>
      </c>
      <c r="L119" t="s">
        <v>10573</v>
      </c>
      <c r="M119" t="s">
        <v>10574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10574</v>
      </c>
    </row>
    <row r="120" spans="1:20" x14ac:dyDescent="0.25">
      <c r="A120" t="s">
        <v>186</v>
      </c>
      <c r="B120" t="s">
        <v>187</v>
      </c>
      <c r="C120">
        <v>59</v>
      </c>
      <c r="D120">
        <v>1</v>
      </c>
      <c r="E120" t="s">
        <v>10575</v>
      </c>
      <c r="F120">
        <v>120</v>
      </c>
      <c r="G120">
        <v>0</v>
      </c>
      <c r="H120" t="s">
        <v>22</v>
      </c>
      <c r="I120" t="s">
        <v>4894</v>
      </c>
      <c r="J120" t="s">
        <v>1201</v>
      </c>
      <c r="K120" t="s">
        <v>23</v>
      </c>
      <c r="L120" t="s">
        <v>24</v>
      </c>
      <c r="M120" t="s">
        <v>10576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10576</v>
      </c>
    </row>
    <row r="121" spans="1:20" x14ac:dyDescent="0.25">
      <c r="A121" t="s">
        <v>110</v>
      </c>
      <c r="B121" t="s">
        <v>146</v>
      </c>
      <c r="C121">
        <v>91</v>
      </c>
      <c r="D121">
        <v>1</v>
      </c>
      <c r="E121" t="s">
        <v>10575</v>
      </c>
      <c r="F121">
        <v>120</v>
      </c>
      <c r="G121">
        <v>0</v>
      </c>
      <c r="H121" t="s">
        <v>22</v>
      </c>
      <c r="I121" t="s">
        <v>4894</v>
      </c>
      <c r="J121" t="s">
        <v>1201</v>
      </c>
      <c r="K121" t="s">
        <v>23</v>
      </c>
      <c r="L121" t="s">
        <v>24</v>
      </c>
      <c r="M121" t="s">
        <v>10576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10576</v>
      </c>
    </row>
    <row r="122" spans="1:20" x14ac:dyDescent="0.25">
      <c r="A122" t="s">
        <v>46</v>
      </c>
      <c r="B122" t="s">
        <v>56</v>
      </c>
      <c r="C122">
        <v>80</v>
      </c>
      <c r="D122">
        <v>1</v>
      </c>
      <c r="E122" t="s">
        <v>10577</v>
      </c>
      <c r="F122">
        <v>83</v>
      </c>
      <c r="G122">
        <v>3</v>
      </c>
      <c r="H122" t="s">
        <v>47</v>
      </c>
      <c r="I122" t="s">
        <v>10578</v>
      </c>
      <c r="J122" t="s">
        <v>10579</v>
      </c>
      <c r="K122" t="s">
        <v>7889</v>
      </c>
      <c r="L122" t="s">
        <v>2008</v>
      </c>
      <c r="M122" t="s">
        <v>10580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23</v>
      </c>
      <c r="T122" t="s">
        <v>10581</v>
      </c>
    </row>
    <row r="123" spans="1:20" x14ac:dyDescent="0.25">
      <c r="A123" t="s">
        <v>850</v>
      </c>
      <c r="B123" t="s">
        <v>851</v>
      </c>
      <c r="C123">
        <v>100</v>
      </c>
      <c r="D123">
        <v>1</v>
      </c>
      <c r="E123" t="s">
        <v>10582</v>
      </c>
      <c r="F123">
        <v>160</v>
      </c>
      <c r="G123">
        <v>30</v>
      </c>
      <c r="H123" t="s">
        <v>47</v>
      </c>
      <c r="I123" t="s">
        <v>6399</v>
      </c>
      <c r="J123" t="s">
        <v>10583</v>
      </c>
      <c r="K123" t="s">
        <v>4853</v>
      </c>
      <c r="L123" t="s">
        <v>6401</v>
      </c>
      <c r="M123" t="s">
        <v>10584</v>
      </c>
      <c r="N123" t="s">
        <v>7879</v>
      </c>
      <c r="O123" t="s">
        <v>1189</v>
      </c>
      <c r="P123" t="s">
        <v>1190</v>
      </c>
      <c r="Q123" t="s">
        <v>1191</v>
      </c>
      <c r="R123" t="s">
        <v>24</v>
      </c>
      <c r="S123" t="s">
        <v>23</v>
      </c>
      <c r="T123" t="s">
        <v>10585</v>
      </c>
    </row>
    <row r="124" spans="1:20" x14ac:dyDescent="0.25">
      <c r="A124" t="s">
        <v>3771</v>
      </c>
      <c r="B124" t="s">
        <v>3772</v>
      </c>
      <c r="C124">
        <v>100</v>
      </c>
      <c r="D124">
        <v>1</v>
      </c>
      <c r="E124" t="s">
        <v>10582</v>
      </c>
      <c r="F124">
        <v>160</v>
      </c>
      <c r="G124">
        <v>30</v>
      </c>
      <c r="H124" t="s">
        <v>47</v>
      </c>
      <c r="I124" t="s">
        <v>6399</v>
      </c>
      <c r="J124" t="s">
        <v>10583</v>
      </c>
      <c r="K124" t="s">
        <v>4853</v>
      </c>
      <c r="L124" t="s">
        <v>6401</v>
      </c>
      <c r="M124" t="s">
        <v>10584</v>
      </c>
      <c r="N124" t="s">
        <v>7879</v>
      </c>
      <c r="O124" t="s">
        <v>1189</v>
      </c>
      <c r="P124" t="s">
        <v>1190</v>
      </c>
      <c r="Q124" t="s">
        <v>1191</v>
      </c>
      <c r="R124" t="s">
        <v>24</v>
      </c>
      <c r="S124" t="s">
        <v>23</v>
      </c>
      <c r="T124" t="s">
        <v>10585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10586</v>
      </c>
      <c r="F125">
        <v>280</v>
      </c>
      <c r="G125">
        <v>30</v>
      </c>
      <c r="H125" t="s">
        <v>47</v>
      </c>
      <c r="I125" t="s">
        <v>10587</v>
      </c>
      <c r="J125" t="s">
        <v>10588</v>
      </c>
      <c r="K125" t="s">
        <v>2056</v>
      </c>
      <c r="L125" t="s">
        <v>10589</v>
      </c>
      <c r="M125" t="s">
        <v>10590</v>
      </c>
      <c r="N125" t="s">
        <v>7879</v>
      </c>
      <c r="O125" t="s">
        <v>1189</v>
      </c>
      <c r="P125" t="s">
        <v>1190</v>
      </c>
      <c r="Q125" t="s">
        <v>1191</v>
      </c>
      <c r="R125" t="s">
        <v>24</v>
      </c>
      <c r="S125" t="s">
        <v>23</v>
      </c>
      <c r="T125" t="s">
        <v>10590</v>
      </c>
    </row>
    <row r="126" spans="1:20" x14ac:dyDescent="0.25">
      <c r="A126" t="s">
        <v>30</v>
      </c>
      <c r="B126" t="s">
        <v>31</v>
      </c>
      <c r="C126">
        <v>50</v>
      </c>
      <c r="D126">
        <v>2</v>
      </c>
      <c r="E126" t="s">
        <v>10586</v>
      </c>
      <c r="F126">
        <v>280</v>
      </c>
      <c r="G126">
        <v>30</v>
      </c>
      <c r="H126" t="s">
        <v>47</v>
      </c>
      <c r="I126" t="s">
        <v>10587</v>
      </c>
      <c r="J126" t="s">
        <v>10588</v>
      </c>
      <c r="K126" t="s">
        <v>2056</v>
      </c>
      <c r="L126" t="s">
        <v>10589</v>
      </c>
      <c r="M126" t="s">
        <v>10590</v>
      </c>
      <c r="N126" t="s">
        <v>7879</v>
      </c>
      <c r="O126" t="s">
        <v>1189</v>
      </c>
      <c r="P126" t="s">
        <v>1190</v>
      </c>
      <c r="Q126" t="s">
        <v>1191</v>
      </c>
      <c r="R126" t="s">
        <v>24</v>
      </c>
      <c r="S126" t="s">
        <v>23</v>
      </c>
      <c r="T126" t="s">
        <v>10590</v>
      </c>
    </row>
    <row r="127" spans="1:20" x14ac:dyDescent="0.25">
      <c r="A127" t="s">
        <v>186</v>
      </c>
      <c r="B127" t="s">
        <v>187</v>
      </c>
      <c r="C127">
        <v>65</v>
      </c>
      <c r="D127">
        <v>1</v>
      </c>
      <c r="E127" t="s">
        <v>10586</v>
      </c>
      <c r="F127">
        <v>280</v>
      </c>
      <c r="G127">
        <v>30</v>
      </c>
      <c r="H127" t="s">
        <v>47</v>
      </c>
      <c r="I127" t="s">
        <v>10587</v>
      </c>
      <c r="J127" t="s">
        <v>10588</v>
      </c>
      <c r="K127" t="s">
        <v>2056</v>
      </c>
      <c r="L127" t="s">
        <v>10589</v>
      </c>
      <c r="M127" t="s">
        <v>10590</v>
      </c>
      <c r="N127" t="s">
        <v>7879</v>
      </c>
      <c r="O127" t="s">
        <v>1189</v>
      </c>
      <c r="P127" t="s">
        <v>1190</v>
      </c>
      <c r="Q127" t="s">
        <v>1191</v>
      </c>
      <c r="R127" t="s">
        <v>24</v>
      </c>
      <c r="S127" t="s">
        <v>23</v>
      </c>
      <c r="T127" t="s">
        <v>10590</v>
      </c>
    </row>
    <row r="128" spans="1:20" x14ac:dyDescent="0.25">
      <c r="A128" t="s">
        <v>46</v>
      </c>
      <c r="B128" t="s">
        <v>56</v>
      </c>
      <c r="C128">
        <v>100</v>
      </c>
      <c r="D128">
        <v>1</v>
      </c>
      <c r="E128" t="s">
        <v>10586</v>
      </c>
      <c r="F128">
        <v>280</v>
      </c>
      <c r="G128">
        <v>30</v>
      </c>
      <c r="H128" t="s">
        <v>47</v>
      </c>
      <c r="I128" t="s">
        <v>10587</v>
      </c>
      <c r="J128" t="s">
        <v>10588</v>
      </c>
      <c r="K128" t="s">
        <v>2056</v>
      </c>
      <c r="L128" t="s">
        <v>10589</v>
      </c>
      <c r="M128" t="s">
        <v>10590</v>
      </c>
      <c r="N128" t="s">
        <v>7879</v>
      </c>
      <c r="O128" t="s">
        <v>1189</v>
      </c>
      <c r="P128" t="s">
        <v>1190</v>
      </c>
      <c r="Q128" t="s">
        <v>1191</v>
      </c>
      <c r="R128" t="s">
        <v>24</v>
      </c>
      <c r="S128" t="s">
        <v>23</v>
      </c>
      <c r="T128" t="s">
        <v>10590</v>
      </c>
    </row>
    <row r="129" spans="1:20" x14ac:dyDescent="0.25">
      <c r="A129" t="s">
        <v>186</v>
      </c>
      <c r="B129" t="s">
        <v>187</v>
      </c>
      <c r="C129">
        <v>65</v>
      </c>
      <c r="D129">
        <v>1</v>
      </c>
      <c r="E129" t="s">
        <v>10591</v>
      </c>
      <c r="F129">
        <v>230</v>
      </c>
      <c r="G129">
        <v>30</v>
      </c>
      <c r="H129" t="s">
        <v>47</v>
      </c>
      <c r="I129" t="s">
        <v>10592</v>
      </c>
      <c r="J129" t="s">
        <v>10593</v>
      </c>
      <c r="K129" t="s">
        <v>4138</v>
      </c>
      <c r="L129" t="s">
        <v>10594</v>
      </c>
      <c r="M129" t="s">
        <v>10595</v>
      </c>
      <c r="N129" t="s">
        <v>1338</v>
      </c>
      <c r="O129" t="s">
        <v>1189</v>
      </c>
      <c r="P129" t="s">
        <v>1190</v>
      </c>
      <c r="Q129" t="s">
        <v>27</v>
      </c>
      <c r="R129" t="s">
        <v>24</v>
      </c>
      <c r="S129" t="s">
        <v>23</v>
      </c>
      <c r="T129" t="s">
        <v>10595</v>
      </c>
    </row>
    <row r="130" spans="1:20" x14ac:dyDescent="0.25">
      <c r="A130" t="s">
        <v>30</v>
      </c>
      <c r="B130" t="s">
        <v>31</v>
      </c>
      <c r="C130">
        <v>50</v>
      </c>
      <c r="D130">
        <v>1</v>
      </c>
      <c r="E130" t="s">
        <v>10591</v>
      </c>
      <c r="F130">
        <v>230</v>
      </c>
      <c r="G130">
        <v>30</v>
      </c>
      <c r="H130" t="s">
        <v>47</v>
      </c>
      <c r="I130" t="s">
        <v>10592</v>
      </c>
      <c r="J130" t="s">
        <v>10593</v>
      </c>
      <c r="K130" t="s">
        <v>4138</v>
      </c>
      <c r="L130" t="s">
        <v>10594</v>
      </c>
      <c r="M130" t="s">
        <v>10595</v>
      </c>
      <c r="N130" t="s">
        <v>1338</v>
      </c>
      <c r="O130" t="s">
        <v>1189</v>
      </c>
      <c r="P130" t="s">
        <v>1190</v>
      </c>
      <c r="Q130" t="s">
        <v>27</v>
      </c>
      <c r="R130" t="s">
        <v>24</v>
      </c>
      <c r="S130" t="s">
        <v>23</v>
      </c>
      <c r="T130" t="s">
        <v>10595</v>
      </c>
    </row>
    <row r="131" spans="1:20" x14ac:dyDescent="0.25">
      <c r="A131" t="s">
        <v>46</v>
      </c>
      <c r="B131" t="s">
        <v>56</v>
      </c>
      <c r="C131">
        <v>100</v>
      </c>
      <c r="D131">
        <v>2</v>
      </c>
      <c r="E131" t="s">
        <v>10591</v>
      </c>
      <c r="F131">
        <v>230</v>
      </c>
      <c r="G131">
        <v>30</v>
      </c>
      <c r="H131" t="s">
        <v>47</v>
      </c>
      <c r="I131" t="s">
        <v>10592</v>
      </c>
      <c r="J131" t="s">
        <v>10593</v>
      </c>
      <c r="K131" t="s">
        <v>4138</v>
      </c>
      <c r="L131" t="s">
        <v>10594</v>
      </c>
      <c r="M131" t="s">
        <v>10595</v>
      </c>
      <c r="N131" t="s">
        <v>1338</v>
      </c>
      <c r="O131" t="s">
        <v>1189</v>
      </c>
      <c r="P131" t="s">
        <v>1190</v>
      </c>
      <c r="Q131" t="s">
        <v>27</v>
      </c>
      <c r="R131" t="s">
        <v>24</v>
      </c>
      <c r="S131" t="s">
        <v>23</v>
      </c>
      <c r="T131" t="s">
        <v>10595</v>
      </c>
    </row>
    <row r="132" spans="1:20" x14ac:dyDescent="0.25">
      <c r="A132" t="s">
        <v>3650</v>
      </c>
      <c r="B132" t="s">
        <v>3651</v>
      </c>
      <c r="C132">
        <v>35</v>
      </c>
      <c r="D132">
        <v>30</v>
      </c>
      <c r="E132" t="s">
        <v>10596</v>
      </c>
      <c r="F132">
        <v>1390</v>
      </c>
      <c r="G132">
        <v>340</v>
      </c>
      <c r="H132" t="s">
        <v>47</v>
      </c>
      <c r="I132" t="s">
        <v>10597</v>
      </c>
      <c r="J132" t="s">
        <v>10598</v>
      </c>
      <c r="K132" t="s">
        <v>10599</v>
      </c>
      <c r="L132" t="s">
        <v>10600</v>
      </c>
      <c r="M132" t="s">
        <v>10601</v>
      </c>
      <c r="N132" t="s">
        <v>1338</v>
      </c>
      <c r="O132" t="s">
        <v>1222</v>
      </c>
      <c r="P132" t="s">
        <v>4334</v>
      </c>
      <c r="Q132" t="s">
        <v>1191</v>
      </c>
      <c r="R132" t="s">
        <v>10602</v>
      </c>
      <c r="S132" t="s">
        <v>23</v>
      </c>
      <c r="T132" t="s">
        <v>10603</v>
      </c>
    </row>
    <row r="133" spans="1:20" x14ac:dyDescent="0.25">
      <c r="A133" t="s">
        <v>115</v>
      </c>
      <c r="B133" t="s">
        <v>116</v>
      </c>
      <c r="C133">
        <v>33.166666666666664</v>
      </c>
      <c r="D133">
        <v>6</v>
      </c>
      <c r="E133" t="s">
        <v>10604</v>
      </c>
      <c r="F133">
        <v>362.66</v>
      </c>
      <c r="G133">
        <v>82</v>
      </c>
      <c r="H133" t="s">
        <v>1238</v>
      </c>
      <c r="I133" t="s">
        <v>2985</v>
      </c>
      <c r="J133" t="s">
        <v>2986</v>
      </c>
      <c r="K133" t="s">
        <v>2682</v>
      </c>
      <c r="L133" t="s">
        <v>2987</v>
      </c>
      <c r="M133" t="s">
        <v>10605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10605</v>
      </c>
    </row>
    <row r="134" spans="1:20" x14ac:dyDescent="0.25">
      <c r="A134" t="s">
        <v>115</v>
      </c>
      <c r="B134" t="s">
        <v>340</v>
      </c>
      <c r="C134">
        <v>28.28</v>
      </c>
      <c r="D134">
        <v>1</v>
      </c>
      <c r="E134" t="s">
        <v>10604</v>
      </c>
      <c r="F134">
        <v>362.66</v>
      </c>
      <c r="G134">
        <v>82</v>
      </c>
      <c r="H134" t="s">
        <v>1238</v>
      </c>
      <c r="I134" t="s">
        <v>2985</v>
      </c>
      <c r="J134" t="s">
        <v>2986</v>
      </c>
      <c r="K134" t="s">
        <v>2682</v>
      </c>
      <c r="L134" t="s">
        <v>2987</v>
      </c>
      <c r="M134" t="s">
        <v>10605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10605</v>
      </c>
    </row>
    <row r="135" spans="1:20" x14ac:dyDescent="0.25">
      <c r="A135" t="s">
        <v>115</v>
      </c>
      <c r="B135" t="s">
        <v>340</v>
      </c>
      <c r="C135">
        <v>28.29</v>
      </c>
      <c r="D135">
        <v>3</v>
      </c>
      <c r="E135" t="s">
        <v>10604</v>
      </c>
      <c r="F135">
        <v>362.66</v>
      </c>
      <c r="G135">
        <v>82</v>
      </c>
      <c r="H135" t="s">
        <v>1238</v>
      </c>
      <c r="I135" t="s">
        <v>2985</v>
      </c>
      <c r="J135" t="s">
        <v>2986</v>
      </c>
      <c r="K135" t="s">
        <v>2682</v>
      </c>
      <c r="L135" t="s">
        <v>2987</v>
      </c>
      <c r="M135" t="s">
        <v>10605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10605</v>
      </c>
    </row>
    <row r="136" spans="1:20" x14ac:dyDescent="0.25">
      <c r="A136" t="s">
        <v>854</v>
      </c>
      <c r="B136" t="s">
        <v>855</v>
      </c>
      <c r="C136">
        <v>70</v>
      </c>
      <c r="D136">
        <v>3</v>
      </c>
      <c r="E136" t="s">
        <v>10606</v>
      </c>
      <c r="F136">
        <v>251</v>
      </c>
      <c r="G136">
        <v>41</v>
      </c>
      <c r="H136" t="s">
        <v>47</v>
      </c>
      <c r="I136" t="s">
        <v>6567</v>
      </c>
      <c r="J136" t="s">
        <v>6568</v>
      </c>
      <c r="K136" t="s">
        <v>4679</v>
      </c>
      <c r="L136" t="s">
        <v>4367</v>
      </c>
      <c r="M136" t="s">
        <v>10607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10605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10608</v>
      </c>
      <c r="F137">
        <v>130</v>
      </c>
      <c r="G137">
        <v>30</v>
      </c>
      <c r="H137" t="s">
        <v>47</v>
      </c>
      <c r="I137" t="s">
        <v>10609</v>
      </c>
      <c r="J137" t="s">
        <v>10610</v>
      </c>
      <c r="K137" t="s">
        <v>9981</v>
      </c>
      <c r="L137" t="s">
        <v>10611</v>
      </c>
      <c r="M137" t="s">
        <v>10595</v>
      </c>
      <c r="N137" t="s">
        <v>7879</v>
      </c>
      <c r="O137" t="s">
        <v>1189</v>
      </c>
      <c r="P137" t="s">
        <v>1190</v>
      </c>
      <c r="Q137" t="s">
        <v>1191</v>
      </c>
      <c r="R137" t="s">
        <v>24</v>
      </c>
      <c r="S137" t="s">
        <v>23</v>
      </c>
      <c r="T137" t="s">
        <v>10612</v>
      </c>
    </row>
    <row r="138" spans="1:20" x14ac:dyDescent="0.25">
      <c r="A138" t="s">
        <v>139</v>
      </c>
      <c r="B138" t="s">
        <v>112</v>
      </c>
      <c r="C138">
        <v>100</v>
      </c>
      <c r="D138">
        <v>1</v>
      </c>
      <c r="E138" t="s">
        <v>10608</v>
      </c>
      <c r="F138">
        <v>130</v>
      </c>
      <c r="G138">
        <v>30</v>
      </c>
      <c r="H138" t="s">
        <v>47</v>
      </c>
      <c r="I138" t="s">
        <v>10609</v>
      </c>
      <c r="J138" t="s">
        <v>10610</v>
      </c>
      <c r="K138" t="s">
        <v>9981</v>
      </c>
      <c r="L138" t="s">
        <v>10611</v>
      </c>
      <c r="M138" t="s">
        <v>10595</v>
      </c>
      <c r="N138" t="s">
        <v>7879</v>
      </c>
      <c r="O138" t="s">
        <v>1189</v>
      </c>
      <c r="P138" t="s">
        <v>1190</v>
      </c>
      <c r="Q138" t="s">
        <v>1191</v>
      </c>
      <c r="R138" t="s">
        <v>24</v>
      </c>
      <c r="S138" t="s">
        <v>23</v>
      </c>
      <c r="T138" t="s">
        <v>10612</v>
      </c>
    </row>
    <row r="139" spans="1:20" x14ac:dyDescent="0.25">
      <c r="A139" t="s">
        <v>854</v>
      </c>
      <c r="B139" t="s">
        <v>855</v>
      </c>
      <c r="C139">
        <v>70</v>
      </c>
      <c r="D139">
        <v>2</v>
      </c>
      <c r="E139" t="s">
        <v>10613</v>
      </c>
      <c r="F139">
        <v>175</v>
      </c>
      <c r="G139">
        <v>35</v>
      </c>
      <c r="H139" t="s">
        <v>47</v>
      </c>
      <c r="I139" t="s">
        <v>1235</v>
      </c>
      <c r="J139" t="s">
        <v>6171</v>
      </c>
      <c r="K139" t="s">
        <v>1167</v>
      </c>
      <c r="L139" t="s">
        <v>6172</v>
      </c>
      <c r="M139" t="s">
        <v>10614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10614</v>
      </c>
    </row>
    <row r="140" spans="1:20" x14ac:dyDescent="0.25">
      <c r="A140" t="s">
        <v>186</v>
      </c>
      <c r="B140" t="s">
        <v>187</v>
      </c>
      <c r="C140">
        <v>65</v>
      </c>
      <c r="D140">
        <v>1</v>
      </c>
      <c r="E140" t="s">
        <v>10615</v>
      </c>
      <c r="F140">
        <v>120</v>
      </c>
      <c r="G140">
        <v>20</v>
      </c>
      <c r="H140" t="s">
        <v>47</v>
      </c>
      <c r="I140" t="s">
        <v>10616</v>
      </c>
      <c r="J140" t="s">
        <v>10617</v>
      </c>
      <c r="K140" t="s">
        <v>10618</v>
      </c>
      <c r="L140" t="s">
        <v>10619</v>
      </c>
      <c r="M140" t="s">
        <v>10620</v>
      </c>
      <c r="N140" t="s">
        <v>7879</v>
      </c>
      <c r="O140" t="s">
        <v>1222</v>
      </c>
      <c r="P140" t="s">
        <v>1190</v>
      </c>
      <c r="Q140" t="s">
        <v>1191</v>
      </c>
      <c r="R140" t="s">
        <v>24</v>
      </c>
      <c r="S140" t="s">
        <v>23</v>
      </c>
      <c r="T140" t="s">
        <v>10621</v>
      </c>
    </row>
    <row r="141" spans="1:20" x14ac:dyDescent="0.25">
      <c r="A141" t="s">
        <v>46</v>
      </c>
      <c r="B141" t="s">
        <v>56</v>
      </c>
      <c r="C141">
        <v>100</v>
      </c>
      <c r="D141">
        <v>1</v>
      </c>
      <c r="E141" t="s">
        <v>10615</v>
      </c>
      <c r="F141">
        <v>120</v>
      </c>
      <c r="G141">
        <v>20</v>
      </c>
      <c r="H141" t="s">
        <v>47</v>
      </c>
      <c r="I141" t="s">
        <v>10616</v>
      </c>
      <c r="J141" t="s">
        <v>10617</v>
      </c>
      <c r="K141" t="s">
        <v>10618</v>
      </c>
      <c r="L141" t="s">
        <v>10619</v>
      </c>
      <c r="M141" t="s">
        <v>10620</v>
      </c>
      <c r="N141" t="s">
        <v>7879</v>
      </c>
      <c r="O141" t="s">
        <v>1222</v>
      </c>
      <c r="P141" t="s">
        <v>1190</v>
      </c>
      <c r="Q141" t="s">
        <v>1191</v>
      </c>
      <c r="R141" t="s">
        <v>24</v>
      </c>
      <c r="S141" t="s">
        <v>23</v>
      </c>
      <c r="T141" t="s">
        <v>10621</v>
      </c>
    </row>
    <row r="142" spans="1:20" x14ac:dyDescent="0.25">
      <c r="A142" t="s">
        <v>186</v>
      </c>
      <c r="B142" t="s">
        <v>187</v>
      </c>
      <c r="C142">
        <v>65</v>
      </c>
      <c r="D142">
        <v>3</v>
      </c>
      <c r="E142" t="s">
        <v>10622</v>
      </c>
      <c r="F142">
        <v>330</v>
      </c>
      <c r="G142">
        <v>30</v>
      </c>
      <c r="H142" t="s">
        <v>47</v>
      </c>
      <c r="I142" t="s">
        <v>10623</v>
      </c>
      <c r="J142" t="s">
        <v>10624</v>
      </c>
      <c r="K142" t="s">
        <v>10625</v>
      </c>
      <c r="L142" t="s">
        <v>10626</v>
      </c>
      <c r="M142" t="s">
        <v>10627</v>
      </c>
      <c r="N142" t="s">
        <v>7879</v>
      </c>
      <c r="O142" t="s">
        <v>1189</v>
      </c>
      <c r="P142" t="s">
        <v>1190</v>
      </c>
      <c r="Q142" t="s">
        <v>1191</v>
      </c>
      <c r="R142" t="s">
        <v>24</v>
      </c>
      <c r="S142" t="s">
        <v>23</v>
      </c>
      <c r="T142" t="s">
        <v>10628</v>
      </c>
    </row>
    <row r="143" spans="1:20" x14ac:dyDescent="0.25">
      <c r="A143" t="s">
        <v>46</v>
      </c>
      <c r="B143" t="s">
        <v>56</v>
      </c>
      <c r="C143">
        <v>100</v>
      </c>
      <c r="D143">
        <v>3</v>
      </c>
      <c r="E143" t="s">
        <v>10622</v>
      </c>
      <c r="F143">
        <v>330</v>
      </c>
      <c r="G143">
        <v>30</v>
      </c>
      <c r="H143" t="s">
        <v>47</v>
      </c>
      <c r="I143" t="s">
        <v>10623</v>
      </c>
      <c r="J143" t="s">
        <v>10624</v>
      </c>
      <c r="K143" t="s">
        <v>10625</v>
      </c>
      <c r="L143" t="s">
        <v>10626</v>
      </c>
      <c r="M143" t="s">
        <v>10627</v>
      </c>
      <c r="N143" t="s">
        <v>7879</v>
      </c>
      <c r="O143" t="s">
        <v>1189</v>
      </c>
      <c r="P143" t="s">
        <v>1190</v>
      </c>
      <c r="Q143" t="s">
        <v>1191</v>
      </c>
      <c r="R143" t="s">
        <v>24</v>
      </c>
      <c r="S143" t="s">
        <v>23</v>
      </c>
      <c r="T143" t="s">
        <v>10628</v>
      </c>
    </row>
    <row r="144" spans="1:20" x14ac:dyDescent="0.25">
      <c r="A144" t="s">
        <v>850</v>
      </c>
      <c r="B144" t="s">
        <v>851</v>
      </c>
      <c r="C144">
        <v>100</v>
      </c>
      <c r="D144">
        <v>1</v>
      </c>
      <c r="E144" t="s">
        <v>10629</v>
      </c>
      <c r="F144">
        <v>355</v>
      </c>
      <c r="G144">
        <v>30</v>
      </c>
      <c r="H144" t="s">
        <v>47</v>
      </c>
      <c r="I144" t="s">
        <v>10630</v>
      </c>
      <c r="J144" t="s">
        <v>10631</v>
      </c>
      <c r="K144" t="s">
        <v>1426</v>
      </c>
      <c r="L144" t="s">
        <v>10632</v>
      </c>
      <c r="M144" t="s">
        <v>10633</v>
      </c>
      <c r="N144" t="s">
        <v>7879</v>
      </c>
      <c r="O144" t="s">
        <v>1189</v>
      </c>
      <c r="P144" t="s">
        <v>1190</v>
      </c>
      <c r="Q144" t="s">
        <v>1191</v>
      </c>
      <c r="R144" t="s">
        <v>24</v>
      </c>
      <c r="S144" t="s">
        <v>23</v>
      </c>
      <c r="T144" t="s">
        <v>10633</v>
      </c>
    </row>
    <row r="145" spans="1:20" x14ac:dyDescent="0.25">
      <c r="A145" t="s">
        <v>854</v>
      </c>
      <c r="B145" t="s">
        <v>855</v>
      </c>
      <c r="C145">
        <v>100</v>
      </c>
      <c r="D145">
        <v>1</v>
      </c>
      <c r="E145" t="s">
        <v>10629</v>
      </c>
      <c r="F145">
        <v>355</v>
      </c>
      <c r="G145">
        <v>30</v>
      </c>
      <c r="H145" t="s">
        <v>47</v>
      </c>
      <c r="I145" t="s">
        <v>10630</v>
      </c>
      <c r="J145" t="s">
        <v>10631</v>
      </c>
      <c r="K145" t="s">
        <v>1426</v>
      </c>
      <c r="L145" t="s">
        <v>10632</v>
      </c>
      <c r="M145" t="s">
        <v>10633</v>
      </c>
      <c r="N145" t="s">
        <v>7879</v>
      </c>
      <c r="O145" t="s">
        <v>1189</v>
      </c>
      <c r="P145" t="s">
        <v>1190</v>
      </c>
      <c r="Q145" t="s">
        <v>1191</v>
      </c>
      <c r="R145" t="s">
        <v>24</v>
      </c>
      <c r="S145" t="s">
        <v>23</v>
      </c>
      <c r="T145" t="s">
        <v>10633</v>
      </c>
    </row>
    <row r="146" spans="1:20" x14ac:dyDescent="0.25">
      <c r="A146" t="s">
        <v>4323</v>
      </c>
      <c r="B146" t="s">
        <v>4324</v>
      </c>
      <c r="C146">
        <v>100</v>
      </c>
      <c r="D146">
        <v>3</v>
      </c>
      <c r="E146" t="s">
        <v>10629</v>
      </c>
      <c r="F146">
        <v>355</v>
      </c>
      <c r="G146">
        <v>30</v>
      </c>
      <c r="H146" t="s">
        <v>47</v>
      </c>
      <c r="I146" t="s">
        <v>10630</v>
      </c>
      <c r="J146" t="s">
        <v>10631</v>
      </c>
      <c r="K146" t="s">
        <v>1426</v>
      </c>
      <c r="L146" t="s">
        <v>10632</v>
      </c>
      <c r="M146" t="s">
        <v>10633</v>
      </c>
      <c r="N146" t="s">
        <v>7879</v>
      </c>
      <c r="O146" t="s">
        <v>1189</v>
      </c>
      <c r="P146" t="s">
        <v>1190</v>
      </c>
      <c r="Q146" t="s">
        <v>1191</v>
      </c>
      <c r="R146" t="s">
        <v>24</v>
      </c>
      <c r="S146" t="s">
        <v>23</v>
      </c>
      <c r="T146" t="s">
        <v>10633</v>
      </c>
    </row>
    <row r="147" spans="1:20" x14ac:dyDescent="0.25">
      <c r="A147" t="s">
        <v>186</v>
      </c>
      <c r="B147" t="s">
        <v>187</v>
      </c>
      <c r="C147">
        <v>65</v>
      </c>
      <c r="D147">
        <v>1</v>
      </c>
      <c r="E147" t="s">
        <v>10634</v>
      </c>
      <c r="F147">
        <v>130</v>
      </c>
      <c r="G147">
        <v>30</v>
      </c>
      <c r="H147" t="s">
        <v>47</v>
      </c>
      <c r="I147" t="s">
        <v>10635</v>
      </c>
      <c r="J147" t="s">
        <v>10636</v>
      </c>
      <c r="K147" t="s">
        <v>10637</v>
      </c>
      <c r="L147" t="s">
        <v>10638</v>
      </c>
      <c r="M147" t="s">
        <v>10639</v>
      </c>
      <c r="N147" t="s">
        <v>7879</v>
      </c>
      <c r="O147" t="s">
        <v>1189</v>
      </c>
      <c r="P147" t="s">
        <v>1190</v>
      </c>
      <c r="Q147" t="s">
        <v>1191</v>
      </c>
      <c r="R147" t="s">
        <v>24</v>
      </c>
      <c r="S147" t="s">
        <v>23</v>
      </c>
      <c r="T147" t="s">
        <v>10639</v>
      </c>
    </row>
    <row r="148" spans="1:20" x14ac:dyDescent="0.25">
      <c r="A148" t="s">
        <v>46</v>
      </c>
      <c r="B148" t="s">
        <v>56</v>
      </c>
      <c r="C148">
        <v>100</v>
      </c>
      <c r="D148">
        <v>1</v>
      </c>
      <c r="E148" t="s">
        <v>10634</v>
      </c>
      <c r="F148">
        <v>130</v>
      </c>
      <c r="G148">
        <v>30</v>
      </c>
      <c r="H148" t="s">
        <v>47</v>
      </c>
      <c r="I148" t="s">
        <v>10635</v>
      </c>
      <c r="J148" t="s">
        <v>10636</v>
      </c>
      <c r="K148" t="s">
        <v>10637</v>
      </c>
      <c r="L148" t="s">
        <v>10638</v>
      </c>
      <c r="M148" t="s">
        <v>10639</v>
      </c>
      <c r="N148" t="s">
        <v>7879</v>
      </c>
      <c r="O148" t="s">
        <v>1189</v>
      </c>
      <c r="P148" t="s">
        <v>1190</v>
      </c>
      <c r="Q148" t="s">
        <v>1191</v>
      </c>
      <c r="R148" t="s">
        <v>24</v>
      </c>
      <c r="S148" t="s">
        <v>23</v>
      </c>
      <c r="T148" t="s">
        <v>10639</v>
      </c>
    </row>
    <row r="149" spans="1:20" x14ac:dyDescent="0.25">
      <c r="A149" t="s">
        <v>115</v>
      </c>
      <c r="B149" t="s">
        <v>9541</v>
      </c>
      <c r="C149">
        <v>1</v>
      </c>
      <c r="D149">
        <v>1</v>
      </c>
      <c r="E149" t="s">
        <v>10640</v>
      </c>
      <c r="F149">
        <v>1</v>
      </c>
      <c r="G149">
        <v>0</v>
      </c>
      <c r="H149" t="s">
        <v>1162</v>
      </c>
      <c r="I149" t="s">
        <v>10641</v>
      </c>
      <c r="J149" t="s">
        <v>10642</v>
      </c>
      <c r="K149" t="s">
        <v>10643</v>
      </c>
      <c r="L149" t="s">
        <v>10644</v>
      </c>
      <c r="M149" t="s">
        <v>10645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10639</v>
      </c>
    </row>
    <row r="150" spans="1:20" x14ac:dyDescent="0.25">
      <c r="A150" t="s">
        <v>28</v>
      </c>
      <c r="B150" t="s">
        <v>29</v>
      </c>
      <c r="C150">
        <v>50</v>
      </c>
      <c r="D150">
        <v>3</v>
      </c>
      <c r="E150" t="s">
        <v>10646</v>
      </c>
      <c r="F150">
        <v>210</v>
      </c>
      <c r="G150">
        <v>0</v>
      </c>
      <c r="H150" t="s">
        <v>1162</v>
      </c>
      <c r="I150" t="s">
        <v>7734</v>
      </c>
      <c r="J150" t="s">
        <v>62</v>
      </c>
      <c r="K150" t="s">
        <v>23</v>
      </c>
      <c r="L150" t="s">
        <v>24</v>
      </c>
      <c r="M150" t="s">
        <v>10647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10647</v>
      </c>
    </row>
    <row r="151" spans="1:20" x14ac:dyDescent="0.25">
      <c r="A151" t="s">
        <v>30</v>
      </c>
      <c r="B151" t="s">
        <v>31</v>
      </c>
      <c r="C151">
        <v>33.333333333333336</v>
      </c>
      <c r="D151">
        <v>3</v>
      </c>
      <c r="E151" t="s">
        <v>10646</v>
      </c>
      <c r="F151">
        <v>210</v>
      </c>
      <c r="G151">
        <v>0</v>
      </c>
      <c r="H151" t="s">
        <v>1162</v>
      </c>
      <c r="I151" t="s">
        <v>7734</v>
      </c>
      <c r="J151" t="s">
        <v>62</v>
      </c>
      <c r="K151" t="s">
        <v>23</v>
      </c>
      <c r="L151" t="s">
        <v>24</v>
      </c>
      <c r="M151" t="s">
        <v>10647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10647</v>
      </c>
    </row>
    <row r="152" spans="1:20" x14ac:dyDescent="0.25">
      <c r="A152" t="s">
        <v>3653</v>
      </c>
      <c r="B152" t="s">
        <v>158</v>
      </c>
      <c r="C152">
        <v>75</v>
      </c>
      <c r="D152">
        <v>1</v>
      </c>
      <c r="E152" t="s">
        <v>10648</v>
      </c>
      <c r="F152">
        <v>161</v>
      </c>
      <c r="G152">
        <v>86</v>
      </c>
      <c r="H152" t="s">
        <v>47</v>
      </c>
      <c r="I152" t="s">
        <v>5885</v>
      </c>
      <c r="J152" t="s">
        <v>10649</v>
      </c>
      <c r="K152" t="s">
        <v>1228</v>
      </c>
      <c r="L152" t="s">
        <v>357</v>
      </c>
      <c r="M152" t="s">
        <v>10650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23</v>
      </c>
      <c r="T152" t="s">
        <v>10651</v>
      </c>
    </row>
    <row r="153" spans="1:20" x14ac:dyDescent="0.25">
      <c r="A153" t="s">
        <v>5153</v>
      </c>
      <c r="B153" t="s">
        <v>5154</v>
      </c>
      <c r="C153">
        <v>0</v>
      </c>
      <c r="D153">
        <v>2</v>
      </c>
      <c r="E153" t="s">
        <v>10652</v>
      </c>
      <c r="F153">
        <v>200</v>
      </c>
      <c r="G153">
        <v>0</v>
      </c>
      <c r="H153" t="s">
        <v>1162</v>
      </c>
      <c r="I153" t="s">
        <v>10653</v>
      </c>
      <c r="J153" t="s">
        <v>329</v>
      </c>
      <c r="K153" t="s">
        <v>23</v>
      </c>
      <c r="L153" t="s">
        <v>24</v>
      </c>
      <c r="M153" t="s">
        <v>10654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23</v>
      </c>
      <c r="T153" t="s">
        <v>10654</v>
      </c>
    </row>
    <row r="154" spans="1:20" x14ac:dyDescent="0.25">
      <c r="A154" t="s">
        <v>3691</v>
      </c>
      <c r="B154" t="s">
        <v>3692</v>
      </c>
      <c r="C154">
        <v>120</v>
      </c>
      <c r="D154">
        <v>2</v>
      </c>
      <c r="E154" t="s">
        <v>10652</v>
      </c>
      <c r="F154">
        <v>200</v>
      </c>
      <c r="G154">
        <v>0</v>
      </c>
      <c r="H154" t="s">
        <v>1162</v>
      </c>
      <c r="I154" t="s">
        <v>10653</v>
      </c>
      <c r="J154" t="s">
        <v>329</v>
      </c>
      <c r="K154" t="s">
        <v>23</v>
      </c>
      <c r="L154" t="s">
        <v>24</v>
      </c>
      <c r="M154" t="s">
        <v>10654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23</v>
      </c>
      <c r="T154" t="s">
        <v>10654</v>
      </c>
    </row>
    <row r="155" spans="1:20" x14ac:dyDescent="0.25">
      <c r="A155" t="s">
        <v>30</v>
      </c>
      <c r="B155" t="s">
        <v>31</v>
      </c>
      <c r="C155">
        <v>43</v>
      </c>
      <c r="D155">
        <v>1</v>
      </c>
      <c r="E155" t="s">
        <v>10655</v>
      </c>
      <c r="F155">
        <v>136</v>
      </c>
      <c r="G155">
        <v>3</v>
      </c>
      <c r="H155" t="s">
        <v>47</v>
      </c>
      <c r="I155" t="s">
        <v>474</v>
      </c>
      <c r="J155" t="s">
        <v>10656</v>
      </c>
      <c r="K155" t="s">
        <v>10657</v>
      </c>
      <c r="L155" t="s">
        <v>1259</v>
      </c>
      <c r="M155" t="s">
        <v>10658</v>
      </c>
      <c r="N155" t="s">
        <v>23</v>
      </c>
      <c r="O155" t="s">
        <v>53</v>
      </c>
      <c r="P155" t="s">
        <v>54</v>
      </c>
      <c r="Q155" t="s">
        <v>55</v>
      </c>
      <c r="R155" t="s">
        <v>24</v>
      </c>
      <c r="S155" t="s">
        <v>23</v>
      </c>
      <c r="T155" t="s">
        <v>10659</v>
      </c>
    </row>
    <row r="156" spans="1:20" x14ac:dyDescent="0.25">
      <c r="A156" t="s">
        <v>28</v>
      </c>
      <c r="B156" t="s">
        <v>29</v>
      </c>
      <c r="C156">
        <v>45</v>
      </c>
      <c r="D156">
        <v>2</v>
      </c>
      <c r="E156" t="s">
        <v>10655</v>
      </c>
      <c r="F156">
        <v>136</v>
      </c>
      <c r="G156">
        <v>3</v>
      </c>
      <c r="H156" t="s">
        <v>47</v>
      </c>
      <c r="I156" t="s">
        <v>474</v>
      </c>
      <c r="J156" t="s">
        <v>10656</v>
      </c>
      <c r="K156" t="s">
        <v>10657</v>
      </c>
      <c r="L156" t="s">
        <v>1259</v>
      </c>
      <c r="M156" t="s">
        <v>10658</v>
      </c>
      <c r="N156" t="s">
        <v>23</v>
      </c>
      <c r="O156" t="s">
        <v>53</v>
      </c>
      <c r="P156" t="s">
        <v>54</v>
      </c>
      <c r="Q156" t="s">
        <v>55</v>
      </c>
      <c r="R156" t="s">
        <v>24</v>
      </c>
      <c r="S156" t="s">
        <v>23</v>
      </c>
      <c r="T156" t="s">
        <v>10659</v>
      </c>
    </row>
    <row r="157" spans="1:20" x14ac:dyDescent="0.25">
      <c r="A157" t="s">
        <v>46</v>
      </c>
      <c r="B157" t="s">
        <v>8145</v>
      </c>
      <c r="C157">
        <v>69.569999999999993</v>
      </c>
      <c r="D157">
        <v>1</v>
      </c>
      <c r="E157" t="s">
        <v>10660</v>
      </c>
      <c r="F157">
        <v>358.29</v>
      </c>
      <c r="G157">
        <v>64</v>
      </c>
      <c r="H157" t="s">
        <v>47</v>
      </c>
      <c r="I157" t="s">
        <v>10661</v>
      </c>
      <c r="J157" t="s">
        <v>10662</v>
      </c>
      <c r="K157" t="s">
        <v>1301</v>
      </c>
      <c r="L157" t="s">
        <v>10663</v>
      </c>
      <c r="M157" t="s">
        <v>10664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10664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10660</v>
      </c>
      <c r="F158">
        <v>358.29</v>
      </c>
      <c r="G158">
        <v>64</v>
      </c>
      <c r="H158" t="s">
        <v>47</v>
      </c>
      <c r="I158" t="s">
        <v>10661</v>
      </c>
      <c r="J158" t="s">
        <v>10662</v>
      </c>
      <c r="K158" t="s">
        <v>1301</v>
      </c>
      <c r="L158" t="s">
        <v>10663</v>
      </c>
      <c r="M158" t="s">
        <v>10664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10664</v>
      </c>
    </row>
    <row r="159" spans="1:20" x14ac:dyDescent="0.25">
      <c r="A159" t="s">
        <v>854</v>
      </c>
      <c r="B159" t="s">
        <v>855</v>
      </c>
      <c r="C159">
        <v>70</v>
      </c>
      <c r="D159">
        <v>1</v>
      </c>
      <c r="E159" t="s">
        <v>10665</v>
      </c>
      <c r="F159">
        <v>70</v>
      </c>
      <c r="G159">
        <v>0</v>
      </c>
      <c r="H159" t="s">
        <v>47</v>
      </c>
      <c r="I159" t="s">
        <v>10666</v>
      </c>
      <c r="J159" t="s">
        <v>10667</v>
      </c>
      <c r="K159" t="s">
        <v>613</v>
      </c>
      <c r="L159" t="s">
        <v>1342</v>
      </c>
      <c r="M159" t="s">
        <v>10668</v>
      </c>
      <c r="N159" t="s">
        <v>23</v>
      </c>
      <c r="O159" t="s">
        <v>53</v>
      </c>
      <c r="P159" t="s">
        <v>54</v>
      </c>
      <c r="Q159" t="s">
        <v>55</v>
      </c>
      <c r="R159" t="s">
        <v>24</v>
      </c>
      <c r="S159" t="s">
        <v>23</v>
      </c>
      <c r="T159" t="s">
        <v>10668</v>
      </c>
    </row>
    <row r="160" spans="1:20" x14ac:dyDescent="0.25">
      <c r="A160" t="s">
        <v>3691</v>
      </c>
      <c r="B160" t="s">
        <v>3692</v>
      </c>
      <c r="C160">
        <v>120</v>
      </c>
      <c r="D160">
        <v>4</v>
      </c>
      <c r="E160" t="s">
        <v>10669</v>
      </c>
      <c r="F160">
        <v>220</v>
      </c>
      <c r="G160">
        <v>0</v>
      </c>
      <c r="H160" t="s">
        <v>1162</v>
      </c>
      <c r="I160" t="s">
        <v>7163</v>
      </c>
      <c r="J160" t="s">
        <v>338</v>
      </c>
      <c r="K160" t="s">
        <v>23</v>
      </c>
      <c r="L160" t="s">
        <v>24</v>
      </c>
      <c r="M160" t="s">
        <v>10670</v>
      </c>
      <c r="N160" t="s">
        <v>23</v>
      </c>
      <c r="O160" t="s">
        <v>307</v>
      </c>
      <c r="P160" t="s">
        <v>26</v>
      </c>
      <c r="Q160" t="s">
        <v>27</v>
      </c>
      <c r="R160" t="s">
        <v>10671</v>
      </c>
      <c r="S160" t="s">
        <v>23</v>
      </c>
      <c r="T160" t="s">
        <v>10670</v>
      </c>
    </row>
    <row r="161" spans="1:20" x14ac:dyDescent="0.25">
      <c r="A161" t="s">
        <v>42</v>
      </c>
      <c r="B161" t="s">
        <v>43</v>
      </c>
      <c r="C161">
        <v>66.666666666666671</v>
      </c>
      <c r="D161">
        <v>3</v>
      </c>
      <c r="E161" t="s">
        <v>10672</v>
      </c>
      <c r="F161">
        <v>325</v>
      </c>
      <c r="G161">
        <v>45</v>
      </c>
      <c r="H161" t="s">
        <v>47</v>
      </c>
      <c r="I161" t="s">
        <v>5445</v>
      </c>
      <c r="J161" t="s">
        <v>5446</v>
      </c>
      <c r="K161" t="s">
        <v>2756</v>
      </c>
      <c r="L161" t="s">
        <v>5447</v>
      </c>
      <c r="M161" t="s">
        <v>10673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23</v>
      </c>
      <c r="T161" t="s">
        <v>10670</v>
      </c>
    </row>
    <row r="162" spans="1:20" x14ac:dyDescent="0.25">
      <c r="A162" t="s">
        <v>44</v>
      </c>
      <c r="B162" t="s">
        <v>45</v>
      </c>
      <c r="C162">
        <v>66.666666666666671</v>
      </c>
      <c r="D162">
        <v>3</v>
      </c>
      <c r="E162" t="s">
        <v>10672</v>
      </c>
      <c r="F162">
        <v>325</v>
      </c>
      <c r="G162">
        <v>45</v>
      </c>
      <c r="H162" t="s">
        <v>47</v>
      </c>
      <c r="I162" t="s">
        <v>5445</v>
      </c>
      <c r="J162" t="s">
        <v>5446</v>
      </c>
      <c r="K162" t="s">
        <v>2756</v>
      </c>
      <c r="L162" t="s">
        <v>5447</v>
      </c>
      <c r="M162" t="s">
        <v>10673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23</v>
      </c>
      <c r="T162" t="s">
        <v>10670</v>
      </c>
    </row>
    <row r="163" spans="1:20" x14ac:dyDescent="0.25">
      <c r="A163" t="s">
        <v>139</v>
      </c>
      <c r="B163" t="s">
        <v>112</v>
      </c>
      <c r="C163">
        <v>66</v>
      </c>
      <c r="D163">
        <v>1</v>
      </c>
      <c r="E163" t="s">
        <v>10674</v>
      </c>
      <c r="F163">
        <v>102.57</v>
      </c>
      <c r="G163">
        <v>0</v>
      </c>
      <c r="H163" t="s">
        <v>684</v>
      </c>
      <c r="I163" t="s">
        <v>10675</v>
      </c>
      <c r="J163" t="s">
        <v>10676</v>
      </c>
      <c r="K163" t="s">
        <v>10234</v>
      </c>
      <c r="L163" t="s">
        <v>10677</v>
      </c>
      <c r="M163" t="s">
        <v>10678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23</v>
      </c>
      <c r="T163" t="s">
        <v>10678</v>
      </c>
    </row>
    <row r="164" spans="1:20" x14ac:dyDescent="0.25">
      <c r="A164" t="s">
        <v>110</v>
      </c>
      <c r="B164" t="s">
        <v>1205</v>
      </c>
      <c r="C164">
        <v>66</v>
      </c>
      <c r="D164">
        <v>1</v>
      </c>
      <c r="E164" t="s">
        <v>10674</v>
      </c>
      <c r="F164">
        <v>102.57</v>
      </c>
      <c r="G164">
        <v>0</v>
      </c>
      <c r="H164" t="s">
        <v>684</v>
      </c>
      <c r="I164" t="s">
        <v>10675</v>
      </c>
      <c r="J164" t="s">
        <v>10676</v>
      </c>
      <c r="K164" t="s">
        <v>10234</v>
      </c>
      <c r="L164" t="s">
        <v>10677</v>
      </c>
      <c r="M164" t="s">
        <v>10678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23</v>
      </c>
      <c r="T164" t="s">
        <v>10678</v>
      </c>
    </row>
    <row r="165" spans="1:20" x14ac:dyDescent="0.25">
      <c r="A165" t="s">
        <v>46</v>
      </c>
      <c r="B165" t="s">
        <v>56</v>
      </c>
      <c r="C165">
        <v>67</v>
      </c>
      <c r="D165">
        <v>1</v>
      </c>
      <c r="E165" t="s">
        <v>10674</v>
      </c>
      <c r="F165">
        <v>102.57</v>
      </c>
      <c r="G165">
        <v>0</v>
      </c>
      <c r="H165" t="s">
        <v>684</v>
      </c>
      <c r="I165" t="s">
        <v>10675</v>
      </c>
      <c r="J165" t="s">
        <v>10676</v>
      </c>
      <c r="K165" t="s">
        <v>10234</v>
      </c>
      <c r="L165" t="s">
        <v>10677</v>
      </c>
      <c r="M165" t="s">
        <v>10678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23</v>
      </c>
      <c r="T165" t="s">
        <v>10678</v>
      </c>
    </row>
    <row r="166" spans="1:20" x14ac:dyDescent="0.25">
      <c r="A166" t="s">
        <v>3691</v>
      </c>
      <c r="B166" t="s">
        <v>3692</v>
      </c>
      <c r="C166">
        <v>120</v>
      </c>
      <c r="D166">
        <v>2</v>
      </c>
      <c r="E166" t="s">
        <v>10679</v>
      </c>
      <c r="F166">
        <v>110</v>
      </c>
      <c r="G166">
        <v>0</v>
      </c>
      <c r="H166" t="s">
        <v>1162</v>
      </c>
      <c r="I166" t="s">
        <v>10680</v>
      </c>
      <c r="J166" t="s">
        <v>342</v>
      </c>
      <c r="K166" t="s">
        <v>23</v>
      </c>
      <c r="L166" t="s">
        <v>24</v>
      </c>
      <c r="M166" t="s">
        <v>10681</v>
      </c>
      <c r="N166" t="s">
        <v>23</v>
      </c>
      <c r="O166" t="s">
        <v>32</v>
      </c>
      <c r="P166" t="s">
        <v>26</v>
      </c>
      <c r="Q166" t="s">
        <v>33</v>
      </c>
      <c r="R166" t="s">
        <v>10682</v>
      </c>
      <c r="S166" t="s">
        <v>23</v>
      </c>
      <c r="T166" t="s">
        <v>10681</v>
      </c>
    </row>
    <row r="167" spans="1:20" x14ac:dyDescent="0.25">
      <c r="A167" t="s">
        <v>139</v>
      </c>
      <c r="B167" t="s">
        <v>112</v>
      </c>
      <c r="C167">
        <v>66</v>
      </c>
      <c r="D167">
        <v>1</v>
      </c>
      <c r="E167" t="s">
        <v>10683</v>
      </c>
      <c r="F167">
        <v>124.27</v>
      </c>
      <c r="G167">
        <v>0</v>
      </c>
      <c r="H167" t="s">
        <v>684</v>
      </c>
      <c r="I167" t="s">
        <v>10684</v>
      </c>
      <c r="J167" t="s">
        <v>10685</v>
      </c>
      <c r="K167" t="s">
        <v>1348</v>
      </c>
      <c r="L167" t="s">
        <v>10686</v>
      </c>
      <c r="M167" t="s">
        <v>10681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23</v>
      </c>
      <c r="T167" t="s">
        <v>10687</v>
      </c>
    </row>
    <row r="168" spans="1:20" x14ac:dyDescent="0.25">
      <c r="A168" t="s">
        <v>110</v>
      </c>
      <c r="B168" t="s">
        <v>1205</v>
      </c>
      <c r="C168">
        <v>66</v>
      </c>
      <c r="D168">
        <v>1</v>
      </c>
      <c r="E168" t="s">
        <v>10683</v>
      </c>
      <c r="F168">
        <v>124.27</v>
      </c>
      <c r="G168">
        <v>0</v>
      </c>
      <c r="H168" t="s">
        <v>684</v>
      </c>
      <c r="I168" t="s">
        <v>10684</v>
      </c>
      <c r="J168" t="s">
        <v>10685</v>
      </c>
      <c r="K168" t="s">
        <v>1348</v>
      </c>
      <c r="L168" t="s">
        <v>10686</v>
      </c>
      <c r="M168" t="s">
        <v>10681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23</v>
      </c>
      <c r="T168" t="s">
        <v>10687</v>
      </c>
    </row>
    <row r="169" spans="1:20" x14ac:dyDescent="0.25">
      <c r="A169" t="s">
        <v>46</v>
      </c>
      <c r="B169" t="s">
        <v>56</v>
      </c>
      <c r="C169">
        <v>67</v>
      </c>
      <c r="D169">
        <v>1</v>
      </c>
      <c r="E169" t="s">
        <v>10683</v>
      </c>
      <c r="F169">
        <v>124.27</v>
      </c>
      <c r="G169">
        <v>0</v>
      </c>
      <c r="H169" t="s">
        <v>684</v>
      </c>
      <c r="I169" t="s">
        <v>10684</v>
      </c>
      <c r="J169" t="s">
        <v>10685</v>
      </c>
      <c r="K169" t="s">
        <v>1348</v>
      </c>
      <c r="L169" t="s">
        <v>10686</v>
      </c>
      <c r="M169" t="s">
        <v>10681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10687</v>
      </c>
    </row>
    <row r="170" spans="1:20" x14ac:dyDescent="0.25">
      <c r="A170" t="s">
        <v>5153</v>
      </c>
      <c r="B170" t="s">
        <v>5154</v>
      </c>
      <c r="C170">
        <v>0</v>
      </c>
      <c r="D170">
        <v>1</v>
      </c>
      <c r="E170" t="s">
        <v>10688</v>
      </c>
      <c r="F170">
        <v>210</v>
      </c>
      <c r="G170">
        <v>0</v>
      </c>
      <c r="H170" t="s">
        <v>1162</v>
      </c>
      <c r="I170" t="s">
        <v>10689</v>
      </c>
      <c r="J170" t="s">
        <v>305</v>
      </c>
      <c r="K170" t="s">
        <v>23</v>
      </c>
      <c r="L170" t="s">
        <v>24</v>
      </c>
      <c r="M170" t="s">
        <v>10690</v>
      </c>
      <c r="N170" t="s">
        <v>23</v>
      </c>
      <c r="O170" t="s">
        <v>32</v>
      </c>
      <c r="P170" t="s">
        <v>26</v>
      </c>
      <c r="Q170" t="s">
        <v>33</v>
      </c>
      <c r="R170" t="s">
        <v>10691</v>
      </c>
      <c r="S170" t="s">
        <v>23</v>
      </c>
      <c r="T170" t="s">
        <v>10690</v>
      </c>
    </row>
    <row r="171" spans="1:20" x14ac:dyDescent="0.25">
      <c r="A171" t="s">
        <v>139</v>
      </c>
      <c r="B171" t="s">
        <v>112</v>
      </c>
      <c r="C171">
        <v>120</v>
      </c>
      <c r="D171">
        <v>1</v>
      </c>
      <c r="E171" t="s">
        <v>10688</v>
      </c>
      <c r="F171">
        <v>210</v>
      </c>
      <c r="G171">
        <v>0</v>
      </c>
      <c r="H171" t="s">
        <v>1162</v>
      </c>
      <c r="I171" t="s">
        <v>10689</v>
      </c>
      <c r="J171" t="s">
        <v>305</v>
      </c>
      <c r="K171" t="s">
        <v>23</v>
      </c>
      <c r="L171" t="s">
        <v>24</v>
      </c>
      <c r="M171" t="s">
        <v>10690</v>
      </c>
      <c r="N171" t="s">
        <v>23</v>
      </c>
      <c r="O171" t="s">
        <v>32</v>
      </c>
      <c r="P171" t="s">
        <v>26</v>
      </c>
      <c r="Q171" t="s">
        <v>33</v>
      </c>
      <c r="R171" t="s">
        <v>10691</v>
      </c>
      <c r="S171" t="s">
        <v>23</v>
      </c>
      <c r="T171" t="s">
        <v>10690</v>
      </c>
    </row>
    <row r="172" spans="1:20" x14ac:dyDescent="0.25">
      <c r="A172" t="s">
        <v>3691</v>
      </c>
      <c r="B172" t="s">
        <v>3692</v>
      </c>
      <c r="C172">
        <v>120</v>
      </c>
      <c r="D172">
        <v>2</v>
      </c>
      <c r="E172" t="s">
        <v>10688</v>
      </c>
      <c r="F172">
        <v>210</v>
      </c>
      <c r="G172">
        <v>0</v>
      </c>
      <c r="H172" t="s">
        <v>1162</v>
      </c>
      <c r="I172" t="s">
        <v>10689</v>
      </c>
      <c r="J172" t="s">
        <v>305</v>
      </c>
      <c r="K172" t="s">
        <v>23</v>
      </c>
      <c r="L172" t="s">
        <v>24</v>
      </c>
      <c r="M172" t="s">
        <v>10690</v>
      </c>
      <c r="N172" t="s">
        <v>23</v>
      </c>
      <c r="O172" t="s">
        <v>32</v>
      </c>
      <c r="P172" t="s">
        <v>26</v>
      </c>
      <c r="Q172" t="s">
        <v>33</v>
      </c>
      <c r="R172" t="s">
        <v>10691</v>
      </c>
      <c r="S172" t="s">
        <v>23</v>
      </c>
      <c r="T172" t="s">
        <v>10690</v>
      </c>
    </row>
    <row r="173" spans="1:20" x14ac:dyDescent="0.25">
      <c r="A173" t="s">
        <v>139</v>
      </c>
      <c r="B173" t="s">
        <v>112</v>
      </c>
      <c r="C173">
        <v>66</v>
      </c>
      <c r="D173">
        <v>1</v>
      </c>
      <c r="E173" t="s">
        <v>10692</v>
      </c>
      <c r="F173">
        <v>139.72</v>
      </c>
      <c r="G173">
        <v>7</v>
      </c>
      <c r="H173" t="s">
        <v>684</v>
      </c>
      <c r="I173" t="s">
        <v>10693</v>
      </c>
      <c r="J173" t="s">
        <v>10694</v>
      </c>
      <c r="K173" t="s">
        <v>10695</v>
      </c>
      <c r="L173" t="s">
        <v>10696</v>
      </c>
      <c r="M173" t="s">
        <v>10697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23</v>
      </c>
      <c r="T173" t="s">
        <v>10698</v>
      </c>
    </row>
    <row r="174" spans="1:20" x14ac:dyDescent="0.25">
      <c r="A174" t="s">
        <v>110</v>
      </c>
      <c r="B174" t="s">
        <v>1205</v>
      </c>
      <c r="C174">
        <v>66</v>
      </c>
      <c r="D174">
        <v>1</v>
      </c>
      <c r="E174" t="s">
        <v>10692</v>
      </c>
      <c r="F174">
        <v>139.72</v>
      </c>
      <c r="G174">
        <v>7</v>
      </c>
      <c r="H174" t="s">
        <v>684</v>
      </c>
      <c r="I174" t="s">
        <v>10693</v>
      </c>
      <c r="J174" t="s">
        <v>10694</v>
      </c>
      <c r="K174" t="s">
        <v>10695</v>
      </c>
      <c r="L174" t="s">
        <v>10696</v>
      </c>
      <c r="M174" t="s">
        <v>10697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10698</v>
      </c>
    </row>
    <row r="175" spans="1:20" x14ac:dyDescent="0.25">
      <c r="A175" t="s">
        <v>46</v>
      </c>
      <c r="B175" t="s">
        <v>56</v>
      </c>
      <c r="C175">
        <v>67</v>
      </c>
      <c r="D175">
        <v>1</v>
      </c>
      <c r="E175" t="s">
        <v>10692</v>
      </c>
      <c r="F175">
        <v>139.72</v>
      </c>
      <c r="G175">
        <v>7</v>
      </c>
      <c r="H175" t="s">
        <v>684</v>
      </c>
      <c r="I175" t="s">
        <v>10693</v>
      </c>
      <c r="J175" t="s">
        <v>10694</v>
      </c>
      <c r="K175" t="s">
        <v>10695</v>
      </c>
      <c r="L175" t="s">
        <v>10696</v>
      </c>
      <c r="M175" t="s">
        <v>10697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10698</v>
      </c>
    </row>
    <row r="176" spans="1:20" x14ac:dyDescent="0.25">
      <c r="A176" t="s">
        <v>5153</v>
      </c>
      <c r="B176" t="s">
        <v>5154</v>
      </c>
      <c r="C176">
        <v>0</v>
      </c>
      <c r="D176">
        <v>1</v>
      </c>
      <c r="E176" t="s">
        <v>10699</v>
      </c>
      <c r="F176">
        <v>200</v>
      </c>
      <c r="G176">
        <v>0</v>
      </c>
      <c r="H176" t="s">
        <v>1162</v>
      </c>
      <c r="I176" t="s">
        <v>10700</v>
      </c>
      <c r="J176" t="s">
        <v>315</v>
      </c>
      <c r="K176" t="s">
        <v>23</v>
      </c>
      <c r="L176" t="s">
        <v>24</v>
      </c>
      <c r="M176" t="s">
        <v>10701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10701</v>
      </c>
    </row>
    <row r="177" spans="1:20" x14ac:dyDescent="0.25">
      <c r="A177" t="s">
        <v>110</v>
      </c>
      <c r="B177" t="s">
        <v>146</v>
      </c>
      <c r="C177">
        <v>120</v>
      </c>
      <c r="D177">
        <v>1</v>
      </c>
      <c r="E177" t="s">
        <v>10699</v>
      </c>
      <c r="F177">
        <v>200</v>
      </c>
      <c r="G177">
        <v>0</v>
      </c>
      <c r="H177" t="s">
        <v>1162</v>
      </c>
      <c r="I177" t="s">
        <v>10700</v>
      </c>
      <c r="J177" t="s">
        <v>315</v>
      </c>
      <c r="K177" t="s">
        <v>23</v>
      </c>
      <c r="L177" t="s">
        <v>24</v>
      </c>
      <c r="M177" t="s">
        <v>10701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10701</v>
      </c>
    </row>
    <row r="178" spans="1:20" x14ac:dyDescent="0.25">
      <c r="A178" t="s">
        <v>5153</v>
      </c>
      <c r="B178" t="s">
        <v>5154</v>
      </c>
      <c r="C178">
        <v>0</v>
      </c>
      <c r="D178">
        <v>1</v>
      </c>
      <c r="E178" t="s">
        <v>10699</v>
      </c>
      <c r="F178">
        <v>200</v>
      </c>
      <c r="G178">
        <v>0</v>
      </c>
      <c r="H178" t="s">
        <v>1162</v>
      </c>
      <c r="I178" t="s">
        <v>10700</v>
      </c>
      <c r="J178" t="s">
        <v>315</v>
      </c>
      <c r="K178" t="s">
        <v>23</v>
      </c>
      <c r="L178" t="s">
        <v>24</v>
      </c>
      <c r="M178" t="s">
        <v>10701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10701</v>
      </c>
    </row>
    <row r="179" spans="1:20" x14ac:dyDescent="0.25">
      <c r="A179" t="s">
        <v>139</v>
      </c>
      <c r="B179" t="s">
        <v>112</v>
      </c>
      <c r="C179">
        <v>120</v>
      </c>
      <c r="D179">
        <v>1</v>
      </c>
      <c r="E179" t="s">
        <v>10699</v>
      </c>
      <c r="F179">
        <v>200</v>
      </c>
      <c r="G179">
        <v>0</v>
      </c>
      <c r="H179" t="s">
        <v>1162</v>
      </c>
      <c r="I179" t="s">
        <v>10700</v>
      </c>
      <c r="J179" t="s">
        <v>315</v>
      </c>
      <c r="K179" t="s">
        <v>23</v>
      </c>
      <c r="L179" t="s">
        <v>24</v>
      </c>
      <c r="M179" t="s">
        <v>10701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10701</v>
      </c>
    </row>
    <row r="180" spans="1:20" x14ac:dyDescent="0.25">
      <c r="A180" t="s">
        <v>139</v>
      </c>
      <c r="B180" t="s">
        <v>112</v>
      </c>
      <c r="C180">
        <v>66</v>
      </c>
      <c r="D180">
        <v>1</v>
      </c>
      <c r="E180" t="s">
        <v>10702</v>
      </c>
      <c r="F180">
        <v>131.15</v>
      </c>
      <c r="G180">
        <v>7</v>
      </c>
      <c r="H180" t="s">
        <v>684</v>
      </c>
      <c r="I180" t="s">
        <v>10703</v>
      </c>
      <c r="J180" t="s">
        <v>10704</v>
      </c>
      <c r="K180" t="s">
        <v>4558</v>
      </c>
      <c r="L180" t="s">
        <v>10705</v>
      </c>
      <c r="M180" t="s">
        <v>10706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23</v>
      </c>
      <c r="T180" t="s">
        <v>10706</v>
      </c>
    </row>
    <row r="181" spans="1:20" x14ac:dyDescent="0.25">
      <c r="A181" t="s">
        <v>110</v>
      </c>
      <c r="B181" t="s">
        <v>1205</v>
      </c>
      <c r="C181">
        <v>66</v>
      </c>
      <c r="D181">
        <v>1</v>
      </c>
      <c r="E181" t="s">
        <v>10702</v>
      </c>
      <c r="F181">
        <v>131.15</v>
      </c>
      <c r="G181">
        <v>7</v>
      </c>
      <c r="H181" t="s">
        <v>684</v>
      </c>
      <c r="I181" t="s">
        <v>10703</v>
      </c>
      <c r="J181" t="s">
        <v>10704</v>
      </c>
      <c r="K181" t="s">
        <v>4558</v>
      </c>
      <c r="L181" t="s">
        <v>10705</v>
      </c>
      <c r="M181" t="s">
        <v>10706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23</v>
      </c>
      <c r="T181" t="s">
        <v>10706</v>
      </c>
    </row>
    <row r="182" spans="1:20" x14ac:dyDescent="0.25">
      <c r="A182" t="s">
        <v>46</v>
      </c>
      <c r="B182" t="s">
        <v>56</v>
      </c>
      <c r="C182">
        <v>67</v>
      </c>
      <c r="D182">
        <v>1</v>
      </c>
      <c r="E182" t="s">
        <v>10702</v>
      </c>
      <c r="F182">
        <v>131.15</v>
      </c>
      <c r="G182">
        <v>7</v>
      </c>
      <c r="H182" t="s">
        <v>684</v>
      </c>
      <c r="I182" t="s">
        <v>10703</v>
      </c>
      <c r="J182" t="s">
        <v>10704</v>
      </c>
      <c r="K182" t="s">
        <v>4558</v>
      </c>
      <c r="L182" t="s">
        <v>10705</v>
      </c>
      <c r="M182" t="s">
        <v>10706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23</v>
      </c>
      <c r="T182" t="s">
        <v>10706</v>
      </c>
    </row>
    <row r="183" spans="1:20" x14ac:dyDescent="0.25">
      <c r="A183" t="s">
        <v>28</v>
      </c>
      <c r="B183" t="s">
        <v>29</v>
      </c>
      <c r="C183">
        <v>45</v>
      </c>
      <c r="D183">
        <v>1</v>
      </c>
      <c r="E183" t="s">
        <v>10707</v>
      </c>
      <c r="F183">
        <v>45</v>
      </c>
      <c r="G183">
        <v>0</v>
      </c>
      <c r="H183" t="s">
        <v>47</v>
      </c>
      <c r="I183" t="s">
        <v>10708</v>
      </c>
      <c r="J183" t="s">
        <v>10709</v>
      </c>
      <c r="K183" t="s">
        <v>1301</v>
      </c>
      <c r="L183" t="s">
        <v>1627</v>
      </c>
      <c r="M183" t="s">
        <v>10710</v>
      </c>
      <c r="N183" t="s">
        <v>23</v>
      </c>
      <c r="O183" t="s">
        <v>53</v>
      </c>
      <c r="P183" t="s">
        <v>54</v>
      </c>
      <c r="Q183" t="s">
        <v>55</v>
      </c>
      <c r="R183" t="s">
        <v>24</v>
      </c>
      <c r="S183" t="s">
        <v>23</v>
      </c>
      <c r="T183" t="s">
        <v>10710</v>
      </c>
    </row>
    <row r="184" spans="1:20" x14ac:dyDescent="0.25">
      <c r="A184" t="s">
        <v>30</v>
      </c>
      <c r="B184" t="s">
        <v>31</v>
      </c>
      <c r="C184">
        <v>33.333333333333336</v>
      </c>
      <c r="D184">
        <v>6</v>
      </c>
      <c r="E184" t="s">
        <v>10711</v>
      </c>
      <c r="F184">
        <v>210</v>
      </c>
      <c r="G184">
        <v>0</v>
      </c>
      <c r="H184" t="s">
        <v>1162</v>
      </c>
      <c r="I184" t="s">
        <v>10712</v>
      </c>
      <c r="J184" t="s">
        <v>328</v>
      </c>
      <c r="K184" t="s">
        <v>23</v>
      </c>
      <c r="L184" t="s">
        <v>24</v>
      </c>
      <c r="M184" t="s">
        <v>23</v>
      </c>
      <c r="N184" t="s">
        <v>23</v>
      </c>
      <c r="O184" t="s">
        <v>58</v>
      </c>
      <c r="P184" t="s">
        <v>26</v>
      </c>
      <c r="Q184" t="s">
        <v>23</v>
      </c>
      <c r="R184" t="s">
        <v>24</v>
      </c>
      <c r="S184" t="s">
        <v>23</v>
      </c>
      <c r="T184" t="s">
        <v>10713</v>
      </c>
    </row>
    <row r="185" spans="1:20" x14ac:dyDescent="0.25">
      <c r="A185" t="s">
        <v>139</v>
      </c>
      <c r="B185" t="s">
        <v>112</v>
      </c>
      <c r="C185">
        <v>66</v>
      </c>
      <c r="D185">
        <v>1</v>
      </c>
      <c r="E185" t="s">
        <v>10714</v>
      </c>
      <c r="F185">
        <v>145.22</v>
      </c>
      <c r="G185">
        <v>7</v>
      </c>
      <c r="H185" t="s">
        <v>684</v>
      </c>
      <c r="I185" t="s">
        <v>6980</v>
      </c>
      <c r="J185" t="s">
        <v>6981</v>
      </c>
      <c r="K185" t="s">
        <v>1186</v>
      </c>
      <c r="L185" t="s">
        <v>6982</v>
      </c>
      <c r="M185" t="s">
        <v>10715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23</v>
      </c>
      <c r="T185" t="s">
        <v>10715</v>
      </c>
    </row>
    <row r="186" spans="1:20" x14ac:dyDescent="0.25">
      <c r="A186" t="s">
        <v>110</v>
      </c>
      <c r="B186" t="s">
        <v>1205</v>
      </c>
      <c r="C186">
        <v>66</v>
      </c>
      <c r="D186">
        <v>1</v>
      </c>
      <c r="E186" t="s">
        <v>10714</v>
      </c>
      <c r="F186">
        <v>145.22</v>
      </c>
      <c r="G186">
        <v>7</v>
      </c>
      <c r="H186" t="s">
        <v>684</v>
      </c>
      <c r="I186" t="s">
        <v>6980</v>
      </c>
      <c r="J186" t="s">
        <v>6981</v>
      </c>
      <c r="K186" t="s">
        <v>1186</v>
      </c>
      <c r="L186" t="s">
        <v>6982</v>
      </c>
      <c r="M186" t="s">
        <v>10715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23</v>
      </c>
      <c r="T186" t="s">
        <v>10715</v>
      </c>
    </row>
    <row r="187" spans="1:20" x14ac:dyDescent="0.25">
      <c r="A187" t="s">
        <v>46</v>
      </c>
      <c r="B187" t="s">
        <v>56</v>
      </c>
      <c r="C187">
        <v>67</v>
      </c>
      <c r="D187">
        <v>1</v>
      </c>
      <c r="E187" t="s">
        <v>10714</v>
      </c>
      <c r="F187">
        <v>145.22</v>
      </c>
      <c r="G187">
        <v>7</v>
      </c>
      <c r="H187" t="s">
        <v>684</v>
      </c>
      <c r="I187" t="s">
        <v>6980</v>
      </c>
      <c r="J187" t="s">
        <v>6981</v>
      </c>
      <c r="K187" t="s">
        <v>1186</v>
      </c>
      <c r="L187" t="s">
        <v>6982</v>
      </c>
      <c r="M187" t="s">
        <v>10715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23</v>
      </c>
      <c r="T187" t="s">
        <v>10715</v>
      </c>
    </row>
    <row r="188" spans="1:20" x14ac:dyDescent="0.25">
      <c r="A188" t="s">
        <v>5153</v>
      </c>
      <c r="B188" t="s">
        <v>5154</v>
      </c>
      <c r="C188">
        <v>0</v>
      </c>
      <c r="D188">
        <v>1</v>
      </c>
      <c r="E188" t="s">
        <v>10716</v>
      </c>
      <c r="F188">
        <v>155</v>
      </c>
      <c r="G188">
        <v>0</v>
      </c>
      <c r="H188" t="s">
        <v>1162</v>
      </c>
      <c r="I188" t="s">
        <v>10717</v>
      </c>
      <c r="J188" t="s">
        <v>1208</v>
      </c>
      <c r="K188" t="s">
        <v>23</v>
      </c>
      <c r="L188" t="s">
        <v>24</v>
      </c>
      <c r="M188" t="s">
        <v>10718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23</v>
      </c>
      <c r="T188" t="s">
        <v>10718</v>
      </c>
    </row>
    <row r="189" spans="1:20" x14ac:dyDescent="0.25">
      <c r="A189" t="s">
        <v>139</v>
      </c>
      <c r="B189" t="s">
        <v>112</v>
      </c>
      <c r="C189">
        <v>120</v>
      </c>
      <c r="D189">
        <v>1</v>
      </c>
      <c r="E189" t="s">
        <v>10716</v>
      </c>
      <c r="F189">
        <v>155</v>
      </c>
      <c r="G189">
        <v>0</v>
      </c>
      <c r="H189" t="s">
        <v>1162</v>
      </c>
      <c r="I189" t="s">
        <v>10717</v>
      </c>
      <c r="J189" t="s">
        <v>1208</v>
      </c>
      <c r="K189" t="s">
        <v>23</v>
      </c>
      <c r="L189" t="s">
        <v>24</v>
      </c>
      <c r="M189" t="s">
        <v>10718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23</v>
      </c>
      <c r="T189" t="s">
        <v>10718</v>
      </c>
    </row>
    <row r="190" spans="1:20" x14ac:dyDescent="0.25">
      <c r="A190" t="s">
        <v>3691</v>
      </c>
      <c r="B190" t="s">
        <v>3692</v>
      </c>
      <c r="C190">
        <v>120</v>
      </c>
      <c r="D190">
        <v>1</v>
      </c>
      <c r="E190" t="s">
        <v>10716</v>
      </c>
      <c r="F190">
        <v>155</v>
      </c>
      <c r="G190">
        <v>0</v>
      </c>
      <c r="H190" t="s">
        <v>1162</v>
      </c>
      <c r="I190" t="s">
        <v>10717</v>
      </c>
      <c r="J190" t="s">
        <v>1208</v>
      </c>
      <c r="K190" t="s">
        <v>23</v>
      </c>
      <c r="L190" t="s">
        <v>24</v>
      </c>
      <c r="M190" t="s">
        <v>10718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23</v>
      </c>
      <c r="T190" t="s">
        <v>10718</v>
      </c>
    </row>
    <row r="191" spans="1:20" x14ac:dyDescent="0.25">
      <c r="A191" t="s">
        <v>3691</v>
      </c>
      <c r="B191" t="s">
        <v>3692</v>
      </c>
      <c r="C191">
        <v>120</v>
      </c>
      <c r="D191">
        <v>2</v>
      </c>
      <c r="E191" t="s">
        <v>10719</v>
      </c>
      <c r="F191">
        <v>116</v>
      </c>
      <c r="G191">
        <v>6</v>
      </c>
      <c r="H191" t="s">
        <v>1162</v>
      </c>
      <c r="I191" t="s">
        <v>10720</v>
      </c>
      <c r="J191" t="s">
        <v>315</v>
      </c>
      <c r="K191" t="s">
        <v>23</v>
      </c>
      <c r="L191" t="s">
        <v>24</v>
      </c>
      <c r="M191" t="s">
        <v>10718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23</v>
      </c>
      <c r="T191" t="s">
        <v>10718</v>
      </c>
    </row>
    <row r="192" spans="1:20" x14ac:dyDescent="0.25">
      <c r="A192" t="s">
        <v>46</v>
      </c>
      <c r="B192" t="s">
        <v>56</v>
      </c>
      <c r="C192">
        <v>76</v>
      </c>
      <c r="D192">
        <v>3</v>
      </c>
      <c r="E192" t="s">
        <v>10721</v>
      </c>
      <c r="F192">
        <v>263</v>
      </c>
      <c r="G192">
        <v>35</v>
      </c>
      <c r="H192" t="s">
        <v>47</v>
      </c>
      <c r="I192" t="s">
        <v>5885</v>
      </c>
      <c r="J192" t="s">
        <v>10063</v>
      </c>
      <c r="K192" t="s">
        <v>1441</v>
      </c>
      <c r="L192" t="s">
        <v>1312</v>
      </c>
      <c r="M192" t="s">
        <v>10697</v>
      </c>
      <c r="N192" t="s">
        <v>23</v>
      </c>
      <c r="O192" t="s">
        <v>53</v>
      </c>
      <c r="P192" t="s">
        <v>54</v>
      </c>
      <c r="Q192" t="s">
        <v>55</v>
      </c>
      <c r="R192" t="s">
        <v>24</v>
      </c>
      <c r="S192" t="s">
        <v>23</v>
      </c>
      <c r="T192" t="s">
        <v>10722</v>
      </c>
    </row>
    <row r="193" spans="1:20" x14ac:dyDescent="0.25">
      <c r="A193" t="s">
        <v>3691</v>
      </c>
      <c r="B193" t="s">
        <v>3692</v>
      </c>
      <c r="C193">
        <v>120</v>
      </c>
      <c r="D193">
        <v>2</v>
      </c>
      <c r="E193" t="s">
        <v>10723</v>
      </c>
      <c r="F193">
        <v>116</v>
      </c>
      <c r="G193">
        <v>6</v>
      </c>
      <c r="H193" t="s">
        <v>1162</v>
      </c>
      <c r="I193" t="s">
        <v>10724</v>
      </c>
      <c r="J193" t="s">
        <v>303</v>
      </c>
      <c r="K193" t="s">
        <v>23</v>
      </c>
      <c r="L193" t="s">
        <v>24</v>
      </c>
      <c r="M193" t="s">
        <v>10725</v>
      </c>
      <c r="N193" t="s">
        <v>23</v>
      </c>
      <c r="O193" t="s">
        <v>307</v>
      </c>
      <c r="P193" t="s">
        <v>26</v>
      </c>
      <c r="Q193" t="s">
        <v>27</v>
      </c>
      <c r="R193" t="s">
        <v>10726</v>
      </c>
      <c r="S193" t="s">
        <v>23</v>
      </c>
      <c r="T193" t="s">
        <v>10725</v>
      </c>
    </row>
    <row r="194" spans="1:20" x14ac:dyDescent="0.25">
      <c r="A194" t="s">
        <v>3691</v>
      </c>
      <c r="B194" t="s">
        <v>3692</v>
      </c>
      <c r="C194">
        <v>120</v>
      </c>
      <c r="D194">
        <v>2</v>
      </c>
      <c r="E194" t="s">
        <v>10727</v>
      </c>
      <c r="F194">
        <v>116</v>
      </c>
      <c r="G194">
        <v>6</v>
      </c>
      <c r="H194" t="s">
        <v>1162</v>
      </c>
      <c r="I194" t="s">
        <v>5407</v>
      </c>
      <c r="J194" t="s">
        <v>333</v>
      </c>
      <c r="K194" t="s">
        <v>23</v>
      </c>
      <c r="L194" t="s">
        <v>24</v>
      </c>
      <c r="M194" t="s">
        <v>10722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23</v>
      </c>
      <c r="T194" t="s">
        <v>10725</v>
      </c>
    </row>
    <row r="195" spans="1:20" x14ac:dyDescent="0.25">
      <c r="A195" t="s">
        <v>139</v>
      </c>
      <c r="B195" t="s">
        <v>112</v>
      </c>
      <c r="C195">
        <v>66</v>
      </c>
      <c r="D195">
        <v>1</v>
      </c>
      <c r="E195" t="s">
        <v>10728</v>
      </c>
      <c r="F195">
        <v>131.72</v>
      </c>
      <c r="G195">
        <v>7</v>
      </c>
      <c r="H195" t="s">
        <v>684</v>
      </c>
      <c r="I195" t="s">
        <v>10204</v>
      </c>
      <c r="J195" t="s">
        <v>10205</v>
      </c>
      <c r="K195" t="s">
        <v>1820</v>
      </c>
      <c r="L195" t="s">
        <v>10206</v>
      </c>
      <c r="M195" t="s">
        <v>10729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23</v>
      </c>
      <c r="T195" t="s">
        <v>10729</v>
      </c>
    </row>
    <row r="196" spans="1:20" x14ac:dyDescent="0.25">
      <c r="A196" t="s">
        <v>110</v>
      </c>
      <c r="B196" t="s">
        <v>1205</v>
      </c>
      <c r="C196">
        <v>66</v>
      </c>
      <c r="D196">
        <v>1</v>
      </c>
      <c r="E196" t="s">
        <v>10728</v>
      </c>
      <c r="F196">
        <v>131.72</v>
      </c>
      <c r="G196">
        <v>7</v>
      </c>
      <c r="H196" t="s">
        <v>684</v>
      </c>
      <c r="I196" t="s">
        <v>10204</v>
      </c>
      <c r="J196" t="s">
        <v>10205</v>
      </c>
      <c r="K196" t="s">
        <v>1820</v>
      </c>
      <c r="L196" t="s">
        <v>10206</v>
      </c>
      <c r="M196" t="s">
        <v>10729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23</v>
      </c>
      <c r="T196" t="s">
        <v>10729</v>
      </c>
    </row>
    <row r="197" spans="1:20" x14ac:dyDescent="0.25">
      <c r="A197" t="s">
        <v>46</v>
      </c>
      <c r="B197" t="s">
        <v>56</v>
      </c>
      <c r="C197">
        <v>67</v>
      </c>
      <c r="D197">
        <v>1</v>
      </c>
      <c r="E197" t="s">
        <v>10728</v>
      </c>
      <c r="F197">
        <v>131.72</v>
      </c>
      <c r="G197">
        <v>7</v>
      </c>
      <c r="H197" t="s">
        <v>684</v>
      </c>
      <c r="I197" t="s">
        <v>10204</v>
      </c>
      <c r="J197" t="s">
        <v>10205</v>
      </c>
      <c r="K197" t="s">
        <v>1820</v>
      </c>
      <c r="L197" t="s">
        <v>10206</v>
      </c>
      <c r="M197" t="s">
        <v>10729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10729</v>
      </c>
    </row>
    <row r="198" spans="1:20" x14ac:dyDescent="0.25">
      <c r="A198" t="s">
        <v>115</v>
      </c>
      <c r="B198" t="s">
        <v>116</v>
      </c>
      <c r="C198">
        <v>33.333333333333336</v>
      </c>
      <c r="D198">
        <v>12</v>
      </c>
      <c r="E198" t="s">
        <v>10730</v>
      </c>
      <c r="F198">
        <v>349.41</v>
      </c>
      <c r="G198">
        <v>23</v>
      </c>
      <c r="H198" t="s">
        <v>1238</v>
      </c>
      <c r="I198" t="s">
        <v>10731</v>
      </c>
      <c r="J198" t="s">
        <v>10732</v>
      </c>
      <c r="K198" t="s">
        <v>4149</v>
      </c>
      <c r="L198" t="s">
        <v>10733</v>
      </c>
      <c r="M198" t="s">
        <v>10734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10734</v>
      </c>
    </row>
    <row r="199" spans="1:20" x14ac:dyDescent="0.25">
      <c r="A199" t="s">
        <v>115</v>
      </c>
      <c r="B199" t="s">
        <v>116</v>
      </c>
      <c r="C199">
        <v>33.166666666666664</v>
      </c>
      <c r="D199">
        <v>6</v>
      </c>
      <c r="E199" t="s">
        <v>10735</v>
      </c>
      <c r="F199">
        <v>156.46</v>
      </c>
      <c r="G199">
        <v>7</v>
      </c>
      <c r="H199" t="s">
        <v>1238</v>
      </c>
      <c r="I199" t="s">
        <v>10219</v>
      </c>
      <c r="J199" t="s">
        <v>10220</v>
      </c>
      <c r="K199" t="s">
        <v>9412</v>
      </c>
      <c r="L199" t="s">
        <v>10221</v>
      </c>
      <c r="M199" t="s">
        <v>10734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23</v>
      </c>
      <c r="T199" t="s">
        <v>10734</v>
      </c>
    </row>
    <row r="200" spans="1:20" x14ac:dyDescent="0.25">
      <c r="A200" t="s">
        <v>3691</v>
      </c>
      <c r="B200" t="s">
        <v>3692</v>
      </c>
      <c r="C200">
        <v>120</v>
      </c>
      <c r="D200">
        <v>5</v>
      </c>
      <c r="E200" t="s">
        <v>10736</v>
      </c>
      <c r="F200">
        <v>275</v>
      </c>
      <c r="G200">
        <v>0</v>
      </c>
      <c r="H200" t="s">
        <v>1162</v>
      </c>
      <c r="I200" t="s">
        <v>10737</v>
      </c>
      <c r="J200" t="s">
        <v>331</v>
      </c>
      <c r="K200" t="s">
        <v>23</v>
      </c>
      <c r="L200" t="s">
        <v>24</v>
      </c>
      <c r="M200" t="s">
        <v>10738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10738</v>
      </c>
    </row>
    <row r="201" spans="1:20" x14ac:dyDescent="0.25">
      <c r="A201" t="s">
        <v>115</v>
      </c>
      <c r="B201" t="s">
        <v>116</v>
      </c>
      <c r="C201">
        <v>45</v>
      </c>
      <c r="D201">
        <v>3</v>
      </c>
      <c r="E201" t="s">
        <v>10739</v>
      </c>
      <c r="F201">
        <v>190</v>
      </c>
      <c r="G201">
        <v>64</v>
      </c>
      <c r="H201" t="s">
        <v>1162</v>
      </c>
      <c r="I201" t="s">
        <v>10740</v>
      </c>
      <c r="J201" t="s">
        <v>353</v>
      </c>
      <c r="K201" t="s">
        <v>23</v>
      </c>
      <c r="L201" t="s">
        <v>24</v>
      </c>
      <c r="M201" t="s">
        <v>10741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23</v>
      </c>
      <c r="T201" t="s">
        <v>10741</v>
      </c>
    </row>
    <row r="202" spans="1:20" x14ac:dyDescent="0.25">
      <c r="A202" t="s">
        <v>139</v>
      </c>
      <c r="B202" t="s">
        <v>112</v>
      </c>
      <c r="C202">
        <v>66</v>
      </c>
      <c r="D202">
        <v>1</v>
      </c>
      <c r="E202" t="s">
        <v>10742</v>
      </c>
      <c r="F202">
        <v>164.41</v>
      </c>
      <c r="G202">
        <v>7</v>
      </c>
      <c r="H202" t="s">
        <v>684</v>
      </c>
      <c r="I202" t="s">
        <v>10743</v>
      </c>
      <c r="J202" t="s">
        <v>10744</v>
      </c>
      <c r="K202" t="s">
        <v>1299</v>
      </c>
      <c r="L202" t="s">
        <v>10745</v>
      </c>
      <c r="M202" t="s">
        <v>10746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23</v>
      </c>
      <c r="T202" t="s">
        <v>10746</v>
      </c>
    </row>
    <row r="203" spans="1:20" x14ac:dyDescent="0.25">
      <c r="A203" t="s">
        <v>110</v>
      </c>
      <c r="B203" t="s">
        <v>1205</v>
      </c>
      <c r="C203">
        <v>66</v>
      </c>
      <c r="D203">
        <v>1</v>
      </c>
      <c r="E203" t="s">
        <v>10742</v>
      </c>
      <c r="F203">
        <v>164.41</v>
      </c>
      <c r="G203">
        <v>7</v>
      </c>
      <c r="H203" t="s">
        <v>684</v>
      </c>
      <c r="I203" t="s">
        <v>10743</v>
      </c>
      <c r="J203" t="s">
        <v>10744</v>
      </c>
      <c r="K203" t="s">
        <v>1299</v>
      </c>
      <c r="L203" t="s">
        <v>10745</v>
      </c>
      <c r="M203" t="s">
        <v>10746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23</v>
      </c>
      <c r="T203" t="s">
        <v>10746</v>
      </c>
    </row>
    <row r="204" spans="1:20" x14ac:dyDescent="0.25">
      <c r="A204" t="s">
        <v>46</v>
      </c>
      <c r="B204" t="s">
        <v>56</v>
      </c>
      <c r="C204">
        <v>67</v>
      </c>
      <c r="D204">
        <v>1</v>
      </c>
      <c r="E204" t="s">
        <v>10742</v>
      </c>
      <c r="F204">
        <v>164.41</v>
      </c>
      <c r="G204">
        <v>7</v>
      </c>
      <c r="H204" t="s">
        <v>684</v>
      </c>
      <c r="I204" t="s">
        <v>10743</v>
      </c>
      <c r="J204" t="s">
        <v>10744</v>
      </c>
      <c r="K204" t="s">
        <v>1299</v>
      </c>
      <c r="L204" t="s">
        <v>10745</v>
      </c>
      <c r="M204" t="s">
        <v>10746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23</v>
      </c>
      <c r="T204" t="s">
        <v>10746</v>
      </c>
    </row>
    <row r="205" spans="1:20" x14ac:dyDescent="0.25">
      <c r="A205" t="s">
        <v>3691</v>
      </c>
      <c r="B205" t="s">
        <v>3692</v>
      </c>
      <c r="C205">
        <v>120</v>
      </c>
      <c r="D205">
        <v>3</v>
      </c>
      <c r="E205" t="s">
        <v>10747</v>
      </c>
      <c r="F205">
        <v>165</v>
      </c>
      <c r="G205">
        <v>0</v>
      </c>
      <c r="H205" t="s">
        <v>1162</v>
      </c>
      <c r="I205" t="s">
        <v>9809</v>
      </c>
      <c r="J205" t="s">
        <v>335</v>
      </c>
      <c r="K205" t="s">
        <v>23</v>
      </c>
      <c r="L205" t="s">
        <v>24</v>
      </c>
      <c r="M205" t="s">
        <v>10748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10748</v>
      </c>
    </row>
    <row r="206" spans="1:20" x14ac:dyDescent="0.25">
      <c r="A206" t="s">
        <v>5153</v>
      </c>
      <c r="B206" t="s">
        <v>5154</v>
      </c>
      <c r="C206">
        <v>0</v>
      </c>
      <c r="D206">
        <v>3</v>
      </c>
      <c r="E206" t="s">
        <v>10749</v>
      </c>
      <c r="F206">
        <v>300</v>
      </c>
      <c r="G206">
        <v>0</v>
      </c>
      <c r="H206" t="s">
        <v>1162</v>
      </c>
      <c r="I206" t="s">
        <v>10750</v>
      </c>
      <c r="J206" t="s">
        <v>335</v>
      </c>
      <c r="K206" t="s">
        <v>23</v>
      </c>
      <c r="L206" t="s">
        <v>24</v>
      </c>
      <c r="M206" t="s">
        <v>10751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10751</v>
      </c>
    </row>
    <row r="207" spans="1:20" x14ac:dyDescent="0.25">
      <c r="A207" t="s">
        <v>46</v>
      </c>
      <c r="B207" t="s">
        <v>56</v>
      </c>
      <c r="C207">
        <v>120</v>
      </c>
      <c r="D207">
        <v>3</v>
      </c>
      <c r="E207" t="s">
        <v>10749</v>
      </c>
      <c r="F207">
        <v>300</v>
      </c>
      <c r="G207">
        <v>0</v>
      </c>
      <c r="H207" t="s">
        <v>1162</v>
      </c>
      <c r="I207" t="s">
        <v>10750</v>
      </c>
      <c r="J207" t="s">
        <v>335</v>
      </c>
      <c r="K207" t="s">
        <v>23</v>
      </c>
      <c r="L207" t="s">
        <v>24</v>
      </c>
      <c r="M207" t="s">
        <v>10751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23</v>
      </c>
      <c r="T207" t="s">
        <v>10751</v>
      </c>
    </row>
    <row r="208" spans="1:20" x14ac:dyDescent="0.25">
      <c r="A208" t="s">
        <v>5153</v>
      </c>
      <c r="B208" t="s">
        <v>5154</v>
      </c>
      <c r="C208">
        <v>0</v>
      </c>
      <c r="D208">
        <v>1</v>
      </c>
      <c r="E208" t="s">
        <v>10752</v>
      </c>
      <c r="F208">
        <v>210</v>
      </c>
      <c r="G208">
        <v>0</v>
      </c>
      <c r="H208" t="s">
        <v>1162</v>
      </c>
      <c r="I208" t="s">
        <v>10753</v>
      </c>
      <c r="J208" t="s">
        <v>313</v>
      </c>
      <c r="K208" t="s">
        <v>23</v>
      </c>
      <c r="L208" t="s">
        <v>24</v>
      </c>
      <c r="M208" t="s">
        <v>10754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10754</v>
      </c>
    </row>
    <row r="209" spans="1:20" x14ac:dyDescent="0.25">
      <c r="A209" t="s">
        <v>139</v>
      </c>
      <c r="B209" t="s">
        <v>112</v>
      </c>
      <c r="C209">
        <v>120</v>
      </c>
      <c r="D209">
        <v>1</v>
      </c>
      <c r="E209" t="s">
        <v>10752</v>
      </c>
      <c r="F209">
        <v>210</v>
      </c>
      <c r="G209">
        <v>0</v>
      </c>
      <c r="H209" t="s">
        <v>1162</v>
      </c>
      <c r="I209" t="s">
        <v>10753</v>
      </c>
      <c r="J209" t="s">
        <v>313</v>
      </c>
      <c r="K209" t="s">
        <v>23</v>
      </c>
      <c r="L209" t="s">
        <v>24</v>
      </c>
      <c r="M209" t="s">
        <v>10754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10754</v>
      </c>
    </row>
    <row r="210" spans="1:20" x14ac:dyDescent="0.25">
      <c r="A210" t="s">
        <v>3691</v>
      </c>
      <c r="B210" t="s">
        <v>3692</v>
      </c>
      <c r="C210">
        <v>120</v>
      </c>
      <c r="D210">
        <v>2</v>
      </c>
      <c r="E210" t="s">
        <v>10752</v>
      </c>
      <c r="F210">
        <v>210</v>
      </c>
      <c r="G210">
        <v>0</v>
      </c>
      <c r="H210" t="s">
        <v>1162</v>
      </c>
      <c r="I210" t="s">
        <v>10753</v>
      </c>
      <c r="J210" t="s">
        <v>313</v>
      </c>
      <c r="K210" t="s">
        <v>23</v>
      </c>
      <c r="L210" t="s">
        <v>24</v>
      </c>
      <c r="M210" t="s">
        <v>10754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23</v>
      </c>
      <c r="T210" t="s">
        <v>10754</v>
      </c>
    </row>
    <row r="211" spans="1:20" x14ac:dyDescent="0.25">
      <c r="A211" t="s">
        <v>46</v>
      </c>
      <c r="B211" t="s">
        <v>8145</v>
      </c>
      <c r="C211">
        <v>63.41</v>
      </c>
      <c r="D211">
        <v>1</v>
      </c>
      <c r="E211" t="s">
        <v>10755</v>
      </c>
      <c r="F211">
        <v>182.41</v>
      </c>
      <c r="G211">
        <v>26</v>
      </c>
      <c r="H211" t="s">
        <v>47</v>
      </c>
      <c r="I211" t="s">
        <v>10756</v>
      </c>
      <c r="J211" t="s">
        <v>10757</v>
      </c>
      <c r="K211" t="s">
        <v>1357</v>
      </c>
      <c r="L211" t="s">
        <v>10758</v>
      </c>
      <c r="M211" t="s">
        <v>10759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23</v>
      </c>
      <c r="T211" t="s">
        <v>10754</v>
      </c>
    </row>
    <row r="212" spans="1:20" x14ac:dyDescent="0.25">
      <c r="A212" t="s">
        <v>139</v>
      </c>
      <c r="B212" t="s">
        <v>10047</v>
      </c>
      <c r="C212">
        <v>93</v>
      </c>
      <c r="D212">
        <v>1</v>
      </c>
      <c r="E212" t="s">
        <v>10755</v>
      </c>
      <c r="F212">
        <v>182.41</v>
      </c>
      <c r="G212">
        <v>26</v>
      </c>
      <c r="H212" t="s">
        <v>47</v>
      </c>
      <c r="I212" t="s">
        <v>10756</v>
      </c>
      <c r="J212" t="s">
        <v>10757</v>
      </c>
      <c r="K212" t="s">
        <v>1357</v>
      </c>
      <c r="L212" t="s">
        <v>10758</v>
      </c>
      <c r="M212" t="s">
        <v>10759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23</v>
      </c>
      <c r="T212" t="s">
        <v>10754</v>
      </c>
    </row>
    <row r="213" spans="1:20" x14ac:dyDescent="0.25">
      <c r="A213" t="s">
        <v>46</v>
      </c>
      <c r="B213" t="s">
        <v>56</v>
      </c>
      <c r="C213">
        <v>66.333333333333329</v>
      </c>
      <c r="D213">
        <v>3</v>
      </c>
      <c r="E213" t="s">
        <v>10760</v>
      </c>
      <c r="F213">
        <v>138.07</v>
      </c>
      <c r="G213">
        <v>7</v>
      </c>
      <c r="H213" t="s">
        <v>684</v>
      </c>
      <c r="I213" t="s">
        <v>10761</v>
      </c>
      <c r="J213" t="s">
        <v>10762</v>
      </c>
      <c r="K213" t="s">
        <v>1299</v>
      </c>
      <c r="L213" t="s">
        <v>10763</v>
      </c>
      <c r="M213" t="s">
        <v>10764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23</v>
      </c>
      <c r="T213" t="s">
        <v>10764</v>
      </c>
    </row>
    <row r="214" spans="1:20" x14ac:dyDescent="0.25">
      <c r="A214" t="s">
        <v>3691</v>
      </c>
      <c r="B214" t="s">
        <v>3692</v>
      </c>
      <c r="C214">
        <v>120</v>
      </c>
      <c r="D214">
        <v>4</v>
      </c>
      <c r="E214" t="s">
        <v>10765</v>
      </c>
      <c r="F214">
        <v>220</v>
      </c>
      <c r="G214">
        <v>0</v>
      </c>
      <c r="H214" t="s">
        <v>1162</v>
      </c>
      <c r="I214" t="s">
        <v>10766</v>
      </c>
      <c r="J214" t="s">
        <v>9958</v>
      </c>
      <c r="K214" t="s">
        <v>23</v>
      </c>
      <c r="L214" t="s">
        <v>24</v>
      </c>
      <c r="M214" t="s">
        <v>10767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23</v>
      </c>
      <c r="T214" t="s">
        <v>10767</v>
      </c>
    </row>
    <row r="215" spans="1:20" x14ac:dyDescent="0.25">
      <c r="A215" t="s">
        <v>3691</v>
      </c>
      <c r="B215" t="s">
        <v>3692</v>
      </c>
      <c r="C215">
        <v>120</v>
      </c>
      <c r="D215">
        <v>2</v>
      </c>
      <c r="E215" t="s">
        <v>10768</v>
      </c>
      <c r="F215">
        <v>155</v>
      </c>
      <c r="G215">
        <v>45</v>
      </c>
      <c r="H215" t="s">
        <v>1162</v>
      </c>
      <c r="I215" t="s">
        <v>10769</v>
      </c>
      <c r="J215" t="s">
        <v>311</v>
      </c>
      <c r="K215" t="s">
        <v>23</v>
      </c>
      <c r="L215" t="s">
        <v>24</v>
      </c>
      <c r="M215" t="s">
        <v>10770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23</v>
      </c>
      <c r="T215" t="s">
        <v>10770</v>
      </c>
    </row>
    <row r="216" spans="1:20" x14ac:dyDescent="0.25">
      <c r="A216" t="s">
        <v>46</v>
      </c>
      <c r="B216" t="s">
        <v>56</v>
      </c>
      <c r="C216">
        <v>66.333333333333329</v>
      </c>
      <c r="D216">
        <v>12</v>
      </c>
      <c r="E216" t="s">
        <v>10771</v>
      </c>
      <c r="F216">
        <v>880</v>
      </c>
      <c r="G216">
        <v>0</v>
      </c>
      <c r="H216" t="s">
        <v>1162</v>
      </c>
      <c r="I216" t="s">
        <v>1742</v>
      </c>
      <c r="J216" t="s">
        <v>306</v>
      </c>
      <c r="K216" t="s">
        <v>23</v>
      </c>
      <c r="L216" t="s">
        <v>24</v>
      </c>
      <c r="M216" t="s">
        <v>10772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23</v>
      </c>
      <c r="T216" t="s">
        <v>10773</v>
      </c>
    </row>
    <row r="217" spans="1:20" x14ac:dyDescent="0.25">
      <c r="A217" t="s">
        <v>3691</v>
      </c>
      <c r="B217" t="s">
        <v>3692</v>
      </c>
      <c r="C217">
        <v>120</v>
      </c>
      <c r="D217">
        <v>2</v>
      </c>
      <c r="E217" t="s">
        <v>10774</v>
      </c>
      <c r="F217">
        <v>110</v>
      </c>
      <c r="G217">
        <v>0</v>
      </c>
      <c r="H217" t="s">
        <v>1162</v>
      </c>
      <c r="I217" t="s">
        <v>6564</v>
      </c>
      <c r="J217" t="s">
        <v>335</v>
      </c>
      <c r="K217" t="s">
        <v>23</v>
      </c>
      <c r="L217" t="s">
        <v>24</v>
      </c>
      <c r="M217" t="s">
        <v>10775</v>
      </c>
      <c r="N217" t="s">
        <v>23</v>
      </c>
      <c r="O217" t="s">
        <v>307</v>
      </c>
      <c r="P217" t="s">
        <v>26</v>
      </c>
      <c r="Q217" t="s">
        <v>27</v>
      </c>
      <c r="R217" t="s">
        <v>10776</v>
      </c>
      <c r="S217" t="s">
        <v>23</v>
      </c>
      <c r="T217" t="s">
        <v>10775</v>
      </c>
    </row>
    <row r="218" spans="1:20" x14ac:dyDescent="0.25">
      <c r="A218" t="s">
        <v>3691</v>
      </c>
      <c r="B218" t="s">
        <v>3692</v>
      </c>
      <c r="C218">
        <v>120</v>
      </c>
      <c r="D218">
        <v>2</v>
      </c>
      <c r="E218" t="s">
        <v>10777</v>
      </c>
      <c r="F218">
        <v>115</v>
      </c>
      <c r="G218">
        <v>5</v>
      </c>
      <c r="H218" t="s">
        <v>1162</v>
      </c>
      <c r="I218" t="s">
        <v>7738</v>
      </c>
      <c r="J218" t="s">
        <v>327</v>
      </c>
      <c r="K218" t="s">
        <v>23</v>
      </c>
      <c r="L218" t="s">
        <v>24</v>
      </c>
      <c r="M218" t="s">
        <v>10778</v>
      </c>
      <c r="N218" t="s">
        <v>23</v>
      </c>
      <c r="O218" t="s">
        <v>307</v>
      </c>
      <c r="P218" t="s">
        <v>26</v>
      </c>
      <c r="Q218" t="s">
        <v>27</v>
      </c>
      <c r="R218" t="s">
        <v>10779</v>
      </c>
      <c r="S218" t="s">
        <v>23</v>
      </c>
      <c r="T218" t="s">
        <v>10778</v>
      </c>
    </row>
    <row r="219" spans="1:20" x14ac:dyDescent="0.25">
      <c r="A219" t="s">
        <v>3691</v>
      </c>
      <c r="B219" t="s">
        <v>3692</v>
      </c>
      <c r="C219">
        <v>120</v>
      </c>
      <c r="D219">
        <v>4</v>
      </c>
      <c r="E219" t="s">
        <v>10780</v>
      </c>
      <c r="F219">
        <v>220</v>
      </c>
      <c r="G219">
        <v>0</v>
      </c>
      <c r="H219" t="s">
        <v>1162</v>
      </c>
      <c r="I219" t="s">
        <v>10781</v>
      </c>
      <c r="J219" t="s">
        <v>323</v>
      </c>
      <c r="K219" t="s">
        <v>23</v>
      </c>
      <c r="L219" t="s">
        <v>24</v>
      </c>
      <c r="M219" t="s">
        <v>10782</v>
      </c>
      <c r="N219" t="s">
        <v>23</v>
      </c>
      <c r="O219" t="s">
        <v>307</v>
      </c>
      <c r="P219" t="s">
        <v>26</v>
      </c>
      <c r="Q219" t="s">
        <v>27</v>
      </c>
      <c r="R219" t="s">
        <v>10783</v>
      </c>
      <c r="S219" t="s">
        <v>23</v>
      </c>
      <c r="T219" t="s">
        <v>10782</v>
      </c>
    </row>
    <row r="220" spans="1:20" x14ac:dyDescent="0.25">
      <c r="A220" t="s">
        <v>46</v>
      </c>
      <c r="B220" t="s">
        <v>56</v>
      </c>
      <c r="C220">
        <v>66.333333333333329</v>
      </c>
      <c r="D220">
        <v>3</v>
      </c>
      <c r="E220" t="s">
        <v>10784</v>
      </c>
      <c r="F220">
        <v>220</v>
      </c>
      <c r="G220">
        <v>0</v>
      </c>
      <c r="H220" t="s">
        <v>1162</v>
      </c>
      <c r="I220" t="s">
        <v>10750</v>
      </c>
      <c r="J220" t="s">
        <v>335</v>
      </c>
      <c r="K220" t="s">
        <v>23</v>
      </c>
      <c r="L220" t="s">
        <v>24</v>
      </c>
      <c r="M220" t="s">
        <v>10785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23</v>
      </c>
      <c r="T220" t="s">
        <v>10785</v>
      </c>
    </row>
    <row r="221" spans="1:20" x14ac:dyDescent="0.25">
      <c r="A221" t="s">
        <v>3691</v>
      </c>
      <c r="B221" t="s">
        <v>3692</v>
      </c>
      <c r="C221">
        <v>120</v>
      </c>
      <c r="D221">
        <v>4</v>
      </c>
      <c r="E221" t="s">
        <v>10786</v>
      </c>
      <c r="F221">
        <v>220</v>
      </c>
      <c r="G221">
        <v>0</v>
      </c>
      <c r="H221" t="s">
        <v>1162</v>
      </c>
      <c r="I221" t="s">
        <v>10787</v>
      </c>
      <c r="J221" t="s">
        <v>303</v>
      </c>
      <c r="K221" t="s">
        <v>23</v>
      </c>
      <c r="L221" t="s">
        <v>24</v>
      </c>
      <c r="M221" t="s">
        <v>10788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23</v>
      </c>
      <c r="T221" t="s">
        <v>10788</v>
      </c>
    </row>
    <row r="222" spans="1:20" x14ac:dyDescent="0.25">
      <c r="A222" t="s">
        <v>46</v>
      </c>
      <c r="B222" t="s">
        <v>56</v>
      </c>
      <c r="C222">
        <v>66.333333333333329</v>
      </c>
      <c r="D222">
        <v>3</v>
      </c>
      <c r="E222" t="s">
        <v>10789</v>
      </c>
      <c r="F222">
        <v>220</v>
      </c>
      <c r="G222">
        <v>0</v>
      </c>
      <c r="H222" t="s">
        <v>1162</v>
      </c>
      <c r="I222" t="s">
        <v>10790</v>
      </c>
      <c r="J222" t="s">
        <v>311</v>
      </c>
      <c r="K222" t="s">
        <v>23</v>
      </c>
      <c r="L222" t="s">
        <v>24</v>
      </c>
      <c r="M222" t="s">
        <v>10791</v>
      </c>
      <c r="N222" t="s">
        <v>23</v>
      </c>
      <c r="O222" t="s">
        <v>32</v>
      </c>
      <c r="P222" t="s">
        <v>26</v>
      </c>
      <c r="Q222" t="s">
        <v>33</v>
      </c>
      <c r="R222" t="s">
        <v>24</v>
      </c>
      <c r="S222" t="s">
        <v>23</v>
      </c>
      <c r="T222" t="s">
        <v>10791</v>
      </c>
    </row>
    <row r="223" spans="1:20" x14ac:dyDescent="0.25">
      <c r="A223" t="s">
        <v>854</v>
      </c>
      <c r="B223" t="s">
        <v>855</v>
      </c>
      <c r="C223">
        <v>90</v>
      </c>
      <c r="D223">
        <v>3</v>
      </c>
      <c r="E223" t="s">
        <v>10792</v>
      </c>
      <c r="F223">
        <v>501</v>
      </c>
      <c r="G223">
        <v>35</v>
      </c>
      <c r="H223" t="s">
        <v>47</v>
      </c>
      <c r="I223" t="s">
        <v>9664</v>
      </c>
      <c r="J223" t="s">
        <v>10793</v>
      </c>
      <c r="K223" t="s">
        <v>10794</v>
      </c>
      <c r="L223" t="s">
        <v>4150</v>
      </c>
      <c r="M223" t="s">
        <v>10795</v>
      </c>
      <c r="N223" t="s">
        <v>23</v>
      </c>
      <c r="O223" t="s">
        <v>63</v>
      </c>
      <c r="P223" t="s">
        <v>54</v>
      </c>
      <c r="Q223" t="s">
        <v>55</v>
      </c>
      <c r="R223" t="s">
        <v>24</v>
      </c>
      <c r="S223" t="s">
        <v>23</v>
      </c>
      <c r="T223" t="s">
        <v>10796</v>
      </c>
    </row>
    <row r="224" spans="1:20" x14ac:dyDescent="0.25">
      <c r="A224" t="s">
        <v>110</v>
      </c>
      <c r="B224" t="s">
        <v>3831</v>
      </c>
      <c r="C224">
        <v>76</v>
      </c>
      <c r="D224">
        <v>1</v>
      </c>
      <c r="E224" t="s">
        <v>10792</v>
      </c>
      <c r="F224">
        <v>501</v>
      </c>
      <c r="G224">
        <v>35</v>
      </c>
      <c r="H224" t="s">
        <v>47</v>
      </c>
      <c r="I224" t="s">
        <v>9664</v>
      </c>
      <c r="J224" t="s">
        <v>10793</v>
      </c>
      <c r="K224" t="s">
        <v>10794</v>
      </c>
      <c r="L224" t="s">
        <v>4150</v>
      </c>
      <c r="M224" t="s">
        <v>10795</v>
      </c>
      <c r="N224" t="s">
        <v>23</v>
      </c>
      <c r="O224" t="s">
        <v>63</v>
      </c>
      <c r="P224" t="s">
        <v>54</v>
      </c>
      <c r="Q224" t="s">
        <v>55</v>
      </c>
      <c r="R224" t="s">
        <v>24</v>
      </c>
      <c r="S224" t="s">
        <v>23</v>
      </c>
      <c r="T224" t="s">
        <v>10796</v>
      </c>
    </row>
    <row r="225" spans="1:20" x14ac:dyDescent="0.25">
      <c r="A225" t="s">
        <v>51</v>
      </c>
      <c r="B225" t="s">
        <v>52</v>
      </c>
      <c r="C225">
        <v>65</v>
      </c>
      <c r="D225">
        <v>2</v>
      </c>
      <c r="E225" t="s">
        <v>10792</v>
      </c>
      <c r="F225">
        <v>501</v>
      </c>
      <c r="G225">
        <v>35</v>
      </c>
      <c r="H225" t="s">
        <v>47</v>
      </c>
      <c r="I225" t="s">
        <v>9664</v>
      </c>
      <c r="J225" t="s">
        <v>10793</v>
      </c>
      <c r="K225" t="s">
        <v>10794</v>
      </c>
      <c r="L225" t="s">
        <v>4150</v>
      </c>
      <c r="M225" t="s">
        <v>10795</v>
      </c>
      <c r="N225" t="s">
        <v>23</v>
      </c>
      <c r="O225" t="s">
        <v>63</v>
      </c>
      <c r="P225" t="s">
        <v>54</v>
      </c>
      <c r="Q225" t="s">
        <v>55</v>
      </c>
      <c r="R225" t="s">
        <v>24</v>
      </c>
      <c r="S225" t="s">
        <v>23</v>
      </c>
      <c r="T225" t="s">
        <v>10796</v>
      </c>
    </row>
    <row r="226" spans="1:20" x14ac:dyDescent="0.25">
      <c r="A226" t="s">
        <v>115</v>
      </c>
      <c r="B226" t="s">
        <v>116</v>
      </c>
      <c r="C226">
        <v>27.5</v>
      </c>
      <c r="D226">
        <v>4</v>
      </c>
      <c r="E226" t="s">
        <v>10797</v>
      </c>
      <c r="F226">
        <v>128.54</v>
      </c>
      <c r="G226">
        <v>7</v>
      </c>
      <c r="H226" t="s">
        <v>1247</v>
      </c>
      <c r="I226" t="s">
        <v>10798</v>
      </c>
      <c r="J226" t="s">
        <v>10799</v>
      </c>
      <c r="K226" t="s">
        <v>10800</v>
      </c>
      <c r="L226" t="s">
        <v>10801</v>
      </c>
      <c r="M226" t="s">
        <v>10802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23</v>
      </c>
      <c r="T226" t="s">
        <v>10802</v>
      </c>
    </row>
    <row r="227" spans="1:20" x14ac:dyDescent="0.25">
      <c r="A227" t="s">
        <v>186</v>
      </c>
      <c r="B227" t="s">
        <v>187</v>
      </c>
      <c r="C227">
        <v>50</v>
      </c>
      <c r="D227">
        <v>6</v>
      </c>
      <c r="E227" t="s">
        <v>10803</v>
      </c>
      <c r="F227">
        <v>173.74</v>
      </c>
      <c r="G227">
        <v>7</v>
      </c>
      <c r="H227" t="s">
        <v>47</v>
      </c>
      <c r="I227" t="s">
        <v>10804</v>
      </c>
      <c r="J227" t="s">
        <v>10805</v>
      </c>
      <c r="K227" t="s">
        <v>1230</v>
      </c>
      <c r="L227" t="s">
        <v>10806</v>
      </c>
      <c r="M227" t="s">
        <v>10807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10807</v>
      </c>
    </row>
    <row r="228" spans="1:20" x14ac:dyDescent="0.25">
      <c r="A228" t="s">
        <v>3691</v>
      </c>
      <c r="B228" t="s">
        <v>3692</v>
      </c>
      <c r="C228">
        <v>120</v>
      </c>
      <c r="D228">
        <v>8</v>
      </c>
      <c r="E228" t="s">
        <v>10808</v>
      </c>
      <c r="F228">
        <v>450</v>
      </c>
      <c r="G228">
        <v>10</v>
      </c>
      <c r="H228" t="s">
        <v>1162</v>
      </c>
      <c r="I228" t="s">
        <v>8044</v>
      </c>
      <c r="J228" t="s">
        <v>321</v>
      </c>
      <c r="K228" t="s">
        <v>23</v>
      </c>
      <c r="L228" t="s">
        <v>24</v>
      </c>
      <c r="M228" t="s">
        <v>10809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23</v>
      </c>
      <c r="T228" t="s">
        <v>10809</v>
      </c>
    </row>
    <row r="229" spans="1:20" x14ac:dyDescent="0.25">
      <c r="A229" t="s">
        <v>115</v>
      </c>
      <c r="B229" t="s">
        <v>116</v>
      </c>
      <c r="C229">
        <v>45</v>
      </c>
      <c r="D229">
        <v>1</v>
      </c>
      <c r="E229" t="s">
        <v>10810</v>
      </c>
      <c r="F229">
        <v>45</v>
      </c>
      <c r="G229">
        <v>0</v>
      </c>
      <c r="H229" t="s">
        <v>22</v>
      </c>
      <c r="I229" t="s">
        <v>10811</v>
      </c>
      <c r="J229" t="s">
        <v>10812</v>
      </c>
      <c r="K229" t="s">
        <v>10813</v>
      </c>
      <c r="L229" t="s">
        <v>4016</v>
      </c>
      <c r="M229" t="s">
        <v>10814</v>
      </c>
      <c r="N229" t="s">
        <v>23</v>
      </c>
      <c r="O229" t="s">
        <v>63</v>
      </c>
      <c r="P229" t="s">
        <v>54</v>
      </c>
      <c r="Q229" t="s">
        <v>55</v>
      </c>
      <c r="R229" t="s">
        <v>24</v>
      </c>
      <c r="S229" t="s">
        <v>23</v>
      </c>
      <c r="T229" t="s">
        <v>10815</v>
      </c>
    </row>
    <row r="230" spans="1:20" x14ac:dyDescent="0.25">
      <c r="A230" t="s">
        <v>115</v>
      </c>
      <c r="B230" t="s">
        <v>116</v>
      </c>
      <c r="C230">
        <v>45</v>
      </c>
      <c r="D230">
        <v>1</v>
      </c>
      <c r="E230" t="s">
        <v>10816</v>
      </c>
      <c r="F230">
        <v>45</v>
      </c>
      <c r="G230">
        <v>0</v>
      </c>
      <c r="H230" t="s">
        <v>47</v>
      </c>
      <c r="I230" t="s">
        <v>10811</v>
      </c>
      <c r="J230" t="s">
        <v>10812</v>
      </c>
      <c r="K230" t="s">
        <v>10813</v>
      </c>
      <c r="L230" t="s">
        <v>4016</v>
      </c>
      <c r="M230" t="s">
        <v>10814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23</v>
      </c>
      <c r="T230" t="s">
        <v>10815</v>
      </c>
    </row>
    <row r="231" spans="1:20" x14ac:dyDescent="0.25">
      <c r="A231" t="s">
        <v>3691</v>
      </c>
      <c r="B231" t="s">
        <v>3692</v>
      </c>
      <c r="C231">
        <v>120</v>
      </c>
      <c r="D231">
        <v>3</v>
      </c>
      <c r="E231" t="s">
        <v>10817</v>
      </c>
      <c r="F231">
        <v>165</v>
      </c>
      <c r="G231">
        <v>0</v>
      </c>
      <c r="H231" t="s">
        <v>1162</v>
      </c>
      <c r="I231" t="s">
        <v>10818</v>
      </c>
      <c r="J231" t="s">
        <v>303</v>
      </c>
      <c r="K231" t="s">
        <v>23</v>
      </c>
      <c r="L231" t="s">
        <v>24</v>
      </c>
      <c r="M231" t="s">
        <v>10819</v>
      </c>
      <c r="N231" t="s">
        <v>23</v>
      </c>
      <c r="O231" t="s">
        <v>307</v>
      </c>
      <c r="P231" t="s">
        <v>26</v>
      </c>
      <c r="Q231" t="s">
        <v>27</v>
      </c>
      <c r="R231" t="s">
        <v>24</v>
      </c>
      <c r="S231" t="s">
        <v>23</v>
      </c>
      <c r="T231" t="s">
        <v>10820</v>
      </c>
    </row>
    <row r="232" spans="1:20" x14ac:dyDescent="0.25">
      <c r="A232" t="s">
        <v>3691</v>
      </c>
      <c r="B232" t="s">
        <v>3692</v>
      </c>
      <c r="C232">
        <v>120</v>
      </c>
      <c r="D232">
        <v>8</v>
      </c>
      <c r="E232" t="s">
        <v>10821</v>
      </c>
      <c r="F232">
        <v>440</v>
      </c>
      <c r="G232">
        <v>0</v>
      </c>
      <c r="H232" t="s">
        <v>1162</v>
      </c>
      <c r="I232" t="s">
        <v>8044</v>
      </c>
      <c r="J232" t="s">
        <v>321</v>
      </c>
      <c r="K232" t="s">
        <v>23</v>
      </c>
      <c r="L232" t="s">
        <v>24</v>
      </c>
      <c r="M232" t="s">
        <v>10822</v>
      </c>
      <c r="N232" t="s">
        <v>23</v>
      </c>
      <c r="O232" t="s">
        <v>307</v>
      </c>
      <c r="P232" t="s">
        <v>26</v>
      </c>
      <c r="Q232" t="s">
        <v>27</v>
      </c>
      <c r="R232" t="s">
        <v>10823</v>
      </c>
      <c r="S232" t="s">
        <v>23</v>
      </c>
      <c r="T232" t="s">
        <v>10822</v>
      </c>
    </row>
    <row r="233" spans="1:20" x14ac:dyDescent="0.25">
      <c r="A233" t="s">
        <v>3691</v>
      </c>
      <c r="B233" t="s">
        <v>3692</v>
      </c>
      <c r="C233">
        <v>120</v>
      </c>
      <c r="D233">
        <v>4</v>
      </c>
      <c r="E233" t="s">
        <v>10824</v>
      </c>
      <c r="F233">
        <v>220</v>
      </c>
      <c r="G233">
        <v>0</v>
      </c>
      <c r="H233" t="s">
        <v>1162</v>
      </c>
      <c r="I233" t="s">
        <v>10825</v>
      </c>
      <c r="J233" t="s">
        <v>1198</v>
      </c>
      <c r="K233" t="s">
        <v>23</v>
      </c>
      <c r="L233" t="s">
        <v>24</v>
      </c>
      <c r="M233" t="s">
        <v>10822</v>
      </c>
      <c r="N233" t="s">
        <v>23</v>
      </c>
      <c r="O233" t="s">
        <v>32</v>
      </c>
      <c r="P233" t="s">
        <v>26</v>
      </c>
      <c r="Q233" t="s">
        <v>33</v>
      </c>
      <c r="R233" t="s">
        <v>24</v>
      </c>
      <c r="S233" t="s">
        <v>23</v>
      </c>
      <c r="T233" t="s">
        <v>10826</v>
      </c>
    </row>
    <row r="234" spans="1:20" x14ac:dyDescent="0.25">
      <c r="A234" t="s">
        <v>5153</v>
      </c>
      <c r="B234" t="s">
        <v>5154</v>
      </c>
      <c r="C234">
        <v>0</v>
      </c>
      <c r="D234">
        <v>1</v>
      </c>
      <c r="E234" t="s">
        <v>10827</v>
      </c>
      <c r="F234">
        <v>210</v>
      </c>
      <c r="G234">
        <v>0</v>
      </c>
      <c r="H234" t="s">
        <v>1162</v>
      </c>
      <c r="I234" t="s">
        <v>10828</v>
      </c>
      <c r="J234" t="s">
        <v>329</v>
      </c>
      <c r="K234" t="s">
        <v>23</v>
      </c>
      <c r="L234" t="s">
        <v>24</v>
      </c>
      <c r="M234" t="s">
        <v>10829</v>
      </c>
      <c r="N234" t="s">
        <v>23</v>
      </c>
      <c r="O234" t="s">
        <v>32</v>
      </c>
      <c r="P234" t="s">
        <v>26</v>
      </c>
      <c r="Q234" t="s">
        <v>33</v>
      </c>
      <c r="R234" t="s">
        <v>24</v>
      </c>
      <c r="S234" t="s">
        <v>23</v>
      </c>
      <c r="T234" t="s">
        <v>10830</v>
      </c>
    </row>
    <row r="235" spans="1:20" x14ac:dyDescent="0.25">
      <c r="A235" t="s">
        <v>110</v>
      </c>
      <c r="B235" t="s">
        <v>146</v>
      </c>
      <c r="C235">
        <v>120</v>
      </c>
      <c r="D235">
        <v>1</v>
      </c>
      <c r="E235" t="s">
        <v>10827</v>
      </c>
      <c r="F235">
        <v>210</v>
      </c>
      <c r="G235">
        <v>0</v>
      </c>
      <c r="H235" t="s">
        <v>1162</v>
      </c>
      <c r="I235" t="s">
        <v>10828</v>
      </c>
      <c r="J235" t="s">
        <v>329</v>
      </c>
      <c r="K235" t="s">
        <v>23</v>
      </c>
      <c r="L235" t="s">
        <v>24</v>
      </c>
      <c r="M235" t="s">
        <v>10829</v>
      </c>
      <c r="N235" t="s">
        <v>23</v>
      </c>
      <c r="O235" t="s">
        <v>32</v>
      </c>
      <c r="P235" t="s">
        <v>26</v>
      </c>
      <c r="Q235" t="s">
        <v>33</v>
      </c>
      <c r="R235" t="s">
        <v>24</v>
      </c>
      <c r="S235" t="s">
        <v>23</v>
      </c>
      <c r="T235" t="s">
        <v>10830</v>
      </c>
    </row>
    <row r="236" spans="1:20" x14ac:dyDescent="0.25">
      <c r="A236" t="s">
        <v>3691</v>
      </c>
      <c r="B236" t="s">
        <v>3692</v>
      </c>
      <c r="C236">
        <v>120</v>
      </c>
      <c r="D236">
        <v>2</v>
      </c>
      <c r="E236" t="s">
        <v>10827</v>
      </c>
      <c r="F236">
        <v>210</v>
      </c>
      <c r="G236">
        <v>0</v>
      </c>
      <c r="H236" t="s">
        <v>1162</v>
      </c>
      <c r="I236" t="s">
        <v>10828</v>
      </c>
      <c r="J236" t="s">
        <v>329</v>
      </c>
      <c r="K236" t="s">
        <v>23</v>
      </c>
      <c r="L236" t="s">
        <v>24</v>
      </c>
      <c r="M236" t="s">
        <v>10829</v>
      </c>
      <c r="N236" t="s">
        <v>23</v>
      </c>
      <c r="O236" t="s">
        <v>32</v>
      </c>
      <c r="P236" t="s">
        <v>26</v>
      </c>
      <c r="Q236" t="s">
        <v>33</v>
      </c>
      <c r="R236" t="s">
        <v>24</v>
      </c>
      <c r="S236" t="s">
        <v>23</v>
      </c>
      <c r="T236" t="s">
        <v>10830</v>
      </c>
    </row>
    <row r="237" spans="1:20" x14ac:dyDescent="0.25">
      <c r="A237" t="s">
        <v>115</v>
      </c>
      <c r="B237" t="s">
        <v>116</v>
      </c>
      <c r="C237">
        <v>35</v>
      </c>
      <c r="D237">
        <v>8</v>
      </c>
      <c r="E237" t="s">
        <v>10831</v>
      </c>
      <c r="F237">
        <v>222.12</v>
      </c>
      <c r="G237">
        <v>0</v>
      </c>
      <c r="H237" t="s">
        <v>1247</v>
      </c>
      <c r="I237" t="s">
        <v>5940</v>
      </c>
      <c r="J237" t="s">
        <v>5941</v>
      </c>
      <c r="K237" t="s">
        <v>5942</v>
      </c>
      <c r="L237" t="s">
        <v>5943</v>
      </c>
      <c r="M237" t="s">
        <v>10832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23</v>
      </c>
      <c r="T237" t="s">
        <v>10832</v>
      </c>
    </row>
    <row r="238" spans="1:20" x14ac:dyDescent="0.25">
      <c r="A238" t="s">
        <v>5153</v>
      </c>
      <c r="B238" t="s">
        <v>5154</v>
      </c>
      <c r="C238">
        <v>0</v>
      </c>
      <c r="D238">
        <v>1</v>
      </c>
      <c r="E238" t="s">
        <v>10833</v>
      </c>
      <c r="F238">
        <v>184</v>
      </c>
      <c r="G238">
        <v>0</v>
      </c>
      <c r="H238" t="s">
        <v>1162</v>
      </c>
      <c r="I238" t="s">
        <v>10834</v>
      </c>
      <c r="J238" t="s">
        <v>342</v>
      </c>
      <c r="K238" t="s">
        <v>23</v>
      </c>
      <c r="L238" t="s">
        <v>24</v>
      </c>
      <c r="M238" t="s">
        <v>10835</v>
      </c>
      <c r="N238" t="s">
        <v>23</v>
      </c>
      <c r="O238" t="s">
        <v>307</v>
      </c>
      <c r="P238" t="s">
        <v>26</v>
      </c>
      <c r="Q238" t="s">
        <v>27</v>
      </c>
      <c r="R238" t="s">
        <v>24</v>
      </c>
      <c r="S238" t="s">
        <v>23</v>
      </c>
      <c r="T238" t="s">
        <v>10835</v>
      </c>
    </row>
    <row r="239" spans="1:20" x14ac:dyDescent="0.25">
      <c r="A239" t="s">
        <v>46</v>
      </c>
      <c r="B239" t="s">
        <v>56</v>
      </c>
      <c r="C239">
        <v>120</v>
      </c>
      <c r="D239">
        <v>1</v>
      </c>
      <c r="E239" t="s">
        <v>10833</v>
      </c>
      <c r="F239">
        <v>184</v>
      </c>
      <c r="G239">
        <v>0</v>
      </c>
      <c r="H239" t="s">
        <v>1162</v>
      </c>
      <c r="I239" t="s">
        <v>10834</v>
      </c>
      <c r="J239" t="s">
        <v>342</v>
      </c>
      <c r="K239" t="s">
        <v>23</v>
      </c>
      <c r="L239" t="s">
        <v>24</v>
      </c>
      <c r="M239" t="s">
        <v>10835</v>
      </c>
      <c r="N239" t="s">
        <v>23</v>
      </c>
      <c r="O239" t="s">
        <v>307</v>
      </c>
      <c r="P239" t="s">
        <v>26</v>
      </c>
      <c r="Q239" t="s">
        <v>27</v>
      </c>
      <c r="R239" t="s">
        <v>24</v>
      </c>
      <c r="S239" t="s">
        <v>23</v>
      </c>
      <c r="T239" t="s">
        <v>10835</v>
      </c>
    </row>
    <row r="240" spans="1:20" x14ac:dyDescent="0.25">
      <c r="A240" t="s">
        <v>115</v>
      </c>
      <c r="B240" t="s">
        <v>116</v>
      </c>
      <c r="C240">
        <v>45</v>
      </c>
      <c r="D240">
        <v>2</v>
      </c>
      <c r="E240" t="s">
        <v>10833</v>
      </c>
      <c r="F240">
        <v>184</v>
      </c>
      <c r="G240">
        <v>0</v>
      </c>
      <c r="H240" t="s">
        <v>1162</v>
      </c>
      <c r="I240" t="s">
        <v>10834</v>
      </c>
      <c r="J240" t="s">
        <v>342</v>
      </c>
      <c r="K240" t="s">
        <v>23</v>
      </c>
      <c r="L240" t="s">
        <v>24</v>
      </c>
      <c r="M240" t="s">
        <v>10835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23</v>
      </c>
      <c r="T240" t="s">
        <v>10835</v>
      </c>
    </row>
    <row r="241" spans="1:20" x14ac:dyDescent="0.25">
      <c r="A241" t="s">
        <v>3691</v>
      </c>
      <c r="B241" t="s">
        <v>3692</v>
      </c>
      <c r="C241">
        <v>120</v>
      </c>
      <c r="D241">
        <v>3</v>
      </c>
      <c r="E241" t="s">
        <v>10836</v>
      </c>
      <c r="F241">
        <v>165</v>
      </c>
      <c r="G241">
        <v>0</v>
      </c>
      <c r="H241" t="s">
        <v>1162</v>
      </c>
      <c r="I241" t="s">
        <v>6337</v>
      </c>
      <c r="J241" t="s">
        <v>320</v>
      </c>
      <c r="K241" t="s">
        <v>23</v>
      </c>
      <c r="L241" t="s">
        <v>24</v>
      </c>
      <c r="M241" t="s">
        <v>10837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23</v>
      </c>
      <c r="T241" t="s">
        <v>10837</v>
      </c>
    </row>
    <row r="242" spans="1:20" x14ac:dyDescent="0.25">
      <c r="A242" t="s">
        <v>3691</v>
      </c>
      <c r="B242" t="s">
        <v>3692</v>
      </c>
      <c r="C242">
        <v>120</v>
      </c>
      <c r="D242">
        <v>3</v>
      </c>
      <c r="E242" t="s">
        <v>10838</v>
      </c>
      <c r="F242">
        <v>165</v>
      </c>
      <c r="G242">
        <v>0</v>
      </c>
      <c r="H242" t="s">
        <v>1162</v>
      </c>
      <c r="I242" t="s">
        <v>10839</v>
      </c>
      <c r="J242" t="s">
        <v>1253</v>
      </c>
      <c r="K242" t="s">
        <v>23</v>
      </c>
      <c r="L242" t="s">
        <v>24</v>
      </c>
      <c r="M242" t="s">
        <v>10840</v>
      </c>
      <c r="N242" t="s">
        <v>23</v>
      </c>
      <c r="O242" t="s">
        <v>307</v>
      </c>
      <c r="P242" t="s">
        <v>26</v>
      </c>
      <c r="Q242" t="s">
        <v>27</v>
      </c>
      <c r="R242" t="s">
        <v>24</v>
      </c>
      <c r="S242" t="s">
        <v>23</v>
      </c>
      <c r="T242" t="s">
        <v>10841</v>
      </c>
    </row>
    <row r="243" spans="1:20" x14ac:dyDescent="0.25">
      <c r="A243" t="s">
        <v>44</v>
      </c>
      <c r="B243" t="s">
        <v>45</v>
      </c>
      <c r="C243">
        <v>66.666666666666671</v>
      </c>
      <c r="D243">
        <v>3</v>
      </c>
      <c r="E243" t="s">
        <v>10842</v>
      </c>
      <c r="F243">
        <v>562</v>
      </c>
      <c r="G243">
        <v>64</v>
      </c>
      <c r="H243" t="s">
        <v>47</v>
      </c>
      <c r="I243" t="s">
        <v>10843</v>
      </c>
      <c r="J243" t="s">
        <v>10844</v>
      </c>
      <c r="K243" t="s">
        <v>10845</v>
      </c>
      <c r="L243" t="s">
        <v>4126</v>
      </c>
      <c r="M243" t="s">
        <v>10846</v>
      </c>
      <c r="N243" t="s">
        <v>23</v>
      </c>
      <c r="O243" t="s">
        <v>53</v>
      </c>
      <c r="P243" t="s">
        <v>54</v>
      </c>
      <c r="Q243" t="s">
        <v>55</v>
      </c>
      <c r="R243" t="s">
        <v>24</v>
      </c>
      <c r="S243" t="s">
        <v>23</v>
      </c>
      <c r="T243" t="s">
        <v>10846</v>
      </c>
    </row>
    <row r="244" spans="1:20" x14ac:dyDescent="0.25">
      <c r="A244" t="s">
        <v>44</v>
      </c>
      <c r="B244" t="s">
        <v>45</v>
      </c>
      <c r="C244">
        <v>50</v>
      </c>
      <c r="D244">
        <v>4</v>
      </c>
      <c r="E244" t="s">
        <v>10842</v>
      </c>
      <c r="F244">
        <v>562</v>
      </c>
      <c r="G244">
        <v>64</v>
      </c>
      <c r="H244" t="s">
        <v>47</v>
      </c>
      <c r="I244" t="s">
        <v>10843</v>
      </c>
      <c r="J244" t="s">
        <v>10844</v>
      </c>
      <c r="K244" t="s">
        <v>10845</v>
      </c>
      <c r="L244" t="s">
        <v>4126</v>
      </c>
      <c r="M244" t="s">
        <v>10846</v>
      </c>
      <c r="N244" t="s">
        <v>23</v>
      </c>
      <c r="O244" t="s">
        <v>53</v>
      </c>
      <c r="P244" t="s">
        <v>54</v>
      </c>
      <c r="Q244" t="s">
        <v>55</v>
      </c>
      <c r="R244" t="s">
        <v>24</v>
      </c>
      <c r="S244" t="s">
        <v>23</v>
      </c>
      <c r="T244" t="s">
        <v>10846</v>
      </c>
    </row>
    <row r="245" spans="1:20" x14ac:dyDescent="0.25">
      <c r="A245" t="s">
        <v>46</v>
      </c>
      <c r="B245" t="s">
        <v>56</v>
      </c>
      <c r="C245">
        <v>80</v>
      </c>
      <c r="D245">
        <v>2</v>
      </c>
      <c r="E245" t="s">
        <v>10842</v>
      </c>
      <c r="F245">
        <v>562</v>
      </c>
      <c r="G245">
        <v>64</v>
      </c>
      <c r="H245" t="s">
        <v>47</v>
      </c>
      <c r="I245" t="s">
        <v>10843</v>
      </c>
      <c r="J245" t="s">
        <v>10844</v>
      </c>
      <c r="K245" t="s">
        <v>10845</v>
      </c>
      <c r="L245" t="s">
        <v>4126</v>
      </c>
      <c r="M245" t="s">
        <v>10846</v>
      </c>
      <c r="N245" t="s">
        <v>23</v>
      </c>
      <c r="O245" t="s">
        <v>53</v>
      </c>
      <c r="P245" t="s">
        <v>54</v>
      </c>
      <c r="Q245" t="s">
        <v>55</v>
      </c>
      <c r="R245" t="s">
        <v>24</v>
      </c>
      <c r="S245" t="s">
        <v>23</v>
      </c>
      <c r="T245" t="s">
        <v>10846</v>
      </c>
    </row>
    <row r="246" spans="1:20" x14ac:dyDescent="0.25">
      <c r="A246" t="s">
        <v>46</v>
      </c>
      <c r="B246" t="s">
        <v>56</v>
      </c>
      <c r="C246">
        <v>69.900000000000006</v>
      </c>
      <c r="D246">
        <v>10</v>
      </c>
      <c r="E246" t="s">
        <v>10847</v>
      </c>
      <c r="F246">
        <v>587.84</v>
      </c>
      <c r="G246">
        <v>66</v>
      </c>
      <c r="H246" t="s">
        <v>47</v>
      </c>
      <c r="I246" t="s">
        <v>10848</v>
      </c>
      <c r="J246" t="s">
        <v>10849</v>
      </c>
      <c r="K246" t="s">
        <v>10850</v>
      </c>
      <c r="L246" t="s">
        <v>10851</v>
      </c>
      <c r="M246" t="s">
        <v>10852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23</v>
      </c>
      <c r="T246" t="s">
        <v>10852</v>
      </c>
    </row>
    <row r="247" spans="1:20" x14ac:dyDescent="0.25">
      <c r="A247" t="s">
        <v>46</v>
      </c>
      <c r="B247" t="s">
        <v>56</v>
      </c>
      <c r="C247">
        <v>66.333333333333329</v>
      </c>
      <c r="D247">
        <v>3</v>
      </c>
      <c r="E247" t="s">
        <v>10853</v>
      </c>
      <c r="F247">
        <v>168.07</v>
      </c>
      <c r="G247">
        <v>7</v>
      </c>
      <c r="H247" t="s">
        <v>684</v>
      </c>
      <c r="I247" t="s">
        <v>2985</v>
      </c>
      <c r="J247" t="s">
        <v>2986</v>
      </c>
      <c r="K247" t="s">
        <v>2682</v>
      </c>
      <c r="L247" t="s">
        <v>2987</v>
      </c>
      <c r="M247" t="s">
        <v>10854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23</v>
      </c>
      <c r="T247" t="s">
        <v>10855</v>
      </c>
    </row>
    <row r="248" spans="1:20" x14ac:dyDescent="0.25">
      <c r="A248" t="s">
        <v>46</v>
      </c>
      <c r="B248" t="s">
        <v>56</v>
      </c>
      <c r="C248">
        <v>69.900000000000006</v>
      </c>
      <c r="D248">
        <v>10</v>
      </c>
      <c r="E248" t="s">
        <v>10856</v>
      </c>
      <c r="F248">
        <v>660.94</v>
      </c>
      <c r="G248">
        <v>104</v>
      </c>
      <c r="H248" t="s">
        <v>47</v>
      </c>
      <c r="I248" t="s">
        <v>2985</v>
      </c>
      <c r="J248" t="s">
        <v>2986</v>
      </c>
      <c r="K248" t="s">
        <v>2682</v>
      </c>
      <c r="L248" t="s">
        <v>2987</v>
      </c>
      <c r="M248" t="s">
        <v>10857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23</v>
      </c>
      <c r="T248" t="s">
        <v>10857</v>
      </c>
    </row>
    <row r="249" spans="1:20" x14ac:dyDescent="0.25">
      <c r="A249" t="s">
        <v>139</v>
      </c>
      <c r="B249" t="s">
        <v>112</v>
      </c>
      <c r="C249">
        <v>66</v>
      </c>
      <c r="D249">
        <v>1</v>
      </c>
      <c r="E249" t="s">
        <v>10858</v>
      </c>
      <c r="F249">
        <v>274.52999999999997</v>
      </c>
      <c r="G249">
        <v>26</v>
      </c>
      <c r="H249" t="s">
        <v>684</v>
      </c>
      <c r="I249" t="s">
        <v>2054</v>
      </c>
      <c r="J249" t="s">
        <v>2055</v>
      </c>
      <c r="K249" t="s">
        <v>2056</v>
      </c>
      <c r="L249" t="s">
        <v>2057</v>
      </c>
      <c r="M249" t="s">
        <v>10859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10860</v>
      </c>
      <c r="T249" t="s">
        <v>10859</v>
      </c>
    </row>
    <row r="250" spans="1:20" x14ac:dyDescent="0.25">
      <c r="A250" t="s">
        <v>110</v>
      </c>
      <c r="B250" t="s">
        <v>1205</v>
      </c>
      <c r="C250">
        <v>66</v>
      </c>
      <c r="D250">
        <v>1</v>
      </c>
      <c r="E250" t="s">
        <v>10858</v>
      </c>
      <c r="F250">
        <v>274.52999999999997</v>
      </c>
      <c r="G250">
        <v>26</v>
      </c>
      <c r="H250" t="s">
        <v>684</v>
      </c>
      <c r="I250" t="s">
        <v>2054</v>
      </c>
      <c r="J250" t="s">
        <v>2055</v>
      </c>
      <c r="K250" t="s">
        <v>2056</v>
      </c>
      <c r="L250" t="s">
        <v>2057</v>
      </c>
      <c r="M250" t="s">
        <v>10859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10860</v>
      </c>
      <c r="T250" t="s">
        <v>10859</v>
      </c>
    </row>
    <row r="251" spans="1:20" x14ac:dyDescent="0.25">
      <c r="A251" t="s">
        <v>46</v>
      </c>
      <c r="B251" t="s">
        <v>56</v>
      </c>
      <c r="C251">
        <v>67</v>
      </c>
      <c r="D251">
        <v>1</v>
      </c>
      <c r="E251" t="s">
        <v>10858</v>
      </c>
      <c r="F251">
        <v>274.52999999999997</v>
      </c>
      <c r="G251">
        <v>26</v>
      </c>
      <c r="H251" t="s">
        <v>684</v>
      </c>
      <c r="I251" t="s">
        <v>2054</v>
      </c>
      <c r="J251" t="s">
        <v>2055</v>
      </c>
      <c r="K251" t="s">
        <v>2056</v>
      </c>
      <c r="L251" t="s">
        <v>2057</v>
      </c>
      <c r="M251" t="s">
        <v>10859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10860</v>
      </c>
      <c r="T251" t="s">
        <v>10859</v>
      </c>
    </row>
    <row r="252" spans="1:20" x14ac:dyDescent="0.25">
      <c r="A252" t="s">
        <v>139</v>
      </c>
      <c r="B252" t="s">
        <v>112</v>
      </c>
      <c r="C252">
        <v>66</v>
      </c>
      <c r="D252">
        <v>1</v>
      </c>
      <c r="E252" t="s">
        <v>10858</v>
      </c>
      <c r="F252">
        <v>274.52999999999997</v>
      </c>
      <c r="G252">
        <v>26</v>
      </c>
      <c r="H252" t="s">
        <v>684</v>
      </c>
      <c r="I252" t="s">
        <v>2054</v>
      </c>
      <c r="J252" t="s">
        <v>2055</v>
      </c>
      <c r="K252" t="s">
        <v>2056</v>
      </c>
      <c r="L252" t="s">
        <v>2057</v>
      </c>
      <c r="M252" t="s">
        <v>10859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10860</v>
      </c>
      <c r="T252" t="s">
        <v>10859</v>
      </c>
    </row>
    <row r="253" spans="1:20" x14ac:dyDescent="0.25">
      <c r="A253" t="s">
        <v>110</v>
      </c>
      <c r="B253" t="s">
        <v>1205</v>
      </c>
      <c r="C253">
        <v>66</v>
      </c>
      <c r="D253">
        <v>1</v>
      </c>
      <c r="E253" t="s">
        <v>10858</v>
      </c>
      <c r="F253">
        <v>274.52999999999997</v>
      </c>
      <c r="G253">
        <v>26</v>
      </c>
      <c r="H253" t="s">
        <v>684</v>
      </c>
      <c r="I253" t="s">
        <v>2054</v>
      </c>
      <c r="J253" t="s">
        <v>2055</v>
      </c>
      <c r="K253" t="s">
        <v>2056</v>
      </c>
      <c r="L253" t="s">
        <v>2057</v>
      </c>
      <c r="M253" t="s">
        <v>10859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10860</v>
      </c>
      <c r="T253" t="s">
        <v>10859</v>
      </c>
    </row>
    <row r="254" spans="1:20" x14ac:dyDescent="0.25">
      <c r="A254" t="s">
        <v>46</v>
      </c>
      <c r="B254" t="s">
        <v>56</v>
      </c>
      <c r="C254">
        <v>67</v>
      </c>
      <c r="D254">
        <v>1</v>
      </c>
      <c r="E254" t="s">
        <v>10858</v>
      </c>
      <c r="F254">
        <v>274.52999999999997</v>
      </c>
      <c r="G254">
        <v>26</v>
      </c>
      <c r="H254" t="s">
        <v>684</v>
      </c>
      <c r="I254" t="s">
        <v>2054</v>
      </c>
      <c r="J254" t="s">
        <v>2055</v>
      </c>
      <c r="K254" t="s">
        <v>2056</v>
      </c>
      <c r="L254" t="s">
        <v>2057</v>
      </c>
      <c r="M254" t="s">
        <v>10859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10860</v>
      </c>
      <c r="T254" t="s">
        <v>10859</v>
      </c>
    </row>
    <row r="255" spans="1:20" x14ac:dyDescent="0.25">
      <c r="A255" t="s">
        <v>139</v>
      </c>
      <c r="B255" t="s">
        <v>112</v>
      </c>
      <c r="C255">
        <v>66</v>
      </c>
      <c r="D255">
        <v>1</v>
      </c>
      <c r="E255" t="s">
        <v>10861</v>
      </c>
      <c r="F255">
        <v>147.81</v>
      </c>
      <c r="G255">
        <v>15</v>
      </c>
      <c r="H255" t="s">
        <v>684</v>
      </c>
      <c r="I255" t="s">
        <v>10862</v>
      </c>
      <c r="J255" t="s">
        <v>10863</v>
      </c>
      <c r="K255" t="s">
        <v>4750</v>
      </c>
      <c r="L255" t="s">
        <v>10864</v>
      </c>
      <c r="M255" t="s">
        <v>10865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23</v>
      </c>
      <c r="T255" t="s">
        <v>10865</v>
      </c>
    </row>
    <row r="256" spans="1:20" x14ac:dyDescent="0.25">
      <c r="A256" t="s">
        <v>110</v>
      </c>
      <c r="B256" t="s">
        <v>1205</v>
      </c>
      <c r="C256">
        <v>66</v>
      </c>
      <c r="D256">
        <v>1</v>
      </c>
      <c r="E256" t="s">
        <v>10861</v>
      </c>
      <c r="F256">
        <v>147.81</v>
      </c>
      <c r="G256">
        <v>15</v>
      </c>
      <c r="H256" t="s">
        <v>684</v>
      </c>
      <c r="I256" t="s">
        <v>10862</v>
      </c>
      <c r="J256" t="s">
        <v>10863</v>
      </c>
      <c r="K256" t="s">
        <v>4750</v>
      </c>
      <c r="L256" t="s">
        <v>10864</v>
      </c>
      <c r="M256" t="s">
        <v>10865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23</v>
      </c>
      <c r="T256" t="s">
        <v>10865</v>
      </c>
    </row>
    <row r="257" spans="1:20" x14ac:dyDescent="0.25">
      <c r="A257" t="s">
        <v>46</v>
      </c>
      <c r="B257" t="s">
        <v>56</v>
      </c>
      <c r="C257">
        <v>67</v>
      </c>
      <c r="D257">
        <v>1</v>
      </c>
      <c r="E257" t="s">
        <v>10861</v>
      </c>
      <c r="F257">
        <v>147.81</v>
      </c>
      <c r="G257">
        <v>15</v>
      </c>
      <c r="H257" t="s">
        <v>684</v>
      </c>
      <c r="I257" t="s">
        <v>10862</v>
      </c>
      <c r="J257" t="s">
        <v>10863</v>
      </c>
      <c r="K257" t="s">
        <v>4750</v>
      </c>
      <c r="L257" t="s">
        <v>10864</v>
      </c>
      <c r="M257" t="s">
        <v>10865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23</v>
      </c>
      <c r="T257" t="s">
        <v>10865</v>
      </c>
    </row>
    <row r="258" spans="1:20" x14ac:dyDescent="0.25">
      <c r="A258" t="s">
        <v>46</v>
      </c>
      <c r="B258" t="s">
        <v>56</v>
      </c>
      <c r="C258">
        <v>69.900000000000006</v>
      </c>
      <c r="D258">
        <v>10</v>
      </c>
      <c r="E258" t="s">
        <v>10866</v>
      </c>
      <c r="F258">
        <v>829</v>
      </c>
      <c r="G258">
        <v>29</v>
      </c>
      <c r="H258" t="s">
        <v>22</v>
      </c>
      <c r="I258" t="s">
        <v>1693</v>
      </c>
      <c r="J258" t="s">
        <v>1694</v>
      </c>
      <c r="K258" t="s">
        <v>1695</v>
      </c>
      <c r="L258" t="s">
        <v>1354</v>
      </c>
      <c r="M258" t="s">
        <v>10867</v>
      </c>
      <c r="N258" t="s">
        <v>23</v>
      </c>
      <c r="O258" t="s">
        <v>63</v>
      </c>
      <c r="P258" t="s">
        <v>54</v>
      </c>
      <c r="Q258" t="s">
        <v>55</v>
      </c>
      <c r="R258" t="s">
        <v>24</v>
      </c>
      <c r="S258" t="s">
        <v>10868</v>
      </c>
      <c r="T258" t="s">
        <v>10869</v>
      </c>
    </row>
    <row r="259" spans="1:20" x14ac:dyDescent="0.25">
      <c r="A259" t="s">
        <v>5153</v>
      </c>
      <c r="B259" t="s">
        <v>5154</v>
      </c>
      <c r="C259">
        <v>0</v>
      </c>
      <c r="D259">
        <v>1</v>
      </c>
      <c r="E259" t="s">
        <v>10870</v>
      </c>
      <c r="F259">
        <v>200</v>
      </c>
      <c r="G259">
        <v>0</v>
      </c>
      <c r="H259" t="s">
        <v>1162</v>
      </c>
      <c r="I259" t="s">
        <v>10871</v>
      </c>
      <c r="J259" t="s">
        <v>1960</v>
      </c>
      <c r="K259" t="s">
        <v>23</v>
      </c>
      <c r="L259" t="s">
        <v>24</v>
      </c>
      <c r="M259" t="s">
        <v>10872</v>
      </c>
      <c r="N259" t="s">
        <v>23</v>
      </c>
      <c r="O259" t="s">
        <v>32</v>
      </c>
      <c r="P259" t="s">
        <v>26</v>
      </c>
      <c r="Q259" t="s">
        <v>33</v>
      </c>
      <c r="R259" t="s">
        <v>24</v>
      </c>
      <c r="S259" t="s">
        <v>10873</v>
      </c>
      <c r="T259" t="s">
        <v>10874</v>
      </c>
    </row>
    <row r="260" spans="1:20" x14ac:dyDescent="0.25">
      <c r="A260" t="s">
        <v>110</v>
      </c>
      <c r="B260" t="s">
        <v>146</v>
      </c>
      <c r="C260">
        <v>120</v>
      </c>
      <c r="D260">
        <v>1</v>
      </c>
      <c r="E260" t="s">
        <v>10870</v>
      </c>
      <c r="F260">
        <v>200</v>
      </c>
      <c r="G260">
        <v>0</v>
      </c>
      <c r="H260" t="s">
        <v>1162</v>
      </c>
      <c r="I260" t="s">
        <v>10871</v>
      </c>
      <c r="J260" t="s">
        <v>1960</v>
      </c>
      <c r="K260" t="s">
        <v>23</v>
      </c>
      <c r="L260" t="s">
        <v>24</v>
      </c>
      <c r="M260" t="s">
        <v>10872</v>
      </c>
      <c r="N260" t="s">
        <v>23</v>
      </c>
      <c r="O260" t="s">
        <v>32</v>
      </c>
      <c r="P260" t="s">
        <v>26</v>
      </c>
      <c r="Q260" t="s">
        <v>33</v>
      </c>
      <c r="R260" t="s">
        <v>24</v>
      </c>
      <c r="S260" t="s">
        <v>10873</v>
      </c>
      <c r="T260" t="s">
        <v>10874</v>
      </c>
    </row>
    <row r="261" spans="1:20" x14ac:dyDescent="0.25">
      <c r="A261" t="s">
        <v>5153</v>
      </c>
      <c r="B261" t="s">
        <v>5154</v>
      </c>
      <c r="C261">
        <v>0</v>
      </c>
      <c r="D261">
        <v>1</v>
      </c>
      <c r="E261" t="s">
        <v>10870</v>
      </c>
      <c r="F261">
        <v>200</v>
      </c>
      <c r="G261">
        <v>0</v>
      </c>
      <c r="H261" t="s">
        <v>1162</v>
      </c>
      <c r="I261" t="s">
        <v>10871</v>
      </c>
      <c r="J261" t="s">
        <v>1960</v>
      </c>
      <c r="K261" t="s">
        <v>23</v>
      </c>
      <c r="L261" t="s">
        <v>24</v>
      </c>
      <c r="M261" t="s">
        <v>10872</v>
      </c>
      <c r="N261" t="s">
        <v>23</v>
      </c>
      <c r="O261" t="s">
        <v>32</v>
      </c>
      <c r="P261" t="s">
        <v>26</v>
      </c>
      <c r="Q261" t="s">
        <v>33</v>
      </c>
      <c r="R261" t="s">
        <v>24</v>
      </c>
      <c r="S261" t="s">
        <v>10873</v>
      </c>
      <c r="T261" t="s">
        <v>10874</v>
      </c>
    </row>
    <row r="262" spans="1:20" x14ac:dyDescent="0.25">
      <c r="A262" t="s">
        <v>139</v>
      </c>
      <c r="B262" t="s">
        <v>112</v>
      </c>
      <c r="C262">
        <v>120</v>
      </c>
      <c r="D262">
        <v>1</v>
      </c>
      <c r="E262" t="s">
        <v>10870</v>
      </c>
      <c r="F262">
        <v>200</v>
      </c>
      <c r="G262">
        <v>0</v>
      </c>
      <c r="H262" t="s">
        <v>1162</v>
      </c>
      <c r="I262" t="s">
        <v>10871</v>
      </c>
      <c r="J262" t="s">
        <v>1960</v>
      </c>
      <c r="K262" t="s">
        <v>23</v>
      </c>
      <c r="L262" t="s">
        <v>24</v>
      </c>
      <c r="M262" t="s">
        <v>10872</v>
      </c>
      <c r="N262" t="s">
        <v>23</v>
      </c>
      <c r="O262" t="s">
        <v>32</v>
      </c>
      <c r="P262" t="s">
        <v>26</v>
      </c>
      <c r="Q262" t="s">
        <v>33</v>
      </c>
      <c r="R262" t="s">
        <v>24</v>
      </c>
      <c r="S262" t="s">
        <v>10873</v>
      </c>
      <c r="T262" t="s">
        <v>10874</v>
      </c>
    </row>
    <row r="263" spans="1:20" x14ac:dyDescent="0.25">
      <c r="A263" t="s">
        <v>139</v>
      </c>
      <c r="B263" t="s">
        <v>112</v>
      </c>
      <c r="C263">
        <v>66</v>
      </c>
      <c r="D263">
        <v>1</v>
      </c>
      <c r="E263" t="s">
        <v>10875</v>
      </c>
      <c r="F263">
        <v>130.66999999999999</v>
      </c>
      <c r="G263">
        <v>7</v>
      </c>
      <c r="H263" t="s">
        <v>684</v>
      </c>
      <c r="I263" t="s">
        <v>10876</v>
      </c>
      <c r="J263" t="s">
        <v>10877</v>
      </c>
      <c r="K263" t="s">
        <v>613</v>
      </c>
      <c r="L263" t="s">
        <v>10878</v>
      </c>
      <c r="M263" t="s">
        <v>10879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10880</v>
      </c>
      <c r="T263" t="s">
        <v>10879</v>
      </c>
    </row>
    <row r="264" spans="1:20" x14ac:dyDescent="0.25">
      <c r="A264" t="s">
        <v>110</v>
      </c>
      <c r="B264" t="s">
        <v>1205</v>
      </c>
      <c r="C264">
        <v>66</v>
      </c>
      <c r="D264">
        <v>1</v>
      </c>
      <c r="E264" t="s">
        <v>10875</v>
      </c>
      <c r="F264">
        <v>130.66999999999999</v>
      </c>
      <c r="G264">
        <v>7</v>
      </c>
      <c r="H264" t="s">
        <v>684</v>
      </c>
      <c r="I264" t="s">
        <v>10876</v>
      </c>
      <c r="J264" t="s">
        <v>10877</v>
      </c>
      <c r="K264" t="s">
        <v>613</v>
      </c>
      <c r="L264" t="s">
        <v>10878</v>
      </c>
      <c r="M264" t="s">
        <v>10879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10880</v>
      </c>
      <c r="T264" t="s">
        <v>10879</v>
      </c>
    </row>
    <row r="265" spans="1:20" x14ac:dyDescent="0.25">
      <c r="A265" t="s">
        <v>46</v>
      </c>
      <c r="B265" t="s">
        <v>56</v>
      </c>
      <c r="C265">
        <v>67</v>
      </c>
      <c r="D265">
        <v>1</v>
      </c>
      <c r="E265" t="s">
        <v>10875</v>
      </c>
      <c r="F265">
        <v>130.66999999999999</v>
      </c>
      <c r="G265">
        <v>7</v>
      </c>
      <c r="H265" t="s">
        <v>684</v>
      </c>
      <c r="I265" t="s">
        <v>10876</v>
      </c>
      <c r="J265" t="s">
        <v>10877</v>
      </c>
      <c r="K265" t="s">
        <v>613</v>
      </c>
      <c r="L265" t="s">
        <v>10878</v>
      </c>
      <c r="M265" t="s">
        <v>10879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10880</v>
      </c>
      <c r="T265" t="s">
        <v>10879</v>
      </c>
    </row>
    <row r="266" spans="1:20" x14ac:dyDescent="0.25">
      <c r="A266" t="s">
        <v>46</v>
      </c>
      <c r="B266" t="s">
        <v>56</v>
      </c>
      <c r="C266">
        <v>69.900000000000006</v>
      </c>
      <c r="D266">
        <v>10</v>
      </c>
      <c r="E266" t="s">
        <v>10881</v>
      </c>
      <c r="F266">
        <v>830</v>
      </c>
      <c r="G266">
        <v>35</v>
      </c>
      <c r="H266" t="s">
        <v>22</v>
      </c>
      <c r="I266" t="s">
        <v>10882</v>
      </c>
      <c r="J266" t="s">
        <v>10883</v>
      </c>
      <c r="K266" t="s">
        <v>1357</v>
      </c>
      <c r="L266" t="s">
        <v>1280</v>
      </c>
      <c r="M266" t="s">
        <v>10884</v>
      </c>
      <c r="N266" t="s">
        <v>23</v>
      </c>
      <c r="O266" t="s">
        <v>63</v>
      </c>
      <c r="P266" t="s">
        <v>54</v>
      </c>
      <c r="Q266" t="s">
        <v>55</v>
      </c>
      <c r="R266" t="s">
        <v>24</v>
      </c>
      <c r="S266" t="s">
        <v>10885</v>
      </c>
      <c r="T266" t="s">
        <v>10884</v>
      </c>
    </row>
    <row r="267" spans="1:20" x14ac:dyDescent="0.25">
      <c r="A267" t="s">
        <v>3691</v>
      </c>
      <c r="B267" t="s">
        <v>3798</v>
      </c>
      <c r="C267">
        <v>85</v>
      </c>
      <c r="D267">
        <v>1</v>
      </c>
      <c r="E267" t="s">
        <v>10886</v>
      </c>
      <c r="F267">
        <v>85</v>
      </c>
      <c r="G267">
        <v>0</v>
      </c>
      <c r="H267" t="s">
        <v>47</v>
      </c>
      <c r="I267" t="s">
        <v>10270</v>
      </c>
      <c r="J267" t="s">
        <v>10271</v>
      </c>
      <c r="K267" t="s">
        <v>10272</v>
      </c>
      <c r="L267" t="s">
        <v>10273</v>
      </c>
      <c r="M267" t="s">
        <v>10887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10888</v>
      </c>
      <c r="T267" t="s">
        <v>10889</v>
      </c>
    </row>
    <row r="268" spans="1:20" x14ac:dyDescent="0.25">
      <c r="A268" t="s">
        <v>46</v>
      </c>
      <c r="B268" t="s">
        <v>56</v>
      </c>
      <c r="C268">
        <v>66.333333333333329</v>
      </c>
      <c r="D268">
        <v>3</v>
      </c>
      <c r="E268" t="s">
        <v>10890</v>
      </c>
      <c r="F268">
        <v>1379.08</v>
      </c>
      <c r="G268">
        <v>7</v>
      </c>
      <c r="H268" t="s">
        <v>684</v>
      </c>
      <c r="I268" t="s">
        <v>10891</v>
      </c>
      <c r="J268" t="s">
        <v>10892</v>
      </c>
      <c r="K268" t="s">
        <v>1646</v>
      </c>
      <c r="L268" t="s">
        <v>10893</v>
      </c>
      <c r="M268" t="s">
        <v>10894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10895</v>
      </c>
      <c r="T268" t="s">
        <v>10894</v>
      </c>
    </row>
    <row r="269" spans="1:20" x14ac:dyDescent="0.25">
      <c r="A269" t="s">
        <v>46</v>
      </c>
      <c r="B269" t="s">
        <v>56</v>
      </c>
      <c r="C269">
        <v>66.333333333333329</v>
      </c>
      <c r="D269">
        <v>3</v>
      </c>
      <c r="E269" t="s">
        <v>10890</v>
      </c>
      <c r="F269">
        <v>1379.08</v>
      </c>
      <c r="G269">
        <v>7</v>
      </c>
      <c r="H269" t="s">
        <v>684</v>
      </c>
      <c r="I269" t="s">
        <v>10891</v>
      </c>
      <c r="J269" t="s">
        <v>10892</v>
      </c>
      <c r="K269" t="s">
        <v>1646</v>
      </c>
      <c r="L269" t="s">
        <v>10893</v>
      </c>
      <c r="M269" t="s">
        <v>10894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10895</v>
      </c>
      <c r="T269" t="s">
        <v>10894</v>
      </c>
    </row>
    <row r="270" spans="1:20" x14ac:dyDescent="0.25">
      <c r="A270" t="s">
        <v>46</v>
      </c>
      <c r="B270" t="s">
        <v>56</v>
      </c>
      <c r="C270">
        <v>66.333333333333329</v>
      </c>
      <c r="D270">
        <v>3</v>
      </c>
      <c r="E270" t="s">
        <v>10890</v>
      </c>
      <c r="F270">
        <v>1379.08</v>
      </c>
      <c r="G270">
        <v>7</v>
      </c>
      <c r="H270" t="s">
        <v>684</v>
      </c>
      <c r="I270" t="s">
        <v>10891</v>
      </c>
      <c r="J270" t="s">
        <v>10892</v>
      </c>
      <c r="K270" t="s">
        <v>1646</v>
      </c>
      <c r="L270" t="s">
        <v>10893</v>
      </c>
      <c r="M270" t="s">
        <v>10894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10895</v>
      </c>
      <c r="T270" t="s">
        <v>10894</v>
      </c>
    </row>
    <row r="271" spans="1:20" x14ac:dyDescent="0.25">
      <c r="A271" t="s">
        <v>46</v>
      </c>
      <c r="B271" t="s">
        <v>56</v>
      </c>
      <c r="C271">
        <v>66.333333333333329</v>
      </c>
      <c r="D271">
        <v>3</v>
      </c>
      <c r="E271" t="s">
        <v>10890</v>
      </c>
      <c r="F271">
        <v>1379.08</v>
      </c>
      <c r="G271">
        <v>7</v>
      </c>
      <c r="H271" t="s">
        <v>684</v>
      </c>
      <c r="I271" t="s">
        <v>10891</v>
      </c>
      <c r="J271" t="s">
        <v>10892</v>
      </c>
      <c r="K271" t="s">
        <v>1646</v>
      </c>
      <c r="L271" t="s">
        <v>10893</v>
      </c>
      <c r="M271" t="s">
        <v>10894</v>
      </c>
      <c r="N271" t="s">
        <v>23</v>
      </c>
      <c r="O271" t="s">
        <v>48</v>
      </c>
      <c r="P271" t="s">
        <v>49</v>
      </c>
      <c r="Q271" t="s">
        <v>50</v>
      </c>
      <c r="R271" t="s">
        <v>24</v>
      </c>
      <c r="S271" t="s">
        <v>10895</v>
      </c>
      <c r="T271" t="s">
        <v>10894</v>
      </c>
    </row>
    <row r="272" spans="1:20" x14ac:dyDescent="0.25">
      <c r="A272" t="s">
        <v>46</v>
      </c>
      <c r="B272" t="s">
        <v>56</v>
      </c>
      <c r="C272">
        <v>66.333333333333329</v>
      </c>
      <c r="D272">
        <v>3</v>
      </c>
      <c r="E272" t="s">
        <v>10890</v>
      </c>
      <c r="F272">
        <v>1379.08</v>
      </c>
      <c r="G272">
        <v>7</v>
      </c>
      <c r="H272" t="s">
        <v>684</v>
      </c>
      <c r="I272" t="s">
        <v>10891</v>
      </c>
      <c r="J272" t="s">
        <v>10892</v>
      </c>
      <c r="K272" t="s">
        <v>1646</v>
      </c>
      <c r="L272" t="s">
        <v>10893</v>
      </c>
      <c r="M272" t="s">
        <v>10894</v>
      </c>
      <c r="N272" t="s">
        <v>23</v>
      </c>
      <c r="O272" t="s">
        <v>48</v>
      </c>
      <c r="P272" t="s">
        <v>49</v>
      </c>
      <c r="Q272" t="s">
        <v>50</v>
      </c>
      <c r="R272" t="s">
        <v>24</v>
      </c>
      <c r="S272" t="s">
        <v>10895</v>
      </c>
      <c r="T272" t="s">
        <v>10894</v>
      </c>
    </row>
    <row r="273" spans="1:20" x14ac:dyDescent="0.25">
      <c r="A273" t="s">
        <v>46</v>
      </c>
      <c r="B273" t="s">
        <v>56</v>
      </c>
      <c r="C273">
        <v>66.333333333333329</v>
      </c>
      <c r="D273">
        <v>3</v>
      </c>
      <c r="E273" t="s">
        <v>10890</v>
      </c>
      <c r="F273">
        <v>1379.08</v>
      </c>
      <c r="G273">
        <v>7</v>
      </c>
      <c r="H273" t="s">
        <v>684</v>
      </c>
      <c r="I273" t="s">
        <v>10891</v>
      </c>
      <c r="J273" t="s">
        <v>10892</v>
      </c>
      <c r="K273" t="s">
        <v>1646</v>
      </c>
      <c r="L273" t="s">
        <v>10893</v>
      </c>
      <c r="M273" t="s">
        <v>10894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10895</v>
      </c>
      <c r="T273" t="s">
        <v>10894</v>
      </c>
    </row>
    <row r="274" spans="1:20" x14ac:dyDescent="0.25">
      <c r="A274" t="s">
        <v>46</v>
      </c>
      <c r="B274" t="s">
        <v>56</v>
      </c>
      <c r="C274">
        <v>66.333333333333329</v>
      </c>
      <c r="D274">
        <v>3</v>
      </c>
      <c r="E274" t="s">
        <v>10890</v>
      </c>
      <c r="F274">
        <v>1379.08</v>
      </c>
      <c r="G274">
        <v>7</v>
      </c>
      <c r="H274" t="s">
        <v>684</v>
      </c>
      <c r="I274" t="s">
        <v>10891</v>
      </c>
      <c r="J274" t="s">
        <v>10892</v>
      </c>
      <c r="K274" t="s">
        <v>1646</v>
      </c>
      <c r="L274" t="s">
        <v>10893</v>
      </c>
      <c r="M274" t="s">
        <v>10894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10895</v>
      </c>
      <c r="T274" t="s">
        <v>10894</v>
      </c>
    </row>
    <row r="275" spans="1:20" x14ac:dyDescent="0.25">
      <c r="A275" t="s">
        <v>46</v>
      </c>
      <c r="B275" t="s">
        <v>56</v>
      </c>
      <c r="C275">
        <v>66.333333333333329</v>
      </c>
      <c r="D275">
        <v>3</v>
      </c>
      <c r="E275" t="s">
        <v>10890</v>
      </c>
      <c r="F275">
        <v>1379.08</v>
      </c>
      <c r="G275">
        <v>7</v>
      </c>
      <c r="H275" t="s">
        <v>684</v>
      </c>
      <c r="I275" t="s">
        <v>10891</v>
      </c>
      <c r="J275" t="s">
        <v>10892</v>
      </c>
      <c r="K275" t="s">
        <v>1646</v>
      </c>
      <c r="L275" t="s">
        <v>10893</v>
      </c>
      <c r="M275" t="s">
        <v>10894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10895</v>
      </c>
      <c r="T275" t="s">
        <v>10894</v>
      </c>
    </row>
    <row r="276" spans="1:20" x14ac:dyDescent="0.25">
      <c r="A276" t="s">
        <v>46</v>
      </c>
      <c r="B276" t="s">
        <v>56</v>
      </c>
      <c r="C276">
        <v>66.333333333333329</v>
      </c>
      <c r="D276">
        <v>3</v>
      </c>
      <c r="E276" t="s">
        <v>10890</v>
      </c>
      <c r="F276">
        <v>1379.08</v>
      </c>
      <c r="G276">
        <v>7</v>
      </c>
      <c r="H276" t="s">
        <v>684</v>
      </c>
      <c r="I276" t="s">
        <v>10891</v>
      </c>
      <c r="J276" t="s">
        <v>10892</v>
      </c>
      <c r="K276" t="s">
        <v>1646</v>
      </c>
      <c r="L276" t="s">
        <v>10893</v>
      </c>
      <c r="M276" t="s">
        <v>10894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10895</v>
      </c>
      <c r="T276" t="s">
        <v>10894</v>
      </c>
    </row>
    <row r="277" spans="1:20" x14ac:dyDescent="0.25">
      <c r="A277" t="s">
        <v>139</v>
      </c>
      <c r="B277" t="s">
        <v>112</v>
      </c>
      <c r="C277">
        <v>66</v>
      </c>
      <c r="D277">
        <v>1</v>
      </c>
      <c r="E277" t="s">
        <v>10896</v>
      </c>
      <c r="F277">
        <v>131.27000000000001</v>
      </c>
      <c r="G277">
        <v>7</v>
      </c>
      <c r="H277" t="s">
        <v>684</v>
      </c>
      <c r="I277" t="s">
        <v>10897</v>
      </c>
      <c r="J277" t="s">
        <v>10898</v>
      </c>
      <c r="K277" t="s">
        <v>1929</v>
      </c>
      <c r="L277" t="s">
        <v>10899</v>
      </c>
      <c r="M277" t="s">
        <v>10900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10901</v>
      </c>
      <c r="T277" t="s">
        <v>10900</v>
      </c>
    </row>
    <row r="278" spans="1:20" x14ac:dyDescent="0.25">
      <c r="A278" t="s">
        <v>110</v>
      </c>
      <c r="B278" t="s">
        <v>1205</v>
      </c>
      <c r="C278">
        <v>66</v>
      </c>
      <c r="D278">
        <v>1</v>
      </c>
      <c r="E278" t="s">
        <v>10896</v>
      </c>
      <c r="F278">
        <v>131.27000000000001</v>
      </c>
      <c r="G278">
        <v>7</v>
      </c>
      <c r="H278" t="s">
        <v>684</v>
      </c>
      <c r="I278" t="s">
        <v>10897</v>
      </c>
      <c r="J278" t="s">
        <v>10898</v>
      </c>
      <c r="K278" t="s">
        <v>1929</v>
      </c>
      <c r="L278" t="s">
        <v>10899</v>
      </c>
      <c r="M278" t="s">
        <v>10900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10901</v>
      </c>
      <c r="T278" t="s">
        <v>10900</v>
      </c>
    </row>
    <row r="279" spans="1:20" x14ac:dyDescent="0.25">
      <c r="A279" t="s">
        <v>46</v>
      </c>
      <c r="B279" t="s">
        <v>56</v>
      </c>
      <c r="C279">
        <v>67</v>
      </c>
      <c r="D279">
        <v>1</v>
      </c>
      <c r="E279" t="s">
        <v>10896</v>
      </c>
      <c r="F279">
        <v>131.27000000000001</v>
      </c>
      <c r="G279">
        <v>7</v>
      </c>
      <c r="H279" t="s">
        <v>684</v>
      </c>
      <c r="I279" t="s">
        <v>10897</v>
      </c>
      <c r="J279" t="s">
        <v>10898</v>
      </c>
      <c r="K279" t="s">
        <v>1929</v>
      </c>
      <c r="L279" t="s">
        <v>10899</v>
      </c>
      <c r="M279" t="s">
        <v>10900</v>
      </c>
      <c r="N279" t="s">
        <v>23</v>
      </c>
      <c r="O279" t="s">
        <v>48</v>
      </c>
      <c r="P279" t="s">
        <v>49</v>
      </c>
      <c r="Q279" t="s">
        <v>50</v>
      </c>
      <c r="R279" t="s">
        <v>24</v>
      </c>
      <c r="S279" t="s">
        <v>10901</v>
      </c>
      <c r="T279" t="s">
        <v>10900</v>
      </c>
    </row>
    <row r="280" spans="1:20" x14ac:dyDescent="0.25">
      <c r="A280" t="s">
        <v>142</v>
      </c>
      <c r="B280" t="s">
        <v>143</v>
      </c>
      <c r="C280">
        <v>15</v>
      </c>
      <c r="D280">
        <v>2</v>
      </c>
      <c r="E280" t="s">
        <v>10902</v>
      </c>
      <c r="F280">
        <v>154</v>
      </c>
      <c r="G280">
        <v>124</v>
      </c>
      <c r="H280" t="s">
        <v>22</v>
      </c>
      <c r="I280" t="s">
        <v>5772</v>
      </c>
      <c r="J280" t="s">
        <v>5773</v>
      </c>
      <c r="K280" t="s">
        <v>1646</v>
      </c>
      <c r="L280" t="s">
        <v>357</v>
      </c>
      <c r="M280" t="s">
        <v>10903</v>
      </c>
      <c r="N280" t="s">
        <v>23</v>
      </c>
      <c r="O280" t="s">
        <v>63</v>
      </c>
      <c r="P280" t="s">
        <v>54</v>
      </c>
      <c r="Q280" t="s">
        <v>55</v>
      </c>
      <c r="R280" t="s">
        <v>24</v>
      </c>
      <c r="S280" t="s">
        <v>10904</v>
      </c>
      <c r="T280" t="s">
        <v>10903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177"/>
  <sheetViews>
    <sheetView zoomScale="70" zoomScaleNormal="70" workbookViewId="0">
      <pane xSplit="2" ySplit="1" topLeftCell="V23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X44" sqref="X44:X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44</v>
      </c>
      <c r="B2" t="s">
        <v>45</v>
      </c>
      <c r="C2">
        <v>66.666666666666671</v>
      </c>
      <c r="D2">
        <v>3</v>
      </c>
      <c r="E2" t="s">
        <v>10905</v>
      </c>
      <c r="F2">
        <v>241</v>
      </c>
      <c r="G2">
        <v>45</v>
      </c>
      <c r="H2" t="s">
        <v>47</v>
      </c>
      <c r="I2" t="s">
        <v>10906</v>
      </c>
      <c r="J2" t="s">
        <v>10907</v>
      </c>
      <c r="K2" t="s">
        <v>562</v>
      </c>
      <c r="L2" t="s">
        <v>477</v>
      </c>
      <c r="M2" t="s">
        <v>23</v>
      </c>
      <c r="N2" t="s">
        <v>23</v>
      </c>
      <c r="O2" t="s">
        <v>24</v>
      </c>
      <c r="P2" t="s">
        <v>54</v>
      </c>
      <c r="Q2" t="s">
        <v>23</v>
      </c>
      <c r="R2" t="s">
        <v>24</v>
      </c>
      <c r="S2" t="s">
        <v>23</v>
      </c>
      <c r="T2" t="s">
        <v>10908</v>
      </c>
      <c r="U2" s="52" t="s">
        <v>3691</v>
      </c>
      <c r="V2">
        <v>57</v>
      </c>
    </row>
    <row r="3" spans="1:22" x14ac:dyDescent="0.25">
      <c r="A3" t="s">
        <v>44</v>
      </c>
      <c r="B3" t="s">
        <v>45</v>
      </c>
      <c r="C3">
        <v>55</v>
      </c>
      <c r="D3">
        <v>1</v>
      </c>
      <c r="E3" t="s">
        <v>10905</v>
      </c>
      <c r="F3">
        <v>241</v>
      </c>
      <c r="G3">
        <v>45</v>
      </c>
      <c r="H3" t="s">
        <v>47</v>
      </c>
      <c r="I3" t="s">
        <v>10906</v>
      </c>
      <c r="J3" t="s">
        <v>10907</v>
      </c>
      <c r="K3" t="s">
        <v>562</v>
      </c>
      <c r="L3" t="s">
        <v>477</v>
      </c>
      <c r="M3" t="s">
        <v>23</v>
      </c>
      <c r="N3" t="s">
        <v>23</v>
      </c>
      <c r="O3" t="s">
        <v>24</v>
      </c>
      <c r="P3" t="s">
        <v>54</v>
      </c>
      <c r="Q3" t="s">
        <v>23</v>
      </c>
      <c r="R3" t="s">
        <v>24</v>
      </c>
      <c r="S3" t="s">
        <v>23</v>
      </c>
      <c r="T3" t="s">
        <v>10908</v>
      </c>
      <c r="U3" s="53" t="s">
        <v>3692</v>
      </c>
      <c r="V3">
        <v>57</v>
      </c>
    </row>
    <row r="4" spans="1:22" x14ac:dyDescent="0.25">
      <c r="A4" t="s">
        <v>139</v>
      </c>
      <c r="B4" t="s">
        <v>112</v>
      </c>
      <c r="C4">
        <v>66</v>
      </c>
      <c r="D4">
        <v>1</v>
      </c>
      <c r="E4" t="s">
        <v>10909</v>
      </c>
      <c r="F4">
        <v>139.55000000000001</v>
      </c>
      <c r="G4">
        <v>7</v>
      </c>
      <c r="H4" t="s">
        <v>684</v>
      </c>
      <c r="I4" t="s">
        <v>5909</v>
      </c>
      <c r="J4" t="s">
        <v>5910</v>
      </c>
      <c r="K4" t="s">
        <v>2684</v>
      </c>
      <c r="L4" t="s">
        <v>5911</v>
      </c>
      <c r="M4" t="s">
        <v>10910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10910</v>
      </c>
      <c r="U4" s="52" t="s">
        <v>186</v>
      </c>
      <c r="V4">
        <v>19</v>
      </c>
    </row>
    <row r="5" spans="1:22" x14ac:dyDescent="0.25">
      <c r="A5" t="s">
        <v>110</v>
      </c>
      <c r="B5" t="s">
        <v>1205</v>
      </c>
      <c r="C5">
        <v>66</v>
      </c>
      <c r="D5">
        <v>1</v>
      </c>
      <c r="E5" t="s">
        <v>10909</v>
      </c>
      <c r="F5">
        <v>139.55000000000001</v>
      </c>
      <c r="G5">
        <v>7</v>
      </c>
      <c r="H5" t="s">
        <v>684</v>
      </c>
      <c r="I5" t="s">
        <v>5909</v>
      </c>
      <c r="J5" t="s">
        <v>5910</v>
      </c>
      <c r="K5" t="s">
        <v>2684</v>
      </c>
      <c r="L5" t="s">
        <v>5911</v>
      </c>
      <c r="M5" t="s">
        <v>10910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10910</v>
      </c>
      <c r="U5" s="53" t="s">
        <v>187</v>
      </c>
      <c r="V5">
        <v>19</v>
      </c>
    </row>
    <row r="6" spans="1:22" x14ac:dyDescent="0.25">
      <c r="A6" t="s">
        <v>46</v>
      </c>
      <c r="B6" t="s">
        <v>56</v>
      </c>
      <c r="C6">
        <v>67</v>
      </c>
      <c r="D6">
        <v>1</v>
      </c>
      <c r="E6" t="s">
        <v>10909</v>
      </c>
      <c r="F6">
        <v>139.55000000000001</v>
      </c>
      <c r="G6">
        <v>7</v>
      </c>
      <c r="H6" t="s">
        <v>684</v>
      </c>
      <c r="I6" t="s">
        <v>5909</v>
      </c>
      <c r="J6" t="s">
        <v>5910</v>
      </c>
      <c r="K6" t="s">
        <v>2684</v>
      </c>
      <c r="L6" t="s">
        <v>5911</v>
      </c>
      <c r="M6" t="s">
        <v>10910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10910</v>
      </c>
      <c r="U6" s="52" t="s">
        <v>44</v>
      </c>
      <c r="V6">
        <v>10</v>
      </c>
    </row>
    <row r="7" spans="1:22" x14ac:dyDescent="0.25">
      <c r="A7" t="s">
        <v>139</v>
      </c>
      <c r="B7" t="s">
        <v>112</v>
      </c>
      <c r="C7">
        <v>66</v>
      </c>
      <c r="D7">
        <v>1</v>
      </c>
      <c r="E7" t="s">
        <v>10911</v>
      </c>
      <c r="F7">
        <v>157.88999999999999</v>
      </c>
      <c r="G7">
        <v>0</v>
      </c>
      <c r="H7" t="s">
        <v>684</v>
      </c>
      <c r="I7" t="s">
        <v>10912</v>
      </c>
      <c r="J7" t="s">
        <v>10913</v>
      </c>
      <c r="K7" t="s">
        <v>10914</v>
      </c>
      <c r="L7" t="s">
        <v>10915</v>
      </c>
      <c r="M7" t="s">
        <v>10916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10917</v>
      </c>
      <c r="U7" s="53" t="s">
        <v>9609</v>
      </c>
      <c r="V7">
        <v>3</v>
      </c>
    </row>
    <row r="8" spans="1:22" x14ac:dyDescent="0.25">
      <c r="A8" t="s">
        <v>110</v>
      </c>
      <c r="B8" t="s">
        <v>1205</v>
      </c>
      <c r="C8">
        <v>66</v>
      </c>
      <c r="D8">
        <v>1</v>
      </c>
      <c r="E8" t="s">
        <v>10911</v>
      </c>
      <c r="F8">
        <v>157.88999999999999</v>
      </c>
      <c r="G8">
        <v>0</v>
      </c>
      <c r="H8" t="s">
        <v>684</v>
      </c>
      <c r="I8" t="s">
        <v>10912</v>
      </c>
      <c r="J8" t="s">
        <v>10913</v>
      </c>
      <c r="K8" t="s">
        <v>10914</v>
      </c>
      <c r="L8" t="s">
        <v>10915</v>
      </c>
      <c r="M8" t="s">
        <v>10916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10917</v>
      </c>
      <c r="U8" s="53" t="s">
        <v>45</v>
      </c>
      <c r="V8">
        <v>7</v>
      </c>
    </row>
    <row r="9" spans="1:22" x14ac:dyDescent="0.25">
      <c r="A9" t="s">
        <v>46</v>
      </c>
      <c r="B9" t="s">
        <v>56</v>
      </c>
      <c r="C9">
        <v>67</v>
      </c>
      <c r="D9">
        <v>1</v>
      </c>
      <c r="E9" t="s">
        <v>10911</v>
      </c>
      <c r="F9">
        <v>157.88999999999999</v>
      </c>
      <c r="G9">
        <v>0</v>
      </c>
      <c r="H9" t="s">
        <v>684</v>
      </c>
      <c r="I9" t="s">
        <v>10912</v>
      </c>
      <c r="J9" t="s">
        <v>10913</v>
      </c>
      <c r="K9" t="s">
        <v>10914</v>
      </c>
      <c r="L9" t="s">
        <v>10915</v>
      </c>
      <c r="M9" t="s">
        <v>10916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10917</v>
      </c>
      <c r="U9" s="52" t="s">
        <v>137</v>
      </c>
      <c r="V9">
        <v>100</v>
      </c>
    </row>
    <row r="10" spans="1:22" x14ac:dyDescent="0.25">
      <c r="A10" t="s">
        <v>30</v>
      </c>
      <c r="B10" t="s">
        <v>31</v>
      </c>
      <c r="C10">
        <v>60</v>
      </c>
      <c r="D10">
        <v>3</v>
      </c>
      <c r="E10" t="s">
        <v>10918</v>
      </c>
      <c r="F10">
        <v>205</v>
      </c>
      <c r="G10">
        <v>0</v>
      </c>
      <c r="H10" t="s">
        <v>22</v>
      </c>
      <c r="I10" t="s">
        <v>10919</v>
      </c>
      <c r="J10" t="s">
        <v>1314</v>
      </c>
      <c r="K10" t="s">
        <v>23</v>
      </c>
      <c r="L10" t="s">
        <v>24</v>
      </c>
      <c r="M10" t="s">
        <v>10920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10920</v>
      </c>
      <c r="U10" s="53" t="s">
        <v>138</v>
      </c>
      <c r="V10">
        <v>100</v>
      </c>
    </row>
    <row r="11" spans="1:22" x14ac:dyDescent="0.25">
      <c r="A11" t="s">
        <v>110</v>
      </c>
      <c r="B11" t="s">
        <v>146</v>
      </c>
      <c r="C11">
        <v>120</v>
      </c>
      <c r="D11">
        <v>1</v>
      </c>
      <c r="E11" t="s">
        <v>10918</v>
      </c>
      <c r="F11">
        <v>205</v>
      </c>
      <c r="G11">
        <v>0</v>
      </c>
      <c r="H11" t="s">
        <v>22</v>
      </c>
      <c r="I11" t="s">
        <v>10919</v>
      </c>
      <c r="J11" t="s">
        <v>1314</v>
      </c>
      <c r="K11" t="s">
        <v>23</v>
      </c>
      <c r="L11" t="s">
        <v>24</v>
      </c>
      <c r="M11" t="s">
        <v>10920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10920</v>
      </c>
      <c r="U11" s="52" t="s">
        <v>46</v>
      </c>
      <c r="V11">
        <v>127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10921</v>
      </c>
      <c r="F12">
        <v>227.01</v>
      </c>
      <c r="G12">
        <v>7</v>
      </c>
      <c r="H12" t="s">
        <v>47</v>
      </c>
      <c r="I12" t="s">
        <v>10922</v>
      </c>
      <c r="J12" t="s">
        <v>10923</v>
      </c>
      <c r="K12" t="s">
        <v>1835</v>
      </c>
      <c r="L12" t="s">
        <v>10924</v>
      </c>
      <c r="M12" t="s">
        <v>10920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10920</v>
      </c>
      <c r="U12" s="53" t="s">
        <v>56</v>
      </c>
      <c r="V12">
        <v>119</v>
      </c>
    </row>
    <row r="13" spans="1:22" x14ac:dyDescent="0.25">
      <c r="A13" t="s">
        <v>30</v>
      </c>
      <c r="B13" t="s">
        <v>1164</v>
      </c>
      <c r="C13">
        <v>35.01</v>
      </c>
      <c r="D13">
        <v>1</v>
      </c>
      <c r="E13" t="s">
        <v>10925</v>
      </c>
      <c r="F13">
        <v>112.05</v>
      </c>
      <c r="G13">
        <v>7</v>
      </c>
      <c r="H13" t="s">
        <v>47</v>
      </c>
      <c r="I13" t="s">
        <v>10926</v>
      </c>
      <c r="J13" t="s">
        <v>10927</v>
      </c>
      <c r="K13" t="s">
        <v>1301</v>
      </c>
      <c r="L13" t="s">
        <v>10928</v>
      </c>
      <c r="M13" t="s">
        <v>10929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10930</v>
      </c>
      <c r="U13" s="53" t="s">
        <v>8145</v>
      </c>
      <c r="V13">
        <v>8</v>
      </c>
    </row>
    <row r="14" spans="1:22" x14ac:dyDescent="0.25">
      <c r="A14" t="s">
        <v>30</v>
      </c>
      <c r="B14" t="s">
        <v>1164</v>
      </c>
      <c r="C14">
        <v>35.020000000000003</v>
      </c>
      <c r="D14">
        <v>2</v>
      </c>
      <c r="E14" t="s">
        <v>10925</v>
      </c>
      <c r="F14">
        <v>112.05</v>
      </c>
      <c r="G14">
        <v>7</v>
      </c>
      <c r="H14" t="s">
        <v>47</v>
      </c>
      <c r="I14" t="s">
        <v>10926</v>
      </c>
      <c r="J14" t="s">
        <v>10927</v>
      </c>
      <c r="K14" t="s">
        <v>1301</v>
      </c>
      <c r="L14" t="s">
        <v>10928</v>
      </c>
      <c r="M14" t="s">
        <v>10929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10930</v>
      </c>
      <c r="U14" s="52" t="s">
        <v>42</v>
      </c>
      <c r="V14">
        <v>3</v>
      </c>
    </row>
    <row r="15" spans="1:22" x14ac:dyDescent="0.25">
      <c r="A15" t="s">
        <v>46</v>
      </c>
      <c r="B15" t="s">
        <v>8145</v>
      </c>
      <c r="C15">
        <v>68.11</v>
      </c>
      <c r="D15">
        <v>1</v>
      </c>
      <c r="E15" t="s">
        <v>10931</v>
      </c>
      <c r="F15">
        <v>68.11</v>
      </c>
      <c r="G15">
        <v>0</v>
      </c>
      <c r="H15" t="s">
        <v>47</v>
      </c>
      <c r="I15" t="s">
        <v>10932</v>
      </c>
      <c r="J15" t="s">
        <v>10933</v>
      </c>
      <c r="K15" t="s">
        <v>10934</v>
      </c>
      <c r="L15" t="s">
        <v>10935</v>
      </c>
      <c r="M15" t="s">
        <v>10936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10936</v>
      </c>
      <c r="U15" s="53" t="s">
        <v>43</v>
      </c>
      <c r="V15">
        <v>3</v>
      </c>
    </row>
    <row r="16" spans="1:22" x14ac:dyDescent="0.25">
      <c r="A16" t="s">
        <v>46</v>
      </c>
      <c r="B16" t="s">
        <v>8145</v>
      </c>
      <c r="C16">
        <v>68.11</v>
      </c>
      <c r="D16">
        <v>1</v>
      </c>
      <c r="E16" t="s">
        <v>10937</v>
      </c>
      <c r="F16">
        <v>68.11</v>
      </c>
      <c r="G16">
        <v>0</v>
      </c>
      <c r="H16" t="s">
        <v>47</v>
      </c>
      <c r="I16" t="s">
        <v>10932</v>
      </c>
      <c r="J16" t="s">
        <v>10933</v>
      </c>
      <c r="K16" t="s">
        <v>10934</v>
      </c>
      <c r="L16" t="s">
        <v>10935</v>
      </c>
      <c r="M16" t="s">
        <v>10938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10938</v>
      </c>
      <c r="U16" s="52" t="s">
        <v>139</v>
      </c>
      <c r="V16">
        <v>17</v>
      </c>
    </row>
    <row r="17" spans="1:22" x14ac:dyDescent="0.25">
      <c r="A17" t="s">
        <v>46</v>
      </c>
      <c r="B17" t="s">
        <v>8145</v>
      </c>
      <c r="C17">
        <v>60.94</v>
      </c>
      <c r="D17">
        <v>1</v>
      </c>
      <c r="E17" t="s">
        <v>10939</v>
      </c>
      <c r="F17">
        <v>67.94</v>
      </c>
      <c r="G17">
        <v>7</v>
      </c>
      <c r="H17" t="s">
        <v>47</v>
      </c>
      <c r="I17" t="s">
        <v>10940</v>
      </c>
      <c r="J17" t="s">
        <v>10941</v>
      </c>
      <c r="K17" t="s">
        <v>1224</v>
      </c>
      <c r="L17" t="s">
        <v>10942</v>
      </c>
      <c r="M17" t="s">
        <v>10943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10944</v>
      </c>
      <c r="U17" s="53" t="s">
        <v>6844</v>
      </c>
      <c r="V17">
        <v>1</v>
      </c>
    </row>
    <row r="18" spans="1:22" x14ac:dyDescent="0.25">
      <c r="A18" t="s">
        <v>46</v>
      </c>
      <c r="B18" t="s">
        <v>8145</v>
      </c>
      <c r="C18">
        <v>68.11</v>
      </c>
      <c r="D18">
        <v>1</v>
      </c>
      <c r="E18" t="s">
        <v>10945</v>
      </c>
      <c r="F18">
        <v>68.11</v>
      </c>
      <c r="G18">
        <v>0</v>
      </c>
      <c r="H18" t="s">
        <v>47</v>
      </c>
      <c r="I18" t="s">
        <v>10932</v>
      </c>
      <c r="J18" t="s">
        <v>10933</v>
      </c>
      <c r="K18" t="s">
        <v>10934</v>
      </c>
      <c r="L18" t="s">
        <v>10935</v>
      </c>
      <c r="M18" t="s">
        <v>10946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10946</v>
      </c>
      <c r="U18" s="53" t="s">
        <v>4236</v>
      </c>
      <c r="V18">
        <v>6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10947</v>
      </c>
      <c r="F19">
        <v>220</v>
      </c>
      <c r="G19">
        <v>0</v>
      </c>
      <c r="H19" t="s">
        <v>1162</v>
      </c>
      <c r="I19" t="s">
        <v>10948</v>
      </c>
      <c r="J19" t="s">
        <v>64</v>
      </c>
      <c r="K19" t="s">
        <v>23</v>
      </c>
      <c r="L19" t="s">
        <v>24</v>
      </c>
      <c r="M19" t="s">
        <v>10949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10949</v>
      </c>
      <c r="U19" s="53" t="s">
        <v>112</v>
      </c>
      <c r="V19">
        <v>10</v>
      </c>
    </row>
    <row r="20" spans="1:22" x14ac:dyDescent="0.25">
      <c r="A20" t="s">
        <v>139</v>
      </c>
      <c r="B20" t="s">
        <v>112</v>
      </c>
      <c r="C20">
        <v>66</v>
      </c>
      <c r="D20">
        <v>1</v>
      </c>
      <c r="E20" t="s">
        <v>10950</v>
      </c>
      <c r="F20">
        <v>139.55000000000001</v>
      </c>
      <c r="G20">
        <v>7</v>
      </c>
      <c r="H20" t="s">
        <v>684</v>
      </c>
      <c r="I20" t="s">
        <v>10951</v>
      </c>
      <c r="J20" t="s">
        <v>10952</v>
      </c>
      <c r="K20" t="s">
        <v>10953</v>
      </c>
      <c r="L20" t="s">
        <v>10954</v>
      </c>
      <c r="M20" t="s">
        <v>10955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10956</v>
      </c>
      <c r="U20" s="52" t="s">
        <v>110</v>
      </c>
      <c r="V20">
        <v>14</v>
      </c>
    </row>
    <row r="21" spans="1:22" x14ac:dyDescent="0.25">
      <c r="A21" t="s">
        <v>110</v>
      </c>
      <c r="B21" t="s">
        <v>1205</v>
      </c>
      <c r="C21">
        <v>66</v>
      </c>
      <c r="D21">
        <v>1</v>
      </c>
      <c r="E21" t="s">
        <v>10950</v>
      </c>
      <c r="F21">
        <v>139.55000000000001</v>
      </c>
      <c r="G21">
        <v>7</v>
      </c>
      <c r="H21" t="s">
        <v>684</v>
      </c>
      <c r="I21" t="s">
        <v>10951</v>
      </c>
      <c r="J21" t="s">
        <v>10952</v>
      </c>
      <c r="K21" t="s">
        <v>10953</v>
      </c>
      <c r="L21" t="s">
        <v>10954</v>
      </c>
      <c r="M21" t="s">
        <v>10955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10956</v>
      </c>
      <c r="U21" s="53" t="s">
        <v>146</v>
      </c>
      <c r="V21">
        <v>1</v>
      </c>
    </row>
    <row r="22" spans="1:22" x14ac:dyDescent="0.25">
      <c r="A22" t="s">
        <v>46</v>
      </c>
      <c r="B22" t="s">
        <v>56</v>
      </c>
      <c r="C22">
        <v>67</v>
      </c>
      <c r="D22">
        <v>1</v>
      </c>
      <c r="E22" t="s">
        <v>10950</v>
      </c>
      <c r="F22">
        <v>139.55000000000001</v>
      </c>
      <c r="G22">
        <v>7</v>
      </c>
      <c r="H22" t="s">
        <v>684</v>
      </c>
      <c r="I22" t="s">
        <v>10951</v>
      </c>
      <c r="J22" t="s">
        <v>10952</v>
      </c>
      <c r="K22" t="s">
        <v>10953</v>
      </c>
      <c r="L22" t="s">
        <v>10954</v>
      </c>
      <c r="M22" t="s">
        <v>10955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10955</v>
      </c>
      <c r="U22" s="53" t="s">
        <v>1205</v>
      </c>
      <c r="V22">
        <v>11</v>
      </c>
    </row>
    <row r="23" spans="1:22" x14ac:dyDescent="0.25">
      <c r="A23" t="s">
        <v>139</v>
      </c>
      <c r="B23" t="s">
        <v>6844</v>
      </c>
      <c r="C23">
        <v>120</v>
      </c>
      <c r="D23">
        <v>1</v>
      </c>
      <c r="E23" t="s">
        <v>10957</v>
      </c>
      <c r="F23">
        <v>125</v>
      </c>
      <c r="G23">
        <v>45</v>
      </c>
      <c r="H23" t="s">
        <v>1162</v>
      </c>
      <c r="I23" t="s">
        <v>10958</v>
      </c>
      <c r="J23" t="s">
        <v>336</v>
      </c>
      <c r="K23" t="s">
        <v>23</v>
      </c>
      <c r="L23" t="s">
        <v>24</v>
      </c>
      <c r="M23" t="s">
        <v>10959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10960</v>
      </c>
      <c r="U23" s="53" t="s">
        <v>3831</v>
      </c>
      <c r="V23">
        <v>2</v>
      </c>
    </row>
    <row r="24" spans="1:22" x14ac:dyDescent="0.25">
      <c r="A24" t="s">
        <v>46</v>
      </c>
      <c r="B24" t="s">
        <v>56</v>
      </c>
      <c r="C24">
        <v>66.333333333333329</v>
      </c>
      <c r="D24">
        <v>3</v>
      </c>
      <c r="E24" t="s">
        <v>10961</v>
      </c>
      <c r="F24">
        <v>220</v>
      </c>
      <c r="G24">
        <v>0</v>
      </c>
      <c r="H24" t="s">
        <v>1162</v>
      </c>
      <c r="I24" t="s">
        <v>10962</v>
      </c>
      <c r="J24" t="s">
        <v>359</v>
      </c>
      <c r="K24" t="s">
        <v>23</v>
      </c>
      <c r="L24" t="s">
        <v>24</v>
      </c>
      <c r="M24" t="s">
        <v>10963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10963</v>
      </c>
      <c r="U24" s="52" t="s">
        <v>3771</v>
      </c>
      <c r="V24">
        <v>1</v>
      </c>
    </row>
    <row r="25" spans="1:22" x14ac:dyDescent="0.25">
      <c r="A25" t="s">
        <v>110</v>
      </c>
      <c r="B25" t="s">
        <v>3831</v>
      </c>
      <c r="C25">
        <v>76</v>
      </c>
      <c r="D25">
        <v>1</v>
      </c>
      <c r="E25" t="s">
        <v>10964</v>
      </c>
      <c r="F25">
        <v>76</v>
      </c>
      <c r="G25">
        <v>0</v>
      </c>
      <c r="H25" t="s">
        <v>47</v>
      </c>
      <c r="I25" t="s">
        <v>2980</v>
      </c>
      <c r="J25" t="s">
        <v>10965</v>
      </c>
      <c r="K25" t="s">
        <v>10966</v>
      </c>
      <c r="L25" t="s">
        <v>3944</v>
      </c>
      <c r="M25" t="s">
        <v>10967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10968</v>
      </c>
      <c r="U25" s="53" t="s">
        <v>3772</v>
      </c>
      <c r="V25">
        <v>1</v>
      </c>
    </row>
    <row r="26" spans="1:22" x14ac:dyDescent="0.25">
      <c r="A26" t="s">
        <v>46</v>
      </c>
      <c r="B26" t="s">
        <v>56</v>
      </c>
      <c r="C26">
        <v>60</v>
      </c>
      <c r="D26">
        <v>1</v>
      </c>
      <c r="E26" t="s">
        <v>10969</v>
      </c>
      <c r="F26">
        <v>169</v>
      </c>
      <c r="G26">
        <v>0</v>
      </c>
      <c r="H26" t="s">
        <v>1162</v>
      </c>
      <c r="I26" t="s">
        <v>10970</v>
      </c>
      <c r="J26" t="s">
        <v>1163</v>
      </c>
      <c r="K26" t="s">
        <v>23</v>
      </c>
      <c r="L26" t="s">
        <v>24</v>
      </c>
      <c r="M26" t="s">
        <v>10971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10971</v>
      </c>
      <c r="U26" s="52" t="s">
        <v>36</v>
      </c>
      <c r="V26">
        <v>1</v>
      </c>
    </row>
    <row r="27" spans="1:22" x14ac:dyDescent="0.25">
      <c r="A27" t="s">
        <v>3691</v>
      </c>
      <c r="B27" t="s">
        <v>3692</v>
      </c>
      <c r="C27">
        <v>60</v>
      </c>
      <c r="D27">
        <v>1</v>
      </c>
      <c r="E27" t="s">
        <v>10969</v>
      </c>
      <c r="F27">
        <v>169</v>
      </c>
      <c r="G27">
        <v>0</v>
      </c>
      <c r="H27" t="s">
        <v>1162</v>
      </c>
      <c r="I27" t="s">
        <v>10970</v>
      </c>
      <c r="J27" t="s">
        <v>1163</v>
      </c>
      <c r="K27" t="s">
        <v>23</v>
      </c>
      <c r="L27" t="s">
        <v>24</v>
      </c>
      <c r="M27" t="s">
        <v>10971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10971</v>
      </c>
      <c r="U27" s="53" t="s">
        <v>37</v>
      </c>
      <c r="V27">
        <v>1</v>
      </c>
    </row>
    <row r="28" spans="1:22" x14ac:dyDescent="0.25">
      <c r="A28" t="s">
        <v>30</v>
      </c>
      <c r="B28" t="s">
        <v>31</v>
      </c>
      <c r="C28">
        <v>65</v>
      </c>
      <c r="D28">
        <v>1</v>
      </c>
      <c r="E28" t="s">
        <v>10969</v>
      </c>
      <c r="F28">
        <v>169</v>
      </c>
      <c r="G28">
        <v>0</v>
      </c>
      <c r="H28" t="s">
        <v>1162</v>
      </c>
      <c r="I28" t="s">
        <v>10970</v>
      </c>
      <c r="J28" t="s">
        <v>1163</v>
      </c>
      <c r="K28" t="s">
        <v>23</v>
      </c>
      <c r="L28" t="s">
        <v>24</v>
      </c>
      <c r="M28" t="s">
        <v>10971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10971</v>
      </c>
      <c r="U28" s="52" t="s">
        <v>254</v>
      </c>
      <c r="V28">
        <v>7</v>
      </c>
    </row>
    <row r="29" spans="1:22" x14ac:dyDescent="0.25">
      <c r="A29" t="s">
        <v>5153</v>
      </c>
      <c r="B29" t="s">
        <v>5154</v>
      </c>
      <c r="C29">
        <v>0</v>
      </c>
      <c r="D29">
        <v>1</v>
      </c>
      <c r="E29" t="s">
        <v>10972</v>
      </c>
      <c r="F29">
        <v>106</v>
      </c>
      <c r="G29">
        <v>6</v>
      </c>
      <c r="H29" t="s">
        <v>1162</v>
      </c>
      <c r="I29" t="s">
        <v>10973</v>
      </c>
      <c r="J29" t="s">
        <v>312</v>
      </c>
      <c r="K29" t="s">
        <v>23</v>
      </c>
      <c r="L29" t="s">
        <v>24</v>
      </c>
      <c r="M29" t="s">
        <v>10974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10974</v>
      </c>
      <c r="U29" s="53" t="s">
        <v>255</v>
      </c>
      <c r="V29">
        <v>7</v>
      </c>
    </row>
    <row r="30" spans="1:22" x14ac:dyDescent="0.25">
      <c r="A30" t="s">
        <v>46</v>
      </c>
      <c r="B30" t="s">
        <v>56</v>
      </c>
      <c r="C30">
        <v>120</v>
      </c>
      <c r="D30">
        <v>1</v>
      </c>
      <c r="E30" t="s">
        <v>10972</v>
      </c>
      <c r="F30">
        <v>106</v>
      </c>
      <c r="G30">
        <v>6</v>
      </c>
      <c r="H30" t="s">
        <v>1162</v>
      </c>
      <c r="I30" t="s">
        <v>10973</v>
      </c>
      <c r="J30" t="s">
        <v>312</v>
      </c>
      <c r="K30" t="s">
        <v>23</v>
      </c>
      <c r="L30" t="s">
        <v>24</v>
      </c>
      <c r="M30" t="s">
        <v>10974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10974</v>
      </c>
      <c r="U30" s="52" t="s">
        <v>38</v>
      </c>
      <c r="V30">
        <v>1</v>
      </c>
    </row>
    <row r="31" spans="1:22" x14ac:dyDescent="0.25">
      <c r="A31" t="s">
        <v>46</v>
      </c>
      <c r="B31" t="s">
        <v>56</v>
      </c>
      <c r="C31">
        <v>60</v>
      </c>
      <c r="D31">
        <v>1</v>
      </c>
      <c r="E31" t="s">
        <v>10975</v>
      </c>
      <c r="F31">
        <v>126</v>
      </c>
      <c r="G31">
        <v>6</v>
      </c>
      <c r="H31" t="s">
        <v>1162</v>
      </c>
      <c r="I31" t="s">
        <v>10976</v>
      </c>
      <c r="J31" t="s">
        <v>303</v>
      </c>
      <c r="K31" t="s">
        <v>23</v>
      </c>
      <c r="L31" t="s">
        <v>24</v>
      </c>
      <c r="M31" t="s">
        <v>10977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10977</v>
      </c>
      <c r="U31" s="53" t="s">
        <v>39</v>
      </c>
      <c r="V31">
        <v>1</v>
      </c>
    </row>
    <row r="32" spans="1:22" x14ac:dyDescent="0.25">
      <c r="A32" t="s">
        <v>3691</v>
      </c>
      <c r="B32" t="s">
        <v>3692</v>
      </c>
      <c r="C32">
        <v>60</v>
      </c>
      <c r="D32">
        <v>1</v>
      </c>
      <c r="E32" t="s">
        <v>10975</v>
      </c>
      <c r="F32">
        <v>126</v>
      </c>
      <c r="G32">
        <v>6</v>
      </c>
      <c r="H32" t="s">
        <v>1162</v>
      </c>
      <c r="I32" t="s">
        <v>10976</v>
      </c>
      <c r="J32" t="s">
        <v>303</v>
      </c>
      <c r="K32" t="s">
        <v>23</v>
      </c>
      <c r="L32" t="s">
        <v>24</v>
      </c>
      <c r="M32" t="s">
        <v>10977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10977</v>
      </c>
      <c r="U32" s="52" t="s">
        <v>4323</v>
      </c>
      <c r="V32">
        <v>1</v>
      </c>
    </row>
    <row r="33" spans="1:22" x14ac:dyDescent="0.25">
      <c r="A33" t="s">
        <v>3691</v>
      </c>
      <c r="B33" t="s">
        <v>3692</v>
      </c>
      <c r="C33">
        <v>100</v>
      </c>
      <c r="D33">
        <v>1</v>
      </c>
      <c r="E33" t="s">
        <v>10978</v>
      </c>
      <c r="F33">
        <v>150</v>
      </c>
      <c r="G33">
        <v>30</v>
      </c>
      <c r="H33" t="s">
        <v>47</v>
      </c>
      <c r="I33" t="s">
        <v>4038</v>
      </c>
      <c r="J33" t="s">
        <v>6055</v>
      </c>
      <c r="K33" t="s">
        <v>4040</v>
      </c>
      <c r="L33" t="s">
        <v>4041</v>
      </c>
      <c r="M33" t="s">
        <v>10979</v>
      </c>
      <c r="N33" t="s">
        <v>1338</v>
      </c>
      <c r="O33" t="s">
        <v>1189</v>
      </c>
      <c r="P33" t="s">
        <v>1190</v>
      </c>
      <c r="Q33" t="s">
        <v>27</v>
      </c>
      <c r="R33" t="s">
        <v>24</v>
      </c>
      <c r="S33" t="s">
        <v>23</v>
      </c>
      <c r="T33" t="s">
        <v>10979</v>
      </c>
      <c r="U33" s="53" t="s">
        <v>4324</v>
      </c>
      <c r="V33">
        <v>1</v>
      </c>
    </row>
    <row r="34" spans="1:22" x14ac:dyDescent="0.25">
      <c r="A34" t="s">
        <v>46</v>
      </c>
      <c r="B34" t="s">
        <v>56</v>
      </c>
      <c r="C34">
        <v>100</v>
      </c>
      <c r="D34">
        <v>1</v>
      </c>
      <c r="E34" t="s">
        <v>10978</v>
      </c>
      <c r="F34">
        <v>150</v>
      </c>
      <c r="G34">
        <v>30</v>
      </c>
      <c r="H34" t="s">
        <v>47</v>
      </c>
      <c r="I34" t="s">
        <v>4038</v>
      </c>
      <c r="J34" t="s">
        <v>6055</v>
      </c>
      <c r="K34" t="s">
        <v>4040</v>
      </c>
      <c r="L34" t="s">
        <v>4041</v>
      </c>
      <c r="M34" t="s">
        <v>10979</v>
      </c>
      <c r="N34" t="s">
        <v>1338</v>
      </c>
      <c r="O34" t="s">
        <v>1189</v>
      </c>
      <c r="P34" t="s">
        <v>1190</v>
      </c>
      <c r="Q34" t="s">
        <v>27</v>
      </c>
      <c r="R34" t="s">
        <v>24</v>
      </c>
      <c r="S34" t="s">
        <v>23</v>
      </c>
      <c r="T34" t="s">
        <v>10979</v>
      </c>
      <c r="U34" s="52" t="s">
        <v>278</v>
      </c>
      <c r="V34">
        <v>2</v>
      </c>
    </row>
    <row r="35" spans="1:22" x14ac:dyDescent="0.25">
      <c r="A35" t="s">
        <v>254</v>
      </c>
      <c r="B35" t="s">
        <v>255</v>
      </c>
      <c r="C35">
        <v>100</v>
      </c>
      <c r="D35">
        <v>1</v>
      </c>
      <c r="E35" t="s">
        <v>10980</v>
      </c>
      <c r="F35">
        <v>140</v>
      </c>
      <c r="G35">
        <v>20</v>
      </c>
      <c r="H35" t="s">
        <v>47</v>
      </c>
      <c r="I35" t="s">
        <v>10981</v>
      </c>
      <c r="J35" t="s">
        <v>10982</v>
      </c>
      <c r="K35" t="s">
        <v>4284</v>
      </c>
      <c r="L35" t="s">
        <v>10983</v>
      </c>
      <c r="M35" t="s">
        <v>10984</v>
      </c>
      <c r="N35" t="s">
        <v>1338</v>
      </c>
      <c r="O35" t="s">
        <v>1222</v>
      </c>
      <c r="P35" t="s">
        <v>1190</v>
      </c>
      <c r="Q35" t="s">
        <v>1191</v>
      </c>
      <c r="R35" t="s">
        <v>24</v>
      </c>
      <c r="S35" t="s">
        <v>23</v>
      </c>
      <c r="T35" t="s">
        <v>10985</v>
      </c>
      <c r="U35" s="53" t="s">
        <v>284</v>
      </c>
      <c r="V35">
        <v>2</v>
      </c>
    </row>
    <row r="36" spans="1:22" x14ac:dyDescent="0.25">
      <c r="A36" t="s">
        <v>46</v>
      </c>
      <c r="B36" t="s">
        <v>56</v>
      </c>
      <c r="C36">
        <v>100</v>
      </c>
      <c r="D36">
        <v>1</v>
      </c>
      <c r="E36" t="s">
        <v>10980</v>
      </c>
      <c r="F36">
        <v>140</v>
      </c>
      <c r="G36">
        <v>20</v>
      </c>
      <c r="H36" t="s">
        <v>47</v>
      </c>
      <c r="I36" t="s">
        <v>10981</v>
      </c>
      <c r="J36" t="s">
        <v>10982</v>
      </c>
      <c r="K36" t="s">
        <v>4284</v>
      </c>
      <c r="L36" t="s">
        <v>10983</v>
      </c>
      <c r="M36" t="s">
        <v>10984</v>
      </c>
      <c r="N36" t="s">
        <v>1338</v>
      </c>
      <c r="O36" t="s">
        <v>1222</v>
      </c>
      <c r="P36" t="s">
        <v>1190</v>
      </c>
      <c r="Q36" t="s">
        <v>1191</v>
      </c>
      <c r="R36" t="s">
        <v>24</v>
      </c>
      <c r="S36" t="s">
        <v>23</v>
      </c>
      <c r="T36" t="s">
        <v>10985</v>
      </c>
      <c r="U36" s="52" t="s">
        <v>279</v>
      </c>
      <c r="V36">
        <v>6</v>
      </c>
    </row>
    <row r="37" spans="1:22" x14ac:dyDescent="0.25">
      <c r="A37" t="s">
        <v>278</v>
      </c>
      <c r="B37" t="s">
        <v>284</v>
      </c>
      <c r="C37">
        <v>139</v>
      </c>
      <c r="D37">
        <v>2</v>
      </c>
      <c r="E37" t="s">
        <v>10986</v>
      </c>
      <c r="F37">
        <v>428</v>
      </c>
      <c r="G37">
        <v>30</v>
      </c>
      <c r="H37" t="s">
        <v>47</v>
      </c>
      <c r="I37" t="s">
        <v>10987</v>
      </c>
      <c r="J37" t="s">
        <v>10988</v>
      </c>
      <c r="K37" t="s">
        <v>1224</v>
      </c>
      <c r="L37" t="s">
        <v>10989</v>
      </c>
      <c r="M37" t="s">
        <v>10990</v>
      </c>
      <c r="N37" t="s">
        <v>1338</v>
      </c>
      <c r="O37" t="s">
        <v>1189</v>
      </c>
      <c r="P37" t="s">
        <v>1190</v>
      </c>
      <c r="Q37" t="s">
        <v>27</v>
      </c>
      <c r="R37" t="s">
        <v>24</v>
      </c>
      <c r="S37" t="s">
        <v>23</v>
      </c>
      <c r="T37" t="s">
        <v>10990</v>
      </c>
      <c r="U37" s="53" t="s">
        <v>285</v>
      </c>
      <c r="V37">
        <v>6</v>
      </c>
    </row>
    <row r="38" spans="1:22" x14ac:dyDescent="0.25">
      <c r="A38" t="s">
        <v>280</v>
      </c>
      <c r="B38" t="s">
        <v>286</v>
      </c>
      <c r="C38">
        <v>139</v>
      </c>
      <c r="D38">
        <v>2</v>
      </c>
      <c r="E38" t="s">
        <v>10986</v>
      </c>
      <c r="F38">
        <v>428</v>
      </c>
      <c r="G38">
        <v>30</v>
      </c>
      <c r="H38" t="s">
        <v>47</v>
      </c>
      <c r="I38" t="s">
        <v>10987</v>
      </c>
      <c r="J38" t="s">
        <v>10988</v>
      </c>
      <c r="K38" t="s">
        <v>1224</v>
      </c>
      <c r="L38" t="s">
        <v>10989</v>
      </c>
      <c r="M38" t="s">
        <v>10990</v>
      </c>
      <c r="N38" t="s">
        <v>1338</v>
      </c>
      <c r="O38" t="s">
        <v>1189</v>
      </c>
      <c r="P38" t="s">
        <v>1190</v>
      </c>
      <c r="Q38" t="s">
        <v>27</v>
      </c>
      <c r="R38" t="s">
        <v>24</v>
      </c>
      <c r="S38" t="s">
        <v>23</v>
      </c>
      <c r="T38" t="s">
        <v>10990</v>
      </c>
      <c r="U38" s="52" t="s">
        <v>280</v>
      </c>
      <c r="V38">
        <v>4</v>
      </c>
    </row>
    <row r="39" spans="1:22" x14ac:dyDescent="0.25">
      <c r="A39" t="s">
        <v>46</v>
      </c>
      <c r="B39" t="s">
        <v>56</v>
      </c>
      <c r="C39">
        <v>60</v>
      </c>
      <c r="D39">
        <v>1</v>
      </c>
      <c r="E39" t="s">
        <v>10991</v>
      </c>
      <c r="F39">
        <v>126</v>
      </c>
      <c r="G39">
        <v>6</v>
      </c>
      <c r="H39" t="s">
        <v>1162</v>
      </c>
      <c r="I39" t="s">
        <v>10992</v>
      </c>
      <c r="J39" t="s">
        <v>1208</v>
      </c>
      <c r="K39" t="s">
        <v>23</v>
      </c>
      <c r="L39" t="s">
        <v>24</v>
      </c>
      <c r="M39" t="s">
        <v>10993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10994</v>
      </c>
      <c r="U39" s="53" t="s">
        <v>286</v>
      </c>
      <c r="V39">
        <v>4</v>
      </c>
    </row>
    <row r="40" spans="1:22" x14ac:dyDescent="0.25">
      <c r="A40" t="s">
        <v>3691</v>
      </c>
      <c r="B40" t="s">
        <v>3692</v>
      </c>
      <c r="C40">
        <v>60</v>
      </c>
      <c r="D40">
        <v>1</v>
      </c>
      <c r="E40" t="s">
        <v>10991</v>
      </c>
      <c r="F40">
        <v>126</v>
      </c>
      <c r="G40">
        <v>6</v>
      </c>
      <c r="H40" t="s">
        <v>1162</v>
      </c>
      <c r="I40" t="s">
        <v>10992</v>
      </c>
      <c r="J40" t="s">
        <v>1208</v>
      </c>
      <c r="K40" t="s">
        <v>23</v>
      </c>
      <c r="L40" t="s">
        <v>24</v>
      </c>
      <c r="M40" t="s">
        <v>10993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10994</v>
      </c>
      <c r="U40" s="52" t="s">
        <v>30</v>
      </c>
      <c r="V40">
        <v>25</v>
      </c>
    </row>
    <row r="41" spans="1:22" x14ac:dyDescent="0.25">
      <c r="A41" t="s">
        <v>46</v>
      </c>
      <c r="B41" t="s">
        <v>56</v>
      </c>
      <c r="C41">
        <v>60</v>
      </c>
      <c r="D41">
        <v>1</v>
      </c>
      <c r="E41" t="s">
        <v>10995</v>
      </c>
      <c r="F41">
        <v>125</v>
      </c>
      <c r="G41">
        <v>5</v>
      </c>
      <c r="H41" t="s">
        <v>1162</v>
      </c>
      <c r="I41" t="s">
        <v>10996</v>
      </c>
      <c r="J41" t="s">
        <v>308</v>
      </c>
      <c r="K41" t="s">
        <v>23</v>
      </c>
      <c r="L41" t="s">
        <v>24</v>
      </c>
      <c r="M41" t="s">
        <v>10997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10997</v>
      </c>
      <c r="U41" s="53" t="s">
        <v>31</v>
      </c>
      <c r="V41">
        <v>20</v>
      </c>
    </row>
    <row r="42" spans="1:22" x14ac:dyDescent="0.25">
      <c r="A42" t="s">
        <v>3691</v>
      </c>
      <c r="B42" t="s">
        <v>3692</v>
      </c>
      <c r="C42">
        <v>60</v>
      </c>
      <c r="D42">
        <v>1</v>
      </c>
      <c r="E42" t="s">
        <v>10995</v>
      </c>
      <c r="F42">
        <v>125</v>
      </c>
      <c r="G42">
        <v>5</v>
      </c>
      <c r="H42" t="s">
        <v>1162</v>
      </c>
      <c r="I42" t="s">
        <v>10996</v>
      </c>
      <c r="J42" t="s">
        <v>308</v>
      </c>
      <c r="K42" t="s">
        <v>23</v>
      </c>
      <c r="L42" t="s">
        <v>24</v>
      </c>
      <c r="M42" t="s">
        <v>10997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10997</v>
      </c>
      <c r="U42" s="53" t="s">
        <v>1164</v>
      </c>
      <c r="V42">
        <v>5</v>
      </c>
    </row>
    <row r="43" spans="1:22" x14ac:dyDescent="0.25">
      <c r="A43" t="s">
        <v>46</v>
      </c>
      <c r="B43" t="s">
        <v>56</v>
      </c>
      <c r="C43">
        <v>60</v>
      </c>
      <c r="D43">
        <v>1</v>
      </c>
      <c r="E43" t="s">
        <v>10998</v>
      </c>
      <c r="F43">
        <v>165</v>
      </c>
      <c r="G43">
        <v>45</v>
      </c>
      <c r="H43" t="s">
        <v>1162</v>
      </c>
      <c r="I43" t="s">
        <v>10999</v>
      </c>
      <c r="J43" t="s">
        <v>329</v>
      </c>
      <c r="K43" t="s">
        <v>23</v>
      </c>
      <c r="L43" t="s">
        <v>24</v>
      </c>
      <c r="M43" t="s">
        <v>11000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11000</v>
      </c>
      <c r="U43" s="52" t="s">
        <v>28</v>
      </c>
      <c r="V43">
        <v>5</v>
      </c>
    </row>
    <row r="44" spans="1:22" x14ac:dyDescent="0.25">
      <c r="A44" t="s">
        <v>3691</v>
      </c>
      <c r="B44" t="s">
        <v>3692</v>
      </c>
      <c r="C44">
        <v>60</v>
      </c>
      <c r="D44">
        <v>1</v>
      </c>
      <c r="E44" t="s">
        <v>10998</v>
      </c>
      <c r="F44">
        <v>165</v>
      </c>
      <c r="G44">
        <v>45</v>
      </c>
      <c r="H44" t="s">
        <v>1162</v>
      </c>
      <c r="I44" t="s">
        <v>10999</v>
      </c>
      <c r="J44" t="s">
        <v>329</v>
      </c>
      <c r="K44" t="s">
        <v>23</v>
      </c>
      <c r="L44" t="s">
        <v>24</v>
      </c>
      <c r="M44" t="s">
        <v>11000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11000</v>
      </c>
      <c r="U44" s="53" t="s">
        <v>29</v>
      </c>
      <c r="V44">
        <v>5</v>
      </c>
    </row>
    <row r="45" spans="1:22" x14ac:dyDescent="0.25">
      <c r="A45" t="s">
        <v>139</v>
      </c>
      <c r="B45" t="s">
        <v>112</v>
      </c>
      <c r="C45">
        <v>77.5</v>
      </c>
      <c r="D45">
        <v>2</v>
      </c>
      <c r="E45" t="s">
        <v>11001</v>
      </c>
      <c r="F45">
        <v>193</v>
      </c>
      <c r="G45">
        <v>38</v>
      </c>
      <c r="H45" t="s">
        <v>47</v>
      </c>
      <c r="I45" t="s">
        <v>5905</v>
      </c>
      <c r="J45" t="s">
        <v>11002</v>
      </c>
      <c r="K45" t="s">
        <v>2687</v>
      </c>
      <c r="L45" t="s">
        <v>1181</v>
      </c>
      <c r="M45" t="s">
        <v>11003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11004</v>
      </c>
      <c r="U45" s="52" t="s">
        <v>115</v>
      </c>
      <c r="V45">
        <v>67</v>
      </c>
    </row>
    <row r="46" spans="1:22" x14ac:dyDescent="0.25">
      <c r="A46" t="s">
        <v>3691</v>
      </c>
      <c r="B46" t="s">
        <v>3692</v>
      </c>
      <c r="C46">
        <v>120</v>
      </c>
      <c r="D46">
        <v>4</v>
      </c>
      <c r="E46" t="s">
        <v>11005</v>
      </c>
      <c r="F46">
        <v>220</v>
      </c>
      <c r="G46">
        <v>0</v>
      </c>
      <c r="H46" t="s">
        <v>1162</v>
      </c>
      <c r="I46" t="s">
        <v>11006</v>
      </c>
      <c r="J46" t="s">
        <v>87</v>
      </c>
      <c r="K46" t="s">
        <v>23</v>
      </c>
      <c r="L46" t="s">
        <v>24</v>
      </c>
      <c r="M46" t="s">
        <v>11007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11007</v>
      </c>
      <c r="U46" s="53" t="s">
        <v>116</v>
      </c>
      <c r="V46">
        <v>66</v>
      </c>
    </row>
    <row r="47" spans="1:22" x14ac:dyDescent="0.25">
      <c r="A47" t="s">
        <v>46</v>
      </c>
      <c r="B47" t="s">
        <v>56</v>
      </c>
      <c r="C47">
        <v>60</v>
      </c>
      <c r="D47">
        <v>1</v>
      </c>
      <c r="E47" t="s">
        <v>11008</v>
      </c>
      <c r="F47">
        <v>126</v>
      </c>
      <c r="G47">
        <v>6</v>
      </c>
      <c r="H47" t="s">
        <v>1162</v>
      </c>
      <c r="I47" t="s">
        <v>11009</v>
      </c>
      <c r="J47" t="s">
        <v>1198</v>
      </c>
      <c r="K47" t="s">
        <v>23</v>
      </c>
      <c r="L47" t="s">
        <v>24</v>
      </c>
      <c r="M47" t="s">
        <v>10984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11010</v>
      </c>
      <c r="U47" s="53" t="s">
        <v>340</v>
      </c>
      <c r="V47">
        <v>1</v>
      </c>
    </row>
    <row r="48" spans="1:22" x14ac:dyDescent="0.25">
      <c r="A48" t="s">
        <v>3691</v>
      </c>
      <c r="B48" t="s">
        <v>3692</v>
      </c>
      <c r="C48">
        <v>60</v>
      </c>
      <c r="D48">
        <v>1</v>
      </c>
      <c r="E48" t="s">
        <v>11008</v>
      </c>
      <c r="F48">
        <v>126</v>
      </c>
      <c r="G48">
        <v>6</v>
      </c>
      <c r="H48" t="s">
        <v>1162</v>
      </c>
      <c r="I48" t="s">
        <v>11009</v>
      </c>
      <c r="J48" t="s">
        <v>1198</v>
      </c>
      <c r="K48" t="s">
        <v>23</v>
      </c>
      <c r="L48" t="s">
        <v>24</v>
      </c>
      <c r="M48" t="s">
        <v>10984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11010</v>
      </c>
      <c r="U48" s="52" t="s">
        <v>51</v>
      </c>
      <c r="V48">
        <v>1</v>
      </c>
    </row>
    <row r="49" spans="1:22" x14ac:dyDescent="0.25">
      <c r="A49" t="s">
        <v>3691</v>
      </c>
      <c r="B49" t="s">
        <v>3692</v>
      </c>
      <c r="C49">
        <v>120</v>
      </c>
      <c r="D49">
        <v>3</v>
      </c>
      <c r="E49" t="s">
        <v>11011</v>
      </c>
      <c r="F49">
        <v>165</v>
      </c>
      <c r="G49">
        <v>0</v>
      </c>
      <c r="H49" t="s">
        <v>1162</v>
      </c>
      <c r="I49" t="s">
        <v>11012</v>
      </c>
      <c r="J49" t="s">
        <v>309</v>
      </c>
      <c r="K49" t="s">
        <v>23</v>
      </c>
      <c r="L49" t="s">
        <v>24</v>
      </c>
      <c r="M49" t="s">
        <v>11013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23</v>
      </c>
      <c r="T49" t="s">
        <v>11013</v>
      </c>
      <c r="U49" s="53" t="s">
        <v>52</v>
      </c>
      <c r="V49">
        <v>1</v>
      </c>
    </row>
    <row r="50" spans="1:22" x14ac:dyDescent="0.25">
      <c r="A50" t="s">
        <v>30</v>
      </c>
      <c r="B50" t="s">
        <v>1164</v>
      </c>
      <c r="C50">
        <v>34</v>
      </c>
      <c r="D50">
        <v>2</v>
      </c>
      <c r="E50" t="s">
        <v>11014</v>
      </c>
      <c r="F50">
        <v>75</v>
      </c>
      <c r="G50">
        <v>7</v>
      </c>
      <c r="H50" t="s">
        <v>47</v>
      </c>
      <c r="I50" t="s">
        <v>11015</v>
      </c>
      <c r="J50" t="s">
        <v>11016</v>
      </c>
      <c r="K50" t="s">
        <v>1167</v>
      </c>
      <c r="L50" t="s">
        <v>11017</v>
      </c>
      <c r="M50" t="s">
        <v>11018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11018</v>
      </c>
      <c r="U50" s="52" t="s">
        <v>178</v>
      </c>
      <c r="V50">
        <v>4</v>
      </c>
    </row>
    <row r="51" spans="1:22" x14ac:dyDescent="0.25">
      <c r="A51" t="s">
        <v>3691</v>
      </c>
      <c r="B51" t="s">
        <v>3692</v>
      </c>
      <c r="C51">
        <v>120</v>
      </c>
      <c r="D51">
        <v>5</v>
      </c>
      <c r="E51" t="s">
        <v>11019</v>
      </c>
      <c r="F51">
        <v>275</v>
      </c>
      <c r="G51">
        <v>0</v>
      </c>
      <c r="H51" t="s">
        <v>1162</v>
      </c>
      <c r="I51" t="s">
        <v>7851</v>
      </c>
      <c r="J51" t="s">
        <v>305</v>
      </c>
      <c r="K51" t="s">
        <v>23</v>
      </c>
      <c r="L51" t="s">
        <v>24</v>
      </c>
      <c r="M51" t="s">
        <v>11020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11020</v>
      </c>
      <c r="U51" s="53" t="s">
        <v>11167</v>
      </c>
      <c r="V51">
        <v>4</v>
      </c>
    </row>
    <row r="52" spans="1:22" x14ac:dyDescent="0.25">
      <c r="A52" t="s">
        <v>46</v>
      </c>
      <c r="B52" t="s">
        <v>56</v>
      </c>
      <c r="C52">
        <v>66.333333333333329</v>
      </c>
      <c r="D52">
        <v>6</v>
      </c>
      <c r="E52" t="s">
        <v>11021</v>
      </c>
      <c r="F52">
        <v>537</v>
      </c>
      <c r="G52">
        <v>64</v>
      </c>
      <c r="H52" t="s">
        <v>22</v>
      </c>
      <c r="I52" t="s">
        <v>11022</v>
      </c>
      <c r="J52" t="s">
        <v>11023</v>
      </c>
      <c r="K52" t="s">
        <v>1234</v>
      </c>
      <c r="L52" t="s">
        <v>4218</v>
      </c>
      <c r="M52" t="s">
        <v>11024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11025</v>
      </c>
      <c r="U52" s="52" t="s">
        <v>5153</v>
      </c>
      <c r="V52">
        <v>2</v>
      </c>
    </row>
    <row r="53" spans="1:22" x14ac:dyDescent="0.25">
      <c r="A53" t="s">
        <v>186</v>
      </c>
      <c r="B53" t="s">
        <v>187</v>
      </c>
      <c r="C53">
        <v>65</v>
      </c>
      <c r="D53">
        <v>1</v>
      </c>
      <c r="E53" t="s">
        <v>11026</v>
      </c>
      <c r="F53">
        <v>130</v>
      </c>
      <c r="G53">
        <v>30</v>
      </c>
      <c r="H53" t="s">
        <v>47</v>
      </c>
      <c r="I53" t="s">
        <v>11027</v>
      </c>
      <c r="J53" t="s">
        <v>11028</v>
      </c>
      <c r="K53" t="s">
        <v>11029</v>
      </c>
      <c r="L53" t="s">
        <v>11030</v>
      </c>
      <c r="M53" t="s">
        <v>11031</v>
      </c>
      <c r="N53" t="s">
        <v>1338</v>
      </c>
      <c r="O53" t="s">
        <v>1189</v>
      </c>
      <c r="P53" t="s">
        <v>1190</v>
      </c>
      <c r="Q53" t="s">
        <v>27</v>
      </c>
      <c r="R53" t="s">
        <v>24</v>
      </c>
      <c r="S53" t="s">
        <v>23</v>
      </c>
      <c r="T53" t="s">
        <v>11031</v>
      </c>
      <c r="U53" s="53" t="s">
        <v>5154</v>
      </c>
      <c r="V53">
        <v>2</v>
      </c>
    </row>
    <row r="54" spans="1:22" x14ac:dyDescent="0.25">
      <c r="A54" t="s">
        <v>46</v>
      </c>
      <c r="B54" t="s">
        <v>56</v>
      </c>
      <c r="C54">
        <v>100</v>
      </c>
      <c r="D54">
        <v>1</v>
      </c>
      <c r="E54" t="s">
        <v>11026</v>
      </c>
      <c r="F54">
        <v>130</v>
      </c>
      <c r="G54">
        <v>30</v>
      </c>
      <c r="H54" t="s">
        <v>47</v>
      </c>
      <c r="I54" t="s">
        <v>11027</v>
      </c>
      <c r="J54" t="s">
        <v>11028</v>
      </c>
      <c r="K54" t="s">
        <v>11029</v>
      </c>
      <c r="L54" t="s">
        <v>11030</v>
      </c>
      <c r="M54" t="s">
        <v>11031</v>
      </c>
      <c r="N54" t="s">
        <v>1338</v>
      </c>
      <c r="O54" t="s">
        <v>1189</v>
      </c>
      <c r="P54" t="s">
        <v>1190</v>
      </c>
      <c r="Q54" t="s">
        <v>27</v>
      </c>
      <c r="R54" t="s">
        <v>24</v>
      </c>
      <c r="S54" t="s">
        <v>23</v>
      </c>
      <c r="T54" t="s">
        <v>11031</v>
      </c>
      <c r="U54" s="52" t="s">
        <v>1309</v>
      </c>
      <c r="V54">
        <v>474</v>
      </c>
    </row>
    <row r="55" spans="1:22" x14ac:dyDescent="0.25">
      <c r="A55" t="s">
        <v>280</v>
      </c>
      <c r="B55" t="s">
        <v>286</v>
      </c>
      <c r="C55">
        <v>139</v>
      </c>
      <c r="D55">
        <v>2</v>
      </c>
      <c r="E55" t="s">
        <v>11032</v>
      </c>
      <c r="F55">
        <v>219</v>
      </c>
      <c r="G55">
        <v>20</v>
      </c>
      <c r="H55" t="s">
        <v>47</v>
      </c>
      <c r="I55" t="s">
        <v>11033</v>
      </c>
      <c r="J55" t="s">
        <v>11034</v>
      </c>
      <c r="K55" t="s">
        <v>2973</v>
      </c>
      <c r="L55" t="s">
        <v>9109</v>
      </c>
      <c r="M55" t="s">
        <v>11035</v>
      </c>
      <c r="N55" t="s">
        <v>1338</v>
      </c>
      <c r="O55" t="s">
        <v>1222</v>
      </c>
      <c r="P55" t="s">
        <v>1190</v>
      </c>
      <c r="Q55" t="s">
        <v>1191</v>
      </c>
      <c r="R55" t="s">
        <v>24</v>
      </c>
      <c r="S55" t="s">
        <v>23</v>
      </c>
      <c r="T55" t="s">
        <v>11036</v>
      </c>
    </row>
    <row r="56" spans="1:22" x14ac:dyDescent="0.25">
      <c r="A56" t="s">
        <v>186</v>
      </c>
      <c r="B56" t="s">
        <v>187</v>
      </c>
      <c r="C56">
        <v>65</v>
      </c>
      <c r="D56">
        <v>1</v>
      </c>
      <c r="E56" t="s">
        <v>11037</v>
      </c>
      <c r="F56">
        <v>230</v>
      </c>
      <c r="G56">
        <v>30</v>
      </c>
      <c r="H56" t="s">
        <v>47</v>
      </c>
      <c r="I56" t="s">
        <v>5619</v>
      </c>
      <c r="J56" t="s">
        <v>5620</v>
      </c>
      <c r="K56" t="s">
        <v>5103</v>
      </c>
      <c r="L56" t="s">
        <v>5621</v>
      </c>
      <c r="M56" t="s">
        <v>11038</v>
      </c>
      <c r="N56" t="s">
        <v>1338</v>
      </c>
      <c r="O56" t="s">
        <v>1189</v>
      </c>
      <c r="P56" t="s">
        <v>1190</v>
      </c>
      <c r="Q56" t="s">
        <v>27</v>
      </c>
      <c r="R56" t="s">
        <v>24</v>
      </c>
      <c r="S56" t="s">
        <v>23</v>
      </c>
      <c r="T56" t="s">
        <v>11038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11037</v>
      </c>
      <c r="F57">
        <v>230</v>
      </c>
      <c r="G57">
        <v>30</v>
      </c>
      <c r="H57" t="s">
        <v>47</v>
      </c>
      <c r="I57" t="s">
        <v>5619</v>
      </c>
      <c r="J57" t="s">
        <v>5620</v>
      </c>
      <c r="K57" t="s">
        <v>5103</v>
      </c>
      <c r="L57" t="s">
        <v>5621</v>
      </c>
      <c r="M57" t="s">
        <v>11038</v>
      </c>
      <c r="N57" t="s">
        <v>1338</v>
      </c>
      <c r="O57" t="s">
        <v>1189</v>
      </c>
      <c r="P57" t="s">
        <v>1190</v>
      </c>
      <c r="Q57" t="s">
        <v>27</v>
      </c>
      <c r="R57" t="s">
        <v>24</v>
      </c>
      <c r="S57" t="s">
        <v>23</v>
      </c>
      <c r="T57" t="s">
        <v>11038</v>
      </c>
    </row>
    <row r="58" spans="1:22" x14ac:dyDescent="0.25">
      <c r="A58" t="s">
        <v>46</v>
      </c>
      <c r="B58" t="s">
        <v>56</v>
      </c>
      <c r="C58">
        <v>100</v>
      </c>
      <c r="D58">
        <v>2</v>
      </c>
      <c r="E58" t="s">
        <v>11037</v>
      </c>
      <c r="F58">
        <v>230</v>
      </c>
      <c r="G58">
        <v>30</v>
      </c>
      <c r="H58" t="s">
        <v>47</v>
      </c>
      <c r="I58" t="s">
        <v>5619</v>
      </c>
      <c r="J58" t="s">
        <v>5620</v>
      </c>
      <c r="K58" t="s">
        <v>5103</v>
      </c>
      <c r="L58" t="s">
        <v>5621</v>
      </c>
      <c r="M58" t="s">
        <v>11038</v>
      </c>
      <c r="N58" t="s">
        <v>1338</v>
      </c>
      <c r="O58" t="s">
        <v>1189</v>
      </c>
      <c r="P58" t="s">
        <v>1190</v>
      </c>
      <c r="Q58" t="s">
        <v>27</v>
      </c>
      <c r="R58" t="s">
        <v>24</v>
      </c>
      <c r="S58" t="s">
        <v>23</v>
      </c>
      <c r="T58" t="s">
        <v>11038</v>
      </c>
    </row>
    <row r="59" spans="1:22" x14ac:dyDescent="0.25">
      <c r="A59" t="s">
        <v>46</v>
      </c>
      <c r="B59" t="s">
        <v>56</v>
      </c>
      <c r="C59">
        <v>60</v>
      </c>
      <c r="D59">
        <v>1</v>
      </c>
      <c r="E59" t="s">
        <v>11039</v>
      </c>
      <c r="F59">
        <v>120</v>
      </c>
      <c r="G59">
        <v>0</v>
      </c>
      <c r="H59" t="s">
        <v>1162</v>
      </c>
      <c r="I59" t="s">
        <v>11040</v>
      </c>
      <c r="J59" t="s">
        <v>1201</v>
      </c>
      <c r="K59" t="s">
        <v>23</v>
      </c>
      <c r="L59" t="s">
        <v>24</v>
      </c>
      <c r="M59" t="s">
        <v>11041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11041</v>
      </c>
    </row>
    <row r="60" spans="1:22" x14ac:dyDescent="0.25">
      <c r="A60" t="s">
        <v>3691</v>
      </c>
      <c r="B60" t="s">
        <v>3692</v>
      </c>
      <c r="C60">
        <v>60</v>
      </c>
      <c r="D60">
        <v>1</v>
      </c>
      <c r="E60" t="s">
        <v>11039</v>
      </c>
      <c r="F60">
        <v>120</v>
      </c>
      <c r="G60">
        <v>0</v>
      </c>
      <c r="H60" t="s">
        <v>1162</v>
      </c>
      <c r="I60" t="s">
        <v>11040</v>
      </c>
      <c r="J60" t="s">
        <v>1201</v>
      </c>
      <c r="K60" t="s">
        <v>23</v>
      </c>
      <c r="L60" t="s">
        <v>24</v>
      </c>
      <c r="M60" t="s">
        <v>11041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11041</v>
      </c>
    </row>
    <row r="61" spans="1:22" x14ac:dyDescent="0.25">
      <c r="A61" t="s">
        <v>46</v>
      </c>
      <c r="B61" t="s">
        <v>56</v>
      </c>
      <c r="C61">
        <v>60</v>
      </c>
      <c r="D61">
        <v>1</v>
      </c>
      <c r="E61" t="s">
        <v>11042</v>
      </c>
      <c r="F61">
        <v>149</v>
      </c>
      <c r="G61">
        <v>29</v>
      </c>
      <c r="H61" t="s">
        <v>1162</v>
      </c>
      <c r="I61" t="s">
        <v>11043</v>
      </c>
      <c r="J61" t="s">
        <v>342</v>
      </c>
      <c r="K61" t="s">
        <v>23</v>
      </c>
      <c r="L61" t="s">
        <v>24</v>
      </c>
      <c r="M61" t="s">
        <v>11044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11044</v>
      </c>
    </row>
    <row r="62" spans="1:22" x14ac:dyDescent="0.25">
      <c r="A62" t="s">
        <v>3691</v>
      </c>
      <c r="B62" t="s">
        <v>3692</v>
      </c>
      <c r="C62">
        <v>60</v>
      </c>
      <c r="D62">
        <v>1</v>
      </c>
      <c r="E62" t="s">
        <v>11042</v>
      </c>
      <c r="F62">
        <v>149</v>
      </c>
      <c r="G62">
        <v>29</v>
      </c>
      <c r="H62" t="s">
        <v>1162</v>
      </c>
      <c r="I62" t="s">
        <v>11043</v>
      </c>
      <c r="J62" t="s">
        <v>342</v>
      </c>
      <c r="K62" t="s">
        <v>23</v>
      </c>
      <c r="L62" t="s">
        <v>24</v>
      </c>
      <c r="M62" t="s">
        <v>11044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11044</v>
      </c>
    </row>
    <row r="63" spans="1:22" x14ac:dyDescent="0.25">
      <c r="A63" t="s">
        <v>139</v>
      </c>
      <c r="B63" t="s">
        <v>112</v>
      </c>
      <c r="C63">
        <v>66</v>
      </c>
      <c r="D63">
        <v>1</v>
      </c>
      <c r="E63" t="s">
        <v>11045</v>
      </c>
      <c r="F63">
        <v>131.27000000000001</v>
      </c>
      <c r="G63">
        <v>7</v>
      </c>
      <c r="H63" t="s">
        <v>684</v>
      </c>
      <c r="I63" t="s">
        <v>11046</v>
      </c>
      <c r="J63" t="s">
        <v>11047</v>
      </c>
      <c r="K63" t="s">
        <v>11048</v>
      </c>
      <c r="L63" t="s">
        <v>24</v>
      </c>
      <c r="M63" t="s">
        <v>23</v>
      </c>
      <c r="N63" t="s">
        <v>23</v>
      </c>
      <c r="O63" t="s">
        <v>48</v>
      </c>
      <c r="P63" t="s">
        <v>49</v>
      </c>
      <c r="Q63" t="s">
        <v>23</v>
      </c>
      <c r="R63" t="s">
        <v>24</v>
      </c>
      <c r="S63" t="s">
        <v>23</v>
      </c>
      <c r="T63" t="s">
        <v>11049</v>
      </c>
    </row>
    <row r="64" spans="1:22" x14ac:dyDescent="0.25">
      <c r="A64" t="s">
        <v>110</v>
      </c>
      <c r="B64" t="s">
        <v>1205</v>
      </c>
      <c r="C64">
        <v>66</v>
      </c>
      <c r="D64">
        <v>1</v>
      </c>
      <c r="E64" t="s">
        <v>11045</v>
      </c>
      <c r="F64">
        <v>131.27000000000001</v>
      </c>
      <c r="G64">
        <v>7</v>
      </c>
      <c r="H64" t="s">
        <v>684</v>
      </c>
      <c r="I64" t="s">
        <v>11046</v>
      </c>
      <c r="J64" t="s">
        <v>11047</v>
      </c>
      <c r="K64" t="s">
        <v>11048</v>
      </c>
      <c r="L64" t="s">
        <v>24</v>
      </c>
      <c r="M64" t="s">
        <v>23</v>
      </c>
      <c r="N64" t="s">
        <v>23</v>
      </c>
      <c r="O64" t="s">
        <v>48</v>
      </c>
      <c r="P64" t="s">
        <v>49</v>
      </c>
      <c r="Q64" t="s">
        <v>23</v>
      </c>
      <c r="R64" t="s">
        <v>24</v>
      </c>
      <c r="S64" t="s">
        <v>23</v>
      </c>
      <c r="T64" t="s">
        <v>11049</v>
      </c>
    </row>
    <row r="65" spans="1:20" x14ac:dyDescent="0.25">
      <c r="A65" t="s">
        <v>46</v>
      </c>
      <c r="B65" t="s">
        <v>56</v>
      </c>
      <c r="C65">
        <v>67</v>
      </c>
      <c r="D65">
        <v>1</v>
      </c>
      <c r="E65" t="s">
        <v>11045</v>
      </c>
      <c r="F65">
        <v>131.27000000000001</v>
      </c>
      <c r="G65">
        <v>7</v>
      </c>
      <c r="H65" t="s">
        <v>684</v>
      </c>
      <c r="I65" t="s">
        <v>11046</v>
      </c>
      <c r="J65" t="s">
        <v>11047</v>
      </c>
      <c r="K65" t="s">
        <v>11048</v>
      </c>
      <c r="L65" t="s">
        <v>24</v>
      </c>
      <c r="M65" t="s">
        <v>23</v>
      </c>
      <c r="N65" t="s">
        <v>23</v>
      </c>
      <c r="O65" t="s">
        <v>48</v>
      </c>
      <c r="P65" t="s">
        <v>49</v>
      </c>
      <c r="Q65" t="s">
        <v>23</v>
      </c>
      <c r="R65" t="s">
        <v>24</v>
      </c>
      <c r="S65" t="s">
        <v>23</v>
      </c>
      <c r="T65" t="s">
        <v>11049</v>
      </c>
    </row>
    <row r="66" spans="1:20" x14ac:dyDescent="0.25">
      <c r="A66" t="s">
        <v>46</v>
      </c>
      <c r="B66" t="s">
        <v>56</v>
      </c>
      <c r="C66">
        <v>60</v>
      </c>
      <c r="D66">
        <v>2</v>
      </c>
      <c r="E66" t="s">
        <v>11050</v>
      </c>
      <c r="F66">
        <v>240</v>
      </c>
      <c r="G66">
        <v>0</v>
      </c>
      <c r="H66" t="s">
        <v>1162</v>
      </c>
      <c r="I66" t="s">
        <v>11051</v>
      </c>
      <c r="J66" t="s">
        <v>322</v>
      </c>
      <c r="K66" t="s">
        <v>23</v>
      </c>
      <c r="L66" t="s">
        <v>24</v>
      </c>
      <c r="M66" t="s">
        <v>11052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</v>
      </c>
      <c r="T66" t="s">
        <v>11052</v>
      </c>
    </row>
    <row r="67" spans="1:20" x14ac:dyDescent="0.25">
      <c r="A67" t="s">
        <v>3691</v>
      </c>
      <c r="B67" t="s">
        <v>3692</v>
      </c>
      <c r="C67">
        <v>60</v>
      </c>
      <c r="D67">
        <v>2</v>
      </c>
      <c r="E67" t="s">
        <v>11050</v>
      </c>
      <c r="F67">
        <v>240</v>
      </c>
      <c r="G67">
        <v>0</v>
      </c>
      <c r="H67" t="s">
        <v>1162</v>
      </c>
      <c r="I67" t="s">
        <v>11051</v>
      </c>
      <c r="J67" t="s">
        <v>322</v>
      </c>
      <c r="K67" t="s">
        <v>23</v>
      </c>
      <c r="L67" t="s">
        <v>24</v>
      </c>
      <c r="M67" t="s">
        <v>11052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11052</v>
      </c>
    </row>
    <row r="68" spans="1:20" x14ac:dyDescent="0.25">
      <c r="A68" t="s">
        <v>46</v>
      </c>
      <c r="B68" t="s">
        <v>56</v>
      </c>
      <c r="C68">
        <v>60</v>
      </c>
      <c r="D68">
        <v>1</v>
      </c>
      <c r="E68" t="s">
        <v>11053</v>
      </c>
      <c r="F68">
        <v>126</v>
      </c>
      <c r="G68">
        <v>6</v>
      </c>
      <c r="H68" t="s">
        <v>1162</v>
      </c>
      <c r="I68" t="s">
        <v>11054</v>
      </c>
      <c r="J68" t="s">
        <v>57</v>
      </c>
      <c r="K68" t="s">
        <v>23</v>
      </c>
      <c r="L68" t="s">
        <v>24</v>
      </c>
      <c r="M68" t="s">
        <v>11055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11056</v>
      </c>
    </row>
    <row r="69" spans="1:20" x14ac:dyDescent="0.25">
      <c r="A69" t="s">
        <v>3691</v>
      </c>
      <c r="B69" t="s">
        <v>3692</v>
      </c>
      <c r="C69">
        <v>60</v>
      </c>
      <c r="D69">
        <v>1</v>
      </c>
      <c r="E69" t="s">
        <v>11053</v>
      </c>
      <c r="F69">
        <v>126</v>
      </c>
      <c r="G69">
        <v>6</v>
      </c>
      <c r="H69" t="s">
        <v>1162</v>
      </c>
      <c r="I69" t="s">
        <v>11054</v>
      </c>
      <c r="J69" t="s">
        <v>57</v>
      </c>
      <c r="K69" t="s">
        <v>23</v>
      </c>
      <c r="L69" t="s">
        <v>24</v>
      </c>
      <c r="M69" t="s">
        <v>11055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11056</v>
      </c>
    </row>
    <row r="70" spans="1:20" x14ac:dyDescent="0.25">
      <c r="A70" t="s">
        <v>46</v>
      </c>
      <c r="B70" t="s">
        <v>56</v>
      </c>
      <c r="C70">
        <v>60</v>
      </c>
      <c r="D70">
        <v>1</v>
      </c>
      <c r="E70" t="s">
        <v>11057</v>
      </c>
      <c r="F70">
        <v>120</v>
      </c>
      <c r="G70">
        <v>0</v>
      </c>
      <c r="H70" t="s">
        <v>1162</v>
      </c>
      <c r="I70" t="s">
        <v>11058</v>
      </c>
      <c r="J70" t="s">
        <v>319</v>
      </c>
      <c r="K70" t="s">
        <v>23</v>
      </c>
      <c r="L70" t="s">
        <v>24</v>
      </c>
      <c r="M70" t="s">
        <v>11059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11059</v>
      </c>
    </row>
    <row r="71" spans="1:20" x14ac:dyDescent="0.25">
      <c r="A71" t="s">
        <v>3691</v>
      </c>
      <c r="B71" t="s">
        <v>3692</v>
      </c>
      <c r="C71">
        <v>60</v>
      </c>
      <c r="D71">
        <v>1</v>
      </c>
      <c r="E71" t="s">
        <v>11057</v>
      </c>
      <c r="F71">
        <v>120</v>
      </c>
      <c r="G71">
        <v>0</v>
      </c>
      <c r="H71" t="s">
        <v>1162</v>
      </c>
      <c r="I71" t="s">
        <v>11058</v>
      </c>
      <c r="J71" t="s">
        <v>319</v>
      </c>
      <c r="K71" t="s">
        <v>23</v>
      </c>
      <c r="L71" t="s">
        <v>24</v>
      </c>
      <c r="M71" t="s">
        <v>11059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11059</v>
      </c>
    </row>
    <row r="72" spans="1:20" x14ac:dyDescent="0.25">
      <c r="A72" t="s">
        <v>44</v>
      </c>
      <c r="B72" t="s">
        <v>9609</v>
      </c>
      <c r="C72">
        <v>40.19</v>
      </c>
      <c r="D72">
        <v>1</v>
      </c>
      <c r="E72" t="s">
        <v>11060</v>
      </c>
      <c r="F72">
        <v>120.55</v>
      </c>
      <c r="G72">
        <v>0</v>
      </c>
      <c r="H72" t="s">
        <v>47</v>
      </c>
      <c r="I72" t="s">
        <v>11061</v>
      </c>
      <c r="J72" t="s">
        <v>11062</v>
      </c>
      <c r="K72" t="s">
        <v>1348</v>
      </c>
      <c r="L72" t="s">
        <v>11063</v>
      </c>
      <c r="M72" t="s">
        <v>11035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11035</v>
      </c>
    </row>
    <row r="73" spans="1:20" x14ac:dyDescent="0.25">
      <c r="A73" t="s">
        <v>44</v>
      </c>
      <c r="B73" t="s">
        <v>9609</v>
      </c>
      <c r="C73">
        <v>40.18</v>
      </c>
      <c r="D73">
        <v>2</v>
      </c>
      <c r="E73" t="s">
        <v>11060</v>
      </c>
      <c r="F73">
        <v>120.55</v>
      </c>
      <c r="G73">
        <v>0</v>
      </c>
      <c r="H73" t="s">
        <v>47</v>
      </c>
      <c r="I73" t="s">
        <v>11061</v>
      </c>
      <c r="J73" t="s">
        <v>11062</v>
      </c>
      <c r="K73" t="s">
        <v>1348</v>
      </c>
      <c r="L73" t="s">
        <v>11063</v>
      </c>
      <c r="M73" t="s">
        <v>11035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11035</v>
      </c>
    </row>
    <row r="74" spans="1:20" x14ac:dyDescent="0.25">
      <c r="A74" t="s">
        <v>186</v>
      </c>
      <c r="B74" t="s">
        <v>187</v>
      </c>
      <c r="C74">
        <v>65</v>
      </c>
      <c r="D74">
        <v>1</v>
      </c>
      <c r="E74" t="s">
        <v>11064</v>
      </c>
      <c r="F74">
        <v>120</v>
      </c>
      <c r="G74">
        <v>20</v>
      </c>
      <c r="H74" t="s">
        <v>47</v>
      </c>
      <c r="I74" t="s">
        <v>11065</v>
      </c>
      <c r="J74" t="s">
        <v>11066</v>
      </c>
      <c r="K74" t="s">
        <v>11067</v>
      </c>
      <c r="L74" t="s">
        <v>11068</v>
      </c>
      <c r="M74" t="s">
        <v>11069</v>
      </c>
      <c r="N74" t="s">
        <v>1338</v>
      </c>
      <c r="O74" t="s">
        <v>1222</v>
      </c>
      <c r="P74" t="s">
        <v>1190</v>
      </c>
      <c r="Q74" t="s">
        <v>1191</v>
      </c>
      <c r="R74" t="s">
        <v>24</v>
      </c>
      <c r="S74" t="s">
        <v>23</v>
      </c>
      <c r="T74" t="s">
        <v>11070</v>
      </c>
    </row>
    <row r="75" spans="1:20" x14ac:dyDescent="0.25">
      <c r="A75" t="s">
        <v>46</v>
      </c>
      <c r="B75" t="s">
        <v>56</v>
      </c>
      <c r="C75">
        <v>100</v>
      </c>
      <c r="D75">
        <v>1</v>
      </c>
      <c r="E75" t="s">
        <v>11064</v>
      </c>
      <c r="F75">
        <v>120</v>
      </c>
      <c r="G75">
        <v>20</v>
      </c>
      <c r="H75" t="s">
        <v>47</v>
      </c>
      <c r="I75" t="s">
        <v>11065</v>
      </c>
      <c r="J75" t="s">
        <v>11066</v>
      </c>
      <c r="K75" t="s">
        <v>11067</v>
      </c>
      <c r="L75" t="s">
        <v>11068</v>
      </c>
      <c r="M75" t="s">
        <v>11069</v>
      </c>
      <c r="N75" t="s">
        <v>1338</v>
      </c>
      <c r="O75" t="s">
        <v>1222</v>
      </c>
      <c r="P75" t="s">
        <v>1190</v>
      </c>
      <c r="Q75" t="s">
        <v>1191</v>
      </c>
      <c r="R75" t="s">
        <v>24</v>
      </c>
      <c r="S75" t="s">
        <v>23</v>
      </c>
      <c r="T75" t="s">
        <v>11070</v>
      </c>
    </row>
    <row r="76" spans="1:20" x14ac:dyDescent="0.25">
      <c r="A76" t="s">
        <v>137</v>
      </c>
      <c r="B76" t="s">
        <v>138</v>
      </c>
      <c r="C76">
        <v>10</v>
      </c>
      <c r="D76">
        <v>100</v>
      </c>
      <c r="E76" t="s">
        <v>11071</v>
      </c>
      <c r="F76">
        <v>1035</v>
      </c>
      <c r="G76">
        <v>35</v>
      </c>
      <c r="H76" t="s">
        <v>1247</v>
      </c>
      <c r="I76" t="s">
        <v>11072</v>
      </c>
      <c r="J76" t="s">
        <v>11073</v>
      </c>
      <c r="K76" t="s">
        <v>1820</v>
      </c>
      <c r="L76" t="s">
        <v>11074</v>
      </c>
      <c r="M76" t="s">
        <v>11075</v>
      </c>
      <c r="N76" t="s">
        <v>1338</v>
      </c>
      <c r="O76" t="s">
        <v>1222</v>
      </c>
      <c r="P76" t="s">
        <v>4334</v>
      </c>
      <c r="Q76" t="s">
        <v>1191</v>
      </c>
      <c r="R76" t="s">
        <v>24</v>
      </c>
      <c r="S76" t="s">
        <v>23</v>
      </c>
      <c r="T76" t="s">
        <v>11076</v>
      </c>
    </row>
    <row r="77" spans="1:20" x14ac:dyDescent="0.25">
      <c r="A77" t="s">
        <v>30</v>
      </c>
      <c r="B77" t="s">
        <v>31</v>
      </c>
      <c r="C77">
        <v>43</v>
      </c>
      <c r="D77">
        <v>1</v>
      </c>
      <c r="E77" t="s">
        <v>11077</v>
      </c>
      <c r="F77">
        <v>43</v>
      </c>
      <c r="G77">
        <v>0</v>
      </c>
      <c r="H77" t="s">
        <v>47</v>
      </c>
      <c r="I77" t="s">
        <v>11078</v>
      </c>
      <c r="J77" t="s">
        <v>11079</v>
      </c>
      <c r="K77" t="s">
        <v>11080</v>
      </c>
      <c r="L77" t="s">
        <v>4367</v>
      </c>
      <c r="M77" t="s">
        <v>11081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23</v>
      </c>
      <c r="T77" t="s">
        <v>11082</v>
      </c>
    </row>
    <row r="78" spans="1:20" x14ac:dyDescent="0.25">
      <c r="A78" t="s">
        <v>46</v>
      </c>
      <c r="B78" t="s">
        <v>56</v>
      </c>
      <c r="C78">
        <v>60</v>
      </c>
      <c r="D78">
        <v>2</v>
      </c>
      <c r="E78" t="s">
        <v>11083</v>
      </c>
      <c r="F78">
        <v>240</v>
      </c>
      <c r="G78">
        <v>0</v>
      </c>
      <c r="H78" t="s">
        <v>1162</v>
      </c>
      <c r="I78" t="s">
        <v>11084</v>
      </c>
      <c r="J78" t="s">
        <v>1208</v>
      </c>
      <c r="K78" t="s">
        <v>23</v>
      </c>
      <c r="L78" t="s">
        <v>24</v>
      </c>
      <c r="M78" t="s">
        <v>11085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11085</v>
      </c>
    </row>
    <row r="79" spans="1:20" x14ac:dyDescent="0.25">
      <c r="A79" t="s">
        <v>279</v>
      </c>
      <c r="B79" t="s">
        <v>285</v>
      </c>
      <c r="C79">
        <v>139</v>
      </c>
      <c r="D79">
        <v>6</v>
      </c>
      <c r="E79" t="s">
        <v>11086</v>
      </c>
      <c r="F79">
        <v>917</v>
      </c>
      <c r="G79">
        <v>20</v>
      </c>
      <c r="H79" t="s">
        <v>47</v>
      </c>
      <c r="I79" t="s">
        <v>11087</v>
      </c>
      <c r="J79" t="s">
        <v>11088</v>
      </c>
      <c r="K79" t="s">
        <v>8007</v>
      </c>
      <c r="L79" t="s">
        <v>11089</v>
      </c>
      <c r="M79" t="s">
        <v>11090</v>
      </c>
      <c r="N79" t="s">
        <v>1338</v>
      </c>
      <c r="O79" t="s">
        <v>1222</v>
      </c>
      <c r="P79" t="s">
        <v>1190</v>
      </c>
      <c r="Q79" t="s">
        <v>1191</v>
      </c>
      <c r="R79" t="s">
        <v>24</v>
      </c>
      <c r="S79" t="s">
        <v>23</v>
      </c>
      <c r="T79" t="s">
        <v>11085</v>
      </c>
    </row>
    <row r="80" spans="1:20" x14ac:dyDescent="0.25">
      <c r="A80" t="s">
        <v>186</v>
      </c>
      <c r="B80" t="s">
        <v>187</v>
      </c>
      <c r="C80">
        <v>65</v>
      </c>
      <c r="D80">
        <v>3</v>
      </c>
      <c r="E80" t="s">
        <v>11086</v>
      </c>
      <c r="F80">
        <v>917</v>
      </c>
      <c r="G80">
        <v>20</v>
      </c>
      <c r="H80" t="s">
        <v>47</v>
      </c>
      <c r="I80" t="s">
        <v>11087</v>
      </c>
      <c r="J80" t="s">
        <v>11088</v>
      </c>
      <c r="K80" t="s">
        <v>8007</v>
      </c>
      <c r="L80" t="s">
        <v>11089</v>
      </c>
      <c r="M80" t="s">
        <v>11090</v>
      </c>
      <c r="N80" t="s">
        <v>1338</v>
      </c>
      <c r="O80" t="s">
        <v>1222</v>
      </c>
      <c r="P80" t="s">
        <v>1190</v>
      </c>
      <c r="Q80" t="s">
        <v>1191</v>
      </c>
      <c r="R80" t="s">
        <v>24</v>
      </c>
      <c r="S80" t="s">
        <v>23</v>
      </c>
      <c r="T80" t="s">
        <v>11085</v>
      </c>
    </row>
    <row r="81" spans="1:20" x14ac:dyDescent="0.25">
      <c r="A81" t="s">
        <v>3691</v>
      </c>
      <c r="B81" t="s">
        <v>3692</v>
      </c>
      <c r="C81">
        <v>60</v>
      </c>
      <c r="D81">
        <v>2</v>
      </c>
      <c r="E81" t="s">
        <v>11083</v>
      </c>
      <c r="F81">
        <v>240</v>
      </c>
      <c r="G81">
        <v>0</v>
      </c>
      <c r="H81" t="s">
        <v>1162</v>
      </c>
      <c r="I81" t="s">
        <v>11084</v>
      </c>
      <c r="J81" t="s">
        <v>1208</v>
      </c>
      <c r="K81" t="s">
        <v>23</v>
      </c>
      <c r="L81" t="s">
        <v>24</v>
      </c>
      <c r="M81" t="s">
        <v>11085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11085</v>
      </c>
    </row>
    <row r="82" spans="1:20" x14ac:dyDescent="0.25">
      <c r="A82" t="s">
        <v>3691</v>
      </c>
      <c r="B82" t="s">
        <v>3692</v>
      </c>
      <c r="C82">
        <v>100</v>
      </c>
      <c r="D82">
        <v>3</v>
      </c>
      <c r="E82" t="s">
        <v>11086</v>
      </c>
      <c r="F82">
        <v>917</v>
      </c>
      <c r="G82">
        <v>20</v>
      </c>
      <c r="H82" t="s">
        <v>47</v>
      </c>
      <c r="I82" t="s">
        <v>11087</v>
      </c>
      <c r="J82" t="s">
        <v>11088</v>
      </c>
      <c r="K82" t="s">
        <v>8007</v>
      </c>
      <c r="L82" t="s">
        <v>11089</v>
      </c>
      <c r="M82" t="s">
        <v>11090</v>
      </c>
      <c r="N82" t="s">
        <v>1338</v>
      </c>
      <c r="O82" t="s">
        <v>1222</v>
      </c>
      <c r="P82" t="s">
        <v>1190</v>
      </c>
      <c r="Q82" t="s">
        <v>1191</v>
      </c>
      <c r="R82" t="s">
        <v>24</v>
      </c>
      <c r="S82" t="s">
        <v>23</v>
      </c>
      <c r="T82" t="s">
        <v>11085</v>
      </c>
    </row>
    <row r="83" spans="1:20" x14ac:dyDescent="0.25">
      <c r="A83" t="s">
        <v>186</v>
      </c>
      <c r="B83" t="s">
        <v>187</v>
      </c>
      <c r="C83">
        <v>65</v>
      </c>
      <c r="D83">
        <v>1</v>
      </c>
      <c r="E83" t="s">
        <v>11091</v>
      </c>
      <c r="F83">
        <v>120</v>
      </c>
      <c r="G83">
        <v>20</v>
      </c>
      <c r="H83" t="s">
        <v>47</v>
      </c>
      <c r="I83" t="s">
        <v>11092</v>
      </c>
      <c r="J83" t="s">
        <v>11093</v>
      </c>
      <c r="K83" t="s">
        <v>5855</v>
      </c>
      <c r="L83" t="s">
        <v>11094</v>
      </c>
      <c r="M83" t="s">
        <v>11095</v>
      </c>
      <c r="N83" t="s">
        <v>1338</v>
      </c>
      <c r="O83" t="s">
        <v>1222</v>
      </c>
      <c r="P83" t="s">
        <v>1190</v>
      </c>
      <c r="Q83" t="s">
        <v>1191</v>
      </c>
      <c r="R83" t="s">
        <v>24</v>
      </c>
      <c r="S83" t="s">
        <v>23</v>
      </c>
      <c r="T83" t="s">
        <v>11096</v>
      </c>
    </row>
    <row r="84" spans="1:20" x14ac:dyDescent="0.25">
      <c r="A84" t="s">
        <v>46</v>
      </c>
      <c r="B84" t="s">
        <v>56</v>
      </c>
      <c r="C84">
        <v>100</v>
      </c>
      <c r="D84">
        <v>1</v>
      </c>
      <c r="E84" t="s">
        <v>11091</v>
      </c>
      <c r="F84">
        <v>120</v>
      </c>
      <c r="G84">
        <v>20</v>
      </c>
      <c r="H84" t="s">
        <v>47</v>
      </c>
      <c r="I84" t="s">
        <v>11092</v>
      </c>
      <c r="J84" t="s">
        <v>11093</v>
      </c>
      <c r="K84" t="s">
        <v>5855</v>
      </c>
      <c r="L84" t="s">
        <v>11094</v>
      </c>
      <c r="M84" t="s">
        <v>11095</v>
      </c>
      <c r="N84" t="s">
        <v>1338</v>
      </c>
      <c r="O84" t="s">
        <v>1222</v>
      </c>
      <c r="P84" t="s">
        <v>1190</v>
      </c>
      <c r="Q84" t="s">
        <v>1191</v>
      </c>
      <c r="R84" t="s">
        <v>24</v>
      </c>
      <c r="S84" t="s">
        <v>23</v>
      </c>
      <c r="T84" t="s">
        <v>11096</v>
      </c>
    </row>
    <row r="85" spans="1:20" x14ac:dyDescent="0.25">
      <c r="A85" t="s">
        <v>30</v>
      </c>
      <c r="B85" t="s">
        <v>31</v>
      </c>
      <c r="C85">
        <v>43</v>
      </c>
      <c r="D85">
        <v>1</v>
      </c>
      <c r="E85" t="s">
        <v>11097</v>
      </c>
      <c r="F85">
        <v>91</v>
      </c>
      <c r="G85">
        <v>0</v>
      </c>
      <c r="H85" t="s">
        <v>47</v>
      </c>
      <c r="I85" t="s">
        <v>9669</v>
      </c>
      <c r="J85" t="s">
        <v>11098</v>
      </c>
      <c r="K85" t="s">
        <v>2971</v>
      </c>
      <c r="L85" t="s">
        <v>163</v>
      </c>
      <c r="M85" t="s">
        <v>11076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23</v>
      </c>
      <c r="T85" t="s">
        <v>11099</v>
      </c>
    </row>
    <row r="86" spans="1:20" x14ac:dyDescent="0.25">
      <c r="A86" t="s">
        <v>38</v>
      </c>
      <c r="B86" t="s">
        <v>39</v>
      </c>
      <c r="C86">
        <v>50</v>
      </c>
      <c r="D86">
        <v>1</v>
      </c>
      <c r="E86" t="s">
        <v>11097</v>
      </c>
      <c r="F86">
        <v>91</v>
      </c>
      <c r="G86">
        <v>0</v>
      </c>
      <c r="H86" t="s">
        <v>47</v>
      </c>
      <c r="I86" t="s">
        <v>9669</v>
      </c>
      <c r="J86" t="s">
        <v>11098</v>
      </c>
      <c r="K86" t="s">
        <v>2971</v>
      </c>
      <c r="L86" t="s">
        <v>163</v>
      </c>
      <c r="M86" t="s">
        <v>11076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11099</v>
      </c>
    </row>
    <row r="87" spans="1:20" x14ac:dyDescent="0.25">
      <c r="A87" t="s">
        <v>46</v>
      </c>
      <c r="B87" t="s">
        <v>56</v>
      </c>
      <c r="C87">
        <v>60</v>
      </c>
      <c r="D87">
        <v>1</v>
      </c>
      <c r="E87" t="s">
        <v>11100</v>
      </c>
      <c r="F87">
        <v>125</v>
      </c>
      <c r="G87">
        <v>5</v>
      </c>
      <c r="H87" t="s">
        <v>1162</v>
      </c>
      <c r="I87" t="s">
        <v>11101</v>
      </c>
      <c r="J87" t="s">
        <v>311</v>
      </c>
      <c r="K87" t="s">
        <v>23</v>
      </c>
      <c r="L87" t="s">
        <v>24</v>
      </c>
      <c r="M87" t="s">
        <v>11102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11102</v>
      </c>
    </row>
    <row r="88" spans="1:20" x14ac:dyDescent="0.25">
      <c r="A88" t="s">
        <v>3691</v>
      </c>
      <c r="B88" t="s">
        <v>3692</v>
      </c>
      <c r="C88">
        <v>60</v>
      </c>
      <c r="D88">
        <v>1</v>
      </c>
      <c r="E88" t="s">
        <v>11100</v>
      </c>
      <c r="F88">
        <v>125</v>
      </c>
      <c r="G88">
        <v>5</v>
      </c>
      <c r="H88" t="s">
        <v>1162</v>
      </c>
      <c r="I88" t="s">
        <v>11101</v>
      </c>
      <c r="J88" t="s">
        <v>311</v>
      </c>
      <c r="K88" t="s">
        <v>23</v>
      </c>
      <c r="L88" t="s">
        <v>24</v>
      </c>
      <c r="M88" t="s">
        <v>11102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11102</v>
      </c>
    </row>
    <row r="89" spans="1:20" x14ac:dyDescent="0.25">
      <c r="A89" t="s">
        <v>46</v>
      </c>
      <c r="B89" t="s">
        <v>56</v>
      </c>
      <c r="C89">
        <v>60</v>
      </c>
      <c r="D89">
        <v>1</v>
      </c>
      <c r="E89" t="s">
        <v>11103</v>
      </c>
      <c r="F89">
        <v>120</v>
      </c>
      <c r="G89">
        <v>0</v>
      </c>
      <c r="H89" t="s">
        <v>1162</v>
      </c>
      <c r="I89" t="s">
        <v>11104</v>
      </c>
      <c r="J89" t="s">
        <v>1179</v>
      </c>
      <c r="K89" t="s">
        <v>23</v>
      </c>
      <c r="L89" t="s">
        <v>24</v>
      </c>
      <c r="M89" t="s">
        <v>11105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11105</v>
      </c>
    </row>
    <row r="90" spans="1:20" x14ac:dyDescent="0.25">
      <c r="A90" t="s">
        <v>3691</v>
      </c>
      <c r="B90" t="s">
        <v>3692</v>
      </c>
      <c r="C90">
        <v>60</v>
      </c>
      <c r="D90">
        <v>1</v>
      </c>
      <c r="E90" t="s">
        <v>11103</v>
      </c>
      <c r="F90">
        <v>120</v>
      </c>
      <c r="G90">
        <v>0</v>
      </c>
      <c r="H90" t="s">
        <v>1162</v>
      </c>
      <c r="I90" t="s">
        <v>11104</v>
      </c>
      <c r="J90" t="s">
        <v>1179</v>
      </c>
      <c r="K90" t="s">
        <v>23</v>
      </c>
      <c r="L90" t="s">
        <v>24</v>
      </c>
      <c r="M90" t="s">
        <v>11105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11105</v>
      </c>
    </row>
    <row r="91" spans="1:20" x14ac:dyDescent="0.25">
      <c r="A91" t="s">
        <v>30</v>
      </c>
      <c r="B91" t="s">
        <v>31</v>
      </c>
      <c r="C91">
        <v>65</v>
      </c>
      <c r="D91">
        <v>2</v>
      </c>
      <c r="E91" t="s">
        <v>11106</v>
      </c>
      <c r="F91">
        <v>104</v>
      </c>
      <c r="G91">
        <v>6</v>
      </c>
      <c r="H91" t="s">
        <v>1162</v>
      </c>
      <c r="I91" t="s">
        <v>11107</v>
      </c>
      <c r="J91" t="s">
        <v>306</v>
      </c>
      <c r="K91" t="s">
        <v>23</v>
      </c>
      <c r="L91" t="s">
        <v>24</v>
      </c>
      <c r="M91" t="s">
        <v>23</v>
      </c>
      <c r="N91" t="s">
        <v>23</v>
      </c>
      <c r="O91" t="s">
        <v>58</v>
      </c>
      <c r="P91" t="s">
        <v>26</v>
      </c>
      <c r="Q91" t="s">
        <v>23</v>
      </c>
      <c r="R91" t="s">
        <v>24</v>
      </c>
      <c r="S91" t="s">
        <v>23</v>
      </c>
      <c r="T91" t="s">
        <v>11108</v>
      </c>
    </row>
    <row r="92" spans="1:20" x14ac:dyDescent="0.25">
      <c r="A92" t="s">
        <v>46</v>
      </c>
      <c r="B92" t="s">
        <v>56</v>
      </c>
      <c r="C92">
        <v>66.333333333333329</v>
      </c>
      <c r="D92">
        <v>3</v>
      </c>
      <c r="E92" t="s">
        <v>11109</v>
      </c>
      <c r="F92">
        <v>1074.6099999999999</v>
      </c>
      <c r="G92">
        <v>26</v>
      </c>
      <c r="H92" t="s">
        <v>684</v>
      </c>
      <c r="I92" t="s">
        <v>11110</v>
      </c>
      <c r="J92" t="s">
        <v>11111</v>
      </c>
      <c r="K92" t="s">
        <v>11112</v>
      </c>
      <c r="L92" t="s">
        <v>11113</v>
      </c>
      <c r="M92" t="s">
        <v>11114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11114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11109</v>
      </c>
      <c r="F93">
        <v>1074.6099999999999</v>
      </c>
      <c r="G93">
        <v>26</v>
      </c>
      <c r="H93" t="s">
        <v>684</v>
      </c>
      <c r="I93" t="s">
        <v>11110</v>
      </c>
      <c r="J93" t="s">
        <v>11111</v>
      </c>
      <c r="K93" t="s">
        <v>11112</v>
      </c>
      <c r="L93" t="s">
        <v>11113</v>
      </c>
      <c r="M93" t="s">
        <v>11114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23</v>
      </c>
      <c r="T93" t="s">
        <v>11114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11109</v>
      </c>
      <c r="F94">
        <v>1074.6099999999999</v>
      </c>
      <c r="G94">
        <v>26</v>
      </c>
      <c r="H94" t="s">
        <v>684</v>
      </c>
      <c r="I94" t="s">
        <v>11110</v>
      </c>
      <c r="J94" t="s">
        <v>11111</v>
      </c>
      <c r="K94" t="s">
        <v>11112</v>
      </c>
      <c r="L94" t="s">
        <v>11113</v>
      </c>
      <c r="M94" t="s">
        <v>11114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11114</v>
      </c>
    </row>
    <row r="95" spans="1:20" x14ac:dyDescent="0.25">
      <c r="A95" t="s">
        <v>46</v>
      </c>
      <c r="B95" t="s">
        <v>56</v>
      </c>
      <c r="C95">
        <v>66.333333333333329</v>
      </c>
      <c r="D95">
        <v>3</v>
      </c>
      <c r="E95" t="s">
        <v>11109</v>
      </c>
      <c r="F95">
        <v>1074.6099999999999</v>
      </c>
      <c r="G95">
        <v>26</v>
      </c>
      <c r="H95" t="s">
        <v>684</v>
      </c>
      <c r="I95" t="s">
        <v>11110</v>
      </c>
      <c r="J95" t="s">
        <v>11111</v>
      </c>
      <c r="K95" t="s">
        <v>11112</v>
      </c>
      <c r="L95" t="s">
        <v>11113</v>
      </c>
      <c r="M95" t="s">
        <v>11114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23</v>
      </c>
      <c r="T95" t="s">
        <v>11114</v>
      </c>
    </row>
    <row r="96" spans="1:20" x14ac:dyDescent="0.25">
      <c r="A96" t="s">
        <v>46</v>
      </c>
      <c r="B96" t="s">
        <v>56</v>
      </c>
      <c r="C96">
        <v>66.333333333333329</v>
      </c>
      <c r="D96">
        <v>3</v>
      </c>
      <c r="E96" t="s">
        <v>11109</v>
      </c>
      <c r="F96">
        <v>1074.6099999999999</v>
      </c>
      <c r="G96">
        <v>26</v>
      </c>
      <c r="H96" t="s">
        <v>684</v>
      </c>
      <c r="I96" t="s">
        <v>11110</v>
      </c>
      <c r="J96" t="s">
        <v>11111</v>
      </c>
      <c r="K96" t="s">
        <v>11112</v>
      </c>
      <c r="L96" t="s">
        <v>11113</v>
      </c>
      <c r="M96" t="s">
        <v>11114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23</v>
      </c>
      <c r="T96" t="s">
        <v>11114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11109</v>
      </c>
      <c r="F97">
        <v>1074.6099999999999</v>
      </c>
      <c r="G97">
        <v>26</v>
      </c>
      <c r="H97" t="s">
        <v>684</v>
      </c>
      <c r="I97" t="s">
        <v>11110</v>
      </c>
      <c r="J97" t="s">
        <v>11111</v>
      </c>
      <c r="K97" t="s">
        <v>11112</v>
      </c>
      <c r="L97" t="s">
        <v>11113</v>
      </c>
      <c r="M97" t="s">
        <v>11114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23</v>
      </c>
      <c r="T97" t="s">
        <v>11114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11109</v>
      </c>
      <c r="F98">
        <v>1074.6099999999999</v>
      </c>
      <c r="G98">
        <v>26</v>
      </c>
      <c r="H98" t="s">
        <v>684</v>
      </c>
      <c r="I98" t="s">
        <v>11110</v>
      </c>
      <c r="J98" t="s">
        <v>11111</v>
      </c>
      <c r="K98" t="s">
        <v>11112</v>
      </c>
      <c r="L98" t="s">
        <v>11113</v>
      </c>
      <c r="M98" t="s">
        <v>11114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23</v>
      </c>
      <c r="T98" t="s">
        <v>11114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11109</v>
      </c>
      <c r="F99">
        <v>1074.6099999999999</v>
      </c>
      <c r="G99">
        <v>26</v>
      </c>
      <c r="H99" t="s">
        <v>684</v>
      </c>
      <c r="I99" t="s">
        <v>11110</v>
      </c>
      <c r="J99" t="s">
        <v>11111</v>
      </c>
      <c r="K99" t="s">
        <v>11112</v>
      </c>
      <c r="L99" t="s">
        <v>11113</v>
      </c>
      <c r="M99" t="s">
        <v>11114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11114</v>
      </c>
    </row>
    <row r="100" spans="1:20" x14ac:dyDescent="0.25">
      <c r="A100" t="s">
        <v>46</v>
      </c>
      <c r="B100" t="s">
        <v>56</v>
      </c>
      <c r="C100">
        <v>66.333333333333329</v>
      </c>
      <c r="D100">
        <v>3</v>
      </c>
      <c r="E100" t="s">
        <v>11109</v>
      </c>
      <c r="F100">
        <v>1074.6099999999999</v>
      </c>
      <c r="G100">
        <v>26</v>
      </c>
      <c r="H100" t="s">
        <v>684</v>
      </c>
      <c r="I100" t="s">
        <v>11110</v>
      </c>
      <c r="J100" t="s">
        <v>11111</v>
      </c>
      <c r="K100" t="s">
        <v>11112</v>
      </c>
      <c r="L100" t="s">
        <v>11113</v>
      </c>
      <c r="M100" t="s">
        <v>11114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23</v>
      </c>
      <c r="T100" t="s">
        <v>11114</v>
      </c>
    </row>
    <row r="101" spans="1:20" x14ac:dyDescent="0.25">
      <c r="A101" t="s">
        <v>46</v>
      </c>
      <c r="B101" t="s">
        <v>56</v>
      </c>
      <c r="C101">
        <v>66.333333333333329</v>
      </c>
      <c r="D101">
        <v>3</v>
      </c>
      <c r="E101" t="s">
        <v>11109</v>
      </c>
      <c r="F101">
        <v>1074.6099999999999</v>
      </c>
      <c r="G101">
        <v>26</v>
      </c>
      <c r="H101" t="s">
        <v>684</v>
      </c>
      <c r="I101" t="s">
        <v>11110</v>
      </c>
      <c r="J101" t="s">
        <v>11111</v>
      </c>
      <c r="K101" t="s">
        <v>11112</v>
      </c>
      <c r="L101" t="s">
        <v>11113</v>
      </c>
      <c r="M101" t="s">
        <v>11114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11114</v>
      </c>
    </row>
    <row r="102" spans="1:20" x14ac:dyDescent="0.25">
      <c r="A102" t="s">
        <v>254</v>
      </c>
      <c r="B102" t="s">
        <v>255</v>
      </c>
      <c r="C102">
        <v>65</v>
      </c>
      <c r="D102">
        <v>2</v>
      </c>
      <c r="E102" t="s">
        <v>11115</v>
      </c>
      <c r="F102">
        <v>160</v>
      </c>
      <c r="G102">
        <v>30</v>
      </c>
      <c r="H102" t="s">
        <v>47</v>
      </c>
      <c r="I102" t="s">
        <v>10987</v>
      </c>
      <c r="J102" t="s">
        <v>10988</v>
      </c>
      <c r="K102" t="s">
        <v>1224</v>
      </c>
      <c r="L102" t="s">
        <v>10989</v>
      </c>
      <c r="M102" t="s">
        <v>11116</v>
      </c>
      <c r="N102" t="s">
        <v>1338</v>
      </c>
      <c r="O102" t="s">
        <v>1189</v>
      </c>
      <c r="P102" t="s">
        <v>1190</v>
      </c>
      <c r="Q102" t="s">
        <v>27</v>
      </c>
      <c r="R102" t="s">
        <v>24</v>
      </c>
      <c r="S102" t="s">
        <v>23</v>
      </c>
      <c r="T102" t="s">
        <v>11116</v>
      </c>
    </row>
    <row r="103" spans="1:20" x14ac:dyDescent="0.25">
      <c r="A103" t="s">
        <v>4323</v>
      </c>
      <c r="B103" t="s">
        <v>4324</v>
      </c>
      <c r="C103">
        <v>65</v>
      </c>
      <c r="D103">
        <v>1</v>
      </c>
      <c r="E103" t="s">
        <v>11117</v>
      </c>
      <c r="F103">
        <v>215</v>
      </c>
      <c r="G103">
        <v>20</v>
      </c>
      <c r="H103" t="s">
        <v>47</v>
      </c>
      <c r="I103" t="s">
        <v>11118</v>
      </c>
      <c r="J103" t="s">
        <v>11119</v>
      </c>
      <c r="K103" t="s">
        <v>2686</v>
      </c>
      <c r="L103" t="s">
        <v>11120</v>
      </c>
      <c r="M103" t="s">
        <v>11121</v>
      </c>
      <c r="N103" t="s">
        <v>1338</v>
      </c>
      <c r="O103" t="s">
        <v>1222</v>
      </c>
      <c r="P103" t="s">
        <v>1190</v>
      </c>
      <c r="Q103" t="s">
        <v>1191</v>
      </c>
      <c r="R103" t="s">
        <v>24</v>
      </c>
      <c r="S103" t="s">
        <v>23</v>
      </c>
      <c r="T103" t="s">
        <v>11122</v>
      </c>
    </row>
    <row r="104" spans="1:20" x14ac:dyDescent="0.25">
      <c r="A104" t="s">
        <v>254</v>
      </c>
      <c r="B104" t="s">
        <v>255</v>
      </c>
      <c r="C104">
        <v>65</v>
      </c>
      <c r="D104">
        <v>1</v>
      </c>
      <c r="E104" t="s">
        <v>11117</v>
      </c>
      <c r="F104">
        <v>215</v>
      </c>
      <c r="G104">
        <v>20</v>
      </c>
      <c r="H104" t="s">
        <v>47</v>
      </c>
      <c r="I104" t="s">
        <v>11118</v>
      </c>
      <c r="J104" t="s">
        <v>11119</v>
      </c>
      <c r="K104" t="s">
        <v>2686</v>
      </c>
      <c r="L104" t="s">
        <v>11120</v>
      </c>
      <c r="M104" t="s">
        <v>11121</v>
      </c>
      <c r="N104" t="s">
        <v>1338</v>
      </c>
      <c r="O104" t="s">
        <v>1222</v>
      </c>
      <c r="P104" t="s">
        <v>1190</v>
      </c>
      <c r="Q104" t="s">
        <v>1191</v>
      </c>
      <c r="R104" t="s">
        <v>24</v>
      </c>
      <c r="S104" t="s">
        <v>23</v>
      </c>
      <c r="T104" t="s">
        <v>11122</v>
      </c>
    </row>
    <row r="105" spans="1:20" x14ac:dyDescent="0.25">
      <c r="A105" t="s">
        <v>3771</v>
      </c>
      <c r="B105" t="s">
        <v>3772</v>
      </c>
      <c r="C105">
        <v>65</v>
      </c>
      <c r="D105">
        <v>1</v>
      </c>
      <c r="E105" t="s">
        <v>11117</v>
      </c>
      <c r="F105">
        <v>215</v>
      </c>
      <c r="G105">
        <v>20</v>
      </c>
      <c r="H105" t="s">
        <v>47</v>
      </c>
      <c r="I105" t="s">
        <v>11118</v>
      </c>
      <c r="J105" t="s">
        <v>11119</v>
      </c>
      <c r="K105" t="s">
        <v>2686</v>
      </c>
      <c r="L105" t="s">
        <v>11120</v>
      </c>
      <c r="M105" t="s">
        <v>11121</v>
      </c>
      <c r="N105" t="s">
        <v>1338</v>
      </c>
      <c r="O105" t="s">
        <v>1222</v>
      </c>
      <c r="P105" t="s">
        <v>1190</v>
      </c>
      <c r="Q105" t="s">
        <v>1191</v>
      </c>
      <c r="R105" t="s">
        <v>24</v>
      </c>
      <c r="S105" t="s">
        <v>23</v>
      </c>
      <c r="T105" t="s">
        <v>11122</v>
      </c>
    </row>
    <row r="106" spans="1:20" x14ac:dyDescent="0.25">
      <c r="A106" t="s">
        <v>42</v>
      </c>
      <c r="B106" t="s">
        <v>43</v>
      </c>
      <c r="C106">
        <v>66.666666666666671</v>
      </c>
      <c r="D106">
        <v>3</v>
      </c>
      <c r="E106" t="s">
        <v>11123</v>
      </c>
      <c r="F106">
        <v>105</v>
      </c>
      <c r="G106">
        <v>0</v>
      </c>
      <c r="H106" t="s">
        <v>22</v>
      </c>
      <c r="I106" t="s">
        <v>11124</v>
      </c>
      <c r="J106" t="s">
        <v>304</v>
      </c>
      <c r="K106" t="s">
        <v>23</v>
      </c>
      <c r="L106" t="s">
        <v>24</v>
      </c>
      <c r="M106" t="s">
        <v>11125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11126</v>
      </c>
    </row>
    <row r="107" spans="1:20" x14ac:dyDescent="0.25">
      <c r="A107" t="s">
        <v>115</v>
      </c>
      <c r="B107" t="s">
        <v>116</v>
      </c>
      <c r="C107">
        <v>27.5</v>
      </c>
      <c r="D107">
        <v>4</v>
      </c>
      <c r="E107" t="s">
        <v>11127</v>
      </c>
      <c r="F107">
        <v>162.99</v>
      </c>
      <c r="G107">
        <v>41</v>
      </c>
      <c r="H107" t="s">
        <v>47</v>
      </c>
      <c r="I107" t="s">
        <v>11128</v>
      </c>
      <c r="J107" t="s">
        <v>11129</v>
      </c>
      <c r="K107" t="s">
        <v>11130</v>
      </c>
      <c r="L107" t="s">
        <v>11131</v>
      </c>
      <c r="M107" t="s">
        <v>11132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11132</v>
      </c>
    </row>
    <row r="108" spans="1:20" x14ac:dyDescent="0.25">
      <c r="A108" t="s">
        <v>139</v>
      </c>
      <c r="B108" t="s">
        <v>112</v>
      </c>
      <c r="C108">
        <v>66</v>
      </c>
      <c r="D108">
        <v>1</v>
      </c>
      <c r="E108" t="s">
        <v>11133</v>
      </c>
      <c r="F108">
        <v>150.52000000000001</v>
      </c>
      <c r="G108">
        <v>7</v>
      </c>
      <c r="H108" t="s">
        <v>684</v>
      </c>
      <c r="I108" t="s">
        <v>11134</v>
      </c>
      <c r="J108" t="s">
        <v>11135</v>
      </c>
      <c r="K108" t="s">
        <v>2652</v>
      </c>
      <c r="L108" t="s">
        <v>11136</v>
      </c>
      <c r="M108" t="s">
        <v>11116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11137</v>
      </c>
    </row>
    <row r="109" spans="1:20" x14ac:dyDescent="0.25">
      <c r="A109" t="s">
        <v>110</v>
      </c>
      <c r="B109" t="s">
        <v>1205</v>
      </c>
      <c r="C109">
        <v>66</v>
      </c>
      <c r="D109">
        <v>1</v>
      </c>
      <c r="E109" t="s">
        <v>11133</v>
      </c>
      <c r="F109">
        <v>150.52000000000001</v>
      </c>
      <c r="G109">
        <v>7</v>
      </c>
      <c r="H109" t="s">
        <v>684</v>
      </c>
      <c r="I109" t="s">
        <v>11134</v>
      </c>
      <c r="J109" t="s">
        <v>11135</v>
      </c>
      <c r="K109" t="s">
        <v>2652</v>
      </c>
      <c r="L109" t="s">
        <v>11136</v>
      </c>
      <c r="M109" t="s">
        <v>11116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11137</v>
      </c>
    </row>
    <row r="110" spans="1:20" x14ac:dyDescent="0.25">
      <c r="A110" t="s">
        <v>46</v>
      </c>
      <c r="B110" t="s">
        <v>56</v>
      </c>
      <c r="C110">
        <v>60</v>
      </c>
      <c r="D110">
        <v>1</v>
      </c>
      <c r="E110" t="s">
        <v>11138</v>
      </c>
      <c r="F110">
        <v>120</v>
      </c>
      <c r="G110">
        <v>0</v>
      </c>
      <c r="H110" t="s">
        <v>1162</v>
      </c>
      <c r="I110" t="s">
        <v>11139</v>
      </c>
      <c r="J110" t="s">
        <v>304</v>
      </c>
      <c r="K110" t="s">
        <v>23</v>
      </c>
      <c r="L110" t="s">
        <v>24</v>
      </c>
      <c r="M110" t="s">
        <v>23</v>
      </c>
      <c r="N110" t="s">
        <v>23</v>
      </c>
      <c r="O110" t="s">
        <v>58</v>
      </c>
      <c r="P110" t="s">
        <v>26</v>
      </c>
      <c r="Q110" t="s">
        <v>23</v>
      </c>
      <c r="R110" t="s">
        <v>24</v>
      </c>
      <c r="S110" t="s">
        <v>23</v>
      </c>
      <c r="T110" t="s">
        <v>11140</v>
      </c>
    </row>
    <row r="111" spans="1:20" x14ac:dyDescent="0.25">
      <c r="A111" t="s">
        <v>3691</v>
      </c>
      <c r="B111" t="s">
        <v>3692</v>
      </c>
      <c r="C111">
        <v>60</v>
      </c>
      <c r="D111">
        <v>1</v>
      </c>
      <c r="E111" t="s">
        <v>11138</v>
      </c>
      <c r="F111">
        <v>120</v>
      </c>
      <c r="G111">
        <v>0</v>
      </c>
      <c r="H111" t="s">
        <v>1162</v>
      </c>
      <c r="I111" t="s">
        <v>11139</v>
      </c>
      <c r="J111" t="s">
        <v>304</v>
      </c>
      <c r="K111" t="s">
        <v>23</v>
      </c>
      <c r="L111" t="s">
        <v>24</v>
      </c>
      <c r="M111" t="s">
        <v>23</v>
      </c>
      <c r="N111" t="s">
        <v>23</v>
      </c>
      <c r="O111" t="s">
        <v>58</v>
      </c>
      <c r="P111" t="s">
        <v>26</v>
      </c>
      <c r="Q111" t="s">
        <v>23</v>
      </c>
      <c r="R111" t="s">
        <v>24</v>
      </c>
      <c r="S111" t="s">
        <v>23</v>
      </c>
      <c r="T111" t="s">
        <v>11140</v>
      </c>
    </row>
    <row r="112" spans="1:20" x14ac:dyDescent="0.25">
      <c r="A112" t="s">
        <v>46</v>
      </c>
      <c r="B112" t="s">
        <v>56</v>
      </c>
      <c r="C112">
        <v>67</v>
      </c>
      <c r="D112">
        <v>1</v>
      </c>
      <c r="E112" t="s">
        <v>11133</v>
      </c>
      <c r="F112">
        <v>150.52000000000001</v>
      </c>
      <c r="G112">
        <v>7</v>
      </c>
      <c r="H112" t="s">
        <v>684</v>
      </c>
      <c r="I112" t="s">
        <v>11134</v>
      </c>
      <c r="J112" t="s">
        <v>11135</v>
      </c>
      <c r="K112" t="s">
        <v>2652</v>
      </c>
      <c r="L112" t="s">
        <v>11136</v>
      </c>
      <c r="M112" t="s">
        <v>11116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11141</v>
      </c>
    </row>
    <row r="113" spans="1:20" x14ac:dyDescent="0.25">
      <c r="A113" t="s">
        <v>115</v>
      </c>
      <c r="B113" t="s">
        <v>116</v>
      </c>
      <c r="C113">
        <v>33.333333333333336</v>
      </c>
      <c r="D113">
        <v>12</v>
      </c>
      <c r="E113" t="s">
        <v>11142</v>
      </c>
      <c r="F113">
        <v>979.92</v>
      </c>
      <c r="G113">
        <v>26</v>
      </c>
      <c r="H113" t="s">
        <v>1238</v>
      </c>
      <c r="I113" t="s">
        <v>11143</v>
      </c>
      <c r="J113" t="s">
        <v>11144</v>
      </c>
      <c r="K113" t="s">
        <v>11145</v>
      </c>
      <c r="L113" t="s">
        <v>11146</v>
      </c>
      <c r="M113" t="s">
        <v>11147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11147</v>
      </c>
    </row>
    <row r="114" spans="1:20" x14ac:dyDescent="0.25">
      <c r="A114" t="s">
        <v>115</v>
      </c>
      <c r="B114" t="s">
        <v>116</v>
      </c>
      <c r="C114">
        <v>33.333333333333336</v>
      </c>
      <c r="D114">
        <v>12</v>
      </c>
      <c r="E114" t="s">
        <v>11142</v>
      </c>
      <c r="F114">
        <v>979.92</v>
      </c>
      <c r="G114">
        <v>26</v>
      </c>
      <c r="H114" t="s">
        <v>1238</v>
      </c>
      <c r="I114" t="s">
        <v>11143</v>
      </c>
      <c r="J114" t="s">
        <v>11144</v>
      </c>
      <c r="K114" t="s">
        <v>11145</v>
      </c>
      <c r="L114" t="s">
        <v>11146</v>
      </c>
      <c r="M114" t="s">
        <v>11147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11147</v>
      </c>
    </row>
    <row r="115" spans="1:20" x14ac:dyDescent="0.25">
      <c r="A115" t="s">
        <v>115</v>
      </c>
      <c r="B115" t="s">
        <v>116</v>
      </c>
      <c r="C115">
        <v>33.333333333333336</v>
      </c>
      <c r="D115">
        <v>12</v>
      </c>
      <c r="E115" t="s">
        <v>11142</v>
      </c>
      <c r="F115">
        <v>979.92</v>
      </c>
      <c r="G115">
        <v>26</v>
      </c>
      <c r="H115" t="s">
        <v>1238</v>
      </c>
      <c r="I115" t="s">
        <v>11143</v>
      </c>
      <c r="J115" t="s">
        <v>11144</v>
      </c>
      <c r="K115" t="s">
        <v>11145</v>
      </c>
      <c r="L115" t="s">
        <v>11146</v>
      </c>
      <c r="M115" t="s">
        <v>11147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11147</v>
      </c>
    </row>
    <row r="116" spans="1:20" x14ac:dyDescent="0.25">
      <c r="A116" t="s">
        <v>46</v>
      </c>
      <c r="B116" t="s">
        <v>56</v>
      </c>
      <c r="C116">
        <v>66.333333333333329</v>
      </c>
      <c r="D116">
        <v>3</v>
      </c>
      <c r="E116" t="s">
        <v>11148</v>
      </c>
      <c r="F116">
        <v>266</v>
      </c>
      <c r="G116">
        <v>35</v>
      </c>
      <c r="H116" t="s">
        <v>47</v>
      </c>
      <c r="I116" t="s">
        <v>1316</v>
      </c>
      <c r="J116" t="s">
        <v>11149</v>
      </c>
      <c r="K116" t="s">
        <v>613</v>
      </c>
      <c r="L116" t="s">
        <v>2029</v>
      </c>
      <c r="M116" t="s">
        <v>11150</v>
      </c>
      <c r="N116" t="s">
        <v>23</v>
      </c>
      <c r="O116" t="s">
        <v>53</v>
      </c>
      <c r="P116" t="s">
        <v>54</v>
      </c>
      <c r="Q116" t="s">
        <v>55</v>
      </c>
      <c r="R116" t="s">
        <v>24</v>
      </c>
      <c r="S116" t="s">
        <v>23</v>
      </c>
      <c r="T116" t="s">
        <v>11151</v>
      </c>
    </row>
    <row r="117" spans="1:20" x14ac:dyDescent="0.25">
      <c r="A117" t="s">
        <v>46</v>
      </c>
      <c r="B117" t="s">
        <v>56</v>
      </c>
      <c r="C117">
        <v>60</v>
      </c>
      <c r="D117">
        <v>4</v>
      </c>
      <c r="E117" t="s">
        <v>11152</v>
      </c>
      <c r="F117">
        <v>480</v>
      </c>
      <c r="G117">
        <v>0</v>
      </c>
      <c r="H117" t="s">
        <v>1162</v>
      </c>
      <c r="I117" t="s">
        <v>8044</v>
      </c>
      <c r="J117" t="s">
        <v>321</v>
      </c>
      <c r="K117" t="s">
        <v>23</v>
      </c>
      <c r="L117" t="s">
        <v>24</v>
      </c>
      <c r="M117" t="s">
        <v>11153</v>
      </c>
      <c r="N117" t="s">
        <v>23</v>
      </c>
      <c r="O117" t="s">
        <v>307</v>
      </c>
      <c r="P117" t="s">
        <v>26</v>
      </c>
      <c r="Q117" t="s">
        <v>27</v>
      </c>
      <c r="R117" t="s">
        <v>11154</v>
      </c>
      <c r="S117" t="s">
        <v>23</v>
      </c>
      <c r="T117" t="s">
        <v>11155</v>
      </c>
    </row>
    <row r="118" spans="1:20" x14ac:dyDescent="0.25">
      <c r="A118" t="s">
        <v>3691</v>
      </c>
      <c r="B118" t="s">
        <v>3692</v>
      </c>
      <c r="C118">
        <v>60</v>
      </c>
      <c r="D118">
        <v>4</v>
      </c>
      <c r="E118" t="s">
        <v>11152</v>
      </c>
      <c r="F118">
        <v>480</v>
      </c>
      <c r="G118">
        <v>0</v>
      </c>
      <c r="H118" t="s">
        <v>1162</v>
      </c>
      <c r="I118" t="s">
        <v>8044</v>
      </c>
      <c r="J118" t="s">
        <v>321</v>
      </c>
      <c r="K118" t="s">
        <v>23</v>
      </c>
      <c r="L118" t="s">
        <v>24</v>
      </c>
      <c r="M118" t="s">
        <v>11153</v>
      </c>
      <c r="N118" t="s">
        <v>23</v>
      </c>
      <c r="O118" t="s">
        <v>307</v>
      </c>
      <c r="P118" t="s">
        <v>26</v>
      </c>
      <c r="Q118" t="s">
        <v>27</v>
      </c>
      <c r="R118" t="s">
        <v>11154</v>
      </c>
      <c r="S118" t="s">
        <v>23</v>
      </c>
      <c r="T118" t="s">
        <v>11155</v>
      </c>
    </row>
    <row r="119" spans="1:20" x14ac:dyDescent="0.25">
      <c r="A119" t="s">
        <v>5153</v>
      </c>
      <c r="B119" t="s">
        <v>5154</v>
      </c>
      <c r="C119">
        <v>0</v>
      </c>
      <c r="D119">
        <v>1</v>
      </c>
      <c r="E119" t="s">
        <v>11156</v>
      </c>
      <c r="F119">
        <v>100</v>
      </c>
      <c r="G119">
        <v>0</v>
      </c>
      <c r="H119" t="s">
        <v>1162</v>
      </c>
      <c r="I119" t="s">
        <v>4466</v>
      </c>
      <c r="J119" t="s">
        <v>337</v>
      </c>
      <c r="K119" t="s">
        <v>23</v>
      </c>
      <c r="L119" t="s">
        <v>24</v>
      </c>
      <c r="M119" t="s">
        <v>11157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11158</v>
      </c>
    </row>
    <row r="120" spans="1:20" x14ac:dyDescent="0.25">
      <c r="A120" t="s">
        <v>46</v>
      </c>
      <c r="B120" t="s">
        <v>56</v>
      </c>
      <c r="C120">
        <v>120</v>
      </c>
      <c r="D120">
        <v>1</v>
      </c>
      <c r="E120" t="s">
        <v>11156</v>
      </c>
      <c r="F120">
        <v>100</v>
      </c>
      <c r="G120">
        <v>0</v>
      </c>
      <c r="H120" t="s">
        <v>1162</v>
      </c>
      <c r="I120" t="s">
        <v>4466</v>
      </c>
      <c r="J120" t="s">
        <v>337</v>
      </c>
      <c r="K120" t="s">
        <v>23</v>
      </c>
      <c r="L120" t="s">
        <v>24</v>
      </c>
      <c r="M120" t="s">
        <v>11157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11159</v>
      </c>
    </row>
    <row r="121" spans="1:20" x14ac:dyDescent="0.25">
      <c r="A121" t="s">
        <v>139</v>
      </c>
      <c r="B121" t="s">
        <v>112</v>
      </c>
      <c r="C121">
        <v>66</v>
      </c>
      <c r="D121">
        <v>1</v>
      </c>
      <c r="E121" t="s">
        <v>11160</v>
      </c>
      <c r="F121">
        <v>131.27000000000001</v>
      </c>
      <c r="G121">
        <v>7</v>
      </c>
      <c r="H121" t="s">
        <v>684</v>
      </c>
      <c r="I121" t="s">
        <v>11161</v>
      </c>
      <c r="J121" t="s">
        <v>11162</v>
      </c>
      <c r="K121" t="s">
        <v>2023</v>
      </c>
      <c r="L121" t="s">
        <v>11163</v>
      </c>
      <c r="M121" t="s">
        <v>11164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11164</v>
      </c>
    </row>
    <row r="122" spans="1:20" x14ac:dyDescent="0.25">
      <c r="A122" t="s">
        <v>110</v>
      </c>
      <c r="B122" t="s">
        <v>1205</v>
      </c>
      <c r="C122">
        <v>66</v>
      </c>
      <c r="D122">
        <v>1</v>
      </c>
      <c r="E122" t="s">
        <v>11160</v>
      </c>
      <c r="F122">
        <v>131.27000000000001</v>
      </c>
      <c r="G122">
        <v>7</v>
      </c>
      <c r="H122" t="s">
        <v>684</v>
      </c>
      <c r="I122" t="s">
        <v>11161</v>
      </c>
      <c r="J122" t="s">
        <v>11162</v>
      </c>
      <c r="K122" t="s">
        <v>2023</v>
      </c>
      <c r="L122" t="s">
        <v>11163</v>
      </c>
      <c r="M122" t="s">
        <v>11164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11164</v>
      </c>
    </row>
    <row r="123" spans="1:20" x14ac:dyDescent="0.25">
      <c r="A123" t="s">
        <v>46</v>
      </c>
      <c r="B123" t="s">
        <v>56</v>
      </c>
      <c r="C123">
        <v>67</v>
      </c>
      <c r="D123">
        <v>1</v>
      </c>
      <c r="E123" t="s">
        <v>11160</v>
      </c>
      <c r="F123">
        <v>131.27000000000001</v>
      </c>
      <c r="G123">
        <v>7</v>
      </c>
      <c r="H123" t="s">
        <v>684</v>
      </c>
      <c r="I123" t="s">
        <v>11161</v>
      </c>
      <c r="J123" t="s">
        <v>11162</v>
      </c>
      <c r="K123" t="s">
        <v>2023</v>
      </c>
      <c r="L123" t="s">
        <v>11163</v>
      </c>
      <c r="M123" t="s">
        <v>11164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11164</v>
      </c>
    </row>
    <row r="124" spans="1:20" x14ac:dyDescent="0.25">
      <c r="A124" t="s">
        <v>254</v>
      </c>
      <c r="B124" t="s">
        <v>255</v>
      </c>
      <c r="C124">
        <v>65</v>
      </c>
      <c r="D124">
        <v>3</v>
      </c>
      <c r="E124" t="s">
        <v>11165</v>
      </c>
      <c r="F124">
        <v>225</v>
      </c>
      <c r="G124">
        <v>30</v>
      </c>
      <c r="H124" t="s">
        <v>47</v>
      </c>
      <c r="I124" t="s">
        <v>4056</v>
      </c>
      <c r="J124" t="s">
        <v>4057</v>
      </c>
      <c r="K124" t="s">
        <v>1199</v>
      </c>
      <c r="L124" t="s">
        <v>4058</v>
      </c>
      <c r="M124" t="s">
        <v>11166</v>
      </c>
      <c r="N124" t="s">
        <v>1338</v>
      </c>
      <c r="O124" t="s">
        <v>1189</v>
      </c>
      <c r="P124" t="s">
        <v>1190</v>
      </c>
      <c r="Q124" t="s">
        <v>27</v>
      </c>
      <c r="R124" t="s">
        <v>24</v>
      </c>
      <c r="S124" t="s">
        <v>23</v>
      </c>
      <c r="T124" t="s">
        <v>11166</v>
      </c>
    </row>
    <row r="125" spans="1:20" x14ac:dyDescent="0.25">
      <c r="A125" t="s">
        <v>178</v>
      </c>
      <c r="B125" t="s">
        <v>11167</v>
      </c>
      <c r="C125">
        <v>65</v>
      </c>
      <c r="D125">
        <v>4</v>
      </c>
      <c r="E125" t="s">
        <v>11168</v>
      </c>
      <c r="F125">
        <v>290</v>
      </c>
      <c r="G125">
        <v>30</v>
      </c>
      <c r="H125" t="s">
        <v>47</v>
      </c>
      <c r="I125" t="s">
        <v>11169</v>
      </c>
      <c r="J125" t="s">
        <v>11170</v>
      </c>
      <c r="K125" t="s">
        <v>1716</v>
      </c>
      <c r="L125" t="s">
        <v>11171</v>
      </c>
      <c r="M125" t="s">
        <v>11172</v>
      </c>
      <c r="N125" t="s">
        <v>1338</v>
      </c>
      <c r="O125" t="s">
        <v>1189</v>
      </c>
      <c r="P125" t="s">
        <v>1190</v>
      </c>
      <c r="Q125" t="s">
        <v>27</v>
      </c>
      <c r="R125" t="s">
        <v>24</v>
      </c>
      <c r="S125" t="s">
        <v>23</v>
      </c>
      <c r="T125" t="s">
        <v>11172</v>
      </c>
    </row>
    <row r="126" spans="1:20" x14ac:dyDescent="0.25">
      <c r="A126" t="s">
        <v>46</v>
      </c>
      <c r="B126" t="s">
        <v>56</v>
      </c>
      <c r="C126">
        <v>66.333333333333329</v>
      </c>
      <c r="D126">
        <v>3</v>
      </c>
      <c r="E126" t="s">
        <v>11173</v>
      </c>
      <c r="F126">
        <v>266</v>
      </c>
      <c r="G126">
        <v>35</v>
      </c>
      <c r="H126" t="s">
        <v>47</v>
      </c>
      <c r="I126" t="s">
        <v>6255</v>
      </c>
      <c r="J126" t="s">
        <v>11174</v>
      </c>
      <c r="K126" t="s">
        <v>1441</v>
      </c>
      <c r="L126" t="s">
        <v>1359</v>
      </c>
      <c r="M126" t="s">
        <v>11175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11176</v>
      </c>
    </row>
    <row r="127" spans="1:20" x14ac:dyDescent="0.25">
      <c r="A127" t="s">
        <v>115</v>
      </c>
      <c r="B127" t="s">
        <v>116</v>
      </c>
      <c r="C127">
        <v>33.166666666666664</v>
      </c>
      <c r="D127">
        <v>6</v>
      </c>
      <c r="E127" t="s">
        <v>11177</v>
      </c>
      <c r="F127">
        <v>328</v>
      </c>
      <c r="G127">
        <v>38</v>
      </c>
      <c r="H127" t="s">
        <v>47</v>
      </c>
      <c r="I127" t="s">
        <v>2993</v>
      </c>
      <c r="J127" t="s">
        <v>11178</v>
      </c>
      <c r="K127" t="s">
        <v>4814</v>
      </c>
      <c r="L127" t="s">
        <v>1261</v>
      </c>
      <c r="M127" t="s">
        <v>11179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11180</v>
      </c>
    </row>
    <row r="128" spans="1:20" x14ac:dyDescent="0.25">
      <c r="A128" t="s">
        <v>139</v>
      </c>
      <c r="B128" t="s">
        <v>112</v>
      </c>
      <c r="C128">
        <v>66</v>
      </c>
      <c r="D128">
        <v>1</v>
      </c>
      <c r="E128" t="s">
        <v>11181</v>
      </c>
      <c r="F128">
        <v>131.27000000000001</v>
      </c>
      <c r="G128">
        <v>7</v>
      </c>
      <c r="H128" t="s">
        <v>684</v>
      </c>
      <c r="I128" t="s">
        <v>10389</v>
      </c>
      <c r="J128" t="s">
        <v>10390</v>
      </c>
      <c r="K128" t="s">
        <v>1206</v>
      </c>
      <c r="L128" t="s">
        <v>24</v>
      </c>
      <c r="M128" t="s">
        <v>23</v>
      </c>
      <c r="N128" t="s">
        <v>23</v>
      </c>
      <c r="O128" t="s">
        <v>48</v>
      </c>
      <c r="P128" t="s">
        <v>49</v>
      </c>
      <c r="Q128" t="s">
        <v>23</v>
      </c>
      <c r="R128" t="s">
        <v>24</v>
      </c>
      <c r="S128" t="s">
        <v>23</v>
      </c>
      <c r="T128" t="s">
        <v>11180</v>
      </c>
    </row>
    <row r="129" spans="1:20" x14ac:dyDescent="0.25">
      <c r="A129" t="s">
        <v>110</v>
      </c>
      <c r="B129" t="s">
        <v>1205</v>
      </c>
      <c r="C129">
        <v>66</v>
      </c>
      <c r="D129">
        <v>1</v>
      </c>
      <c r="E129" t="s">
        <v>11181</v>
      </c>
      <c r="F129">
        <v>131.27000000000001</v>
      </c>
      <c r="G129">
        <v>7</v>
      </c>
      <c r="H129" t="s">
        <v>684</v>
      </c>
      <c r="I129" t="s">
        <v>10389</v>
      </c>
      <c r="J129" t="s">
        <v>10390</v>
      </c>
      <c r="K129" t="s">
        <v>1206</v>
      </c>
      <c r="L129" t="s">
        <v>24</v>
      </c>
      <c r="M129" t="s">
        <v>23</v>
      </c>
      <c r="N129" t="s">
        <v>23</v>
      </c>
      <c r="O129" t="s">
        <v>48</v>
      </c>
      <c r="P129" t="s">
        <v>49</v>
      </c>
      <c r="Q129" t="s">
        <v>23</v>
      </c>
      <c r="R129" t="s">
        <v>24</v>
      </c>
      <c r="S129" t="s">
        <v>23</v>
      </c>
      <c r="T129" t="s">
        <v>11180</v>
      </c>
    </row>
    <row r="130" spans="1:20" x14ac:dyDescent="0.25">
      <c r="A130" t="s">
        <v>46</v>
      </c>
      <c r="B130" t="s">
        <v>56</v>
      </c>
      <c r="C130">
        <v>67</v>
      </c>
      <c r="D130">
        <v>1</v>
      </c>
      <c r="E130" t="s">
        <v>11181</v>
      </c>
      <c r="F130">
        <v>131.27000000000001</v>
      </c>
      <c r="G130">
        <v>7</v>
      </c>
      <c r="H130" t="s">
        <v>684</v>
      </c>
      <c r="I130" t="s">
        <v>10389</v>
      </c>
      <c r="J130" t="s">
        <v>10390</v>
      </c>
      <c r="K130" t="s">
        <v>1206</v>
      </c>
      <c r="L130" t="s">
        <v>24</v>
      </c>
      <c r="M130" t="s">
        <v>23</v>
      </c>
      <c r="N130" t="s">
        <v>23</v>
      </c>
      <c r="O130" t="s">
        <v>48</v>
      </c>
      <c r="P130" t="s">
        <v>49</v>
      </c>
      <c r="Q130" t="s">
        <v>23</v>
      </c>
      <c r="R130" t="s">
        <v>24</v>
      </c>
      <c r="S130" t="s">
        <v>23</v>
      </c>
      <c r="T130" t="s">
        <v>11180</v>
      </c>
    </row>
    <row r="131" spans="1:20" x14ac:dyDescent="0.25">
      <c r="A131" t="s">
        <v>46</v>
      </c>
      <c r="B131" t="s">
        <v>56</v>
      </c>
      <c r="C131">
        <v>60</v>
      </c>
      <c r="D131">
        <v>2</v>
      </c>
      <c r="E131" t="s">
        <v>11182</v>
      </c>
      <c r="F131">
        <v>240</v>
      </c>
      <c r="G131">
        <v>0</v>
      </c>
      <c r="H131" t="s">
        <v>1162</v>
      </c>
      <c r="I131" t="s">
        <v>6902</v>
      </c>
      <c r="J131" t="s">
        <v>348</v>
      </c>
      <c r="K131" t="s">
        <v>23</v>
      </c>
      <c r="L131" t="s">
        <v>24</v>
      </c>
      <c r="M131" t="s">
        <v>11183</v>
      </c>
      <c r="N131" t="s">
        <v>23</v>
      </c>
      <c r="O131" t="s">
        <v>307</v>
      </c>
      <c r="P131" t="s">
        <v>26</v>
      </c>
      <c r="Q131" t="s">
        <v>27</v>
      </c>
      <c r="R131" t="s">
        <v>11184</v>
      </c>
      <c r="S131" t="s">
        <v>23</v>
      </c>
      <c r="T131" t="s">
        <v>11183</v>
      </c>
    </row>
    <row r="132" spans="1:20" x14ac:dyDescent="0.25">
      <c r="A132" t="s">
        <v>3691</v>
      </c>
      <c r="B132" t="s">
        <v>3692</v>
      </c>
      <c r="C132">
        <v>60</v>
      </c>
      <c r="D132">
        <v>2</v>
      </c>
      <c r="E132" t="s">
        <v>11182</v>
      </c>
      <c r="F132">
        <v>240</v>
      </c>
      <c r="G132">
        <v>0</v>
      </c>
      <c r="H132" t="s">
        <v>1162</v>
      </c>
      <c r="I132" t="s">
        <v>6902</v>
      </c>
      <c r="J132" t="s">
        <v>348</v>
      </c>
      <c r="K132" t="s">
        <v>23</v>
      </c>
      <c r="L132" t="s">
        <v>24</v>
      </c>
      <c r="M132" t="s">
        <v>11183</v>
      </c>
      <c r="N132" t="s">
        <v>23</v>
      </c>
      <c r="O132" t="s">
        <v>307</v>
      </c>
      <c r="P132" t="s">
        <v>26</v>
      </c>
      <c r="Q132" t="s">
        <v>27</v>
      </c>
      <c r="R132" t="s">
        <v>11184</v>
      </c>
      <c r="S132" t="s">
        <v>23</v>
      </c>
      <c r="T132" t="s">
        <v>11183</v>
      </c>
    </row>
    <row r="133" spans="1:20" x14ac:dyDescent="0.25">
      <c r="A133" t="s">
        <v>46</v>
      </c>
      <c r="B133" t="s">
        <v>8145</v>
      </c>
      <c r="C133">
        <v>8.11</v>
      </c>
      <c r="D133">
        <v>1</v>
      </c>
      <c r="E133" t="s">
        <v>11185</v>
      </c>
      <c r="F133">
        <v>8.11</v>
      </c>
      <c r="G133">
        <v>0</v>
      </c>
      <c r="H133" t="s">
        <v>47</v>
      </c>
      <c r="I133" t="s">
        <v>11186</v>
      </c>
      <c r="J133" t="s">
        <v>11187</v>
      </c>
      <c r="K133" t="s">
        <v>4446</v>
      </c>
      <c r="L133" t="s">
        <v>11188</v>
      </c>
      <c r="M133" t="s">
        <v>11189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11189</v>
      </c>
    </row>
    <row r="134" spans="1:20" x14ac:dyDescent="0.25">
      <c r="A134" t="s">
        <v>3691</v>
      </c>
      <c r="B134" t="s">
        <v>3692</v>
      </c>
      <c r="C134">
        <v>120</v>
      </c>
      <c r="D134">
        <v>2</v>
      </c>
      <c r="E134" t="s">
        <v>11190</v>
      </c>
      <c r="F134">
        <v>155</v>
      </c>
      <c r="G134">
        <v>0</v>
      </c>
      <c r="H134" t="s">
        <v>1162</v>
      </c>
      <c r="I134" t="s">
        <v>1183</v>
      </c>
      <c r="J134" t="s">
        <v>302</v>
      </c>
      <c r="K134" t="s">
        <v>23</v>
      </c>
      <c r="L134" t="s">
        <v>24</v>
      </c>
      <c r="M134" t="s">
        <v>11191</v>
      </c>
      <c r="N134" t="s">
        <v>23</v>
      </c>
      <c r="O134" t="s">
        <v>307</v>
      </c>
      <c r="P134" t="s">
        <v>26</v>
      </c>
      <c r="Q134" t="s">
        <v>27</v>
      </c>
      <c r="R134" t="s">
        <v>11192</v>
      </c>
      <c r="S134" t="s">
        <v>23</v>
      </c>
      <c r="T134" t="s">
        <v>11191</v>
      </c>
    </row>
    <row r="135" spans="1:20" x14ac:dyDescent="0.25">
      <c r="A135" t="s">
        <v>30</v>
      </c>
      <c r="B135" t="s">
        <v>31</v>
      </c>
      <c r="C135">
        <v>65</v>
      </c>
      <c r="D135">
        <v>1</v>
      </c>
      <c r="E135" t="s">
        <v>11190</v>
      </c>
      <c r="F135">
        <v>155</v>
      </c>
      <c r="G135">
        <v>0</v>
      </c>
      <c r="H135" t="s">
        <v>1162</v>
      </c>
      <c r="I135" t="s">
        <v>1183</v>
      </c>
      <c r="J135" t="s">
        <v>302</v>
      </c>
      <c r="K135" t="s">
        <v>23</v>
      </c>
      <c r="L135" t="s">
        <v>24</v>
      </c>
      <c r="M135" t="s">
        <v>11191</v>
      </c>
      <c r="N135" t="s">
        <v>23</v>
      </c>
      <c r="O135" t="s">
        <v>307</v>
      </c>
      <c r="P135" t="s">
        <v>26</v>
      </c>
      <c r="Q135" t="s">
        <v>27</v>
      </c>
      <c r="R135" t="s">
        <v>11192</v>
      </c>
      <c r="S135" t="s">
        <v>23</v>
      </c>
      <c r="T135" t="s">
        <v>11191</v>
      </c>
    </row>
    <row r="136" spans="1:20" x14ac:dyDescent="0.25">
      <c r="A136" t="s">
        <v>110</v>
      </c>
      <c r="B136" t="s">
        <v>1205</v>
      </c>
      <c r="C136">
        <v>66.333333333333329</v>
      </c>
      <c r="D136">
        <v>3</v>
      </c>
      <c r="E136" t="s">
        <v>11193</v>
      </c>
      <c r="F136">
        <v>279</v>
      </c>
      <c r="G136">
        <v>38</v>
      </c>
      <c r="H136" t="s">
        <v>47</v>
      </c>
      <c r="I136" t="s">
        <v>11194</v>
      </c>
      <c r="J136" t="s">
        <v>11195</v>
      </c>
      <c r="K136" t="s">
        <v>4853</v>
      </c>
      <c r="L136" t="s">
        <v>1237</v>
      </c>
      <c r="M136" t="s">
        <v>11196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11196</v>
      </c>
    </row>
    <row r="137" spans="1:20" x14ac:dyDescent="0.25">
      <c r="A137" t="s">
        <v>3691</v>
      </c>
      <c r="B137" t="s">
        <v>3692</v>
      </c>
      <c r="C137">
        <v>120</v>
      </c>
      <c r="D137">
        <v>2</v>
      </c>
      <c r="E137" t="s">
        <v>11197</v>
      </c>
      <c r="F137">
        <v>160</v>
      </c>
      <c r="G137">
        <v>0</v>
      </c>
      <c r="H137" t="s">
        <v>1162</v>
      </c>
      <c r="I137" t="s">
        <v>11198</v>
      </c>
      <c r="J137" t="s">
        <v>1179</v>
      </c>
      <c r="K137" t="s">
        <v>23</v>
      </c>
      <c r="L137" t="s">
        <v>24</v>
      </c>
      <c r="M137" t="s">
        <v>11199</v>
      </c>
      <c r="N137" t="s">
        <v>23</v>
      </c>
      <c r="O137" t="s">
        <v>307</v>
      </c>
      <c r="P137" t="s">
        <v>26</v>
      </c>
      <c r="Q137" t="s">
        <v>27</v>
      </c>
      <c r="R137" t="s">
        <v>11200</v>
      </c>
      <c r="S137" t="s">
        <v>23</v>
      </c>
      <c r="T137" t="s">
        <v>11199</v>
      </c>
    </row>
    <row r="138" spans="1:20" x14ac:dyDescent="0.25">
      <c r="A138" t="s">
        <v>30</v>
      </c>
      <c r="B138" t="s">
        <v>31</v>
      </c>
      <c r="C138">
        <v>65</v>
      </c>
      <c r="D138">
        <v>1</v>
      </c>
      <c r="E138" t="s">
        <v>11197</v>
      </c>
      <c r="F138">
        <v>160</v>
      </c>
      <c r="G138">
        <v>0</v>
      </c>
      <c r="H138" t="s">
        <v>1162</v>
      </c>
      <c r="I138" t="s">
        <v>11198</v>
      </c>
      <c r="J138" t="s">
        <v>1179</v>
      </c>
      <c r="K138" t="s">
        <v>23</v>
      </c>
      <c r="L138" t="s">
        <v>24</v>
      </c>
      <c r="M138" t="s">
        <v>11199</v>
      </c>
      <c r="N138" t="s">
        <v>23</v>
      </c>
      <c r="O138" t="s">
        <v>307</v>
      </c>
      <c r="P138" t="s">
        <v>26</v>
      </c>
      <c r="Q138" t="s">
        <v>27</v>
      </c>
      <c r="R138" t="s">
        <v>11200</v>
      </c>
      <c r="S138" t="s">
        <v>23</v>
      </c>
      <c r="T138" t="s">
        <v>11199</v>
      </c>
    </row>
    <row r="139" spans="1:20" x14ac:dyDescent="0.25">
      <c r="A139" t="s">
        <v>3691</v>
      </c>
      <c r="B139" t="s">
        <v>3692</v>
      </c>
      <c r="C139">
        <v>120</v>
      </c>
      <c r="D139">
        <v>2</v>
      </c>
      <c r="E139" t="s">
        <v>11201</v>
      </c>
      <c r="F139">
        <v>116</v>
      </c>
      <c r="G139">
        <v>6</v>
      </c>
      <c r="H139" t="s">
        <v>1162</v>
      </c>
      <c r="I139" t="s">
        <v>11202</v>
      </c>
      <c r="J139" t="s">
        <v>311</v>
      </c>
      <c r="K139" t="s">
        <v>23</v>
      </c>
      <c r="L139" t="s">
        <v>24</v>
      </c>
      <c r="M139" t="s">
        <v>11203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11203</v>
      </c>
    </row>
    <row r="140" spans="1:20" x14ac:dyDescent="0.25">
      <c r="A140" t="s">
        <v>115</v>
      </c>
      <c r="B140" t="s">
        <v>116</v>
      </c>
      <c r="C140">
        <v>27.5</v>
      </c>
      <c r="D140">
        <v>4</v>
      </c>
      <c r="E140" t="s">
        <v>11204</v>
      </c>
      <c r="F140">
        <v>370</v>
      </c>
      <c r="G140">
        <v>64</v>
      </c>
      <c r="H140" t="s">
        <v>47</v>
      </c>
      <c r="I140" t="s">
        <v>11205</v>
      </c>
      <c r="J140" t="s">
        <v>11206</v>
      </c>
      <c r="K140" t="s">
        <v>5655</v>
      </c>
      <c r="L140" t="s">
        <v>3944</v>
      </c>
      <c r="M140" t="s">
        <v>11207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23</v>
      </c>
      <c r="T140" t="s">
        <v>11208</v>
      </c>
    </row>
    <row r="141" spans="1:20" x14ac:dyDescent="0.25">
      <c r="A141" t="s">
        <v>30</v>
      </c>
      <c r="B141" t="s">
        <v>31</v>
      </c>
      <c r="C141">
        <v>43</v>
      </c>
      <c r="D141">
        <v>2</v>
      </c>
      <c r="E141" t="s">
        <v>11204</v>
      </c>
      <c r="F141">
        <v>370</v>
      </c>
      <c r="G141">
        <v>64</v>
      </c>
      <c r="H141" t="s">
        <v>47</v>
      </c>
      <c r="I141" t="s">
        <v>11205</v>
      </c>
      <c r="J141" t="s">
        <v>11206</v>
      </c>
      <c r="K141" t="s">
        <v>5655</v>
      </c>
      <c r="L141" t="s">
        <v>3944</v>
      </c>
      <c r="M141" t="s">
        <v>11207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23</v>
      </c>
      <c r="T141" t="s">
        <v>11208</v>
      </c>
    </row>
    <row r="142" spans="1:20" x14ac:dyDescent="0.25">
      <c r="A142" t="s">
        <v>51</v>
      </c>
      <c r="B142" t="s">
        <v>52</v>
      </c>
      <c r="C142">
        <v>65</v>
      </c>
      <c r="D142">
        <v>1</v>
      </c>
      <c r="E142" t="s">
        <v>11204</v>
      </c>
      <c r="F142">
        <v>370</v>
      </c>
      <c r="G142">
        <v>64</v>
      </c>
      <c r="H142" t="s">
        <v>47</v>
      </c>
      <c r="I142" t="s">
        <v>11205</v>
      </c>
      <c r="J142" t="s">
        <v>11206</v>
      </c>
      <c r="K142" t="s">
        <v>5655</v>
      </c>
      <c r="L142" t="s">
        <v>3944</v>
      </c>
      <c r="M142" t="s">
        <v>11207</v>
      </c>
      <c r="N142" t="s">
        <v>23</v>
      </c>
      <c r="O142" t="s">
        <v>63</v>
      </c>
      <c r="P142" t="s">
        <v>54</v>
      </c>
      <c r="Q142" t="s">
        <v>55</v>
      </c>
      <c r="R142" t="s">
        <v>24</v>
      </c>
      <c r="S142" t="s">
        <v>23</v>
      </c>
      <c r="T142" t="s">
        <v>11208</v>
      </c>
    </row>
    <row r="143" spans="1:20" x14ac:dyDescent="0.25">
      <c r="A143" t="s">
        <v>115</v>
      </c>
      <c r="B143" t="s">
        <v>116</v>
      </c>
      <c r="C143">
        <v>33.166666666666664</v>
      </c>
      <c r="D143">
        <v>6</v>
      </c>
      <c r="E143" t="s">
        <v>11209</v>
      </c>
      <c r="F143">
        <v>336</v>
      </c>
      <c r="G143">
        <v>45</v>
      </c>
      <c r="H143" t="s">
        <v>47</v>
      </c>
      <c r="I143" t="s">
        <v>3335</v>
      </c>
      <c r="J143" t="s">
        <v>3336</v>
      </c>
      <c r="K143" t="s">
        <v>2689</v>
      </c>
      <c r="L143" t="s">
        <v>2693</v>
      </c>
      <c r="M143" t="s">
        <v>11210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23</v>
      </c>
      <c r="T143" t="s">
        <v>11211</v>
      </c>
    </row>
    <row r="144" spans="1:20" x14ac:dyDescent="0.25">
      <c r="A144" t="s">
        <v>139</v>
      </c>
      <c r="B144" t="s">
        <v>112</v>
      </c>
      <c r="C144">
        <v>66</v>
      </c>
      <c r="D144">
        <v>1</v>
      </c>
      <c r="E144" t="s">
        <v>11212</v>
      </c>
      <c r="F144">
        <v>126.42</v>
      </c>
      <c r="G144">
        <v>7</v>
      </c>
      <c r="H144" t="s">
        <v>684</v>
      </c>
      <c r="I144" t="s">
        <v>11213</v>
      </c>
      <c r="J144" t="s">
        <v>11214</v>
      </c>
      <c r="K144" t="s">
        <v>4934</v>
      </c>
      <c r="L144" t="s">
        <v>11215</v>
      </c>
      <c r="M144" t="s">
        <v>11216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23</v>
      </c>
      <c r="T144" t="s">
        <v>11216</v>
      </c>
    </row>
    <row r="145" spans="1:20" x14ac:dyDescent="0.25">
      <c r="A145" t="s">
        <v>110</v>
      </c>
      <c r="B145" t="s">
        <v>1205</v>
      </c>
      <c r="C145">
        <v>66</v>
      </c>
      <c r="D145">
        <v>1</v>
      </c>
      <c r="E145" t="s">
        <v>11212</v>
      </c>
      <c r="F145">
        <v>126.42</v>
      </c>
      <c r="G145">
        <v>7</v>
      </c>
      <c r="H145" t="s">
        <v>684</v>
      </c>
      <c r="I145" t="s">
        <v>11213</v>
      </c>
      <c r="J145" t="s">
        <v>11214</v>
      </c>
      <c r="K145" t="s">
        <v>4934</v>
      </c>
      <c r="L145" t="s">
        <v>11215</v>
      </c>
      <c r="M145" t="s">
        <v>11216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11216</v>
      </c>
    </row>
    <row r="146" spans="1:20" x14ac:dyDescent="0.25">
      <c r="A146" t="s">
        <v>46</v>
      </c>
      <c r="B146" t="s">
        <v>56</v>
      </c>
      <c r="C146">
        <v>67</v>
      </c>
      <c r="D146">
        <v>1</v>
      </c>
      <c r="E146" t="s">
        <v>11212</v>
      </c>
      <c r="F146">
        <v>126.42</v>
      </c>
      <c r="G146">
        <v>7</v>
      </c>
      <c r="H146" t="s">
        <v>684</v>
      </c>
      <c r="I146" t="s">
        <v>11213</v>
      </c>
      <c r="J146" t="s">
        <v>11214</v>
      </c>
      <c r="K146" t="s">
        <v>4934</v>
      </c>
      <c r="L146" t="s">
        <v>11215</v>
      </c>
      <c r="M146" t="s">
        <v>11216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11216</v>
      </c>
    </row>
    <row r="147" spans="1:20" x14ac:dyDescent="0.25">
      <c r="A147" t="s">
        <v>3691</v>
      </c>
      <c r="B147" t="s">
        <v>3692</v>
      </c>
      <c r="C147">
        <v>120</v>
      </c>
      <c r="D147">
        <v>4</v>
      </c>
      <c r="E147" t="s">
        <v>11217</v>
      </c>
      <c r="F147">
        <v>220</v>
      </c>
      <c r="G147">
        <v>0</v>
      </c>
      <c r="H147" t="s">
        <v>1162</v>
      </c>
      <c r="I147" t="s">
        <v>11218</v>
      </c>
      <c r="J147" t="s">
        <v>1163</v>
      </c>
      <c r="K147" t="s">
        <v>23</v>
      </c>
      <c r="L147" t="s">
        <v>24</v>
      </c>
      <c r="M147" t="s">
        <v>11219</v>
      </c>
      <c r="N147" t="s">
        <v>23</v>
      </c>
      <c r="O147" t="s">
        <v>307</v>
      </c>
      <c r="P147" t="s">
        <v>26</v>
      </c>
      <c r="Q147" t="s">
        <v>27</v>
      </c>
      <c r="R147" t="s">
        <v>11220</v>
      </c>
      <c r="S147" t="s">
        <v>23</v>
      </c>
      <c r="T147" t="s">
        <v>11219</v>
      </c>
    </row>
    <row r="148" spans="1:20" x14ac:dyDescent="0.25">
      <c r="A148" t="s">
        <v>36</v>
      </c>
      <c r="B148" t="s">
        <v>37</v>
      </c>
      <c r="C148">
        <v>65</v>
      </c>
      <c r="D148">
        <v>1</v>
      </c>
      <c r="E148" t="s">
        <v>11221</v>
      </c>
      <c r="F148">
        <v>120</v>
      </c>
      <c r="G148">
        <v>20</v>
      </c>
      <c r="H148" t="s">
        <v>47</v>
      </c>
      <c r="I148" t="s">
        <v>11222</v>
      </c>
      <c r="J148" t="s">
        <v>11223</v>
      </c>
      <c r="K148" t="s">
        <v>4159</v>
      </c>
      <c r="L148" t="s">
        <v>11224</v>
      </c>
      <c r="M148" t="s">
        <v>11225</v>
      </c>
      <c r="N148" t="s">
        <v>5937</v>
      </c>
      <c r="O148" t="s">
        <v>1222</v>
      </c>
      <c r="P148" t="s">
        <v>1190</v>
      </c>
      <c r="Q148" t="s">
        <v>1191</v>
      </c>
      <c r="R148" t="s">
        <v>24</v>
      </c>
      <c r="S148" t="s">
        <v>23</v>
      </c>
      <c r="T148" t="s">
        <v>11226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11221</v>
      </c>
      <c r="F149">
        <v>120</v>
      </c>
      <c r="G149">
        <v>20</v>
      </c>
      <c r="H149" t="s">
        <v>47</v>
      </c>
      <c r="I149" t="s">
        <v>11222</v>
      </c>
      <c r="J149" t="s">
        <v>11223</v>
      </c>
      <c r="K149" t="s">
        <v>4159</v>
      </c>
      <c r="L149" t="s">
        <v>11224</v>
      </c>
      <c r="M149" t="s">
        <v>11225</v>
      </c>
      <c r="N149" t="s">
        <v>5937</v>
      </c>
      <c r="O149" t="s">
        <v>1222</v>
      </c>
      <c r="P149" t="s">
        <v>1190</v>
      </c>
      <c r="Q149" t="s">
        <v>1191</v>
      </c>
      <c r="R149" t="s">
        <v>24</v>
      </c>
      <c r="S149" t="s">
        <v>23</v>
      </c>
      <c r="T149" t="s">
        <v>11226</v>
      </c>
    </row>
    <row r="150" spans="1:20" x14ac:dyDescent="0.25">
      <c r="A150" t="s">
        <v>3691</v>
      </c>
      <c r="B150" t="s">
        <v>3692</v>
      </c>
      <c r="C150">
        <v>120</v>
      </c>
      <c r="D150">
        <v>3</v>
      </c>
      <c r="E150" t="s">
        <v>11227</v>
      </c>
      <c r="F150">
        <v>165</v>
      </c>
      <c r="G150">
        <v>0</v>
      </c>
      <c r="H150" t="s">
        <v>1162</v>
      </c>
      <c r="I150" t="s">
        <v>11228</v>
      </c>
      <c r="J150" t="s">
        <v>306</v>
      </c>
      <c r="K150" t="s">
        <v>23</v>
      </c>
      <c r="L150" t="s">
        <v>24</v>
      </c>
      <c r="M150" t="s">
        <v>11229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11229</v>
      </c>
    </row>
    <row r="151" spans="1:20" x14ac:dyDescent="0.25">
      <c r="A151" t="s">
        <v>46</v>
      </c>
      <c r="B151" t="s">
        <v>8145</v>
      </c>
      <c r="C151">
        <v>68.11</v>
      </c>
      <c r="D151">
        <v>1</v>
      </c>
      <c r="E151" t="s">
        <v>11230</v>
      </c>
      <c r="F151">
        <v>68.11</v>
      </c>
      <c r="G151">
        <v>0</v>
      </c>
      <c r="H151" t="s">
        <v>47</v>
      </c>
      <c r="I151" t="s">
        <v>11231</v>
      </c>
      <c r="J151" t="s">
        <v>11232</v>
      </c>
      <c r="K151" t="s">
        <v>11233</v>
      </c>
      <c r="L151" t="s">
        <v>11234</v>
      </c>
      <c r="M151" t="s">
        <v>11235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23</v>
      </c>
      <c r="T151" t="s">
        <v>11235</v>
      </c>
    </row>
    <row r="152" spans="1:20" x14ac:dyDescent="0.25">
      <c r="A152" t="s">
        <v>46</v>
      </c>
      <c r="B152" t="s">
        <v>56</v>
      </c>
      <c r="C152">
        <v>66.333333333333329</v>
      </c>
      <c r="D152">
        <v>3</v>
      </c>
      <c r="E152" t="s">
        <v>11236</v>
      </c>
      <c r="F152">
        <v>211.03</v>
      </c>
      <c r="G152">
        <v>45</v>
      </c>
      <c r="H152" t="s">
        <v>684</v>
      </c>
      <c r="I152" t="s">
        <v>11237</v>
      </c>
      <c r="J152" t="s">
        <v>11238</v>
      </c>
      <c r="K152" t="s">
        <v>2686</v>
      </c>
      <c r="L152" t="s">
        <v>11239</v>
      </c>
      <c r="M152" t="s">
        <v>11240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11240</v>
      </c>
    </row>
    <row r="153" spans="1:20" x14ac:dyDescent="0.25">
      <c r="A153" t="s">
        <v>30</v>
      </c>
      <c r="B153" t="s">
        <v>31</v>
      </c>
      <c r="C153">
        <v>43</v>
      </c>
      <c r="D153">
        <v>2</v>
      </c>
      <c r="E153" t="s">
        <v>11241</v>
      </c>
      <c r="F153">
        <v>195</v>
      </c>
      <c r="G153">
        <v>29</v>
      </c>
      <c r="H153" t="s">
        <v>47</v>
      </c>
      <c r="I153" t="s">
        <v>1305</v>
      </c>
      <c r="J153" t="s">
        <v>11242</v>
      </c>
      <c r="K153" t="s">
        <v>10174</v>
      </c>
      <c r="L153" t="s">
        <v>1251</v>
      </c>
      <c r="M153" t="s">
        <v>11243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23</v>
      </c>
      <c r="T153" t="s">
        <v>11244</v>
      </c>
    </row>
    <row r="154" spans="1:20" x14ac:dyDescent="0.25">
      <c r="A154" t="s">
        <v>46</v>
      </c>
      <c r="B154" t="s">
        <v>56</v>
      </c>
      <c r="C154">
        <v>80</v>
      </c>
      <c r="D154">
        <v>1</v>
      </c>
      <c r="E154" t="s">
        <v>11241</v>
      </c>
      <c r="F154">
        <v>195</v>
      </c>
      <c r="G154">
        <v>29</v>
      </c>
      <c r="H154" t="s">
        <v>47</v>
      </c>
      <c r="I154" t="s">
        <v>1305</v>
      </c>
      <c r="J154" t="s">
        <v>11242</v>
      </c>
      <c r="K154" t="s">
        <v>10174</v>
      </c>
      <c r="L154" t="s">
        <v>1251</v>
      </c>
      <c r="M154" t="s">
        <v>11243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23</v>
      </c>
      <c r="T154" t="s">
        <v>11244</v>
      </c>
    </row>
    <row r="155" spans="1:20" x14ac:dyDescent="0.25">
      <c r="A155" t="s">
        <v>3691</v>
      </c>
      <c r="B155" t="s">
        <v>3692</v>
      </c>
      <c r="C155">
        <v>120</v>
      </c>
      <c r="D155">
        <v>1</v>
      </c>
      <c r="E155" t="s">
        <v>11245</v>
      </c>
      <c r="F155">
        <v>100</v>
      </c>
      <c r="G155">
        <v>45</v>
      </c>
      <c r="H155" t="s">
        <v>1162</v>
      </c>
      <c r="I155" t="s">
        <v>11246</v>
      </c>
      <c r="J155" t="s">
        <v>303</v>
      </c>
      <c r="K155" t="s">
        <v>23</v>
      </c>
      <c r="L155" t="s">
        <v>24</v>
      </c>
      <c r="M155" t="s">
        <v>11247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23</v>
      </c>
      <c r="T155" t="s">
        <v>11248</v>
      </c>
    </row>
    <row r="156" spans="1:20" x14ac:dyDescent="0.25">
      <c r="A156" t="s">
        <v>3691</v>
      </c>
      <c r="B156" t="s">
        <v>3692</v>
      </c>
      <c r="C156">
        <v>120</v>
      </c>
      <c r="D156">
        <v>4</v>
      </c>
      <c r="E156" t="s">
        <v>11249</v>
      </c>
      <c r="F156">
        <v>220</v>
      </c>
      <c r="G156">
        <v>0</v>
      </c>
      <c r="H156" t="s">
        <v>1162</v>
      </c>
      <c r="I156" t="s">
        <v>6390</v>
      </c>
      <c r="J156" t="s">
        <v>302</v>
      </c>
      <c r="K156" t="s">
        <v>23</v>
      </c>
      <c r="L156" t="s">
        <v>24</v>
      </c>
      <c r="M156" t="s">
        <v>11250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11250</v>
      </c>
    </row>
    <row r="157" spans="1:20" x14ac:dyDescent="0.25">
      <c r="A157" t="s">
        <v>139</v>
      </c>
      <c r="B157" t="s">
        <v>4236</v>
      </c>
      <c r="C157">
        <v>68.11</v>
      </c>
      <c r="D157">
        <v>6</v>
      </c>
      <c r="E157" t="s">
        <v>11251</v>
      </c>
      <c r="F157">
        <v>474.66</v>
      </c>
      <c r="G157">
        <v>66</v>
      </c>
      <c r="H157" t="s">
        <v>684</v>
      </c>
      <c r="I157" t="s">
        <v>11252</v>
      </c>
      <c r="J157" t="s">
        <v>11253</v>
      </c>
      <c r="K157" t="s">
        <v>4853</v>
      </c>
      <c r="L157" t="s">
        <v>11254</v>
      </c>
      <c r="M157" t="s">
        <v>11255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11255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11256</v>
      </c>
      <c r="F158">
        <v>166.74</v>
      </c>
      <c r="G158">
        <v>0</v>
      </c>
      <c r="H158" t="s">
        <v>47</v>
      </c>
      <c r="I158" t="s">
        <v>11257</v>
      </c>
      <c r="J158" t="s">
        <v>11258</v>
      </c>
      <c r="K158" t="s">
        <v>1350</v>
      </c>
      <c r="L158" t="s">
        <v>11259</v>
      </c>
      <c r="M158" t="s">
        <v>11260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11260</v>
      </c>
    </row>
    <row r="159" spans="1:20" x14ac:dyDescent="0.25">
      <c r="A159" t="s">
        <v>46</v>
      </c>
      <c r="B159" t="s">
        <v>56</v>
      </c>
      <c r="C159">
        <v>80</v>
      </c>
      <c r="D159">
        <v>1</v>
      </c>
      <c r="E159" t="s">
        <v>11261</v>
      </c>
      <c r="F159">
        <v>80</v>
      </c>
      <c r="G159">
        <v>0</v>
      </c>
      <c r="H159" t="s">
        <v>47</v>
      </c>
      <c r="I159" t="s">
        <v>7894</v>
      </c>
      <c r="J159" t="s">
        <v>11262</v>
      </c>
      <c r="K159" t="s">
        <v>10296</v>
      </c>
      <c r="L159" t="s">
        <v>2022</v>
      </c>
      <c r="M159" t="s">
        <v>11263</v>
      </c>
      <c r="N159" t="s">
        <v>23</v>
      </c>
      <c r="O159" t="s">
        <v>53</v>
      </c>
      <c r="P159" t="s">
        <v>54</v>
      </c>
      <c r="Q159" t="s">
        <v>55</v>
      </c>
      <c r="R159" t="s">
        <v>24</v>
      </c>
      <c r="S159" t="s">
        <v>23</v>
      </c>
      <c r="T159" t="s">
        <v>11264</v>
      </c>
    </row>
    <row r="160" spans="1:20" x14ac:dyDescent="0.25">
      <c r="A160" t="s">
        <v>115</v>
      </c>
      <c r="B160" t="s">
        <v>116</v>
      </c>
      <c r="C160">
        <v>35</v>
      </c>
      <c r="D160">
        <v>8</v>
      </c>
      <c r="E160" t="s">
        <v>11265</v>
      </c>
      <c r="F160">
        <v>356</v>
      </c>
      <c r="G160">
        <v>29</v>
      </c>
      <c r="H160" t="s">
        <v>47</v>
      </c>
      <c r="I160" t="s">
        <v>3850</v>
      </c>
      <c r="J160" t="s">
        <v>3851</v>
      </c>
      <c r="K160" t="s">
        <v>3852</v>
      </c>
      <c r="L160" t="s">
        <v>2699</v>
      </c>
      <c r="M160" t="s">
        <v>11266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23</v>
      </c>
      <c r="T160" t="s">
        <v>11267</v>
      </c>
    </row>
    <row r="161" spans="1:20" x14ac:dyDescent="0.25">
      <c r="A161" t="s">
        <v>44</v>
      </c>
      <c r="B161" t="s">
        <v>45</v>
      </c>
      <c r="C161">
        <v>66.666666666666671</v>
      </c>
      <c r="D161">
        <v>3</v>
      </c>
      <c r="E161" t="s">
        <v>11268</v>
      </c>
      <c r="F161">
        <v>150</v>
      </c>
      <c r="G161">
        <v>0</v>
      </c>
      <c r="H161" t="s">
        <v>22</v>
      </c>
      <c r="I161" t="s">
        <v>11269</v>
      </c>
      <c r="J161" t="s">
        <v>65</v>
      </c>
      <c r="K161" t="s">
        <v>23</v>
      </c>
      <c r="L161" t="s">
        <v>24</v>
      </c>
      <c r="M161" t="s">
        <v>11270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11271</v>
      </c>
      <c r="T161" t="s">
        <v>11270</v>
      </c>
    </row>
    <row r="162" spans="1:20" x14ac:dyDescent="0.25">
      <c r="A162" t="s">
        <v>28</v>
      </c>
      <c r="B162" t="s">
        <v>29</v>
      </c>
      <c r="C162">
        <v>45</v>
      </c>
      <c r="D162">
        <v>2</v>
      </c>
      <c r="E162" t="s">
        <v>11272</v>
      </c>
      <c r="F162">
        <v>300</v>
      </c>
      <c r="G162">
        <v>64</v>
      </c>
      <c r="H162" t="s">
        <v>47</v>
      </c>
      <c r="I162" t="s">
        <v>5905</v>
      </c>
      <c r="J162" t="s">
        <v>11273</v>
      </c>
      <c r="K162" t="s">
        <v>1286</v>
      </c>
      <c r="L162" t="s">
        <v>1181</v>
      </c>
      <c r="M162" t="s">
        <v>11274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11275</v>
      </c>
      <c r="T162" t="s">
        <v>11274</v>
      </c>
    </row>
    <row r="163" spans="1:20" x14ac:dyDescent="0.25">
      <c r="A163" t="s">
        <v>46</v>
      </c>
      <c r="B163" t="s">
        <v>56</v>
      </c>
      <c r="C163">
        <v>77.5</v>
      </c>
      <c r="D163">
        <v>2</v>
      </c>
      <c r="E163" t="s">
        <v>11272</v>
      </c>
      <c r="F163">
        <v>300</v>
      </c>
      <c r="G163">
        <v>64</v>
      </c>
      <c r="H163" t="s">
        <v>47</v>
      </c>
      <c r="I163" t="s">
        <v>5905</v>
      </c>
      <c r="J163" t="s">
        <v>11273</v>
      </c>
      <c r="K163" t="s">
        <v>1286</v>
      </c>
      <c r="L163" t="s">
        <v>1181</v>
      </c>
      <c r="M163" t="s">
        <v>11274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11275</v>
      </c>
      <c r="T163" t="s">
        <v>11274</v>
      </c>
    </row>
    <row r="164" spans="1:20" x14ac:dyDescent="0.25">
      <c r="A164" t="s">
        <v>30</v>
      </c>
      <c r="B164" t="s">
        <v>31</v>
      </c>
      <c r="C164">
        <v>43</v>
      </c>
      <c r="D164">
        <v>1</v>
      </c>
      <c r="E164" t="s">
        <v>11276</v>
      </c>
      <c r="F164">
        <v>159</v>
      </c>
      <c r="G164">
        <v>26</v>
      </c>
      <c r="H164" t="s">
        <v>47</v>
      </c>
      <c r="I164" t="s">
        <v>11277</v>
      </c>
      <c r="J164" t="s">
        <v>11278</v>
      </c>
      <c r="K164" t="s">
        <v>11279</v>
      </c>
      <c r="L164" t="s">
        <v>2674</v>
      </c>
      <c r="M164" t="s">
        <v>11280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11281</v>
      </c>
      <c r="T164" t="s">
        <v>11282</v>
      </c>
    </row>
    <row r="165" spans="1:20" x14ac:dyDescent="0.25">
      <c r="A165" t="s">
        <v>115</v>
      </c>
      <c r="B165" t="s">
        <v>116</v>
      </c>
      <c r="C165">
        <v>45</v>
      </c>
      <c r="D165">
        <v>2</v>
      </c>
      <c r="E165" t="s">
        <v>11276</v>
      </c>
      <c r="F165">
        <v>159</v>
      </c>
      <c r="G165">
        <v>26</v>
      </c>
      <c r="H165" t="s">
        <v>47</v>
      </c>
      <c r="I165" t="s">
        <v>11277</v>
      </c>
      <c r="J165" t="s">
        <v>11278</v>
      </c>
      <c r="K165" t="s">
        <v>11279</v>
      </c>
      <c r="L165" t="s">
        <v>2674</v>
      </c>
      <c r="M165" t="s">
        <v>11280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11281</v>
      </c>
      <c r="T165" t="s">
        <v>11282</v>
      </c>
    </row>
    <row r="166" spans="1:20" x14ac:dyDescent="0.25">
      <c r="A166" t="s">
        <v>46</v>
      </c>
      <c r="B166" t="s">
        <v>56</v>
      </c>
      <c r="C166">
        <v>80</v>
      </c>
      <c r="D166">
        <v>1</v>
      </c>
      <c r="E166" t="s">
        <v>11283</v>
      </c>
      <c r="F166">
        <v>227</v>
      </c>
      <c r="G166">
        <v>0</v>
      </c>
      <c r="H166" t="s">
        <v>47</v>
      </c>
      <c r="I166" t="s">
        <v>11284</v>
      </c>
      <c r="J166" t="s">
        <v>11285</v>
      </c>
      <c r="K166" t="s">
        <v>11286</v>
      </c>
      <c r="L166" t="s">
        <v>1172</v>
      </c>
      <c r="M166" t="s">
        <v>11287</v>
      </c>
      <c r="N166" t="s">
        <v>23</v>
      </c>
      <c r="O166" t="s">
        <v>53</v>
      </c>
      <c r="P166" t="s">
        <v>54</v>
      </c>
      <c r="Q166" t="s">
        <v>55</v>
      </c>
      <c r="R166" t="s">
        <v>24</v>
      </c>
      <c r="S166" t="s">
        <v>11288</v>
      </c>
      <c r="T166" t="s">
        <v>11287</v>
      </c>
    </row>
    <row r="167" spans="1:20" x14ac:dyDescent="0.25">
      <c r="A167" t="s">
        <v>110</v>
      </c>
      <c r="B167" t="s">
        <v>3831</v>
      </c>
      <c r="C167">
        <v>76</v>
      </c>
      <c r="D167">
        <v>1</v>
      </c>
      <c r="E167" t="s">
        <v>11283</v>
      </c>
      <c r="F167">
        <v>227</v>
      </c>
      <c r="G167">
        <v>0</v>
      </c>
      <c r="H167" t="s">
        <v>47</v>
      </c>
      <c r="I167" t="s">
        <v>11284</v>
      </c>
      <c r="J167" t="s">
        <v>11285</v>
      </c>
      <c r="K167" t="s">
        <v>11286</v>
      </c>
      <c r="L167" t="s">
        <v>1172</v>
      </c>
      <c r="M167" t="s">
        <v>11287</v>
      </c>
      <c r="N167" t="s">
        <v>23</v>
      </c>
      <c r="O167" t="s">
        <v>53</v>
      </c>
      <c r="P167" t="s">
        <v>54</v>
      </c>
      <c r="Q167" t="s">
        <v>55</v>
      </c>
      <c r="R167" t="s">
        <v>24</v>
      </c>
      <c r="S167" t="s">
        <v>11288</v>
      </c>
      <c r="T167" t="s">
        <v>11287</v>
      </c>
    </row>
    <row r="168" spans="1:20" x14ac:dyDescent="0.25">
      <c r="A168" t="s">
        <v>46</v>
      </c>
      <c r="B168" t="s">
        <v>56</v>
      </c>
      <c r="C168">
        <v>80</v>
      </c>
      <c r="D168">
        <v>1</v>
      </c>
      <c r="E168" t="s">
        <v>11283</v>
      </c>
      <c r="F168">
        <v>227</v>
      </c>
      <c r="G168">
        <v>0</v>
      </c>
      <c r="H168" t="s">
        <v>47</v>
      </c>
      <c r="I168" t="s">
        <v>11284</v>
      </c>
      <c r="J168" t="s">
        <v>11285</v>
      </c>
      <c r="K168" t="s">
        <v>11286</v>
      </c>
      <c r="L168" t="s">
        <v>1172</v>
      </c>
      <c r="M168" t="s">
        <v>11287</v>
      </c>
      <c r="N168" t="s">
        <v>23</v>
      </c>
      <c r="O168" t="s">
        <v>53</v>
      </c>
      <c r="P168" t="s">
        <v>54</v>
      </c>
      <c r="Q168" t="s">
        <v>55</v>
      </c>
      <c r="R168" t="s">
        <v>24</v>
      </c>
      <c r="S168" t="s">
        <v>11288</v>
      </c>
      <c r="T168" t="s">
        <v>11287</v>
      </c>
    </row>
    <row r="169" spans="1:20" x14ac:dyDescent="0.25">
      <c r="A169" t="s">
        <v>46</v>
      </c>
      <c r="B169" t="s">
        <v>56</v>
      </c>
      <c r="C169">
        <v>77.5</v>
      </c>
      <c r="D169">
        <v>2</v>
      </c>
      <c r="E169" t="s">
        <v>11289</v>
      </c>
      <c r="F169">
        <v>162</v>
      </c>
      <c r="G169">
        <v>7</v>
      </c>
      <c r="H169" t="s">
        <v>47</v>
      </c>
      <c r="I169" t="s">
        <v>11290</v>
      </c>
      <c r="J169" t="s">
        <v>11291</v>
      </c>
      <c r="K169" t="s">
        <v>1290</v>
      </c>
      <c r="L169" t="s">
        <v>4411</v>
      </c>
      <c r="M169" t="s">
        <v>11292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11293</v>
      </c>
      <c r="T169" t="s">
        <v>11294</v>
      </c>
    </row>
    <row r="170" spans="1:20" x14ac:dyDescent="0.25">
      <c r="A170" t="s">
        <v>46</v>
      </c>
      <c r="B170" t="s">
        <v>56</v>
      </c>
      <c r="C170">
        <v>66.333333333333329</v>
      </c>
      <c r="D170">
        <v>6</v>
      </c>
      <c r="E170" t="s">
        <v>11295</v>
      </c>
      <c r="F170">
        <v>440</v>
      </c>
      <c r="G170">
        <v>0</v>
      </c>
      <c r="H170" t="s">
        <v>1162</v>
      </c>
      <c r="I170" t="s">
        <v>11296</v>
      </c>
      <c r="J170" t="s">
        <v>57</v>
      </c>
      <c r="K170" t="s">
        <v>23</v>
      </c>
      <c r="L170" t="s">
        <v>24</v>
      </c>
      <c r="M170" t="s">
        <v>11297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11298</v>
      </c>
      <c r="T170" t="s">
        <v>11297</v>
      </c>
    </row>
    <row r="171" spans="1:20" x14ac:dyDescent="0.25">
      <c r="A171" t="s">
        <v>115</v>
      </c>
      <c r="B171" t="s">
        <v>340</v>
      </c>
      <c r="C171">
        <v>27.12</v>
      </c>
      <c r="D171">
        <v>1</v>
      </c>
      <c r="E171" t="s">
        <v>11299</v>
      </c>
      <c r="F171">
        <v>27.12</v>
      </c>
      <c r="G171">
        <v>0</v>
      </c>
      <c r="H171" t="s">
        <v>1238</v>
      </c>
      <c r="I171" t="s">
        <v>11300</v>
      </c>
      <c r="J171" t="s">
        <v>11301</v>
      </c>
      <c r="K171" t="s">
        <v>11302</v>
      </c>
      <c r="L171" t="s">
        <v>11303</v>
      </c>
      <c r="M171" t="s">
        <v>11304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11305</v>
      </c>
      <c r="T171" t="s">
        <v>11304</v>
      </c>
    </row>
    <row r="172" spans="1:20" x14ac:dyDescent="0.25">
      <c r="A172" t="s">
        <v>46</v>
      </c>
      <c r="B172" t="s">
        <v>8145</v>
      </c>
      <c r="C172">
        <v>68.650000000000006</v>
      </c>
      <c r="D172">
        <v>2</v>
      </c>
      <c r="E172" t="s">
        <v>11306</v>
      </c>
      <c r="F172">
        <v>163.30000000000001</v>
      </c>
      <c r="G172">
        <v>26</v>
      </c>
      <c r="H172" t="s">
        <v>47</v>
      </c>
      <c r="I172" t="s">
        <v>11307</v>
      </c>
      <c r="J172" t="s">
        <v>11308</v>
      </c>
      <c r="K172" t="s">
        <v>11309</v>
      </c>
      <c r="L172" t="s">
        <v>11310</v>
      </c>
      <c r="M172" t="s">
        <v>11311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11312</v>
      </c>
      <c r="T172" t="s">
        <v>11311</v>
      </c>
    </row>
    <row r="173" spans="1:20" x14ac:dyDescent="0.25">
      <c r="A173" t="s">
        <v>28</v>
      </c>
      <c r="B173" t="s">
        <v>29</v>
      </c>
      <c r="C173">
        <v>33.333333333333336</v>
      </c>
      <c r="D173">
        <v>3</v>
      </c>
      <c r="E173" t="s">
        <v>11313</v>
      </c>
      <c r="F173">
        <v>210</v>
      </c>
      <c r="G173">
        <v>0</v>
      </c>
      <c r="H173" t="s">
        <v>22</v>
      </c>
      <c r="I173" t="s">
        <v>11314</v>
      </c>
      <c r="J173" t="s">
        <v>309</v>
      </c>
      <c r="K173" t="s">
        <v>23</v>
      </c>
      <c r="L173" t="s">
        <v>24</v>
      </c>
      <c r="M173" t="s">
        <v>11315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11316</v>
      </c>
      <c r="T173" t="s">
        <v>11315</v>
      </c>
    </row>
    <row r="174" spans="1:20" x14ac:dyDescent="0.25">
      <c r="A174" t="s">
        <v>30</v>
      </c>
      <c r="B174" t="s">
        <v>31</v>
      </c>
      <c r="C174">
        <v>60</v>
      </c>
      <c r="D174">
        <v>3</v>
      </c>
      <c r="E174" t="s">
        <v>11313</v>
      </c>
      <c r="F174">
        <v>210</v>
      </c>
      <c r="G174">
        <v>0</v>
      </c>
      <c r="H174" t="s">
        <v>22</v>
      </c>
      <c r="I174" t="s">
        <v>11314</v>
      </c>
      <c r="J174" t="s">
        <v>309</v>
      </c>
      <c r="K174" t="s">
        <v>23</v>
      </c>
      <c r="L174" t="s">
        <v>24</v>
      </c>
      <c r="M174" t="s">
        <v>11315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11316</v>
      </c>
      <c r="T174" t="s">
        <v>11315</v>
      </c>
    </row>
    <row r="175" spans="1:20" x14ac:dyDescent="0.25">
      <c r="A175" t="s">
        <v>30</v>
      </c>
      <c r="B175" t="s">
        <v>31</v>
      </c>
      <c r="C175">
        <v>43</v>
      </c>
      <c r="D175">
        <v>1</v>
      </c>
      <c r="E175" t="s">
        <v>11317</v>
      </c>
      <c r="F175">
        <v>50</v>
      </c>
      <c r="G175">
        <v>7</v>
      </c>
      <c r="H175" t="s">
        <v>47</v>
      </c>
      <c r="I175" t="s">
        <v>11318</v>
      </c>
      <c r="J175" t="s">
        <v>11319</v>
      </c>
      <c r="K175" t="s">
        <v>10657</v>
      </c>
      <c r="L175" t="s">
        <v>1279</v>
      </c>
      <c r="M175" t="s">
        <v>11320</v>
      </c>
      <c r="N175" t="s">
        <v>23</v>
      </c>
      <c r="O175" t="s">
        <v>53</v>
      </c>
      <c r="P175" t="s">
        <v>54</v>
      </c>
      <c r="Q175" t="s">
        <v>55</v>
      </c>
      <c r="R175" t="s">
        <v>24</v>
      </c>
      <c r="S175" t="s">
        <v>11321</v>
      </c>
      <c r="T175" t="s">
        <v>11322</v>
      </c>
    </row>
    <row r="176" spans="1:20" x14ac:dyDescent="0.25">
      <c r="A176" t="s">
        <v>46</v>
      </c>
      <c r="B176" t="s">
        <v>56</v>
      </c>
      <c r="C176">
        <v>66.333333333333329</v>
      </c>
      <c r="D176">
        <v>3</v>
      </c>
      <c r="E176" t="s">
        <v>11323</v>
      </c>
      <c r="F176">
        <v>138.07</v>
      </c>
      <c r="G176">
        <v>7</v>
      </c>
      <c r="H176" t="s">
        <v>684</v>
      </c>
      <c r="I176" t="s">
        <v>11324</v>
      </c>
      <c r="J176" t="s">
        <v>11325</v>
      </c>
      <c r="K176" t="s">
        <v>9926</v>
      </c>
      <c r="L176" t="s">
        <v>11326</v>
      </c>
      <c r="M176" t="s">
        <v>11327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11328</v>
      </c>
      <c r="T176" t="s">
        <v>11327</v>
      </c>
    </row>
    <row r="177" spans="1:20" x14ac:dyDescent="0.25">
      <c r="A177" t="s">
        <v>46</v>
      </c>
      <c r="B177" t="s">
        <v>56</v>
      </c>
      <c r="C177">
        <v>69.900000000000006</v>
      </c>
      <c r="D177">
        <v>10</v>
      </c>
      <c r="E177" t="s">
        <v>11329</v>
      </c>
      <c r="F177">
        <v>845</v>
      </c>
      <c r="G177">
        <v>45</v>
      </c>
      <c r="H177" t="s">
        <v>22</v>
      </c>
      <c r="I177" t="s">
        <v>10882</v>
      </c>
      <c r="J177" t="s">
        <v>10883</v>
      </c>
      <c r="K177" t="s">
        <v>1357</v>
      </c>
      <c r="L177" t="s">
        <v>1280</v>
      </c>
      <c r="M177" t="s">
        <v>11330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11331</v>
      </c>
      <c r="T177" t="s">
        <v>11330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174"/>
  <sheetViews>
    <sheetView zoomScale="70" zoomScaleNormal="70" workbookViewId="0">
      <pane xSplit="2" ySplit="1" topLeftCell="R39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70" sqref="U69:U7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26953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5153</v>
      </c>
      <c r="B2" t="s">
        <v>5154</v>
      </c>
      <c r="C2">
        <v>0</v>
      </c>
      <c r="D2">
        <v>1</v>
      </c>
      <c r="E2" t="s">
        <v>11332</v>
      </c>
      <c r="F2">
        <v>100</v>
      </c>
      <c r="G2">
        <v>0</v>
      </c>
      <c r="H2" t="s">
        <v>1162</v>
      </c>
      <c r="I2" t="s">
        <v>11333</v>
      </c>
      <c r="J2" t="s">
        <v>1281</v>
      </c>
      <c r="K2" t="s">
        <v>23</v>
      </c>
      <c r="L2" t="s">
        <v>24</v>
      </c>
      <c r="M2" t="s">
        <v>11334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11334</v>
      </c>
      <c r="U2" s="52" t="s">
        <v>3691</v>
      </c>
      <c r="V2">
        <v>15</v>
      </c>
    </row>
    <row r="3" spans="1:22" x14ac:dyDescent="0.25">
      <c r="A3" t="s">
        <v>46</v>
      </c>
      <c r="B3" t="s">
        <v>56</v>
      </c>
      <c r="C3">
        <v>120</v>
      </c>
      <c r="D3">
        <v>1</v>
      </c>
      <c r="E3" t="s">
        <v>11332</v>
      </c>
      <c r="F3">
        <v>100</v>
      </c>
      <c r="G3">
        <v>0</v>
      </c>
      <c r="H3" t="s">
        <v>1162</v>
      </c>
      <c r="I3" t="s">
        <v>11333</v>
      </c>
      <c r="J3" t="s">
        <v>1281</v>
      </c>
      <c r="K3" t="s">
        <v>23</v>
      </c>
      <c r="L3" t="s">
        <v>24</v>
      </c>
      <c r="M3" t="s">
        <v>11334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11334</v>
      </c>
      <c r="U3" s="53" t="s">
        <v>3692</v>
      </c>
      <c r="V3">
        <v>15</v>
      </c>
    </row>
    <row r="4" spans="1:22" x14ac:dyDescent="0.25">
      <c r="A4" t="s">
        <v>5153</v>
      </c>
      <c r="B4" t="s">
        <v>5154</v>
      </c>
      <c r="C4">
        <v>0</v>
      </c>
      <c r="D4">
        <v>2</v>
      </c>
      <c r="E4" t="s">
        <v>11335</v>
      </c>
      <c r="F4">
        <v>200</v>
      </c>
      <c r="G4">
        <v>0</v>
      </c>
      <c r="H4" t="s">
        <v>1162</v>
      </c>
      <c r="I4" t="s">
        <v>7799</v>
      </c>
      <c r="J4" t="s">
        <v>306</v>
      </c>
      <c r="K4" t="s">
        <v>23</v>
      </c>
      <c r="L4" t="s">
        <v>24</v>
      </c>
      <c r="M4" t="s">
        <v>11336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11336</v>
      </c>
      <c r="U4" s="52" t="s">
        <v>186</v>
      </c>
      <c r="V4">
        <v>168</v>
      </c>
    </row>
    <row r="5" spans="1:22" x14ac:dyDescent="0.25">
      <c r="A5" t="s">
        <v>46</v>
      </c>
      <c r="B5" t="s">
        <v>56</v>
      </c>
      <c r="C5">
        <v>120</v>
      </c>
      <c r="D5">
        <v>2</v>
      </c>
      <c r="E5" t="s">
        <v>11335</v>
      </c>
      <c r="F5">
        <v>200</v>
      </c>
      <c r="G5">
        <v>0</v>
      </c>
      <c r="H5" t="s">
        <v>1162</v>
      </c>
      <c r="I5" t="s">
        <v>7799</v>
      </c>
      <c r="J5" t="s">
        <v>306</v>
      </c>
      <c r="K5" t="s">
        <v>23</v>
      </c>
      <c r="L5" t="s">
        <v>24</v>
      </c>
      <c r="M5" t="s">
        <v>11336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23</v>
      </c>
      <c r="T5" t="s">
        <v>11336</v>
      </c>
      <c r="U5" s="53" t="s">
        <v>187</v>
      </c>
      <c r="V5">
        <v>168</v>
      </c>
    </row>
    <row r="6" spans="1:22" x14ac:dyDescent="0.25">
      <c r="A6" t="s">
        <v>115</v>
      </c>
      <c r="B6" t="s">
        <v>116</v>
      </c>
      <c r="C6">
        <v>33.166666666666664</v>
      </c>
      <c r="D6">
        <v>6</v>
      </c>
      <c r="E6" t="s">
        <v>11337</v>
      </c>
      <c r="F6">
        <v>135.24</v>
      </c>
      <c r="G6">
        <v>7</v>
      </c>
      <c r="H6" t="s">
        <v>1238</v>
      </c>
      <c r="I6" t="s">
        <v>11338</v>
      </c>
      <c r="J6" t="s">
        <v>11339</v>
      </c>
      <c r="K6" t="s">
        <v>8058</v>
      </c>
      <c r="L6" t="s">
        <v>11340</v>
      </c>
      <c r="M6" t="s">
        <v>11341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11341</v>
      </c>
      <c r="U6" s="52" t="s">
        <v>44</v>
      </c>
      <c r="V6">
        <v>2</v>
      </c>
    </row>
    <row r="7" spans="1:22" x14ac:dyDescent="0.25">
      <c r="A7" t="s">
        <v>115</v>
      </c>
      <c r="B7" t="s">
        <v>116</v>
      </c>
      <c r="C7">
        <v>33.166666666666664</v>
      </c>
      <c r="D7">
        <v>6</v>
      </c>
      <c r="E7" t="s">
        <v>11342</v>
      </c>
      <c r="F7">
        <v>141.99</v>
      </c>
      <c r="G7">
        <v>7</v>
      </c>
      <c r="H7" t="s">
        <v>1238</v>
      </c>
      <c r="I7" t="s">
        <v>11343</v>
      </c>
      <c r="J7" t="s">
        <v>11344</v>
      </c>
      <c r="K7" t="s">
        <v>8784</v>
      </c>
      <c r="L7" t="s">
        <v>11345</v>
      </c>
      <c r="M7" t="s">
        <v>11341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11341</v>
      </c>
      <c r="U7" s="53" t="s">
        <v>45</v>
      </c>
      <c r="V7">
        <v>2</v>
      </c>
    </row>
    <row r="8" spans="1:22" x14ac:dyDescent="0.25">
      <c r="A8" t="s">
        <v>30</v>
      </c>
      <c r="B8" t="s">
        <v>31</v>
      </c>
      <c r="C8">
        <v>43</v>
      </c>
      <c r="D8">
        <v>3</v>
      </c>
      <c r="E8" t="s">
        <v>11346</v>
      </c>
      <c r="F8">
        <v>136</v>
      </c>
      <c r="G8">
        <v>7</v>
      </c>
      <c r="H8" t="s">
        <v>47</v>
      </c>
      <c r="I8" t="s">
        <v>11347</v>
      </c>
      <c r="J8" t="s">
        <v>11348</v>
      </c>
      <c r="K8" t="s">
        <v>9671</v>
      </c>
      <c r="L8" t="s">
        <v>2653</v>
      </c>
      <c r="M8" t="s">
        <v>11349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11350</v>
      </c>
      <c r="U8" s="52" t="s">
        <v>46</v>
      </c>
      <c r="V8">
        <v>78</v>
      </c>
    </row>
    <row r="9" spans="1:22" x14ac:dyDescent="0.25">
      <c r="A9" t="s">
        <v>46</v>
      </c>
      <c r="B9" t="s">
        <v>8145</v>
      </c>
      <c r="C9">
        <v>71.25</v>
      </c>
      <c r="D9">
        <v>1</v>
      </c>
      <c r="E9" t="s">
        <v>11351</v>
      </c>
      <c r="F9">
        <v>78.25</v>
      </c>
      <c r="G9">
        <v>7</v>
      </c>
      <c r="H9" t="s">
        <v>47</v>
      </c>
      <c r="I9" t="s">
        <v>11352</v>
      </c>
      <c r="J9" t="s">
        <v>11353</v>
      </c>
      <c r="K9" t="s">
        <v>8820</v>
      </c>
      <c r="L9" t="s">
        <v>11354</v>
      </c>
      <c r="M9" t="s">
        <v>11355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11355</v>
      </c>
      <c r="U9" s="53" t="s">
        <v>56</v>
      </c>
      <c r="V9">
        <v>66</v>
      </c>
    </row>
    <row r="10" spans="1:22" x14ac:dyDescent="0.25">
      <c r="A10" t="s">
        <v>42</v>
      </c>
      <c r="B10" t="s">
        <v>43</v>
      </c>
      <c r="C10">
        <v>66.666666666666671</v>
      </c>
      <c r="D10">
        <v>6</v>
      </c>
      <c r="E10" t="s">
        <v>11356</v>
      </c>
      <c r="F10">
        <v>210</v>
      </c>
      <c r="G10">
        <v>0</v>
      </c>
      <c r="H10" t="s">
        <v>22</v>
      </c>
      <c r="I10" t="s">
        <v>11357</v>
      </c>
      <c r="J10" t="s">
        <v>331</v>
      </c>
      <c r="K10" t="s">
        <v>23</v>
      </c>
      <c r="L10" t="s">
        <v>24</v>
      </c>
      <c r="M10" t="s">
        <v>11358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11359</v>
      </c>
      <c r="U10" s="53" t="s">
        <v>8145</v>
      </c>
      <c r="V10">
        <v>12</v>
      </c>
    </row>
    <row r="11" spans="1:22" x14ac:dyDescent="0.25">
      <c r="A11" t="s">
        <v>280</v>
      </c>
      <c r="B11" t="s">
        <v>286</v>
      </c>
      <c r="C11">
        <v>99</v>
      </c>
      <c r="D11">
        <v>1</v>
      </c>
      <c r="E11" t="s">
        <v>11360</v>
      </c>
      <c r="F11">
        <v>179</v>
      </c>
      <c r="G11">
        <v>0</v>
      </c>
      <c r="H11" t="s">
        <v>1162</v>
      </c>
      <c r="I11" t="s">
        <v>11361</v>
      </c>
      <c r="J11" t="s">
        <v>353</v>
      </c>
      <c r="K11" t="s">
        <v>23</v>
      </c>
      <c r="L11" t="s">
        <v>24</v>
      </c>
      <c r="M11" t="s">
        <v>11362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11362</v>
      </c>
      <c r="U11" s="52" t="s">
        <v>42</v>
      </c>
      <c r="V11">
        <v>21</v>
      </c>
    </row>
    <row r="12" spans="1:22" x14ac:dyDescent="0.25">
      <c r="A12" t="s">
        <v>279</v>
      </c>
      <c r="B12" t="s">
        <v>285</v>
      </c>
      <c r="C12">
        <v>100</v>
      </c>
      <c r="D12">
        <v>1</v>
      </c>
      <c r="E12" t="s">
        <v>11360</v>
      </c>
      <c r="F12">
        <v>179</v>
      </c>
      <c r="G12">
        <v>0</v>
      </c>
      <c r="H12" t="s">
        <v>1162</v>
      </c>
      <c r="I12" t="s">
        <v>11361</v>
      </c>
      <c r="J12" t="s">
        <v>353</v>
      </c>
      <c r="K12" t="s">
        <v>23</v>
      </c>
      <c r="L12" t="s">
        <v>24</v>
      </c>
      <c r="M12" t="s">
        <v>11362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11362</v>
      </c>
      <c r="U12" s="53" t="s">
        <v>43</v>
      </c>
      <c r="V12">
        <v>21</v>
      </c>
    </row>
    <row r="13" spans="1:22" x14ac:dyDescent="0.25">
      <c r="A13" t="s">
        <v>139</v>
      </c>
      <c r="B13" t="s">
        <v>112</v>
      </c>
      <c r="C13">
        <v>66</v>
      </c>
      <c r="D13">
        <v>1</v>
      </c>
      <c r="E13" t="s">
        <v>11363</v>
      </c>
      <c r="F13">
        <v>403</v>
      </c>
      <c r="G13">
        <v>48</v>
      </c>
      <c r="H13" t="s">
        <v>47</v>
      </c>
      <c r="I13" t="s">
        <v>11364</v>
      </c>
      <c r="J13" t="s">
        <v>11365</v>
      </c>
      <c r="K13" t="s">
        <v>11366</v>
      </c>
      <c r="L13" t="s">
        <v>349</v>
      </c>
      <c r="M13" t="s">
        <v>11367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11368</v>
      </c>
      <c r="U13" s="52" t="s">
        <v>139</v>
      </c>
      <c r="V13">
        <v>7</v>
      </c>
    </row>
    <row r="14" spans="1:22" x14ac:dyDescent="0.25">
      <c r="A14" t="s">
        <v>110</v>
      </c>
      <c r="B14" t="s">
        <v>1205</v>
      </c>
      <c r="C14">
        <v>66</v>
      </c>
      <c r="D14">
        <v>1</v>
      </c>
      <c r="E14" t="s">
        <v>11363</v>
      </c>
      <c r="F14">
        <v>403</v>
      </c>
      <c r="G14">
        <v>48</v>
      </c>
      <c r="H14" t="s">
        <v>47</v>
      </c>
      <c r="I14" t="s">
        <v>11364</v>
      </c>
      <c r="J14" t="s">
        <v>11365</v>
      </c>
      <c r="K14" t="s">
        <v>11366</v>
      </c>
      <c r="L14" t="s">
        <v>349</v>
      </c>
      <c r="M14" t="s">
        <v>11367</v>
      </c>
      <c r="N14" t="s">
        <v>23</v>
      </c>
      <c r="O14" t="s">
        <v>53</v>
      </c>
      <c r="P14" t="s">
        <v>54</v>
      </c>
      <c r="Q14" t="s">
        <v>55</v>
      </c>
      <c r="R14" t="s">
        <v>24</v>
      </c>
      <c r="S14" t="s">
        <v>23</v>
      </c>
      <c r="T14" t="s">
        <v>11368</v>
      </c>
      <c r="U14" s="53" t="s">
        <v>9790</v>
      </c>
      <c r="V14">
        <v>1</v>
      </c>
    </row>
    <row r="15" spans="1:22" x14ac:dyDescent="0.25">
      <c r="A15" t="s">
        <v>46</v>
      </c>
      <c r="B15" t="s">
        <v>56</v>
      </c>
      <c r="C15">
        <v>67</v>
      </c>
      <c r="D15">
        <v>1</v>
      </c>
      <c r="E15" t="s">
        <v>11363</v>
      </c>
      <c r="F15">
        <v>403</v>
      </c>
      <c r="G15">
        <v>48</v>
      </c>
      <c r="H15" t="s">
        <v>47</v>
      </c>
      <c r="I15" t="s">
        <v>11364</v>
      </c>
      <c r="J15" t="s">
        <v>11365</v>
      </c>
      <c r="K15" t="s">
        <v>11366</v>
      </c>
      <c r="L15" t="s">
        <v>349</v>
      </c>
      <c r="M15" t="s">
        <v>11367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23</v>
      </c>
      <c r="T15" t="s">
        <v>11368</v>
      </c>
      <c r="U15" s="53" t="s">
        <v>6844</v>
      </c>
      <c r="V15">
        <v>1</v>
      </c>
    </row>
    <row r="16" spans="1:22" x14ac:dyDescent="0.25">
      <c r="A16" t="s">
        <v>46</v>
      </c>
      <c r="B16" t="s">
        <v>56</v>
      </c>
      <c r="C16">
        <v>80</v>
      </c>
      <c r="D16">
        <v>1</v>
      </c>
      <c r="E16" t="s">
        <v>11363</v>
      </c>
      <c r="F16">
        <v>403</v>
      </c>
      <c r="G16">
        <v>48</v>
      </c>
      <c r="H16" t="s">
        <v>47</v>
      </c>
      <c r="I16" t="s">
        <v>11364</v>
      </c>
      <c r="J16" t="s">
        <v>11365</v>
      </c>
      <c r="K16" t="s">
        <v>11366</v>
      </c>
      <c r="L16" t="s">
        <v>349</v>
      </c>
      <c r="M16" t="s">
        <v>11367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11368</v>
      </c>
      <c r="U16" s="53" t="s">
        <v>112</v>
      </c>
      <c r="V16">
        <v>5</v>
      </c>
    </row>
    <row r="17" spans="1:22" x14ac:dyDescent="0.25">
      <c r="A17" t="s">
        <v>28</v>
      </c>
      <c r="B17" t="s">
        <v>29</v>
      </c>
      <c r="C17">
        <v>45</v>
      </c>
      <c r="D17">
        <v>1</v>
      </c>
      <c r="E17" t="s">
        <v>11363</v>
      </c>
      <c r="F17">
        <v>403</v>
      </c>
      <c r="G17">
        <v>48</v>
      </c>
      <c r="H17" t="s">
        <v>47</v>
      </c>
      <c r="I17" t="s">
        <v>11364</v>
      </c>
      <c r="J17" t="s">
        <v>11365</v>
      </c>
      <c r="K17" t="s">
        <v>11366</v>
      </c>
      <c r="L17" t="s">
        <v>349</v>
      </c>
      <c r="M17" t="s">
        <v>11367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11368</v>
      </c>
      <c r="U17" s="52" t="s">
        <v>110</v>
      </c>
      <c r="V17">
        <v>10</v>
      </c>
    </row>
    <row r="18" spans="1:22" x14ac:dyDescent="0.25">
      <c r="A18" t="s">
        <v>280</v>
      </c>
      <c r="B18" t="s">
        <v>286</v>
      </c>
      <c r="C18">
        <v>139</v>
      </c>
      <c r="D18">
        <v>2</v>
      </c>
      <c r="E18" t="s">
        <v>11369</v>
      </c>
      <c r="F18">
        <v>199</v>
      </c>
      <c r="G18">
        <v>20</v>
      </c>
      <c r="H18" t="s">
        <v>47</v>
      </c>
      <c r="I18" t="s">
        <v>11370</v>
      </c>
      <c r="J18" t="s">
        <v>11371</v>
      </c>
      <c r="K18" t="s">
        <v>11372</v>
      </c>
      <c r="L18" t="s">
        <v>11373</v>
      </c>
      <c r="M18" t="s">
        <v>11374</v>
      </c>
      <c r="N18" t="s">
        <v>1338</v>
      </c>
      <c r="O18" t="s">
        <v>1222</v>
      </c>
      <c r="P18" t="s">
        <v>1190</v>
      </c>
      <c r="Q18" t="s">
        <v>1191</v>
      </c>
      <c r="R18" t="s">
        <v>24</v>
      </c>
      <c r="S18" t="s">
        <v>23</v>
      </c>
      <c r="T18" t="s">
        <v>11375</v>
      </c>
      <c r="U18" s="53" t="s">
        <v>146</v>
      </c>
      <c r="V18">
        <v>4</v>
      </c>
    </row>
    <row r="19" spans="1:22" x14ac:dyDescent="0.25">
      <c r="A19" t="s">
        <v>186</v>
      </c>
      <c r="B19" t="s">
        <v>187</v>
      </c>
      <c r="C19">
        <v>65</v>
      </c>
      <c r="D19">
        <v>1</v>
      </c>
      <c r="E19" t="s">
        <v>11376</v>
      </c>
      <c r="F19">
        <v>130</v>
      </c>
      <c r="G19">
        <v>30</v>
      </c>
      <c r="H19" t="s">
        <v>47</v>
      </c>
      <c r="I19" t="s">
        <v>11377</v>
      </c>
      <c r="J19" t="s">
        <v>11378</v>
      </c>
      <c r="K19" t="s">
        <v>10157</v>
      </c>
      <c r="L19" t="s">
        <v>11379</v>
      </c>
      <c r="M19" t="s">
        <v>11380</v>
      </c>
      <c r="N19" t="s">
        <v>1338</v>
      </c>
      <c r="O19" t="s">
        <v>1189</v>
      </c>
      <c r="P19" t="s">
        <v>1190</v>
      </c>
      <c r="Q19" t="s">
        <v>27</v>
      </c>
      <c r="R19" t="s">
        <v>24</v>
      </c>
      <c r="S19" t="s">
        <v>23</v>
      </c>
      <c r="T19" t="s">
        <v>11380</v>
      </c>
      <c r="U19" s="53" t="s">
        <v>1205</v>
      </c>
      <c r="V19">
        <v>2</v>
      </c>
    </row>
    <row r="20" spans="1:22" x14ac:dyDescent="0.25">
      <c r="A20" t="s">
        <v>46</v>
      </c>
      <c r="B20" t="s">
        <v>56</v>
      </c>
      <c r="C20">
        <v>100</v>
      </c>
      <c r="D20">
        <v>1</v>
      </c>
      <c r="E20" t="s">
        <v>11376</v>
      </c>
      <c r="F20">
        <v>130</v>
      </c>
      <c r="G20">
        <v>30</v>
      </c>
      <c r="H20" t="s">
        <v>47</v>
      </c>
      <c r="I20" t="s">
        <v>11377</v>
      </c>
      <c r="J20" t="s">
        <v>11378</v>
      </c>
      <c r="K20" t="s">
        <v>10157</v>
      </c>
      <c r="L20" t="s">
        <v>11379</v>
      </c>
      <c r="M20" t="s">
        <v>11380</v>
      </c>
      <c r="N20" t="s">
        <v>1338</v>
      </c>
      <c r="O20" t="s">
        <v>1189</v>
      </c>
      <c r="P20" t="s">
        <v>1190</v>
      </c>
      <c r="Q20" t="s">
        <v>27</v>
      </c>
      <c r="R20" t="s">
        <v>24</v>
      </c>
      <c r="S20" t="s">
        <v>23</v>
      </c>
      <c r="T20" t="s">
        <v>11380</v>
      </c>
      <c r="U20" s="53" t="s">
        <v>3831</v>
      </c>
      <c r="V20">
        <v>4</v>
      </c>
    </row>
    <row r="21" spans="1:22" x14ac:dyDescent="0.25">
      <c r="A21" t="s">
        <v>186</v>
      </c>
      <c r="B21" t="s">
        <v>187</v>
      </c>
      <c r="C21">
        <v>65</v>
      </c>
      <c r="D21">
        <v>3</v>
      </c>
      <c r="E21" t="s">
        <v>11381</v>
      </c>
      <c r="F21">
        <v>330</v>
      </c>
      <c r="G21">
        <v>30</v>
      </c>
      <c r="H21" t="s">
        <v>47</v>
      </c>
      <c r="I21" t="s">
        <v>11382</v>
      </c>
      <c r="J21" t="s">
        <v>11383</v>
      </c>
      <c r="K21" t="s">
        <v>9318</v>
      </c>
      <c r="L21" t="s">
        <v>11384</v>
      </c>
      <c r="M21" t="s">
        <v>11385</v>
      </c>
      <c r="N21" t="s">
        <v>1338</v>
      </c>
      <c r="O21" t="s">
        <v>1189</v>
      </c>
      <c r="P21" t="s">
        <v>1190</v>
      </c>
      <c r="Q21" t="s">
        <v>27</v>
      </c>
      <c r="R21" t="s">
        <v>24</v>
      </c>
      <c r="S21" t="s">
        <v>23</v>
      </c>
      <c r="T21" t="s">
        <v>11385</v>
      </c>
      <c r="U21" s="52" t="s">
        <v>3728</v>
      </c>
      <c r="V21">
        <v>4</v>
      </c>
    </row>
    <row r="22" spans="1:22" x14ac:dyDescent="0.25">
      <c r="A22" t="s">
        <v>46</v>
      </c>
      <c r="B22" t="s">
        <v>56</v>
      </c>
      <c r="C22">
        <v>100</v>
      </c>
      <c r="D22">
        <v>3</v>
      </c>
      <c r="E22" t="s">
        <v>11381</v>
      </c>
      <c r="F22">
        <v>330</v>
      </c>
      <c r="G22">
        <v>30</v>
      </c>
      <c r="H22" t="s">
        <v>47</v>
      </c>
      <c r="I22" t="s">
        <v>11382</v>
      </c>
      <c r="J22" t="s">
        <v>11383</v>
      </c>
      <c r="K22" t="s">
        <v>9318</v>
      </c>
      <c r="L22" t="s">
        <v>11384</v>
      </c>
      <c r="M22" t="s">
        <v>11385</v>
      </c>
      <c r="N22" t="s">
        <v>1338</v>
      </c>
      <c r="O22" t="s">
        <v>1189</v>
      </c>
      <c r="P22" t="s">
        <v>1190</v>
      </c>
      <c r="Q22" t="s">
        <v>27</v>
      </c>
      <c r="R22" t="s">
        <v>24</v>
      </c>
      <c r="S22" t="s">
        <v>23</v>
      </c>
      <c r="T22" t="s">
        <v>11385</v>
      </c>
      <c r="U22" s="53" t="s">
        <v>3729</v>
      </c>
      <c r="V22">
        <v>4</v>
      </c>
    </row>
    <row r="23" spans="1:22" x14ac:dyDescent="0.25">
      <c r="A23" t="s">
        <v>44</v>
      </c>
      <c r="B23" t="s">
        <v>45</v>
      </c>
      <c r="C23">
        <v>60</v>
      </c>
      <c r="D23">
        <v>1</v>
      </c>
      <c r="E23" t="s">
        <v>11386</v>
      </c>
      <c r="F23">
        <v>230</v>
      </c>
      <c r="G23">
        <v>30</v>
      </c>
      <c r="H23" t="s">
        <v>47</v>
      </c>
      <c r="I23" t="s">
        <v>11387</v>
      </c>
      <c r="J23" t="s">
        <v>11388</v>
      </c>
      <c r="K23" t="s">
        <v>4284</v>
      </c>
      <c r="L23" t="s">
        <v>11389</v>
      </c>
      <c r="M23" t="s">
        <v>11390</v>
      </c>
      <c r="N23" t="s">
        <v>1338</v>
      </c>
      <c r="O23" t="s">
        <v>1189</v>
      </c>
      <c r="P23" t="s">
        <v>1190</v>
      </c>
      <c r="Q23" t="s">
        <v>27</v>
      </c>
      <c r="R23" t="s">
        <v>24</v>
      </c>
      <c r="S23" t="s">
        <v>23</v>
      </c>
      <c r="T23" t="s">
        <v>11390</v>
      </c>
      <c r="U23" s="52" t="s">
        <v>3771</v>
      </c>
      <c r="V23">
        <v>3</v>
      </c>
    </row>
    <row r="24" spans="1:22" x14ac:dyDescent="0.25">
      <c r="A24" t="s">
        <v>46</v>
      </c>
      <c r="B24" t="s">
        <v>56</v>
      </c>
      <c r="C24">
        <v>100</v>
      </c>
      <c r="D24">
        <v>2</v>
      </c>
      <c r="E24" t="s">
        <v>11386</v>
      </c>
      <c r="F24">
        <v>230</v>
      </c>
      <c r="G24">
        <v>30</v>
      </c>
      <c r="H24" t="s">
        <v>47</v>
      </c>
      <c r="I24" t="s">
        <v>11387</v>
      </c>
      <c r="J24" t="s">
        <v>11388</v>
      </c>
      <c r="K24" t="s">
        <v>4284</v>
      </c>
      <c r="L24" t="s">
        <v>11389</v>
      </c>
      <c r="M24" t="s">
        <v>11390</v>
      </c>
      <c r="N24" t="s">
        <v>1338</v>
      </c>
      <c r="O24" t="s">
        <v>1189</v>
      </c>
      <c r="P24" t="s">
        <v>1190</v>
      </c>
      <c r="Q24" t="s">
        <v>27</v>
      </c>
      <c r="R24" t="s">
        <v>24</v>
      </c>
      <c r="S24" t="s">
        <v>23</v>
      </c>
      <c r="T24" t="s">
        <v>11390</v>
      </c>
      <c r="U24" s="53" t="s">
        <v>3772</v>
      </c>
      <c r="V24">
        <v>3</v>
      </c>
    </row>
    <row r="25" spans="1:22" x14ac:dyDescent="0.25">
      <c r="A25" t="s">
        <v>5153</v>
      </c>
      <c r="B25" t="s">
        <v>5154</v>
      </c>
      <c r="C25">
        <v>0</v>
      </c>
      <c r="D25">
        <v>1</v>
      </c>
      <c r="E25" t="s">
        <v>11391</v>
      </c>
      <c r="F25">
        <v>276.39999999999998</v>
      </c>
      <c r="G25">
        <v>0</v>
      </c>
      <c r="H25" t="s">
        <v>1162</v>
      </c>
      <c r="I25" t="s">
        <v>11392</v>
      </c>
      <c r="J25" t="s">
        <v>302</v>
      </c>
      <c r="K25" t="s">
        <v>23</v>
      </c>
      <c r="L25" t="s">
        <v>24</v>
      </c>
      <c r="M25" t="s">
        <v>11393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11393</v>
      </c>
      <c r="U25" s="52" t="s">
        <v>254</v>
      </c>
      <c r="V25">
        <v>4</v>
      </c>
    </row>
    <row r="26" spans="1:22" x14ac:dyDescent="0.25">
      <c r="A26" t="s">
        <v>46</v>
      </c>
      <c r="B26" t="s">
        <v>56</v>
      </c>
      <c r="C26">
        <v>120</v>
      </c>
      <c r="D26">
        <v>1</v>
      </c>
      <c r="E26" t="s">
        <v>11391</v>
      </c>
      <c r="F26">
        <v>276.39999999999998</v>
      </c>
      <c r="G26">
        <v>0</v>
      </c>
      <c r="H26" t="s">
        <v>1162</v>
      </c>
      <c r="I26" t="s">
        <v>11392</v>
      </c>
      <c r="J26" t="s">
        <v>302</v>
      </c>
      <c r="K26" t="s">
        <v>23</v>
      </c>
      <c r="L26" t="s">
        <v>24</v>
      </c>
      <c r="M26" t="s">
        <v>11393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11393</v>
      </c>
      <c r="U26" s="53" t="s">
        <v>255</v>
      </c>
      <c r="V26">
        <v>4</v>
      </c>
    </row>
    <row r="27" spans="1:22" x14ac:dyDescent="0.25">
      <c r="A27" t="s">
        <v>139</v>
      </c>
      <c r="B27" t="s">
        <v>6844</v>
      </c>
      <c r="C27">
        <v>120</v>
      </c>
      <c r="D27">
        <v>1</v>
      </c>
      <c r="E27" t="s">
        <v>11391</v>
      </c>
      <c r="F27">
        <v>276.39999999999998</v>
      </c>
      <c r="G27">
        <v>0</v>
      </c>
      <c r="H27" t="s">
        <v>1162</v>
      </c>
      <c r="I27" t="s">
        <v>11392</v>
      </c>
      <c r="J27" t="s">
        <v>302</v>
      </c>
      <c r="K27" t="s">
        <v>23</v>
      </c>
      <c r="L27" t="s">
        <v>24</v>
      </c>
      <c r="M27" t="s">
        <v>11393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11393</v>
      </c>
      <c r="U27" s="52" t="s">
        <v>850</v>
      </c>
      <c r="V27">
        <v>1</v>
      </c>
    </row>
    <row r="28" spans="1:22" x14ac:dyDescent="0.25">
      <c r="A28" t="s">
        <v>110</v>
      </c>
      <c r="B28" t="s">
        <v>146</v>
      </c>
      <c r="C28">
        <v>120</v>
      </c>
      <c r="D28">
        <v>1</v>
      </c>
      <c r="E28" t="s">
        <v>11391</v>
      </c>
      <c r="F28">
        <v>276.39999999999998</v>
      </c>
      <c r="G28">
        <v>0</v>
      </c>
      <c r="H28" t="s">
        <v>1162</v>
      </c>
      <c r="I28" t="s">
        <v>11392</v>
      </c>
      <c r="J28" t="s">
        <v>302</v>
      </c>
      <c r="K28" t="s">
        <v>23</v>
      </c>
      <c r="L28" t="s">
        <v>24</v>
      </c>
      <c r="M28" t="s">
        <v>11393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11393</v>
      </c>
      <c r="U28" s="53" t="s">
        <v>851</v>
      </c>
      <c r="V28">
        <v>1</v>
      </c>
    </row>
    <row r="29" spans="1:22" x14ac:dyDescent="0.25">
      <c r="A29" t="s">
        <v>46</v>
      </c>
      <c r="B29" t="s">
        <v>56</v>
      </c>
      <c r="C29">
        <v>80</v>
      </c>
      <c r="D29">
        <v>1</v>
      </c>
      <c r="E29" t="s">
        <v>11394</v>
      </c>
      <c r="F29">
        <v>80</v>
      </c>
      <c r="G29">
        <v>0</v>
      </c>
      <c r="H29" t="s">
        <v>47</v>
      </c>
      <c r="I29" t="s">
        <v>11395</v>
      </c>
      <c r="J29" t="s">
        <v>11396</v>
      </c>
      <c r="K29" t="s">
        <v>11397</v>
      </c>
      <c r="L29" t="s">
        <v>11398</v>
      </c>
      <c r="M29" t="s">
        <v>11399</v>
      </c>
      <c r="N29" t="s">
        <v>23</v>
      </c>
      <c r="O29" t="s">
        <v>53</v>
      </c>
      <c r="P29" t="s">
        <v>54</v>
      </c>
      <c r="Q29" t="s">
        <v>55</v>
      </c>
      <c r="R29" t="s">
        <v>24</v>
      </c>
      <c r="S29" t="s">
        <v>23</v>
      </c>
      <c r="T29" t="s">
        <v>11400</v>
      </c>
      <c r="U29" s="52" t="s">
        <v>852</v>
      </c>
      <c r="V29">
        <v>1</v>
      </c>
    </row>
    <row r="30" spans="1:22" x14ac:dyDescent="0.25">
      <c r="A30" t="s">
        <v>46</v>
      </c>
      <c r="B30" t="s">
        <v>56</v>
      </c>
      <c r="C30">
        <v>80</v>
      </c>
      <c r="D30">
        <v>9</v>
      </c>
      <c r="E30" t="s">
        <v>11401</v>
      </c>
      <c r="F30">
        <v>764</v>
      </c>
      <c r="G30">
        <v>54</v>
      </c>
      <c r="H30" t="s">
        <v>47</v>
      </c>
      <c r="I30" t="s">
        <v>6014</v>
      </c>
      <c r="J30" t="s">
        <v>11402</v>
      </c>
      <c r="K30" t="s">
        <v>4075</v>
      </c>
      <c r="L30" t="s">
        <v>1354</v>
      </c>
      <c r="M30" t="s">
        <v>11403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11404</v>
      </c>
      <c r="U30" s="53" t="s">
        <v>853</v>
      </c>
      <c r="V30">
        <v>1</v>
      </c>
    </row>
    <row r="31" spans="1:22" x14ac:dyDescent="0.25">
      <c r="A31" t="s">
        <v>46</v>
      </c>
      <c r="B31" t="s">
        <v>56</v>
      </c>
      <c r="C31">
        <v>69.900000000000006</v>
      </c>
      <c r="D31">
        <v>10</v>
      </c>
      <c r="E31" t="s">
        <v>11405</v>
      </c>
      <c r="F31">
        <v>876</v>
      </c>
      <c r="G31">
        <v>86</v>
      </c>
      <c r="H31" t="s">
        <v>47</v>
      </c>
      <c r="I31" t="s">
        <v>4001</v>
      </c>
      <c r="J31" t="s">
        <v>11406</v>
      </c>
      <c r="K31" t="s">
        <v>1224</v>
      </c>
      <c r="L31" t="s">
        <v>1172</v>
      </c>
      <c r="M31" t="s">
        <v>11407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23</v>
      </c>
      <c r="T31" t="s">
        <v>11407</v>
      </c>
      <c r="U31" s="52" t="s">
        <v>278</v>
      </c>
      <c r="V31">
        <v>2</v>
      </c>
    </row>
    <row r="32" spans="1:22" x14ac:dyDescent="0.25">
      <c r="A32" t="s">
        <v>3691</v>
      </c>
      <c r="B32" t="s">
        <v>3692</v>
      </c>
      <c r="C32">
        <v>100</v>
      </c>
      <c r="D32">
        <v>2</v>
      </c>
      <c r="E32" t="s">
        <v>11408</v>
      </c>
      <c r="F32">
        <v>260</v>
      </c>
      <c r="G32">
        <v>20</v>
      </c>
      <c r="H32" t="s">
        <v>47</v>
      </c>
      <c r="I32" t="s">
        <v>11409</v>
      </c>
      <c r="J32" t="s">
        <v>11410</v>
      </c>
      <c r="K32" t="s">
        <v>11411</v>
      </c>
      <c r="L32" t="s">
        <v>11412</v>
      </c>
      <c r="M32" t="s">
        <v>11413</v>
      </c>
      <c r="N32" t="s">
        <v>1338</v>
      </c>
      <c r="O32" t="s">
        <v>1222</v>
      </c>
      <c r="P32" t="s">
        <v>1190</v>
      </c>
      <c r="Q32" t="s">
        <v>1191</v>
      </c>
      <c r="R32" t="s">
        <v>24</v>
      </c>
      <c r="S32" t="s">
        <v>23</v>
      </c>
      <c r="T32" t="s">
        <v>11414</v>
      </c>
      <c r="U32" s="53" t="s">
        <v>284</v>
      </c>
      <c r="V32">
        <v>2</v>
      </c>
    </row>
    <row r="33" spans="1:22" x14ac:dyDescent="0.25">
      <c r="A33" t="s">
        <v>46</v>
      </c>
      <c r="B33" t="s">
        <v>56</v>
      </c>
      <c r="C33">
        <v>100</v>
      </c>
      <c r="D33">
        <v>2</v>
      </c>
      <c r="E33" t="s">
        <v>11408</v>
      </c>
      <c r="F33">
        <v>260</v>
      </c>
      <c r="G33">
        <v>20</v>
      </c>
      <c r="H33" t="s">
        <v>47</v>
      </c>
      <c r="I33" t="s">
        <v>11409</v>
      </c>
      <c r="J33" t="s">
        <v>11410</v>
      </c>
      <c r="K33" t="s">
        <v>11411</v>
      </c>
      <c r="L33" t="s">
        <v>11412</v>
      </c>
      <c r="M33" t="s">
        <v>11413</v>
      </c>
      <c r="N33" t="s">
        <v>1338</v>
      </c>
      <c r="O33" t="s">
        <v>1222</v>
      </c>
      <c r="P33" t="s">
        <v>1190</v>
      </c>
      <c r="Q33" t="s">
        <v>1191</v>
      </c>
      <c r="R33" t="s">
        <v>24</v>
      </c>
      <c r="S33" t="s">
        <v>23</v>
      </c>
      <c r="T33" t="s">
        <v>11414</v>
      </c>
      <c r="U33" s="52" t="s">
        <v>279</v>
      </c>
      <c r="V33">
        <v>11</v>
      </c>
    </row>
    <row r="34" spans="1:22" x14ac:dyDescent="0.25">
      <c r="A34" t="s">
        <v>20</v>
      </c>
      <c r="B34" t="s">
        <v>21</v>
      </c>
      <c r="C34">
        <v>60</v>
      </c>
      <c r="D34">
        <v>1</v>
      </c>
      <c r="E34" t="s">
        <v>11415</v>
      </c>
      <c r="F34">
        <v>103</v>
      </c>
      <c r="G34">
        <v>7</v>
      </c>
      <c r="H34" t="s">
        <v>47</v>
      </c>
      <c r="I34" t="s">
        <v>11416</v>
      </c>
      <c r="J34" t="s">
        <v>11417</v>
      </c>
      <c r="K34" t="s">
        <v>4853</v>
      </c>
      <c r="L34" t="s">
        <v>11418</v>
      </c>
      <c r="M34" t="s">
        <v>11419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11419</v>
      </c>
      <c r="U34" s="53" t="s">
        <v>285</v>
      </c>
      <c r="V34">
        <v>11</v>
      </c>
    </row>
    <row r="35" spans="1:22" x14ac:dyDescent="0.25">
      <c r="A35" t="s">
        <v>28</v>
      </c>
      <c r="B35" t="s">
        <v>29</v>
      </c>
      <c r="C35">
        <v>60</v>
      </c>
      <c r="D35">
        <v>1</v>
      </c>
      <c r="E35" t="s">
        <v>11415</v>
      </c>
      <c r="F35">
        <v>103</v>
      </c>
      <c r="G35">
        <v>7</v>
      </c>
      <c r="H35" t="s">
        <v>47</v>
      </c>
      <c r="I35" t="s">
        <v>11416</v>
      </c>
      <c r="J35" t="s">
        <v>11417</v>
      </c>
      <c r="K35" t="s">
        <v>4853</v>
      </c>
      <c r="L35" t="s">
        <v>11418</v>
      </c>
      <c r="M35" t="s">
        <v>11419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11419</v>
      </c>
      <c r="U35" s="52" t="s">
        <v>280</v>
      </c>
      <c r="V35">
        <v>11</v>
      </c>
    </row>
    <row r="36" spans="1:22" x14ac:dyDescent="0.25">
      <c r="A36" t="s">
        <v>30</v>
      </c>
      <c r="B36" t="s">
        <v>31</v>
      </c>
      <c r="C36">
        <v>60</v>
      </c>
      <c r="D36">
        <v>1</v>
      </c>
      <c r="E36" t="s">
        <v>11415</v>
      </c>
      <c r="F36">
        <v>103</v>
      </c>
      <c r="G36">
        <v>7</v>
      </c>
      <c r="H36" t="s">
        <v>47</v>
      </c>
      <c r="I36" t="s">
        <v>11416</v>
      </c>
      <c r="J36" t="s">
        <v>11417</v>
      </c>
      <c r="K36" t="s">
        <v>4853</v>
      </c>
      <c r="L36" t="s">
        <v>11418</v>
      </c>
      <c r="M36" t="s">
        <v>11419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11419</v>
      </c>
      <c r="U36" s="53" t="s">
        <v>286</v>
      </c>
      <c r="V36">
        <v>11</v>
      </c>
    </row>
    <row r="37" spans="1:22" x14ac:dyDescent="0.25">
      <c r="A37" t="s">
        <v>46</v>
      </c>
      <c r="B37" t="s">
        <v>56</v>
      </c>
      <c r="C37">
        <v>66.333333333333329</v>
      </c>
      <c r="D37">
        <v>3</v>
      </c>
      <c r="E37" t="s">
        <v>11420</v>
      </c>
      <c r="F37">
        <v>220</v>
      </c>
      <c r="G37">
        <v>0</v>
      </c>
      <c r="H37" t="s">
        <v>1162</v>
      </c>
      <c r="I37" t="s">
        <v>11421</v>
      </c>
      <c r="J37" t="s">
        <v>61</v>
      </c>
      <c r="K37" t="s">
        <v>23</v>
      </c>
      <c r="L37" t="s">
        <v>24</v>
      </c>
      <c r="M37" t="s">
        <v>11422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11422</v>
      </c>
      <c r="U37" s="52" t="s">
        <v>30</v>
      </c>
      <c r="V37">
        <v>10</v>
      </c>
    </row>
    <row r="38" spans="1:22" x14ac:dyDescent="0.25">
      <c r="A38" t="s">
        <v>110</v>
      </c>
      <c r="B38" t="s">
        <v>3831</v>
      </c>
      <c r="C38">
        <v>76</v>
      </c>
      <c r="D38">
        <v>1</v>
      </c>
      <c r="E38" t="s">
        <v>11423</v>
      </c>
      <c r="F38">
        <v>164</v>
      </c>
      <c r="G38">
        <v>0</v>
      </c>
      <c r="H38" t="s">
        <v>47</v>
      </c>
      <c r="I38" t="s">
        <v>4363</v>
      </c>
      <c r="J38" t="s">
        <v>7169</v>
      </c>
      <c r="K38" t="s">
        <v>1301</v>
      </c>
      <c r="L38" t="s">
        <v>1289</v>
      </c>
      <c r="M38" t="s">
        <v>11424</v>
      </c>
      <c r="N38" t="s">
        <v>23</v>
      </c>
      <c r="O38" t="s">
        <v>53</v>
      </c>
      <c r="P38" t="s">
        <v>54</v>
      </c>
      <c r="Q38" t="s">
        <v>55</v>
      </c>
      <c r="R38" t="s">
        <v>24</v>
      </c>
      <c r="S38" t="s">
        <v>23</v>
      </c>
      <c r="T38" t="s">
        <v>11424</v>
      </c>
      <c r="U38" s="53" t="s">
        <v>31</v>
      </c>
      <c r="V38">
        <v>10</v>
      </c>
    </row>
    <row r="39" spans="1:22" x14ac:dyDescent="0.25">
      <c r="A39" t="s">
        <v>30</v>
      </c>
      <c r="B39" t="s">
        <v>31</v>
      </c>
      <c r="C39">
        <v>43</v>
      </c>
      <c r="D39">
        <v>1</v>
      </c>
      <c r="E39" t="s">
        <v>11423</v>
      </c>
      <c r="F39">
        <v>164</v>
      </c>
      <c r="G39">
        <v>0</v>
      </c>
      <c r="H39" t="s">
        <v>47</v>
      </c>
      <c r="I39" t="s">
        <v>4363</v>
      </c>
      <c r="J39" t="s">
        <v>7169</v>
      </c>
      <c r="K39" t="s">
        <v>1301</v>
      </c>
      <c r="L39" t="s">
        <v>1289</v>
      </c>
      <c r="M39" t="s">
        <v>11424</v>
      </c>
      <c r="N39" t="s">
        <v>23</v>
      </c>
      <c r="O39" t="s">
        <v>53</v>
      </c>
      <c r="P39" t="s">
        <v>54</v>
      </c>
      <c r="Q39" t="s">
        <v>55</v>
      </c>
      <c r="R39" t="s">
        <v>24</v>
      </c>
      <c r="S39" t="s">
        <v>23</v>
      </c>
      <c r="T39" t="s">
        <v>11424</v>
      </c>
      <c r="U39" s="52" t="s">
        <v>28</v>
      </c>
      <c r="V39">
        <v>3</v>
      </c>
    </row>
    <row r="40" spans="1:22" x14ac:dyDescent="0.25">
      <c r="A40" t="s">
        <v>28</v>
      </c>
      <c r="B40" t="s">
        <v>29</v>
      </c>
      <c r="C40">
        <v>45</v>
      </c>
      <c r="D40">
        <v>1</v>
      </c>
      <c r="E40" t="s">
        <v>11423</v>
      </c>
      <c r="F40">
        <v>164</v>
      </c>
      <c r="G40">
        <v>0</v>
      </c>
      <c r="H40" t="s">
        <v>47</v>
      </c>
      <c r="I40" t="s">
        <v>4363</v>
      </c>
      <c r="J40" t="s">
        <v>7169</v>
      </c>
      <c r="K40" t="s">
        <v>1301</v>
      </c>
      <c r="L40" t="s">
        <v>1289</v>
      </c>
      <c r="M40" t="s">
        <v>11424</v>
      </c>
      <c r="N40" t="s">
        <v>23</v>
      </c>
      <c r="O40" t="s">
        <v>53</v>
      </c>
      <c r="P40" t="s">
        <v>54</v>
      </c>
      <c r="Q40" t="s">
        <v>55</v>
      </c>
      <c r="R40" t="s">
        <v>24</v>
      </c>
      <c r="S40" t="s">
        <v>23</v>
      </c>
      <c r="T40" t="s">
        <v>11424</v>
      </c>
      <c r="U40" s="53" t="s">
        <v>29</v>
      </c>
      <c r="V40">
        <v>3</v>
      </c>
    </row>
    <row r="41" spans="1:22" x14ac:dyDescent="0.25">
      <c r="A41" t="s">
        <v>5153</v>
      </c>
      <c r="B41" t="s">
        <v>5154</v>
      </c>
      <c r="C41">
        <v>0</v>
      </c>
      <c r="D41">
        <v>1</v>
      </c>
      <c r="E41" t="s">
        <v>11425</v>
      </c>
      <c r="F41">
        <v>129</v>
      </c>
      <c r="G41">
        <v>29</v>
      </c>
      <c r="H41" t="s">
        <v>1162</v>
      </c>
      <c r="I41" t="s">
        <v>11426</v>
      </c>
      <c r="J41" t="s">
        <v>342</v>
      </c>
      <c r="K41" t="s">
        <v>23</v>
      </c>
      <c r="L41" t="s">
        <v>24</v>
      </c>
      <c r="M41" t="s">
        <v>11427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11428</v>
      </c>
      <c r="U41" s="52" t="s">
        <v>20</v>
      </c>
      <c r="V41">
        <v>1</v>
      </c>
    </row>
    <row r="42" spans="1:22" x14ac:dyDescent="0.25">
      <c r="A42" t="s">
        <v>46</v>
      </c>
      <c r="B42" t="s">
        <v>56</v>
      </c>
      <c r="C42">
        <v>120</v>
      </c>
      <c r="D42">
        <v>1</v>
      </c>
      <c r="E42" t="s">
        <v>11425</v>
      </c>
      <c r="F42">
        <v>129</v>
      </c>
      <c r="G42">
        <v>29</v>
      </c>
      <c r="H42" t="s">
        <v>1162</v>
      </c>
      <c r="I42" t="s">
        <v>11426</v>
      </c>
      <c r="J42" t="s">
        <v>342</v>
      </c>
      <c r="K42" t="s">
        <v>23</v>
      </c>
      <c r="L42" t="s">
        <v>24</v>
      </c>
      <c r="M42" t="s">
        <v>11427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11427</v>
      </c>
      <c r="U42" s="53" t="s">
        <v>21</v>
      </c>
      <c r="V42">
        <v>1</v>
      </c>
    </row>
    <row r="43" spans="1:22" x14ac:dyDescent="0.25">
      <c r="A43" t="s">
        <v>42</v>
      </c>
      <c r="B43" t="s">
        <v>43</v>
      </c>
      <c r="C43">
        <v>66.666666666666671</v>
      </c>
      <c r="D43">
        <v>3</v>
      </c>
      <c r="E43" t="s">
        <v>11429</v>
      </c>
      <c r="F43">
        <v>121</v>
      </c>
      <c r="G43">
        <v>16</v>
      </c>
      <c r="H43" t="s">
        <v>22</v>
      </c>
      <c r="I43" t="s">
        <v>11430</v>
      </c>
      <c r="J43" t="s">
        <v>306</v>
      </c>
      <c r="K43" t="s">
        <v>23</v>
      </c>
      <c r="L43" t="s">
        <v>24</v>
      </c>
      <c r="M43" t="s">
        <v>11431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11431</v>
      </c>
      <c r="U43" s="52" t="s">
        <v>115</v>
      </c>
      <c r="V43">
        <v>67</v>
      </c>
    </row>
    <row r="44" spans="1:22" x14ac:dyDescent="0.25">
      <c r="A44" t="s">
        <v>30</v>
      </c>
      <c r="B44" t="s">
        <v>31</v>
      </c>
      <c r="C44">
        <v>43</v>
      </c>
      <c r="D44">
        <v>2</v>
      </c>
      <c r="E44" t="s">
        <v>11432</v>
      </c>
      <c r="F44">
        <v>151</v>
      </c>
      <c r="G44">
        <v>0</v>
      </c>
      <c r="H44" t="s">
        <v>22</v>
      </c>
      <c r="I44" t="s">
        <v>7319</v>
      </c>
      <c r="J44" t="s">
        <v>11433</v>
      </c>
      <c r="K44" t="s">
        <v>6786</v>
      </c>
      <c r="L44" t="s">
        <v>1237</v>
      </c>
      <c r="M44" t="s">
        <v>11434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11434</v>
      </c>
      <c r="U44" s="53" t="s">
        <v>116</v>
      </c>
      <c r="V44">
        <v>64</v>
      </c>
    </row>
    <row r="45" spans="1:22" x14ac:dyDescent="0.25">
      <c r="A45" t="s">
        <v>51</v>
      </c>
      <c r="B45" t="s">
        <v>52</v>
      </c>
      <c r="C45">
        <v>65</v>
      </c>
      <c r="D45">
        <v>1</v>
      </c>
      <c r="E45" t="s">
        <v>11432</v>
      </c>
      <c r="F45">
        <v>151</v>
      </c>
      <c r="G45">
        <v>0</v>
      </c>
      <c r="H45" t="s">
        <v>22</v>
      </c>
      <c r="I45" t="s">
        <v>7319</v>
      </c>
      <c r="J45" t="s">
        <v>11433</v>
      </c>
      <c r="K45" t="s">
        <v>6786</v>
      </c>
      <c r="L45" t="s">
        <v>1237</v>
      </c>
      <c r="M45" t="s">
        <v>11434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11434</v>
      </c>
      <c r="U45" s="53" t="s">
        <v>9541</v>
      </c>
      <c r="V45">
        <v>1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11435</v>
      </c>
      <c r="F46">
        <v>220</v>
      </c>
      <c r="G46">
        <v>0</v>
      </c>
      <c r="H46" t="s">
        <v>1162</v>
      </c>
      <c r="I46" t="s">
        <v>11436</v>
      </c>
      <c r="J46" t="s">
        <v>323</v>
      </c>
      <c r="K46" t="s">
        <v>23</v>
      </c>
      <c r="L46" t="s">
        <v>24</v>
      </c>
      <c r="M46" t="s">
        <v>11437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11438</v>
      </c>
      <c r="U46" s="53" t="s">
        <v>340</v>
      </c>
      <c r="V46">
        <v>2</v>
      </c>
    </row>
    <row r="47" spans="1:22" x14ac:dyDescent="0.25">
      <c r="A47" t="s">
        <v>3691</v>
      </c>
      <c r="B47" t="s">
        <v>3692</v>
      </c>
      <c r="C47">
        <v>100</v>
      </c>
      <c r="D47">
        <v>2</v>
      </c>
      <c r="E47" t="s">
        <v>11439</v>
      </c>
      <c r="F47">
        <v>260</v>
      </c>
      <c r="G47">
        <v>20</v>
      </c>
      <c r="H47" t="s">
        <v>47</v>
      </c>
      <c r="I47" t="s">
        <v>10054</v>
      </c>
      <c r="J47" t="s">
        <v>11440</v>
      </c>
      <c r="K47" t="s">
        <v>350</v>
      </c>
      <c r="L47" t="s">
        <v>10056</v>
      </c>
      <c r="M47" t="s">
        <v>11441</v>
      </c>
      <c r="N47" t="s">
        <v>1338</v>
      </c>
      <c r="O47" t="s">
        <v>1222</v>
      </c>
      <c r="P47" t="s">
        <v>1190</v>
      </c>
      <c r="Q47" t="s">
        <v>1191</v>
      </c>
      <c r="R47" t="s">
        <v>24</v>
      </c>
      <c r="S47" t="s">
        <v>23</v>
      </c>
      <c r="T47" t="s">
        <v>11437</v>
      </c>
      <c r="U47" s="52" t="s">
        <v>51</v>
      </c>
      <c r="V47">
        <v>1</v>
      </c>
    </row>
    <row r="48" spans="1:22" x14ac:dyDescent="0.25">
      <c r="A48" t="s">
        <v>46</v>
      </c>
      <c r="B48" t="s">
        <v>56</v>
      </c>
      <c r="C48">
        <v>100</v>
      </c>
      <c r="D48">
        <v>2</v>
      </c>
      <c r="E48" t="s">
        <v>11439</v>
      </c>
      <c r="F48">
        <v>260</v>
      </c>
      <c r="G48">
        <v>20</v>
      </c>
      <c r="H48" t="s">
        <v>47</v>
      </c>
      <c r="I48" t="s">
        <v>10054</v>
      </c>
      <c r="J48" t="s">
        <v>11440</v>
      </c>
      <c r="K48" t="s">
        <v>350</v>
      </c>
      <c r="L48" t="s">
        <v>10056</v>
      </c>
      <c r="M48" t="s">
        <v>11441</v>
      </c>
      <c r="N48" t="s">
        <v>1338</v>
      </c>
      <c r="O48" t="s">
        <v>1222</v>
      </c>
      <c r="P48" t="s">
        <v>1190</v>
      </c>
      <c r="Q48" t="s">
        <v>1191</v>
      </c>
      <c r="R48" t="s">
        <v>24</v>
      </c>
      <c r="S48" t="s">
        <v>23</v>
      </c>
      <c r="T48" t="s">
        <v>11437</v>
      </c>
      <c r="U48" s="53" t="s">
        <v>52</v>
      </c>
      <c r="V48">
        <v>1</v>
      </c>
    </row>
    <row r="49" spans="1:22" x14ac:dyDescent="0.25">
      <c r="A49" t="s">
        <v>3691</v>
      </c>
      <c r="B49" t="s">
        <v>3692</v>
      </c>
      <c r="C49">
        <v>100</v>
      </c>
      <c r="D49">
        <v>1</v>
      </c>
      <c r="E49" t="s">
        <v>11442</v>
      </c>
      <c r="F49">
        <v>150</v>
      </c>
      <c r="G49">
        <v>30</v>
      </c>
      <c r="H49" t="s">
        <v>47</v>
      </c>
      <c r="I49" t="s">
        <v>11443</v>
      </c>
      <c r="J49" t="s">
        <v>11444</v>
      </c>
      <c r="K49" t="s">
        <v>11445</v>
      </c>
      <c r="L49" t="s">
        <v>11446</v>
      </c>
      <c r="M49" t="s">
        <v>11447</v>
      </c>
      <c r="N49" t="s">
        <v>1338</v>
      </c>
      <c r="O49" t="s">
        <v>1189</v>
      </c>
      <c r="P49" t="s">
        <v>1190</v>
      </c>
      <c r="Q49" t="s">
        <v>27</v>
      </c>
      <c r="R49" t="s">
        <v>24</v>
      </c>
      <c r="S49" t="s">
        <v>23</v>
      </c>
      <c r="T49" t="s">
        <v>11447</v>
      </c>
      <c r="U49" s="52" t="s">
        <v>3809</v>
      </c>
      <c r="V49">
        <v>12</v>
      </c>
    </row>
    <row r="50" spans="1:22" x14ac:dyDescent="0.25">
      <c r="A50" t="s">
        <v>46</v>
      </c>
      <c r="B50" t="s">
        <v>56</v>
      </c>
      <c r="C50">
        <v>100</v>
      </c>
      <c r="D50">
        <v>1</v>
      </c>
      <c r="E50" t="s">
        <v>11442</v>
      </c>
      <c r="F50">
        <v>150</v>
      </c>
      <c r="G50">
        <v>30</v>
      </c>
      <c r="H50" t="s">
        <v>47</v>
      </c>
      <c r="I50" t="s">
        <v>11443</v>
      </c>
      <c r="J50" t="s">
        <v>11444</v>
      </c>
      <c r="K50" t="s">
        <v>11445</v>
      </c>
      <c r="L50" t="s">
        <v>11446</v>
      </c>
      <c r="M50" t="s">
        <v>11447</v>
      </c>
      <c r="N50" t="s">
        <v>1338</v>
      </c>
      <c r="O50" t="s">
        <v>1189</v>
      </c>
      <c r="P50" t="s">
        <v>1190</v>
      </c>
      <c r="Q50" t="s">
        <v>27</v>
      </c>
      <c r="R50" t="s">
        <v>24</v>
      </c>
      <c r="S50" t="s">
        <v>23</v>
      </c>
      <c r="T50" t="s">
        <v>11447</v>
      </c>
      <c r="U50" s="53" t="s">
        <v>3810</v>
      </c>
      <c r="V50">
        <v>12</v>
      </c>
    </row>
    <row r="51" spans="1:22" x14ac:dyDescent="0.25">
      <c r="A51" t="s">
        <v>115</v>
      </c>
      <c r="B51" t="s">
        <v>340</v>
      </c>
      <c r="C51">
        <v>27.12</v>
      </c>
      <c r="D51">
        <v>1</v>
      </c>
      <c r="E51" t="s">
        <v>11448</v>
      </c>
      <c r="F51">
        <v>27.12</v>
      </c>
      <c r="G51">
        <v>0</v>
      </c>
      <c r="H51" t="s">
        <v>1238</v>
      </c>
      <c r="I51" t="s">
        <v>11300</v>
      </c>
      <c r="J51" t="s">
        <v>11301</v>
      </c>
      <c r="K51" t="s">
        <v>11302</v>
      </c>
      <c r="L51" t="s">
        <v>11303</v>
      </c>
      <c r="M51" t="s">
        <v>11449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11449</v>
      </c>
      <c r="U51" s="52" t="s">
        <v>5153</v>
      </c>
      <c r="V51">
        <v>14</v>
      </c>
    </row>
    <row r="52" spans="1:22" x14ac:dyDescent="0.25">
      <c r="A52" t="s">
        <v>115</v>
      </c>
      <c r="B52" t="s">
        <v>116</v>
      </c>
      <c r="C52">
        <v>33.333333333333336</v>
      </c>
      <c r="D52">
        <v>12</v>
      </c>
      <c r="E52" t="s">
        <v>11450</v>
      </c>
      <c r="F52">
        <v>274.77</v>
      </c>
      <c r="G52">
        <v>7</v>
      </c>
      <c r="H52" t="s">
        <v>1238</v>
      </c>
      <c r="I52" t="s">
        <v>11451</v>
      </c>
      <c r="J52" t="s">
        <v>11452</v>
      </c>
      <c r="K52" t="s">
        <v>6477</v>
      </c>
      <c r="L52" t="s">
        <v>11453</v>
      </c>
      <c r="M52" t="s">
        <v>11449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11449</v>
      </c>
      <c r="U52" s="53" t="s">
        <v>5154</v>
      </c>
      <c r="V52">
        <v>14</v>
      </c>
    </row>
    <row r="53" spans="1:22" x14ac:dyDescent="0.25">
      <c r="A53" t="s">
        <v>115</v>
      </c>
      <c r="B53" t="s">
        <v>116</v>
      </c>
      <c r="C53">
        <v>27.5</v>
      </c>
      <c r="D53">
        <v>4</v>
      </c>
      <c r="E53" t="s">
        <v>11454</v>
      </c>
      <c r="F53">
        <v>210</v>
      </c>
      <c r="G53">
        <v>45</v>
      </c>
      <c r="H53" t="s">
        <v>47</v>
      </c>
      <c r="I53" t="s">
        <v>4461</v>
      </c>
      <c r="J53" t="s">
        <v>4462</v>
      </c>
      <c r="K53" t="s">
        <v>1298</v>
      </c>
      <c r="L53" t="s">
        <v>2022</v>
      </c>
      <c r="M53" t="s">
        <v>11455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11456</v>
      </c>
      <c r="U53" s="52" t="s">
        <v>142</v>
      </c>
      <c r="V53">
        <v>6</v>
      </c>
    </row>
    <row r="54" spans="1:22" x14ac:dyDescent="0.25">
      <c r="A54" t="s">
        <v>115</v>
      </c>
      <c r="B54" t="s">
        <v>116</v>
      </c>
      <c r="C54">
        <v>35</v>
      </c>
      <c r="D54">
        <v>8</v>
      </c>
      <c r="E54" t="s">
        <v>11457</v>
      </c>
      <c r="F54">
        <v>356</v>
      </c>
      <c r="G54">
        <v>38</v>
      </c>
      <c r="H54" t="s">
        <v>47</v>
      </c>
      <c r="I54" t="s">
        <v>4461</v>
      </c>
      <c r="J54" t="s">
        <v>4462</v>
      </c>
      <c r="K54" t="s">
        <v>1298</v>
      </c>
      <c r="L54" t="s">
        <v>2022</v>
      </c>
      <c r="M54" t="s">
        <v>11458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11459</v>
      </c>
      <c r="U54" s="53" t="s">
        <v>4657</v>
      </c>
      <c r="V54">
        <v>6</v>
      </c>
    </row>
    <row r="55" spans="1:22" x14ac:dyDescent="0.25">
      <c r="A55" t="s">
        <v>115</v>
      </c>
      <c r="B55" t="s">
        <v>116</v>
      </c>
      <c r="C55">
        <v>35</v>
      </c>
      <c r="D55">
        <v>8</v>
      </c>
      <c r="E55" t="s">
        <v>11460</v>
      </c>
      <c r="F55">
        <v>401</v>
      </c>
      <c r="G55">
        <v>38</v>
      </c>
      <c r="H55" t="s">
        <v>22</v>
      </c>
      <c r="I55" t="s">
        <v>4461</v>
      </c>
      <c r="J55" t="s">
        <v>4462</v>
      </c>
      <c r="K55" t="s">
        <v>1298</v>
      </c>
      <c r="L55" t="s">
        <v>2022</v>
      </c>
      <c r="M55" t="s">
        <v>11441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11461</v>
      </c>
      <c r="U55" s="52" t="s">
        <v>1309</v>
      </c>
      <c r="V55">
        <v>452</v>
      </c>
    </row>
    <row r="56" spans="1:22" x14ac:dyDescent="0.25">
      <c r="A56" t="s">
        <v>115</v>
      </c>
      <c r="B56" t="s">
        <v>9541</v>
      </c>
      <c r="C56">
        <v>25.5</v>
      </c>
      <c r="D56">
        <v>1</v>
      </c>
      <c r="E56" t="s">
        <v>11462</v>
      </c>
      <c r="F56">
        <v>25.5</v>
      </c>
      <c r="G56">
        <v>0</v>
      </c>
      <c r="H56" t="s">
        <v>1162</v>
      </c>
      <c r="I56" t="s">
        <v>11300</v>
      </c>
      <c r="J56" t="s">
        <v>11301</v>
      </c>
      <c r="K56" t="s">
        <v>11302</v>
      </c>
      <c r="L56" t="s">
        <v>11303</v>
      </c>
      <c r="M56" t="s">
        <v>11463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11463</v>
      </c>
    </row>
    <row r="57" spans="1:22" x14ac:dyDescent="0.25">
      <c r="A57" t="s">
        <v>186</v>
      </c>
      <c r="B57" t="s">
        <v>187</v>
      </c>
      <c r="C57">
        <v>65</v>
      </c>
      <c r="D57">
        <v>3</v>
      </c>
      <c r="E57" t="s">
        <v>11464</v>
      </c>
      <c r="F57">
        <v>119</v>
      </c>
      <c r="G57">
        <v>5</v>
      </c>
      <c r="H57" t="s">
        <v>1162</v>
      </c>
      <c r="I57" t="s">
        <v>11465</v>
      </c>
      <c r="J57" t="s">
        <v>65</v>
      </c>
      <c r="K57" t="s">
        <v>23</v>
      </c>
      <c r="L57" t="s">
        <v>24</v>
      </c>
      <c r="M57" t="s">
        <v>11466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11466</v>
      </c>
    </row>
    <row r="58" spans="1:22" x14ac:dyDescent="0.25">
      <c r="A58" t="s">
        <v>186</v>
      </c>
      <c r="B58" t="s">
        <v>187</v>
      </c>
      <c r="C58">
        <v>65</v>
      </c>
      <c r="D58">
        <v>4</v>
      </c>
      <c r="E58" t="s">
        <v>11467</v>
      </c>
      <c r="F58">
        <v>152</v>
      </c>
      <c r="G58">
        <v>0</v>
      </c>
      <c r="H58" t="s">
        <v>1162</v>
      </c>
      <c r="I58" t="s">
        <v>11468</v>
      </c>
      <c r="J58" t="s">
        <v>344</v>
      </c>
      <c r="K58" t="s">
        <v>23</v>
      </c>
      <c r="L58" t="s">
        <v>24</v>
      </c>
      <c r="M58" t="s">
        <v>11469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11469</v>
      </c>
    </row>
    <row r="59" spans="1:22" x14ac:dyDescent="0.25">
      <c r="A59" t="s">
        <v>279</v>
      </c>
      <c r="B59" t="s">
        <v>285</v>
      </c>
      <c r="C59">
        <v>139</v>
      </c>
      <c r="D59">
        <v>1</v>
      </c>
      <c r="E59" t="s">
        <v>11470</v>
      </c>
      <c r="F59">
        <v>199</v>
      </c>
      <c r="G59">
        <v>20</v>
      </c>
      <c r="H59" t="s">
        <v>47</v>
      </c>
      <c r="I59" t="s">
        <v>11471</v>
      </c>
      <c r="J59" t="s">
        <v>11472</v>
      </c>
      <c r="K59" t="s">
        <v>1348</v>
      </c>
      <c r="L59" t="s">
        <v>11473</v>
      </c>
      <c r="M59" t="s">
        <v>11474</v>
      </c>
      <c r="N59" t="s">
        <v>1338</v>
      </c>
      <c r="O59" t="s">
        <v>1222</v>
      </c>
      <c r="P59" t="s">
        <v>1190</v>
      </c>
      <c r="Q59" t="s">
        <v>1191</v>
      </c>
      <c r="R59" t="s">
        <v>24</v>
      </c>
      <c r="S59" t="s">
        <v>23</v>
      </c>
      <c r="T59" t="s">
        <v>11475</v>
      </c>
    </row>
    <row r="60" spans="1:22" x14ac:dyDescent="0.25">
      <c r="A60" t="s">
        <v>280</v>
      </c>
      <c r="B60" t="s">
        <v>286</v>
      </c>
      <c r="C60">
        <v>139</v>
      </c>
      <c r="D60">
        <v>1</v>
      </c>
      <c r="E60" t="s">
        <v>11470</v>
      </c>
      <c r="F60">
        <v>199</v>
      </c>
      <c r="G60">
        <v>20</v>
      </c>
      <c r="H60" t="s">
        <v>47</v>
      </c>
      <c r="I60" t="s">
        <v>11471</v>
      </c>
      <c r="J60" t="s">
        <v>11472</v>
      </c>
      <c r="K60" t="s">
        <v>1348</v>
      </c>
      <c r="L60" t="s">
        <v>11473</v>
      </c>
      <c r="M60" t="s">
        <v>11474</v>
      </c>
      <c r="N60" t="s">
        <v>1338</v>
      </c>
      <c r="O60" t="s">
        <v>1222</v>
      </c>
      <c r="P60" t="s">
        <v>1190</v>
      </c>
      <c r="Q60" t="s">
        <v>1191</v>
      </c>
      <c r="R60" t="s">
        <v>24</v>
      </c>
      <c r="S60" t="s">
        <v>23</v>
      </c>
      <c r="T60" t="s">
        <v>11475</v>
      </c>
    </row>
    <row r="61" spans="1:22" x14ac:dyDescent="0.25">
      <c r="A61" t="s">
        <v>3691</v>
      </c>
      <c r="B61" t="s">
        <v>3692</v>
      </c>
      <c r="C61">
        <v>120</v>
      </c>
      <c r="D61">
        <v>1</v>
      </c>
      <c r="E61" t="s">
        <v>11476</v>
      </c>
      <c r="F61">
        <v>125</v>
      </c>
      <c r="G61">
        <v>45</v>
      </c>
      <c r="H61" t="s">
        <v>1162</v>
      </c>
      <c r="I61" t="s">
        <v>11477</v>
      </c>
      <c r="J61" t="s">
        <v>334</v>
      </c>
      <c r="K61" t="s">
        <v>23</v>
      </c>
      <c r="L61" t="s">
        <v>24</v>
      </c>
      <c r="M61" t="s">
        <v>11478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11478</v>
      </c>
    </row>
    <row r="62" spans="1:22" x14ac:dyDescent="0.25">
      <c r="A62" t="s">
        <v>186</v>
      </c>
      <c r="B62" t="s">
        <v>187</v>
      </c>
      <c r="C62">
        <v>65</v>
      </c>
      <c r="D62">
        <v>6</v>
      </c>
      <c r="E62" t="s">
        <v>11479</v>
      </c>
      <c r="F62">
        <v>228</v>
      </c>
      <c r="G62">
        <v>0</v>
      </c>
      <c r="H62" t="s">
        <v>1162</v>
      </c>
      <c r="I62" t="s">
        <v>11480</v>
      </c>
      <c r="J62" t="s">
        <v>334</v>
      </c>
      <c r="K62" t="s">
        <v>23</v>
      </c>
      <c r="L62" t="s">
        <v>24</v>
      </c>
      <c r="M62" t="s">
        <v>11481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11481</v>
      </c>
    </row>
    <row r="63" spans="1:22" x14ac:dyDescent="0.25">
      <c r="A63" t="s">
        <v>186</v>
      </c>
      <c r="B63" t="s">
        <v>187</v>
      </c>
      <c r="C63">
        <v>65</v>
      </c>
      <c r="D63">
        <v>4</v>
      </c>
      <c r="E63" t="s">
        <v>11482</v>
      </c>
      <c r="F63">
        <v>197</v>
      </c>
      <c r="G63">
        <v>45</v>
      </c>
      <c r="H63" t="s">
        <v>1162</v>
      </c>
      <c r="I63" t="s">
        <v>6926</v>
      </c>
      <c r="J63" t="s">
        <v>306</v>
      </c>
      <c r="K63" t="s">
        <v>23</v>
      </c>
      <c r="L63" t="s">
        <v>24</v>
      </c>
      <c r="M63" t="s">
        <v>11483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11483</v>
      </c>
    </row>
    <row r="64" spans="1:22" x14ac:dyDescent="0.25">
      <c r="A64" t="s">
        <v>186</v>
      </c>
      <c r="B64" t="s">
        <v>187</v>
      </c>
      <c r="C64">
        <v>65</v>
      </c>
      <c r="D64">
        <v>6</v>
      </c>
      <c r="E64" t="s">
        <v>11484</v>
      </c>
      <c r="F64">
        <v>228</v>
      </c>
      <c r="G64">
        <v>0</v>
      </c>
      <c r="H64" t="s">
        <v>1162</v>
      </c>
      <c r="I64" t="s">
        <v>7590</v>
      </c>
      <c r="J64" t="s">
        <v>306</v>
      </c>
      <c r="K64" t="s">
        <v>23</v>
      </c>
      <c r="L64" t="s">
        <v>24</v>
      </c>
      <c r="M64" t="s">
        <v>11485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11485</v>
      </c>
    </row>
    <row r="65" spans="1:20" x14ac:dyDescent="0.25">
      <c r="A65" t="s">
        <v>186</v>
      </c>
      <c r="B65" t="s">
        <v>187</v>
      </c>
      <c r="C65">
        <v>65</v>
      </c>
      <c r="D65">
        <v>4</v>
      </c>
      <c r="E65" t="s">
        <v>11486</v>
      </c>
      <c r="F65">
        <v>197</v>
      </c>
      <c r="G65">
        <v>45</v>
      </c>
      <c r="H65" t="s">
        <v>1162</v>
      </c>
      <c r="I65" t="s">
        <v>6926</v>
      </c>
      <c r="J65" t="s">
        <v>306</v>
      </c>
      <c r="K65" t="s">
        <v>23</v>
      </c>
      <c r="L65" t="s">
        <v>24</v>
      </c>
      <c r="M65" t="s">
        <v>11485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11487</v>
      </c>
    </row>
    <row r="66" spans="1:20" x14ac:dyDescent="0.25">
      <c r="A66" t="s">
        <v>44</v>
      </c>
      <c r="B66" t="s">
        <v>45</v>
      </c>
      <c r="C66">
        <v>60</v>
      </c>
      <c r="D66">
        <v>1</v>
      </c>
      <c r="E66" t="s">
        <v>11488</v>
      </c>
      <c r="F66">
        <v>230</v>
      </c>
      <c r="G66">
        <v>30</v>
      </c>
      <c r="H66" t="s">
        <v>47</v>
      </c>
      <c r="I66" t="s">
        <v>11489</v>
      </c>
      <c r="J66" t="s">
        <v>11490</v>
      </c>
      <c r="K66" t="s">
        <v>1301</v>
      </c>
      <c r="L66" t="s">
        <v>11491</v>
      </c>
      <c r="M66" t="s">
        <v>11492</v>
      </c>
      <c r="N66" t="s">
        <v>1338</v>
      </c>
      <c r="O66" t="s">
        <v>1189</v>
      </c>
      <c r="P66" t="s">
        <v>1190</v>
      </c>
      <c r="Q66" t="s">
        <v>27</v>
      </c>
      <c r="R66" t="s">
        <v>24</v>
      </c>
      <c r="S66" t="s">
        <v>23</v>
      </c>
      <c r="T66" t="s">
        <v>11492</v>
      </c>
    </row>
    <row r="67" spans="1:20" x14ac:dyDescent="0.25">
      <c r="A67" t="s">
        <v>46</v>
      </c>
      <c r="B67" t="s">
        <v>56</v>
      </c>
      <c r="C67">
        <v>100</v>
      </c>
      <c r="D67">
        <v>2</v>
      </c>
      <c r="E67" t="s">
        <v>11488</v>
      </c>
      <c r="F67">
        <v>230</v>
      </c>
      <c r="G67">
        <v>30</v>
      </c>
      <c r="H67" t="s">
        <v>47</v>
      </c>
      <c r="I67" t="s">
        <v>11489</v>
      </c>
      <c r="J67" t="s">
        <v>11490</v>
      </c>
      <c r="K67" t="s">
        <v>1301</v>
      </c>
      <c r="L67" t="s">
        <v>11491</v>
      </c>
      <c r="M67" t="s">
        <v>11492</v>
      </c>
      <c r="N67" t="s">
        <v>1338</v>
      </c>
      <c r="O67" t="s">
        <v>1189</v>
      </c>
      <c r="P67" t="s">
        <v>1190</v>
      </c>
      <c r="Q67" t="s">
        <v>27</v>
      </c>
      <c r="R67" t="s">
        <v>24</v>
      </c>
      <c r="S67" t="s">
        <v>23</v>
      </c>
      <c r="T67" t="s">
        <v>11492</v>
      </c>
    </row>
    <row r="68" spans="1:20" x14ac:dyDescent="0.25">
      <c r="A68" t="s">
        <v>186</v>
      </c>
      <c r="B68" t="s">
        <v>187</v>
      </c>
      <c r="C68">
        <v>65</v>
      </c>
      <c r="D68">
        <v>4</v>
      </c>
      <c r="E68" t="s">
        <v>11493</v>
      </c>
      <c r="F68">
        <v>430</v>
      </c>
      <c r="G68">
        <v>30</v>
      </c>
      <c r="H68" t="s">
        <v>47</v>
      </c>
      <c r="I68" t="s">
        <v>11494</v>
      </c>
      <c r="J68" t="s">
        <v>11495</v>
      </c>
      <c r="K68" t="s">
        <v>11145</v>
      </c>
      <c r="L68" t="s">
        <v>11496</v>
      </c>
      <c r="M68" t="s">
        <v>11497</v>
      </c>
      <c r="N68" t="s">
        <v>1338</v>
      </c>
      <c r="O68" t="s">
        <v>1189</v>
      </c>
      <c r="P68" t="s">
        <v>1190</v>
      </c>
      <c r="Q68" t="s">
        <v>27</v>
      </c>
      <c r="R68" t="s">
        <v>24</v>
      </c>
      <c r="S68" t="s">
        <v>23</v>
      </c>
      <c r="T68" t="s">
        <v>11498</v>
      </c>
    </row>
    <row r="69" spans="1:20" x14ac:dyDescent="0.25">
      <c r="A69" t="s">
        <v>46</v>
      </c>
      <c r="B69" t="s">
        <v>56</v>
      </c>
      <c r="C69">
        <v>100</v>
      </c>
      <c r="D69">
        <v>4</v>
      </c>
      <c r="E69" t="s">
        <v>11493</v>
      </c>
      <c r="F69">
        <v>430</v>
      </c>
      <c r="G69">
        <v>30</v>
      </c>
      <c r="H69" t="s">
        <v>47</v>
      </c>
      <c r="I69" t="s">
        <v>11494</v>
      </c>
      <c r="J69" t="s">
        <v>11495</v>
      </c>
      <c r="K69" t="s">
        <v>11145</v>
      </c>
      <c r="L69" t="s">
        <v>11496</v>
      </c>
      <c r="M69" t="s">
        <v>11497</v>
      </c>
      <c r="N69" t="s">
        <v>1338</v>
      </c>
      <c r="O69" t="s">
        <v>1189</v>
      </c>
      <c r="P69" t="s">
        <v>1190</v>
      </c>
      <c r="Q69" t="s">
        <v>27</v>
      </c>
      <c r="R69" t="s">
        <v>24</v>
      </c>
      <c r="S69" t="s">
        <v>23</v>
      </c>
      <c r="T69" t="s">
        <v>11497</v>
      </c>
    </row>
    <row r="70" spans="1:20" x14ac:dyDescent="0.25">
      <c r="A70" t="s">
        <v>186</v>
      </c>
      <c r="B70" t="s">
        <v>187</v>
      </c>
      <c r="C70">
        <v>65</v>
      </c>
      <c r="D70">
        <v>2</v>
      </c>
      <c r="E70" t="s">
        <v>11499</v>
      </c>
      <c r="F70">
        <v>82</v>
      </c>
      <c r="G70">
        <v>6</v>
      </c>
      <c r="H70" t="s">
        <v>1162</v>
      </c>
      <c r="I70" t="s">
        <v>11500</v>
      </c>
      <c r="J70" t="s">
        <v>1168</v>
      </c>
      <c r="K70" t="s">
        <v>23</v>
      </c>
      <c r="L70" t="s">
        <v>24</v>
      </c>
      <c r="M70" t="s">
        <v>11501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11501</v>
      </c>
    </row>
    <row r="71" spans="1:20" x14ac:dyDescent="0.25">
      <c r="A71" t="s">
        <v>186</v>
      </c>
      <c r="B71" t="s">
        <v>187</v>
      </c>
      <c r="C71">
        <v>65</v>
      </c>
      <c r="D71">
        <v>4</v>
      </c>
      <c r="E71" t="s">
        <v>11502</v>
      </c>
      <c r="F71">
        <v>152</v>
      </c>
      <c r="G71">
        <v>0</v>
      </c>
      <c r="H71" t="s">
        <v>1162</v>
      </c>
      <c r="I71" t="s">
        <v>11503</v>
      </c>
      <c r="J71" t="s">
        <v>335</v>
      </c>
      <c r="K71" t="s">
        <v>23</v>
      </c>
      <c r="L71" t="s">
        <v>24</v>
      </c>
      <c r="M71" t="s">
        <v>11504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11504</v>
      </c>
    </row>
    <row r="72" spans="1:20" x14ac:dyDescent="0.25">
      <c r="A72" t="s">
        <v>186</v>
      </c>
      <c r="B72" t="s">
        <v>187</v>
      </c>
      <c r="C72">
        <v>65</v>
      </c>
      <c r="D72">
        <v>2</v>
      </c>
      <c r="E72" t="s">
        <v>11505</v>
      </c>
      <c r="F72">
        <v>76</v>
      </c>
      <c r="G72">
        <v>0</v>
      </c>
      <c r="H72" t="s">
        <v>1162</v>
      </c>
      <c r="I72" t="s">
        <v>11506</v>
      </c>
      <c r="J72" t="s">
        <v>319</v>
      </c>
      <c r="K72" t="s">
        <v>23</v>
      </c>
      <c r="L72" t="s">
        <v>24</v>
      </c>
      <c r="M72" t="s">
        <v>11507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11507</v>
      </c>
    </row>
    <row r="73" spans="1:20" x14ac:dyDescent="0.25">
      <c r="A73" t="s">
        <v>115</v>
      </c>
      <c r="B73" t="s">
        <v>116</v>
      </c>
      <c r="C73">
        <v>35</v>
      </c>
      <c r="D73">
        <v>8</v>
      </c>
      <c r="E73" t="s">
        <v>11508</v>
      </c>
      <c r="F73">
        <v>356</v>
      </c>
      <c r="G73">
        <v>29</v>
      </c>
      <c r="H73" t="s">
        <v>47</v>
      </c>
      <c r="I73" t="s">
        <v>3850</v>
      </c>
      <c r="J73" t="s">
        <v>3851</v>
      </c>
      <c r="K73" t="s">
        <v>3852</v>
      </c>
      <c r="L73" t="s">
        <v>2699</v>
      </c>
      <c r="M73" t="s">
        <v>11483</v>
      </c>
      <c r="N73" t="s">
        <v>23</v>
      </c>
      <c r="O73" t="s">
        <v>63</v>
      </c>
      <c r="P73" t="s">
        <v>54</v>
      </c>
      <c r="Q73" t="s">
        <v>55</v>
      </c>
      <c r="R73" t="s">
        <v>24</v>
      </c>
      <c r="S73" t="s">
        <v>23</v>
      </c>
      <c r="T73" t="s">
        <v>11507</v>
      </c>
    </row>
    <row r="74" spans="1:20" x14ac:dyDescent="0.25">
      <c r="A74" t="s">
        <v>186</v>
      </c>
      <c r="B74" t="s">
        <v>187</v>
      </c>
      <c r="C74">
        <v>65</v>
      </c>
      <c r="D74">
        <v>5</v>
      </c>
      <c r="E74" t="s">
        <v>11509</v>
      </c>
      <c r="F74">
        <v>190</v>
      </c>
      <c r="G74">
        <v>0</v>
      </c>
      <c r="H74" t="s">
        <v>1162</v>
      </c>
      <c r="I74" t="s">
        <v>6274</v>
      </c>
      <c r="J74" t="s">
        <v>311</v>
      </c>
      <c r="K74" t="s">
        <v>23</v>
      </c>
      <c r="L74" t="s">
        <v>24</v>
      </c>
      <c r="M74" t="s">
        <v>11510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11511</v>
      </c>
    </row>
    <row r="75" spans="1:20" x14ac:dyDescent="0.25">
      <c r="A75" t="s">
        <v>186</v>
      </c>
      <c r="B75" t="s">
        <v>187</v>
      </c>
      <c r="C75">
        <v>65</v>
      </c>
      <c r="D75">
        <v>5</v>
      </c>
      <c r="E75" t="s">
        <v>11512</v>
      </c>
      <c r="F75">
        <v>190</v>
      </c>
      <c r="G75">
        <v>0</v>
      </c>
      <c r="H75" t="s">
        <v>1162</v>
      </c>
      <c r="I75" t="s">
        <v>11513</v>
      </c>
      <c r="J75" t="s">
        <v>57</v>
      </c>
      <c r="K75" t="s">
        <v>23</v>
      </c>
      <c r="L75" t="s">
        <v>24</v>
      </c>
      <c r="M75" t="s">
        <v>11514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11515</v>
      </c>
    </row>
    <row r="76" spans="1:20" x14ac:dyDescent="0.25">
      <c r="A76" t="s">
        <v>186</v>
      </c>
      <c r="B76" t="s">
        <v>187</v>
      </c>
      <c r="C76">
        <v>65</v>
      </c>
      <c r="D76">
        <v>5</v>
      </c>
      <c r="E76" t="s">
        <v>11516</v>
      </c>
      <c r="F76">
        <v>190</v>
      </c>
      <c r="G76">
        <v>0</v>
      </c>
      <c r="H76" t="s">
        <v>1162</v>
      </c>
      <c r="I76" t="s">
        <v>11517</v>
      </c>
      <c r="J76" t="s">
        <v>345</v>
      </c>
      <c r="K76" t="s">
        <v>23</v>
      </c>
      <c r="L76" t="s">
        <v>24</v>
      </c>
      <c r="M76" t="s">
        <v>11518</v>
      </c>
      <c r="N76" t="s">
        <v>23</v>
      </c>
      <c r="O76" t="s">
        <v>307</v>
      </c>
      <c r="P76" t="s">
        <v>26</v>
      </c>
      <c r="Q76" t="s">
        <v>27</v>
      </c>
      <c r="R76" t="s">
        <v>11519</v>
      </c>
      <c r="S76" t="s">
        <v>23</v>
      </c>
      <c r="T76" t="s">
        <v>11518</v>
      </c>
    </row>
    <row r="77" spans="1:20" x14ac:dyDescent="0.25">
      <c r="A77" t="s">
        <v>186</v>
      </c>
      <c r="B77" t="s">
        <v>187</v>
      </c>
      <c r="C77">
        <v>65</v>
      </c>
      <c r="D77">
        <v>4</v>
      </c>
      <c r="E77" t="s">
        <v>11520</v>
      </c>
      <c r="F77">
        <v>197</v>
      </c>
      <c r="G77">
        <v>45</v>
      </c>
      <c r="H77" t="s">
        <v>1162</v>
      </c>
      <c r="I77" t="s">
        <v>6202</v>
      </c>
      <c r="J77" t="s">
        <v>303</v>
      </c>
      <c r="K77" t="s">
        <v>23</v>
      </c>
      <c r="L77" t="s">
        <v>24</v>
      </c>
      <c r="M77" t="s">
        <v>11521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23</v>
      </c>
      <c r="T77" t="s">
        <v>11521</v>
      </c>
    </row>
    <row r="78" spans="1:20" x14ac:dyDescent="0.25">
      <c r="A78" t="s">
        <v>279</v>
      </c>
      <c r="B78" t="s">
        <v>285</v>
      </c>
      <c r="C78">
        <v>139</v>
      </c>
      <c r="D78">
        <v>1</v>
      </c>
      <c r="E78" t="s">
        <v>11522</v>
      </c>
      <c r="F78">
        <v>209</v>
      </c>
      <c r="G78">
        <v>30</v>
      </c>
      <c r="H78" t="s">
        <v>47</v>
      </c>
      <c r="I78" t="s">
        <v>11523</v>
      </c>
      <c r="J78" t="s">
        <v>11524</v>
      </c>
      <c r="K78" t="s">
        <v>11525</v>
      </c>
      <c r="L78" t="s">
        <v>11526</v>
      </c>
      <c r="M78" t="s">
        <v>11527</v>
      </c>
      <c r="N78" t="s">
        <v>1338</v>
      </c>
      <c r="O78" t="s">
        <v>1189</v>
      </c>
      <c r="P78" t="s">
        <v>1190</v>
      </c>
      <c r="Q78" t="s">
        <v>27</v>
      </c>
      <c r="R78" t="s">
        <v>24</v>
      </c>
      <c r="S78" t="s">
        <v>23</v>
      </c>
      <c r="T78" t="s">
        <v>11527</v>
      </c>
    </row>
    <row r="79" spans="1:20" x14ac:dyDescent="0.25">
      <c r="A79" t="s">
        <v>280</v>
      </c>
      <c r="B79" t="s">
        <v>286</v>
      </c>
      <c r="C79">
        <v>139</v>
      </c>
      <c r="D79">
        <v>1</v>
      </c>
      <c r="E79" t="s">
        <v>11522</v>
      </c>
      <c r="F79">
        <v>209</v>
      </c>
      <c r="G79">
        <v>30</v>
      </c>
      <c r="H79" t="s">
        <v>47</v>
      </c>
      <c r="I79" t="s">
        <v>11523</v>
      </c>
      <c r="J79" t="s">
        <v>11524</v>
      </c>
      <c r="K79" t="s">
        <v>11525</v>
      </c>
      <c r="L79" t="s">
        <v>11526</v>
      </c>
      <c r="M79" t="s">
        <v>11527</v>
      </c>
      <c r="N79" t="s">
        <v>1338</v>
      </c>
      <c r="O79" t="s">
        <v>1189</v>
      </c>
      <c r="P79" t="s">
        <v>1190</v>
      </c>
      <c r="Q79" t="s">
        <v>27</v>
      </c>
      <c r="R79" t="s">
        <v>24</v>
      </c>
      <c r="S79" t="s">
        <v>23</v>
      </c>
      <c r="T79" t="s">
        <v>11527</v>
      </c>
    </row>
    <row r="80" spans="1:20" x14ac:dyDescent="0.25">
      <c r="A80" t="s">
        <v>5153</v>
      </c>
      <c r="B80" t="s">
        <v>5154</v>
      </c>
      <c r="C80">
        <v>0</v>
      </c>
      <c r="D80">
        <v>1</v>
      </c>
      <c r="E80" t="s">
        <v>11528</v>
      </c>
      <c r="F80">
        <v>144</v>
      </c>
      <c r="G80">
        <v>6</v>
      </c>
      <c r="H80" t="s">
        <v>1162</v>
      </c>
      <c r="I80" t="s">
        <v>11529</v>
      </c>
      <c r="J80" t="s">
        <v>1163</v>
      </c>
      <c r="K80" t="s">
        <v>23</v>
      </c>
      <c r="L80" t="s">
        <v>24</v>
      </c>
      <c r="M80" t="s">
        <v>11530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11531</v>
      </c>
    </row>
    <row r="81" spans="1:20" x14ac:dyDescent="0.25">
      <c r="A81" t="s">
        <v>139</v>
      </c>
      <c r="B81" t="s">
        <v>112</v>
      </c>
      <c r="C81">
        <v>120</v>
      </c>
      <c r="D81">
        <v>1</v>
      </c>
      <c r="E81" t="s">
        <v>11528</v>
      </c>
      <c r="F81">
        <v>144</v>
      </c>
      <c r="G81">
        <v>6</v>
      </c>
      <c r="H81" t="s">
        <v>1162</v>
      </c>
      <c r="I81" t="s">
        <v>11529</v>
      </c>
      <c r="J81" t="s">
        <v>1163</v>
      </c>
      <c r="K81" t="s">
        <v>23</v>
      </c>
      <c r="L81" t="s">
        <v>24</v>
      </c>
      <c r="M81" t="s">
        <v>11530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11531</v>
      </c>
    </row>
    <row r="82" spans="1:20" x14ac:dyDescent="0.25">
      <c r="A82" t="s">
        <v>186</v>
      </c>
      <c r="B82" t="s">
        <v>187</v>
      </c>
      <c r="C82">
        <v>65</v>
      </c>
      <c r="D82">
        <v>1</v>
      </c>
      <c r="E82" t="s">
        <v>11528</v>
      </c>
      <c r="F82">
        <v>144</v>
      </c>
      <c r="G82">
        <v>6</v>
      </c>
      <c r="H82" t="s">
        <v>1162</v>
      </c>
      <c r="I82" t="s">
        <v>11529</v>
      </c>
      <c r="J82" t="s">
        <v>1163</v>
      </c>
      <c r="K82" t="s">
        <v>23</v>
      </c>
      <c r="L82" t="s">
        <v>24</v>
      </c>
      <c r="M82" t="s">
        <v>11530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11531</v>
      </c>
    </row>
    <row r="83" spans="1:20" x14ac:dyDescent="0.25">
      <c r="A83" t="s">
        <v>186</v>
      </c>
      <c r="B83" t="s">
        <v>187</v>
      </c>
      <c r="C83">
        <v>65</v>
      </c>
      <c r="D83">
        <v>4</v>
      </c>
      <c r="E83" t="s">
        <v>11532</v>
      </c>
      <c r="F83">
        <v>158</v>
      </c>
      <c r="G83">
        <v>6</v>
      </c>
      <c r="H83" t="s">
        <v>1162</v>
      </c>
      <c r="I83" t="s">
        <v>8519</v>
      </c>
      <c r="J83" t="s">
        <v>303</v>
      </c>
      <c r="K83" t="s">
        <v>23</v>
      </c>
      <c r="L83" t="s">
        <v>24</v>
      </c>
      <c r="M83" t="s">
        <v>11531</v>
      </c>
      <c r="N83" t="s">
        <v>23</v>
      </c>
      <c r="O83" t="s">
        <v>32</v>
      </c>
      <c r="P83" t="s">
        <v>26</v>
      </c>
      <c r="Q83" t="s">
        <v>33</v>
      </c>
      <c r="R83" t="s">
        <v>24</v>
      </c>
      <c r="S83" t="s">
        <v>23</v>
      </c>
      <c r="T83" t="s">
        <v>11531</v>
      </c>
    </row>
    <row r="84" spans="1:20" x14ac:dyDescent="0.25">
      <c r="A84" t="s">
        <v>186</v>
      </c>
      <c r="B84" t="s">
        <v>187</v>
      </c>
      <c r="C84">
        <v>65</v>
      </c>
      <c r="D84">
        <v>4</v>
      </c>
      <c r="E84" t="s">
        <v>11533</v>
      </c>
      <c r="F84">
        <v>152</v>
      </c>
      <c r="G84">
        <v>0</v>
      </c>
      <c r="H84" t="s">
        <v>1162</v>
      </c>
      <c r="I84" t="s">
        <v>10790</v>
      </c>
      <c r="J84" t="s">
        <v>311</v>
      </c>
      <c r="K84" t="s">
        <v>23</v>
      </c>
      <c r="L84" t="s">
        <v>24</v>
      </c>
      <c r="M84" t="s">
        <v>11534</v>
      </c>
      <c r="N84" t="s">
        <v>23</v>
      </c>
      <c r="O84" t="s">
        <v>32</v>
      </c>
      <c r="P84" t="s">
        <v>26</v>
      </c>
      <c r="Q84" t="s">
        <v>33</v>
      </c>
      <c r="R84" t="s">
        <v>24</v>
      </c>
      <c r="S84" t="s">
        <v>23</v>
      </c>
      <c r="T84" t="s">
        <v>11534</v>
      </c>
    </row>
    <row r="85" spans="1:20" x14ac:dyDescent="0.25">
      <c r="A85" t="s">
        <v>186</v>
      </c>
      <c r="B85" t="s">
        <v>187</v>
      </c>
      <c r="C85">
        <v>65</v>
      </c>
      <c r="D85">
        <v>4</v>
      </c>
      <c r="E85" t="s">
        <v>11535</v>
      </c>
      <c r="F85">
        <v>152</v>
      </c>
      <c r="G85">
        <v>0</v>
      </c>
      <c r="H85" t="s">
        <v>1162</v>
      </c>
      <c r="I85" t="s">
        <v>6577</v>
      </c>
      <c r="J85" t="s">
        <v>325</v>
      </c>
      <c r="K85" t="s">
        <v>23</v>
      </c>
      <c r="L85" t="s">
        <v>24</v>
      </c>
      <c r="M85" t="s">
        <v>11534</v>
      </c>
      <c r="N85" t="s">
        <v>23</v>
      </c>
      <c r="O85" t="s">
        <v>32</v>
      </c>
      <c r="P85" t="s">
        <v>26</v>
      </c>
      <c r="Q85" t="s">
        <v>33</v>
      </c>
      <c r="R85" t="s">
        <v>24</v>
      </c>
      <c r="S85" t="s">
        <v>23</v>
      </c>
      <c r="T85" t="s">
        <v>11534</v>
      </c>
    </row>
    <row r="86" spans="1:20" x14ac:dyDescent="0.25">
      <c r="A86" t="s">
        <v>186</v>
      </c>
      <c r="B86" t="s">
        <v>187</v>
      </c>
      <c r="C86">
        <v>65</v>
      </c>
      <c r="D86">
        <v>5</v>
      </c>
      <c r="E86" t="s">
        <v>11536</v>
      </c>
      <c r="F86">
        <v>196</v>
      </c>
      <c r="G86">
        <v>6</v>
      </c>
      <c r="H86" t="s">
        <v>1162</v>
      </c>
      <c r="I86" t="s">
        <v>11537</v>
      </c>
      <c r="J86" t="s">
        <v>1198</v>
      </c>
      <c r="K86" t="s">
        <v>23</v>
      </c>
      <c r="L86" t="s">
        <v>24</v>
      </c>
      <c r="M86" t="s">
        <v>11538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23</v>
      </c>
      <c r="T86" t="s">
        <v>11538</v>
      </c>
    </row>
    <row r="87" spans="1:20" x14ac:dyDescent="0.25">
      <c r="A87" t="s">
        <v>280</v>
      </c>
      <c r="B87" t="s">
        <v>286</v>
      </c>
      <c r="C87">
        <v>139</v>
      </c>
      <c r="D87">
        <v>2</v>
      </c>
      <c r="E87" t="s">
        <v>11539</v>
      </c>
      <c r="F87">
        <v>209</v>
      </c>
      <c r="G87">
        <v>30</v>
      </c>
      <c r="H87" t="s">
        <v>47</v>
      </c>
      <c r="I87" t="s">
        <v>4044</v>
      </c>
      <c r="J87" t="s">
        <v>4045</v>
      </c>
      <c r="K87" t="s">
        <v>4046</v>
      </c>
      <c r="L87" t="s">
        <v>4047</v>
      </c>
      <c r="M87" t="s">
        <v>11540</v>
      </c>
      <c r="N87" t="s">
        <v>1338</v>
      </c>
      <c r="O87" t="s">
        <v>1189</v>
      </c>
      <c r="P87" t="s">
        <v>1190</v>
      </c>
      <c r="Q87" t="s">
        <v>27</v>
      </c>
      <c r="R87" t="s">
        <v>24</v>
      </c>
      <c r="S87" t="s">
        <v>23</v>
      </c>
      <c r="T87" t="s">
        <v>11540</v>
      </c>
    </row>
    <row r="88" spans="1:20" x14ac:dyDescent="0.25">
      <c r="A88" t="s">
        <v>186</v>
      </c>
      <c r="B88" t="s">
        <v>187</v>
      </c>
      <c r="C88">
        <v>65</v>
      </c>
      <c r="D88">
        <v>3</v>
      </c>
      <c r="E88" t="s">
        <v>11541</v>
      </c>
      <c r="F88">
        <v>114</v>
      </c>
      <c r="G88">
        <v>0</v>
      </c>
      <c r="H88" t="s">
        <v>1162</v>
      </c>
      <c r="I88" t="s">
        <v>11542</v>
      </c>
      <c r="J88" t="s">
        <v>323</v>
      </c>
      <c r="K88" t="s">
        <v>23</v>
      </c>
      <c r="L88" t="s">
        <v>24</v>
      </c>
      <c r="M88" t="s">
        <v>11540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11540</v>
      </c>
    </row>
    <row r="89" spans="1:20" x14ac:dyDescent="0.25">
      <c r="A89" t="s">
        <v>186</v>
      </c>
      <c r="B89" t="s">
        <v>187</v>
      </c>
      <c r="C89">
        <v>65</v>
      </c>
      <c r="D89">
        <v>4</v>
      </c>
      <c r="E89" t="s">
        <v>11543</v>
      </c>
      <c r="F89">
        <v>152</v>
      </c>
      <c r="G89">
        <v>0</v>
      </c>
      <c r="H89" t="s">
        <v>1162</v>
      </c>
      <c r="I89" t="s">
        <v>7629</v>
      </c>
      <c r="J89" t="s">
        <v>1703</v>
      </c>
      <c r="K89" t="s">
        <v>23</v>
      </c>
      <c r="L89" t="s">
        <v>24</v>
      </c>
      <c r="M89" t="s">
        <v>11544</v>
      </c>
      <c r="N89" t="s">
        <v>23</v>
      </c>
      <c r="O89" t="s">
        <v>32</v>
      </c>
      <c r="P89" t="s">
        <v>26</v>
      </c>
      <c r="Q89" t="s">
        <v>33</v>
      </c>
      <c r="R89" t="s">
        <v>7630</v>
      </c>
      <c r="S89" t="s">
        <v>23</v>
      </c>
      <c r="T89" t="s">
        <v>11544</v>
      </c>
    </row>
    <row r="90" spans="1:20" x14ac:dyDescent="0.25">
      <c r="A90" t="s">
        <v>46</v>
      </c>
      <c r="B90" t="s">
        <v>8145</v>
      </c>
      <c r="C90">
        <v>69.260000000000005</v>
      </c>
      <c r="D90">
        <v>10</v>
      </c>
      <c r="E90" t="s">
        <v>11545</v>
      </c>
      <c r="F90">
        <v>788.6</v>
      </c>
      <c r="G90">
        <v>96</v>
      </c>
      <c r="H90" t="s">
        <v>47</v>
      </c>
      <c r="I90" t="s">
        <v>7351</v>
      </c>
      <c r="J90" t="s">
        <v>7352</v>
      </c>
      <c r="K90" t="s">
        <v>7353</v>
      </c>
      <c r="L90" t="s">
        <v>7354</v>
      </c>
      <c r="M90" t="s">
        <v>11546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23</v>
      </c>
      <c r="T90" t="s">
        <v>11546</v>
      </c>
    </row>
    <row r="91" spans="1:20" x14ac:dyDescent="0.25">
      <c r="A91" t="s">
        <v>3691</v>
      </c>
      <c r="B91" t="s">
        <v>3692</v>
      </c>
      <c r="C91">
        <v>120</v>
      </c>
      <c r="D91">
        <v>2</v>
      </c>
      <c r="E91" t="s">
        <v>11547</v>
      </c>
      <c r="F91">
        <v>139</v>
      </c>
      <c r="G91">
        <v>29</v>
      </c>
      <c r="H91" t="s">
        <v>1162</v>
      </c>
      <c r="I91" t="s">
        <v>1320</v>
      </c>
      <c r="J91" t="s">
        <v>337</v>
      </c>
      <c r="K91" t="s">
        <v>23</v>
      </c>
      <c r="L91" t="s">
        <v>24</v>
      </c>
      <c r="M91" t="s">
        <v>11548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11548</v>
      </c>
    </row>
    <row r="92" spans="1:20" x14ac:dyDescent="0.25">
      <c r="A92" t="s">
        <v>186</v>
      </c>
      <c r="B92" t="s">
        <v>187</v>
      </c>
      <c r="C92">
        <v>65</v>
      </c>
      <c r="D92">
        <v>4</v>
      </c>
      <c r="E92" t="s">
        <v>11549</v>
      </c>
      <c r="F92">
        <v>152</v>
      </c>
      <c r="G92">
        <v>0</v>
      </c>
      <c r="H92" t="s">
        <v>1162</v>
      </c>
      <c r="I92" t="s">
        <v>7468</v>
      </c>
      <c r="J92" t="s">
        <v>319</v>
      </c>
      <c r="K92" t="s">
        <v>23</v>
      </c>
      <c r="L92" t="s">
        <v>24</v>
      </c>
      <c r="M92" t="s">
        <v>11550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11550</v>
      </c>
    </row>
    <row r="93" spans="1:20" x14ac:dyDescent="0.25">
      <c r="A93" t="s">
        <v>3691</v>
      </c>
      <c r="B93" t="s">
        <v>3692</v>
      </c>
      <c r="C93">
        <v>120</v>
      </c>
      <c r="D93">
        <v>3</v>
      </c>
      <c r="E93" t="s">
        <v>11551</v>
      </c>
      <c r="F93">
        <v>165</v>
      </c>
      <c r="G93">
        <v>0</v>
      </c>
      <c r="H93" t="s">
        <v>1162</v>
      </c>
      <c r="I93" t="s">
        <v>11552</v>
      </c>
      <c r="J93" t="s">
        <v>1208</v>
      </c>
      <c r="K93" t="s">
        <v>23</v>
      </c>
      <c r="L93" t="s">
        <v>24</v>
      </c>
      <c r="M93" t="s">
        <v>11553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11553</v>
      </c>
    </row>
    <row r="94" spans="1:20" x14ac:dyDescent="0.25">
      <c r="A94" t="s">
        <v>280</v>
      </c>
      <c r="B94" t="s">
        <v>286</v>
      </c>
      <c r="C94">
        <v>139</v>
      </c>
      <c r="D94">
        <v>1</v>
      </c>
      <c r="E94" t="s">
        <v>11554</v>
      </c>
      <c r="F94">
        <v>219</v>
      </c>
      <c r="G94">
        <v>30</v>
      </c>
      <c r="H94" t="s">
        <v>47</v>
      </c>
      <c r="I94" t="s">
        <v>11555</v>
      </c>
      <c r="J94" t="s">
        <v>11556</v>
      </c>
      <c r="K94" t="s">
        <v>1331</v>
      </c>
      <c r="L94" t="s">
        <v>11557</v>
      </c>
      <c r="M94" t="s">
        <v>11558</v>
      </c>
      <c r="N94" t="s">
        <v>5937</v>
      </c>
      <c r="O94" t="s">
        <v>1189</v>
      </c>
      <c r="P94" t="s">
        <v>1190</v>
      </c>
      <c r="Q94" t="s">
        <v>1191</v>
      </c>
      <c r="R94" t="s">
        <v>24</v>
      </c>
      <c r="S94" t="s">
        <v>23</v>
      </c>
      <c r="T94" t="s">
        <v>11559</v>
      </c>
    </row>
    <row r="95" spans="1:20" x14ac:dyDescent="0.25">
      <c r="A95" t="s">
        <v>279</v>
      </c>
      <c r="B95" t="s">
        <v>285</v>
      </c>
      <c r="C95">
        <v>139</v>
      </c>
      <c r="D95">
        <v>1</v>
      </c>
      <c r="E95" t="s">
        <v>11554</v>
      </c>
      <c r="F95">
        <v>219</v>
      </c>
      <c r="G95">
        <v>30</v>
      </c>
      <c r="H95" t="s">
        <v>47</v>
      </c>
      <c r="I95" t="s">
        <v>11555</v>
      </c>
      <c r="J95" t="s">
        <v>11556</v>
      </c>
      <c r="K95" t="s">
        <v>1331</v>
      </c>
      <c r="L95" t="s">
        <v>11557</v>
      </c>
      <c r="M95" t="s">
        <v>11558</v>
      </c>
      <c r="N95" t="s">
        <v>5937</v>
      </c>
      <c r="O95" t="s">
        <v>1189</v>
      </c>
      <c r="P95" t="s">
        <v>1190</v>
      </c>
      <c r="Q95" t="s">
        <v>1191</v>
      </c>
      <c r="R95" t="s">
        <v>24</v>
      </c>
      <c r="S95" t="s">
        <v>23</v>
      </c>
      <c r="T95" t="s">
        <v>11559</v>
      </c>
    </row>
    <row r="96" spans="1:20" x14ac:dyDescent="0.25">
      <c r="A96" t="s">
        <v>46</v>
      </c>
      <c r="B96" t="s">
        <v>56</v>
      </c>
      <c r="C96">
        <v>100</v>
      </c>
      <c r="D96">
        <v>1</v>
      </c>
      <c r="E96" t="s">
        <v>11560</v>
      </c>
      <c r="F96">
        <v>150</v>
      </c>
      <c r="G96">
        <v>30</v>
      </c>
      <c r="H96" t="s">
        <v>47</v>
      </c>
      <c r="I96" t="s">
        <v>6448</v>
      </c>
      <c r="J96" t="s">
        <v>6449</v>
      </c>
      <c r="K96" t="s">
        <v>6450</v>
      </c>
      <c r="L96" t="s">
        <v>6451</v>
      </c>
      <c r="M96" t="s">
        <v>11559</v>
      </c>
      <c r="N96" t="s">
        <v>5937</v>
      </c>
      <c r="O96" t="s">
        <v>1189</v>
      </c>
      <c r="P96" t="s">
        <v>1190</v>
      </c>
      <c r="Q96" t="s">
        <v>1191</v>
      </c>
      <c r="R96" t="s">
        <v>24</v>
      </c>
      <c r="S96" t="s">
        <v>23</v>
      </c>
      <c r="T96" t="s">
        <v>11559</v>
      </c>
    </row>
    <row r="97" spans="1:20" x14ac:dyDescent="0.25">
      <c r="A97" t="s">
        <v>3691</v>
      </c>
      <c r="B97" t="s">
        <v>3692</v>
      </c>
      <c r="C97">
        <v>100</v>
      </c>
      <c r="D97">
        <v>1</v>
      </c>
      <c r="E97" t="s">
        <v>11560</v>
      </c>
      <c r="F97">
        <v>150</v>
      </c>
      <c r="G97">
        <v>30</v>
      </c>
      <c r="H97" t="s">
        <v>47</v>
      </c>
      <c r="I97" t="s">
        <v>6448</v>
      </c>
      <c r="J97" t="s">
        <v>6449</v>
      </c>
      <c r="K97" t="s">
        <v>6450</v>
      </c>
      <c r="L97" t="s">
        <v>6451</v>
      </c>
      <c r="M97" t="s">
        <v>11559</v>
      </c>
      <c r="N97" t="s">
        <v>5937</v>
      </c>
      <c r="O97" t="s">
        <v>1189</v>
      </c>
      <c r="P97" t="s">
        <v>1190</v>
      </c>
      <c r="Q97" t="s">
        <v>1191</v>
      </c>
      <c r="R97" t="s">
        <v>24</v>
      </c>
      <c r="S97" t="s">
        <v>23</v>
      </c>
      <c r="T97" t="s">
        <v>11559</v>
      </c>
    </row>
    <row r="98" spans="1:20" x14ac:dyDescent="0.25">
      <c r="A98" t="s">
        <v>3691</v>
      </c>
      <c r="B98" t="s">
        <v>3692</v>
      </c>
      <c r="C98">
        <v>100</v>
      </c>
      <c r="D98">
        <v>1</v>
      </c>
      <c r="E98" t="s">
        <v>11561</v>
      </c>
      <c r="F98">
        <v>150</v>
      </c>
      <c r="G98">
        <v>30</v>
      </c>
      <c r="H98" t="s">
        <v>47</v>
      </c>
      <c r="I98" t="s">
        <v>6419</v>
      </c>
      <c r="J98" t="s">
        <v>6420</v>
      </c>
      <c r="K98" t="s">
        <v>6142</v>
      </c>
      <c r="L98" t="s">
        <v>6421</v>
      </c>
      <c r="M98" t="s">
        <v>11562</v>
      </c>
      <c r="N98" t="s">
        <v>5937</v>
      </c>
      <c r="O98" t="s">
        <v>1189</v>
      </c>
      <c r="P98" t="s">
        <v>1190</v>
      </c>
      <c r="Q98" t="s">
        <v>1191</v>
      </c>
      <c r="R98" t="s">
        <v>24</v>
      </c>
      <c r="S98" t="s">
        <v>23</v>
      </c>
      <c r="T98" t="s">
        <v>11562</v>
      </c>
    </row>
    <row r="99" spans="1:20" x14ac:dyDescent="0.25">
      <c r="A99" t="s">
        <v>46</v>
      </c>
      <c r="B99" t="s">
        <v>56</v>
      </c>
      <c r="C99">
        <v>100</v>
      </c>
      <c r="D99">
        <v>1</v>
      </c>
      <c r="E99" t="s">
        <v>11561</v>
      </c>
      <c r="F99">
        <v>150</v>
      </c>
      <c r="G99">
        <v>30</v>
      </c>
      <c r="H99" t="s">
        <v>47</v>
      </c>
      <c r="I99" t="s">
        <v>6419</v>
      </c>
      <c r="J99" t="s">
        <v>6420</v>
      </c>
      <c r="K99" t="s">
        <v>6142</v>
      </c>
      <c r="L99" t="s">
        <v>6421</v>
      </c>
      <c r="M99" t="s">
        <v>11562</v>
      </c>
      <c r="N99" t="s">
        <v>5937</v>
      </c>
      <c r="O99" t="s">
        <v>1189</v>
      </c>
      <c r="P99" t="s">
        <v>1190</v>
      </c>
      <c r="Q99" t="s">
        <v>1191</v>
      </c>
      <c r="R99" t="s">
        <v>24</v>
      </c>
      <c r="S99" t="s">
        <v>23</v>
      </c>
      <c r="T99" t="s">
        <v>11562</v>
      </c>
    </row>
    <row r="100" spans="1:20" x14ac:dyDescent="0.25">
      <c r="A100" t="s">
        <v>280</v>
      </c>
      <c r="B100" t="s">
        <v>286</v>
      </c>
      <c r="C100">
        <v>139</v>
      </c>
      <c r="D100">
        <v>1</v>
      </c>
      <c r="E100" t="s">
        <v>11563</v>
      </c>
      <c r="F100">
        <v>219</v>
      </c>
      <c r="G100">
        <v>30</v>
      </c>
      <c r="H100" t="s">
        <v>47</v>
      </c>
      <c r="I100" t="s">
        <v>11564</v>
      </c>
      <c r="J100" t="s">
        <v>11565</v>
      </c>
      <c r="K100" t="s">
        <v>1820</v>
      </c>
      <c r="L100" t="s">
        <v>11566</v>
      </c>
      <c r="M100" t="s">
        <v>11567</v>
      </c>
      <c r="N100" t="s">
        <v>5937</v>
      </c>
      <c r="O100" t="s">
        <v>1189</v>
      </c>
      <c r="P100" t="s">
        <v>1190</v>
      </c>
      <c r="Q100" t="s">
        <v>1191</v>
      </c>
      <c r="R100" t="s">
        <v>24</v>
      </c>
      <c r="S100" t="s">
        <v>23</v>
      </c>
      <c r="T100" t="s">
        <v>11567</v>
      </c>
    </row>
    <row r="101" spans="1:20" x14ac:dyDescent="0.25">
      <c r="A101" t="s">
        <v>279</v>
      </c>
      <c r="B101" t="s">
        <v>285</v>
      </c>
      <c r="C101">
        <v>139</v>
      </c>
      <c r="D101">
        <v>1</v>
      </c>
      <c r="E101" t="s">
        <v>11563</v>
      </c>
      <c r="F101">
        <v>219</v>
      </c>
      <c r="G101">
        <v>30</v>
      </c>
      <c r="H101" t="s">
        <v>47</v>
      </c>
      <c r="I101" t="s">
        <v>11564</v>
      </c>
      <c r="J101" t="s">
        <v>11565</v>
      </c>
      <c r="K101" t="s">
        <v>1820</v>
      </c>
      <c r="L101" t="s">
        <v>11566</v>
      </c>
      <c r="M101" t="s">
        <v>11567</v>
      </c>
      <c r="N101" t="s">
        <v>5937</v>
      </c>
      <c r="O101" t="s">
        <v>1189</v>
      </c>
      <c r="P101" t="s">
        <v>1190</v>
      </c>
      <c r="Q101" t="s">
        <v>1191</v>
      </c>
      <c r="R101" t="s">
        <v>24</v>
      </c>
      <c r="S101" t="s">
        <v>23</v>
      </c>
      <c r="T101" t="s">
        <v>11567</v>
      </c>
    </row>
    <row r="102" spans="1:20" x14ac:dyDescent="0.25">
      <c r="A102" t="s">
        <v>279</v>
      </c>
      <c r="B102" t="s">
        <v>285</v>
      </c>
      <c r="C102">
        <v>139</v>
      </c>
      <c r="D102">
        <v>3</v>
      </c>
      <c r="E102" t="s">
        <v>11568</v>
      </c>
      <c r="F102">
        <v>774</v>
      </c>
      <c r="G102">
        <v>79</v>
      </c>
      <c r="H102" t="s">
        <v>22</v>
      </c>
      <c r="I102" t="s">
        <v>11569</v>
      </c>
      <c r="J102" t="s">
        <v>11570</v>
      </c>
      <c r="K102" t="s">
        <v>1505</v>
      </c>
      <c r="L102" t="s">
        <v>493</v>
      </c>
      <c r="M102" t="s">
        <v>11571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23</v>
      </c>
      <c r="T102" t="s">
        <v>11571</v>
      </c>
    </row>
    <row r="103" spans="1:20" x14ac:dyDescent="0.25">
      <c r="A103" t="s">
        <v>278</v>
      </c>
      <c r="B103" t="s">
        <v>284</v>
      </c>
      <c r="C103">
        <v>139</v>
      </c>
      <c r="D103">
        <v>2</v>
      </c>
      <c r="E103" t="s">
        <v>11568</v>
      </c>
      <c r="F103">
        <v>774</v>
      </c>
      <c r="G103">
        <v>79</v>
      </c>
      <c r="H103" t="s">
        <v>22</v>
      </c>
      <c r="I103" t="s">
        <v>11569</v>
      </c>
      <c r="J103" t="s">
        <v>11570</v>
      </c>
      <c r="K103" t="s">
        <v>1505</v>
      </c>
      <c r="L103" t="s">
        <v>493</v>
      </c>
      <c r="M103" t="s">
        <v>11571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23</v>
      </c>
      <c r="T103" t="s">
        <v>11571</v>
      </c>
    </row>
    <row r="104" spans="1:20" x14ac:dyDescent="0.25">
      <c r="A104" t="s">
        <v>5153</v>
      </c>
      <c r="B104" t="s">
        <v>5154</v>
      </c>
      <c r="C104">
        <v>0</v>
      </c>
      <c r="D104">
        <v>1</v>
      </c>
      <c r="E104" t="s">
        <v>11572</v>
      </c>
      <c r="F104">
        <v>176</v>
      </c>
      <c r="G104">
        <v>0</v>
      </c>
      <c r="H104" t="s">
        <v>1162</v>
      </c>
      <c r="I104" t="s">
        <v>11573</v>
      </c>
      <c r="J104" t="s">
        <v>328</v>
      </c>
      <c r="K104" t="s">
        <v>23</v>
      </c>
      <c r="L104" t="s">
        <v>24</v>
      </c>
      <c r="M104" t="s">
        <v>11574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11575</v>
      </c>
    </row>
    <row r="105" spans="1:20" x14ac:dyDescent="0.25">
      <c r="A105" t="s">
        <v>46</v>
      </c>
      <c r="B105" t="s">
        <v>56</v>
      </c>
      <c r="C105">
        <v>120</v>
      </c>
      <c r="D105">
        <v>1</v>
      </c>
      <c r="E105" t="s">
        <v>11572</v>
      </c>
      <c r="F105">
        <v>176</v>
      </c>
      <c r="G105">
        <v>0</v>
      </c>
      <c r="H105" t="s">
        <v>1162</v>
      </c>
      <c r="I105" t="s">
        <v>11573</v>
      </c>
      <c r="J105" t="s">
        <v>328</v>
      </c>
      <c r="K105" t="s">
        <v>23</v>
      </c>
      <c r="L105" t="s">
        <v>24</v>
      </c>
      <c r="M105" t="s">
        <v>11574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11575</v>
      </c>
    </row>
    <row r="106" spans="1:20" x14ac:dyDescent="0.25">
      <c r="A106" t="s">
        <v>186</v>
      </c>
      <c r="B106" t="s">
        <v>187</v>
      </c>
      <c r="C106">
        <v>65</v>
      </c>
      <c r="D106">
        <v>2</v>
      </c>
      <c r="E106" t="s">
        <v>11572</v>
      </c>
      <c r="F106">
        <v>176</v>
      </c>
      <c r="G106">
        <v>0</v>
      </c>
      <c r="H106" t="s">
        <v>1162</v>
      </c>
      <c r="I106" t="s">
        <v>11573</v>
      </c>
      <c r="J106" t="s">
        <v>328</v>
      </c>
      <c r="K106" t="s">
        <v>23</v>
      </c>
      <c r="L106" t="s">
        <v>24</v>
      </c>
      <c r="M106" t="s">
        <v>11574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11575</v>
      </c>
    </row>
    <row r="107" spans="1:20" x14ac:dyDescent="0.25">
      <c r="A107" t="s">
        <v>186</v>
      </c>
      <c r="B107" t="s">
        <v>187</v>
      </c>
      <c r="C107">
        <v>65</v>
      </c>
      <c r="D107">
        <v>3</v>
      </c>
      <c r="E107" t="s">
        <v>11576</v>
      </c>
      <c r="F107">
        <v>120</v>
      </c>
      <c r="G107">
        <v>6</v>
      </c>
      <c r="H107" t="s">
        <v>1162</v>
      </c>
      <c r="I107" t="s">
        <v>1263</v>
      </c>
      <c r="J107" t="s">
        <v>1195</v>
      </c>
      <c r="K107" t="s">
        <v>23</v>
      </c>
      <c r="L107" t="s">
        <v>24</v>
      </c>
      <c r="M107" t="s">
        <v>11574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11574</v>
      </c>
    </row>
    <row r="108" spans="1:20" x14ac:dyDescent="0.25">
      <c r="A108" t="s">
        <v>115</v>
      </c>
      <c r="B108" t="s">
        <v>116</v>
      </c>
      <c r="C108">
        <v>33.333333333333336</v>
      </c>
      <c r="D108">
        <v>12</v>
      </c>
      <c r="E108" t="s">
        <v>11577</v>
      </c>
      <c r="F108">
        <v>273.97000000000003</v>
      </c>
      <c r="G108">
        <v>7</v>
      </c>
      <c r="H108" t="s">
        <v>1238</v>
      </c>
      <c r="I108" t="s">
        <v>11578</v>
      </c>
      <c r="J108" t="s">
        <v>11579</v>
      </c>
      <c r="K108" t="s">
        <v>5131</v>
      </c>
      <c r="L108" t="s">
        <v>11580</v>
      </c>
      <c r="M108" t="s">
        <v>11581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11581</v>
      </c>
    </row>
    <row r="109" spans="1:20" x14ac:dyDescent="0.25">
      <c r="A109" t="s">
        <v>186</v>
      </c>
      <c r="B109" t="s">
        <v>187</v>
      </c>
      <c r="C109">
        <v>65</v>
      </c>
      <c r="D109">
        <v>4</v>
      </c>
      <c r="E109" t="s">
        <v>11582</v>
      </c>
      <c r="F109">
        <v>152</v>
      </c>
      <c r="G109">
        <v>0</v>
      </c>
      <c r="H109" t="s">
        <v>1162</v>
      </c>
      <c r="I109" t="s">
        <v>11583</v>
      </c>
      <c r="J109" t="s">
        <v>335</v>
      </c>
      <c r="K109" t="s">
        <v>23</v>
      </c>
      <c r="L109" t="s">
        <v>24</v>
      </c>
      <c r="M109" t="s">
        <v>11584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11584</v>
      </c>
    </row>
    <row r="110" spans="1:20" x14ac:dyDescent="0.25">
      <c r="A110" t="s">
        <v>5153</v>
      </c>
      <c r="B110" t="s">
        <v>5154</v>
      </c>
      <c r="C110">
        <v>0</v>
      </c>
      <c r="D110">
        <v>2</v>
      </c>
      <c r="E110" t="s">
        <v>11585</v>
      </c>
      <c r="F110">
        <v>238</v>
      </c>
      <c r="G110">
        <v>0</v>
      </c>
      <c r="H110" t="s">
        <v>1162</v>
      </c>
      <c r="I110" t="s">
        <v>11586</v>
      </c>
      <c r="J110" t="s">
        <v>1396</v>
      </c>
      <c r="K110" t="s">
        <v>23</v>
      </c>
      <c r="L110" t="s">
        <v>24</v>
      </c>
      <c r="M110" t="s">
        <v>11587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11587</v>
      </c>
    </row>
    <row r="111" spans="1:20" x14ac:dyDescent="0.25">
      <c r="A111" t="s">
        <v>110</v>
      </c>
      <c r="B111" t="s">
        <v>146</v>
      </c>
      <c r="C111">
        <v>120</v>
      </c>
      <c r="D111">
        <v>2</v>
      </c>
      <c r="E111" t="s">
        <v>11585</v>
      </c>
      <c r="F111">
        <v>238</v>
      </c>
      <c r="G111">
        <v>0</v>
      </c>
      <c r="H111" t="s">
        <v>1162</v>
      </c>
      <c r="I111" t="s">
        <v>11586</v>
      </c>
      <c r="J111" t="s">
        <v>1396</v>
      </c>
      <c r="K111" t="s">
        <v>23</v>
      </c>
      <c r="L111" t="s">
        <v>24</v>
      </c>
      <c r="M111" t="s">
        <v>11587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</v>
      </c>
      <c r="T111" t="s">
        <v>11587</v>
      </c>
    </row>
    <row r="112" spans="1:20" x14ac:dyDescent="0.25">
      <c r="A112" t="s">
        <v>186</v>
      </c>
      <c r="B112" t="s">
        <v>187</v>
      </c>
      <c r="C112">
        <v>65</v>
      </c>
      <c r="D112">
        <v>1</v>
      </c>
      <c r="E112" t="s">
        <v>11585</v>
      </c>
      <c r="F112">
        <v>238</v>
      </c>
      <c r="G112">
        <v>0</v>
      </c>
      <c r="H112" t="s">
        <v>1162</v>
      </c>
      <c r="I112" t="s">
        <v>11586</v>
      </c>
      <c r="J112" t="s">
        <v>1396</v>
      </c>
      <c r="K112" t="s">
        <v>23</v>
      </c>
      <c r="L112" t="s">
        <v>24</v>
      </c>
      <c r="M112" t="s">
        <v>11587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11587</v>
      </c>
    </row>
    <row r="113" spans="1:20" x14ac:dyDescent="0.25">
      <c r="A113" t="s">
        <v>186</v>
      </c>
      <c r="B113" t="s">
        <v>187</v>
      </c>
      <c r="C113">
        <v>65</v>
      </c>
      <c r="D113">
        <v>2</v>
      </c>
      <c r="E113" t="s">
        <v>11588</v>
      </c>
      <c r="F113">
        <v>82</v>
      </c>
      <c r="G113">
        <v>6</v>
      </c>
      <c r="H113" t="s">
        <v>1162</v>
      </c>
      <c r="I113" t="s">
        <v>11589</v>
      </c>
      <c r="J113" t="s">
        <v>302</v>
      </c>
      <c r="K113" t="s">
        <v>23</v>
      </c>
      <c r="L113" t="s">
        <v>24</v>
      </c>
      <c r="M113" t="s">
        <v>11590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11587</v>
      </c>
    </row>
    <row r="114" spans="1:20" x14ac:dyDescent="0.25">
      <c r="A114" t="s">
        <v>5153</v>
      </c>
      <c r="B114" t="s">
        <v>5154</v>
      </c>
      <c r="C114">
        <v>0</v>
      </c>
      <c r="D114">
        <v>1</v>
      </c>
      <c r="E114" t="s">
        <v>11591</v>
      </c>
      <c r="F114">
        <v>300</v>
      </c>
      <c r="G114">
        <v>0</v>
      </c>
      <c r="H114" t="s">
        <v>1162</v>
      </c>
      <c r="I114" t="s">
        <v>11592</v>
      </c>
      <c r="J114" t="s">
        <v>363</v>
      </c>
      <c r="K114" t="s">
        <v>23</v>
      </c>
      <c r="L114" t="s">
        <v>24</v>
      </c>
      <c r="M114" t="s">
        <v>11593</v>
      </c>
      <c r="N114" t="s">
        <v>23</v>
      </c>
      <c r="O114" t="s">
        <v>32</v>
      </c>
      <c r="P114" t="s">
        <v>26</v>
      </c>
      <c r="Q114" t="s">
        <v>33</v>
      </c>
      <c r="R114" t="s">
        <v>24</v>
      </c>
      <c r="S114" t="s">
        <v>23</v>
      </c>
      <c r="T114" t="s">
        <v>11593</v>
      </c>
    </row>
    <row r="115" spans="1:20" x14ac:dyDescent="0.25">
      <c r="A115" t="s">
        <v>110</v>
      </c>
      <c r="B115" t="s">
        <v>146</v>
      </c>
      <c r="C115">
        <v>120</v>
      </c>
      <c r="D115">
        <v>1</v>
      </c>
      <c r="E115" t="s">
        <v>11591</v>
      </c>
      <c r="F115">
        <v>300</v>
      </c>
      <c r="G115">
        <v>0</v>
      </c>
      <c r="H115" t="s">
        <v>1162</v>
      </c>
      <c r="I115" t="s">
        <v>11592</v>
      </c>
      <c r="J115" t="s">
        <v>363</v>
      </c>
      <c r="K115" t="s">
        <v>23</v>
      </c>
      <c r="L115" t="s">
        <v>24</v>
      </c>
      <c r="M115" t="s">
        <v>11593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23</v>
      </c>
      <c r="T115" t="s">
        <v>11593</v>
      </c>
    </row>
    <row r="116" spans="1:20" x14ac:dyDescent="0.25">
      <c r="A116" t="s">
        <v>5153</v>
      </c>
      <c r="B116" t="s">
        <v>5154</v>
      </c>
      <c r="C116">
        <v>0</v>
      </c>
      <c r="D116">
        <v>1</v>
      </c>
      <c r="E116" t="s">
        <v>11591</v>
      </c>
      <c r="F116">
        <v>300</v>
      </c>
      <c r="G116">
        <v>0</v>
      </c>
      <c r="H116" t="s">
        <v>1162</v>
      </c>
      <c r="I116" t="s">
        <v>11592</v>
      </c>
      <c r="J116" t="s">
        <v>363</v>
      </c>
      <c r="K116" t="s">
        <v>23</v>
      </c>
      <c r="L116" t="s">
        <v>24</v>
      </c>
      <c r="M116" t="s">
        <v>11593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23</v>
      </c>
      <c r="T116" t="s">
        <v>11593</v>
      </c>
    </row>
    <row r="117" spans="1:20" x14ac:dyDescent="0.25">
      <c r="A117" t="s">
        <v>139</v>
      </c>
      <c r="B117" t="s">
        <v>112</v>
      </c>
      <c r="C117">
        <v>120</v>
      </c>
      <c r="D117">
        <v>1</v>
      </c>
      <c r="E117" t="s">
        <v>11591</v>
      </c>
      <c r="F117">
        <v>300</v>
      </c>
      <c r="G117">
        <v>0</v>
      </c>
      <c r="H117" t="s">
        <v>1162</v>
      </c>
      <c r="I117" t="s">
        <v>11592</v>
      </c>
      <c r="J117" t="s">
        <v>363</v>
      </c>
      <c r="K117" t="s">
        <v>23</v>
      </c>
      <c r="L117" t="s">
        <v>24</v>
      </c>
      <c r="M117" t="s">
        <v>11593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11593</v>
      </c>
    </row>
    <row r="118" spans="1:20" x14ac:dyDescent="0.25">
      <c r="A118" t="s">
        <v>5153</v>
      </c>
      <c r="B118" t="s">
        <v>5154</v>
      </c>
      <c r="C118">
        <v>0</v>
      </c>
      <c r="D118">
        <v>1</v>
      </c>
      <c r="E118" t="s">
        <v>11591</v>
      </c>
      <c r="F118">
        <v>300</v>
      </c>
      <c r="G118">
        <v>0</v>
      </c>
      <c r="H118" t="s">
        <v>1162</v>
      </c>
      <c r="I118" t="s">
        <v>11592</v>
      </c>
      <c r="J118" t="s">
        <v>363</v>
      </c>
      <c r="K118" t="s">
        <v>23</v>
      </c>
      <c r="L118" t="s">
        <v>24</v>
      </c>
      <c r="M118" t="s">
        <v>11593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11593</v>
      </c>
    </row>
    <row r="119" spans="1:20" x14ac:dyDescent="0.25">
      <c r="A119" t="s">
        <v>46</v>
      </c>
      <c r="B119" t="s">
        <v>56</v>
      </c>
      <c r="C119">
        <v>120</v>
      </c>
      <c r="D119">
        <v>1</v>
      </c>
      <c r="E119" t="s">
        <v>11591</v>
      </c>
      <c r="F119">
        <v>300</v>
      </c>
      <c r="G119">
        <v>0</v>
      </c>
      <c r="H119" t="s">
        <v>1162</v>
      </c>
      <c r="I119" t="s">
        <v>11592</v>
      </c>
      <c r="J119" t="s">
        <v>363</v>
      </c>
      <c r="K119" t="s">
        <v>23</v>
      </c>
      <c r="L119" t="s">
        <v>24</v>
      </c>
      <c r="M119" t="s">
        <v>11593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23</v>
      </c>
      <c r="T119" t="s">
        <v>11593</v>
      </c>
    </row>
    <row r="120" spans="1:20" x14ac:dyDescent="0.25">
      <c r="A120" t="s">
        <v>186</v>
      </c>
      <c r="B120" t="s">
        <v>187</v>
      </c>
      <c r="C120">
        <v>65</v>
      </c>
      <c r="D120">
        <v>2</v>
      </c>
      <c r="E120" t="s">
        <v>11594</v>
      </c>
      <c r="F120">
        <v>76</v>
      </c>
      <c r="G120">
        <v>0</v>
      </c>
      <c r="H120" t="s">
        <v>1162</v>
      </c>
      <c r="I120" t="s">
        <v>8647</v>
      </c>
      <c r="J120" t="s">
        <v>326</v>
      </c>
      <c r="K120" t="s">
        <v>23</v>
      </c>
      <c r="L120" t="s">
        <v>24</v>
      </c>
      <c r="M120" t="s">
        <v>11595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11595</v>
      </c>
    </row>
    <row r="121" spans="1:20" x14ac:dyDescent="0.25">
      <c r="A121" t="s">
        <v>46</v>
      </c>
      <c r="B121" t="s">
        <v>56</v>
      </c>
      <c r="C121">
        <v>66.333333333333329</v>
      </c>
      <c r="D121">
        <v>3</v>
      </c>
      <c r="E121" t="s">
        <v>11596</v>
      </c>
      <c r="F121">
        <v>220</v>
      </c>
      <c r="G121">
        <v>0</v>
      </c>
      <c r="H121" t="s">
        <v>1162</v>
      </c>
      <c r="I121" t="s">
        <v>11597</v>
      </c>
      <c r="J121" t="s">
        <v>1169</v>
      </c>
      <c r="K121" t="s">
        <v>23</v>
      </c>
      <c r="L121" t="s">
        <v>24</v>
      </c>
      <c r="M121" t="s">
        <v>11598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11598</v>
      </c>
    </row>
    <row r="122" spans="1:20" x14ac:dyDescent="0.25">
      <c r="A122" t="s">
        <v>186</v>
      </c>
      <c r="B122" t="s">
        <v>187</v>
      </c>
      <c r="C122">
        <v>65</v>
      </c>
      <c r="D122">
        <v>2</v>
      </c>
      <c r="E122" t="s">
        <v>11599</v>
      </c>
      <c r="F122">
        <v>76</v>
      </c>
      <c r="G122">
        <v>0</v>
      </c>
      <c r="H122" t="s">
        <v>1162</v>
      </c>
      <c r="I122" t="s">
        <v>8647</v>
      </c>
      <c r="J122" t="s">
        <v>1201</v>
      </c>
      <c r="K122" t="s">
        <v>23</v>
      </c>
      <c r="L122" t="s">
        <v>24</v>
      </c>
      <c r="M122" t="s">
        <v>11600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11600</v>
      </c>
    </row>
    <row r="123" spans="1:20" x14ac:dyDescent="0.25">
      <c r="A123" t="s">
        <v>186</v>
      </c>
      <c r="B123" t="s">
        <v>187</v>
      </c>
      <c r="C123">
        <v>65</v>
      </c>
      <c r="D123">
        <v>8</v>
      </c>
      <c r="E123" t="s">
        <v>11601</v>
      </c>
      <c r="F123">
        <v>319</v>
      </c>
      <c r="G123">
        <v>15</v>
      </c>
      <c r="H123" t="s">
        <v>1162</v>
      </c>
      <c r="I123" t="s">
        <v>6694</v>
      </c>
      <c r="J123" t="s">
        <v>1163</v>
      </c>
      <c r="K123" t="s">
        <v>23</v>
      </c>
      <c r="L123" t="s">
        <v>24</v>
      </c>
      <c r="M123" t="s">
        <v>23</v>
      </c>
      <c r="N123" t="s">
        <v>23</v>
      </c>
      <c r="O123" t="s">
        <v>58</v>
      </c>
      <c r="P123" t="s">
        <v>26</v>
      </c>
      <c r="Q123" t="s">
        <v>23</v>
      </c>
      <c r="R123" t="s">
        <v>24</v>
      </c>
      <c r="S123" t="s">
        <v>23</v>
      </c>
      <c r="T123" t="s">
        <v>11602</v>
      </c>
    </row>
    <row r="124" spans="1:20" x14ac:dyDescent="0.25">
      <c r="A124" t="s">
        <v>3809</v>
      </c>
      <c r="B124" t="s">
        <v>3810</v>
      </c>
      <c r="C124">
        <v>25</v>
      </c>
      <c r="D124">
        <v>8</v>
      </c>
      <c r="E124" t="s">
        <v>11603</v>
      </c>
      <c r="F124">
        <v>248.82</v>
      </c>
      <c r="G124">
        <v>6.82</v>
      </c>
      <c r="H124" t="s">
        <v>1162</v>
      </c>
      <c r="I124" t="s">
        <v>8910</v>
      </c>
      <c r="J124" t="s">
        <v>306</v>
      </c>
      <c r="K124" t="s">
        <v>23</v>
      </c>
      <c r="L124" t="s">
        <v>24</v>
      </c>
      <c r="M124" t="s">
        <v>11604</v>
      </c>
      <c r="N124" t="s">
        <v>23</v>
      </c>
      <c r="O124" t="s">
        <v>32</v>
      </c>
      <c r="P124" t="s">
        <v>26</v>
      </c>
      <c r="Q124" t="s">
        <v>33</v>
      </c>
      <c r="R124" t="s">
        <v>24</v>
      </c>
      <c r="S124" t="s">
        <v>23</v>
      </c>
      <c r="T124" t="s">
        <v>11604</v>
      </c>
    </row>
    <row r="125" spans="1:20" x14ac:dyDescent="0.25">
      <c r="A125" t="s">
        <v>186</v>
      </c>
      <c r="B125" t="s">
        <v>187</v>
      </c>
      <c r="C125">
        <v>65</v>
      </c>
      <c r="D125">
        <v>1</v>
      </c>
      <c r="E125" t="s">
        <v>11603</v>
      </c>
      <c r="F125">
        <v>248.82</v>
      </c>
      <c r="G125">
        <v>6.82</v>
      </c>
      <c r="H125" t="s">
        <v>1162</v>
      </c>
      <c r="I125" t="s">
        <v>8910</v>
      </c>
      <c r="J125" t="s">
        <v>306</v>
      </c>
      <c r="K125" t="s">
        <v>23</v>
      </c>
      <c r="L125" t="s">
        <v>24</v>
      </c>
      <c r="M125" t="s">
        <v>11604</v>
      </c>
      <c r="N125" t="s">
        <v>23</v>
      </c>
      <c r="O125" t="s">
        <v>32</v>
      </c>
      <c r="P125" t="s">
        <v>26</v>
      </c>
      <c r="Q125" t="s">
        <v>33</v>
      </c>
      <c r="R125" t="s">
        <v>24</v>
      </c>
      <c r="S125" t="s">
        <v>23</v>
      </c>
      <c r="T125" t="s">
        <v>11604</v>
      </c>
    </row>
    <row r="126" spans="1:20" x14ac:dyDescent="0.25">
      <c r="A126" t="s">
        <v>186</v>
      </c>
      <c r="B126" t="s">
        <v>187</v>
      </c>
      <c r="C126">
        <v>65</v>
      </c>
      <c r="D126">
        <v>3</v>
      </c>
      <c r="E126" t="s">
        <v>11605</v>
      </c>
      <c r="F126">
        <v>120</v>
      </c>
      <c r="G126">
        <v>6</v>
      </c>
      <c r="H126" t="s">
        <v>1162</v>
      </c>
      <c r="I126" t="s">
        <v>11606</v>
      </c>
      <c r="J126" t="s">
        <v>6318</v>
      </c>
      <c r="K126" t="s">
        <v>23</v>
      </c>
      <c r="L126" t="s">
        <v>24</v>
      </c>
      <c r="M126" t="s">
        <v>11607</v>
      </c>
      <c r="N126" t="s">
        <v>23</v>
      </c>
      <c r="O126" t="s">
        <v>307</v>
      </c>
      <c r="P126" t="s">
        <v>26</v>
      </c>
      <c r="Q126" t="s">
        <v>27</v>
      </c>
      <c r="R126" t="s">
        <v>11608</v>
      </c>
      <c r="S126" t="s">
        <v>23</v>
      </c>
      <c r="T126" t="s">
        <v>11607</v>
      </c>
    </row>
    <row r="127" spans="1:20" x14ac:dyDescent="0.25">
      <c r="A127" t="s">
        <v>186</v>
      </c>
      <c r="B127" t="s">
        <v>187</v>
      </c>
      <c r="C127">
        <v>65</v>
      </c>
      <c r="D127">
        <v>4</v>
      </c>
      <c r="E127" t="s">
        <v>11609</v>
      </c>
      <c r="F127">
        <v>152</v>
      </c>
      <c r="G127">
        <v>0</v>
      </c>
      <c r="H127" t="s">
        <v>1162</v>
      </c>
      <c r="I127" t="s">
        <v>7871</v>
      </c>
      <c r="J127" t="s">
        <v>308</v>
      </c>
      <c r="K127" t="s">
        <v>23</v>
      </c>
      <c r="L127" t="s">
        <v>24</v>
      </c>
      <c r="M127" t="s">
        <v>11610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11610</v>
      </c>
    </row>
    <row r="128" spans="1:20" x14ac:dyDescent="0.25">
      <c r="A128" t="s">
        <v>186</v>
      </c>
      <c r="B128" t="s">
        <v>187</v>
      </c>
      <c r="C128">
        <v>65</v>
      </c>
      <c r="D128">
        <v>4</v>
      </c>
      <c r="E128" t="s">
        <v>11611</v>
      </c>
      <c r="F128">
        <v>152</v>
      </c>
      <c r="G128">
        <v>0</v>
      </c>
      <c r="H128" t="s">
        <v>1162</v>
      </c>
      <c r="I128" t="s">
        <v>11612</v>
      </c>
      <c r="J128" t="s">
        <v>324</v>
      </c>
      <c r="K128" t="s">
        <v>23</v>
      </c>
      <c r="L128" t="s">
        <v>24</v>
      </c>
      <c r="M128" t="s">
        <v>11613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11614</v>
      </c>
    </row>
    <row r="129" spans="1:20" x14ac:dyDescent="0.25">
      <c r="A129" t="s">
        <v>46</v>
      </c>
      <c r="B129" t="s">
        <v>8145</v>
      </c>
      <c r="C129">
        <v>71.25</v>
      </c>
      <c r="D129">
        <v>1</v>
      </c>
      <c r="E129" t="s">
        <v>11615</v>
      </c>
      <c r="F129">
        <v>213.75</v>
      </c>
      <c r="G129">
        <v>0</v>
      </c>
      <c r="H129" t="s">
        <v>47</v>
      </c>
      <c r="I129" t="s">
        <v>11616</v>
      </c>
      <c r="J129" t="s">
        <v>11617</v>
      </c>
      <c r="K129" t="s">
        <v>11618</v>
      </c>
      <c r="L129" t="s">
        <v>11619</v>
      </c>
      <c r="M129" t="s">
        <v>11620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11620</v>
      </c>
    </row>
    <row r="130" spans="1:20" x14ac:dyDescent="0.25">
      <c r="A130" t="s">
        <v>186</v>
      </c>
      <c r="B130" t="s">
        <v>187</v>
      </c>
      <c r="C130">
        <v>33.333333333333336</v>
      </c>
      <c r="D130">
        <v>3</v>
      </c>
      <c r="E130" t="s">
        <v>11615</v>
      </c>
      <c r="F130">
        <v>213.75</v>
      </c>
      <c r="G130">
        <v>0</v>
      </c>
      <c r="H130" t="s">
        <v>47</v>
      </c>
      <c r="I130" t="s">
        <v>11616</v>
      </c>
      <c r="J130" t="s">
        <v>11617</v>
      </c>
      <c r="K130" t="s">
        <v>11618</v>
      </c>
      <c r="L130" t="s">
        <v>11619</v>
      </c>
      <c r="M130" t="s">
        <v>11620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11620</v>
      </c>
    </row>
    <row r="131" spans="1:20" x14ac:dyDescent="0.25">
      <c r="A131" t="s">
        <v>30</v>
      </c>
      <c r="B131" t="s">
        <v>31</v>
      </c>
      <c r="C131">
        <v>43</v>
      </c>
      <c r="D131">
        <v>3</v>
      </c>
      <c r="E131" t="s">
        <v>11621</v>
      </c>
      <c r="F131">
        <v>164</v>
      </c>
      <c r="G131">
        <v>35</v>
      </c>
      <c r="H131" t="s">
        <v>22</v>
      </c>
      <c r="I131" t="s">
        <v>11622</v>
      </c>
      <c r="J131" t="s">
        <v>11623</v>
      </c>
      <c r="K131" t="s">
        <v>1267</v>
      </c>
      <c r="L131" t="s">
        <v>1261</v>
      </c>
      <c r="M131" t="s">
        <v>11624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23</v>
      </c>
      <c r="T131" t="s">
        <v>11625</v>
      </c>
    </row>
    <row r="132" spans="1:20" x14ac:dyDescent="0.25">
      <c r="A132" t="s">
        <v>42</v>
      </c>
      <c r="B132" t="s">
        <v>43</v>
      </c>
      <c r="C132">
        <v>66.666666666666671</v>
      </c>
      <c r="D132">
        <v>6</v>
      </c>
      <c r="E132" t="s">
        <v>11626</v>
      </c>
      <c r="F132">
        <v>210</v>
      </c>
      <c r="G132">
        <v>0</v>
      </c>
      <c r="H132" t="s">
        <v>22</v>
      </c>
      <c r="I132" t="s">
        <v>11627</v>
      </c>
      <c r="J132" t="s">
        <v>306</v>
      </c>
      <c r="K132" t="s">
        <v>23</v>
      </c>
      <c r="L132" t="s">
        <v>24</v>
      </c>
      <c r="M132" t="s">
        <v>11628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11628</v>
      </c>
    </row>
    <row r="133" spans="1:20" x14ac:dyDescent="0.25">
      <c r="A133" t="s">
        <v>279</v>
      </c>
      <c r="B133" t="s">
        <v>285</v>
      </c>
      <c r="C133">
        <v>139</v>
      </c>
      <c r="D133">
        <v>2</v>
      </c>
      <c r="E133" t="s">
        <v>11629</v>
      </c>
      <c r="F133">
        <v>219</v>
      </c>
      <c r="G133">
        <v>30</v>
      </c>
      <c r="H133" t="s">
        <v>1247</v>
      </c>
      <c r="I133" t="s">
        <v>11630</v>
      </c>
      <c r="J133" t="s">
        <v>11631</v>
      </c>
      <c r="K133" t="s">
        <v>11632</v>
      </c>
      <c r="L133" t="s">
        <v>11633</v>
      </c>
      <c r="M133" t="s">
        <v>11634</v>
      </c>
      <c r="N133" t="s">
        <v>5937</v>
      </c>
      <c r="O133" t="s">
        <v>1189</v>
      </c>
      <c r="P133" t="s">
        <v>1190</v>
      </c>
      <c r="Q133" t="s">
        <v>1191</v>
      </c>
      <c r="R133" t="s">
        <v>24</v>
      </c>
      <c r="S133" t="s">
        <v>23</v>
      </c>
      <c r="T133" t="s">
        <v>11634</v>
      </c>
    </row>
    <row r="134" spans="1:20" x14ac:dyDescent="0.25">
      <c r="A134" t="s">
        <v>3728</v>
      </c>
      <c r="B134" t="s">
        <v>3729</v>
      </c>
      <c r="C134">
        <v>100</v>
      </c>
      <c r="D134">
        <v>1</v>
      </c>
      <c r="E134" t="s">
        <v>11635</v>
      </c>
      <c r="F134">
        <v>150</v>
      </c>
      <c r="G134">
        <v>30</v>
      </c>
      <c r="H134" t="s">
        <v>47</v>
      </c>
      <c r="I134" t="s">
        <v>5247</v>
      </c>
      <c r="J134" t="s">
        <v>11636</v>
      </c>
      <c r="K134" t="s">
        <v>5131</v>
      </c>
      <c r="L134" t="s">
        <v>5249</v>
      </c>
      <c r="M134" t="s">
        <v>11637</v>
      </c>
      <c r="N134" t="s">
        <v>5937</v>
      </c>
      <c r="O134" t="s">
        <v>1189</v>
      </c>
      <c r="P134" t="s">
        <v>1190</v>
      </c>
      <c r="Q134" t="s">
        <v>1191</v>
      </c>
      <c r="R134" t="s">
        <v>11638</v>
      </c>
      <c r="S134" t="s">
        <v>23</v>
      </c>
      <c r="T134" t="s">
        <v>11637</v>
      </c>
    </row>
    <row r="135" spans="1:20" x14ac:dyDescent="0.25">
      <c r="A135" t="s">
        <v>46</v>
      </c>
      <c r="B135" t="s">
        <v>56</v>
      </c>
      <c r="C135">
        <v>100</v>
      </c>
      <c r="D135">
        <v>1</v>
      </c>
      <c r="E135" t="s">
        <v>11635</v>
      </c>
      <c r="F135">
        <v>150</v>
      </c>
      <c r="G135">
        <v>30</v>
      </c>
      <c r="H135" t="s">
        <v>47</v>
      </c>
      <c r="I135" t="s">
        <v>5247</v>
      </c>
      <c r="J135" t="s">
        <v>11636</v>
      </c>
      <c r="K135" t="s">
        <v>5131</v>
      </c>
      <c r="L135" t="s">
        <v>5249</v>
      </c>
      <c r="M135" t="s">
        <v>11637</v>
      </c>
      <c r="N135" t="s">
        <v>5937</v>
      </c>
      <c r="O135" t="s">
        <v>1189</v>
      </c>
      <c r="P135" t="s">
        <v>1190</v>
      </c>
      <c r="Q135" t="s">
        <v>1191</v>
      </c>
      <c r="R135" t="s">
        <v>11638</v>
      </c>
      <c r="S135" t="s">
        <v>23</v>
      </c>
      <c r="T135" t="s">
        <v>11637</v>
      </c>
    </row>
    <row r="136" spans="1:20" x14ac:dyDescent="0.25">
      <c r="A136" t="s">
        <v>186</v>
      </c>
      <c r="B136" t="s">
        <v>187</v>
      </c>
      <c r="C136">
        <v>65</v>
      </c>
      <c r="D136">
        <v>1</v>
      </c>
      <c r="E136" t="s">
        <v>11639</v>
      </c>
      <c r="F136">
        <v>130</v>
      </c>
      <c r="G136">
        <v>30</v>
      </c>
      <c r="H136" t="s">
        <v>47</v>
      </c>
      <c r="I136" t="s">
        <v>11640</v>
      </c>
      <c r="J136" t="s">
        <v>11641</v>
      </c>
      <c r="K136" t="s">
        <v>11642</v>
      </c>
      <c r="L136" t="s">
        <v>11643</v>
      </c>
      <c r="M136" t="s">
        <v>11644</v>
      </c>
      <c r="N136" t="s">
        <v>5937</v>
      </c>
      <c r="O136" t="s">
        <v>1189</v>
      </c>
      <c r="P136" t="s">
        <v>1190</v>
      </c>
      <c r="Q136" t="s">
        <v>1191</v>
      </c>
      <c r="R136" t="s">
        <v>24</v>
      </c>
      <c r="S136" t="s">
        <v>23</v>
      </c>
      <c r="T136" t="s">
        <v>11644</v>
      </c>
    </row>
    <row r="137" spans="1:20" x14ac:dyDescent="0.25">
      <c r="A137" t="s">
        <v>46</v>
      </c>
      <c r="B137" t="s">
        <v>56</v>
      </c>
      <c r="C137">
        <v>100</v>
      </c>
      <c r="D137">
        <v>1</v>
      </c>
      <c r="E137" t="s">
        <v>11639</v>
      </c>
      <c r="F137">
        <v>130</v>
      </c>
      <c r="G137">
        <v>30</v>
      </c>
      <c r="H137" t="s">
        <v>47</v>
      </c>
      <c r="I137" t="s">
        <v>11640</v>
      </c>
      <c r="J137" t="s">
        <v>11641</v>
      </c>
      <c r="K137" t="s">
        <v>11642</v>
      </c>
      <c r="L137" t="s">
        <v>11643</v>
      </c>
      <c r="M137" t="s">
        <v>11644</v>
      </c>
      <c r="N137" t="s">
        <v>5937</v>
      </c>
      <c r="O137" t="s">
        <v>1189</v>
      </c>
      <c r="P137" t="s">
        <v>1190</v>
      </c>
      <c r="Q137" t="s">
        <v>1191</v>
      </c>
      <c r="R137" t="s">
        <v>24</v>
      </c>
      <c r="S137" t="s">
        <v>23</v>
      </c>
      <c r="T137" t="s">
        <v>11644</v>
      </c>
    </row>
    <row r="138" spans="1:20" x14ac:dyDescent="0.25">
      <c r="A138" t="s">
        <v>3771</v>
      </c>
      <c r="B138" t="s">
        <v>3772</v>
      </c>
      <c r="C138">
        <v>100</v>
      </c>
      <c r="D138">
        <v>1</v>
      </c>
      <c r="E138" t="s">
        <v>11645</v>
      </c>
      <c r="F138">
        <v>260</v>
      </c>
      <c r="G138">
        <v>20</v>
      </c>
      <c r="H138" t="s">
        <v>47</v>
      </c>
      <c r="I138" t="s">
        <v>11646</v>
      </c>
      <c r="J138" t="s">
        <v>11647</v>
      </c>
      <c r="K138" t="s">
        <v>1792</v>
      </c>
      <c r="L138" t="s">
        <v>11648</v>
      </c>
      <c r="M138" t="s">
        <v>11649</v>
      </c>
      <c r="N138" t="s">
        <v>5937</v>
      </c>
      <c r="O138" t="s">
        <v>1222</v>
      </c>
      <c r="P138" t="s">
        <v>1190</v>
      </c>
      <c r="Q138" t="s">
        <v>1191</v>
      </c>
      <c r="R138" t="s">
        <v>24</v>
      </c>
      <c r="S138" t="s">
        <v>23</v>
      </c>
      <c r="T138" t="s">
        <v>11650</v>
      </c>
    </row>
    <row r="139" spans="1:20" x14ac:dyDescent="0.25">
      <c r="A139" t="s">
        <v>254</v>
      </c>
      <c r="B139" t="s">
        <v>255</v>
      </c>
      <c r="C139">
        <v>100</v>
      </c>
      <c r="D139">
        <v>1</v>
      </c>
      <c r="E139" t="s">
        <v>11645</v>
      </c>
      <c r="F139">
        <v>260</v>
      </c>
      <c r="G139">
        <v>20</v>
      </c>
      <c r="H139" t="s">
        <v>47</v>
      </c>
      <c r="I139" t="s">
        <v>11646</v>
      </c>
      <c r="J139" t="s">
        <v>11647</v>
      </c>
      <c r="K139" t="s">
        <v>1792</v>
      </c>
      <c r="L139" t="s">
        <v>11648</v>
      </c>
      <c r="M139" t="s">
        <v>11649</v>
      </c>
      <c r="N139" t="s">
        <v>5937</v>
      </c>
      <c r="O139" t="s">
        <v>1222</v>
      </c>
      <c r="P139" t="s">
        <v>1190</v>
      </c>
      <c r="Q139" t="s">
        <v>1191</v>
      </c>
      <c r="R139" t="s">
        <v>24</v>
      </c>
      <c r="S139" t="s">
        <v>23</v>
      </c>
      <c r="T139" t="s">
        <v>11650</v>
      </c>
    </row>
    <row r="140" spans="1:20" x14ac:dyDescent="0.25">
      <c r="A140" t="s">
        <v>46</v>
      </c>
      <c r="B140" t="s">
        <v>56</v>
      </c>
      <c r="C140">
        <v>100</v>
      </c>
      <c r="D140">
        <v>2</v>
      </c>
      <c r="E140" t="s">
        <v>11645</v>
      </c>
      <c r="F140">
        <v>260</v>
      </c>
      <c r="G140">
        <v>20</v>
      </c>
      <c r="H140" t="s">
        <v>47</v>
      </c>
      <c r="I140" t="s">
        <v>11646</v>
      </c>
      <c r="J140" t="s">
        <v>11647</v>
      </c>
      <c r="K140" t="s">
        <v>1792</v>
      </c>
      <c r="L140" t="s">
        <v>11648</v>
      </c>
      <c r="M140" t="s">
        <v>11649</v>
      </c>
      <c r="N140" t="s">
        <v>5937</v>
      </c>
      <c r="O140" t="s">
        <v>1222</v>
      </c>
      <c r="P140" t="s">
        <v>1190</v>
      </c>
      <c r="Q140" t="s">
        <v>1191</v>
      </c>
      <c r="R140" t="s">
        <v>24</v>
      </c>
      <c r="S140" t="s">
        <v>23</v>
      </c>
      <c r="T140" t="s">
        <v>11650</v>
      </c>
    </row>
    <row r="141" spans="1:20" x14ac:dyDescent="0.25">
      <c r="A141" t="s">
        <v>3809</v>
      </c>
      <c r="B141" t="s">
        <v>3810</v>
      </c>
      <c r="C141">
        <v>30</v>
      </c>
      <c r="D141">
        <v>4</v>
      </c>
      <c r="E141" t="s">
        <v>11651</v>
      </c>
      <c r="F141">
        <v>320</v>
      </c>
      <c r="G141">
        <v>20</v>
      </c>
      <c r="H141" t="s">
        <v>47</v>
      </c>
      <c r="I141" t="s">
        <v>11652</v>
      </c>
      <c r="J141" t="s">
        <v>11653</v>
      </c>
      <c r="K141" t="s">
        <v>1228</v>
      </c>
      <c r="L141" t="s">
        <v>11654</v>
      </c>
      <c r="M141" t="s">
        <v>11655</v>
      </c>
      <c r="N141" t="s">
        <v>5937</v>
      </c>
      <c r="O141" t="s">
        <v>1222</v>
      </c>
      <c r="P141" t="s">
        <v>1190</v>
      </c>
      <c r="Q141" t="s">
        <v>1191</v>
      </c>
      <c r="R141" t="s">
        <v>24</v>
      </c>
      <c r="S141" t="s">
        <v>23</v>
      </c>
      <c r="T141" t="s">
        <v>11656</v>
      </c>
    </row>
    <row r="142" spans="1:20" x14ac:dyDescent="0.25">
      <c r="A142" t="s">
        <v>186</v>
      </c>
      <c r="B142" t="s">
        <v>187</v>
      </c>
      <c r="C142">
        <v>65</v>
      </c>
      <c r="D142">
        <v>1</v>
      </c>
      <c r="E142" t="s">
        <v>11651</v>
      </c>
      <c r="F142">
        <v>320</v>
      </c>
      <c r="G142">
        <v>20</v>
      </c>
      <c r="H142" t="s">
        <v>47</v>
      </c>
      <c r="I142" t="s">
        <v>11652</v>
      </c>
      <c r="J142" t="s">
        <v>11653</v>
      </c>
      <c r="K142" t="s">
        <v>1228</v>
      </c>
      <c r="L142" t="s">
        <v>11654</v>
      </c>
      <c r="M142" t="s">
        <v>11655</v>
      </c>
      <c r="N142" t="s">
        <v>5937</v>
      </c>
      <c r="O142" t="s">
        <v>1222</v>
      </c>
      <c r="P142" t="s">
        <v>1190</v>
      </c>
      <c r="Q142" t="s">
        <v>1191</v>
      </c>
      <c r="R142" t="s">
        <v>24</v>
      </c>
      <c r="S142" t="s">
        <v>23</v>
      </c>
      <c r="T142" t="s">
        <v>11656</v>
      </c>
    </row>
    <row r="143" spans="1:20" x14ac:dyDescent="0.25">
      <c r="A143" t="s">
        <v>3771</v>
      </c>
      <c r="B143" t="s">
        <v>3772</v>
      </c>
      <c r="C143">
        <v>100</v>
      </c>
      <c r="D143">
        <v>1</v>
      </c>
      <c r="E143" t="s">
        <v>11651</v>
      </c>
      <c r="F143">
        <v>320</v>
      </c>
      <c r="G143">
        <v>20</v>
      </c>
      <c r="H143" t="s">
        <v>47</v>
      </c>
      <c r="I143" t="s">
        <v>11652</v>
      </c>
      <c r="J143" t="s">
        <v>11653</v>
      </c>
      <c r="K143" t="s">
        <v>1228</v>
      </c>
      <c r="L143" t="s">
        <v>11654</v>
      </c>
      <c r="M143" t="s">
        <v>11655</v>
      </c>
      <c r="N143" t="s">
        <v>5937</v>
      </c>
      <c r="O143" t="s">
        <v>1222</v>
      </c>
      <c r="P143" t="s">
        <v>1190</v>
      </c>
      <c r="Q143" t="s">
        <v>1191</v>
      </c>
      <c r="R143" t="s">
        <v>24</v>
      </c>
      <c r="S143" t="s">
        <v>23</v>
      </c>
      <c r="T143" t="s">
        <v>11656</v>
      </c>
    </row>
    <row r="144" spans="1:20" x14ac:dyDescent="0.25">
      <c r="A144" t="s">
        <v>3728</v>
      </c>
      <c r="B144" t="s">
        <v>3729</v>
      </c>
      <c r="C144">
        <v>100</v>
      </c>
      <c r="D144">
        <v>1</v>
      </c>
      <c r="E144" t="s">
        <v>11651</v>
      </c>
      <c r="F144">
        <v>320</v>
      </c>
      <c r="G144">
        <v>20</v>
      </c>
      <c r="H144" t="s">
        <v>47</v>
      </c>
      <c r="I144" t="s">
        <v>11652</v>
      </c>
      <c r="J144" t="s">
        <v>11653</v>
      </c>
      <c r="K144" t="s">
        <v>1228</v>
      </c>
      <c r="L144" t="s">
        <v>11654</v>
      </c>
      <c r="M144" t="s">
        <v>11655</v>
      </c>
      <c r="N144" t="s">
        <v>5937</v>
      </c>
      <c r="O144" t="s">
        <v>1222</v>
      </c>
      <c r="P144" t="s">
        <v>1190</v>
      </c>
      <c r="Q144" t="s">
        <v>1191</v>
      </c>
      <c r="R144" t="s">
        <v>24</v>
      </c>
      <c r="S144" t="s">
        <v>23</v>
      </c>
      <c r="T144" t="s">
        <v>11656</v>
      </c>
    </row>
    <row r="145" spans="1:20" x14ac:dyDescent="0.25">
      <c r="A145" t="s">
        <v>186</v>
      </c>
      <c r="B145" t="s">
        <v>187</v>
      </c>
      <c r="C145">
        <v>65</v>
      </c>
      <c r="D145">
        <v>5</v>
      </c>
      <c r="E145" t="s">
        <v>11657</v>
      </c>
      <c r="F145">
        <v>520</v>
      </c>
      <c r="G145">
        <v>20</v>
      </c>
      <c r="H145" t="s">
        <v>47</v>
      </c>
      <c r="I145" t="s">
        <v>11658</v>
      </c>
      <c r="J145" t="s">
        <v>11659</v>
      </c>
      <c r="K145" t="s">
        <v>11660</v>
      </c>
      <c r="L145" t="s">
        <v>11661</v>
      </c>
      <c r="M145" t="s">
        <v>11662</v>
      </c>
      <c r="N145" t="s">
        <v>5937</v>
      </c>
      <c r="O145" t="s">
        <v>1222</v>
      </c>
      <c r="P145" t="s">
        <v>1190</v>
      </c>
      <c r="Q145" t="s">
        <v>1191</v>
      </c>
      <c r="R145" t="s">
        <v>24</v>
      </c>
      <c r="S145" t="s">
        <v>23</v>
      </c>
      <c r="T145" t="s">
        <v>11663</v>
      </c>
    </row>
    <row r="146" spans="1:20" x14ac:dyDescent="0.25">
      <c r="A146" t="s">
        <v>3728</v>
      </c>
      <c r="B146" t="s">
        <v>3729</v>
      </c>
      <c r="C146">
        <v>100</v>
      </c>
      <c r="D146">
        <v>1</v>
      </c>
      <c r="E146" t="s">
        <v>11657</v>
      </c>
      <c r="F146">
        <v>520</v>
      </c>
      <c r="G146">
        <v>20</v>
      </c>
      <c r="H146" t="s">
        <v>47</v>
      </c>
      <c r="I146" t="s">
        <v>11658</v>
      </c>
      <c r="J146" t="s">
        <v>11659</v>
      </c>
      <c r="K146" t="s">
        <v>11660</v>
      </c>
      <c r="L146" t="s">
        <v>11661</v>
      </c>
      <c r="M146" t="s">
        <v>11662</v>
      </c>
      <c r="N146" t="s">
        <v>5937</v>
      </c>
      <c r="O146" t="s">
        <v>1222</v>
      </c>
      <c r="P146" t="s">
        <v>1190</v>
      </c>
      <c r="Q146" t="s">
        <v>1191</v>
      </c>
      <c r="R146" t="s">
        <v>24</v>
      </c>
      <c r="S146" t="s">
        <v>23</v>
      </c>
      <c r="T146" t="s">
        <v>11663</v>
      </c>
    </row>
    <row r="147" spans="1:20" x14ac:dyDescent="0.25">
      <c r="A147" t="s">
        <v>852</v>
      </c>
      <c r="B147" t="s">
        <v>853</v>
      </c>
      <c r="C147">
        <v>100</v>
      </c>
      <c r="D147">
        <v>1</v>
      </c>
      <c r="E147" t="s">
        <v>11657</v>
      </c>
      <c r="F147">
        <v>520</v>
      </c>
      <c r="G147">
        <v>20</v>
      </c>
      <c r="H147" t="s">
        <v>47</v>
      </c>
      <c r="I147" t="s">
        <v>11658</v>
      </c>
      <c r="J147" t="s">
        <v>11659</v>
      </c>
      <c r="K147" t="s">
        <v>11660</v>
      </c>
      <c r="L147" t="s">
        <v>11661</v>
      </c>
      <c r="M147" t="s">
        <v>11662</v>
      </c>
      <c r="N147" t="s">
        <v>5937</v>
      </c>
      <c r="O147" t="s">
        <v>1222</v>
      </c>
      <c r="P147" t="s">
        <v>1190</v>
      </c>
      <c r="Q147" t="s">
        <v>1191</v>
      </c>
      <c r="R147" t="s">
        <v>24</v>
      </c>
      <c r="S147" t="s">
        <v>23</v>
      </c>
      <c r="T147" t="s">
        <v>11663</v>
      </c>
    </row>
    <row r="148" spans="1:20" x14ac:dyDescent="0.25">
      <c r="A148" t="s">
        <v>850</v>
      </c>
      <c r="B148" t="s">
        <v>851</v>
      </c>
      <c r="C148">
        <v>100</v>
      </c>
      <c r="D148">
        <v>1</v>
      </c>
      <c r="E148" t="s">
        <v>11657</v>
      </c>
      <c r="F148">
        <v>520</v>
      </c>
      <c r="G148">
        <v>20</v>
      </c>
      <c r="H148" t="s">
        <v>47</v>
      </c>
      <c r="I148" t="s">
        <v>11658</v>
      </c>
      <c r="J148" t="s">
        <v>11659</v>
      </c>
      <c r="K148" t="s">
        <v>11660</v>
      </c>
      <c r="L148" t="s">
        <v>11661</v>
      </c>
      <c r="M148" t="s">
        <v>11662</v>
      </c>
      <c r="N148" t="s">
        <v>5937</v>
      </c>
      <c r="O148" t="s">
        <v>1222</v>
      </c>
      <c r="P148" t="s">
        <v>1190</v>
      </c>
      <c r="Q148" t="s">
        <v>1191</v>
      </c>
      <c r="R148" t="s">
        <v>24</v>
      </c>
      <c r="S148" t="s">
        <v>23</v>
      </c>
      <c r="T148" t="s">
        <v>11663</v>
      </c>
    </row>
    <row r="149" spans="1:20" x14ac:dyDescent="0.25">
      <c r="A149" t="s">
        <v>254</v>
      </c>
      <c r="B149" t="s">
        <v>255</v>
      </c>
      <c r="C149">
        <v>100</v>
      </c>
      <c r="D149">
        <v>2</v>
      </c>
      <c r="E149" t="s">
        <v>11657</v>
      </c>
      <c r="F149">
        <v>520</v>
      </c>
      <c r="G149">
        <v>20</v>
      </c>
      <c r="H149" t="s">
        <v>47</v>
      </c>
      <c r="I149" t="s">
        <v>11658</v>
      </c>
      <c r="J149" t="s">
        <v>11659</v>
      </c>
      <c r="K149" t="s">
        <v>11660</v>
      </c>
      <c r="L149" t="s">
        <v>11661</v>
      </c>
      <c r="M149" t="s">
        <v>11662</v>
      </c>
      <c r="N149" t="s">
        <v>5937</v>
      </c>
      <c r="O149" t="s">
        <v>1222</v>
      </c>
      <c r="P149" t="s">
        <v>1190</v>
      </c>
      <c r="Q149" t="s">
        <v>1191</v>
      </c>
      <c r="R149" t="s">
        <v>24</v>
      </c>
      <c r="S149" t="s">
        <v>23</v>
      </c>
      <c r="T149" t="s">
        <v>11663</v>
      </c>
    </row>
    <row r="150" spans="1:20" x14ac:dyDescent="0.25">
      <c r="A150" t="s">
        <v>280</v>
      </c>
      <c r="B150" t="s">
        <v>286</v>
      </c>
      <c r="C150">
        <v>139</v>
      </c>
      <c r="D150">
        <v>1</v>
      </c>
      <c r="E150" t="s">
        <v>11664</v>
      </c>
      <c r="F150">
        <v>219</v>
      </c>
      <c r="G150">
        <v>20</v>
      </c>
      <c r="H150" t="s">
        <v>47</v>
      </c>
      <c r="I150" t="s">
        <v>11665</v>
      </c>
      <c r="J150" t="s">
        <v>11666</v>
      </c>
      <c r="K150" t="s">
        <v>9286</v>
      </c>
      <c r="L150" t="s">
        <v>11667</v>
      </c>
      <c r="M150" t="s">
        <v>11668</v>
      </c>
      <c r="N150" t="s">
        <v>5937</v>
      </c>
      <c r="O150" t="s">
        <v>1222</v>
      </c>
      <c r="P150" t="s">
        <v>1190</v>
      </c>
      <c r="Q150" t="s">
        <v>1191</v>
      </c>
      <c r="R150" t="s">
        <v>24</v>
      </c>
      <c r="S150" t="s">
        <v>23</v>
      </c>
      <c r="T150" t="s">
        <v>11669</v>
      </c>
    </row>
    <row r="151" spans="1:20" x14ac:dyDescent="0.25">
      <c r="A151" t="s">
        <v>279</v>
      </c>
      <c r="B151" t="s">
        <v>285</v>
      </c>
      <c r="C151">
        <v>139</v>
      </c>
      <c r="D151">
        <v>1</v>
      </c>
      <c r="E151" t="s">
        <v>11664</v>
      </c>
      <c r="F151">
        <v>219</v>
      </c>
      <c r="G151">
        <v>20</v>
      </c>
      <c r="H151" t="s">
        <v>47</v>
      </c>
      <c r="I151" t="s">
        <v>11665</v>
      </c>
      <c r="J151" t="s">
        <v>11666</v>
      </c>
      <c r="K151" t="s">
        <v>9286</v>
      </c>
      <c r="L151" t="s">
        <v>11667</v>
      </c>
      <c r="M151" t="s">
        <v>11668</v>
      </c>
      <c r="N151" t="s">
        <v>5937</v>
      </c>
      <c r="O151" t="s">
        <v>1222</v>
      </c>
      <c r="P151" t="s">
        <v>1190</v>
      </c>
      <c r="Q151" t="s">
        <v>1191</v>
      </c>
      <c r="R151" t="s">
        <v>24</v>
      </c>
      <c r="S151" t="s">
        <v>23</v>
      </c>
      <c r="T151" t="s">
        <v>11669</v>
      </c>
    </row>
    <row r="152" spans="1:20" x14ac:dyDescent="0.25">
      <c r="A152" t="s">
        <v>46</v>
      </c>
      <c r="B152" t="s">
        <v>56</v>
      </c>
      <c r="C152">
        <v>100</v>
      </c>
      <c r="D152">
        <v>2</v>
      </c>
      <c r="E152" t="s">
        <v>11670</v>
      </c>
      <c r="F152">
        <v>260</v>
      </c>
      <c r="G152">
        <v>20</v>
      </c>
      <c r="H152" t="s">
        <v>47</v>
      </c>
      <c r="I152" t="s">
        <v>5211</v>
      </c>
      <c r="J152" t="s">
        <v>5212</v>
      </c>
      <c r="K152" t="s">
        <v>1350</v>
      </c>
      <c r="L152" t="s">
        <v>5213</v>
      </c>
      <c r="M152" t="s">
        <v>11671</v>
      </c>
      <c r="N152" t="s">
        <v>5937</v>
      </c>
      <c r="O152" t="s">
        <v>1222</v>
      </c>
      <c r="P152" t="s">
        <v>1190</v>
      </c>
      <c r="Q152" t="s">
        <v>1191</v>
      </c>
      <c r="R152" t="s">
        <v>24</v>
      </c>
      <c r="S152" t="s">
        <v>23</v>
      </c>
      <c r="T152" t="s">
        <v>11672</v>
      </c>
    </row>
    <row r="153" spans="1:20" x14ac:dyDescent="0.25">
      <c r="A153" t="s">
        <v>3691</v>
      </c>
      <c r="B153" t="s">
        <v>3692</v>
      </c>
      <c r="C153">
        <v>100</v>
      </c>
      <c r="D153">
        <v>2</v>
      </c>
      <c r="E153" t="s">
        <v>11670</v>
      </c>
      <c r="F153">
        <v>260</v>
      </c>
      <c r="G153">
        <v>20</v>
      </c>
      <c r="H153" t="s">
        <v>47</v>
      </c>
      <c r="I153" t="s">
        <v>5211</v>
      </c>
      <c r="J153" t="s">
        <v>5212</v>
      </c>
      <c r="K153" t="s">
        <v>1350</v>
      </c>
      <c r="L153" t="s">
        <v>5213</v>
      </c>
      <c r="M153" t="s">
        <v>11671</v>
      </c>
      <c r="N153" t="s">
        <v>5937</v>
      </c>
      <c r="O153" t="s">
        <v>1222</v>
      </c>
      <c r="P153" t="s">
        <v>1190</v>
      </c>
      <c r="Q153" t="s">
        <v>1191</v>
      </c>
      <c r="R153" t="s">
        <v>24</v>
      </c>
      <c r="S153" t="s">
        <v>23</v>
      </c>
      <c r="T153" t="s">
        <v>11672</v>
      </c>
    </row>
    <row r="154" spans="1:20" x14ac:dyDescent="0.25">
      <c r="A154" t="s">
        <v>254</v>
      </c>
      <c r="B154" t="s">
        <v>255</v>
      </c>
      <c r="C154">
        <v>100</v>
      </c>
      <c r="D154">
        <v>1</v>
      </c>
      <c r="E154" t="s">
        <v>11673</v>
      </c>
      <c r="F154">
        <v>215</v>
      </c>
      <c r="G154">
        <v>20</v>
      </c>
      <c r="H154" t="s">
        <v>47</v>
      </c>
      <c r="I154" t="s">
        <v>11674</v>
      </c>
      <c r="J154" t="s">
        <v>11675</v>
      </c>
      <c r="K154" t="s">
        <v>1173</v>
      </c>
      <c r="L154" t="s">
        <v>11676</v>
      </c>
      <c r="M154" t="s">
        <v>11677</v>
      </c>
      <c r="N154" t="s">
        <v>5937</v>
      </c>
      <c r="O154" t="s">
        <v>1222</v>
      </c>
      <c r="P154" t="s">
        <v>1190</v>
      </c>
      <c r="Q154" t="s">
        <v>1191</v>
      </c>
      <c r="R154" t="s">
        <v>24</v>
      </c>
      <c r="S154" t="s">
        <v>23</v>
      </c>
      <c r="T154" t="s">
        <v>11678</v>
      </c>
    </row>
    <row r="155" spans="1:20" x14ac:dyDescent="0.25">
      <c r="A155" t="s">
        <v>3728</v>
      </c>
      <c r="B155" t="s">
        <v>3729</v>
      </c>
      <c r="C155">
        <v>100</v>
      </c>
      <c r="D155">
        <v>1</v>
      </c>
      <c r="E155" t="s">
        <v>11673</v>
      </c>
      <c r="F155">
        <v>215</v>
      </c>
      <c r="G155">
        <v>20</v>
      </c>
      <c r="H155" t="s">
        <v>47</v>
      </c>
      <c r="I155" t="s">
        <v>11674</v>
      </c>
      <c r="J155" t="s">
        <v>11675</v>
      </c>
      <c r="K155" t="s">
        <v>1173</v>
      </c>
      <c r="L155" t="s">
        <v>11676</v>
      </c>
      <c r="M155" t="s">
        <v>11677</v>
      </c>
      <c r="N155" t="s">
        <v>5937</v>
      </c>
      <c r="O155" t="s">
        <v>1222</v>
      </c>
      <c r="P155" t="s">
        <v>1190</v>
      </c>
      <c r="Q155" t="s">
        <v>1191</v>
      </c>
      <c r="R155" t="s">
        <v>24</v>
      </c>
      <c r="S155" t="s">
        <v>23</v>
      </c>
      <c r="T155" t="s">
        <v>11678</v>
      </c>
    </row>
    <row r="156" spans="1:20" x14ac:dyDescent="0.25">
      <c r="A156" t="s">
        <v>3771</v>
      </c>
      <c r="B156" t="s">
        <v>3772</v>
      </c>
      <c r="C156">
        <v>100</v>
      </c>
      <c r="D156">
        <v>1</v>
      </c>
      <c r="E156" t="s">
        <v>11673</v>
      </c>
      <c r="F156">
        <v>215</v>
      </c>
      <c r="G156">
        <v>20</v>
      </c>
      <c r="H156" t="s">
        <v>47</v>
      </c>
      <c r="I156" t="s">
        <v>11674</v>
      </c>
      <c r="J156" t="s">
        <v>11675</v>
      </c>
      <c r="K156" t="s">
        <v>1173</v>
      </c>
      <c r="L156" t="s">
        <v>11676</v>
      </c>
      <c r="M156" t="s">
        <v>11677</v>
      </c>
      <c r="N156" t="s">
        <v>5937</v>
      </c>
      <c r="O156" t="s">
        <v>1222</v>
      </c>
      <c r="P156" t="s">
        <v>1190</v>
      </c>
      <c r="Q156" t="s">
        <v>1191</v>
      </c>
      <c r="R156" t="s">
        <v>24</v>
      </c>
      <c r="S156" t="s">
        <v>23</v>
      </c>
      <c r="T156" t="s">
        <v>11678</v>
      </c>
    </row>
    <row r="157" spans="1:20" x14ac:dyDescent="0.25">
      <c r="A157" t="s">
        <v>186</v>
      </c>
      <c r="B157" t="s">
        <v>187</v>
      </c>
      <c r="C157">
        <v>65</v>
      </c>
      <c r="D157">
        <v>1</v>
      </c>
      <c r="E157" t="s">
        <v>11679</v>
      </c>
      <c r="F157">
        <v>120</v>
      </c>
      <c r="G157">
        <v>20</v>
      </c>
      <c r="H157" t="s">
        <v>47</v>
      </c>
      <c r="I157" t="s">
        <v>11680</v>
      </c>
      <c r="J157" t="s">
        <v>11681</v>
      </c>
      <c r="K157" t="s">
        <v>11682</v>
      </c>
      <c r="L157" t="s">
        <v>11683</v>
      </c>
      <c r="M157" t="s">
        <v>11684</v>
      </c>
      <c r="N157" t="s">
        <v>5937</v>
      </c>
      <c r="O157" t="s">
        <v>1222</v>
      </c>
      <c r="P157" t="s">
        <v>1190</v>
      </c>
      <c r="Q157" t="s">
        <v>1191</v>
      </c>
      <c r="R157" t="s">
        <v>24</v>
      </c>
      <c r="S157" t="s">
        <v>23</v>
      </c>
      <c r="T157" t="s">
        <v>11685</v>
      </c>
    </row>
    <row r="158" spans="1:20" x14ac:dyDescent="0.25">
      <c r="A158" t="s">
        <v>46</v>
      </c>
      <c r="B158" t="s">
        <v>56</v>
      </c>
      <c r="C158">
        <v>100</v>
      </c>
      <c r="D158">
        <v>1</v>
      </c>
      <c r="E158" t="s">
        <v>11679</v>
      </c>
      <c r="F158">
        <v>120</v>
      </c>
      <c r="G158">
        <v>20</v>
      </c>
      <c r="H158" t="s">
        <v>47</v>
      </c>
      <c r="I158" t="s">
        <v>11680</v>
      </c>
      <c r="J158" t="s">
        <v>11681</v>
      </c>
      <c r="K158" t="s">
        <v>11682</v>
      </c>
      <c r="L158" t="s">
        <v>11683</v>
      </c>
      <c r="M158" t="s">
        <v>11684</v>
      </c>
      <c r="N158" t="s">
        <v>5937</v>
      </c>
      <c r="O158" t="s">
        <v>1222</v>
      </c>
      <c r="P158" t="s">
        <v>1190</v>
      </c>
      <c r="Q158" t="s">
        <v>1191</v>
      </c>
      <c r="R158" t="s">
        <v>24</v>
      </c>
      <c r="S158" t="s">
        <v>23</v>
      </c>
      <c r="T158" t="s">
        <v>11685</v>
      </c>
    </row>
    <row r="159" spans="1:20" x14ac:dyDescent="0.25">
      <c r="A159" t="s">
        <v>139</v>
      </c>
      <c r="B159" t="s">
        <v>112</v>
      </c>
      <c r="C159">
        <v>66</v>
      </c>
      <c r="D159">
        <v>1</v>
      </c>
      <c r="E159" t="s">
        <v>11686</v>
      </c>
      <c r="F159">
        <v>198.73</v>
      </c>
      <c r="G159">
        <v>7</v>
      </c>
      <c r="H159" t="s">
        <v>684</v>
      </c>
      <c r="I159" t="s">
        <v>11687</v>
      </c>
      <c r="J159" t="s">
        <v>11688</v>
      </c>
      <c r="K159" t="s">
        <v>3199</v>
      </c>
      <c r="L159" t="s">
        <v>11689</v>
      </c>
      <c r="M159" t="s">
        <v>11690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11690</v>
      </c>
    </row>
    <row r="160" spans="1:20" x14ac:dyDescent="0.25">
      <c r="A160" t="s">
        <v>110</v>
      </c>
      <c r="B160" t="s">
        <v>1205</v>
      </c>
      <c r="C160">
        <v>66</v>
      </c>
      <c r="D160">
        <v>1</v>
      </c>
      <c r="E160" t="s">
        <v>11686</v>
      </c>
      <c r="F160">
        <v>198.73</v>
      </c>
      <c r="G160">
        <v>7</v>
      </c>
      <c r="H160" t="s">
        <v>684</v>
      </c>
      <c r="I160" t="s">
        <v>11687</v>
      </c>
      <c r="J160" t="s">
        <v>11688</v>
      </c>
      <c r="K160" t="s">
        <v>3199</v>
      </c>
      <c r="L160" t="s">
        <v>11689</v>
      </c>
      <c r="M160" t="s">
        <v>11690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23</v>
      </c>
      <c r="T160" t="s">
        <v>11690</v>
      </c>
    </row>
    <row r="161" spans="1:20" x14ac:dyDescent="0.25">
      <c r="A161" t="s">
        <v>46</v>
      </c>
      <c r="B161" t="s">
        <v>56</v>
      </c>
      <c r="C161">
        <v>67</v>
      </c>
      <c r="D161">
        <v>1</v>
      </c>
      <c r="E161" t="s">
        <v>11686</v>
      </c>
      <c r="F161">
        <v>198.73</v>
      </c>
      <c r="G161">
        <v>7</v>
      </c>
      <c r="H161" t="s">
        <v>684</v>
      </c>
      <c r="I161" t="s">
        <v>11687</v>
      </c>
      <c r="J161" t="s">
        <v>11688</v>
      </c>
      <c r="K161" t="s">
        <v>3199</v>
      </c>
      <c r="L161" t="s">
        <v>11689</v>
      </c>
      <c r="M161" t="s">
        <v>11690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23</v>
      </c>
      <c r="T161" t="s">
        <v>11690</v>
      </c>
    </row>
    <row r="162" spans="1:20" x14ac:dyDescent="0.25">
      <c r="A162" t="s">
        <v>5153</v>
      </c>
      <c r="B162" t="s">
        <v>5154</v>
      </c>
      <c r="C162">
        <v>0</v>
      </c>
      <c r="D162">
        <v>1</v>
      </c>
      <c r="E162" t="s">
        <v>11691</v>
      </c>
      <c r="F162">
        <v>200</v>
      </c>
      <c r="G162">
        <v>0</v>
      </c>
      <c r="H162" t="s">
        <v>1162</v>
      </c>
      <c r="I162" t="s">
        <v>11692</v>
      </c>
      <c r="J162" t="s">
        <v>303</v>
      </c>
      <c r="K162" t="s">
        <v>23</v>
      </c>
      <c r="L162" t="s">
        <v>24</v>
      </c>
      <c r="M162" t="s">
        <v>11693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11693</v>
      </c>
    </row>
    <row r="163" spans="1:20" x14ac:dyDescent="0.25">
      <c r="A163" t="s">
        <v>139</v>
      </c>
      <c r="B163" t="s">
        <v>112</v>
      </c>
      <c r="C163">
        <v>120</v>
      </c>
      <c r="D163">
        <v>1</v>
      </c>
      <c r="E163" t="s">
        <v>11691</v>
      </c>
      <c r="F163">
        <v>200</v>
      </c>
      <c r="G163">
        <v>0</v>
      </c>
      <c r="H163" t="s">
        <v>1162</v>
      </c>
      <c r="I163" t="s">
        <v>11692</v>
      </c>
      <c r="J163" t="s">
        <v>303</v>
      </c>
      <c r="K163" t="s">
        <v>23</v>
      </c>
      <c r="L163" t="s">
        <v>24</v>
      </c>
      <c r="M163" t="s">
        <v>11693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23</v>
      </c>
      <c r="T163" t="s">
        <v>11693</v>
      </c>
    </row>
    <row r="164" spans="1:20" x14ac:dyDescent="0.25">
      <c r="A164" t="s">
        <v>5153</v>
      </c>
      <c r="B164" t="s">
        <v>5154</v>
      </c>
      <c r="C164">
        <v>0</v>
      </c>
      <c r="D164">
        <v>1</v>
      </c>
      <c r="E164" t="s">
        <v>11691</v>
      </c>
      <c r="F164">
        <v>200</v>
      </c>
      <c r="G164">
        <v>0</v>
      </c>
      <c r="H164" t="s">
        <v>1162</v>
      </c>
      <c r="I164" t="s">
        <v>11692</v>
      </c>
      <c r="J164" t="s">
        <v>303</v>
      </c>
      <c r="K164" t="s">
        <v>23</v>
      </c>
      <c r="L164" t="s">
        <v>24</v>
      </c>
      <c r="M164" t="s">
        <v>11693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23</v>
      </c>
      <c r="T164" t="s">
        <v>11693</v>
      </c>
    </row>
    <row r="165" spans="1:20" x14ac:dyDescent="0.25">
      <c r="A165" t="s">
        <v>46</v>
      </c>
      <c r="B165" t="s">
        <v>56</v>
      </c>
      <c r="C165">
        <v>120</v>
      </c>
      <c r="D165">
        <v>1</v>
      </c>
      <c r="E165" t="s">
        <v>11691</v>
      </c>
      <c r="F165">
        <v>200</v>
      </c>
      <c r="G165">
        <v>0</v>
      </c>
      <c r="H165" t="s">
        <v>1162</v>
      </c>
      <c r="I165" t="s">
        <v>11692</v>
      </c>
      <c r="J165" t="s">
        <v>303</v>
      </c>
      <c r="K165" t="s">
        <v>23</v>
      </c>
      <c r="L165" t="s">
        <v>24</v>
      </c>
      <c r="M165" t="s">
        <v>11693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11693</v>
      </c>
    </row>
    <row r="166" spans="1:20" x14ac:dyDescent="0.25">
      <c r="A166" t="s">
        <v>42</v>
      </c>
      <c r="B166" t="s">
        <v>43</v>
      </c>
      <c r="C166">
        <v>66.666666666666671</v>
      </c>
      <c r="D166">
        <v>6</v>
      </c>
      <c r="E166" t="s">
        <v>11694</v>
      </c>
      <c r="F166">
        <v>210</v>
      </c>
      <c r="G166">
        <v>0</v>
      </c>
      <c r="H166" t="s">
        <v>22</v>
      </c>
      <c r="I166" t="s">
        <v>11695</v>
      </c>
      <c r="J166" t="s">
        <v>318</v>
      </c>
      <c r="K166" t="s">
        <v>23</v>
      </c>
      <c r="L166" t="s">
        <v>24</v>
      </c>
      <c r="M166" t="s">
        <v>11696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11697</v>
      </c>
      <c r="T166" t="s">
        <v>11696</v>
      </c>
    </row>
    <row r="167" spans="1:20" x14ac:dyDescent="0.25">
      <c r="A167" t="s">
        <v>139</v>
      </c>
      <c r="B167" t="s">
        <v>9790</v>
      </c>
      <c r="C167">
        <v>68</v>
      </c>
      <c r="D167">
        <v>1</v>
      </c>
      <c r="E167" t="s">
        <v>11698</v>
      </c>
      <c r="F167">
        <v>68</v>
      </c>
      <c r="G167">
        <v>0</v>
      </c>
      <c r="H167" t="s">
        <v>9788</v>
      </c>
      <c r="I167" t="s">
        <v>2668</v>
      </c>
      <c r="J167" t="s">
        <v>11699</v>
      </c>
      <c r="K167" t="s">
        <v>1196</v>
      </c>
      <c r="L167" t="s">
        <v>2669</v>
      </c>
      <c r="M167" t="s">
        <v>11700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11701</v>
      </c>
      <c r="T167" t="s">
        <v>11700</v>
      </c>
    </row>
    <row r="168" spans="1:20" x14ac:dyDescent="0.25">
      <c r="A168" t="s">
        <v>142</v>
      </c>
      <c r="B168" t="s">
        <v>4657</v>
      </c>
      <c r="C168">
        <v>15</v>
      </c>
      <c r="D168">
        <v>6</v>
      </c>
      <c r="E168" t="s">
        <v>11702</v>
      </c>
      <c r="F168">
        <v>186</v>
      </c>
      <c r="G168">
        <v>96</v>
      </c>
      <c r="H168" t="s">
        <v>1247</v>
      </c>
      <c r="I168" t="s">
        <v>11703</v>
      </c>
      <c r="J168" t="s">
        <v>11704</v>
      </c>
      <c r="K168" t="s">
        <v>1171</v>
      </c>
      <c r="L168" t="s">
        <v>11705</v>
      </c>
      <c r="M168" t="s">
        <v>11700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11706</v>
      </c>
      <c r="T168" t="s">
        <v>11707</v>
      </c>
    </row>
    <row r="169" spans="1:20" x14ac:dyDescent="0.25">
      <c r="A169" t="s">
        <v>110</v>
      </c>
      <c r="B169" t="s">
        <v>3831</v>
      </c>
      <c r="C169">
        <v>76</v>
      </c>
      <c r="D169">
        <v>1</v>
      </c>
      <c r="E169" t="s">
        <v>11708</v>
      </c>
      <c r="F169">
        <v>83</v>
      </c>
      <c r="G169">
        <v>7</v>
      </c>
      <c r="H169" t="s">
        <v>47</v>
      </c>
      <c r="I169" t="s">
        <v>4001</v>
      </c>
      <c r="J169" t="s">
        <v>11709</v>
      </c>
      <c r="K169" t="s">
        <v>4046</v>
      </c>
      <c r="L169" t="s">
        <v>5447</v>
      </c>
      <c r="M169" t="s">
        <v>11710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11711</v>
      </c>
      <c r="T169" t="s">
        <v>11712</v>
      </c>
    </row>
    <row r="170" spans="1:20" x14ac:dyDescent="0.25">
      <c r="A170" t="s">
        <v>110</v>
      </c>
      <c r="B170" t="s">
        <v>3831</v>
      </c>
      <c r="C170">
        <v>76</v>
      </c>
      <c r="D170">
        <v>1</v>
      </c>
      <c r="E170" t="s">
        <v>11713</v>
      </c>
      <c r="F170">
        <v>83</v>
      </c>
      <c r="G170">
        <v>7</v>
      </c>
      <c r="H170" t="s">
        <v>47</v>
      </c>
      <c r="I170" t="s">
        <v>11714</v>
      </c>
      <c r="J170" t="s">
        <v>11715</v>
      </c>
      <c r="K170" t="s">
        <v>1194</v>
      </c>
      <c r="L170" t="s">
        <v>4218</v>
      </c>
      <c r="M170" t="s">
        <v>11716</v>
      </c>
      <c r="N170" t="s">
        <v>23</v>
      </c>
      <c r="O170" t="s">
        <v>53</v>
      </c>
      <c r="P170" t="s">
        <v>54</v>
      </c>
      <c r="Q170" t="s">
        <v>55</v>
      </c>
      <c r="R170" t="s">
        <v>24</v>
      </c>
      <c r="S170" t="s">
        <v>11717</v>
      </c>
      <c r="T170" t="s">
        <v>11718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30</v>
      </c>
      <c r="E171" t="s">
        <v>11719</v>
      </c>
      <c r="F171">
        <v>1554</v>
      </c>
      <c r="G171">
        <v>54</v>
      </c>
      <c r="H171" t="s">
        <v>22</v>
      </c>
      <c r="I171" t="s">
        <v>10882</v>
      </c>
      <c r="J171" t="s">
        <v>10883</v>
      </c>
      <c r="K171" t="s">
        <v>1357</v>
      </c>
      <c r="L171" t="s">
        <v>1280</v>
      </c>
      <c r="M171" t="s">
        <v>11720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11721</v>
      </c>
      <c r="T171" t="s">
        <v>11720</v>
      </c>
    </row>
    <row r="172" spans="1:20" x14ac:dyDescent="0.25">
      <c r="A172" t="s">
        <v>280</v>
      </c>
      <c r="B172" t="s">
        <v>286</v>
      </c>
      <c r="C172">
        <v>139</v>
      </c>
      <c r="D172">
        <v>1</v>
      </c>
      <c r="E172" t="s">
        <v>11722</v>
      </c>
      <c r="F172">
        <v>144</v>
      </c>
      <c r="G172">
        <v>5</v>
      </c>
      <c r="H172" t="s">
        <v>22</v>
      </c>
      <c r="I172" t="s">
        <v>11723</v>
      </c>
      <c r="J172" t="s">
        <v>2021</v>
      </c>
      <c r="K172" t="s">
        <v>23</v>
      </c>
      <c r="L172" t="s">
        <v>24</v>
      </c>
      <c r="M172" t="s">
        <v>11724</v>
      </c>
      <c r="N172" t="s">
        <v>23</v>
      </c>
      <c r="O172" t="s">
        <v>58</v>
      </c>
      <c r="P172" t="s">
        <v>26</v>
      </c>
      <c r="Q172" t="s">
        <v>33</v>
      </c>
      <c r="R172" t="s">
        <v>24</v>
      </c>
      <c r="S172" t="s">
        <v>11725</v>
      </c>
      <c r="T172" t="s">
        <v>11726</v>
      </c>
    </row>
    <row r="173" spans="1:20" x14ac:dyDescent="0.25">
      <c r="A173" t="s">
        <v>115</v>
      </c>
      <c r="B173" t="s">
        <v>340</v>
      </c>
      <c r="C173">
        <v>27.12</v>
      </c>
      <c r="D173">
        <v>1</v>
      </c>
      <c r="E173" t="s">
        <v>11727</v>
      </c>
      <c r="F173">
        <v>27.12</v>
      </c>
      <c r="G173">
        <v>0</v>
      </c>
      <c r="H173" t="s">
        <v>1238</v>
      </c>
      <c r="I173" t="s">
        <v>11300</v>
      </c>
      <c r="J173" t="s">
        <v>11301</v>
      </c>
      <c r="K173" t="s">
        <v>11302</v>
      </c>
      <c r="L173" t="s">
        <v>11303</v>
      </c>
      <c r="M173" t="s">
        <v>11728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11729</v>
      </c>
      <c r="T173" t="s">
        <v>11728</v>
      </c>
    </row>
    <row r="174" spans="1:20" x14ac:dyDescent="0.25">
      <c r="A174" t="s">
        <v>110</v>
      </c>
      <c r="B174" t="s">
        <v>3831</v>
      </c>
      <c r="C174">
        <v>120</v>
      </c>
      <c r="D174">
        <v>1</v>
      </c>
      <c r="E174" t="s">
        <v>11730</v>
      </c>
      <c r="F174">
        <v>145</v>
      </c>
      <c r="G174">
        <v>45</v>
      </c>
      <c r="H174" t="s">
        <v>1162</v>
      </c>
      <c r="I174" t="s">
        <v>11731</v>
      </c>
      <c r="J174" t="s">
        <v>1176</v>
      </c>
      <c r="K174" t="s">
        <v>23</v>
      </c>
      <c r="L174" t="s">
        <v>24</v>
      </c>
      <c r="M174" t="s">
        <v>11732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11733</v>
      </c>
      <c r="T174" t="s">
        <v>11734</v>
      </c>
    </row>
  </sheetData>
  <autoFilter ref="A1:T92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1501"/>
  <sheetViews>
    <sheetView zoomScale="70" zoomScaleNormal="70" workbookViewId="0">
      <pane xSplit="2" ySplit="1" topLeftCell="U23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0" sqref="U5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100.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30</v>
      </c>
      <c r="B2" t="s">
        <v>31</v>
      </c>
      <c r="C2">
        <v>60</v>
      </c>
      <c r="D2">
        <v>18</v>
      </c>
      <c r="E2" t="s">
        <v>11735</v>
      </c>
      <c r="F2">
        <v>630</v>
      </c>
      <c r="G2">
        <v>0</v>
      </c>
      <c r="H2" t="s">
        <v>1162</v>
      </c>
      <c r="I2" t="s">
        <v>1313</v>
      </c>
      <c r="J2" t="s">
        <v>1175</v>
      </c>
      <c r="K2" t="s">
        <v>23</v>
      </c>
      <c r="L2" t="s">
        <v>24</v>
      </c>
      <c r="M2" t="s">
        <v>11736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11737</v>
      </c>
      <c r="U2" s="52" t="s">
        <v>3691</v>
      </c>
      <c r="V2">
        <v>2</v>
      </c>
    </row>
    <row r="3" spans="1:22" x14ac:dyDescent="0.25">
      <c r="A3" t="s">
        <v>46</v>
      </c>
      <c r="B3" t="s">
        <v>56</v>
      </c>
      <c r="C3">
        <v>80</v>
      </c>
      <c r="D3">
        <v>1</v>
      </c>
      <c r="E3" t="s">
        <v>11738</v>
      </c>
      <c r="F3">
        <v>80</v>
      </c>
      <c r="G3">
        <v>0</v>
      </c>
      <c r="H3" t="s">
        <v>47</v>
      </c>
      <c r="I3" t="s">
        <v>11739</v>
      </c>
      <c r="J3" t="s">
        <v>11740</v>
      </c>
      <c r="K3" t="s">
        <v>4500</v>
      </c>
      <c r="L3" t="s">
        <v>2181</v>
      </c>
      <c r="M3" t="s">
        <v>11741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11742</v>
      </c>
      <c r="U3" s="53" t="s">
        <v>3692</v>
      </c>
      <c r="V3">
        <v>2</v>
      </c>
    </row>
    <row r="4" spans="1:22" x14ac:dyDescent="0.25">
      <c r="A4" t="s">
        <v>30</v>
      </c>
      <c r="B4" t="s">
        <v>31</v>
      </c>
      <c r="C4">
        <v>60</v>
      </c>
      <c r="D4">
        <v>6</v>
      </c>
      <c r="E4" t="s">
        <v>11743</v>
      </c>
      <c r="F4">
        <v>210</v>
      </c>
      <c r="G4">
        <v>0</v>
      </c>
      <c r="H4" t="s">
        <v>1162</v>
      </c>
      <c r="I4" t="s">
        <v>11744</v>
      </c>
      <c r="J4" t="s">
        <v>306</v>
      </c>
      <c r="K4" t="s">
        <v>23</v>
      </c>
      <c r="L4" t="s">
        <v>24</v>
      </c>
      <c r="M4" t="s">
        <v>11745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11745</v>
      </c>
      <c r="U4" s="52" t="s">
        <v>186</v>
      </c>
      <c r="V4">
        <v>147</v>
      </c>
    </row>
    <row r="5" spans="1:22" x14ac:dyDescent="0.25">
      <c r="A5" t="s">
        <v>115</v>
      </c>
      <c r="B5" t="s">
        <v>116</v>
      </c>
      <c r="C5">
        <v>30</v>
      </c>
      <c r="D5">
        <v>12</v>
      </c>
      <c r="E5" t="s">
        <v>11746</v>
      </c>
      <c r="F5">
        <v>271</v>
      </c>
      <c r="G5">
        <v>41</v>
      </c>
      <c r="H5" t="s">
        <v>47</v>
      </c>
      <c r="I5" t="s">
        <v>4271</v>
      </c>
      <c r="J5" t="s">
        <v>4272</v>
      </c>
      <c r="K5" t="s">
        <v>4273</v>
      </c>
      <c r="L5" t="s">
        <v>4274</v>
      </c>
      <c r="M5" t="s">
        <v>11747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11747</v>
      </c>
      <c r="U5" s="53" t="s">
        <v>187</v>
      </c>
      <c r="V5">
        <v>147</v>
      </c>
    </row>
    <row r="6" spans="1:22" x14ac:dyDescent="0.25">
      <c r="A6" t="s">
        <v>44</v>
      </c>
      <c r="B6" t="s">
        <v>45</v>
      </c>
      <c r="C6">
        <v>66.666666666666671</v>
      </c>
      <c r="D6">
        <v>12</v>
      </c>
      <c r="E6" t="s">
        <v>11748</v>
      </c>
      <c r="F6">
        <v>420</v>
      </c>
      <c r="G6">
        <v>0</v>
      </c>
      <c r="H6" t="s">
        <v>1162</v>
      </c>
      <c r="I6" t="s">
        <v>11749</v>
      </c>
      <c r="J6" t="s">
        <v>315</v>
      </c>
      <c r="K6" t="s">
        <v>23</v>
      </c>
      <c r="L6" t="s">
        <v>24</v>
      </c>
      <c r="M6" t="s">
        <v>11750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11750</v>
      </c>
      <c r="U6" s="52" t="s">
        <v>44</v>
      </c>
      <c r="V6">
        <v>46</v>
      </c>
    </row>
    <row r="7" spans="1:22" x14ac:dyDescent="0.25">
      <c r="A7" t="s">
        <v>46</v>
      </c>
      <c r="B7" t="s">
        <v>56</v>
      </c>
      <c r="C7">
        <v>76.666666666666671</v>
      </c>
      <c r="D7">
        <v>3</v>
      </c>
      <c r="E7" t="s">
        <v>11751</v>
      </c>
      <c r="F7">
        <v>250</v>
      </c>
      <c r="G7">
        <v>29</v>
      </c>
      <c r="H7" t="s">
        <v>47</v>
      </c>
      <c r="I7" t="s">
        <v>1316</v>
      </c>
      <c r="J7" t="s">
        <v>11752</v>
      </c>
      <c r="K7" t="s">
        <v>10934</v>
      </c>
      <c r="L7" t="s">
        <v>6172</v>
      </c>
      <c r="M7" t="s">
        <v>11753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11754</v>
      </c>
      <c r="U7" s="53" t="s">
        <v>45</v>
      </c>
      <c r="V7">
        <v>46</v>
      </c>
    </row>
    <row r="8" spans="1:22" x14ac:dyDescent="0.25">
      <c r="A8" t="s">
        <v>5153</v>
      </c>
      <c r="B8" t="s">
        <v>5154</v>
      </c>
      <c r="C8">
        <v>0</v>
      </c>
      <c r="D8">
        <v>1</v>
      </c>
      <c r="E8" t="s">
        <v>11755</v>
      </c>
      <c r="F8">
        <v>106</v>
      </c>
      <c r="G8">
        <v>6</v>
      </c>
      <c r="H8" t="s">
        <v>1162</v>
      </c>
      <c r="I8" t="s">
        <v>11756</v>
      </c>
      <c r="J8" t="s">
        <v>348</v>
      </c>
      <c r="K8" t="s">
        <v>23</v>
      </c>
      <c r="L8" t="s">
        <v>24</v>
      </c>
      <c r="M8" t="s">
        <v>11757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11757</v>
      </c>
      <c r="U8" s="52" t="s">
        <v>46</v>
      </c>
      <c r="V8">
        <v>124</v>
      </c>
    </row>
    <row r="9" spans="1:22" x14ac:dyDescent="0.25">
      <c r="A9" t="s">
        <v>46</v>
      </c>
      <c r="B9" t="s">
        <v>56</v>
      </c>
      <c r="C9">
        <v>120</v>
      </c>
      <c r="D9">
        <v>1</v>
      </c>
      <c r="E9" t="s">
        <v>11755</v>
      </c>
      <c r="F9">
        <v>106</v>
      </c>
      <c r="G9">
        <v>6</v>
      </c>
      <c r="H9" t="s">
        <v>1162</v>
      </c>
      <c r="I9" t="s">
        <v>11756</v>
      </c>
      <c r="J9" t="s">
        <v>348</v>
      </c>
      <c r="K9" t="s">
        <v>23</v>
      </c>
      <c r="L9" t="s">
        <v>24</v>
      </c>
      <c r="M9" t="s">
        <v>11757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23</v>
      </c>
      <c r="T9" t="s">
        <v>11757</v>
      </c>
      <c r="U9" s="53" t="s">
        <v>56</v>
      </c>
      <c r="V9">
        <v>118</v>
      </c>
    </row>
    <row r="10" spans="1:22" x14ac:dyDescent="0.25">
      <c r="A10" t="s">
        <v>186</v>
      </c>
      <c r="B10" t="s">
        <v>187</v>
      </c>
      <c r="C10">
        <v>33.333333333333336</v>
      </c>
      <c r="D10">
        <v>3</v>
      </c>
      <c r="E10" t="s">
        <v>11758</v>
      </c>
      <c r="F10">
        <v>279</v>
      </c>
      <c r="G10">
        <v>29</v>
      </c>
      <c r="H10" t="s">
        <v>22</v>
      </c>
      <c r="I10" t="s">
        <v>1232</v>
      </c>
      <c r="J10" t="s">
        <v>11759</v>
      </c>
      <c r="K10" t="s">
        <v>3021</v>
      </c>
      <c r="L10" t="s">
        <v>1233</v>
      </c>
      <c r="M10" t="s">
        <v>11760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11760</v>
      </c>
      <c r="U10" s="53" t="s">
        <v>8145</v>
      </c>
      <c r="V10">
        <v>6</v>
      </c>
    </row>
    <row r="11" spans="1:22" x14ac:dyDescent="0.25">
      <c r="A11" t="s">
        <v>46</v>
      </c>
      <c r="B11" t="s">
        <v>56</v>
      </c>
      <c r="C11">
        <v>100</v>
      </c>
      <c r="D11">
        <v>1</v>
      </c>
      <c r="E11" t="s">
        <v>11758</v>
      </c>
      <c r="F11">
        <v>279</v>
      </c>
      <c r="G11">
        <v>29</v>
      </c>
      <c r="H11" t="s">
        <v>22</v>
      </c>
      <c r="I11" t="s">
        <v>1232</v>
      </c>
      <c r="J11" t="s">
        <v>11759</v>
      </c>
      <c r="K11" t="s">
        <v>3021</v>
      </c>
      <c r="L11" t="s">
        <v>1233</v>
      </c>
      <c r="M11" t="s">
        <v>11760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23</v>
      </c>
      <c r="T11" t="s">
        <v>11760</v>
      </c>
      <c r="U11" s="52" t="s">
        <v>42</v>
      </c>
      <c r="V11">
        <v>15</v>
      </c>
    </row>
    <row r="12" spans="1:22" x14ac:dyDescent="0.25">
      <c r="A12" t="s">
        <v>115</v>
      </c>
      <c r="B12" t="s">
        <v>116</v>
      </c>
      <c r="C12">
        <v>30</v>
      </c>
      <c r="D12">
        <v>12</v>
      </c>
      <c r="E12" t="s">
        <v>11761</v>
      </c>
      <c r="F12">
        <v>751.88</v>
      </c>
      <c r="G12">
        <v>66</v>
      </c>
      <c r="H12" t="s">
        <v>47</v>
      </c>
      <c r="I12" t="s">
        <v>11762</v>
      </c>
      <c r="J12" t="s">
        <v>11763</v>
      </c>
      <c r="K12" t="s">
        <v>11445</v>
      </c>
      <c r="L12" t="s">
        <v>11764</v>
      </c>
      <c r="M12" t="s">
        <v>11765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11765</v>
      </c>
      <c r="U12" s="53" t="s">
        <v>43</v>
      </c>
      <c r="V12">
        <v>15</v>
      </c>
    </row>
    <row r="13" spans="1:22" x14ac:dyDescent="0.25">
      <c r="A13" t="s">
        <v>115</v>
      </c>
      <c r="B13" t="s">
        <v>116</v>
      </c>
      <c r="C13">
        <v>30</v>
      </c>
      <c r="D13">
        <v>12</v>
      </c>
      <c r="E13" t="s">
        <v>11761</v>
      </c>
      <c r="F13">
        <v>751.88</v>
      </c>
      <c r="G13">
        <v>66</v>
      </c>
      <c r="H13" t="s">
        <v>47</v>
      </c>
      <c r="I13" t="s">
        <v>11762</v>
      </c>
      <c r="J13" t="s">
        <v>11763</v>
      </c>
      <c r="K13" t="s">
        <v>11445</v>
      </c>
      <c r="L13" t="s">
        <v>11764</v>
      </c>
      <c r="M13" t="s">
        <v>11765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11765</v>
      </c>
      <c r="U13" s="52" t="s">
        <v>139</v>
      </c>
      <c r="V13">
        <v>23</v>
      </c>
    </row>
    <row r="14" spans="1:22" x14ac:dyDescent="0.25">
      <c r="A14" t="s">
        <v>44</v>
      </c>
      <c r="B14" t="s">
        <v>45</v>
      </c>
      <c r="C14">
        <v>50</v>
      </c>
      <c r="D14">
        <v>4</v>
      </c>
      <c r="E14" t="s">
        <v>11766</v>
      </c>
      <c r="F14">
        <v>205</v>
      </c>
      <c r="G14">
        <v>7</v>
      </c>
      <c r="H14" t="s">
        <v>47</v>
      </c>
      <c r="I14" t="s">
        <v>11767</v>
      </c>
      <c r="J14" t="s">
        <v>11768</v>
      </c>
      <c r="K14" t="s">
        <v>1180</v>
      </c>
      <c r="L14" t="s">
        <v>2676</v>
      </c>
      <c r="M14" t="s">
        <v>11769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11770</v>
      </c>
      <c r="U14" s="53" t="s">
        <v>9790</v>
      </c>
      <c r="V14">
        <v>2</v>
      </c>
    </row>
    <row r="15" spans="1:22" x14ac:dyDescent="0.25">
      <c r="A15" t="s">
        <v>5153</v>
      </c>
      <c r="B15" t="s">
        <v>5154</v>
      </c>
      <c r="C15">
        <v>0</v>
      </c>
      <c r="D15">
        <v>1</v>
      </c>
      <c r="E15" t="s">
        <v>11771</v>
      </c>
      <c r="F15">
        <v>145</v>
      </c>
      <c r="G15">
        <v>45</v>
      </c>
      <c r="H15" t="s">
        <v>1162</v>
      </c>
      <c r="I15" t="s">
        <v>11772</v>
      </c>
      <c r="J15" t="s">
        <v>306</v>
      </c>
      <c r="K15" t="s">
        <v>23</v>
      </c>
      <c r="L15" t="s">
        <v>24</v>
      </c>
      <c r="M15" t="s">
        <v>11773</v>
      </c>
      <c r="N15" t="s">
        <v>23</v>
      </c>
      <c r="O15" t="s">
        <v>32</v>
      </c>
      <c r="P15" t="s">
        <v>26</v>
      </c>
      <c r="Q15" t="s">
        <v>33</v>
      </c>
      <c r="R15" t="s">
        <v>24</v>
      </c>
      <c r="S15" t="s">
        <v>23</v>
      </c>
      <c r="T15" t="s">
        <v>11773</v>
      </c>
      <c r="U15" s="53" t="s">
        <v>6844</v>
      </c>
      <c r="V15">
        <v>1</v>
      </c>
    </row>
    <row r="16" spans="1:22" x14ac:dyDescent="0.25">
      <c r="A16" t="s">
        <v>139</v>
      </c>
      <c r="B16" t="s">
        <v>112</v>
      </c>
      <c r="C16">
        <v>120</v>
      </c>
      <c r="D16">
        <v>1</v>
      </c>
      <c r="E16" t="s">
        <v>11771</v>
      </c>
      <c r="F16">
        <v>145</v>
      </c>
      <c r="G16">
        <v>45</v>
      </c>
      <c r="H16" t="s">
        <v>1162</v>
      </c>
      <c r="I16" t="s">
        <v>11772</v>
      </c>
      <c r="J16" t="s">
        <v>306</v>
      </c>
      <c r="K16" t="s">
        <v>23</v>
      </c>
      <c r="L16" t="s">
        <v>24</v>
      </c>
      <c r="M16" t="s">
        <v>11773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23</v>
      </c>
      <c r="T16" t="s">
        <v>11773</v>
      </c>
      <c r="U16" s="53" t="s">
        <v>4236</v>
      </c>
      <c r="V16">
        <v>3</v>
      </c>
    </row>
    <row r="17" spans="1:22" x14ac:dyDescent="0.25">
      <c r="A17" t="s">
        <v>5153</v>
      </c>
      <c r="B17" t="s">
        <v>5154</v>
      </c>
      <c r="C17">
        <v>0</v>
      </c>
      <c r="D17">
        <v>1</v>
      </c>
      <c r="E17" t="s">
        <v>11774</v>
      </c>
      <c r="F17">
        <v>129</v>
      </c>
      <c r="G17">
        <v>29</v>
      </c>
      <c r="H17" t="s">
        <v>1162</v>
      </c>
      <c r="I17" t="s">
        <v>6091</v>
      </c>
      <c r="J17" t="s">
        <v>328</v>
      </c>
      <c r="K17" t="s">
        <v>23</v>
      </c>
      <c r="L17" t="s">
        <v>24</v>
      </c>
      <c r="M17" t="s">
        <v>11775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</v>
      </c>
      <c r="T17" t="s">
        <v>11775</v>
      </c>
      <c r="U17" s="53" t="s">
        <v>112</v>
      </c>
      <c r="V17">
        <v>17</v>
      </c>
    </row>
    <row r="18" spans="1:22" x14ac:dyDescent="0.25">
      <c r="A18" t="s">
        <v>46</v>
      </c>
      <c r="B18" t="s">
        <v>56</v>
      </c>
      <c r="C18">
        <v>120</v>
      </c>
      <c r="D18">
        <v>1</v>
      </c>
      <c r="E18" t="s">
        <v>11774</v>
      </c>
      <c r="F18">
        <v>129</v>
      </c>
      <c r="G18">
        <v>29</v>
      </c>
      <c r="H18" t="s">
        <v>1162</v>
      </c>
      <c r="I18" t="s">
        <v>6091</v>
      </c>
      <c r="J18" t="s">
        <v>328</v>
      </c>
      <c r="K18" t="s">
        <v>23</v>
      </c>
      <c r="L18" t="s">
        <v>24</v>
      </c>
      <c r="M18" t="s">
        <v>11775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11775</v>
      </c>
      <c r="U18" s="52" t="s">
        <v>110</v>
      </c>
      <c r="V18">
        <v>8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11776</v>
      </c>
      <c r="F19">
        <v>220</v>
      </c>
      <c r="G19">
        <v>0</v>
      </c>
      <c r="H19" t="s">
        <v>1162</v>
      </c>
      <c r="I19" t="s">
        <v>2026</v>
      </c>
      <c r="J19" t="s">
        <v>306</v>
      </c>
      <c r="K19" t="s">
        <v>23</v>
      </c>
      <c r="L19" t="s">
        <v>24</v>
      </c>
      <c r="M19" t="s">
        <v>11777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11777</v>
      </c>
      <c r="U19" s="53" t="s">
        <v>146</v>
      </c>
      <c r="V19">
        <v>4</v>
      </c>
    </row>
    <row r="20" spans="1:22" x14ac:dyDescent="0.25">
      <c r="A20" t="s">
        <v>110</v>
      </c>
      <c r="B20" t="s">
        <v>3831</v>
      </c>
      <c r="C20">
        <v>76</v>
      </c>
      <c r="D20">
        <v>1</v>
      </c>
      <c r="E20" t="s">
        <v>11778</v>
      </c>
      <c r="F20">
        <v>76</v>
      </c>
      <c r="G20">
        <v>0</v>
      </c>
      <c r="H20" t="s">
        <v>47</v>
      </c>
      <c r="I20" t="s">
        <v>11779</v>
      </c>
      <c r="J20" t="s">
        <v>11780</v>
      </c>
      <c r="K20" t="s">
        <v>2956</v>
      </c>
      <c r="L20" t="s">
        <v>1317</v>
      </c>
      <c r="M20" t="s">
        <v>23</v>
      </c>
      <c r="N20" t="s">
        <v>23</v>
      </c>
      <c r="O20" t="s">
        <v>24</v>
      </c>
      <c r="P20" t="s">
        <v>54</v>
      </c>
      <c r="Q20" t="s">
        <v>23</v>
      </c>
      <c r="R20" t="s">
        <v>24</v>
      </c>
      <c r="S20" t="s">
        <v>23</v>
      </c>
      <c r="T20" t="s">
        <v>11781</v>
      </c>
      <c r="U20" s="53" t="s">
        <v>1205</v>
      </c>
      <c r="V20">
        <v>3</v>
      </c>
    </row>
    <row r="21" spans="1:22" x14ac:dyDescent="0.25">
      <c r="A21" t="s">
        <v>254</v>
      </c>
      <c r="B21" t="s">
        <v>255</v>
      </c>
      <c r="C21">
        <v>100</v>
      </c>
      <c r="D21">
        <v>1</v>
      </c>
      <c r="E21" t="s">
        <v>11782</v>
      </c>
      <c r="F21">
        <v>130</v>
      </c>
      <c r="G21">
        <v>30</v>
      </c>
      <c r="H21" t="s">
        <v>47</v>
      </c>
      <c r="I21" t="s">
        <v>11783</v>
      </c>
      <c r="J21" t="s">
        <v>11784</v>
      </c>
      <c r="K21" t="s">
        <v>2961</v>
      </c>
      <c r="L21" t="s">
        <v>11785</v>
      </c>
      <c r="M21" t="s">
        <v>11786</v>
      </c>
      <c r="N21" t="s">
        <v>1338</v>
      </c>
      <c r="O21" t="s">
        <v>1189</v>
      </c>
      <c r="P21" t="s">
        <v>1190</v>
      </c>
      <c r="Q21" t="s">
        <v>27</v>
      </c>
      <c r="R21" t="s">
        <v>24</v>
      </c>
      <c r="S21" t="s">
        <v>23</v>
      </c>
      <c r="T21" t="s">
        <v>11787</v>
      </c>
      <c r="U21" s="53" t="s">
        <v>3831</v>
      </c>
      <c r="V21">
        <v>1</v>
      </c>
    </row>
    <row r="22" spans="1:22" x14ac:dyDescent="0.25">
      <c r="A22" t="s">
        <v>30</v>
      </c>
      <c r="B22" t="s">
        <v>31</v>
      </c>
      <c r="C22">
        <v>50</v>
      </c>
      <c r="D22">
        <v>3</v>
      </c>
      <c r="E22" t="s">
        <v>11788</v>
      </c>
      <c r="F22">
        <v>330</v>
      </c>
      <c r="G22">
        <v>30</v>
      </c>
      <c r="H22" t="s">
        <v>47</v>
      </c>
      <c r="I22" t="s">
        <v>9988</v>
      </c>
      <c r="J22" t="s">
        <v>9989</v>
      </c>
      <c r="K22" t="s">
        <v>9990</v>
      </c>
      <c r="L22" t="s">
        <v>9991</v>
      </c>
      <c r="M22" t="s">
        <v>11789</v>
      </c>
      <c r="N22" t="s">
        <v>1338</v>
      </c>
      <c r="O22" t="s">
        <v>1189</v>
      </c>
      <c r="P22" t="s">
        <v>1190</v>
      </c>
      <c r="Q22" t="s">
        <v>27</v>
      </c>
      <c r="R22" t="s">
        <v>24</v>
      </c>
      <c r="S22" t="s">
        <v>23</v>
      </c>
      <c r="T22" t="s">
        <v>11789</v>
      </c>
      <c r="U22" s="52" t="s">
        <v>152</v>
      </c>
      <c r="V22">
        <v>1</v>
      </c>
    </row>
    <row r="23" spans="1:22" x14ac:dyDescent="0.25">
      <c r="A23" t="s">
        <v>139</v>
      </c>
      <c r="B23" t="s">
        <v>112</v>
      </c>
      <c r="C23">
        <v>100</v>
      </c>
      <c r="D23">
        <v>3</v>
      </c>
      <c r="E23" t="s">
        <v>11788</v>
      </c>
      <c r="F23">
        <v>330</v>
      </c>
      <c r="G23">
        <v>30</v>
      </c>
      <c r="H23" t="s">
        <v>47</v>
      </c>
      <c r="I23" t="s">
        <v>9988</v>
      </c>
      <c r="J23" t="s">
        <v>9989</v>
      </c>
      <c r="K23" t="s">
        <v>9990</v>
      </c>
      <c r="L23" t="s">
        <v>9991</v>
      </c>
      <c r="M23" t="s">
        <v>11789</v>
      </c>
      <c r="N23" t="s">
        <v>1338</v>
      </c>
      <c r="O23" t="s">
        <v>1189</v>
      </c>
      <c r="P23" t="s">
        <v>1190</v>
      </c>
      <c r="Q23" t="s">
        <v>27</v>
      </c>
      <c r="R23" t="s">
        <v>24</v>
      </c>
      <c r="S23" t="s">
        <v>23</v>
      </c>
      <c r="T23" t="s">
        <v>11789</v>
      </c>
      <c r="U23" s="53" t="s">
        <v>153</v>
      </c>
      <c r="V23">
        <v>1</v>
      </c>
    </row>
    <row r="24" spans="1:22" x14ac:dyDescent="0.25">
      <c r="A24" t="s">
        <v>30</v>
      </c>
      <c r="B24" t="s">
        <v>31</v>
      </c>
      <c r="C24">
        <v>50</v>
      </c>
      <c r="D24">
        <v>1</v>
      </c>
      <c r="E24" t="s">
        <v>11782</v>
      </c>
      <c r="F24">
        <v>130</v>
      </c>
      <c r="G24">
        <v>30</v>
      </c>
      <c r="H24" t="s">
        <v>47</v>
      </c>
      <c r="I24" t="s">
        <v>11783</v>
      </c>
      <c r="J24" t="s">
        <v>11784</v>
      </c>
      <c r="K24" t="s">
        <v>2961</v>
      </c>
      <c r="L24" t="s">
        <v>11785</v>
      </c>
      <c r="M24" t="s">
        <v>11786</v>
      </c>
      <c r="N24" t="s">
        <v>1338</v>
      </c>
      <c r="O24" t="s">
        <v>1189</v>
      </c>
      <c r="P24" t="s">
        <v>1190</v>
      </c>
      <c r="Q24" t="s">
        <v>27</v>
      </c>
      <c r="R24" t="s">
        <v>24</v>
      </c>
      <c r="S24" t="s">
        <v>23</v>
      </c>
      <c r="T24" t="s">
        <v>11786</v>
      </c>
      <c r="U24" s="52" t="s">
        <v>150</v>
      </c>
      <c r="V24">
        <v>8</v>
      </c>
    </row>
    <row r="25" spans="1:22" x14ac:dyDescent="0.25">
      <c r="A25" t="s">
        <v>186</v>
      </c>
      <c r="B25" t="s">
        <v>187</v>
      </c>
      <c r="C25">
        <v>65</v>
      </c>
      <c r="D25">
        <v>1</v>
      </c>
      <c r="E25" t="s">
        <v>11790</v>
      </c>
      <c r="F25">
        <v>130</v>
      </c>
      <c r="G25">
        <v>30</v>
      </c>
      <c r="H25" t="s">
        <v>47</v>
      </c>
      <c r="I25" t="s">
        <v>11791</v>
      </c>
      <c r="J25" t="s">
        <v>11792</v>
      </c>
      <c r="K25" t="s">
        <v>5887</v>
      </c>
      <c r="L25" t="s">
        <v>11793</v>
      </c>
      <c r="M25" t="s">
        <v>11794</v>
      </c>
      <c r="N25" t="s">
        <v>1338</v>
      </c>
      <c r="O25" t="s">
        <v>1189</v>
      </c>
      <c r="P25" t="s">
        <v>1190</v>
      </c>
      <c r="Q25" t="s">
        <v>27</v>
      </c>
      <c r="R25" t="s">
        <v>24</v>
      </c>
      <c r="S25" t="s">
        <v>23</v>
      </c>
      <c r="T25" t="s">
        <v>11794</v>
      </c>
      <c r="U25" s="53" t="s">
        <v>151</v>
      </c>
      <c r="V25">
        <v>8</v>
      </c>
    </row>
    <row r="26" spans="1:22" x14ac:dyDescent="0.25">
      <c r="A26" t="s">
        <v>46</v>
      </c>
      <c r="B26" t="s">
        <v>56</v>
      </c>
      <c r="C26">
        <v>100</v>
      </c>
      <c r="D26">
        <v>1</v>
      </c>
      <c r="E26" t="s">
        <v>11790</v>
      </c>
      <c r="F26">
        <v>130</v>
      </c>
      <c r="G26">
        <v>30</v>
      </c>
      <c r="H26" t="s">
        <v>47</v>
      </c>
      <c r="I26" t="s">
        <v>11791</v>
      </c>
      <c r="J26" t="s">
        <v>11792</v>
      </c>
      <c r="K26" t="s">
        <v>5887</v>
      </c>
      <c r="L26" t="s">
        <v>11793</v>
      </c>
      <c r="M26" t="s">
        <v>11794</v>
      </c>
      <c r="N26" t="s">
        <v>1338</v>
      </c>
      <c r="O26" t="s">
        <v>1189</v>
      </c>
      <c r="P26" t="s">
        <v>1190</v>
      </c>
      <c r="Q26" t="s">
        <v>27</v>
      </c>
      <c r="R26" t="s">
        <v>24</v>
      </c>
      <c r="S26" t="s">
        <v>23</v>
      </c>
      <c r="T26" t="s">
        <v>11794</v>
      </c>
      <c r="U26" s="52" t="s">
        <v>854</v>
      </c>
      <c r="V26">
        <v>1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11795</v>
      </c>
      <c r="F27">
        <v>269</v>
      </c>
      <c r="G27">
        <v>38</v>
      </c>
      <c r="H27" t="s">
        <v>47</v>
      </c>
      <c r="I27" t="s">
        <v>11796</v>
      </c>
      <c r="J27" t="s">
        <v>11797</v>
      </c>
      <c r="K27" t="s">
        <v>10535</v>
      </c>
      <c r="L27" t="s">
        <v>1307</v>
      </c>
      <c r="M27" t="s">
        <v>11798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11798</v>
      </c>
      <c r="U27" s="53" t="s">
        <v>855</v>
      </c>
      <c r="V27">
        <v>1</v>
      </c>
    </row>
    <row r="28" spans="1:22" x14ac:dyDescent="0.25">
      <c r="A28" t="s">
        <v>186</v>
      </c>
      <c r="B28" t="s">
        <v>187</v>
      </c>
      <c r="C28">
        <v>65</v>
      </c>
      <c r="D28">
        <v>2</v>
      </c>
      <c r="E28" t="s">
        <v>11799</v>
      </c>
      <c r="F28">
        <v>84</v>
      </c>
      <c r="G28">
        <v>6</v>
      </c>
      <c r="H28" t="s">
        <v>1162</v>
      </c>
      <c r="I28" t="s">
        <v>11800</v>
      </c>
      <c r="J28" t="s">
        <v>2021</v>
      </c>
      <c r="K28" t="s">
        <v>23</v>
      </c>
      <c r="L28" t="s">
        <v>24</v>
      </c>
      <c r="M28" t="s">
        <v>11801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11801</v>
      </c>
      <c r="U28" s="52" t="s">
        <v>36</v>
      </c>
      <c r="V28">
        <v>9</v>
      </c>
    </row>
    <row r="29" spans="1:22" x14ac:dyDescent="0.25">
      <c r="A29" t="s">
        <v>186</v>
      </c>
      <c r="B29" t="s">
        <v>187</v>
      </c>
      <c r="C29">
        <v>65</v>
      </c>
      <c r="D29">
        <v>3</v>
      </c>
      <c r="E29" t="s">
        <v>11802</v>
      </c>
      <c r="F29">
        <v>117</v>
      </c>
      <c r="G29">
        <v>0</v>
      </c>
      <c r="H29" t="s">
        <v>1162</v>
      </c>
      <c r="I29" t="s">
        <v>11803</v>
      </c>
      <c r="J29" t="s">
        <v>335</v>
      </c>
      <c r="K29" t="s">
        <v>23</v>
      </c>
      <c r="L29" t="s">
        <v>24</v>
      </c>
      <c r="M29" t="s">
        <v>11804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23</v>
      </c>
      <c r="T29" t="s">
        <v>11804</v>
      </c>
      <c r="U29" s="53" t="s">
        <v>37</v>
      </c>
      <c r="V29">
        <v>9</v>
      </c>
    </row>
    <row r="30" spans="1:22" x14ac:dyDescent="0.25">
      <c r="A30" t="s">
        <v>42</v>
      </c>
      <c r="B30" t="s">
        <v>43</v>
      </c>
      <c r="C30">
        <v>66.666666666666671</v>
      </c>
      <c r="D30">
        <v>6</v>
      </c>
      <c r="E30" t="s">
        <v>11805</v>
      </c>
      <c r="F30">
        <v>210</v>
      </c>
      <c r="G30">
        <v>0</v>
      </c>
      <c r="H30" t="s">
        <v>22</v>
      </c>
      <c r="I30" t="s">
        <v>11806</v>
      </c>
      <c r="J30" t="s">
        <v>329</v>
      </c>
      <c r="K30" t="s">
        <v>23</v>
      </c>
      <c r="L30" t="s">
        <v>24</v>
      </c>
      <c r="M30" t="s">
        <v>11807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11807</v>
      </c>
      <c r="U30" s="52" t="s">
        <v>254</v>
      </c>
      <c r="V30">
        <v>1</v>
      </c>
    </row>
    <row r="31" spans="1:22" x14ac:dyDescent="0.25">
      <c r="A31" t="s">
        <v>30</v>
      </c>
      <c r="B31" t="s">
        <v>31</v>
      </c>
      <c r="C31">
        <v>43</v>
      </c>
      <c r="D31">
        <v>2</v>
      </c>
      <c r="E31" t="s">
        <v>11808</v>
      </c>
      <c r="F31">
        <v>86</v>
      </c>
      <c r="G31">
        <v>0</v>
      </c>
      <c r="H31" t="s">
        <v>47</v>
      </c>
      <c r="I31" t="s">
        <v>11809</v>
      </c>
      <c r="J31" t="s">
        <v>11810</v>
      </c>
      <c r="K31" t="s">
        <v>1426</v>
      </c>
      <c r="L31" t="s">
        <v>11398</v>
      </c>
      <c r="M31" t="s">
        <v>11807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23</v>
      </c>
      <c r="T31" t="s">
        <v>11811</v>
      </c>
      <c r="U31" s="53" t="s">
        <v>255</v>
      </c>
      <c r="V31">
        <v>1</v>
      </c>
    </row>
    <row r="32" spans="1:22" x14ac:dyDescent="0.25">
      <c r="A32" t="s">
        <v>186</v>
      </c>
      <c r="B32" t="s">
        <v>187</v>
      </c>
      <c r="C32">
        <v>65</v>
      </c>
      <c r="D32">
        <v>2</v>
      </c>
      <c r="E32" t="s">
        <v>11812</v>
      </c>
      <c r="F32">
        <v>78</v>
      </c>
      <c r="G32">
        <v>0</v>
      </c>
      <c r="H32" t="s">
        <v>1162</v>
      </c>
      <c r="I32" t="s">
        <v>11813</v>
      </c>
      <c r="J32" t="s">
        <v>304</v>
      </c>
      <c r="K32" t="s">
        <v>23</v>
      </c>
      <c r="L32" t="s">
        <v>24</v>
      </c>
      <c r="M32" t="s">
        <v>11814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11814</v>
      </c>
      <c r="U32" s="52" t="s">
        <v>38</v>
      </c>
      <c r="V32">
        <v>10</v>
      </c>
    </row>
    <row r="33" spans="1:22" x14ac:dyDescent="0.25">
      <c r="A33" t="s">
        <v>186</v>
      </c>
      <c r="B33" t="s">
        <v>187</v>
      </c>
      <c r="C33">
        <v>65</v>
      </c>
      <c r="D33">
        <v>8</v>
      </c>
      <c r="E33" t="s">
        <v>11815</v>
      </c>
      <c r="F33">
        <v>336</v>
      </c>
      <c r="G33">
        <v>24</v>
      </c>
      <c r="H33" t="s">
        <v>1162</v>
      </c>
      <c r="I33" t="s">
        <v>10781</v>
      </c>
      <c r="J33" t="s">
        <v>323</v>
      </c>
      <c r="K33" t="s">
        <v>23</v>
      </c>
      <c r="L33" t="s">
        <v>24</v>
      </c>
      <c r="M33" t="s">
        <v>11814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11814</v>
      </c>
      <c r="U33" s="53" t="s">
        <v>39</v>
      </c>
      <c r="V33">
        <v>10</v>
      </c>
    </row>
    <row r="34" spans="1:22" x14ac:dyDescent="0.25">
      <c r="A34" t="s">
        <v>186</v>
      </c>
      <c r="B34" t="s">
        <v>187</v>
      </c>
      <c r="C34">
        <v>65</v>
      </c>
      <c r="D34">
        <v>3</v>
      </c>
      <c r="E34" t="s">
        <v>11816</v>
      </c>
      <c r="F34">
        <v>122</v>
      </c>
      <c r="G34">
        <v>5</v>
      </c>
      <c r="H34" t="s">
        <v>1162</v>
      </c>
      <c r="I34" t="s">
        <v>11817</v>
      </c>
      <c r="J34" t="s">
        <v>329</v>
      </c>
      <c r="K34" t="s">
        <v>23</v>
      </c>
      <c r="L34" t="s">
        <v>24</v>
      </c>
      <c r="M34" t="s">
        <v>11818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11818</v>
      </c>
      <c r="U34" s="52" t="s">
        <v>279</v>
      </c>
      <c r="V34">
        <v>10</v>
      </c>
    </row>
    <row r="35" spans="1:22" x14ac:dyDescent="0.25">
      <c r="A35" t="s">
        <v>186</v>
      </c>
      <c r="B35" t="s">
        <v>187</v>
      </c>
      <c r="C35">
        <v>65</v>
      </c>
      <c r="D35">
        <v>2</v>
      </c>
      <c r="E35" t="s">
        <v>11819</v>
      </c>
      <c r="F35">
        <v>84</v>
      </c>
      <c r="G35">
        <v>6</v>
      </c>
      <c r="H35" t="s">
        <v>1162</v>
      </c>
      <c r="I35" t="s">
        <v>11820</v>
      </c>
      <c r="J35" t="s">
        <v>329</v>
      </c>
      <c r="K35" t="s">
        <v>23</v>
      </c>
      <c r="L35" t="s">
        <v>24</v>
      </c>
      <c r="M35" t="s">
        <v>11818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23</v>
      </c>
      <c r="T35" t="s">
        <v>11821</v>
      </c>
      <c r="U35" s="53" t="s">
        <v>285</v>
      </c>
      <c r="V35">
        <v>10</v>
      </c>
    </row>
    <row r="36" spans="1:22" x14ac:dyDescent="0.25">
      <c r="A36" t="s">
        <v>186</v>
      </c>
      <c r="B36" t="s">
        <v>187</v>
      </c>
      <c r="C36">
        <v>65</v>
      </c>
      <c r="D36">
        <v>2</v>
      </c>
      <c r="E36" t="s">
        <v>11822</v>
      </c>
      <c r="F36">
        <v>84</v>
      </c>
      <c r="G36">
        <v>6</v>
      </c>
      <c r="H36" t="s">
        <v>1162</v>
      </c>
      <c r="I36" t="s">
        <v>11823</v>
      </c>
      <c r="J36" t="s">
        <v>309</v>
      </c>
      <c r="K36" t="s">
        <v>23</v>
      </c>
      <c r="L36" t="s">
        <v>24</v>
      </c>
      <c r="M36" t="s">
        <v>11821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11821</v>
      </c>
      <c r="U36" s="52" t="s">
        <v>280</v>
      </c>
      <c r="V36">
        <v>13</v>
      </c>
    </row>
    <row r="37" spans="1:22" x14ac:dyDescent="0.25">
      <c r="A37" t="s">
        <v>46</v>
      </c>
      <c r="B37" t="s">
        <v>8145</v>
      </c>
      <c r="C37">
        <v>71.25</v>
      </c>
      <c r="D37">
        <v>1</v>
      </c>
      <c r="E37" t="s">
        <v>11824</v>
      </c>
      <c r="F37">
        <v>71.25</v>
      </c>
      <c r="G37">
        <v>0</v>
      </c>
      <c r="H37" t="s">
        <v>47</v>
      </c>
      <c r="I37" t="s">
        <v>11825</v>
      </c>
      <c r="J37" t="s">
        <v>11826</v>
      </c>
      <c r="K37" t="s">
        <v>11827</v>
      </c>
      <c r="L37" t="s">
        <v>11828</v>
      </c>
      <c r="M37" t="s">
        <v>11829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11829</v>
      </c>
      <c r="U37" s="53" t="s">
        <v>286</v>
      </c>
      <c r="V37">
        <v>13</v>
      </c>
    </row>
    <row r="38" spans="1:22" x14ac:dyDescent="0.25">
      <c r="A38" t="s">
        <v>46</v>
      </c>
      <c r="B38" t="s">
        <v>56</v>
      </c>
      <c r="C38">
        <v>66.333333333333329</v>
      </c>
      <c r="D38">
        <v>3</v>
      </c>
      <c r="E38" t="s">
        <v>11830</v>
      </c>
      <c r="F38">
        <v>260.89999999999998</v>
      </c>
      <c r="G38">
        <v>42</v>
      </c>
      <c r="H38" t="s">
        <v>1238</v>
      </c>
      <c r="I38" t="s">
        <v>11831</v>
      </c>
      <c r="J38" t="s">
        <v>11832</v>
      </c>
      <c r="K38" t="s">
        <v>11833</v>
      </c>
      <c r="L38" t="s">
        <v>11834</v>
      </c>
      <c r="M38" t="s">
        <v>11835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11835</v>
      </c>
      <c r="U38" s="52" t="s">
        <v>30</v>
      </c>
      <c r="V38">
        <v>83</v>
      </c>
    </row>
    <row r="39" spans="1:22" x14ac:dyDescent="0.25">
      <c r="A39" t="s">
        <v>186</v>
      </c>
      <c r="B39" t="s">
        <v>187</v>
      </c>
      <c r="C39">
        <v>65</v>
      </c>
      <c r="D39">
        <v>4</v>
      </c>
      <c r="E39" t="s">
        <v>11836</v>
      </c>
      <c r="F39">
        <v>339</v>
      </c>
      <c r="G39">
        <v>30</v>
      </c>
      <c r="H39" t="s">
        <v>47</v>
      </c>
      <c r="I39" t="s">
        <v>6612</v>
      </c>
      <c r="J39" t="s">
        <v>6613</v>
      </c>
      <c r="K39" t="s">
        <v>6614</v>
      </c>
      <c r="L39" t="s">
        <v>6615</v>
      </c>
      <c r="M39" t="s">
        <v>11837</v>
      </c>
      <c r="N39" t="s">
        <v>1338</v>
      </c>
      <c r="O39" t="s">
        <v>1189</v>
      </c>
      <c r="P39" t="s">
        <v>1190</v>
      </c>
      <c r="Q39" t="s">
        <v>27</v>
      </c>
      <c r="R39" t="s">
        <v>24</v>
      </c>
      <c r="S39" t="s">
        <v>23</v>
      </c>
      <c r="T39" t="s">
        <v>11837</v>
      </c>
      <c r="U39" s="53" t="s">
        <v>31</v>
      </c>
      <c r="V39">
        <v>83</v>
      </c>
    </row>
    <row r="40" spans="1:22" x14ac:dyDescent="0.25">
      <c r="A40" t="s">
        <v>30</v>
      </c>
      <c r="B40" t="s">
        <v>31</v>
      </c>
      <c r="C40">
        <v>50</v>
      </c>
      <c r="D40">
        <v>3</v>
      </c>
      <c r="E40" t="s">
        <v>11836</v>
      </c>
      <c r="F40">
        <v>339</v>
      </c>
      <c r="G40">
        <v>30</v>
      </c>
      <c r="H40" t="s">
        <v>47</v>
      </c>
      <c r="I40" t="s">
        <v>6612</v>
      </c>
      <c r="J40" t="s">
        <v>6613</v>
      </c>
      <c r="K40" t="s">
        <v>6614</v>
      </c>
      <c r="L40" t="s">
        <v>6615</v>
      </c>
      <c r="M40" t="s">
        <v>11837</v>
      </c>
      <c r="N40" t="s">
        <v>1338</v>
      </c>
      <c r="O40" t="s">
        <v>1189</v>
      </c>
      <c r="P40" t="s">
        <v>1190</v>
      </c>
      <c r="Q40" t="s">
        <v>27</v>
      </c>
      <c r="R40" t="s">
        <v>24</v>
      </c>
      <c r="S40" t="s">
        <v>23</v>
      </c>
      <c r="T40" t="s">
        <v>11837</v>
      </c>
      <c r="U40" s="52" t="s">
        <v>115</v>
      </c>
      <c r="V40">
        <v>46</v>
      </c>
    </row>
    <row r="41" spans="1:22" x14ac:dyDescent="0.25">
      <c r="A41" t="s">
        <v>280</v>
      </c>
      <c r="B41" t="s">
        <v>286</v>
      </c>
      <c r="C41">
        <v>139</v>
      </c>
      <c r="D41">
        <v>1</v>
      </c>
      <c r="E41" t="s">
        <v>11838</v>
      </c>
      <c r="F41">
        <v>219</v>
      </c>
      <c r="G41">
        <v>20</v>
      </c>
      <c r="H41" t="s">
        <v>47</v>
      </c>
      <c r="I41" t="s">
        <v>11839</v>
      </c>
      <c r="J41" t="s">
        <v>11840</v>
      </c>
      <c r="K41" t="s">
        <v>11841</v>
      </c>
      <c r="L41" t="s">
        <v>11842</v>
      </c>
      <c r="M41" t="s">
        <v>11843</v>
      </c>
      <c r="N41" t="s">
        <v>1338</v>
      </c>
      <c r="O41" t="s">
        <v>1222</v>
      </c>
      <c r="P41" t="s">
        <v>1190</v>
      </c>
      <c r="Q41" t="s">
        <v>1191</v>
      </c>
      <c r="R41" t="s">
        <v>24</v>
      </c>
      <c r="S41" t="s">
        <v>23</v>
      </c>
      <c r="T41" t="s">
        <v>11844</v>
      </c>
      <c r="U41" s="53" t="s">
        <v>116</v>
      </c>
      <c r="V41">
        <v>45</v>
      </c>
    </row>
    <row r="42" spans="1:22" x14ac:dyDescent="0.25">
      <c r="A42" t="s">
        <v>46</v>
      </c>
      <c r="B42" t="s">
        <v>56</v>
      </c>
      <c r="C42">
        <v>100</v>
      </c>
      <c r="D42">
        <v>1</v>
      </c>
      <c r="E42" t="s">
        <v>11838</v>
      </c>
      <c r="F42">
        <v>219</v>
      </c>
      <c r="G42">
        <v>20</v>
      </c>
      <c r="H42" t="s">
        <v>47</v>
      </c>
      <c r="I42" t="s">
        <v>11839</v>
      </c>
      <c r="J42" t="s">
        <v>11840</v>
      </c>
      <c r="K42" t="s">
        <v>11841</v>
      </c>
      <c r="L42" t="s">
        <v>11842</v>
      </c>
      <c r="M42" t="s">
        <v>11843</v>
      </c>
      <c r="N42" t="s">
        <v>1338</v>
      </c>
      <c r="O42" t="s">
        <v>1222</v>
      </c>
      <c r="P42" t="s">
        <v>1190</v>
      </c>
      <c r="Q42" t="s">
        <v>1191</v>
      </c>
      <c r="R42" t="s">
        <v>24</v>
      </c>
      <c r="S42" t="s">
        <v>23</v>
      </c>
      <c r="T42" t="s">
        <v>11844</v>
      </c>
      <c r="U42" s="53" t="s">
        <v>9541</v>
      </c>
      <c r="V42">
        <v>1</v>
      </c>
    </row>
    <row r="43" spans="1:22" x14ac:dyDescent="0.25">
      <c r="A43" t="s">
        <v>42</v>
      </c>
      <c r="B43" t="s">
        <v>43</v>
      </c>
      <c r="C43">
        <v>66.666666666666671</v>
      </c>
      <c r="D43">
        <v>3</v>
      </c>
      <c r="E43" t="s">
        <v>11845</v>
      </c>
      <c r="F43">
        <v>150</v>
      </c>
      <c r="G43">
        <v>45</v>
      </c>
      <c r="H43" t="s">
        <v>22</v>
      </c>
      <c r="I43" t="s">
        <v>11846</v>
      </c>
      <c r="J43" t="s">
        <v>305</v>
      </c>
      <c r="K43" t="s">
        <v>23</v>
      </c>
      <c r="L43" t="s">
        <v>24</v>
      </c>
      <c r="M43" t="s">
        <v>11847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11847</v>
      </c>
      <c r="U43" s="52" t="s">
        <v>51</v>
      </c>
      <c r="V43">
        <v>4</v>
      </c>
    </row>
    <row r="44" spans="1:22" x14ac:dyDescent="0.25">
      <c r="A44" t="s">
        <v>30</v>
      </c>
      <c r="B44" t="s">
        <v>31</v>
      </c>
      <c r="C44">
        <v>60</v>
      </c>
      <c r="D44">
        <v>6</v>
      </c>
      <c r="E44" t="s">
        <v>11848</v>
      </c>
      <c r="F44">
        <v>210</v>
      </c>
      <c r="G44">
        <v>0</v>
      </c>
      <c r="H44" t="s">
        <v>1162</v>
      </c>
      <c r="I44" t="s">
        <v>8339</v>
      </c>
      <c r="J44" t="s">
        <v>5486</v>
      </c>
      <c r="K44" t="s">
        <v>23</v>
      </c>
      <c r="L44" t="s">
        <v>24</v>
      </c>
      <c r="M44" t="s">
        <v>11849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11849</v>
      </c>
      <c r="U44" s="53" t="s">
        <v>52</v>
      </c>
      <c r="V44">
        <v>4</v>
      </c>
    </row>
    <row r="45" spans="1:22" x14ac:dyDescent="0.25">
      <c r="A45" t="s">
        <v>46</v>
      </c>
      <c r="B45" t="s">
        <v>56</v>
      </c>
      <c r="C45">
        <v>66.333333333333329</v>
      </c>
      <c r="D45">
        <v>3</v>
      </c>
      <c r="E45" t="s">
        <v>11850</v>
      </c>
      <c r="F45">
        <v>284</v>
      </c>
      <c r="G45">
        <v>64</v>
      </c>
      <c r="H45" t="s">
        <v>1162</v>
      </c>
      <c r="I45" t="s">
        <v>11851</v>
      </c>
      <c r="J45" t="s">
        <v>1201</v>
      </c>
      <c r="K45" t="s">
        <v>23</v>
      </c>
      <c r="L45" t="s">
        <v>24</v>
      </c>
      <c r="M45" t="s">
        <v>11852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11852</v>
      </c>
      <c r="U45" s="52" t="s">
        <v>3809</v>
      </c>
      <c r="V45">
        <v>12</v>
      </c>
    </row>
    <row r="46" spans="1:22" x14ac:dyDescent="0.25">
      <c r="A46" t="s">
        <v>186</v>
      </c>
      <c r="B46" t="s">
        <v>187</v>
      </c>
      <c r="C46">
        <v>65</v>
      </c>
      <c r="D46">
        <v>4</v>
      </c>
      <c r="E46" t="s">
        <v>11853</v>
      </c>
      <c r="F46">
        <v>189</v>
      </c>
      <c r="G46">
        <v>30</v>
      </c>
      <c r="H46" t="s">
        <v>47</v>
      </c>
      <c r="I46" t="s">
        <v>4296</v>
      </c>
      <c r="J46" t="s">
        <v>4297</v>
      </c>
      <c r="K46" t="s">
        <v>1209</v>
      </c>
      <c r="L46" t="s">
        <v>4298</v>
      </c>
      <c r="M46" t="s">
        <v>11854</v>
      </c>
      <c r="N46" t="s">
        <v>1338</v>
      </c>
      <c r="O46" t="s">
        <v>1189</v>
      </c>
      <c r="P46" t="s">
        <v>1190</v>
      </c>
      <c r="Q46" t="s">
        <v>27</v>
      </c>
      <c r="R46" t="s">
        <v>24</v>
      </c>
      <c r="S46" t="s">
        <v>23</v>
      </c>
      <c r="T46" t="s">
        <v>11854</v>
      </c>
      <c r="U46" s="53" t="s">
        <v>3810</v>
      </c>
      <c r="V46">
        <v>12</v>
      </c>
    </row>
    <row r="47" spans="1:22" x14ac:dyDescent="0.25">
      <c r="A47" t="s">
        <v>186</v>
      </c>
      <c r="B47" t="s">
        <v>187</v>
      </c>
      <c r="C47">
        <v>65</v>
      </c>
      <c r="D47">
        <v>1</v>
      </c>
      <c r="E47" t="s">
        <v>11855</v>
      </c>
      <c r="F47">
        <v>130</v>
      </c>
      <c r="G47">
        <v>30</v>
      </c>
      <c r="H47" t="s">
        <v>47</v>
      </c>
      <c r="I47" t="s">
        <v>11856</v>
      </c>
      <c r="J47" t="s">
        <v>11857</v>
      </c>
      <c r="K47" t="s">
        <v>9250</v>
      </c>
      <c r="L47" t="s">
        <v>11858</v>
      </c>
      <c r="M47" t="s">
        <v>11859</v>
      </c>
      <c r="N47" t="s">
        <v>1338</v>
      </c>
      <c r="O47" t="s">
        <v>1189</v>
      </c>
      <c r="P47" t="s">
        <v>1190</v>
      </c>
      <c r="Q47" t="s">
        <v>27</v>
      </c>
      <c r="R47" t="s">
        <v>24</v>
      </c>
      <c r="S47" t="s">
        <v>23</v>
      </c>
      <c r="T47" t="s">
        <v>11859</v>
      </c>
      <c r="U47" s="52" t="s">
        <v>5153</v>
      </c>
      <c r="V47">
        <v>9</v>
      </c>
    </row>
    <row r="48" spans="1:22" x14ac:dyDescent="0.25">
      <c r="A48" t="s">
        <v>46</v>
      </c>
      <c r="B48" t="s">
        <v>56</v>
      </c>
      <c r="C48">
        <v>100</v>
      </c>
      <c r="D48">
        <v>1</v>
      </c>
      <c r="E48" t="s">
        <v>11855</v>
      </c>
      <c r="F48">
        <v>130</v>
      </c>
      <c r="G48">
        <v>30</v>
      </c>
      <c r="H48" t="s">
        <v>47</v>
      </c>
      <c r="I48" t="s">
        <v>11856</v>
      </c>
      <c r="J48" t="s">
        <v>11857</v>
      </c>
      <c r="K48" t="s">
        <v>9250</v>
      </c>
      <c r="L48" t="s">
        <v>11858</v>
      </c>
      <c r="M48" t="s">
        <v>11859</v>
      </c>
      <c r="N48" t="s">
        <v>1338</v>
      </c>
      <c r="O48" t="s">
        <v>1189</v>
      </c>
      <c r="P48" t="s">
        <v>1190</v>
      </c>
      <c r="Q48" t="s">
        <v>27</v>
      </c>
      <c r="R48" t="s">
        <v>24</v>
      </c>
      <c r="S48" t="s">
        <v>23</v>
      </c>
      <c r="T48" t="s">
        <v>11859</v>
      </c>
      <c r="U48" s="53" t="s">
        <v>5154</v>
      </c>
      <c r="V48">
        <v>9</v>
      </c>
    </row>
    <row r="49" spans="1:22" x14ac:dyDescent="0.25">
      <c r="A49" t="s">
        <v>186</v>
      </c>
      <c r="B49" t="s">
        <v>187</v>
      </c>
      <c r="C49">
        <v>65</v>
      </c>
      <c r="D49">
        <v>8</v>
      </c>
      <c r="E49" t="s">
        <v>11860</v>
      </c>
      <c r="F49">
        <v>348</v>
      </c>
      <c r="G49">
        <v>30</v>
      </c>
      <c r="H49" t="s">
        <v>47</v>
      </c>
      <c r="I49" t="s">
        <v>10623</v>
      </c>
      <c r="J49" t="s">
        <v>10624</v>
      </c>
      <c r="K49" t="s">
        <v>10625</v>
      </c>
      <c r="L49" t="s">
        <v>10626</v>
      </c>
      <c r="M49" t="s">
        <v>11859</v>
      </c>
      <c r="N49" t="s">
        <v>1338</v>
      </c>
      <c r="O49" t="s">
        <v>1189</v>
      </c>
      <c r="P49" t="s">
        <v>1190</v>
      </c>
      <c r="Q49" t="s">
        <v>27</v>
      </c>
      <c r="R49" t="s">
        <v>24</v>
      </c>
      <c r="S49" t="s">
        <v>23</v>
      </c>
      <c r="T49" t="s">
        <v>11859</v>
      </c>
      <c r="U49" s="52" t="s">
        <v>11970</v>
      </c>
      <c r="V49">
        <v>1</v>
      </c>
    </row>
    <row r="50" spans="1:22" x14ac:dyDescent="0.25">
      <c r="A50" t="s">
        <v>186</v>
      </c>
      <c r="B50" t="s">
        <v>187</v>
      </c>
      <c r="C50">
        <v>65</v>
      </c>
      <c r="D50">
        <v>2</v>
      </c>
      <c r="E50" t="s">
        <v>11861</v>
      </c>
      <c r="F50">
        <v>220</v>
      </c>
      <c r="G50">
        <v>20</v>
      </c>
      <c r="H50" t="s">
        <v>47</v>
      </c>
      <c r="I50" t="s">
        <v>1219</v>
      </c>
      <c r="J50" t="s">
        <v>1220</v>
      </c>
      <c r="K50" t="s">
        <v>613</v>
      </c>
      <c r="L50" t="s">
        <v>1221</v>
      </c>
      <c r="M50" t="s">
        <v>11862</v>
      </c>
      <c r="N50" t="s">
        <v>1338</v>
      </c>
      <c r="O50" t="s">
        <v>1222</v>
      </c>
      <c r="P50" t="s">
        <v>1190</v>
      </c>
      <c r="Q50" t="s">
        <v>1191</v>
      </c>
      <c r="R50" t="s">
        <v>24</v>
      </c>
      <c r="S50" t="s">
        <v>23</v>
      </c>
      <c r="T50" t="s">
        <v>11863</v>
      </c>
      <c r="U50" s="53" t="s">
        <v>11971</v>
      </c>
      <c r="V50">
        <v>1</v>
      </c>
    </row>
    <row r="51" spans="1:22" x14ac:dyDescent="0.25">
      <c r="A51" t="s">
        <v>110</v>
      </c>
      <c r="B51" t="s">
        <v>146</v>
      </c>
      <c r="C51">
        <v>100</v>
      </c>
      <c r="D51">
        <v>1</v>
      </c>
      <c r="E51" t="s">
        <v>11861</v>
      </c>
      <c r="F51">
        <v>220</v>
      </c>
      <c r="G51">
        <v>20</v>
      </c>
      <c r="H51" t="s">
        <v>47</v>
      </c>
      <c r="I51" t="s">
        <v>1219</v>
      </c>
      <c r="J51" t="s">
        <v>1220</v>
      </c>
      <c r="K51" t="s">
        <v>613</v>
      </c>
      <c r="L51" t="s">
        <v>1221</v>
      </c>
      <c r="M51" t="s">
        <v>11862</v>
      </c>
      <c r="N51" t="s">
        <v>1338</v>
      </c>
      <c r="O51" t="s">
        <v>1222</v>
      </c>
      <c r="P51" t="s">
        <v>1190</v>
      </c>
      <c r="Q51" t="s">
        <v>1191</v>
      </c>
      <c r="R51" t="s">
        <v>24</v>
      </c>
      <c r="S51" t="s">
        <v>23</v>
      </c>
      <c r="T51" t="s">
        <v>11863</v>
      </c>
      <c r="U51" s="52" t="s">
        <v>3653</v>
      </c>
      <c r="V51">
        <v>1</v>
      </c>
    </row>
    <row r="52" spans="1:22" x14ac:dyDescent="0.25">
      <c r="A52" t="s">
        <v>46</v>
      </c>
      <c r="B52" t="s">
        <v>56</v>
      </c>
      <c r="C52">
        <v>100</v>
      </c>
      <c r="D52">
        <v>1</v>
      </c>
      <c r="E52" t="s">
        <v>11861</v>
      </c>
      <c r="F52">
        <v>220</v>
      </c>
      <c r="G52">
        <v>20</v>
      </c>
      <c r="H52" t="s">
        <v>47</v>
      </c>
      <c r="I52" t="s">
        <v>1219</v>
      </c>
      <c r="J52" t="s">
        <v>1220</v>
      </c>
      <c r="K52" t="s">
        <v>613</v>
      </c>
      <c r="L52" t="s">
        <v>1221</v>
      </c>
      <c r="M52" t="s">
        <v>11862</v>
      </c>
      <c r="N52" t="s">
        <v>1338</v>
      </c>
      <c r="O52" t="s">
        <v>1222</v>
      </c>
      <c r="P52" t="s">
        <v>1190</v>
      </c>
      <c r="Q52" t="s">
        <v>1191</v>
      </c>
      <c r="R52" t="s">
        <v>24</v>
      </c>
      <c r="S52" t="s">
        <v>23</v>
      </c>
      <c r="T52" t="s">
        <v>11863</v>
      </c>
      <c r="U52" s="53" t="s">
        <v>158</v>
      </c>
      <c r="V52">
        <v>1</v>
      </c>
    </row>
    <row r="53" spans="1:22" x14ac:dyDescent="0.25">
      <c r="A53" t="s">
        <v>186</v>
      </c>
      <c r="B53" t="s">
        <v>187</v>
      </c>
      <c r="C53">
        <v>65</v>
      </c>
      <c r="D53">
        <v>4</v>
      </c>
      <c r="E53" t="s">
        <v>11864</v>
      </c>
      <c r="F53">
        <v>179</v>
      </c>
      <c r="G53">
        <v>20</v>
      </c>
      <c r="H53" t="s">
        <v>47</v>
      </c>
      <c r="I53" t="s">
        <v>11865</v>
      </c>
      <c r="J53" t="s">
        <v>11866</v>
      </c>
      <c r="K53" t="s">
        <v>4149</v>
      </c>
      <c r="L53" t="s">
        <v>11867</v>
      </c>
      <c r="M53" t="s">
        <v>11868</v>
      </c>
      <c r="N53" t="s">
        <v>1338</v>
      </c>
      <c r="O53" t="s">
        <v>1222</v>
      </c>
      <c r="P53" t="s">
        <v>1190</v>
      </c>
      <c r="Q53" t="s">
        <v>1191</v>
      </c>
      <c r="R53" t="s">
        <v>24</v>
      </c>
      <c r="S53" t="s">
        <v>23</v>
      </c>
      <c r="T53" t="s">
        <v>11869</v>
      </c>
      <c r="U53" s="52" t="s">
        <v>1309</v>
      </c>
      <c r="V53">
        <v>574</v>
      </c>
    </row>
    <row r="54" spans="1:22" x14ac:dyDescent="0.25">
      <c r="A54" t="s">
        <v>280</v>
      </c>
      <c r="B54" t="s">
        <v>286</v>
      </c>
      <c r="C54">
        <v>139</v>
      </c>
      <c r="D54">
        <v>1</v>
      </c>
      <c r="E54" t="s">
        <v>11870</v>
      </c>
      <c r="F54">
        <v>199</v>
      </c>
      <c r="G54">
        <v>20</v>
      </c>
      <c r="H54" t="s">
        <v>47</v>
      </c>
      <c r="I54" t="s">
        <v>11871</v>
      </c>
      <c r="J54" t="s">
        <v>11872</v>
      </c>
      <c r="K54" t="s">
        <v>4934</v>
      </c>
      <c r="L54" t="s">
        <v>11873</v>
      </c>
      <c r="M54" t="s">
        <v>11874</v>
      </c>
      <c r="N54" t="s">
        <v>1338</v>
      </c>
      <c r="O54" t="s">
        <v>1222</v>
      </c>
      <c r="P54" t="s">
        <v>1190</v>
      </c>
      <c r="Q54" t="s">
        <v>1191</v>
      </c>
      <c r="R54" t="s">
        <v>24</v>
      </c>
      <c r="S54" t="s">
        <v>23</v>
      </c>
      <c r="T54" t="s">
        <v>11875</v>
      </c>
    </row>
    <row r="55" spans="1:22" x14ac:dyDescent="0.25">
      <c r="A55" t="s">
        <v>279</v>
      </c>
      <c r="B55" t="s">
        <v>285</v>
      </c>
      <c r="C55">
        <v>139</v>
      </c>
      <c r="D55">
        <v>1</v>
      </c>
      <c r="E55" t="s">
        <v>11870</v>
      </c>
      <c r="F55">
        <v>199</v>
      </c>
      <c r="G55">
        <v>20</v>
      </c>
      <c r="H55" t="s">
        <v>47</v>
      </c>
      <c r="I55" t="s">
        <v>11871</v>
      </c>
      <c r="J55" t="s">
        <v>11872</v>
      </c>
      <c r="K55" t="s">
        <v>4934</v>
      </c>
      <c r="L55" t="s">
        <v>11873</v>
      </c>
      <c r="M55" t="s">
        <v>11874</v>
      </c>
      <c r="N55" t="s">
        <v>1338</v>
      </c>
      <c r="O55" t="s">
        <v>1222</v>
      </c>
      <c r="P55" t="s">
        <v>1190</v>
      </c>
      <c r="Q55" t="s">
        <v>1191</v>
      </c>
      <c r="R55" t="s">
        <v>24</v>
      </c>
      <c r="S55" t="s">
        <v>23</v>
      </c>
      <c r="T55" t="s">
        <v>11875</v>
      </c>
    </row>
    <row r="56" spans="1:22" x14ac:dyDescent="0.25">
      <c r="A56" t="s">
        <v>186</v>
      </c>
      <c r="B56" t="s">
        <v>187</v>
      </c>
      <c r="C56">
        <v>65</v>
      </c>
      <c r="D56">
        <v>1</v>
      </c>
      <c r="E56" t="s">
        <v>11876</v>
      </c>
      <c r="F56">
        <v>120</v>
      </c>
      <c r="G56">
        <v>20</v>
      </c>
      <c r="H56" t="s">
        <v>47</v>
      </c>
      <c r="I56" t="s">
        <v>11877</v>
      </c>
      <c r="J56" t="s">
        <v>11878</v>
      </c>
      <c r="K56" t="s">
        <v>1186</v>
      </c>
      <c r="L56" t="s">
        <v>11879</v>
      </c>
      <c r="M56" t="s">
        <v>11880</v>
      </c>
      <c r="N56" t="s">
        <v>1338</v>
      </c>
      <c r="O56" t="s">
        <v>1222</v>
      </c>
      <c r="P56" t="s">
        <v>1190</v>
      </c>
      <c r="Q56" t="s">
        <v>1191</v>
      </c>
      <c r="R56" t="s">
        <v>24</v>
      </c>
      <c r="S56" t="s">
        <v>23</v>
      </c>
      <c r="T56" t="s">
        <v>11881</v>
      </c>
    </row>
    <row r="57" spans="1:22" x14ac:dyDescent="0.25">
      <c r="A57" t="s">
        <v>46</v>
      </c>
      <c r="B57" t="s">
        <v>56</v>
      </c>
      <c r="C57">
        <v>100</v>
      </c>
      <c r="D57">
        <v>1</v>
      </c>
      <c r="E57" t="s">
        <v>11876</v>
      </c>
      <c r="F57">
        <v>120</v>
      </c>
      <c r="G57">
        <v>20</v>
      </c>
      <c r="H57" t="s">
        <v>47</v>
      </c>
      <c r="I57" t="s">
        <v>11877</v>
      </c>
      <c r="J57" t="s">
        <v>11878</v>
      </c>
      <c r="K57" t="s">
        <v>1186</v>
      </c>
      <c r="L57" t="s">
        <v>11879</v>
      </c>
      <c r="M57" t="s">
        <v>11880</v>
      </c>
      <c r="N57" t="s">
        <v>1338</v>
      </c>
      <c r="O57" t="s">
        <v>1222</v>
      </c>
      <c r="P57" t="s">
        <v>1190</v>
      </c>
      <c r="Q57" t="s">
        <v>1191</v>
      </c>
      <c r="R57" t="s">
        <v>24</v>
      </c>
      <c r="S57" t="s">
        <v>23</v>
      </c>
      <c r="T57" t="s">
        <v>11881</v>
      </c>
    </row>
    <row r="58" spans="1:22" x14ac:dyDescent="0.25">
      <c r="A58" t="s">
        <v>186</v>
      </c>
      <c r="B58" t="s">
        <v>187</v>
      </c>
      <c r="C58">
        <v>65</v>
      </c>
      <c r="D58">
        <v>4</v>
      </c>
      <c r="E58" t="s">
        <v>11882</v>
      </c>
      <c r="F58">
        <v>430</v>
      </c>
      <c r="G58">
        <v>30</v>
      </c>
      <c r="H58" t="s">
        <v>47</v>
      </c>
      <c r="I58" t="s">
        <v>11883</v>
      </c>
      <c r="J58" t="s">
        <v>11884</v>
      </c>
      <c r="K58" t="s">
        <v>6033</v>
      </c>
      <c r="L58" t="s">
        <v>11885</v>
      </c>
      <c r="M58" t="s">
        <v>11886</v>
      </c>
      <c r="N58" t="s">
        <v>1338</v>
      </c>
      <c r="O58" t="s">
        <v>1189</v>
      </c>
      <c r="P58" t="s">
        <v>1190</v>
      </c>
      <c r="Q58" t="s">
        <v>27</v>
      </c>
      <c r="R58" t="s">
        <v>24</v>
      </c>
      <c r="S58" t="s">
        <v>23</v>
      </c>
      <c r="T58" t="s">
        <v>11886</v>
      </c>
    </row>
    <row r="59" spans="1:22" x14ac:dyDescent="0.25">
      <c r="A59" t="s">
        <v>46</v>
      </c>
      <c r="B59" t="s">
        <v>56</v>
      </c>
      <c r="C59">
        <v>100</v>
      </c>
      <c r="D59">
        <v>4</v>
      </c>
      <c r="E59" t="s">
        <v>11882</v>
      </c>
      <c r="F59">
        <v>430</v>
      </c>
      <c r="G59">
        <v>30</v>
      </c>
      <c r="H59" t="s">
        <v>47</v>
      </c>
      <c r="I59" t="s">
        <v>11883</v>
      </c>
      <c r="J59" t="s">
        <v>11884</v>
      </c>
      <c r="K59" t="s">
        <v>6033</v>
      </c>
      <c r="L59" t="s">
        <v>11885</v>
      </c>
      <c r="M59" t="s">
        <v>11886</v>
      </c>
      <c r="N59" t="s">
        <v>1338</v>
      </c>
      <c r="O59" t="s">
        <v>1189</v>
      </c>
      <c r="P59" t="s">
        <v>1190</v>
      </c>
      <c r="Q59" t="s">
        <v>27</v>
      </c>
      <c r="R59" t="s">
        <v>24</v>
      </c>
      <c r="S59" t="s">
        <v>23</v>
      </c>
      <c r="T59" t="s">
        <v>11886</v>
      </c>
    </row>
    <row r="60" spans="1:22" x14ac:dyDescent="0.25">
      <c r="A60" t="s">
        <v>46</v>
      </c>
      <c r="B60" t="s">
        <v>56</v>
      </c>
      <c r="C60">
        <v>66.333333333333329</v>
      </c>
      <c r="D60">
        <v>6</v>
      </c>
      <c r="E60" t="s">
        <v>11887</v>
      </c>
      <c r="F60">
        <v>534</v>
      </c>
      <c r="G60">
        <v>64</v>
      </c>
      <c r="H60" t="s">
        <v>47</v>
      </c>
      <c r="I60" t="s">
        <v>9664</v>
      </c>
      <c r="J60" t="s">
        <v>11888</v>
      </c>
      <c r="K60" t="s">
        <v>1299</v>
      </c>
      <c r="L60" t="s">
        <v>6609</v>
      </c>
      <c r="M60" t="s">
        <v>11889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11890</v>
      </c>
    </row>
    <row r="61" spans="1:22" x14ac:dyDescent="0.25">
      <c r="A61" t="s">
        <v>30</v>
      </c>
      <c r="B61" t="s">
        <v>31</v>
      </c>
      <c r="C61">
        <v>60</v>
      </c>
      <c r="D61">
        <v>3</v>
      </c>
      <c r="E61" t="s">
        <v>11891</v>
      </c>
      <c r="F61">
        <v>111</v>
      </c>
      <c r="G61">
        <v>6</v>
      </c>
      <c r="H61" t="s">
        <v>1162</v>
      </c>
      <c r="I61" t="s">
        <v>7574</v>
      </c>
      <c r="J61" t="s">
        <v>311</v>
      </c>
      <c r="K61" t="s">
        <v>23</v>
      </c>
      <c r="L61" t="s">
        <v>24</v>
      </c>
      <c r="M61" t="s">
        <v>11892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11892</v>
      </c>
    </row>
    <row r="62" spans="1:22" x14ac:dyDescent="0.25">
      <c r="A62" t="s">
        <v>186</v>
      </c>
      <c r="B62" t="s">
        <v>187</v>
      </c>
      <c r="C62">
        <v>65</v>
      </c>
      <c r="D62">
        <v>6</v>
      </c>
      <c r="E62" t="s">
        <v>11893</v>
      </c>
      <c r="F62">
        <v>234</v>
      </c>
      <c r="G62">
        <v>0</v>
      </c>
      <c r="H62" t="s">
        <v>1162</v>
      </c>
      <c r="I62" t="s">
        <v>11503</v>
      </c>
      <c r="J62" t="s">
        <v>306</v>
      </c>
      <c r="K62" t="s">
        <v>23</v>
      </c>
      <c r="L62" t="s">
        <v>24</v>
      </c>
      <c r="M62" t="s">
        <v>11894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11894</v>
      </c>
    </row>
    <row r="63" spans="1:22" x14ac:dyDescent="0.25">
      <c r="A63" t="s">
        <v>46</v>
      </c>
      <c r="B63" t="s">
        <v>8145</v>
      </c>
      <c r="C63">
        <v>61.5</v>
      </c>
      <c r="D63">
        <v>1</v>
      </c>
      <c r="E63" t="s">
        <v>11895</v>
      </c>
      <c r="F63">
        <v>68.5</v>
      </c>
      <c r="G63">
        <v>7</v>
      </c>
      <c r="H63" t="s">
        <v>47</v>
      </c>
      <c r="I63" t="s">
        <v>11896</v>
      </c>
      <c r="J63" t="s">
        <v>11897</v>
      </c>
      <c r="K63" t="s">
        <v>1267</v>
      </c>
      <c r="L63" t="s">
        <v>11898</v>
      </c>
      <c r="M63" t="s">
        <v>11899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11899</v>
      </c>
    </row>
    <row r="64" spans="1:22" x14ac:dyDescent="0.25">
      <c r="A64" t="s">
        <v>46</v>
      </c>
      <c r="B64" t="s">
        <v>56</v>
      </c>
      <c r="C64">
        <v>69.900000000000006</v>
      </c>
      <c r="D64">
        <v>10</v>
      </c>
      <c r="E64" t="s">
        <v>11900</v>
      </c>
      <c r="F64">
        <v>809.7</v>
      </c>
      <c r="G64">
        <v>66</v>
      </c>
      <c r="H64" t="s">
        <v>47</v>
      </c>
      <c r="I64" t="s">
        <v>10049</v>
      </c>
      <c r="J64" t="s">
        <v>10050</v>
      </c>
      <c r="K64" t="s">
        <v>4971</v>
      </c>
      <c r="L64" t="s">
        <v>10051</v>
      </c>
      <c r="M64" t="s">
        <v>11880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11880</v>
      </c>
    </row>
    <row r="65" spans="1:20" x14ac:dyDescent="0.25">
      <c r="A65" t="s">
        <v>3809</v>
      </c>
      <c r="B65" t="s">
        <v>3810</v>
      </c>
      <c r="C65">
        <v>25</v>
      </c>
      <c r="D65">
        <v>12</v>
      </c>
      <c r="E65" t="s">
        <v>11901</v>
      </c>
      <c r="F65">
        <v>306</v>
      </c>
      <c r="G65">
        <v>0</v>
      </c>
      <c r="H65" t="s">
        <v>1162</v>
      </c>
      <c r="I65" t="s">
        <v>11902</v>
      </c>
      <c r="J65" t="s">
        <v>348</v>
      </c>
      <c r="K65" t="s">
        <v>23</v>
      </c>
      <c r="L65" t="s">
        <v>24</v>
      </c>
      <c r="M65" t="s">
        <v>11903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11903</v>
      </c>
    </row>
    <row r="66" spans="1:20" x14ac:dyDescent="0.25">
      <c r="A66" t="s">
        <v>30</v>
      </c>
      <c r="B66" t="s">
        <v>31</v>
      </c>
      <c r="C66">
        <v>60</v>
      </c>
      <c r="D66">
        <v>12</v>
      </c>
      <c r="E66" t="s">
        <v>11904</v>
      </c>
      <c r="F66">
        <v>420</v>
      </c>
      <c r="G66">
        <v>0</v>
      </c>
      <c r="H66" t="s">
        <v>1162</v>
      </c>
      <c r="I66" t="s">
        <v>11902</v>
      </c>
      <c r="J66" t="s">
        <v>348</v>
      </c>
      <c r="K66" t="s">
        <v>23</v>
      </c>
      <c r="L66" t="s">
        <v>24</v>
      </c>
      <c r="M66" t="s">
        <v>11905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11905</v>
      </c>
    </row>
    <row r="67" spans="1:20" x14ac:dyDescent="0.25">
      <c r="A67" t="s">
        <v>3653</v>
      </c>
      <c r="B67" t="s">
        <v>158</v>
      </c>
      <c r="C67">
        <v>75</v>
      </c>
      <c r="D67">
        <v>1</v>
      </c>
      <c r="E67" t="s">
        <v>11906</v>
      </c>
      <c r="F67">
        <v>92</v>
      </c>
      <c r="G67">
        <v>17</v>
      </c>
      <c r="H67" t="s">
        <v>47</v>
      </c>
      <c r="I67" t="s">
        <v>11907</v>
      </c>
      <c r="J67" t="s">
        <v>11908</v>
      </c>
      <c r="K67" t="s">
        <v>2007</v>
      </c>
      <c r="L67" t="s">
        <v>1340</v>
      </c>
      <c r="M67" t="s">
        <v>11909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23</v>
      </c>
      <c r="T67" t="s">
        <v>11910</v>
      </c>
    </row>
    <row r="68" spans="1:20" x14ac:dyDescent="0.25">
      <c r="A68" t="s">
        <v>186</v>
      </c>
      <c r="B68" t="s">
        <v>187</v>
      </c>
      <c r="C68">
        <v>65</v>
      </c>
      <c r="D68">
        <v>4</v>
      </c>
      <c r="E68" t="s">
        <v>11911</v>
      </c>
      <c r="F68">
        <v>156</v>
      </c>
      <c r="G68">
        <v>0</v>
      </c>
      <c r="H68" t="s">
        <v>1162</v>
      </c>
      <c r="I68" t="s">
        <v>7597</v>
      </c>
      <c r="J68" t="s">
        <v>333</v>
      </c>
      <c r="K68" t="s">
        <v>23</v>
      </c>
      <c r="L68" t="s">
        <v>24</v>
      </c>
      <c r="M68" t="s">
        <v>11912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11912</v>
      </c>
    </row>
    <row r="69" spans="1:20" x14ac:dyDescent="0.25">
      <c r="A69" t="s">
        <v>5153</v>
      </c>
      <c r="B69" t="s">
        <v>5154</v>
      </c>
      <c r="C69">
        <v>0</v>
      </c>
      <c r="D69">
        <v>1</v>
      </c>
      <c r="E69" t="s">
        <v>11913</v>
      </c>
      <c r="F69">
        <v>180</v>
      </c>
      <c r="G69">
        <v>0</v>
      </c>
      <c r="H69" t="s">
        <v>1162</v>
      </c>
      <c r="I69" t="s">
        <v>11914</v>
      </c>
      <c r="J69" t="s">
        <v>334</v>
      </c>
      <c r="K69" t="s">
        <v>23</v>
      </c>
      <c r="L69" t="s">
        <v>24</v>
      </c>
      <c r="M69" t="s">
        <v>11915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23</v>
      </c>
      <c r="T69" t="s">
        <v>11915</v>
      </c>
    </row>
    <row r="70" spans="1:20" x14ac:dyDescent="0.25">
      <c r="A70" t="s">
        <v>46</v>
      </c>
      <c r="B70" t="s">
        <v>56</v>
      </c>
      <c r="C70">
        <v>120</v>
      </c>
      <c r="D70">
        <v>1</v>
      </c>
      <c r="E70" t="s">
        <v>11913</v>
      </c>
      <c r="F70">
        <v>180</v>
      </c>
      <c r="G70">
        <v>0</v>
      </c>
      <c r="H70" t="s">
        <v>1162</v>
      </c>
      <c r="I70" t="s">
        <v>11914</v>
      </c>
      <c r="J70" t="s">
        <v>334</v>
      </c>
      <c r="K70" t="s">
        <v>23</v>
      </c>
      <c r="L70" t="s">
        <v>24</v>
      </c>
      <c r="M70" t="s">
        <v>11915</v>
      </c>
      <c r="N70" t="s">
        <v>23</v>
      </c>
      <c r="O70" t="s">
        <v>32</v>
      </c>
      <c r="P70" t="s">
        <v>26</v>
      </c>
      <c r="Q70" t="s">
        <v>33</v>
      </c>
      <c r="R70" t="s">
        <v>24</v>
      </c>
      <c r="S70" t="s">
        <v>23</v>
      </c>
      <c r="T70" t="s">
        <v>11915</v>
      </c>
    </row>
    <row r="71" spans="1:20" x14ac:dyDescent="0.25">
      <c r="A71" t="s">
        <v>139</v>
      </c>
      <c r="B71" t="s">
        <v>6844</v>
      </c>
      <c r="C71">
        <v>120</v>
      </c>
      <c r="D71">
        <v>1</v>
      </c>
      <c r="E71" t="s">
        <v>11913</v>
      </c>
      <c r="F71">
        <v>180</v>
      </c>
      <c r="G71">
        <v>0</v>
      </c>
      <c r="H71" t="s">
        <v>1162</v>
      </c>
      <c r="I71" t="s">
        <v>11914</v>
      </c>
      <c r="J71" t="s">
        <v>334</v>
      </c>
      <c r="K71" t="s">
        <v>23</v>
      </c>
      <c r="L71" t="s">
        <v>24</v>
      </c>
      <c r="M71" t="s">
        <v>11915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11915</v>
      </c>
    </row>
    <row r="72" spans="1:20" x14ac:dyDescent="0.25">
      <c r="A72" t="s">
        <v>30</v>
      </c>
      <c r="B72" t="s">
        <v>31</v>
      </c>
      <c r="C72">
        <v>60</v>
      </c>
      <c r="D72">
        <v>6</v>
      </c>
      <c r="E72" t="s">
        <v>11916</v>
      </c>
      <c r="F72">
        <v>210</v>
      </c>
      <c r="G72">
        <v>0</v>
      </c>
      <c r="H72" t="s">
        <v>1162</v>
      </c>
      <c r="I72" t="s">
        <v>11917</v>
      </c>
      <c r="J72" t="s">
        <v>329</v>
      </c>
      <c r="K72" t="s">
        <v>23</v>
      </c>
      <c r="L72" t="s">
        <v>24</v>
      </c>
      <c r="M72" t="s">
        <v>11918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11918</v>
      </c>
    </row>
    <row r="73" spans="1:20" x14ac:dyDescent="0.25">
      <c r="A73" t="s">
        <v>46</v>
      </c>
      <c r="B73" t="s">
        <v>8145</v>
      </c>
      <c r="C73">
        <v>0</v>
      </c>
      <c r="D73">
        <v>1</v>
      </c>
      <c r="E73" t="s">
        <v>11919</v>
      </c>
      <c r="F73">
        <v>0</v>
      </c>
      <c r="G73">
        <v>0</v>
      </c>
      <c r="H73" t="s">
        <v>47</v>
      </c>
      <c r="I73" t="s">
        <v>11920</v>
      </c>
      <c r="J73" t="s">
        <v>11921</v>
      </c>
      <c r="K73" t="s">
        <v>4446</v>
      </c>
      <c r="L73" t="s">
        <v>11922</v>
      </c>
      <c r="M73" t="s">
        <v>11923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11923</v>
      </c>
    </row>
    <row r="74" spans="1:20" x14ac:dyDescent="0.25">
      <c r="A74" t="s">
        <v>186</v>
      </c>
      <c r="B74" t="s">
        <v>187</v>
      </c>
      <c r="C74">
        <v>65</v>
      </c>
      <c r="D74">
        <v>3</v>
      </c>
      <c r="E74" t="s">
        <v>11924</v>
      </c>
      <c r="F74">
        <v>146</v>
      </c>
      <c r="G74">
        <v>29</v>
      </c>
      <c r="H74" t="s">
        <v>1162</v>
      </c>
      <c r="I74" t="s">
        <v>11925</v>
      </c>
      <c r="J74" t="s">
        <v>335</v>
      </c>
      <c r="K74" t="s">
        <v>23</v>
      </c>
      <c r="L74" t="s">
        <v>24</v>
      </c>
      <c r="M74" t="s">
        <v>11926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11926</v>
      </c>
    </row>
    <row r="75" spans="1:20" x14ac:dyDescent="0.25">
      <c r="A75" t="s">
        <v>42</v>
      </c>
      <c r="B75" t="s">
        <v>43</v>
      </c>
      <c r="C75">
        <v>66.666666666666671</v>
      </c>
      <c r="D75">
        <v>3</v>
      </c>
      <c r="E75" t="s">
        <v>11927</v>
      </c>
      <c r="F75">
        <v>105</v>
      </c>
      <c r="G75">
        <v>0</v>
      </c>
      <c r="H75" t="s">
        <v>22</v>
      </c>
      <c r="I75" t="s">
        <v>11928</v>
      </c>
      <c r="J75" t="s">
        <v>1179</v>
      </c>
      <c r="K75" t="s">
        <v>23</v>
      </c>
      <c r="L75" t="s">
        <v>24</v>
      </c>
      <c r="M75" t="s">
        <v>11929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11929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11930</v>
      </c>
      <c r="F76">
        <v>220</v>
      </c>
      <c r="G76">
        <v>0</v>
      </c>
      <c r="H76" t="s">
        <v>1162</v>
      </c>
      <c r="I76" t="s">
        <v>10515</v>
      </c>
      <c r="J76" t="s">
        <v>1253</v>
      </c>
      <c r="K76" t="s">
        <v>23</v>
      </c>
      <c r="L76" t="s">
        <v>24</v>
      </c>
      <c r="M76" t="s">
        <v>11931</v>
      </c>
      <c r="N76" t="s">
        <v>23</v>
      </c>
      <c r="O76" t="s">
        <v>32</v>
      </c>
      <c r="P76" t="s">
        <v>26</v>
      </c>
      <c r="Q76" t="s">
        <v>33</v>
      </c>
      <c r="R76" t="s">
        <v>24</v>
      </c>
      <c r="S76" t="s">
        <v>23</v>
      </c>
      <c r="T76" t="s">
        <v>11931</v>
      </c>
    </row>
    <row r="77" spans="1:20" x14ac:dyDescent="0.25">
      <c r="A77" t="s">
        <v>30</v>
      </c>
      <c r="B77" t="s">
        <v>31</v>
      </c>
      <c r="C77">
        <v>60</v>
      </c>
      <c r="D77">
        <v>6</v>
      </c>
      <c r="E77" t="s">
        <v>11932</v>
      </c>
      <c r="F77">
        <v>216</v>
      </c>
      <c r="G77">
        <v>6</v>
      </c>
      <c r="H77" t="s">
        <v>1162</v>
      </c>
      <c r="I77" t="s">
        <v>11933</v>
      </c>
      <c r="J77" t="s">
        <v>318</v>
      </c>
      <c r="K77" t="s">
        <v>23</v>
      </c>
      <c r="L77" t="s">
        <v>24</v>
      </c>
      <c r="M77" t="s">
        <v>11934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11934</v>
      </c>
    </row>
    <row r="78" spans="1:20" x14ac:dyDescent="0.25">
      <c r="A78" t="s">
        <v>46</v>
      </c>
      <c r="B78" t="s">
        <v>56</v>
      </c>
      <c r="C78">
        <v>66.333333333333329</v>
      </c>
      <c r="D78">
        <v>3</v>
      </c>
      <c r="E78" t="s">
        <v>11935</v>
      </c>
      <c r="F78">
        <v>220</v>
      </c>
      <c r="G78">
        <v>0</v>
      </c>
      <c r="H78" t="s">
        <v>1162</v>
      </c>
      <c r="I78" t="s">
        <v>11936</v>
      </c>
      <c r="J78" t="s">
        <v>302</v>
      </c>
      <c r="K78" t="s">
        <v>23</v>
      </c>
      <c r="L78" t="s">
        <v>24</v>
      </c>
      <c r="M78" t="s">
        <v>11937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11937</v>
      </c>
    </row>
    <row r="79" spans="1:20" x14ac:dyDescent="0.25">
      <c r="A79" t="s">
        <v>186</v>
      </c>
      <c r="B79" t="s">
        <v>187</v>
      </c>
      <c r="C79">
        <v>65</v>
      </c>
      <c r="D79">
        <v>5</v>
      </c>
      <c r="E79" t="s">
        <v>11938</v>
      </c>
      <c r="F79">
        <v>520</v>
      </c>
      <c r="G79">
        <v>20</v>
      </c>
      <c r="H79" t="s">
        <v>1247</v>
      </c>
      <c r="I79" t="s">
        <v>11939</v>
      </c>
      <c r="J79" t="s">
        <v>11940</v>
      </c>
      <c r="K79" t="s">
        <v>4934</v>
      </c>
      <c r="L79" t="s">
        <v>11941</v>
      </c>
      <c r="M79" t="s">
        <v>11942</v>
      </c>
      <c r="N79" t="s">
        <v>1338</v>
      </c>
      <c r="O79" t="s">
        <v>1222</v>
      </c>
      <c r="P79" t="s">
        <v>4334</v>
      </c>
      <c r="Q79" t="s">
        <v>1191</v>
      </c>
      <c r="R79" t="s">
        <v>24</v>
      </c>
      <c r="S79" t="s">
        <v>23</v>
      </c>
      <c r="T79" t="s">
        <v>11943</v>
      </c>
    </row>
    <row r="80" spans="1:20" x14ac:dyDescent="0.25">
      <c r="A80" t="s">
        <v>139</v>
      </c>
      <c r="B80" t="s">
        <v>112</v>
      </c>
      <c r="C80">
        <v>100</v>
      </c>
      <c r="D80">
        <v>5</v>
      </c>
      <c r="E80" t="s">
        <v>11938</v>
      </c>
      <c r="F80">
        <v>520</v>
      </c>
      <c r="G80">
        <v>20</v>
      </c>
      <c r="H80" t="s">
        <v>1247</v>
      </c>
      <c r="I80" t="s">
        <v>11939</v>
      </c>
      <c r="J80" t="s">
        <v>11940</v>
      </c>
      <c r="K80" t="s">
        <v>4934</v>
      </c>
      <c r="L80" t="s">
        <v>11941</v>
      </c>
      <c r="M80" t="s">
        <v>11942</v>
      </c>
      <c r="N80" t="s">
        <v>1338</v>
      </c>
      <c r="O80" t="s">
        <v>1222</v>
      </c>
      <c r="P80" t="s">
        <v>4334</v>
      </c>
      <c r="Q80" t="s">
        <v>1191</v>
      </c>
      <c r="R80" t="s">
        <v>24</v>
      </c>
      <c r="S80" t="s">
        <v>23</v>
      </c>
      <c r="T80" t="s">
        <v>11943</v>
      </c>
    </row>
    <row r="81" spans="1:20" x14ac:dyDescent="0.25">
      <c r="A81" t="s">
        <v>186</v>
      </c>
      <c r="B81" t="s">
        <v>187</v>
      </c>
      <c r="C81">
        <v>65</v>
      </c>
      <c r="D81">
        <v>1</v>
      </c>
      <c r="E81" t="s">
        <v>11944</v>
      </c>
      <c r="F81">
        <v>68</v>
      </c>
      <c r="G81">
        <v>29</v>
      </c>
      <c r="H81" t="s">
        <v>1162</v>
      </c>
      <c r="I81" t="s">
        <v>11945</v>
      </c>
      <c r="J81" t="s">
        <v>331</v>
      </c>
      <c r="K81" t="s">
        <v>23</v>
      </c>
      <c r="L81" t="s">
        <v>24</v>
      </c>
      <c r="M81" t="s">
        <v>11946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11947</v>
      </c>
      <c r="T81" t="s">
        <v>11946</v>
      </c>
    </row>
    <row r="82" spans="1:20" x14ac:dyDescent="0.25">
      <c r="A82" t="s">
        <v>30</v>
      </c>
      <c r="B82" t="s">
        <v>31</v>
      </c>
      <c r="C82">
        <v>60</v>
      </c>
      <c r="D82">
        <v>9</v>
      </c>
      <c r="E82" t="s">
        <v>11948</v>
      </c>
      <c r="F82">
        <v>315</v>
      </c>
      <c r="G82">
        <v>0</v>
      </c>
      <c r="H82" t="s">
        <v>1162</v>
      </c>
      <c r="I82" t="s">
        <v>1313</v>
      </c>
      <c r="J82" t="s">
        <v>1175</v>
      </c>
      <c r="K82" t="s">
        <v>23</v>
      </c>
      <c r="L82" t="s">
        <v>24</v>
      </c>
      <c r="M82" t="s">
        <v>11497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11949</v>
      </c>
      <c r="T82" t="s">
        <v>11950</v>
      </c>
    </row>
    <row r="83" spans="1:20" x14ac:dyDescent="0.25">
      <c r="A83" t="s">
        <v>46</v>
      </c>
      <c r="B83" t="s">
        <v>56</v>
      </c>
      <c r="C83">
        <v>80</v>
      </c>
      <c r="D83">
        <v>2</v>
      </c>
      <c r="E83" t="s">
        <v>11951</v>
      </c>
      <c r="F83">
        <v>160</v>
      </c>
      <c r="G83">
        <v>0</v>
      </c>
      <c r="H83" t="s">
        <v>47</v>
      </c>
      <c r="I83" t="s">
        <v>11952</v>
      </c>
      <c r="J83" t="s">
        <v>11953</v>
      </c>
      <c r="K83" t="s">
        <v>4764</v>
      </c>
      <c r="L83" t="s">
        <v>1229</v>
      </c>
      <c r="M83" t="s">
        <v>11954</v>
      </c>
      <c r="N83" t="s">
        <v>23</v>
      </c>
      <c r="O83" t="s">
        <v>63</v>
      </c>
      <c r="P83" t="s">
        <v>54</v>
      </c>
      <c r="Q83" t="s">
        <v>55</v>
      </c>
      <c r="R83" t="s">
        <v>24</v>
      </c>
      <c r="S83" t="s">
        <v>11955</v>
      </c>
      <c r="T83" t="s">
        <v>11956</v>
      </c>
    </row>
    <row r="84" spans="1:20" x14ac:dyDescent="0.25">
      <c r="A84" t="s">
        <v>46</v>
      </c>
      <c r="B84" t="s">
        <v>8145</v>
      </c>
      <c r="C84">
        <v>61.5</v>
      </c>
      <c r="D84">
        <v>1</v>
      </c>
      <c r="E84" t="s">
        <v>11957</v>
      </c>
      <c r="F84">
        <v>68.5</v>
      </c>
      <c r="G84">
        <v>7</v>
      </c>
      <c r="H84" t="s">
        <v>47</v>
      </c>
      <c r="I84" t="s">
        <v>11958</v>
      </c>
      <c r="J84" t="s">
        <v>11959</v>
      </c>
      <c r="K84" t="s">
        <v>4149</v>
      </c>
      <c r="L84" t="s">
        <v>11960</v>
      </c>
      <c r="M84" t="s">
        <v>11961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11962</v>
      </c>
      <c r="T84" t="s">
        <v>11961</v>
      </c>
    </row>
    <row r="85" spans="1:20" x14ac:dyDescent="0.25">
      <c r="A85" t="s">
        <v>186</v>
      </c>
      <c r="B85" t="s">
        <v>187</v>
      </c>
      <c r="C85">
        <v>65</v>
      </c>
      <c r="D85">
        <v>4</v>
      </c>
      <c r="E85" t="s">
        <v>11963</v>
      </c>
      <c r="F85">
        <v>156</v>
      </c>
      <c r="G85">
        <v>0</v>
      </c>
      <c r="H85" t="s">
        <v>1162</v>
      </c>
      <c r="I85" t="s">
        <v>11964</v>
      </c>
      <c r="J85" t="s">
        <v>303</v>
      </c>
      <c r="K85" t="s">
        <v>23</v>
      </c>
      <c r="L85" t="s">
        <v>24</v>
      </c>
      <c r="M85" t="s">
        <v>11965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11966</v>
      </c>
      <c r="T85" t="s">
        <v>11965</v>
      </c>
    </row>
    <row r="86" spans="1:20" x14ac:dyDescent="0.25">
      <c r="A86" t="s">
        <v>186</v>
      </c>
      <c r="B86" t="s">
        <v>187</v>
      </c>
      <c r="C86">
        <v>59</v>
      </c>
      <c r="D86">
        <v>1</v>
      </c>
      <c r="E86" t="s">
        <v>11967</v>
      </c>
      <c r="F86">
        <v>240</v>
      </c>
      <c r="G86">
        <v>0</v>
      </c>
      <c r="H86" t="s">
        <v>22</v>
      </c>
      <c r="I86" t="s">
        <v>8381</v>
      </c>
      <c r="J86" t="s">
        <v>303</v>
      </c>
      <c r="K86" t="s">
        <v>23</v>
      </c>
      <c r="L86" t="s">
        <v>24</v>
      </c>
      <c r="M86" t="s">
        <v>11965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11968</v>
      </c>
      <c r="T86" t="s">
        <v>11969</v>
      </c>
    </row>
    <row r="87" spans="1:20" x14ac:dyDescent="0.25">
      <c r="A87" t="s">
        <v>110</v>
      </c>
      <c r="B87" t="s">
        <v>146</v>
      </c>
      <c r="C87">
        <v>91</v>
      </c>
      <c r="D87">
        <v>1</v>
      </c>
      <c r="E87" t="s">
        <v>11967</v>
      </c>
      <c r="F87">
        <v>240</v>
      </c>
      <c r="G87">
        <v>0</v>
      </c>
      <c r="H87" t="s">
        <v>22</v>
      </c>
      <c r="I87" t="s">
        <v>8381</v>
      </c>
      <c r="J87" t="s">
        <v>303</v>
      </c>
      <c r="K87" t="s">
        <v>23</v>
      </c>
      <c r="L87" t="s">
        <v>24</v>
      </c>
      <c r="M87" t="s">
        <v>11965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11968</v>
      </c>
      <c r="T87" t="s">
        <v>11969</v>
      </c>
    </row>
    <row r="88" spans="1:20" x14ac:dyDescent="0.25">
      <c r="A88" t="s">
        <v>11970</v>
      </c>
      <c r="B88" t="s">
        <v>11971</v>
      </c>
      <c r="C88">
        <v>150</v>
      </c>
      <c r="D88">
        <v>1</v>
      </c>
      <c r="E88" t="s">
        <v>11967</v>
      </c>
      <c r="F88">
        <v>240</v>
      </c>
      <c r="G88">
        <v>0</v>
      </c>
      <c r="H88" t="s">
        <v>22</v>
      </c>
      <c r="I88" t="s">
        <v>8381</v>
      </c>
      <c r="J88" t="s">
        <v>303</v>
      </c>
      <c r="K88" t="s">
        <v>23</v>
      </c>
      <c r="L88" t="s">
        <v>24</v>
      </c>
      <c r="M88" t="s">
        <v>11965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11968</v>
      </c>
      <c r="T88" t="s">
        <v>11969</v>
      </c>
    </row>
    <row r="89" spans="1:20" x14ac:dyDescent="0.25">
      <c r="A89" t="s">
        <v>280</v>
      </c>
      <c r="B89" t="s">
        <v>286</v>
      </c>
      <c r="C89">
        <v>139</v>
      </c>
      <c r="D89">
        <v>1</v>
      </c>
      <c r="E89" t="s">
        <v>11972</v>
      </c>
      <c r="F89">
        <v>199</v>
      </c>
      <c r="G89">
        <v>20</v>
      </c>
      <c r="H89" t="s">
        <v>47</v>
      </c>
      <c r="I89" t="s">
        <v>8882</v>
      </c>
      <c r="J89" t="s">
        <v>8883</v>
      </c>
      <c r="K89" t="s">
        <v>8884</v>
      </c>
      <c r="L89" t="s">
        <v>8885</v>
      </c>
      <c r="M89" t="s">
        <v>11973</v>
      </c>
      <c r="N89" t="s">
        <v>7879</v>
      </c>
      <c r="O89" t="s">
        <v>1222</v>
      </c>
      <c r="P89" t="s">
        <v>1190</v>
      </c>
      <c r="Q89" t="s">
        <v>1191</v>
      </c>
      <c r="R89" t="s">
        <v>24</v>
      </c>
      <c r="S89" t="s">
        <v>23</v>
      </c>
      <c r="T89" t="s">
        <v>11974</v>
      </c>
    </row>
    <row r="90" spans="1:20" x14ac:dyDescent="0.25">
      <c r="A90" t="s">
        <v>279</v>
      </c>
      <c r="B90" t="s">
        <v>285</v>
      </c>
      <c r="C90">
        <v>139</v>
      </c>
      <c r="D90">
        <v>1</v>
      </c>
      <c r="E90" t="s">
        <v>11972</v>
      </c>
      <c r="F90">
        <v>199</v>
      </c>
      <c r="G90">
        <v>20</v>
      </c>
      <c r="H90" t="s">
        <v>47</v>
      </c>
      <c r="I90" t="s">
        <v>8882</v>
      </c>
      <c r="J90" t="s">
        <v>8883</v>
      </c>
      <c r="K90" t="s">
        <v>8884</v>
      </c>
      <c r="L90" t="s">
        <v>8885</v>
      </c>
      <c r="M90" t="s">
        <v>11973</v>
      </c>
      <c r="N90" t="s">
        <v>7879</v>
      </c>
      <c r="O90" t="s">
        <v>1222</v>
      </c>
      <c r="P90" t="s">
        <v>1190</v>
      </c>
      <c r="Q90" t="s">
        <v>1191</v>
      </c>
      <c r="R90" t="s">
        <v>24</v>
      </c>
      <c r="S90" t="s">
        <v>23</v>
      </c>
      <c r="T90" t="s">
        <v>11974</v>
      </c>
    </row>
    <row r="91" spans="1:20" x14ac:dyDescent="0.25">
      <c r="A91" t="s">
        <v>186</v>
      </c>
      <c r="B91" t="s">
        <v>187</v>
      </c>
      <c r="C91">
        <v>65</v>
      </c>
      <c r="D91">
        <v>5</v>
      </c>
      <c r="E91" t="s">
        <v>11975</v>
      </c>
      <c r="F91">
        <v>224</v>
      </c>
      <c r="G91">
        <v>29</v>
      </c>
      <c r="H91" t="s">
        <v>1162</v>
      </c>
      <c r="I91" t="s">
        <v>7832</v>
      </c>
      <c r="J91" t="s">
        <v>323</v>
      </c>
      <c r="K91" t="s">
        <v>23</v>
      </c>
      <c r="L91" t="s">
        <v>24</v>
      </c>
      <c r="M91" t="s">
        <v>11974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11976</v>
      </c>
      <c r="T91" t="s">
        <v>11974</v>
      </c>
    </row>
    <row r="92" spans="1:20" x14ac:dyDescent="0.25">
      <c r="A92" t="s">
        <v>139</v>
      </c>
      <c r="B92" t="s">
        <v>4236</v>
      </c>
      <c r="C92">
        <v>76</v>
      </c>
      <c r="D92">
        <v>3</v>
      </c>
      <c r="E92" t="s">
        <v>11977</v>
      </c>
      <c r="F92">
        <v>254</v>
      </c>
      <c r="G92">
        <v>26</v>
      </c>
      <c r="H92" t="s">
        <v>684</v>
      </c>
      <c r="I92" t="s">
        <v>11978</v>
      </c>
      <c r="J92" t="s">
        <v>11979</v>
      </c>
      <c r="K92" t="s">
        <v>1267</v>
      </c>
      <c r="L92" t="s">
        <v>11980</v>
      </c>
      <c r="M92" t="s">
        <v>11981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11982</v>
      </c>
      <c r="T92" t="s">
        <v>11981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11983</v>
      </c>
      <c r="F93">
        <v>231</v>
      </c>
      <c r="G93">
        <v>0</v>
      </c>
      <c r="H93" t="s">
        <v>47</v>
      </c>
      <c r="I93" t="s">
        <v>5035</v>
      </c>
      <c r="J93" t="s">
        <v>5036</v>
      </c>
      <c r="K93" t="s">
        <v>1267</v>
      </c>
      <c r="L93" t="s">
        <v>3956</v>
      </c>
      <c r="M93" t="s">
        <v>11984</v>
      </c>
      <c r="N93" t="s">
        <v>23</v>
      </c>
      <c r="O93" t="s">
        <v>63</v>
      </c>
      <c r="P93" t="s">
        <v>54</v>
      </c>
      <c r="Q93" t="s">
        <v>55</v>
      </c>
      <c r="R93" t="s">
        <v>24</v>
      </c>
      <c r="S93" t="s">
        <v>11985</v>
      </c>
      <c r="T93" t="s">
        <v>11981</v>
      </c>
    </row>
    <row r="94" spans="1:20" x14ac:dyDescent="0.25">
      <c r="A94" t="s">
        <v>186</v>
      </c>
      <c r="B94" t="s">
        <v>187</v>
      </c>
      <c r="C94">
        <v>65</v>
      </c>
      <c r="D94">
        <v>4</v>
      </c>
      <c r="E94" t="s">
        <v>11986</v>
      </c>
      <c r="F94">
        <v>156</v>
      </c>
      <c r="G94">
        <v>0</v>
      </c>
      <c r="H94" t="s">
        <v>1162</v>
      </c>
      <c r="I94" t="s">
        <v>11964</v>
      </c>
      <c r="J94" t="s">
        <v>303</v>
      </c>
      <c r="K94" t="s">
        <v>23</v>
      </c>
      <c r="L94" t="s">
        <v>24</v>
      </c>
      <c r="M94" t="s">
        <v>11981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11987</v>
      </c>
      <c r="T94" t="s">
        <v>11981</v>
      </c>
    </row>
    <row r="95" spans="1:20" x14ac:dyDescent="0.25">
      <c r="A95" t="s">
        <v>186</v>
      </c>
      <c r="B95" t="s">
        <v>187</v>
      </c>
      <c r="C95">
        <v>65</v>
      </c>
      <c r="D95">
        <v>6</v>
      </c>
      <c r="E95" t="s">
        <v>11988</v>
      </c>
      <c r="F95">
        <v>239</v>
      </c>
      <c r="G95">
        <v>5</v>
      </c>
      <c r="H95" t="s">
        <v>1162</v>
      </c>
      <c r="I95" t="s">
        <v>11989</v>
      </c>
      <c r="J95" t="s">
        <v>303</v>
      </c>
      <c r="K95" t="s">
        <v>23</v>
      </c>
      <c r="L95" t="s">
        <v>24</v>
      </c>
      <c r="M95" t="s">
        <v>11990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11991</v>
      </c>
      <c r="T95" t="s">
        <v>11990</v>
      </c>
    </row>
    <row r="96" spans="1:20" x14ac:dyDescent="0.25">
      <c r="A96" t="s">
        <v>186</v>
      </c>
      <c r="B96" t="s">
        <v>187</v>
      </c>
      <c r="C96">
        <v>65</v>
      </c>
      <c r="D96">
        <v>1</v>
      </c>
      <c r="E96" t="s">
        <v>11992</v>
      </c>
      <c r="F96">
        <v>130</v>
      </c>
      <c r="G96">
        <v>30</v>
      </c>
      <c r="H96" t="s">
        <v>47</v>
      </c>
      <c r="I96" t="s">
        <v>11993</v>
      </c>
      <c r="J96" t="s">
        <v>11994</v>
      </c>
      <c r="K96" t="s">
        <v>2652</v>
      </c>
      <c r="L96" t="s">
        <v>11995</v>
      </c>
      <c r="M96" t="s">
        <v>11973</v>
      </c>
      <c r="N96" t="s">
        <v>7879</v>
      </c>
      <c r="O96" t="s">
        <v>1189</v>
      </c>
      <c r="P96" t="s">
        <v>1190</v>
      </c>
      <c r="Q96" t="s">
        <v>1191</v>
      </c>
      <c r="R96" t="s">
        <v>24</v>
      </c>
      <c r="S96" t="s">
        <v>23</v>
      </c>
      <c r="T96" t="s">
        <v>11973</v>
      </c>
    </row>
    <row r="97" spans="1:20" x14ac:dyDescent="0.25">
      <c r="A97" t="s">
        <v>46</v>
      </c>
      <c r="B97" t="s">
        <v>56</v>
      </c>
      <c r="C97">
        <v>100</v>
      </c>
      <c r="D97">
        <v>1</v>
      </c>
      <c r="E97" t="s">
        <v>11992</v>
      </c>
      <c r="F97">
        <v>130</v>
      </c>
      <c r="G97">
        <v>30</v>
      </c>
      <c r="H97" t="s">
        <v>47</v>
      </c>
      <c r="I97" t="s">
        <v>11993</v>
      </c>
      <c r="J97" t="s">
        <v>11994</v>
      </c>
      <c r="K97" t="s">
        <v>2652</v>
      </c>
      <c r="L97" t="s">
        <v>11995</v>
      </c>
      <c r="M97" t="s">
        <v>11973</v>
      </c>
      <c r="N97" t="s">
        <v>7879</v>
      </c>
      <c r="O97" t="s">
        <v>1189</v>
      </c>
      <c r="P97" t="s">
        <v>1190</v>
      </c>
      <c r="Q97" t="s">
        <v>1191</v>
      </c>
      <c r="R97" t="s">
        <v>24</v>
      </c>
      <c r="S97" t="s">
        <v>23</v>
      </c>
      <c r="T97" t="s">
        <v>11973</v>
      </c>
    </row>
    <row r="98" spans="1:20" x14ac:dyDescent="0.25">
      <c r="A98" t="s">
        <v>46</v>
      </c>
      <c r="B98" t="s">
        <v>56</v>
      </c>
      <c r="C98">
        <v>100</v>
      </c>
      <c r="D98">
        <v>1</v>
      </c>
      <c r="E98" t="s">
        <v>11996</v>
      </c>
      <c r="F98">
        <v>150</v>
      </c>
      <c r="G98">
        <v>30</v>
      </c>
      <c r="H98" t="s">
        <v>47</v>
      </c>
      <c r="I98" t="s">
        <v>11997</v>
      </c>
      <c r="J98" t="s">
        <v>11998</v>
      </c>
      <c r="K98" t="s">
        <v>2961</v>
      </c>
      <c r="L98" t="s">
        <v>11999</v>
      </c>
      <c r="M98" t="s">
        <v>12000</v>
      </c>
      <c r="N98" t="s">
        <v>7879</v>
      </c>
      <c r="O98" t="s">
        <v>1189</v>
      </c>
      <c r="P98" t="s">
        <v>1190</v>
      </c>
      <c r="Q98" t="s">
        <v>1191</v>
      </c>
      <c r="R98" t="s">
        <v>12001</v>
      </c>
      <c r="S98" t="s">
        <v>23</v>
      </c>
      <c r="T98" t="s">
        <v>12002</v>
      </c>
    </row>
    <row r="99" spans="1:20" x14ac:dyDescent="0.25">
      <c r="A99" t="s">
        <v>3691</v>
      </c>
      <c r="B99" t="s">
        <v>3692</v>
      </c>
      <c r="C99">
        <v>100</v>
      </c>
      <c r="D99">
        <v>1</v>
      </c>
      <c r="E99" t="s">
        <v>11996</v>
      </c>
      <c r="F99">
        <v>150</v>
      </c>
      <c r="G99">
        <v>30</v>
      </c>
      <c r="H99" t="s">
        <v>47</v>
      </c>
      <c r="I99" t="s">
        <v>11997</v>
      </c>
      <c r="J99" t="s">
        <v>11998</v>
      </c>
      <c r="K99" t="s">
        <v>2961</v>
      </c>
      <c r="L99" t="s">
        <v>11999</v>
      </c>
      <c r="M99" t="s">
        <v>12000</v>
      </c>
      <c r="N99" t="s">
        <v>7879</v>
      </c>
      <c r="O99" t="s">
        <v>1189</v>
      </c>
      <c r="P99" t="s">
        <v>1190</v>
      </c>
      <c r="Q99" t="s">
        <v>1191</v>
      </c>
      <c r="R99" t="s">
        <v>12001</v>
      </c>
      <c r="S99" t="s">
        <v>23</v>
      </c>
      <c r="T99" t="s">
        <v>12002</v>
      </c>
    </row>
    <row r="100" spans="1:20" x14ac:dyDescent="0.25">
      <c r="A100" t="s">
        <v>186</v>
      </c>
      <c r="B100" t="s">
        <v>187</v>
      </c>
      <c r="C100">
        <v>65</v>
      </c>
      <c r="D100">
        <v>3</v>
      </c>
      <c r="E100" t="s">
        <v>12003</v>
      </c>
      <c r="F100">
        <v>330</v>
      </c>
      <c r="G100">
        <v>30</v>
      </c>
      <c r="H100" t="s">
        <v>47</v>
      </c>
      <c r="I100" t="s">
        <v>12004</v>
      </c>
      <c r="J100" t="s">
        <v>12005</v>
      </c>
      <c r="K100" t="s">
        <v>1186</v>
      </c>
      <c r="L100" t="s">
        <v>12006</v>
      </c>
      <c r="M100" t="s">
        <v>12007</v>
      </c>
      <c r="N100" t="s">
        <v>7879</v>
      </c>
      <c r="O100" t="s">
        <v>1189</v>
      </c>
      <c r="P100" t="s">
        <v>1190</v>
      </c>
      <c r="Q100" t="s">
        <v>1191</v>
      </c>
      <c r="R100" t="s">
        <v>24</v>
      </c>
      <c r="S100" t="s">
        <v>23</v>
      </c>
      <c r="T100" t="s">
        <v>12008</v>
      </c>
    </row>
    <row r="101" spans="1:20" x14ac:dyDescent="0.25">
      <c r="A101" t="s">
        <v>46</v>
      </c>
      <c r="B101" t="s">
        <v>56</v>
      </c>
      <c r="C101">
        <v>100</v>
      </c>
      <c r="D101">
        <v>3</v>
      </c>
      <c r="E101" t="s">
        <v>12003</v>
      </c>
      <c r="F101">
        <v>330</v>
      </c>
      <c r="G101">
        <v>30</v>
      </c>
      <c r="H101" t="s">
        <v>47</v>
      </c>
      <c r="I101" t="s">
        <v>12004</v>
      </c>
      <c r="J101" t="s">
        <v>12005</v>
      </c>
      <c r="K101" t="s">
        <v>1186</v>
      </c>
      <c r="L101" t="s">
        <v>12006</v>
      </c>
      <c r="M101" t="s">
        <v>12007</v>
      </c>
      <c r="N101" t="s">
        <v>7879</v>
      </c>
      <c r="O101" t="s">
        <v>1189</v>
      </c>
      <c r="P101" t="s">
        <v>1190</v>
      </c>
      <c r="Q101" t="s">
        <v>1191</v>
      </c>
      <c r="R101" t="s">
        <v>24</v>
      </c>
      <c r="S101" t="s">
        <v>23</v>
      </c>
      <c r="T101" t="s">
        <v>12008</v>
      </c>
    </row>
    <row r="102" spans="1:20" x14ac:dyDescent="0.25">
      <c r="A102" t="s">
        <v>186</v>
      </c>
      <c r="B102" t="s">
        <v>187</v>
      </c>
      <c r="C102">
        <v>65</v>
      </c>
      <c r="D102">
        <v>3</v>
      </c>
      <c r="E102" t="s">
        <v>12009</v>
      </c>
      <c r="F102">
        <v>117</v>
      </c>
      <c r="G102">
        <v>0</v>
      </c>
      <c r="H102" t="s">
        <v>1162</v>
      </c>
      <c r="I102" t="s">
        <v>12010</v>
      </c>
      <c r="J102" t="s">
        <v>342</v>
      </c>
      <c r="K102" t="s">
        <v>23</v>
      </c>
      <c r="L102" t="s">
        <v>24</v>
      </c>
      <c r="M102" t="s">
        <v>12011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12012</v>
      </c>
      <c r="T102" t="s">
        <v>12011</v>
      </c>
    </row>
    <row r="103" spans="1:20" x14ac:dyDescent="0.25">
      <c r="A103" t="s">
        <v>36</v>
      </c>
      <c r="B103" t="s">
        <v>37</v>
      </c>
      <c r="C103">
        <v>65</v>
      </c>
      <c r="D103">
        <v>2</v>
      </c>
      <c r="E103" t="s">
        <v>12013</v>
      </c>
      <c r="F103">
        <v>189</v>
      </c>
      <c r="G103">
        <v>30</v>
      </c>
      <c r="H103" t="s">
        <v>47</v>
      </c>
      <c r="I103" t="s">
        <v>12014</v>
      </c>
      <c r="J103" t="s">
        <v>12015</v>
      </c>
      <c r="K103" t="s">
        <v>12016</v>
      </c>
      <c r="L103" t="s">
        <v>12017</v>
      </c>
      <c r="M103" t="s">
        <v>12011</v>
      </c>
      <c r="N103" t="s">
        <v>7879</v>
      </c>
      <c r="O103" t="s">
        <v>1189</v>
      </c>
      <c r="P103" t="s">
        <v>1190</v>
      </c>
      <c r="Q103" t="s">
        <v>1191</v>
      </c>
      <c r="R103" t="s">
        <v>24</v>
      </c>
      <c r="S103" t="s">
        <v>23</v>
      </c>
      <c r="T103" t="s">
        <v>12011</v>
      </c>
    </row>
    <row r="104" spans="1:20" x14ac:dyDescent="0.25">
      <c r="A104" t="s">
        <v>38</v>
      </c>
      <c r="B104" t="s">
        <v>39</v>
      </c>
      <c r="C104">
        <v>65</v>
      </c>
      <c r="D104">
        <v>2</v>
      </c>
      <c r="E104" t="s">
        <v>12013</v>
      </c>
      <c r="F104">
        <v>189</v>
      </c>
      <c r="G104">
        <v>30</v>
      </c>
      <c r="H104" t="s">
        <v>47</v>
      </c>
      <c r="I104" t="s">
        <v>12014</v>
      </c>
      <c r="J104" t="s">
        <v>12015</v>
      </c>
      <c r="K104" t="s">
        <v>12016</v>
      </c>
      <c r="L104" t="s">
        <v>12017</v>
      </c>
      <c r="M104" t="s">
        <v>12011</v>
      </c>
      <c r="N104" t="s">
        <v>7879</v>
      </c>
      <c r="O104" t="s">
        <v>1189</v>
      </c>
      <c r="P104" t="s">
        <v>1190</v>
      </c>
      <c r="Q104" t="s">
        <v>1191</v>
      </c>
      <c r="R104" t="s">
        <v>24</v>
      </c>
      <c r="S104" t="s">
        <v>23</v>
      </c>
      <c r="T104" t="s">
        <v>12018</v>
      </c>
    </row>
    <row r="105" spans="1:20" x14ac:dyDescent="0.25">
      <c r="A105" t="s">
        <v>51</v>
      </c>
      <c r="B105" t="s">
        <v>52</v>
      </c>
      <c r="C105">
        <v>59</v>
      </c>
      <c r="D105">
        <v>4</v>
      </c>
      <c r="E105" t="s">
        <v>12019</v>
      </c>
      <c r="F105">
        <v>256</v>
      </c>
      <c r="G105">
        <v>29</v>
      </c>
      <c r="H105" t="s">
        <v>47</v>
      </c>
      <c r="I105" t="s">
        <v>5885</v>
      </c>
      <c r="J105" t="s">
        <v>12020</v>
      </c>
      <c r="K105" t="s">
        <v>1258</v>
      </c>
      <c r="L105" t="s">
        <v>1329</v>
      </c>
      <c r="M105" t="s">
        <v>12021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12022</v>
      </c>
      <c r="T105" t="s">
        <v>12021</v>
      </c>
    </row>
    <row r="106" spans="1:20" x14ac:dyDescent="0.25">
      <c r="A106" t="s">
        <v>280</v>
      </c>
      <c r="B106" t="s">
        <v>286</v>
      </c>
      <c r="C106">
        <v>139</v>
      </c>
      <c r="D106">
        <v>1</v>
      </c>
      <c r="E106" t="s">
        <v>12023</v>
      </c>
      <c r="F106">
        <v>199</v>
      </c>
      <c r="G106">
        <v>20</v>
      </c>
      <c r="H106" t="s">
        <v>47</v>
      </c>
      <c r="I106" t="s">
        <v>12024</v>
      </c>
      <c r="J106" t="s">
        <v>12025</v>
      </c>
      <c r="K106" t="s">
        <v>12026</v>
      </c>
      <c r="L106" t="s">
        <v>12027</v>
      </c>
      <c r="M106" t="s">
        <v>12028</v>
      </c>
      <c r="N106" t="s">
        <v>7879</v>
      </c>
      <c r="O106" t="s">
        <v>1222</v>
      </c>
      <c r="P106" t="s">
        <v>1190</v>
      </c>
      <c r="Q106" t="s">
        <v>1191</v>
      </c>
      <c r="R106" t="s">
        <v>24</v>
      </c>
      <c r="S106" t="s">
        <v>23</v>
      </c>
      <c r="T106" t="s">
        <v>12029</v>
      </c>
    </row>
    <row r="107" spans="1:20" x14ac:dyDescent="0.25">
      <c r="A107" t="s">
        <v>279</v>
      </c>
      <c r="B107" t="s">
        <v>285</v>
      </c>
      <c r="C107">
        <v>139</v>
      </c>
      <c r="D107">
        <v>1</v>
      </c>
      <c r="E107" t="s">
        <v>12023</v>
      </c>
      <c r="F107">
        <v>199</v>
      </c>
      <c r="G107">
        <v>20</v>
      </c>
      <c r="H107" t="s">
        <v>47</v>
      </c>
      <c r="I107" t="s">
        <v>12024</v>
      </c>
      <c r="J107" t="s">
        <v>12025</v>
      </c>
      <c r="K107" t="s">
        <v>12026</v>
      </c>
      <c r="L107" t="s">
        <v>12027</v>
      </c>
      <c r="M107" t="s">
        <v>12028</v>
      </c>
      <c r="N107" t="s">
        <v>7879</v>
      </c>
      <c r="O107" t="s">
        <v>1222</v>
      </c>
      <c r="P107" t="s">
        <v>1190</v>
      </c>
      <c r="Q107" t="s">
        <v>1191</v>
      </c>
      <c r="R107" t="s">
        <v>24</v>
      </c>
      <c r="S107" t="s">
        <v>23</v>
      </c>
      <c r="T107" t="s">
        <v>12029</v>
      </c>
    </row>
    <row r="108" spans="1:20" x14ac:dyDescent="0.25">
      <c r="A108" t="s">
        <v>110</v>
      </c>
      <c r="B108" t="s">
        <v>1205</v>
      </c>
      <c r="C108">
        <v>66.333333333333329</v>
      </c>
      <c r="D108">
        <v>3</v>
      </c>
      <c r="E108" t="s">
        <v>12030</v>
      </c>
      <c r="F108">
        <v>245</v>
      </c>
      <c r="G108">
        <v>0</v>
      </c>
      <c r="H108" t="s">
        <v>1162</v>
      </c>
      <c r="I108" t="s">
        <v>10750</v>
      </c>
      <c r="J108" t="s">
        <v>335</v>
      </c>
      <c r="K108" t="s">
        <v>23</v>
      </c>
      <c r="L108" t="s">
        <v>24</v>
      </c>
      <c r="M108" t="s">
        <v>12031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12032</v>
      </c>
      <c r="T108" t="s">
        <v>12033</v>
      </c>
    </row>
    <row r="109" spans="1:20" x14ac:dyDescent="0.25">
      <c r="A109" t="s">
        <v>150</v>
      </c>
      <c r="B109" t="s">
        <v>151</v>
      </c>
      <c r="C109">
        <v>65</v>
      </c>
      <c r="D109">
        <v>1</v>
      </c>
      <c r="E109" t="s">
        <v>12034</v>
      </c>
      <c r="F109">
        <v>179</v>
      </c>
      <c r="G109">
        <v>20</v>
      </c>
      <c r="H109" t="s">
        <v>47</v>
      </c>
      <c r="I109" t="s">
        <v>12035</v>
      </c>
      <c r="J109" t="s">
        <v>12036</v>
      </c>
      <c r="K109" t="s">
        <v>1301</v>
      </c>
      <c r="L109" t="s">
        <v>12037</v>
      </c>
      <c r="M109" t="s">
        <v>12038</v>
      </c>
      <c r="N109" t="s">
        <v>7879</v>
      </c>
      <c r="O109" t="s">
        <v>1222</v>
      </c>
      <c r="P109" t="s">
        <v>1190</v>
      </c>
      <c r="Q109" t="s">
        <v>1191</v>
      </c>
      <c r="R109" t="s">
        <v>24</v>
      </c>
      <c r="S109" t="s">
        <v>23</v>
      </c>
      <c r="T109" t="s">
        <v>12031</v>
      </c>
    </row>
    <row r="110" spans="1:20" x14ac:dyDescent="0.25">
      <c r="A110" t="s">
        <v>152</v>
      </c>
      <c r="B110" t="s">
        <v>153</v>
      </c>
      <c r="C110">
        <v>65</v>
      </c>
      <c r="D110">
        <v>1</v>
      </c>
      <c r="E110" t="s">
        <v>12034</v>
      </c>
      <c r="F110">
        <v>179</v>
      </c>
      <c r="G110">
        <v>20</v>
      </c>
      <c r="H110" t="s">
        <v>47</v>
      </c>
      <c r="I110" t="s">
        <v>12035</v>
      </c>
      <c r="J110" t="s">
        <v>12036</v>
      </c>
      <c r="K110" t="s">
        <v>1301</v>
      </c>
      <c r="L110" t="s">
        <v>12037</v>
      </c>
      <c r="M110" t="s">
        <v>12038</v>
      </c>
      <c r="N110" t="s">
        <v>7879</v>
      </c>
      <c r="O110" t="s">
        <v>1222</v>
      </c>
      <c r="P110" t="s">
        <v>1190</v>
      </c>
      <c r="Q110" t="s">
        <v>1191</v>
      </c>
      <c r="R110" t="s">
        <v>24</v>
      </c>
      <c r="S110" t="s">
        <v>23</v>
      </c>
      <c r="T110" t="s">
        <v>12031</v>
      </c>
    </row>
    <row r="111" spans="1:20" x14ac:dyDescent="0.25">
      <c r="A111" t="s">
        <v>36</v>
      </c>
      <c r="B111" t="s">
        <v>37</v>
      </c>
      <c r="C111">
        <v>65</v>
      </c>
      <c r="D111">
        <v>1</v>
      </c>
      <c r="E111" t="s">
        <v>12034</v>
      </c>
      <c r="F111">
        <v>179</v>
      </c>
      <c r="G111">
        <v>20</v>
      </c>
      <c r="H111" t="s">
        <v>47</v>
      </c>
      <c r="I111" t="s">
        <v>12035</v>
      </c>
      <c r="J111" t="s">
        <v>12036</v>
      </c>
      <c r="K111" t="s">
        <v>1301</v>
      </c>
      <c r="L111" t="s">
        <v>12037</v>
      </c>
      <c r="M111" t="s">
        <v>12038</v>
      </c>
      <c r="N111" t="s">
        <v>7879</v>
      </c>
      <c r="O111" t="s">
        <v>1222</v>
      </c>
      <c r="P111" t="s">
        <v>1190</v>
      </c>
      <c r="Q111" t="s">
        <v>1191</v>
      </c>
      <c r="R111" t="s">
        <v>24</v>
      </c>
      <c r="S111" t="s">
        <v>23</v>
      </c>
      <c r="T111" t="s">
        <v>12039</v>
      </c>
    </row>
    <row r="112" spans="1:20" x14ac:dyDescent="0.25">
      <c r="A112" t="s">
        <v>38</v>
      </c>
      <c r="B112" t="s">
        <v>39</v>
      </c>
      <c r="C112">
        <v>65</v>
      </c>
      <c r="D112">
        <v>1</v>
      </c>
      <c r="E112" t="s">
        <v>12034</v>
      </c>
      <c r="F112">
        <v>179</v>
      </c>
      <c r="G112">
        <v>20</v>
      </c>
      <c r="H112" t="s">
        <v>47</v>
      </c>
      <c r="I112" t="s">
        <v>12035</v>
      </c>
      <c r="J112" t="s">
        <v>12036</v>
      </c>
      <c r="K112" t="s">
        <v>1301</v>
      </c>
      <c r="L112" t="s">
        <v>12037</v>
      </c>
      <c r="M112" t="s">
        <v>12038</v>
      </c>
      <c r="N112" t="s">
        <v>7879</v>
      </c>
      <c r="O112" t="s">
        <v>1222</v>
      </c>
      <c r="P112" t="s">
        <v>1190</v>
      </c>
      <c r="Q112" t="s">
        <v>1191</v>
      </c>
      <c r="R112" t="s">
        <v>24</v>
      </c>
      <c r="S112" t="s">
        <v>23</v>
      </c>
      <c r="T112" t="s">
        <v>12039</v>
      </c>
    </row>
    <row r="113" spans="1:20" x14ac:dyDescent="0.25">
      <c r="A113" t="s">
        <v>30</v>
      </c>
      <c r="B113" t="s">
        <v>31</v>
      </c>
      <c r="C113">
        <v>43</v>
      </c>
      <c r="D113">
        <v>1</v>
      </c>
      <c r="E113" t="s">
        <v>12040</v>
      </c>
      <c r="F113">
        <v>43</v>
      </c>
      <c r="G113">
        <v>0</v>
      </c>
      <c r="H113" t="s">
        <v>47</v>
      </c>
      <c r="I113" t="s">
        <v>12041</v>
      </c>
      <c r="J113" t="s">
        <v>12042</v>
      </c>
      <c r="K113" t="s">
        <v>12043</v>
      </c>
      <c r="L113" t="s">
        <v>1297</v>
      </c>
      <c r="M113" t="s">
        <v>12044</v>
      </c>
      <c r="N113" t="s">
        <v>23</v>
      </c>
      <c r="O113" t="s">
        <v>53</v>
      </c>
      <c r="P113" t="s">
        <v>54</v>
      </c>
      <c r="Q113" t="s">
        <v>55</v>
      </c>
      <c r="R113" t="s">
        <v>24</v>
      </c>
      <c r="S113" t="s">
        <v>12045</v>
      </c>
      <c r="T113" t="s">
        <v>12039</v>
      </c>
    </row>
    <row r="114" spans="1:20" x14ac:dyDescent="0.25">
      <c r="A114" t="s">
        <v>46</v>
      </c>
      <c r="B114" t="s">
        <v>8145</v>
      </c>
      <c r="C114">
        <v>61.5</v>
      </c>
      <c r="D114">
        <v>1</v>
      </c>
      <c r="E114" t="s">
        <v>12046</v>
      </c>
      <c r="F114">
        <v>68.5</v>
      </c>
      <c r="G114">
        <v>7</v>
      </c>
      <c r="H114" t="s">
        <v>47</v>
      </c>
      <c r="I114" t="s">
        <v>12047</v>
      </c>
      <c r="J114" t="s">
        <v>12048</v>
      </c>
      <c r="K114" t="s">
        <v>1224</v>
      </c>
      <c r="L114" t="s">
        <v>12049</v>
      </c>
      <c r="M114" t="s">
        <v>12039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12050</v>
      </c>
      <c r="T114" t="s">
        <v>12039</v>
      </c>
    </row>
    <row r="115" spans="1:20" x14ac:dyDescent="0.25">
      <c r="A115" t="s">
        <v>280</v>
      </c>
      <c r="B115" t="s">
        <v>286</v>
      </c>
      <c r="C115">
        <v>139</v>
      </c>
      <c r="D115">
        <v>1</v>
      </c>
      <c r="E115" t="s">
        <v>12051</v>
      </c>
      <c r="F115">
        <v>199</v>
      </c>
      <c r="G115">
        <v>20</v>
      </c>
      <c r="H115" t="s">
        <v>47</v>
      </c>
      <c r="I115" t="s">
        <v>12052</v>
      </c>
      <c r="J115" t="s">
        <v>12053</v>
      </c>
      <c r="K115" t="s">
        <v>1267</v>
      </c>
      <c r="L115" t="s">
        <v>12054</v>
      </c>
      <c r="M115" t="s">
        <v>12055</v>
      </c>
      <c r="N115" t="s">
        <v>7879</v>
      </c>
      <c r="O115" t="s">
        <v>1222</v>
      </c>
      <c r="P115" t="s">
        <v>1190</v>
      </c>
      <c r="Q115" t="s">
        <v>1191</v>
      </c>
      <c r="R115" t="s">
        <v>24</v>
      </c>
      <c r="S115" t="s">
        <v>23</v>
      </c>
      <c r="T115" t="s">
        <v>12056</v>
      </c>
    </row>
    <row r="116" spans="1:20" x14ac:dyDescent="0.25">
      <c r="A116" t="s">
        <v>279</v>
      </c>
      <c r="B116" t="s">
        <v>285</v>
      </c>
      <c r="C116">
        <v>139</v>
      </c>
      <c r="D116">
        <v>1</v>
      </c>
      <c r="E116" t="s">
        <v>12051</v>
      </c>
      <c r="F116">
        <v>199</v>
      </c>
      <c r="G116">
        <v>20</v>
      </c>
      <c r="H116" t="s">
        <v>47</v>
      </c>
      <c r="I116" t="s">
        <v>12052</v>
      </c>
      <c r="J116" t="s">
        <v>12053</v>
      </c>
      <c r="K116" t="s">
        <v>1267</v>
      </c>
      <c r="L116" t="s">
        <v>12054</v>
      </c>
      <c r="M116" t="s">
        <v>12055</v>
      </c>
      <c r="N116" t="s">
        <v>7879</v>
      </c>
      <c r="O116" t="s">
        <v>1222</v>
      </c>
      <c r="P116" t="s">
        <v>1190</v>
      </c>
      <c r="Q116" t="s">
        <v>1191</v>
      </c>
      <c r="R116" t="s">
        <v>24</v>
      </c>
      <c r="S116" t="s">
        <v>23</v>
      </c>
      <c r="T116" t="s">
        <v>12056</v>
      </c>
    </row>
    <row r="117" spans="1:20" x14ac:dyDescent="0.25">
      <c r="A117" t="s">
        <v>139</v>
      </c>
      <c r="B117" t="s">
        <v>112</v>
      </c>
      <c r="C117">
        <v>83.333333333333329</v>
      </c>
      <c r="D117">
        <v>3</v>
      </c>
      <c r="E117" t="s">
        <v>12057</v>
      </c>
      <c r="F117">
        <v>220</v>
      </c>
      <c r="G117">
        <v>0</v>
      </c>
      <c r="H117" t="s">
        <v>1162</v>
      </c>
      <c r="I117" t="s">
        <v>10750</v>
      </c>
      <c r="J117" t="s">
        <v>335</v>
      </c>
      <c r="K117" t="s">
        <v>23</v>
      </c>
      <c r="L117" t="s">
        <v>24</v>
      </c>
      <c r="M117" t="s">
        <v>12058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12059</v>
      </c>
      <c r="T117" t="s">
        <v>12056</v>
      </c>
    </row>
    <row r="118" spans="1:20" x14ac:dyDescent="0.25">
      <c r="A118" t="s">
        <v>280</v>
      </c>
      <c r="B118" t="s">
        <v>286</v>
      </c>
      <c r="C118">
        <v>139</v>
      </c>
      <c r="D118">
        <v>2</v>
      </c>
      <c r="E118" t="s">
        <v>12060</v>
      </c>
      <c r="F118">
        <v>199</v>
      </c>
      <c r="G118">
        <v>20</v>
      </c>
      <c r="H118" t="s">
        <v>47</v>
      </c>
      <c r="I118" t="s">
        <v>4229</v>
      </c>
      <c r="J118" t="s">
        <v>4230</v>
      </c>
      <c r="K118" t="s">
        <v>1215</v>
      </c>
      <c r="L118" t="s">
        <v>4231</v>
      </c>
      <c r="M118" t="s">
        <v>12061</v>
      </c>
      <c r="N118" t="s">
        <v>7879</v>
      </c>
      <c r="O118" t="s">
        <v>1222</v>
      </c>
      <c r="P118" t="s">
        <v>1190</v>
      </c>
      <c r="Q118" t="s">
        <v>1191</v>
      </c>
      <c r="R118" t="s">
        <v>24</v>
      </c>
      <c r="S118" t="s">
        <v>23</v>
      </c>
      <c r="T118" t="s">
        <v>12062</v>
      </c>
    </row>
    <row r="119" spans="1:20" x14ac:dyDescent="0.25">
      <c r="A119" t="s">
        <v>186</v>
      </c>
      <c r="B119" t="s">
        <v>187</v>
      </c>
      <c r="C119">
        <v>65</v>
      </c>
      <c r="D119">
        <v>4</v>
      </c>
      <c r="E119" t="s">
        <v>12063</v>
      </c>
      <c r="F119">
        <v>156</v>
      </c>
      <c r="G119">
        <v>0</v>
      </c>
      <c r="H119" t="s">
        <v>1162</v>
      </c>
      <c r="I119" t="s">
        <v>12064</v>
      </c>
      <c r="J119" t="s">
        <v>323</v>
      </c>
      <c r="K119" t="s">
        <v>23</v>
      </c>
      <c r="L119" t="s">
        <v>24</v>
      </c>
      <c r="M119" t="s">
        <v>12065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12066</v>
      </c>
      <c r="T119" t="s">
        <v>12065</v>
      </c>
    </row>
    <row r="120" spans="1:20" x14ac:dyDescent="0.25">
      <c r="A120" t="s">
        <v>46</v>
      </c>
      <c r="B120" t="s">
        <v>56</v>
      </c>
      <c r="C120">
        <v>100</v>
      </c>
      <c r="D120">
        <v>2</v>
      </c>
      <c r="E120" t="s">
        <v>12067</v>
      </c>
      <c r="F120">
        <v>220</v>
      </c>
      <c r="G120">
        <v>20</v>
      </c>
      <c r="H120" t="s">
        <v>47</v>
      </c>
      <c r="I120" t="s">
        <v>12068</v>
      </c>
      <c r="J120" t="s">
        <v>12069</v>
      </c>
      <c r="K120" t="s">
        <v>1646</v>
      </c>
      <c r="L120" t="s">
        <v>12070</v>
      </c>
      <c r="M120" t="s">
        <v>12071</v>
      </c>
      <c r="N120" t="s">
        <v>7879</v>
      </c>
      <c r="O120" t="s">
        <v>1222</v>
      </c>
      <c r="P120" t="s">
        <v>1190</v>
      </c>
      <c r="Q120" t="s">
        <v>1191</v>
      </c>
      <c r="R120" t="s">
        <v>24</v>
      </c>
      <c r="S120" t="s">
        <v>23</v>
      </c>
      <c r="T120" t="s">
        <v>11874</v>
      </c>
    </row>
    <row r="121" spans="1:20" x14ac:dyDescent="0.25">
      <c r="A121" t="s">
        <v>186</v>
      </c>
      <c r="B121" t="s">
        <v>187</v>
      </c>
      <c r="C121">
        <v>65</v>
      </c>
      <c r="D121">
        <v>2</v>
      </c>
      <c r="E121" t="s">
        <v>12067</v>
      </c>
      <c r="F121">
        <v>220</v>
      </c>
      <c r="G121">
        <v>20</v>
      </c>
      <c r="H121" t="s">
        <v>47</v>
      </c>
      <c r="I121" t="s">
        <v>12068</v>
      </c>
      <c r="J121" t="s">
        <v>12069</v>
      </c>
      <c r="K121" t="s">
        <v>1646</v>
      </c>
      <c r="L121" t="s">
        <v>12070</v>
      </c>
      <c r="M121" t="s">
        <v>12071</v>
      </c>
      <c r="N121" t="s">
        <v>7879</v>
      </c>
      <c r="O121" t="s">
        <v>1222</v>
      </c>
      <c r="P121" t="s">
        <v>1190</v>
      </c>
      <c r="Q121" t="s">
        <v>1191</v>
      </c>
      <c r="R121" t="s">
        <v>24</v>
      </c>
      <c r="S121" t="s">
        <v>23</v>
      </c>
      <c r="T121" t="s">
        <v>11874</v>
      </c>
    </row>
    <row r="122" spans="1:20" x14ac:dyDescent="0.25">
      <c r="A122" t="s">
        <v>186</v>
      </c>
      <c r="B122" t="s">
        <v>187</v>
      </c>
      <c r="C122">
        <v>65</v>
      </c>
      <c r="D122">
        <v>4</v>
      </c>
      <c r="E122" t="s">
        <v>12072</v>
      </c>
      <c r="F122">
        <v>160</v>
      </c>
      <c r="G122">
        <v>0</v>
      </c>
      <c r="H122" t="s">
        <v>1162</v>
      </c>
      <c r="I122" t="s">
        <v>1183</v>
      </c>
      <c r="J122" t="s">
        <v>1257</v>
      </c>
      <c r="K122" t="s">
        <v>23</v>
      </c>
      <c r="L122" t="s">
        <v>24</v>
      </c>
      <c r="M122" t="s">
        <v>12073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12074</v>
      </c>
      <c r="T122" t="s">
        <v>12073</v>
      </c>
    </row>
    <row r="123" spans="1:20" x14ac:dyDescent="0.25">
      <c r="A123" t="s">
        <v>42</v>
      </c>
      <c r="B123" t="s">
        <v>43</v>
      </c>
      <c r="C123">
        <v>66.666666666666671</v>
      </c>
      <c r="D123">
        <v>3</v>
      </c>
      <c r="E123" t="s">
        <v>12075</v>
      </c>
      <c r="F123">
        <v>165</v>
      </c>
      <c r="G123">
        <v>35</v>
      </c>
      <c r="H123" t="s">
        <v>47</v>
      </c>
      <c r="I123" t="s">
        <v>12076</v>
      </c>
      <c r="J123" t="s">
        <v>12077</v>
      </c>
      <c r="K123" t="s">
        <v>4981</v>
      </c>
      <c r="L123" t="s">
        <v>1243</v>
      </c>
      <c r="M123" t="s">
        <v>12078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12079</v>
      </c>
      <c r="T123" t="s">
        <v>12078</v>
      </c>
    </row>
    <row r="124" spans="1:20" x14ac:dyDescent="0.25">
      <c r="A124" t="s">
        <v>186</v>
      </c>
      <c r="B124" t="s">
        <v>187</v>
      </c>
      <c r="C124">
        <v>65</v>
      </c>
      <c r="D124">
        <v>2</v>
      </c>
      <c r="E124" t="s">
        <v>12080</v>
      </c>
      <c r="F124">
        <v>220</v>
      </c>
      <c r="G124">
        <v>20</v>
      </c>
      <c r="H124" t="s">
        <v>47</v>
      </c>
      <c r="I124" t="s">
        <v>12081</v>
      </c>
      <c r="J124" t="s">
        <v>12082</v>
      </c>
      <c r="K124" t="s">
        <v>12083</v>
      </c>
      <c r="L124" t="s">
        <v>12084</v>
      </c>
      <c r="M124" t="s">
        <v>12085</v>
      </c>
      <c r="N124" t="s">
        <v>7879</v>
      </c>
      <c r="O124" t="s">
        <v>1222</v>
      </c>
      <c r="P124" t="s">
        <v>1190</v>
      </c>
      <c r="Q124" t="s">
        <v>1191</v>
      </c>
      <c r="R124" t="s">
        <v>24</v>
      </c>
      <c r="S124" t="s">
        <v>23</v>
      </c>
      <c r="T124" t="s">
        <v>12086</v>
      </c>
    </row>
    <row r="125" spans="1:20" x14ac:dyDescent="0.25">
      <c r="A125" t="s">
        <v>46</v>
      </c>
      <c r="B125" t="s">
        <v>56</v>
      </c>
      <c r="C125">
        <v>100</v>
      </c>
      <c r="D125">
        <v>2</v>
      </c>
      <c r="E125" t="s">
        <v>12080</v>
      </c>
      <c r="F125">
        <v>220</v>
      </c>
      <c r="G125">
        <v>20</v>
      </c>
      <c r="H125" t="s">
        <v>47</v>
      </c>
      <c r="I125" t="s">
        <v>12081</v>
      </c>
      <c r="J125" t="s">
        <v>12082</v>
      </c>
      <c r="K125" t="s">
        <v>12083</v>
      </c>
      <c r="L125" t="s">
        <v>12084</v>
      </c>
      <c r="M125" t="s">
        <v>12085</v>
      </c>
      <c r="N125" t="s">
        <v>7879</v>
      </c>
      <c r="O125" t="s">
        <v>1222</v>
      </c>
      <c r="P125" t="s">
        <v>1190</v>
      </c>
      <c r="Q125" t="s">
        <v>1191</v>
      </c>
      <c r="R125" t="s">
        <v>24</v>
      </c>
      <c r="S125" t="s">
        <v>23</v>
      </c>
      <c r="T125" t="s">
        <v>12087</v>
      </c>
    </row>
    <row r="126" spans="1:20" x14ac:dyDescent="0.25">
      <c r="A126" t="s">
        <v>186</v>
      </c>
      <c r="B126" t="s">
        <v>187</v>
      </c>
      <c r="C126">
        <v>65</v>
      </c>
      <c r="D126">
        <v>4</v>
      </c>
      <c r="E126" t="s">
        <v>12088</v>
      </c>
      <c r="F126">
        <v>152</v>
      </c>
      <c r="G126">
        <v>0</v>
      </c>
      <c r="H126" t="s">
        <v>1162</v>
      </c>
      <c r="I126" t="s">
        <v>12089</v>
      </c>
      <c r="J126" t="s">
        <v>61</v>
      </c>
      <c r="K126" t="s">
        <v>23</v>
      </c>
      <c r="L126" t="s">
        <v>24</v>
      </c>
      <c r="M126" t="s">
        <v>12087</v>
      </c>
      <c r="N126" t="s">
        <v>23</v>
      </c>
      <c r="O126" t="s">
        <v>32</v>
      </c>
      <c r="P126" t="s">
        <v>26</v>
      </c>
      <c r="Q126" t="s">
        <v>33</v>
      </c>
      <c r="R126" t="s">
        <v>12090</v>
      </c>
      <c r="S126" t="s">
        <v>12091</v>
      </c>
      <c r="T126" t="s">
        <v>12092</v>
      </c>
    </row>
    <row r="127" spans="1:20" x14ac:dyDescent="0.25">
      <c r="A127" t="s">
        <v>115</v>
      </c>
      <c r="B127" t="s">
        <v>116</v>
      </c>
      <c r="C127">
        <v>35</v>
      </c>
      <c r="D127">
        <v>8</v>
      </c>
      <c r="E127" t="s">
        <v>12093</v>
      </c>
      <c r="F127">
        <v>365</v>
      </c>
      <c r="G127">
        <v>38</v>
      </c>
      <c r="H127" t="s">
        <v>47</v>
      </c>
      <c r="I127" t="s">
        <v>3942</v>
      </c>
      <c r="J127" t="s">
        <v>4477</v>
      </c>
      <c r="K127" t="s">
        <v>4478</v>
      </c>
      <c r="L127" t="s">
        <v>1261</v>
      </c>
      <c r="M127" t="s">
        <v>12018</v>
      </c>
      <c r="N127" t="s">
        <v>23</v>
      </c>
      <c r="O127" t="s">
        <v>53</v>
      </c>
      <c r="P127" t="s">
        <v>54</v>
      </c>
      <c r="Q127" t="s">
        <v>55</v>
      </c>
      <c r="R127" t="s">
        <v>24</v>
      </c>
      <c r="S127" t="s">
        <v>12094</v>
      </c>
      <c r="T127" t="s">
        <v>12095</v>
      </c>
    </row>
    <row r="128" spans="1:20" x14ac:dyDescent="0.25">
      <c r="A128" t="s">
        <v>186</v>
      </c>
      <c r="B128" t="s">
        <v>187</v>
      </c>
      <c r="C128">
        <v>65</v>
      </c>
      <c r="D128">
        <v>1</v>
      </c>
      <c r="E128" t="s">
        <v>12096</v>
      </c>
      <c r="F128">
        <v>309</v>
      </c>
      <c r="G128">
        <v>30</v>
      </c>
      <c r="H128" t="s">
        <v>47</v>
      </c>
      <c r="I128" t="s">
        <v>12097</v>
      </c>
      <c r="J128" t="s">
        <v>12098</v>
      </c>
      <c r="K128" t="s">
        <v>10069</v>
      </c>
      <c r="L128" t="s">
        <v>12099</v>
      </c>
      <c r="M128" t="s">
        <v>12100</v>
      </c>
      <c r="N128" t="s">
        <v>7879</v>
      </c>
      <c r="O128" t="s">
        <v>1189</v>
      </c>
      <c r="P128" t="s">
        <v>1190</v>
      </c>
      <c r="Q128" t="s">
        <v>1191</v>
      </c>
      <c r="R128" t="s">
        <v>24</v>
      </c>
      <c r="S128" t="s">
        <v>23</v>
      </c>
      <c r="T128" t="s">
        <v>12100</v>
      </c>
    </row>
    <row r="129" spans="1:20" x14ac:dyDescent="0.25">
      <c r="A129" t="s">
        <v>139</v>
      </c>
      <c r="B129" t="s">
        <v>112</v>
      </c>
      <c r="C129">
        <v>100</v>
      </c>
      <c r="D129">
        <v>1</v>
      </c>
      <c r="E129" t="s">
        <v>12096</v>
      </c>
      <c r="F129">
        <v>309</v>
      </c>
      <c r="G129">
        <v>30</v>
      </c>
      <c r="H129" t="s">
        <v>47</v>
      </c>
      <c r="I129" t="s">
        <v>12097</v>
      </c>
      <c r="J129" t="s">
        <v>12098</v>
      </c>
      <c r="K129" t="s">
        <v>10069</v>
      </c>
      <c r="L129" t="s">
        <v>12099</v>
      </c>
      <c r="M129" t="s">
        <v>12100</v>
      </c>
      <c r="N129" t="s">
        <v>7879</v>
      </c>
      <c r="O129" t="s">
        <v>1189</v>
      </c>
      <c r="P129" t="s">
        <v>1190</v>
      </c>
      <c r="Q129" t="s">
        <v>1191</v>
      </c>
      <c r="R129" t="s">
        <v>24</v>
      </c>
      <c r="S129" t="s">
        <v>23</v>
      </c>
      <c r="T129" t="s">
        <v>12100</v>
      </c>
    </row>
    <row r="130" spans="1:20" x14ac:dyDescent="0.25">
      <c r="A130" t="s">
        <v>279</v>
      </c>
      <c r="B130" t="s">
        <v>285</v>
      </c>
      <c r="C130">
        <v>139</v>
      </c>
      <c r="D130">
        <v>2</v>
      </c>
      <c r="E130" t="s">
        <v>12096</v>
      </c>
      <c r="F130">
        <v>309</v>
      </c>
      <c r="G130">
        <v>30</v>
      </c>
      <c r="H130" t="s">
        <v>47</v>
      </c>
      <c r="I130" t="s">
        <v>12097</v>
      </c>
      <c r="J130" t="s">
        <v>12098</v>
      </c>
      <c r="K130" t="s">
        <v>10069</v>
      </c>
      <c r="L130" t="s">
        <v>12099</v>
      </c>
      <c r="M130" t="s">
        <v>12100</v>
      </c>
      <c r="N130" t="s">
        <v>7879</v>
      </c>
      <c r="O130" t="s">
        <v>1189</v>
      </c>
      <c r="P130" t="s">
        <v>1190</v>
      </c>
      <c r="Q130" t="s">
        <v>1191</v>
      </c>
      <c r="R130" t="s">
        <v>24</v>
      </c>
      <c r="S130" t="s">
        <v>23</v>
      </c>
      <c r="T130" t="s">
        <v>12100</v>
      </c>
    </row>
    <row r="131" spans="1:20" x14ac:dyDescent="0.25">
      <c r="A131" t="s">
        <v>3691</v>
      </c>
      <c r="B131" t="s">
        <v>3692</v>
      </c>
      <c r="C131">
        <v>100</v>
      </c>
      <c r="D131">
        <v>1</v>
      </c>
      <c r="E131" t="s">
        <v>12101</v>
      </c>
      <c r="F131">
        <v>150</v>
      </c>
      <c r="G131">
        <v>30</v>
      </c>
      <c r="H131" t="s">
        <v>47</v>
      </c>
      <c r="I131" t="s">
        <v>12102</v>
      </c>
      <c r="J131" t="s">
        <v>12103</v>
      </c>
      <c r="K131" t="s">
        <v>1264</v>
      </c>
      <c r="L131" t="s">
        <v>12104</v>
      </c>
      <c r="M131" t="s">
        <v>12105</v>
      </c>
      <c r="N131" t="s">
        <v>7879</v>
      </c>
      <c r="O131" t="s">
        <v>1189</v>
      </c>
      <c r="P131" t="s">
        <v>1190</v>
      </c>
      <c r="Q131" t="s">
        <v>1191</v>
      </c>
      <c r="R131" t="s">
        <v>12106</v>
      </c>
      <c r="S131" t="s">
        <v>23</v>
      </c>
      <c r="T131" t="s">
        <v>12107</v>
      </c>
    </row>
    <row r="132" spans="1:20" x14ac:dyDescent="0.25">
      <c r="A132" t="s">
        <v>46</v>
      </c>
      <c r="B132" t="s">
        <v>56</v>
      </c>
      <c r="C132">
        <v>100</v>
      </c>
      <c r="D132">
        <v>1</v>
      </c>
      <c r="E132" t="s">
        <v>12101</v>
      </c>
      <c r="F132">
        <v>150</v>
      </c>
      <c r="G132">
        <v>30</v>
      </c>
      <c r="H132" t="s">
        <v>47</v>
      </c>
      <c r="I132" t="s">
        <v>12102</v>
      </c>
      <c r="J132" t="s">
        <v>12103</v>
      </c>
      <c r="K132" t="s">
        <v>1264</v>
      </c>
      <c r="L132" t="s">
        <v>12104</v>
      </c>
      <c r="M132" t="s">
        <v>12105</v>
      </c>
      <c r="N132" t="s">
        <v>7879</v>
      </c>
      <c r="O132" t="s">
        <v>1189</v>
      </c>
      <c r="P132" t="s">
        <v>1190</v>
      </c>
      <c r="Q132" t="s">
        <v>1191</v>
      </c>
      <c r="R132" t="s">
        <v>12106</v>
      </c>
      <c r="S132" t="s">
        <v>23</v>
      </c>
      <c r="T132" t="s">
        <v>12107</v>
      </c>
    </row>
    <row r="133" spans="1:20" x14ac:dyDescent="0.25">
      <c r="A133" t="s">
        <v>186</v>
      </c>
      <c r="B133" t="s">
        <v>187</v>
      </c>
      <c r="C133">
        <v>65</v>
      </c>
      <c r="D133">
        <v>2</v>
      </c>
      <c r="E133" t="s">
        <v>12108</v>
      </c>
      <c r="F133">
        <v>230</v>
      </c>
      <c r="G133">
        <v>30</v>
      </c>
      <c r="H133" t="s">
        <v>47</v>
      </c>
      <c r="I133" t="s">
        <v>12109</v>
      </c>
      <c r="J133" t="s">
        <v>12110</v>
      </c>
      <c r="K133" t="s">
        <v>4273</v>
      </c>
      <c r="L133" t="s">
        <v>12111</v>
      </c>
      <c r="M133" t="s">
        <v>12112</v>
      </c>
      <c r="N133" t="s">
        <v>7879</v>
      </c>
      <c r="O133" t="s">
        <v>1189</v>
      </c>
      <c r="P133" t="s">
        <v>1190</v>
      </c>
      <c r="Q133" t="s">
        <v>1191</v>
      </c>
      <c r="R133" t="s">
        <v>24</v>
      </c>
      <c r="S133" t="s">
        <v>23</v>
      </c>
      <c r="T133" t="s">
        <v>12112</v>
      </c>
    </row>
    <row r="134" spans="1:20" x14ac:dyDescent="0.25">
      <c r="A134" t="s">
        <v>110</v>
      </c>
      <c r="B134" t="s">
        <v>146</v>
      </c>
      <c r="C134">
        <v>100</v>
      </c>
      <c r="D134">
        <v>1</v>
      </c>
      <c r="E134" t="s">
        <v>12108</v>
      </c>
      <c r="F134">
        <v>230</v>
      </c>
      <c r="G134">
        <v>30</v>
      </c>
      <c r="H134" t="s">
        <v>47</v>
      </c>
      <c r="I134" t="s">
        <v>12109</v>
      </c>
      <c r="J134" t="s">
        <v>12110</v>
      </c>
      <c r="K134" t="s">
        <v>4273</v>
      </c>
      <c r="L134" t="s">
        <v>12111</v>
      </c>
      <c r="M134" t="s">
        <v>12112</v>
      </c>
      <c r="N134" t="s">
        <v>7879</v>
      </c>
      <c r="O134" t="s">
        <v>1189</v>
      </c>
      <c r="P134" t="s">
        <v>1190</v>
      </c>
      <c r="Q134" t="s">
        <v>1191</v>
      </c>
      <c r="R134" t="s">
        <v>24</v>
      </c>
      <c r="S134" t="s">
        <v>23</v>
      </c>
      <c r="T134" t="s">
        <v>12112</v>
      </c>
    </row>
    <row r="135" spans="1:20" x14ac:dyDescent="0.25">
      <c r="A135" t="s">
        <v>46</v>
      </c>
      <c r="B135" t="s">
        <v>56</v>
      </c>
      <c r="C135">
        <v>100</v>
      </c>
      <c r="D135">
        <v>1</v>
      </c>
      <c r="E135" t="s">
        <v>12108</v>
      </c>
      <c r="F135">
        <v>230</v>
      </c>
      <c r="G135">
        <v>30</v>
      </c>
      <c r="H135" t="s">
        <v>47</v>
      </c>
      <c r="I135" t="s">
        <v>12109</v>
      </c>
      <c r="J135" t="s">
        <v>12110</v>
      </c>
      <c r="K135" t="s">
        <v>4273</v>
      </c>
      <c r="L135" t="s">
        <v>12111</v>
      </c>
      <c r="M135" t="s">
        <v>12112</v>
      </c>
      <c r="N135" t="s">
        <v>7879</v>
      </c>
      <c r="O135" t="s">
        <v>1189</v>
      </c>
      <c r="P135" t="s">
        <v>1190</v>
      </c>
      <c r="Q135" t="s">
        <v>1191</v>
      </c>
      <c r="R135" t="s">
        <v>24</v>
      </c>
      <c r="S135" t="s">
        <v>23</v>
      </c>
      <c r="T135" t="s">
        <v>12112</v>
      </c>
    </row>
    <row r="136" spans="1:20" x14ac:dyDescent="0.25">
      <c r="A136" t="s">
        <v>186</v>
      </c>
      <c r="B136" t="s">
        <v>187</v>
      </c>
      <c r="C136">
        <v>65</v>
      </c>
      <c r="D136">
        <v>2</v>
      </c>
      <c r="E136" t="s">
        <v>12113</v>
      </c>
      <c r="F136">
        <v>220</v>
      </c>
      <c r="G136">
        <v>20</v>
      </c>
      <c r="H136" t="s">
        <v>47</v>
      </c>
      <c r="I136" t="s">
        <v>12114</v>
      </c>
      <c r="J136" t="s">
        <v>12115</v>
      </c>
      <c r="K136" t="s">
        <v>2023</v>
      </c>
      <c r="L136" t="s">
        <v>12116</v>
      </c>
      <c r="M136" t="s">
        <v>12117</v>
      </c>
      <c r="N136" t="s">
        <v>7879</v>
      </c>
      <c r="O136" t="s">
        <v>1222</v>
      </c>
      <c r="P136" t="s">
        <v>1190</v>
      </c>
      <c r="Q136" t="s">
        <v>1191</v>
      </c>
      <c r="R136" t="s">
        <v>24</v>
      </c>
      <c r="S136" t="s">
        <v>23</v>
      </c>
      <c r="T136" t="s">
        <v>12118</v>
      </c>
    </row>
    <row r="137" spans="1:20" x14ac:dyDescent="0.25">
      <c r="A137" t="s">
        <v>46</v>
      </c>
      <c r="B137" t="s">
        <v>56</v>
      </c>
      <c r="C137">
        <v>100</v>
      </c>
      <c r="D137">
        <v>2</v>
      </c>
      <c r="E137" t="s">
        <v>12113</v>
      </c>
      <c r="F137">
        <v>220</v>
      </c>
      <c r="G137">
        <v>20</v>
      </c>
      <c r="H137" t="s">
        <v>47</v>
      </c>
      <c r="I137" t="s">
        <v>12114</v>
      </c>
      <c r="J137" t="s">
        <v>12115</v>
      </c>
      <c r="K137" t="s">
        <v>2023</v>
      </c>
      <c r="L137" t="s">
        <v>12116</v>
      </c>
      <c r="M137" t="s">
        <v>12117</v>
      </c>
      <c r="N137" t="s">
        <v>7879</v>
      </c>
      <c r="O137" t="s">
        <v>1222</v>
      </c>
      <c r="P137" t="s">
        <v>1190</v>
      </c>
      <c r="Q137" t="s">
        <v>1191</v>
      </c>
      <c r="R137" t="s">
        <v>24</v>
      </c>
      <c r="S137" t="s">
        <v>23</v>
      </c>
      <c r="T137" t="s">
        <v>12118</v>
      </c>
    </row>
    <row r="138" spans="1:20" x14ac:dyDescent="0.25">
      <c r="A138" t="s">
        <v>115</v>
      </c>
      <c r="B138" t="s">
        <v>116</v>
      </c>
      <c r="C138">
        <v>45</v>
      </c>
      <c r="D138">
        <v>1</v>
      </c>
      <c r="E138" t="s">
        <v>12119</v>
      </c>
      <c r="F138">
        <v>45</v>
      </c>
      <c r="G138">
        <v>0</v>
      </c>
      <c r="H138" t="s">
        <v>47</v>
      </c>
      <c r="I138" t="s">
        <v>7245</v>
      </c>
      <c r="J138" t="s">
        <v>7246</v>
      </c>
      <c r="K138" t="s">
        <v>2698</v>
      </c>
      <c r="L138" t="s">
        <v>1181</v>
      </c>
      <c r="M138" t="s">
        <v>11874</v>
      </c>
      <c r="N138" t="s">
        <v>23</v>
      </c>
      <c r="O138" t="s">
        <v>63</v>
      </c>
      <c r="P138" t="s">
        <v>54</v>
      </c>
      <c r="Q138" t="s">
        <v>55</v>
      </c>
      <c r="R138" t="s">
        <v>24</v>
      </c>
      <c r="S138" t="s">
        <v>12120</v>
      </c>
      <c r="T138" t="s">
        <v>12118</v>
      </c>
    </row>
    <row r="139" spans="1:20" x14ac:dyDescent="0.25">
      <c r="A139" t="s">
        <v>280</v>
      </c>
      <c r="B139" t="s">
        <v>286</v>
      </c>
      <c r="C139">
        <v>139</v>
      </c>
      <c r="D139">
        <v>1</v>
      </c>
      <c r="E139" t="s">
        <v>12121</v>
      </c>
      <c r="F139">
        <v>199</v>
      </c>
      <c r="G139">
        <v>20</v>
      </c>
      <c r="H139" t="s">
        <v>47</v>
      </c>
      <c r="I139" t="s">
        <v>9979</v>
      </c>
      <c r="J139" t="s">
        <v>9980</v>
      </c>
      <c r="K139" t="s">
        <v>9981</v>
      </c>
      <c r="L139" t="s">
        <v>9982</v>
      </c>
      <c r="M139" t="s">
        <v>12122</v>
      </c>
      <c r="N139" t="s">
        <v>7879</v>
      </c>
      <c r="O139" t="s">
        <v>1222</v>
      </c>
      <c r="P139" t="s">
        <v>1190</v>
      </c>
      <c r="Q139" t="s">
        <v>1191</v>
      </c>
      <c r="R139" t="s">
        <v>24</v>
      </c>
      <c r="S139" t="s">
        <v>23</v>
      </c>
      <c r="T139" t="s">
        <v>12123</v>
      </c>
    </row>
    <row r="140" spans="1:20" x14ac:dyDescent="0.25">
      <c r="A140" t="s">
        <v>279</v>
      </c>
      <c r="B140" t="s">
        <v>285</v>
      </c>
      <c r="C140">
        <v>139</v>
      </c>
      <c r="D140">
        <v>1</v>
      </c>
      <c r="E140" t="s">
        <v>12121</v>
      </c>
      <c r="F140">
        <v>199</v>
      </c>
      <c r="G140">
        <v>20</v>
      </c>
      <c r="H140" t="s">
        <v>47</v>
      </c>
      <c r="I140" t="s">
        <v>9979</v>
      </c>
      <c r="J140" t="s">
        <v>9980</v>
      </c>
      <c r="K140" t="s">
        <v>9981</v>
      </c>
      <c r="L140" t="s">
        <v>9982</v>
      </c>
      <c r="M140" t="s">
        <v>12122</v>
      </c>
      <c r="N140" t="s">
        <v>7879</v>
      </c>
      <c r="O140" t="s">
        <v>1222</v>
      </c>
      <c r="P140" t="s">
        <v>1190</v>
      </c>
      <c r="Q140" t="s">
        <v>1191</v>
      </c>
      <c r="R140" t="s">
        <v>24</v>
      </c>
      <c r="S140" t="s">
        <v>23</v>
      </c>
      <c r="T140" t="s">
        <v>12123</v>
      </c>
    </row>
    <row r="141" spans="1:20" x14ac:dyDescent="0.25">
      <c r="A141" t="s">
        <v>280</v>
      </c>
      <c r="B141" t="s">
        <v>286</v>
      </c>
      <c r="C141">
        <v>139</v>
      </c>
      <c r="D141">
        <v>2</v>
      </c>
      <c r="E141" t="s">
        <v>12124</v>
      </c>
      <c r="F141">
        <v>209</v>
      </c>
      <c r="G141">
        <v>30</v>
      </c>
      <c r="H141" t="s">
        <v>47</v>
      </c>
      <c r="I141" t="s">
        <v>12125</v>
      </c>
      <c r="J141" t="s">
        <v>12126</v>
      </c>
      <c r="K141" t="s">
        <v>4149</v>
      </c>
      <c r="L141" t="s">
        <v>12127</v>
      </c>
      <c r="M141" t="s">
        <v>12128</v>
      </c>
      <c r="N141" t="s">
        <v>7879</v>
      </c>
      <c r="O141" t="s">
        <v>1189</v>
      </c>
      <c r="P141" t="s">
        <v>1190</v>
      </c>
      <c r="Q141" t="s">
        <v>1191</v>
      </c>
      <c r="R141" t="s">
        <v>24</v>
      </c>
      <c r="S141" t="s">
        <v>23</v>
      </c>
      <c r="T141" t="s">
        <v>12129</v>
      </c>
    </row>
    <row r="142" spans="1:20" x14ac:dyDescent="0.25">
      <c r="A142" t="s">
        <v>280</v>
      </c>
      <c r="B142" t="s">
        <v>286</v>
      </c>
      <c r="C142">
        <v>139</v>
      </c>
      <c r="D142">
        <v>2</v>
      </c>
      <c r="E142" t="s">
        <v>12130</v>
      </c>
      <c r="F142">
        <v>388</v>
      </c>
      <c r="G142">
        <v>30</v>
      </c>
      <c r="H142" t="s">
        <v>47</v>
      </c>
      <c r="I142" t="s">
        <v>12131</v>
      </c>
      <c r="J142" t="s">
        <v>12132</v>
      </c>
      <c r="K142" t="s">
        <v>12133</v>
      </c>
      <c r="L142" t="s">
        <v>12134</v>
      </c>
      <c r="M142" t="s">
        <v>12135</v>
      </c>
      <c r="N142" t="s">
        <v>7879</v>
      </c>
      <c r="O142" t="s">
        <v>1189</v>
      </c>
      <c r="P142" t="s">
        <v>1190</v>
      </c>
      <c r="Q142" t="s">
        <v>1191</v>
      </c>
      <c r="R142" t="s">
        <v>24</v>
      </c>
      <c r="S142" t="s">
        <v>23</v>
      </c>
      <c r="T142" t="s">
        <v>12136</v>
      </c>
    </row>
    <row r="143" spans="1:20" x14ac:dyDescent="0.25">
      <c r="A143" t="s">
        <v>279</v>
      </c>
      <c r="B143" t="s">
        <v>285</v>
      </c>
      <c r="C143">
        <v>139</v>
      </c>
      <c r="D143">
        <v>2</v>
      </c>
      <c r="E143" t="s">
        <v>12130</v>
      </c>
      <c r="F143">
        <v>388</v>
      </c>
      <c r="G143">
        <v>30</v>
      </c>
      <c r="H143" t="s">
        <v>47</v>
      </c>
      <c r="I143" t="s">
        <v>12131</v>
      </c>
      <c r="J143" t="s">
        <v>12132</v>
      </c>
      <c r="K143" t="s">
        <v>12133</v>
      </c>
      <c r="L143" t="s">
        <v>12134</v>
      </c>
      <c r="M143" t="s">
        <v>12135</v>
      </c>
      <c r="N143" t="s">
        <v>7879</v>
      </c>
      <c r="O143" t="s">
        <v>1189</v>
      </c>
      <c r="P143" t="s">
        <v>1190</v>
      </c>
      <c r="Q143" t="s">
        <v>1191</v>
      </c>
      <c r="R143" t="s">
        <v>24</v>
      </c>
      <c r="S143" t="s">
        <v>23</v>
      </c>
      <c r="T143" t="s">
        <v>12136</v>
      </c>
    </row>
    <row r="144" spans="1:20" x14ac:dyDescent="0.25">
      <c r="A144" t="s">
        <v>186</v>
      </c>
      <c r="B144" t="s">
        <v>187</v>
      </c>
      <c r="C144">
        <v>65</v>
      </c>
      <c r="D144">
        <v>2</v>
      </c>
      <c r="E144" t="s">
        <v>12137</v>
      </c>
      <c r="F144">
        <v>84</v>
      </c>
      <c r="G144">
        <v>6</v>
      </c>
      <c r="H144" t="s">
        <v>1162</v>
      </c>
      <c r="I144" t="s">
        <v>12138</v>
      </c>
      <c r="J144" t="s">
        <v>1202</v>
      </c>
      <c r="K144" t="s">
        <v>23</v>
      </c>
      <c r="L144" t="s">
        <v>24</v>
      </c>
      <c r="M144" t="s">
        <v>12139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12140</v>
      </c>
      <c r="T144" t="s">
        <v>12139</v>
      </c>
    </row>
    <row r="145" spans="1:20" x14ac:dyDescent="0.25">
      <c r="A145" t="s">
        <v>5153</v>
      </c>
      <c r="B145" t="s">
        <v>5154</v>
      </c>
      <c r="C145">
        <v>0</v>
      </c>
      <c r="D145">
        <v>1</v>
      </c>
      <c r="E145" t="s">
        <v>12141</v>
      </c>
      <c r="F145">
        <v>106</v>
      </c>
      <c r="G145">
        <v>6</v>
      </c>
      <c r="H145" t="s">
        <v>1162</v>
      </c>
      <c r="I145" t="s">
        <v>12142</v>
      </c>
      <c r="J145" t="s">
        <v>302</v>
      </c>
      <c r="K145" t="s">
        <v>23</v>
      </c>
      <c r="L145" t="s">
        <v>24</v>
      </c>
      <c r="M145" t="s">
        <v>12143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12144</v>
      </c>
      <c r="T145" t="s">
        <v>12143</v>
      </c>
    </row>
    <row r="146" spans="1:20" x14ac:dyDescent="0.25">
      <c r="A146" t="s">
        <v>46</v>
      </c>
      <c r="B146" t="s">
        <v>56</v>
      </c>
      <c r="C146">
        <v>120</v>
      </c>
      <c r="D146">
        <v>1</v>
      </c>
      <c r="E146" t="s">
        <v>12141</v>
      </c>
      <c r="F146">
        <v>106</v>
      </c>
      <c r="G146">
        <v>6</v>
      </c>
      <c r="H146" t="s">
        <v>1162</v>
      </c>
      <c r="I146" t="s">
        <v>12142</v>
      </c>
      <c r="J146" t="s">
        <v>302</v>
      </c>
      <c r="K146" t="s">
        <v>23</v>
      </c>
      <c r="L146" t="s">
        <v>24</v>
      </c>
      <c r="M146" t="s">
        <v>12143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12144</v>
      </c>
      <c r="T146" t="s">
        <v>12143</v>
      </c>
    </row>
    <row r="147" spans="1:20" x14ac:dyDescent="0.25">
      <c r="A147" t="s">
        <v>150</v>
      </c>
      <c r="B147" t="s">
        <v>151</v>
      </c>
      <c r="C147">
        <v>65</v>
      </c>
      <c r="D147">
        <v>7</v>
      </c>
      <c r="E147" t="s">
        <v>12145</v>
      </c>
      <c r="F147">
        <v>4500</v>
      </c>
      <c r="G147">
        <v>100</v>
      </c>
      <c r="H147" t="s">
        <v>47</v>
      </c>
      <c r="I147" t="s">
        <v>12146</v>
      </c>
      <c r="J147" t="s">
        <v>12147</v>
      </c>
      <c r="K147" t="s">
        <v>12148</v>
      </c>
      <c r="L147" t="s">
        <v>12149</v>
      </c>
      <c r="M147" t="s">
        <v>12150</v>
      </c>
      <c r="N147" t="s">
        <v>7879</v>
      </c>
      <c r="O147" t="s">
        <v>1222</v>
      </c>
      <c r="P147" t="s">
        <v>1190</v>
      </c>
      <c r="Q147" t="s">
        <v>1191</v>
      </c>
      <c r="R147" t="s">
        <v>24</v>
      </c>
      <c r="S147" t="s">
        <v>23</v>
      </c>
      <c r="T147" t="s">
        <v>12151</v>
      </c>
    </row>
    <row r="148" spans="1:20" x14ac:dyDescent="0.25">
      <c r="A148" t="s">
        <v>38</v>
      </c>
      <c r="B148" t="s">
        <v>39</v>
      </c>
      <c r="C148">
        <v>65</v>
      </c>
      <c r="D148">
        <v>7</v>
      </c>
      <c r="E148" t="s">
        <v>12145</v>
      </c>
      <c r="F148">
        <v>4500</v>
      </c>
      <c r="G148">
        <v>100</v>
      </c>
      <c r="H148" t="s">
        <v>47</v>
      </c>
      <c r="I148" t="s">
        <v>12146</v>
      </c>
      <c r="J148" t="s">
        <v>12147</v>
      </c>
      <c r="K148" t="s">
        <v>12148</v>
      </c>
      <c r="L148" t="s">
        <v>12149</v>
      </c>
      <c r="M148" t="s">
        <v>12150</v>
      </c>
      <c r="N148" t="s">
        <v>7879</v>
      </c>
      <c r="O148" t="s">
        <v>1222</v>
      </c>
      <c r="P148" t="s">
        <v>1190</v>
      </c>
      <c r="Q148" t="s">
        <v>1191</v>
      </c>
      <c r="R148" t="s">
        <v>24</v>
      </c>
      <c r="S148" t="s">
        <v>23</v>
      </c>
      <c r="T148" t="s">
        <v>12151</v>
      </c>
    </row>
    <row r="149" spans="1:20" x14ac:dyDescent="0.25">
      <c r="A149" t="s">
        <v>36</v>
      </c>
      <c r="B149" t="s">
        <v>37</v>
      </c>
      <c r="C149">
        <v>65</v>
      </c>
      <c r="D149">
        <v>6</v>
      </c>
      <c r="E149" t="s">
        <v>12145</v>
      </c>
      <c r="F149">
        <v>4500</v>
      </c>
      <c r="G149">
        <v>100</v>
      </c>
      <c r="H149" t="s">
        <v>47</v>
      </c>
      <c r="I149" t="s">
        <v>12146</v>
      </c>
      <c r="J149" t="s">
        <v>12147</v>
      </c>
      <c r="K149" t="s">
        <v>12148</v>
      </c>
      <c r="L149" t="s">
        <v>12149</v>
      </c>
      <c r="M149" t="s">
        <v>12150</v>
      </c>
      <c r="N149" t="s">
        <v>7879</v>
      </c>
      <c r="O149" t="s">
        <v>1222</v>
      </c>
      <c r="P149" t="s">
        <v>1190</v>
      </c>
      <c r="Q149" t="s">
        <v>1191</v>
      </c>
      <c r="R149" t="s">
        <v>24</v>
      </c>
      <c r="S149" t="s">
        <v>23</v>
      </c>
      <c r="T149" t="s">
        <v>12151</v>
      </c>
    </row>
    <row r="150" spans="1:20" x14ac:dyDescent="0.25">
      <c r="A150" t="s">
        <v>44</v>
      </c>
      <c r="B150" t="s">
        <v>45</v>
      </c>
      <c r="C150">
        <v>60</v>
      </c>
      <c r="D150">
        <v>30</v>
      </c>
      <c r="E150" t="s">
        <v>12145</v>
      </c>
      <c r="F150">
        <v>4500</v>
      </c>
      <c r="G150">
        <v>100</v>
      </c>
      <c r="H150" t="s">
        <v>47</v>
      </c>
      <c r="I150" t="s">
        <v>12146</v>
      </c>
      <c r="J150" t="s">
        <v>12147</v>
      </c>
      <c r="K150" t="s">
        <v>12148</v>
      </c>
      <c r="L150" t="s">
        <v>12149</v>
      </c>
      <c r="M150" t="s">
        <v>12150</v>
      </c>
      <c r="N150" t="s">
        <v>7879</v>
      </c>
      <c r="O150" t="s">
        <v>1222</v>
      </c>
      <c r="P150" t="s">
        <v>1190</v>
      </c>
      <c r="Q150" t="s">
        <v>1191</v>
      </c>
      <c r="R150" t="s">
        <v>24</v>
      </c>
      <c r="S150" t="s">
        <v>23</v>
      </c>
      <c r="T150" t="s">
        <v>12151</v>
      </c>
    </row>
    <row r="151" spans="1:20" x14ac:dyDescent="0.25">
      <c r="A151" t="s">
        <v>46</v>
      </c>
      <c r="B151" t="s">
        <v>56</v>
      </c>
      <c r="C151">
        <v>100</v>
      </c>
      <c r="D151">
        <v>30</v>
      </c>
      <c r="E151" t="s">
        <v>12145</v>
      </c>
      <c r="F151">
        <v>4500</v>
      </c>
      <c r="G151">
        <v>100</v>
      </c>
      <c r="H151" t="s">
        <v>47</v>
      </c>
      <c r="I151" t="s">
        <v>12146</v>
      </c>
      <c r="J151" t="s">
        <v>12147</v>
      </c>
      <c r="K151" t="s">
        <v>12148</v>
      </c>
      <c r="L151" t="s">
        <v>12149</v>
      </c>
      <c r="M151" t="s">
        <v>12150</v>
      </c>
      <c r="N151" t="s">
        <v>7879</v>
      </c>
      <c r="O151" t="s">
        <v>1222</v>
      </c>
      <c r="P151" t="s">
        <v>1190</v>
      </c>
      <c r="Q151" t="s">
        <v>1191</v>
      </c>
      <c r="R151" t="s">
        <v>24</v>
      </c>
      <c r="S151" t="s">
        <v>23</v>
      </c>
      <c r="T151" t="s">
        <v>12151</v>
      </c>
    </row>
    <row r="152" spans="1:20" x14ac:dyDescent="0.25">
      <c r="A152" t="s">
        <v>115</v>
      </c>
      <c r="B152" t="s">
        <v>9541</v>
      </c>
      <c r="C152">
        <v>28.5</v>
      </c>
      <c r="D152">
        <v>1</v>
      </c>
      <c r="E152" t="s">
        <v>12152</v>
      </c>
      <c r="F152">
        <v>28.5</v>
      </c>
      <c r="G152">
        <v>0</v>
      </c>
      <c r="H152" t="s">
        <v>1162</v>
      </c>
      <c r="I152" t="s">
        <v>11300</v>
      </c>
      <c r="J152" t="s">
        <v>11301</v>
      </c>
      <c r="K152" t="s">
        <v>11302</v>
      </c>
      <c r="L152" t="s">
        <v>11303</v>
      </c>
      <c r="M152" t="s">
        <v>12153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12154</v>
      </c>
      <c r="T152" t="s">
        <v>12153</v>
      </c>
    </row>
    <row r="153" spans="1:20" x14ac:dyDescent="0.25">
      <c r="A153" t="s">
        <v>280</v>
      </c>
      <c r="B153" t="s">
        <v>286</v>
      </c>
      <c r="C153">
        <v>139</v>
      </c>
      <c r="D153">
        <v>1</v>
      </c>
      <c r="E153" t="s">
        <v>12155</v>
      </c>
      <c r="F153">
        <v>209</v>
      </c>
      <c r="G153">
        <v>30</v>
      </c>
      <c r="H153" t="s">
        <v>47</v>
      </c>
      <c r="I153" t="s">
        <v>12156</v>
      </c>
      <c r="J153" t="s">
        <v>12157</v>
      </c>
      <c r="K153" t="s">
        <v>8979</v>
      </c>
      <c r="L153" t="s">
        <v>12158</v>
      </c>
      <c r="M153" t="s">
        <v>12159</v>
      </c>
      <c r="N153" t="s">
        <v>7879</v>
      </c>
      <c r="O153" t="s">
        <v>1189</v>
      </c>
      <c r="P153" t="s">
        <v>1190</v>
      </c>
      <c r="Q153" t="s">
        <v>1191</v>
      </c>
      <c r="R153" t="s">
        <v>24</v>
      </c>
      <c r="S153" t="s">
        <v>23</v>
      </c>
      <c r="T153" t="s">
        <v>12160</v>
      </c>
    </row>
    <row r="154" spans="1:20" x14ac:dyDescent="0.25">
      <c r="A154" t="s">
        <v>279</v>
      </c>
      <c r="B154" t="s">
        <v>285</v>
      </c>
      <c r="C154">
        <v>139</v>
      </c>
      <c r="D154">
        <v>1</v>
      </c>
      <c r="E154" t="s">
        <v>12155</v>
      </c>
      <c r="F154">
        <v>209</v>
      </c>
      <c r="G154">
        <v>30</v>
      </c>
      <c r="H154" t="s">
        <v>47</v>
      </c>
      <c r="I154" t="s">
        <v>12156</v>
      </c>
      <c r="J154" t="s">
        <v>12157</v>
      </c>
      <c r="K154" t="s">
        <v>8979</v>
      </c>
      <c r="L154" t="s">
        <v>12158</v>
      </c>
      <c r="M154" t="s">
        <v>12159</v>
      </c>
      <c r="N154" t="s">
        <v>7879</v>
      </c>
      <c r="O154" t="s">
        <v>1189</v>
      </c>
      <c r="P154" t="s">
        <v>1190</v>
      </c>
      <c r="Q154" t="s">
        <v>1191</v>
      </c>
      <c r="R154" t="s">
        <v>24</v>
      </c>
      <c r="S154" t="s">
        <v>23</v>
      </c>
      <c r="T154" t="s">
        <v>12160</v>
      </c>
    </row>
    <row r="155" spans="1:20" x14ac:dyDescent="0.25">
      <c r="A155" t="s">
        <v>186</v>
      </c>
      <c r="B155" t="s">
        <v>187</v>
      </c>
      <c r="C155">
        <v>65</v>
      </c>
      <c r="D155">
        <v>6</v>
      </c>
      <c r="E155" t="s">
        <v>12161</v>
      </c>
      <c r="F155">
        <v>234</v>
      </c>
      <c r="G155">
        <v>0</v>
      </c>
      <c r="H155" t="s">
        <v>1162</v>
      </c>
      <c r="I155" t="s">
        <v>12162</v>
      </c>
      <c r="J155" t="s">
        <v>1246</v>
      </c>
      <c r="K155" t="s">
        <v>23</v>
      </c>
      <c r="L155" t="s">
        <v>24</v>
      </c>
      <c r="M155" t="s">
        <v>12163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12164</v>
      </c>
      <c r="T155" t="s">
        <v>12163</v>
      </c>
    </row>
    <row r="156" spans="1:20" x14ac:dyDescent="0.25">
      <c r="A156" t="s">
        <v>186</v>
      </c>
      <c r="B156" t="s">
        <v>187</v>
      </c>
      <c r="C156">
        <v>65</v>
      </c>
      <c r="D156">
        <v>2</v>
      </c>
      <c r="E156" t="s">
        <v>12165</v>
      </c>
      <c r="F156">
        <v>78</v>
      </c>
      <c r="G156">
        <v>0</v>
      </c>
      <c r="H156" t="s">
        <v>1162</v>
      </c>
      <c r="I156" t="s">
        <v>12166</v>
      </c>
      <c r="J156" t="s">
        <v>355</v>
      </c>
      <c r="K156" t="s">
        <v>23</v>
      </c>
      <c r="L156" t="s">
        <v>24</v>
      </c>
      <c r="M156" t="s">
        <v>12167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12168</v>
      </c>
      <c r="T156" t="s">
        <v>12167</v>
      </c>
    </row>
    <row r="157" spans="1:20" x14ac:dyDescent="0.25">
      <c r="A157" t="s">
        <v>186</v>
      </c>
      <c r="B157" t="s">
        <v>187</v>
      </c>
      <c r="C157">
        <v>65</v>
      </c>
      <c r="D157">
        <v>4</v>
      </c>
      <c r="E157" t="s">
        <v>12169</v>
      </c>
      <c r="F157">
        <v>156</v>
      </c>
      <c r="G157">
        <v>0</v>
      </c>
      <c r="H157" t="s">
        <v>1162</v>
      </c>
      <c r="I157" t="s">
        <v>12170</v>
      </c>
      <c r="J157" t="s">
        <v>336</v>
      </c>
      <c r="K157" t="s">
        <v>23</v>
      </c>
      <c r="L157" t="s">
        <v>24</v>
      </c>
      <c r="M157" t="s">
        <v>12167</v>
      </c>
      <c r="N157" t="s">
        <v>23</v>
      </c>
      <c r="O157" t="s">
        <v>307</v>
      </c>
      <c r="P157" t="s">
        <v>26</v>
      </c>
      <c r="Q157" t="s">
        <v>27</v>
      </c>
      <c r="R157" t="s">
        <v>12171</v>
      </c>
      <c r="S157" t="s">
        <v>12172</v>
      </c>
      <c r="T157" t="s">
        <v>12167</v>
      </c>
    </row>
    <row r="158" spans="1:20" x14ac:dyDescent="0.25">
      <c r="A158" t="s">
        <v>186</v>
      </c>
      <c r="B158" t="s">
        <v>187</v>
      </c>
      <c r="C158">
        <v>65</v>
      </c>
      <c r="D158">
        <v>4</v>
      </c>
      <c r="E158" t="s">
        <v>12173</v>
      </c>
      <c r="F158">
        <v>152</v>
      </c>
      <c r="G158">
        <v>0</v>
      </c>
      <c r="H158" t="s">
        <v>1162</v>
      </c>
      <c r="I158" t="s">
        <v>12174</v>
      </c>
      <c r="J158" t="s">
        <v>1253</v>
      </c>
      <c r="K158" t="s">
        <v>23</v>
      </c>
      <c r="L158" t="s">
        <v>24</v>
      </c>
      <c r="M158" t="s">
        <v>12175</v>
      </c>
      <c r="N158" t="s">
        <v>23</v>
      </c>
      <c r="O158" t="s">
        <v>32</v>
      </c>
      <c r="P158" t="s">
        <v>26</v>
      </c>
      <c r="Q158" t="s">
        <v>33</v>
      </c>
      <c r="R158" t="s">
        <v>24</v>
      </c>
      <c r="S158" t="s">
        <v>12176</v>
      </c>
      <c r="T158" t="s">
        <v>12175</v>
      </c>
    </row>
    <row r="159" spans="1:20" x14ac:dyDescent="0.25">
      <c r="A159" t="s">
        <v>186</v>
      </c>
      <c r="B159" t="s">
        <v>187</v>
      </c>
      <c r="C159">
        <v>65</v>
      </c>
      <c r="D159">
        <v>4</v>
      </c>
      <c r="E159" t="s">
        <v>12177</v>
      </c>
      <c r="F159">
        <v>197</v>
      </c>
      <c r="G159">
        <v>45</v>
      </c>
      <c r="H159" t="s">
        <v>1162</v>
      </c>
      <c r="I159" t="s">
        <v>12178</v>
      </c>
      <c r="J159" t="s">
        <v>1208</v>
      </c>
      <c r="K159" t="s">
        <v>23</v>
      </c>
      <c r="L159" t="s">
        <v>24</v>
      </c>
      <c r="M159" t="s">
        <v>12175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12179</v>
      </c>
      <c r="T159" t="s">
        <v>12175</v>
      </c>
    </row>
    <row r="160" spans="1:20" x14ac:dyDescent="0.25">
      <c r="A160" t="s">
        <v>186</v>
      </c>
      <c r="B160" t="s">
        <v>187</v>
      </c>
      <c r="C160">
        <v>65</v>
      </c>
      <c r="D160">
        <v>4</v>
      </c>
      <c r="E160" t="s">
        <v>12180</v>
      </c>
      <c r="F160">
        <v>156</v>
      </c>
      <c r="G160">
        <v>0</v>
      </c>
      <c r="H160" t="s">
        <v>1162</v>
      </c>
      <c r="I160" t="s">
        <v>12181</v>
      </c>
      <c r="J160" t="s">
        <v>335</v>
      </c>
      <c r="K160" t="s">
        <v>23</v>
      </c>
      <c r="L160" t="s">
        <v>24</v>
      </c>
      <c r="M160" t="s">
        <v>12182</v>
      </c>
      <c r="N160" t="s">
        <v>23</v>
      </c>
      <c r="O160" t="s">
        <v>307</v>
      </c>
      <c r="P160" t="s">
        <v>26</v>
      </c>
      <c r="Q160" t="s">
        <v>27</v>
      </c>
      <c r="R160" t="s">
        <v>12183</v>
      </c>
      <c r="S160" t="s">
        <v>12184</v>
      </c>
      <c r="T160" t="s">
        <v>12182</v>
      </c>
    </row>
    <row r="161" spans="1:20" x14ac:dyDescent="0.25">
      <c r="A161" t="s">
        <v>46</v>
      </c>
      <c r="B161" t="s">
        <v>56</v>
      </c>
      <c r="C161">
        <v>80</v>
      </c>
      <c r="D161">
        <v>2</v>
      </c>
      <c r="E161" t="s">
        <v>12185</v>
      </c>
      <c r="F161">
        <v>167</v>
      </c>
      <c r="G161">
        <v>7</v>
      </c>
      <c r="H161" t="s">
        <v>47</v>
      </c>
      <c r="I161" t="s">
        <v>8134</v>
      </c>
      <c r="J161" t="s">
        <v>12186</v>
      </c>
      <c r="K161" t="s">
        <v>1216</v>
      </c>
      <c r="L161" t="s">
        <v>1172</v>
      </c>
      <c r="M161" t="s">
        <v>12187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12188</v>
      </c>
      <c r="T161" t="s">
        <v>12189</v>
      </c>
    </row>
    <row r="162" spans="1:20" x14ac:dyDescent="0.25">
      <c r="A162" t="s">
        <v>46</v>
      </c>
      <c r="B162" t="s">
        <v>56</v>
      </c>
      <c r="C162">
        <v>66.333333333333329</v>
      </c>
      <c r="D162">
        <v>3</v>
      </c>
      <c r="E162" t="s">
        <v>12190</v>
      </c>
      <c r="F162">
        <v>220</v>
      </c>
      <c r="G162">
        <v>0</v>
      </c>
      <c r="H162" t="s">
        <v>1162</v>
      </c>
      <c r="I162" t="s">
        <v>4212</v>
      </c>
      <c r="J162" t="s">
        <v>1246</v>
      </c>
      <c r="K162" t="s">
        <v>23</v>
      </c>
      <c r="L162" t="s">
        <v>24</v>
      </c>
      <c r="M162" t="s">
        <v>12191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12192</v>
      </c>
      <c r="T162" t="s">
        <v>12191</v>
      </c>
    </row>
    <row r="163" spans="1:20" x14ac:dyDescent="0.25">
      <c r="A163" t="s">
        <v>30</v>
      </c>
      <c r="B163" t="s">
        <v>31</v>
      </c>
      <c r="C163">
        <v>60</v>
      </c>
      <c r="D163">
        <v>3</v>
      </c>
      <c r="E163" t="s">
        <v>12193</v>
      </c>
      <c r="F163">
        <v>111</v>
      </c>
      <c r="G163">
        <v>6</v>
      </c>
      <c r="H163" t="s">
        <v>22</v>
      </c>
      <c r="I163" t="s">
        <v>12194</v>
      </c>
      <c r="J163" t="s">
        <v>306</v>
      </c>
      <c r="K163" t="s">
        <v>23</v>
      </c>
      <c r="L163" t="s">
        <v>24</v>
      </c>
      <c r="M163" t="s">
        <v>12195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12196</v>
      </c>
      <c r="T163" t="s">
        <v>12195</v>
      </c>
    </row>
    <row r="164" spans="1:20" x14ac:dyDescent="0.25">
      <c r="A164" t="s">
        <v>5153</v>
      </c>
      <c r="B164" t="s">
        <v>5154</v>
      </c>
      <c r="C164">
        <v>0</v>
      </c>
      <c r="D164">
        <v>1</v>
      </c>
      <c r="E164" t="s">
        <v>12197</v>
      </c>
      <c r="F164">
        <v>200</v>
      </c>
      <c r="G164">
        <v>0</v>
      </c>
      <c r="H164" t="s">
        <v>1162</v>
      </c>
      <c r="I164" t="s">
        <v>12198</v>
      </c>
      <c r="J164" t="s">
        <v>311</v>
      </c>
      <c r="K164" t="s">
        <v>23</v>
      </c>
      <c r="L164" t="s">
        <v>24</v>
      </c>
      <c r="M164" t="s">
        <v>12199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12200</v>
      </c>
      <c r="T164" t="s">
        <v>12199</v>
      </c>
    </row>
    <row r="165" spans="1:20" x14ac:dyDescent="0.25">
      <c r="A165" t="s">
        <v>110</v>
      </c>
      <c r="B165" t="s">
        <v>146</v>
      </c>
      <c r="C165">
        <v>120</v>
      </c>
      <c r="D165">
        <v>1</v>
      </c>
      <c r="E165" t="s">
        <v>12197</v>
      </c>
      <c r="F165">
        <v>200</v>
      </c>
      <c r="G165">
        <v>0</v>
      </c>
      <c r="H165" t="s">
        <v>1162</v>
      </c>
      <c r="I165" t="s">
        <v>12198</v>
      </c>
      <c r="J165" t="s">
        <v>311</v>
      </c>
      <c r="K165" t="s">
        <v>23</v>
      </c>
      <c r="L165" t="s">
        <v>24</v>
      </c>
      <c r="M165" t="s">
        <v>12199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12200</v>
      </c>
      <c r="T165" t="s">
        <v>12199</v>
      </c>
    </row>
    <row r="166" spans="1:20" x14ac:dyDescent="0.25">
      <c r="A166" t="s">
        <v>5153</v>
      </c>
      <c r="B166" t="s">
        <v>5154</v>
      </c>
      <c r="C166">
        <v>0</v>
      </c>
      <c r="D166">
        <v>1</v>
      </c>
      <c r="E166" t="s">
        <v>12197</v>
      </c>
      <c r="F166">
        <v>200</v>
      </c>
      <c r="G166">
        <v>0</v>
      </c>
      <c r="H166" t="s">
        <v>1162</v>
      </c>
      <c r="I166" t="s">
        <v>12198</v>
      </c>
      <c r="J166" t="s">
        <v>311</v>
      </c>
      <c r="K166" t="s">
        <v>23</v>
      </c>
      <c r="L166" t="s">
        <v>24</v>
      </c>
      <c r="M166" t="s">
        <v>12199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12200</v>
      </c>
      <c r="T166" t="s">
        <v>12199</v>
      </c>
    </row>
    <row r="167" spans="1:20" x14ac:dyDescent="0.25">
      <c r="A167" t="s">
        <v>139</v>
      </c>
      <c r="B167" t="s">
        <v>112</v>
      </c>
      <c r="C167">
        <v>120</v>
      </c>
      <c r="D167">
        <v>1</v>
      </c>
      <c r="E167" t="s">
        <v>12197</v>
      </c>
      <c r="F167">
        <v>200</v>
      </c>
      <c r="G167">
        <v>0</v>
      </c>
      <c r="H167" t="s">
        <v>1162</v>
      </c>
      <c r="I167" t="s">
        <v>12198</v>
      </c>
      <c r="J167" t="s">
        <v>311</v>
      </c>
      <c r="K167" t="s">
        <v>23</v>
      </c>
      <c r="L167" t="s">
        <v>24</v>
      </c>
      <c r="M167" t="s">
        <v>12199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12200</v>
      </c>
      <c r="T167" t="s">
        <v>12199</v>
      </c>
    </row>
    <row r="168" spans="1:20" x14ac:dyDescent="0.25">
      <c r="A168" t="s">
        <v>5153</v>
      </c>
      <c r="B168" t="s">
        <v>5154</v>
      </c>
      <c r="C168">
        <v>0</v>
      </c>
      <c r="D168">
        <v>1</v>
      </c>
      <c r="E168" t="s">
        <v>12201</v>
      </c>
      <c r="F168">
        <v>116</v>
      </c>
      <c r="G168">
        <v>16</v>
      </c>
      <c r="H168" t="s">
        <v>1162</v>
      </c>
      <c r="I168" t="s">
        <v>2026</v>
      </c>
      <c r="J168" t="s">
        <v>315</v>
      </c>
      <c r="K168" t="s">
        <v>23</v>
      </c>
      <c r="L168" t="s">
        <v>24</v>
      </c>
      <c r="M168" t="s">
        <v>12202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12203</v>
      </c>
      <c r="T168" t="s">
        <v>12202</v>
      </c>
    </row>
    <row r="169" spans="1:20" x14ac:dyDescent="0.25">
      <c r="A169" t="s">
        <v>46</v>
      </c>
      <c r="B169" t="s">
        <v>56</v>
      </c>
      <c r="C169">
        <v>120</v>
      </c>
      <c r="D169">
        <v>1</v>
      </c>
      <c r="E169" t="s">
        <v>12201</v>
      </c>
      <c r="F169">
        <v>116</v>
      </c>
      <c r="G169">
        <v>16</v>
      </c>
      <c r="H169" t="s">
        <v>1162</v>
      </c>
      <c r="I169" t="s">
        <v>2026</v>
      </c>
      <c r="J169" t="s">
        <v>315</v>
      </c>
      <c r="K169" t="s">
        <v>23</v>
      </c>
      <c r="L169" t="s">
        <v>24</v>
      </c>
      <c r="M169" t="s">
        <v>12202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12203</v>
      </c>
      <c r="T169" t="s">
        <v>12202</v>
      </c>
    </row>
    <row r="170" spans="1:20" x14ac:dyDescent="0.25">
      <c r="A170" t="s">
        <v>139</v>
      </c>
      <c r="B170" t="s">
        <v>9790</v>
      </c>
      <c r="C170">
        <v>66</v>
      </c>
      <c r="D170">
        <v>1</v>
      </c>
      <c r="E170" t="s">
        <v>12204</v>
      </c>
      <c r="F170">
        <v>66</v>
      </c>
      <c r="G170">
        <v>0</v>
      </c>
      <c r="H170" t="s">
        <v>9788</v>
      </c>
      <c r="I170" t="s">
        <v>12205</v>
      </c>
      <c r="J170" t="s">
        <v>12206</v>
      </c>
      <c r="K170" t="s">
        <v>1236</v>
      </c>
      <c r="L170" t="s">
        <v>12207</v>
      </c>
      <c r="M170" t="s">
        <v>12208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12209</v>
      </c>
      <c r="T170" t="s">
        <v>12208</v>
      </c>
    </row>
    <row r="171" spans="1:20" x14ac:dyDescent="0.25">
      <c r="A171" t="s">
        <v>30</v>
      </c>
      <c r="B171" t="s">
        <v>31</v>
      </c>
      <c r="C171">
        <v>60</v>
      </c>
      <c r="D171">
        <v>3</v>
      </c>
      <c r="E171" t="s">
        <v>12210</v>
      </c>
      <c r="F171">
        <v>205</v>
      </c>
      <c r="G171">
        <v>0</v>
      </c>
      <c r="H171" t="s">
        <v>1162</v>
      </c>
      <c r="I171" t="s">
        <v>12211</v>
      </c>
      <c r="J171" t="s">
        <v>361</v>
      </c>
      <c r="K171" t="s">
        <v>23</v>
      </c>
      <c r="L171" t="s">
        <v>24</v>
      </c>
      <c r="M171" t="s">
        <v>12212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12213</v>
      </c>
      <c r="T171" t="s">
        <v>12212</v>
      </c>
    </row>
    <row r="172" spans="1:20" x14ac:dyDescent="0.25">
      <c r="A172" t="s">
        <v>46</v>
      </c>
      <c r="B172" t="s">
        <v>56</v>
      </c>
      <c r="C172">
        <v>120</v>
      </c>
      <c r="D172">
        <v>1</v>
      </c>
      <c r="E172" t="s">
        <v>12210</v>
      </c>
      <c r="F172">
        <v>205</v>
      </c>
      <c r="G172">
        <v>0</v>
      </c>
      <c r="H172" t="s">
        <v>1162</v>
      </c>
      <c r="I172" t="s">
        <v>12211</v>
      </c>
      <c r="J172" t="s">
        <v>361</v>
      </c>
      <c r="K172" t="s">
        <v>23</v>
      </c>
      <c r="L172" t="s">
        <v>24</v>
      </c>
      <c r="M172" t="s">
        <v>12212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12213</v>
      </c>
      <c r="T172" t="s">
        <v>12212</v>
      </c>
    </row>
    <row r="173" spans="1:20" x14ac:dyDescent="0.25">
      <c r="A173" t="s">
        <v>46</v>
      </c>
      <c r="B173" t="s">
        <v>56</v>
      </c>
      <c r="C173">
        <v>76.666666666666671</v>
      </c>
      <c r="D173">
        <v>3</v>
      </c>
      <c r="E173" t="s">
        <v>12214</v>
      </c>
      <c r="F173">
        <v>259</v>
      </c>
      <c r="G173">
        <v>29</v>
      </c>
      <c r="H173" t="s">
        <v>47</v>
      </c>
      <c r="I173" t="s">
        <v>1294</v>
      </c>
      <c r="J173" t="s">
        <v>1295</v>
      </c>
      <c r="K173" t="s">
        <v>1296</v>
      </c>
      <c r="L173" t="s">
        <v>1297</v>
      </c>
      <c r="M173" t="s">
        <v>12215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12216</v>
      </c>
      <c r="T173" t="s">
        <v>12217</v>
      </c>
    </row>
    <row r="174" spans="1:20" x14ac:dyDescent="0.25">
      <c r="A174" t="s">
        <v>46</v>
      </c>
      <c r="B174" t="s">
        <v>56</v>
      </c>
      <c r="C174">
        <v>76.666666666666671</v>
      </c>
      <c r="D174">
        <v>3</v>
      </c>
      <c r="E174" t="s">
        <v>12218</v>
      </c>
      <c r="F174">
        <v>259</v>
      </c>
      <c r="G174">
        <v>29</v>
      </c>
      <c r="H174" t="s">
        <v>47</v>
      </c>
      <c r="I174" t="s">
        <v>1294</v>
      </c>
      <c r="J174" t="s">
        <v>1295</v>
      </c>
      <c r="K174" t="s">
        <v>1296</v>
      </c>
      <c r="L174" t="s">
        <v>1297</v>
      </c>
      <c r="M174" t="s">
        <v>12219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12220</v>
      </c>
      <c r="T174" t="s">
        <v>12221</v>
      </c>
    </row>
    <row r="175" spans="1:20" x14ac:dyDescent="0.25">
      <c r="A175" t="s">
        <v>46</v>
      </c>
      <c r="B175" t="s">
        <v>56</v>
      </c>
      <c r="C175">
        <v>66.333333333333329</v>
      </c>
      <c r="D175">
        <v>3</v>
      </c>
      <c r="E175" t="s">
        <v>12222</v>
      </c>
      <c r="F175">
        <v>191.73</v>
      </c>
      <c r="G175">
        <v>0</v>
      </c>
      <c r="H175" t="s">
        <v>684</v>
      </c>
      <c r="I175" t="s">
        <v>4167</v>
      </c>
      <c r="J175" t="s">
        <v>12223</v>
      </c>
      <c r="K175" t="s">
        <v>4169</v>
      </c>
      <c r="L175" t="s">
        <v>4170</v>
      </c>
      <c r="M175" t="s">
        <v>12224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12225</v>
      </c>
      <c r="T175" t="s">
        <v>12224</v>
      </c>
    </row>
    <row r="176" spans="1:20" x14ac:dyDescent="0.25">
      <c r="A176" t="s">
        <v>5153</v>
      </c>
      <c r="B176" t="s">
        <v>5154</v>
      </c>
      <c r="C176">
        <v>0</v>
      </c>
      <c r="D176">
        <v>1</v>
      </c>
      <c r="E176" t="s">
        <v>12226</v>
      </c>
      <c r="F176">
        <v>145</v>
      </c>
      <c r="G176">
        <v>45</v>
      </c>
      <c r="H176" t="s">
        <v>1162</v>
      </c>
      <c r="I176" t="s">
        <v>12227</v>
      </c>
      <c r="J176" t="s">
        <v>309</v>
      </c>
      <c r="K176" t="s">
        <v>23</v>
      </c>
      <c r="L176" t="s">
        <v>24</v>
      </c>
      <c r="M176" t="s">
        <v>12228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12229</v>
      </c>
      <c r="T176" t="s">
        <v>12228</v>
      </c>
    </row>
    <row r="177" spans="1:20" x14ac:dyDescent="0.25">
      <c r="A177" t="s">
        <v>46</v>
      </c>
      <c r="B177" t="s">
        <v>56</v>
      </c>
      <c r="C177">
        <v>120</v>
      </c>
      <c r="D177">
        <v>1</v>
      </c>
      <c r="E177" t="s">
        <v>12226</v>
      </c>
      <c r="F177">
        <v>145</v>
      </c>
      <c r="G177">
        <v>45</v>
      </c>
      <c r="H177" t="s">
        <v>1162</v>
      </c>
      <c r="I177" t="s">
        <v>12227</v>
      </c>
      <c r="J177" t="s">
        <v>309</v>
      </c>
      <c r="K177" t="s">
        <v>23</v>
      </c>
      <c r="L177" t="s">
        <v>24</v>
      </c>
      <c r="M177" t="s">
        <v>12228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12229</v>
      </c>
      <c r="T177" t="s">
        <v>12228</v>
      </c>
    </row>
    <row r="178" spans="1:20" x14ac:dyDescent="0.25">
      <c r="A178" t="s">
        <v>46</v>
      </c>
      <c r="B178" t="s">
        <v>8145</v>
      </c>
      <c r="C178">
        <v>63.63</v>
      </c>
      <c r="D178">
        <v>1</v>
      </c>
      <c r="E178" t="s">
        <v>12230</v>
      </c>
      <c r="F178">
        <v>70.63</v>
      </c>
      <c r="G178">
        <v>7</v>
      </c>
      <c r="H178" t="s">
        <v>47</v>
      </c>
      <c r="I178" t="s">
        <v>12231</v>
      </c>
      <c r="J178" t="s">
        <v>12232</v>
      </c>
      <c r="K178" t="s">
        <v>5643</v>
      </c>
      <c r="L178" t="s">
        <v>12233</v>
      </c>
      <c r="M178" t="s">
        <v>12234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12235</v>
      </c>
      <c r="T178" t="s">
        <v>12234</v>
      </c>
    </row>
    <row r="179" spans="1:20" x14ac:dyDescent="0.25">
      <c r="A179" t="s">
        <v>139</v>
      </c>
      <c r="B179" t="s">
        <v>112</v>
      </c>
      <c r="C179">
        <v>90</v>
      </c>
      <c r="D179">
        <v>2</v>
      </c>
      <c r="E179" t="s">
        <v>12236</v>
      </c>
      <c r="F179">
        <v>160.55000000000001</v>
      </c>
      <c r="G179">
        <v>0</v>
      </c>
      <c r="H179" t="s">
        <v>9788</v>
      </c>
      <c r="I179" t="s">
        <v>2668</v>
      </c>
      <c r="J179" t="s">
        <v>11699</v>
      </c>
      <c r="K179" t="s">
        <v>1196</v>
      </c>
      <c r="L179" t="s">
        <v>2669</v>
      </c>
      <c r="M179" t="s">
        <v>12237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12238</v>
      </c>
      <c r="T179" t="s">
        <v>12237</v>
      </c>
    </row>
    <row r="180" spans="1:20" x14ac:dyDescent="0.25">
      <c r="A180" t="s">
        <v>139</v>
      </c>
      <c r="B180" t="s">
        <v>9790</v>
      </c>
      <c r="C180">
        <v>76</v>
      </c>
      <c r="D180">
        <v>1</v>
      </c>
      <c r="E180" t="s">
        <v>12239</v>
      </c>
      <c r="F180">
        <v>76</v>
      </c>
      <c r="G180">
        <v>0</v>
      </c>
      <c r="H180" t="s">
        <v>9788</v>
      </c>
      <c r="I180" t="s">
        <v>2668</v>
      </c>
      <c r="J180" t="s">
        <v>11699</v>
      </c>
      <c r="K180" t="s">
        <v>1196</v>
      </c>
      <c r="L180" t="s">
        <v>2669</v>
      </c>
      <c r="M180" t="s">
        <v>12240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12241</v>
      </c>
      <c r="T180" t="s">
        <v>12240</v>
      </c>
    </row>
    <row r="181" spans="1:20" x14ac:dyDescent="0.25">
      <c r="A181" t="s">
        <v>46</v>
      </c>
      <c r="B181" t="s">
        <v>56</v>
      </c>
      <c r="C181">
        <v>80</v>
      </c>
      <c r="D181">
        <v>1</v>
      </c>
      <c r="E181" t="s">
        <v>12242</v>
      </c>
      <c r="F181">
        <v>239</v>
      </c>
      <c r="G181">
        <v>45</v>
      </c>
      <c r="H181" t="s">
        <v>47</v>
      </c>
      <c r="I181" t="s">
        <v>12243</v>
      </c>
      <c r="J181" t="s">
        <v>12244</v>
      </c>
      <c r="K181" t="s">
        <v>1167</v>
      </c>
      <c r="L181" t="s">
        <v>2674</v>
      </c>
      <c r="M181" t="s">
        <v>12245</v>
      </c>
      <c r="N181" t="s">
        <v>23</v>
      </c>
      <c r="O181" t="s">
        <v>53</v>
      </c>
      <c r="P181" t="s">
        <v>54</v>
      </c>
      <c r="Q181" t="s">
        <v>55</v>
      </c>
      <c r="R181" t="s">
        <v>24</v>
      </c>
      <c r="S181" t="s">
        <v>12246</v>
      </c>
      <c r="T181" t="s">
        <v>12245</v>
      </c>
    </row>
    <row r="182" spans="1:20" x14ac:dyDescent="0.25">
      <c r="A182" t="s">
        <v>30</v>
      </c>
      <c r="B182" t="s">
        <v>31</v>
      </c>
      <c r="C182">
        <v>43</v>
      </c>
      <c r="D182">
        <v>1</v>
      </c>
      <c r="E182" t="s">
        <v>12242</v>
      </c>
      <c r="F182">
        <v>239</v>
      </c>
      <c r="G182">
        <v>45</v>
      </c>
      <c r="H182" t="s">
        <v>47</v>
      </c>
      <c r="I182" t="s">
        <v>12243</v>
      </c>
      <c r="J182" t="s">
        <v>12244</v>
      </c>
      <c r="K182" t="s">
        <v>1167</v>
      </c>
      <c r="L182" t="s">
        <v>2674</v>
      </c>
      <c r="M182" t="s">
        <v>12245</v>
      </c>
      <c r="N182" t="s">
        <v>23</v>
      </c>
      <c r="O182" t="s">
        <v>53</v>
      </c>
      <c r="P182" t="s">
        <v>54</v>
      </c>
      <c r="Q182" t="s">
        <v>55</v>
      </c>
      <c r="R182" t="s">
        <v>24</v>
      </c>
      <c r="S182" t="s">
        <v>12246</v>
      </c>
      <c r="T182" t="s">
        <v>12245</v>
      </c>
    </row>
    <row r="183" spans="1:20" x14ac:dyDescent="0.25">
      <c r="A183" t="s">
        <v>139</v>
      </c>
      <c r="B183" t="s">
        <v>112</v>
      </c>
      <c r="C183">
        <v>80</v>
      </c>
      <c r="D183">
        <v>1</v>
      </c>
      <c r="E183" t="s">
        <v>12242</v>
      </c>
      <c r="F183">
        <v>239</v>
      </c>
      <c r="G183">
        <v>45</v>
      </c>
      <c r="H183" t="s">
        <v>47</v>
      </c>
      <c r="I183" t="s">
        <v>12243</v>
      </c>
      <c r="J183" t="s">
        <v>12244</v>
      </c>
      <c r="K183" t="s">
        <v>1167</v>
      </c>
      <c r="L183" t="s">
        <v>2674</v>
      </c>
      <c r="M183" t="s">
        <v>12245</v>
      </c>
      <c r="N183" t="s">
        <v>23</v>
      </c>
      <c r="O183" t="s">
        <v>53</v>
      </c>
      <c r="P183" t="s">
        <v>54</v>
      </c>
      <c r="Q183" t="s">
        <v>55</v>
      </c>
      <c r="R183" t="s">
        <v>24</v>
      </c>
      <c r="S183" t="s">
        <v>12246</v>
      </c>
      <c r="T183" t="s">
        <v>12245</v>
      </c>
    </row>
    <row r="184" spans="1:20" x14ac:dyDescent="0.25">
      <c r="A184" t="s">
        <v>854</v>
      </c>
      <c r="B184" t="s">
        <v>855</v>
      </c>
      <c r="C184">
        <v>100</v>
      </c>
      <c r="D184">
        <v>1</v>
      </c>
      <c r="E184" t="s">
        <v>12247</v>
      </c>
      <c r="F184">
        <v>107</v>
      </c>
      <c r="G184">
        <v>7</v>
      </c>
      <c r="H184" t="s">
        <v>47</v>
      </c>
      <c r="I184" t="s">
        <v>12248</v>
      </c>
      <c r="J184" t="s">
        <v>12249</v>
      </c>
      <c r="K184" t="s">
        <v>1356</v>
      </c>
      <c r="L184" t="s">
        <v>1172</v>
      </c>
      <c r="M184" t="s">
        <v>12250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12251</v>
      </c>
      <c r="T184" t="s">
        <v>12252</v>
      </c>
    </row>
    <row r="1458" spans="1:20" x14ac:dyDescent="0.25">
      <c r="A1458" t="s">
        <v>36</v>
      </c>
      <c r="B1458" t="s">
        <v>37</v>
      </c>
      <c r="C1458">
        <v>50</v>
      </c>
      <c r="D1458">
        <v>1</v>
      </c>
      <c r="E1458" t="s">
        <v>3032</v>
      </c>
      <c r="F1458">
        <v>200</v>
      </c>
      <c r="G1458">
        <v>0</v>
      </c>
      <c r="H1458" t="s">
        <v>22</v>
      </c>
      <c r="I1458" t="s">
        <v>3033</v>
      </c>
      <c r="J1458" t="s">
        <v>325</v>
      </c>
      <c r="K1458" t="s">
        <v>23</v>
      </c>
      <c r="L1458" t="s">
        <v>24</v>
      </c>
      <c r="M1458" t="s">
        <v>3034</v>
      </c>
      <c r="N1458" t="s">
        <v>23</v>
      </c>
      <c r="O1458" t="s">
        <v>25</v>
      </c>
      <c r="P1458" t="s">
        <v>26</v>
      </c>
      <c r="Q1458" t="s">
        <v>27</v>
      </c>
      <c r="R1458" t="s">
        <v>24</v>
      </c>
      <c r="S1458" t="s">
        <v>3035</v>
      </c>
      <c r="T1458" t="s">
        <v>3036</v>
      </c>
    </row>
    <row r="1459" spans="1:20" x14ac:dyDescent="0.25">
      <c r="A1459" t="s">
        <v>115</v>
      </c>
      <c r="B1459" t="s">
        <v>116</v>
      </c>
      <c r="C1459">
        <v>27.5</v>
      </c>
      <c r="D1459">
        <v>4</v>
      </c>
      <c r="E1459" t="s">
        <v>3037</v>
      </c>
      <c r="F1459">
        <v>180</v>
      </c>
      <c r="G1459">
        <v>45</v>
      </c>
      <c r="H1459" t="s">
        <v>1247</v>
      </c>
      <c r="I1459" t="s">
        <v>3038</v>
      </c>
      <c r="J1459" t="s">
        <v>3039</v>
      </c>
      <c r="K1459" t="s">
        <v>3019</v>
      </c>
      <c r="L1459" t="s">
        <v>3040</v>
      </c>
      <c r="M1459" t="s">
        <v>3034</v>
      </c>
      <c r="N1459" t="s">
        <v>23</v>
      </c>
      <c r="O1459" t="s">
        <v>48</v>
      </c>
      <c r="P1459" t="s">
        <v>49</v>
      </c>
      <c r="Q1459" t="s">
        <v>50</v>
      </c>
      <c r="R1459" t="s">
        <v>24</v>
      </c>
      <c r="S1459" t="s">
        <v>3041</v>
      </c>
      <c r="T1459" t="s">
        <v>3034</v>
      </c>
    </row>
    <row r="1460" spans="1:20" x14ac:dyDescent="0.25">
      <c r="A1460" t="s">
        <v>36</v>
      </c>
      <c r="B1460" t="s">
        <v>37</v>
      </c>
      <c r="C1460">
        <v>33</v>
      </c>
      <c r="D1460">
        <v>1</v>
      </c>
      <c r="E1460" t="s">
        <v>3042</v>
      </c>
      <c r="F1460">
        <v>85.75</v>
      </c>
      <c r="G1460">
        <v>7</v>
      </c>
      <c r="H1460" t="s">
        <v>1166</v>
      </c>
      <c r="I1460" t="s">
        <v>3043</v>
      </c>
      <c r="J1460" t="s">
        <v>3044</v>
      </c>
      <c r="K1460" t="s">
        <v>3001</v>
      </c>
      <c r="L1460" t="s">
        <v>3045</v>
      </c>
      <c r="M1460" t="s">
        <v>3046</v>
      </c>
      <c r="N1460" t="s">
        <v>23</v>
      </c>
      <c r="O1460" t="s">
        <v>48</v>
      </c>
      <c r="P1460" t="s">
        <v>49</v>
      </c>
      <c r="Q1460" t="s">
        <v>50</v>
      </c>
      <c r="R1460" t="s">
        <v>24</v>
      </c>
      <c r="S1460" t="s">
        <v>3047</v>
      </c>
      <c r="T1460" t="s">
        <v>3046</v>
      </c>
    </row>
    <row r="1461" spans="1:20" x14ac:dyDescent="0.25">
      <c r="A1461" t="s">
        <v>34</v>
      </c>
      <c r="B1461" t="s">
        <v>35</v>
      </c>
      <c r="C1461">
        <v>33</v>
      </c>
      <c r="D1461">
        <v>1</v>
      </c>
      <c r="E1461" t="s">
        <v>3042</v>
      </c>
      <c r="F1461">
        <v>85.75</v>
      </c>
      <c r="G1461">
        <v>7</v>
      </c>
      <c r="H1461" t="s">
        <v>1166</v>
      </c>
      <c r="I1461" t="s">
        <v>3043</v>
      </c>
      <c r="J1461" t="s">
        <v>3044</v>
      </c>
      <c r="K1461" t="s">
        <v>3001</v>
      </c>
      <c r="L1461" t="s">
        <v>3045</v>
      </c>
      <c r="M1461" t="s">
        <v>3046</v>
      </c>
      <c r="N1461" t="s">
        <v>23</v>
      </c>
      <c r="O1461" t="s">
        <v>48</v>
      </c>
      <c r="P1461" t="s">
        <v>49</v>
      </c>
      <c r="Q1461" t="s">
        <v>50</v>
      </c>
      <c r="R1461" t="s">
        <v>24</v>
      </c>
      <c r="S1461" t="s">
        <v>3047</v>
      </c>
      <c r="T1461" t="s">
        <v>3046</v>
      </c>
    </row>
    <row r="1462" spans="1:20" x14ac:dyDescent="0.25">
      <c r="A1462" t="s">
        <v>38</v>
      </c>
      <c r="B1462" t="s">
        <v>39</v>
      </c>
      <c r="C1462">
        <v>34</v>
      </c>
      <c r="D1462">
        <v>1</v>
      </c>
      <c r="E1462" t="s">
        <v>3042</v>
      </c>
      <c r="F1462">
        <v>85.75</v>
      </c>
      <c r="G1462">
        <v>7</v>
      </c>
      <c r="H1462" t="s">
        <v>1166</v>
      </c>
      <c r="I1462" t="s">
        <v>3043</v>
      </c>
      <c r="J1462" t="s">
        <v>3044</v>
      </c>
      <c r="K1462" t="s">
        <v>3001</v>
      </c>
      <c r="L1462" t="s">
        <v>3045</v>
      </c>
      <c r="M1462" t="s">
        <v>3046</v>
      </c>
      <c r="N1462" t="s">
        <v>23</v>
      </c>
      <c r="O1462" t="s">
        <v>48</v>
      </c>
      <c r="P1462" t="s">
        <v>49</v>
      </c>
      <c r="Q1462" t="s">
        <v>50</v>
      </c>
      <c r="R1462" t="s">
        <v>24</v>
      </c>
      <c r="S1462" t="s">
        <v>3047</v>
      </c>
      <c r="T1462" t="s">
        <v>3046</v>
      </c>
    </row>
    <row r="1463" spans="1:20" x14ac:dyDescent="0.25">
      <c r="A1463" t="s">
        <v>110</v>
      </c>
      <c r="B1463" t="s">
        <v>1205</v>
      </c>
      <c r="C1463">
        <v>66.333333333333329</v>
      </c>
      <c r="D1463">
        <v>3</v>
      </c>
      <c r="E1463" t="s">
        <v>3048</v>
      </c>
      <c r="F1463">
        <v>477</v>
      </c>
      <c r="G1463">
        <v>41</v>
      </c>
      <c r="H1463" t="s">
        <v>47</v>
      </c>
      <c r="I1463" t="s">
        <v>3049</v>
      </c>
      <c r="J1463" t="s">
        <v>3050</v>
      </c>
      <c r="K1463" t="s">
        <v>2956</v>
      </c>
      <c r="L1463" t="s">
        <v>3051</v>
      </c>
      <c r="M1463" t="s">
        <v>3052</v>
      </c>
      <c r="N1463" t="s">
        <v>23</v>
      </c>
      <c r="O1463" t="s">
        <v>48</v>
      </c>
      <c r="P1463" t="s">
        <v>49</v>
      </c>
      <c r="Q1463" t="s">
        <v>50</v>
      </c>
      <c r="R1463" t="s">
        <v>24</v>
      </c>
      <c r="S1463" t="s">
        <v>3053</v>
      </c>
      <c r="T1463" t="s">
        <v>3052</v>
      </c>
    </row>
    <row r="1464" spans="1:20" x14ac:dyDescent="0.25">
      <c r="A1464" t="s">
        <v>110</v>
      </c>
      <c r="B1464" t="s">
        <v>1205</v>
      </c>
      <c r="C1464">
        <v>66.333333333333329</v>
      </c>
      <c r="D1464">
        <v>3</v>
      </c>
      <c r="E1464" t="s">
        <v>3048</v>
      </c>
      <c r="F1464">
        <v>477</v>
      </c>
      <c r="G1464">
        <v>41</v>
      </c>
      <c r="H1464" t="s">
        <v>47</v>
      </c>
      <c r="I1464" t="s">
        <v>3049</v>
      </c>
      <c r="J1464" t="s">
        <v>3050</v>
      </c>
      <c r="K1464" t="s">
        <v>2956</v>
      </c>
      <c r="L1464" t="s">
        <v>3051</v>
      </c>
      <c r="M1464" t="s">
        <v>3052</v>
      </c>
      <c r="N1464" t="s">
        <v>23</v>
      </c>
      <c r="O1464" t="s">
        <v>48</v>
      </c>
      <c r="P1464" t="s">
        <v>49</v>
      </c>
      <c r="Q1464" t="s">
        <v>50</v>
      </c>
      <c r="R1464" t="s">
        <v>24</v>
      </c>
      <c r="S1464" t="s">
        <v>3053</v>
      </c>
      <c r="T1464" t="s">
        <v>3052</v>
      </c>
    </row>
    <row r="1465" spans="1:20" x14ac:dyDescent="0.25">
      <c r="A1465" t="s">
        <v>150</v>
      </c>
      <c r="B1465" t="s">
        <v>151</v>
      </c>
      <c r="C1465">
        <v>50</v>
      </c>
      <c r="D1465">
        <v>1</v>
      </c>
      <c r="E1465" t="s">
        <v>3054</v>
      </c>
      <c r="F1465">
        <v>300</v>
      </c>
      <c r="G1465">
        <v>0</v>
      </c>
      <c r="H1465" t="s">
        <v>22</v>
      </c>
      <c r="I1465" t="s">
        <v>3055</v>
      </c>
      <c r="J1465" t="s">
        <v>306</v>
      </c>
      <c r="K1465" t="s">
        <v>23</v>
      </c>
      <c r="L1465" t="s">
        <v>24</v>
      </c>
      <c r="M1465" t="s">
        <v>3056</v>
      </c>
      <c r="N1465" t="s">
        <v>23</v>
      </c>
      <c r="O1465" t="s">
        <v>25</v>
      </c>
      <c r="P1465" t="s">
        <v>26</v>
      </c>
      <c r="Q1465" t="s">
        <v>27</v>
      </c>
      <c r="R1465" t="s">
        <v>24</v>
      </c>
      <c r="S1465" t="s">
        <v>3057</v>
      </c>
      <c r="T1465" t="s">
        <v>3056</v>
      </c>
    </row>
    <row r="1466" spans="1:20" x14ac:dyDescent="0.25">
      <c r="A1466" t="s">
        <v>148</v>
      </c>
      <c r="B1466" t="s">
        <v>149</v>
      </c>
      <c r="C1466">
        <v>50</v>
      </c>
      <c r="D1466">
        <v>1</v>
      </c>
      <c r="E1466" t="s">
        <v>3054</v>
      </c>
      <c r="F1466">
        <v>300</v>
      </c>
      <c r="G1466">
        <v>0</v>
      </c>
      <c r="H1466" t="s">
        <v>22</v>
      </c>
      <c r="I1466" t="s">
        <v>3055</v>
      </c>
      <c r="J1466" t="s">
        <v>306</v>
      </c>
      <c r="K1466" t="s">
        <v>23</v>
      </c>
      <c r="L1466" t="s">
        <v>24</v>
      </c>
      <c r="M1466" t="s">
        <v>3056</v>
      </c>
      <c r="N1466" t="s">
        <v>23</v>
      </c>
      <c r="O1466" t="s">
        <v>25</v>
      </c>
      <c r="P1466" t="s">
        <v>26</v>
      </c>
      <c r="Q1466" t="s">
        <v>27</v>
      </c>
      <c r="R1466" t="s">
        <v>24</v>
      </c>
      <c r="S1466" t="s">
        <v>3057</v>
      </c>
      <c r="T1466" t="s">
        <v>3056</v>
      </c>
    </row>
    <row r="1467" spans="1:20" x14ac:dyDescent="0.25">
      <c r="A1467" t="s">
        <v>152</v>
      </c>
      <c r="B1467" t="s">
        <v>153</v>
      </c>
      <c r="C1467">
        <v>50</v>
      </c>
      <c r="D1467">
        <v>1</v>
      </c>
      <c r="E1467" t="s">
        <v>3054</v>
      </c>
      <c r="F1467">
        <v>300</v>
      </c>
      <c r="G1467">
        <v>0</v>
      </c>
      <c r="H1467" t="s">
        <v>22</v>
      </c>
      <c r="I1467" t="s">
        <v>3055</v>
      </c>
      <c r="J1467" t="s">
        <v>306</v>
      </c>
      <c r="K1467" t="s">
        <v>23</v>
      </c>
      <c r="L1467" t="s">
        <v>24</v>
      </c>
      <c r="M1467" t="s">
        <v>3056</v>
      </c>
      <c r="N1467" t="s">
        <v>23</v>
      </c>
      <c r="O1467" t="s">
        <v>25</v>
      </c>
      <c r="P1467" t="s">
        <v>26</v>
      </c>
      <c r="Q1467" t="s">
        <v>27</v>
      </c>
      <c r="R1467" t="s">
        <v>24</v>
      </c>
      <c r="S1467" t="s">
        <v>3057</v>
      </c>
      <c r="T1467" t="s">
        <v>3056</v>
      </c>
    </row>
    <row r="1468" spans="1:20" x14ac:dyDescent="0.25">
      <c r="A1468" t="s">
        <v>34</v>
      </c>
      <c r="B1468" t="s">
        <v>35</v>
      </c>
      <c r="C1468">
        <v>50</v>
      </c>
      <c r="D1468">
        <v>1</v>
      </c>
      <c r="E1468" t="s">
        <v>3054</v>
      </c>
      <c r="F1468">
        <v>300</v>
      </c>
      <c r="G1468">
        <v>0</v>
      </c>
      <c r="H1468" t="s">
        <v>22</v>
      </c>
      <c r="I1468" t="s">
        <v>3055</v>
      </c>
      <c r="J1468" t="s">
        <v>306</v>
      </c>
      <c r="K1468" t="s">
        <v>23</v>
      </c>
      <c r="L1468" t="s">
        <v>24</v>
      </c>
      <c r="M1468" t="s">
        <v>3056</v>
      </c>
      <c r="N1468" t="s">
        <v>23</v>
      </c>
      <c r="O1468" t="s">
        <v>25</v>
      </c>
      <c r="P1468" t="s">
        <v>26</v>
      </c>
      <c r="Q1468" t="s">
        <v>27</v>
      </c>
      <c r="R1468" t="s">
        <v>24</v>
      </c>
      <c r="S1468" t="s">
        <v>3057</v>
      </c>
      <c r="T1468" t="s">
        <v>3056</v>
      </c>
    </row>
    <row r="1469" spans="1:20" x14ac:dyDescent="0.25">
      <c r="A1469" t="s">
        <v>38</v>
      </c>
      <c r="B1469" t="s">
        <v>39</v>
      </c>
      <c r="C1469">
        <v>50</v>
      </c>
      <c r="D1469">
        <v>1</v>
      </c>
      <c r="E1469" t="s">
        <v>3054</v>
      </c>
      <c r="F1469">
        <v>300</v>
      </c>
      <c r="G1469">
        <v>0</v>
      </c>
      <c r="H1469" t="s">
        <v>22</v>
      </c>
      <c r="I1469" t="s">
        <v>3055</v>
      </c>
      <c r="J1469" t="s">
        <v>306</v>
      </c>
      <c r="K1469" t="s">
        <v>23</v>
      </c>
      <c r="L1469" t="s">
        <v>24</v>
      </c>
      <c r="M1469" t="s">
        <v>3056</v>
      </c>
      <c r="N1469" t="s">
        <v>23</v>
      </c>
      <c r="O1469" t="s">
        <v>25</v>
      </c>
      <c r="P1469" t="s">
        <v>26</v>
      </c>
      <c r="Q1469" t="s">
        <v>27</v>
      </c>
      <c r="R1469" t="s">
        <v>24</v>
      </c>
      <c r="S1469" t="s">
        <v>3057</v>
      </c>
      <c r="T1469" t="s">
        <v>3056</v>
      </c>
    </row>
    <row r="1470" spans="1:20" x14ac:dyDescent="0.25">
      <c r="A1470" t="s">
        <v>36</v>
      </c>
      <c r="B1470" t="s">
        <v>37</v>
      </c>
      <c r="C1470">
        <v>50</v>
      </c>
      <c r="D1470">
        <v>1</v>
      </c>
      <c r="E1470" t="s">
        <v>3054</v>
      </c>
      <c r="F1470">
        <v>300</v>
      </c>
      <c r="G1470">
        <v>0</v>
      </c>
      <c r="H1470" t="s">
        <v>22</v>
      </c>
      <c r="I1470" t="s">
        <v>3055</v>
      </c>
      <c r="J1470" t="s">
        <v>306</v>
      </c>
      <c r="K1470" t="s">
        <v>23</v>
      </c>
      <c r="L1470" t="s">
        <v>24</v>
      </c>
      <c r="M1470" t="s">
        <v>3056</v>
      </c>
      <c r="N1470" t="s">
        <v>23</v>
      </c>
      <c r="O1470" t="s">
        <v>25</v>
      </c>
      <c r="P1470" t="s">
        <v>26</v>
      </c>
      <c r="Q1470" t="s">
        <v>27</v>
      </c>
      <c r="R1470" t="s">
        <v>24</v>
      </c>
      <c r="S1470" t="s">
        <v>3057</v>
      </c>
      <c r="T1470" t="s">
        <v>3056</v>
      </c>
    </row>
    <row r="1471" spans="1:20" x14ac:dyDescent="0.25">
      <c r="A1471" t="s">
        <v>44</v>
      </c>
      <c r="B1471" t="s">
        <v>45</v>
      </c>
      <c r="C1471">
        <v>66.666666666666671</v>
      </c>
      <c r="D1471">
        <v>3</v>
      </c>
      <c r="E1471" t="s">
        <v>3054</v>
      </c>
      <c r="F1471">
        <v>300</v>
      </c>
      <c r="G1471">
        <v>0</v>
      </c>
      <c r="H1471" t="s">
        <v>22</v>
      </c>
      <c r="I1471" t="s">
        <v>3055</v>
      </c>
      <c r="J1471" t="s">
        <v>306</v>
      </c>
      <c r="K1471" t="s">
        <v>23</v>
      </c>
      <c r="L1471" t="s">
        <v>24</v>
      </c>
      <c r="M1471" t="s">
        <v>3056</v>
      </c>
      <c r="N1471" t="s">
        <v>23</v>
      </c>
      <c r="O1471" t="s">
        <v>25</v>
      </c>
      <c r="P1471" t="s">
        <v>26</v>
      </c>
      <c r="Q1471" t="s">
        <v>27</v>
      </c>
      <c r="R1471" t="s">
        <v>24</v>
      </c>
      <c r="S1471" t="s">
        <v>3057</v>
      </c>
      <c r="T1471" t="s">
        <v>3056</v>
      </c>
    </row>
    <row r="1472" spans="1:20" x14ac:dyDescent="0.25">
      <c r="A1472" t="s">
        <v>20</v>
      </c>
      <c r="B1472" t="s">
        <v>21</v>
      </c>
      <c r="C1472">
        <v>50</v>
      </c>
      <c r="D1472">
        <v>1</v>
      </c>
      <c r="E1472" t="s">
        <v>3058</v>
      </c>
      <c r="F1472">
        <v>106</v>
      </c>
      <c r="G1472">
        <v>6</v>
      </c>
      <c r="H1472" t="s">
        <v>22</v>
      </c>
      <c r="I1472" t="s">
        <v>3059</v>
      </c>
      <c r="J1472" t="s">
        <v>1163</v>
      </c>
      <c r="K1472" t="s">
        <v>23</v>
      </c>
      <c r="L1472" t="s">
        <v>24</v>
      </c>
      <c r="M1472" t="s">
        <v>3060</v>
      </c>
      <c r="N1472" t="s">
        <v>23</v>
      </c>
      <c r="O1472" t="s">
        <v>25</v>
      </c>
      <c r="P1472" t="s">
        <v>26</v>
      </c>
      <c r="Q1472" t="s">
        <v>27</v>
      </c>
      <c r="R1472" t="s">
        <v>24</v>
      </c>
      <c r="S1472" t="s">
        <v>3061</v>
      </c>
      <c r="T1472" t="s">
        <v>3062</v>
      </c>
    </row>
    <row r="1473" spans="1:20" x14ac:dyDescent="0.25">
      <c r="A1473" t="s">
        <v>28</v>
      </c>
      <c r="B1473" t="s">
        <v>29</v>
      </c>
      <c r="C1473">
        <v>50</v>
      </c>
      <c r="D1473">
        <v>1</v>
      </c>
      <c r="E1473" t="s">
        <v>3058</v>
      </c>
      <c r="F1473">
        <v>106</v>
      </c>
      <c r="G1473">
        <v>6</v>
      </c>
      <c r="H1473" t="s">
        <v>22</v>
      </c>
      <c r="I1473" t="s">
        <v>3059</v>
      </c>
      <c r="J1473" t="s">
        <v>1163</v>
      </c>
      <c r="K1473" t="s">
        <v>23</v>
      </c>
      <c r="L1473" t="s">
        <v>24</v>
      </c>
      <c r="M1473" t="s">
        <v>3060</v>
      </c>
      <c r="N1473" t="s">
        <v>23</v>
      </c>
      <c r="O1473" t="s">
        <v>25</v>
      </c>
      <c r="P1473" t="s">
        <v>26</v>
      </c>
      <c r="Q1473" t="s">
        <v>27</v>
      </c>
      <c r="R1473" t="s">
        <v>24</v>
      </c>
      <c r="S1473" t="s">
        <v>3061</v>
      </c>
      <c r="T1473" t="s">
        <v>3062</v>
      </c>
    </row>
    <row r="1474" spans="1:20" x14ac:dyDescent="0.25">
      <c r="A1474" t="s">
        <v>30</v>
      </c>
      <c r="B1474" t="s">
        <v>31</v>
      </c>
      <c r="C1474">
        <v>50</v>
      </c>
      <c r="D1474">
        <v>1</v>
      </c>
      <c r="E1474" t="s">
        <v>3058</v>
      </c>
      <c r="F1474">
        <v>106</v>
      </c>
      <c r="G1474">
        <v>6</v>
      </c>
      <c r="H1474" t="s">
        <v>22</v>
      </c>
      <c r="I1474" t="s">
        <v>3059</v>
      </c>
      <c r="J1474" t="s">
        <v>1163</v>
      </c>
      <c r="K1474" t="s">
        <v>23</v>
      </c>
      <c r="L1474" t="s">
        <v>24</v>
      </c>
      <c r="M1474" t="s">
        <v>3060</v>
      </c>
      <c r="N1474" t="s">
        <v>23</v>
      </c>
      <c r="O1474" t="s">
        <v>25</v>
      </c>
      <c r="P1474" t="s">
        <v>26</v>
      </c>
      <c r="Q1474" t="s">
        <v>27</v>
      </c>
      <c r="R1474" t="s">
        <v>24</v>
      </c>
      <c r="S1474" t="s">
        <v>3061</v>
      </c>
      <c r="T1474" t="s">
        <v>3062</v>
      </c>
    </row>
    <row r="1475" spans="1:20" x14ac:dyDescent="0.25">
      <c r="A1475" t="s">
        <v>115</v>
      </c>
      <c r="B1475" t="s">
        <v>116</v>
      </c>
      <c r="C1475">
        <v>33.166666666666664</v>
      </c>
      <c r="D1475">
        <v>6</v>
      </c>
      <c r="E1475" t="s">
        <v>3063</v>
      </c>
      <c r="F1475">
        <v>180.05</v>
      </c>
      <c r="G1475">
        <v>10</v>
      </c>
      <c r="H1475" t="s">
        <v>1238</v>
      </c>
      <c r="I1475" t="s">
        <v>3064</v>
      </c>
      <c r="J1475" t="s">
        <v>3065</v>
      </c>
      <c r="K1475" t="s">
        <v>2984</v>
      </c>
      <c r="L1475" t="s">
        <v>3066</v>
      </c>
      <c r="M1475" t="s">
        <v>3067</v>
      </c>
      <c r="N1475" t="s">
        <v>23</v>
      </c>
      <c r="O1475" t="s">
        <v>48</v>
      </c>
      <c r="P1475" t="s">
        <v>49</v>
      </c>
      <c r="Q1475" t="s">
        <v>50</v>
      </c>
      <c r="R1475" t="s">
        <v>24</v>
      </c>
      <c r="S1475" t="s">
        <v>3068</v>
      </c>
      <c r="T1475" t="s">
        <v>3067</v>
      </c>
    </row>
    <row r="1476" spans="1:20" x14ac:dyDescent="0.25">
      <c r="A1476" t="s">
        <v>150</v>
      </c>
      <c r="B1476" t="s">
        <v>151</v>
      </c>
      <c r="C1476">
        <v>50</v>
      </c>
      <c r="D1476">
        <v>1</v>
      </c>
      <c r="E1476" t="s">
        <v>3069</v>
      </c>
      <c r="F1476">
        <v>200</v>
      </c>
      <c r="G1476">
        <v>0</v>
      </c>
      <c r="H1476" t="s">
        <v>22</v>
      </c>
      <c r="I1476" t="s">
        <v>3070</v>
      </c>
      <c r="J1476" t="s">
        <v>1327</v>
      </c>
      <c r="K1476" t="s">
        <v>23</v>
      </c>
      <c r="L1476" t="s">
        <v>24</v>
      </c>
      <c r="M1476" t="s">
        <v>3071</v>
      </c>
      <c r="N1476" t="s">
        <v>23</v>
      </c>
      <c r="O1476" t="s">
        <v>25</v>
      </c>
      <c r="P1476" t="s">
        <v>26</v>
      </c>
      <c r="Q1476" t="s">
        <v>27</v>
      </c>
      <c r="R1476" t="s">
        <v>24</v>
      </c>
      <c r="S1476" t="s">
        <v>3072</v>
      </c>
      <c r="T1476" t="s">
        <v>3071</v>
      </c>
    </row>
    <row r="1477" spans="1:20" x14ac:dyDescent="0.25">
      <c r="A1477" t="s">
        <v>148</v>
      </c>
      <c r="B1477" t="s">
        <v>149</v>
      </c>
      <c r="C1477">
        <v>50</v>
      </c>
      <c r="D1477">
        <v>1</v>
      </c>
      <c r="E1477" t="s">
        <v>3069</v>
      </c>
      <c r="F1477">
        <v>200</v>
      </c>
      <c r="G1477">
        <v>0</v>
      </c>
      <c r="H1477" t="s">
        <v>22</v>
      </c>
      <c r="I1477" t="s">
        <v>3070</v>
      </c>
      <c r="J1477" t="s">
        <v>1327</v>
      </c>
      <c r="K1477" t="s">
        <v>23</v>
      </c>
      <c r="L1477" t="s">
        <v>24</v>
      </c>
      <c r="M1477" t="s">
        <v>3071</v>
      </c>
      <c r="N1477" t="s">
        <v>23</v>
      </c>
      <c r="O1477" t="s">
        <v>25</v>
      </c>
      <c r="P1477" t="s">
        <v>26</v>
      </c>
      <c r="Q1477" t="s">
        <v>27</v>
      </c>
      <c r="R1477" t="s">
        <v>24</v>
      </c>
      <c r="S1477" t="s">
        <v>3072</v>
      </c>
      <c r="T1477" t="s">
        <v>3071</v>
      </c>
    </row>
    <row r="1478" spans="1:20" x14ac:dyDescent="0.25">
      <c r="A1478" t="s">
        <v>152</v>
      </c>
      <c r="B1478" t="s">
        <v>153</v>
      </c>
      <c r="C1478">
        <v>50</v>
      </c>
      <c r="D1478">
        <v>1</v>
      </c>
      <c r="E1478" t="s">
        <v>3069</v>
      </c>
      <c r="F1478">
        <v>200</v>
      </c>
      <c r="G1478">
        <v>0</v>
      </c>
      <c r="H1478" t="s">
        <v>22</v>
      </c>
      <c r="I1478" t="s">
        <v>3070</v>
      </c>
      <c r="J1478" t="s">
        <v>1327</v>
      </c>
      <c r="K1478" t="s">
        <v>23</v>
      </c>
      <c r="L1478" t="s">
        <v>24</v>
      </c>
      <c r="M1478" t="s">
        <v>3071</v>
      </c>
      <c r="N1478" t="s">
        <v>23</v>
      </c>
      <c r="O1478" t="s">
        <v>25</v>
      </c>
      <c r="P1478" t="s">
        <v>26</v>
      </c>
      <c r="Q1478" t="s">
        <v>27</v>
      </c>
      <c r="R1478" t="s">
        <v>24</v>
      </c>
      <c r="S1478" t="s">
        <v>3072</v>
      </c>
      <c r="T1478" t="s">
        <v>3071</v>
      </c>
    </row>
    <row r="1479" spans="1:20" x14ac:dyDescent="0.25">
      <c r="A1479" t="s">
        <v>34</v>
      </c>
      <c r="B1479" t="s">
        <v>35</v>
      </c>
      <c r="C1479">
        <v>50</v>
      </c>
      <c r="D1479">
        <v>1</v>
      </c>
      <c r="E1479" t="s">
        <v>3069</v>
      </c>
      <c r="F1479">
        <v>200</v>
      </c>
      <c r="G1479">
        <v>0</v>
      </c>
      <c r="H1479" t="s">
        <v>22</v>
      </c>
      <c r="I1479" t="s">
        <v>3070</v>
      </c>
      <c r="J1479" t="s">
        <v>1327</v>
      </c>
      <c r="K1479" t="s">
        <v>23</v>
      </c>
      <c r="L1479" t="s">
        <v>24</v>
      </c>
      <c r="M1479" t="s">
        <v>3071</v>
      </c>
      <c r="N1479" t="s">
        <v>23</v>
      </c>
      <c r="O1479" t="s">
        <v>25</v>
      </c>
      <c r="P1479" t="s">
        <v>26</v>
      </c>
      <c r="Q1479" t="s">
        <v>27</v>
      </c>
      <c r="R1479" t="s">
        <v>24</v>
      </c>
      <c r="S1479" t="s">
        <v>3072</v>
      </c>
      <c r="T1479" t="s">
        <v>3071</v>
      </c>
    </row>
    <row r="1480" spans="1:20" x14ac:dyDescent="0.25">
      <c r="A1480" t="s">
        <v>38</v>
      </c>
      <c r="B1480" t="s">
        <v>39</v>
      </c>
      <c r="C1480">
        <v>50</v>
      </c>
      <c r="D1480">
        <v>1</v>
      </c>
      <c r="E1480" t="s">
        <v>3069</v>
      </c>
      <c r="F1480">
        <v>200</v>
      </c>
      <c r="G1480">
        <v>0</v>
      </c>
      <c r="H1480" t="s">
        <v>22</v>
      </c>
      <c r="I1480" t="s">
        <v>3070</v>
      </c>
      <c r="J1480" t="s">
        <v>1327</v>
      </c>
      <c r="K1480" t="s">
        <v>23</v>
      </c>
      <c r="L1480" t="s">
        <v>24</v>
      </c>
      <c r="M1480" t="s">
        <v>3071</v>
      </c>
      <c r="N1480" t="s">
        <v>23</v>
      </c>
      <c r="O1480" t="s">
        <v>25</v>
      </c>
      <c r="P1480" t="s">
        <v>26</v>
      </c>
      <c r="Q1480" t="s">
        <v>27</v>
      </c>
      <c r="R1480" t="s">
        <v>24</v>
      </c>
      <c r="S1480" t="s">
        <v>3072</v>
      </c>
      <c r="T1480" t="s">
        <v>3071</v>
      </c>
    </row>
    <row r="1481" spans="1:20" x14ac:dyDescent="0.25">
      <c r="A1481" t="s">
        <v>36</v>
      </c>
      <c r="B1481" t="s">
        <v>37</v>
      </c>
      <c r="C1481">
        <v>50</v>
      </c>
      <c r="D1481">
        <v>1</v>
      </c>
      <c r="E1481" t="s">
        <v>3069</v>
      </c>
      <c r="F1481">
        <v>200</v>
      </c>
      <c r="G1481">
        <v>0</v>
      </c>
      <c r="H1481" t="s">
        <v>22</v>
      </c>
      <c r="I1481" t="s">
        <v>3070</v>
      </c>
      <c r="J1481" t="s">
        <v>1327</v>
      </c>
      <c r="K1481" t="s">
        <v>23</v>
      </c>
      <c r="L1481" t="s">
        <v>24</v>
      </c>
      <c r="M1481" t="s">
        <v>3071</v>
      </c>
      <c r="N1481" t="s">
        <v>23</v>
      </c>
      <c r="O1481" t="s">
        <v>25</v>
      </c>
      <c r="P1481" t="s">
        <v>26</v>
      </c>
      <c r="Q1481" t="s">
        <v>27</v>
      </c>
      <c r="R1481" t="s">
        <v>24</v>
      </c>
      <c r="S1481" t="s">
        <v>3072</v>
      </c>
      <c r="T1481" t="s">
        <v>3071</v>
      </c>
    </row>
    <row r="1482" spans="1:20" x14ac:dyDescent="0.25">
      <c r="A1482" t="s">
        <v>115</v>
      </c>
      <c r="B1482" t="s">
        <v>116</v>
      </c>
      <c r="C1482">
        <v>33.333333333333336</v>
      </c>
      <c r="D1482">
        <v>3</v>
      </c>
      <c r="E1482" t="s">
        <v>3073</v>
      </c>
      <c r="F1482">
        <v>100</v>
      </c>
      <c r="G1482">
        <v>0</v>
      </c>
      <c r="H1482" t="s">
        <v>1162</v>
      </c>
      <c r="I1482" t="s">
        <v>3074</v>
      </c>
      <c r="J1482" t="s">
        <v>305</v>
      </c>
      <c r="K1482" t="s">
        <v>23</v>
      </c>
      <c r="L1482" t="s">
        <v>24</v>
      </c>
      <c r="M1482" t="s">
        <v>3075</v>
      </c>
      <c r="N1482" t="s">
        <v>23</v>
      </c>
      <c r="O1482" t="s">
        <v>307</v>
      </c>
      <c r="P1482" t="s">
        <v>26</v>
      </c>
      <c r="Q1482" t="s">
        <v>27</v>
      </c>
      <c r="R1482" t="s">
        <v>24</v>
      </c>
      <c r="S1482" t="s">
        <v>3076</v>
      </c>
      <c r="T1482" t="s">
        <v>3075</v>
      </c>
    </row>
    <row r="1483" spans="1:20" x14ac:dyDescent="0.25">
      <c r="A1483" t="s">
        <v>40</v>
      </c>
      <c r="B1483" t="s">
        <v>1291</v>
      </c>
      <c r="C1483">
        <v>15.81</v>
      </c>
      <c r="D1483">
        <v>8</v>
      </c>
      <c r="E1483" t="s">
        <v>3077</v>
      </c>
      <c r="F1483">
        <v>136.47999999999999</v>
      </c>
      <c r="G1483">
        <v>10</v>
      </c>
      <c r="H1483" t="s">
        <v>47</v>
      </c>
      <c r="I1483" t="s">
        <v>3078</v>
      </c>
      <c r="J1483" t="s">
        <v>3079</v>
      </c>
      <c r="K1483" t="s">
        <v>1216</v>
      </c>
      <c r="L1483" t="s">
        <v>3080</v>
      </c>
      <c r="M1483" t="s">
        <v>3081</v>
      </c>
      <c r="N1483" t="s">
        <v>23</v>
      </c>
      <c r="O1483" t="s">
        <v>48</v>
      </c>
      <c r="P1483" t="s">
        <v>49</v>
      </c>
      <c r="Q1483" t="s">
        <v>50</v>
      </c>
      <c r="R1483" t="s">
        <v>24</v>
      </c>
      <c r="S1483" t="s">
        <v>3082</v>
      </c>
      <c r="T1483" t="s">
        <v>3081</v>
      </c>
    </row>
    <row r="1484" spans="1:20" x14ac:dyDescent="0.25">
      <c r="A1484" t="s">
        <v>30</v>
      </c>
      <c r="B1484" t="s">
        <v>1164</v>
      </c>
      <c r="C1484">
        <v>45.4</v>
      </c>
      <c r="D1484">
        <v>2</v>
      </c>
      <c r="E1484" t="s">
        <v>3083</v>
      </c>
      <c r="F1484">
        <v>135.80000000000001</v>
      </c>
      <c r="G1484">
        <v>45</v>
      </c>
      <c r="H1484" t="s">
        <v>47</v>
      </c>
      <c r="I1484" t="s">
        <v>3084</v>
      </c>
      <c r="J1484" t="s">
        <v>3085</v>
      </c>
      <c r="K1484" t="s">
        <v>1301</v>
      </c>
      <c r="L1484" t="s">
        <v>3086</v>
      </c>
      <c r="M1484" t="s">
        <v>3087</v>
      </c>
      <c r="N1484" t="s">
        <v>23</v>
      </c>
      <c r="O1484" t="s">
        <v>48</v>
      </c>
      <c r="P1484" t="s">
        <v>49</v>
      </c>
      <c r="Q1484" t="s">
        <v>50</v>
      </c>
      <c r="R1484" t="s">
        <v>24</v>
      </c>
      <c r="S1484" t="s">
        <v>3088</v>
      </c>
      <c r="T1484" t="s">
        <v>3087</v>
      </c>
    </row>
    <row r="1485" spans="1:20" x14ac:dyDescent="0.25">
      <c r="A1485" t="s">
        <v>20</v>
      </c>
      <c r="B1485" t="s">
        <v>21</v>
      </c>
      <c r="C1485">
        <v>50</v>
      </c>
      <c r="D1485">
        <v>2</v>
      </c>
      <c r="E1485" t="s">
        <v>3089</v>
      </c>
      <c r="F1485">
        <v>200</v>
      </c>
      <c r="G1485">
        <v>0</v>
      </c>
      <c r="H1485" t="s">
        <v>22</v>
      </c>
      <c r="I1485" t="s">
        <v>3090</v>
      </c>
      <c r="J1485" t="s">
        <v>338</v>
      </c>
      <c r="K1485" t="s">
        <v>23</v>
      </c>
      <c r="L1485" t="s">
        <v>24</v>
      </c>
      <c r="M1485" t="s">
        <v>3091</v>
      </c>
      <c r="N1485" t="s">
        <v>23</v>
      </c>
      <c r="O1485" t="s">
        <v>25</v>
      </c>
      <c r="P1485" t="s">
        <v>26</v>
      </c>
      <c r="Q1485" t="s">
        <v>27</v>
      </c>
      <c r="R1485" t="s">
        <v>24</v>
      </c>
      <c r="S1485" t="s">
        <v>3092</v>
      </c>
      <c r="T1485" t="s">
        <v>3091</v>
      </c>
    </row>
    <row r="1486" spans="1:20" x14ac:dyDescent="0.25">
      <c r="A1486" t="s">
        <v>28</v>
      </c>
      <c r="B1486" t="s">
        <v>29</v>
      </c>
      <c r="C1486">
        <v>50</v>
      </c>
      <c r="D1486">
        <v>2</v>
      </c>
      <c r="E1486" t="s">
        <v>3089</v>
      </c>
      <c r="F1486">
        <v>200</v>
      </c>
      <c r="G1486">
        <v>0</v>
      </c>
      <c r="H1486" t="s">
        <v>22</v>
      </c>
      <c r="I1486" t="s">
        <v>3090</v>
      </c>
      <c r="J1486" t="s">
        <v>338</v>
      </c>
      <c r="K1486" t="s">
        <v>23</v>
      </c>
      <c r="L1486" t="s">
        <v>24</v>
      </c>
      <c r="M1486" t="s">
        <v>3091</v>
      </c>
      <c r="N1486" t="s">
        <v>23</v>
      </c>
      <c r="O1486" t="s">
        <v>25</v>
      </c>
      <c r="P1486" t="s">
        <v>26</v>
      </c>
      <c r="Q1486" t="s">
        <v>27</v>
      </c>
      <c r="R1486" t="s">
        <v>24</v>
      </c>
      <c r="S1486" t="s">
        <v>3092</v>
      </c>
      <c r="T1486" t="s">
        <v>3091</v>
      </c>
    </row>
    <row r="1487" spans="1:20" x14ac:dyDescent="0.25">
      <c r="A1487" t="s">
        <v>30</v>
      </c>
      <c r="B1487" t="s">
        <v>31</v>
      </c>
      <c r="C1487">
        <v>50</v>
      </c>
      <c r="D1487">
        <v>2</v>
      </c>
      <c r="E1487" t="s">
        <v>3089</v>
      </c>
      <c r="F1487">
        <v>200</v>
      </c>
      <c r="G1487">
        <v>0</v>
      </c>
      <c r="H1487" t="s">
        <v>22</v>
      </c>
      <c r="I1487" t="s">
        <v>3090</v>
      </c>
      <c r="J1487" t="s">
        <v>338</v>
      </c>
      <c r="K1487" t="s">
        <v>23</v>
      </c>
      <c r="L1487" t="s">
        <v>24</v>
      </c>
      <c r="M1487" t="s">
        <v>3091</v>
      </c>
      <c r="N1487" t="s">
        <v>23</v>
      </c>
      <c r="O1487" t="s">
        <v>25</v>
      </c>
      <c r="P1487" t="s">
        <v>26</v>
      </c>
      <c r="Q1487" t="s">
        <v>27</v>
      </c>
      <c r="R1487" t="s">
        <v>24</v>
      </c>
      <c r="S1487" t="s">
        <v>3092</v>
      </c>
      <c r="T1487" t="s">
        <v>3091</v>
      </c>
    </row>
    <row r="1488" spans="1:20" x14ac:dyDescent="0.25">
      <c r="A1488" t="s">
        <v>44</v>
      </c>
      <c r="B1488" t="s">
        <v>45</v>
      </c>
      <c r="C1488">
        <v>66.666666666666671</v>
      </c>
      <c r="D1488">
        <v>15</v>
      </c>
      <c r="E1488" t="s">
        <v>3093</v>
      </c>
      <c r="F1488">
        <v>500</v>
      </c>
      <c r="G1488">
        <v>0</v>
      </c>
      <c r="H1488" t="s">
        <v>1162</v>
      </c>
      <c r="I1488" t="s">
        <v>1183</v>
      </c>
      <c r="J1488" t="s">
        <v>1202</v>
      </c>
      <c r="K1488" t="s">
        <v>23</v>
      </c>
      <c r="L1488" t="s">
        <v>24</v>
      </c>
      <c r="M1488" t="s">
        <v>3094</v>
      </c>
      <c r="N1488" t="s">
        <v>23</v>
      </c>
      <c r="O1488" t="s">
        <v>32</v>
      </c>
      <c r="P1488" t="s">
        <v>26</v>
      </c>
      <c r="Q1488" t="s">
        <v>33</v>
      </c>
      <c r="R1488" t="s">
        <v>24</v>
      </c>
      <c r="S1488" t="s">
        <v>3095</v>
      </c>
      <c r="T1488" t="s">
        <v>3094</v>
      </c>
    </row>
    <row r="1489" spans="1:20" x14ac:dyDescent="0.25">
      <c r="A1489" t="s">
        <v>20</v>
      </c>
      <c r="B1489" t="s">
        <v>21</v>
      </c>
      <c r="C1489">
        <v>50</v>
      </c>
      <c r="D1489">
        <v>2</v>
      </c>
      <c r="E1489" t="s">
        <v>3096</v>
      </c>
      <c r="F1489">
        <v>286</v>
      </c>
      <c r="G1489">
        <v>35</v>
      </c>
      <c r="H1489" t="s">
        <v>47</v>
      </c>
      <c r="I1489" t="s">
        <v>3014</v>
      </c>
      <c r="J1489" t="s">
        <v>3030</v>
      </c>
      <c r="K1489" t="s">
        <v>1180</v>
      </c>
      <c r="L1489" t="s">
        <v>352</v>
      </c>
      <c r="M1489" t="s">
        <v>3097</v>
      </c>
      <c r="N1489" t="s">
        <v>23</v>
      </c>
      <c r="O1489" t="s">
        <v>63</v>
      </c>
      <c r="P1489" t="s">
        <v>54</v>
      </c>
      <c r="Q1489" t="s">
        <v>55</v>
      </c>
      <c r="R1489" t="s">
        <v>24</v>
      </c>
      <c r="S1489" t="s">
        <v>3098</v>
      </c>
      <c r="T1489" t="s">
        <v>3099</v>
      </c>
    </row>
    <row r="1490" spans="1:20" x14ac:dyDescent="0.25">
      <c r="A1490" t="s">
        <v>28</v>
      </c>
      <c r="B1490" t="s">
        <v>29</v>
      </c>
      <c r="C1490">
        <v>50</v>
      </c>
      <c r="D1490">
        <v>2</v>
      </c>
      <c r="E1490" t="s">
        <v>3096</v>
      </c>
      <c r="F1490">
        <v>286</v>
      </c>
      <c r="G1490">
        <v>35</v>
      </c>
      <c r="H1490" t="s">
        <v>47</v>
      </c>
      <c r="I1490" t="s">
        <v>3014</v>
      </c>
      <c r="J1490" t="s">
        <v>3030</v>
      </c>
      <c r="K1490" t="s">
        <v>1180</v>
      </c>
      <c r="L1490" t="s">
        <v>352</v>
      </c>
      <c r="M1490" t="s">
        <v>3097</v>
      </c>
      <c r="N1490" t="s">
        <v>23</v>
      </c>
      <c r="O1490" t="s">
        <v>63</v>
      </c>
      <c r="P1490" t="s">
        <v>54</v>
      </c>
      <c r="Q1490" t="s">
        <v>55</v>
      </c>
      <c r="R1490" t="s">
        <v>24</v>
      </c>
      <c r="S1490" t="s">
        <v>3098</v>
      </c>
      <c r="T1490" t="s">
        <v>3099</v>
      </c>
    </row>
    <row r="1491" spans="1:20" x14ac:dyDescent="0.25">
      <c r="A1491" t="s">
        <v>30</v>
      </c>
      <c r="B1491" t="s">
        <v>31</v>
      </c>
      <c r="C1491">
        <v>50</v>
      </c>
      <c r="D1491">
        <v>2</v>
      </c>
      <c r="E1491" t="s">
        <v>3096</v>
      </c>
      <c r="F1491">
        <v>286</v>
      </c>
      <c r="G1491">
        <v>35</v>
      </c>
      <c r="H1491" t="s">
        <v>47</v>
      </c>
      <c r="I1491" t="s">
        <v>3014</v>
      </c>
      <c r="J1491" t="s">
        <v>3030</v>
      </c>
      <c r="K1491" t="s">
        <v>1180</v>
      </c>
      <c r="L1491" t="s">
        <v>352</v>
      </c>
      <c r="M1491" t="s">
        <v>3097</v>
      </c>
      <c r="N1491" t="s">
        <v>23</v>
      </c>
      <c r="O1491" t="s">
        <v>63</v>
      </c>
      <c r="P1491" t="s">
        <v>54</v>
      </c>
      <c r="Q1491" t="s">
        <v>55</v>
      </c>
      <c r="R1491" t="s">
        <v>24</v>
      </c>
      <c r="S1491" t="s">
        <v>3098</v>
      </c>
      <c r="T1491" t="s">
        <v>3099</v>
      </c>
    </row>
    <row r="1492" spans="1:20" x14ac:dyDescent="0.25">
      <c r="A1492" t="s">
        <v>36</v>
      </c>
      <c r="B1492" t="s">
        <v>37</v>
      </c>
      <c r="C1492">
        <v>33</v>
      </c>
      <c r="D1492">
        <v>1</v>
      </c>
      <c r="E1492" t="s">
        <v>3100</v>
      </c>
      <c r="F1492">
        <v>200</v>
      </c>
      <c r="G1492">
        <v>0</v>
      </c>
      <c r="H1492" t="s">
        <v>22</v>
      </c>
      <c r="I1492" t="s">
        <v>1275</v>
      </c>
      <c r="J1492" t="s">
        <v>311</v>
      </c>
      <c r="K1492" t="s">
        <v>23</v>
      </c>
      <c r="L1492" t="s">
        <v>24</v>
      </c>
      <c r="M1492" t="s">
        <v>3101</v>
      </c>
      <c r="N1492" t="s">
        <v>23</v>
      </c>
      <c r="O1492" t="s">
        <v>58</v>
      </c>
      <c r="P1492" t="s">
        <v>26</v>
      </c>
      <c r="Q1492" t="s">
        <v>33</v>
      </c>
      <c r="R1492" t="s">
        <v>24</v>
      </c>
      <c r="S1492" t="s">
        <v>3102</v>
      </c>
      <c r="T1492" t="s">
        <v>3103</v>
      </c>
    </row>
    <row r="1493" spans="1:20" x14ac:dyDescent="0.25">
      <c r="A1493" t="s">
        <v>34</v>
      </c>
      <c r="B1493" t="s">
        <v>35</v>
      </c>
      <c r="C1493">
        <v>33</v>
      </c>
      <c r="D1493">
        <v>1</v>
      </c>
      <c r="E1493" t="s">
        <v>3100</v>
      </c>
      <c r="F1493">
        <v>200</v>
      </c>
      <c r="G1493">
        <v>0</v>
      </c>
      <c r="H1493" t="s">
        <v>22</v>
      </c>
      <c r="I1493" t="s">
        <v>1275</v>
      </c>
      <c r="J1493" t="s">
        <v>311</v>
      </c>
      <c r="K1493" t="s">
        <v>23</v>
      </c>
      <c r="L1493" t="s">
        <v>24</v>
      </c>
      <c r="M1493" t="s">
        <v>3101</v>
      </c>
      <c r="N1493" t="s">
        <v>23</v>
      </c>
      <c r="O1493" t="s">
        <v>58</v>
      </c>
      <c r="P1493" t="s">
        <v>26</v>
      </c>
      <c r="Q1493" t="s">
        <v>33</v>
      </c>
      <c r="R1493" t="s">
        <v>24</v>
      </c>
      <c r="S1493" t="s">
        <v>3102</v>
      </c>
      <c r="T1493" t="s">
        <v>3103</v>
      </c>
    </row>
    <row r="1494" spans="1:20" x14ac:dyDescent="0.25">
      <c r="A1494" t="s">
        <v>38</v>
      </c>
      <c r="B1494" t="s">
        <v>39</v>
      </c>
      <c r="C1494">
        <v>34</v>
      </c>
      <c r="D1494">
        <v>1</v>
      </c>
      <c r="E1494" t="s">
        <v>3100</v>
      </c>
      <c r="F1494">
        <v>200</v>
      </c>
      <c r="G1494">
        <v>0</v>
      </c>
      <c r="H1494" t="s">
        <v>22</v>
      </c>
      <c r="I1494" t="s">
        <v>1275</v>
      </c>
      <c r="J1494" t="s">
        <v>311</v>
      </c>
      <c r="K1494" t="s">
        <v>23</v>
      </c>
      <c r="L1494" t="s">
        <v>24</v>
      </c>
      <c r="M1494" t="s">
        <v>3101</v>
      </c>
      <c r="N1494" t="s">
        <v>23</v>
      </c>
      <c r="O1494" t="s">
        <v>58</v>
      </c>
      <c r="P1494" t="s">
        <v>26</v>
      </c>
      <c r="Q1494" t="s">
        <v>33</v>
      </c>
      <c r="R1494" t="s">
        <v>24</v>
      </c>
      <c r="S1494" t="s">
        <v>3102</v>
      </c>
      <c r="T1494" t="s">
        <v>3103</v>
      </c>
    </row>
    <row r="1495" spans="1:20" x14ac:dyDescent="0.25">
      <c r="A1495" t="s">
        <v>42</v>
      </c>
      <c r="B1495" t="s">
        <v>43</v>
      </c>
      <c r="C1495">
        <v>66.666666666666671</v>
      </c>
      <c r="D1495">
        <v>3</v>
      </c>
      <c r="E1495" t="s">
        <v>3100</v>
      </c>
      <c r="F1495">
        <v>200</v>
      </c>
      <c r="G1495">
        <v>0</v>
      </c>
      <c r="H1495" t="s">
        <v>22</v>
      </c>
      <c r="I1495" t="s">
        <v>1275</v>
      </c>
      <c r="J1495" t="s">
        <v>311</v>
      </c>
      <c r="K1495" t="s">
        <v>23</v>
      </c>
      <c r="L1495" t="s">
        <v>24</v>
      </c>
      <c r="M1495" t="s">
        <v>3101</v>
      </c>
      <c r="N1495" t="s">
        <v>23</v>
      </c>
      <c r="O1495" t="s">
        <v>58</v>
      </c>
      <c r="P1495" t="s">
        <v>26</v>
      </c>
      <c r="Q1495" t="s">
        <v>33</v>
      </c>
      <c r="R1495" t="s">
        <v>24</v>
      </c>
      <c r="S1495" t="s">
        <v>3102</v>
      </c>
      <c r="T1495" t="s">
        <v>3103</v>
      </c>
    </row>
    <row r="1496" spans="1:20" x14ac:dyDescent="0.25">
      <c r="A1496" t="s">
        <v>20</v>
      </c>
      <c r="B1496" t="s">
        <v>21</v>
      </c>
      <c r="C1496">
        <v>50</v>
      </c>
      <c r="D1496">
        <v>1</v>
      </c>
      <c r="E1496" t="s">
        <v>3104</v>
      </c>
      <c r="F1496">
        <v>106</v>
      </c>
      <c r="G1496">
        <v>6</v>
      </c>
      <c r="H1496" t="s">
        <v>1162</v>
      </c>
      <c r="I1496" t="s">
        <v>3105</v>
      </c>
      <c r="J1496" t="s">
        <v>306</v>
      </c>
      <c r="K1496" t="s">
        <v>23</v>
      </c>
      <c r="L1496" t="s">
        <v>24</v>
      </c>
      <c r="M1496" t="s">
        <v>3106</v>
      </c>
      <c r="N1496" t="s">
        <v>23</v>
      </c>
      <c r="O1496" t="s">
        <v>307</v>
      </c>
      <c r="P1496" t="s">
        <v>26</v>
      </c>
      <c r="Q1496" t="s">
        <v>27</v>
      </c>
      <c r="R1496" t="s">
        <v>24</v>
      </c>
      <c r="S1496" t="s">
        <v>3107</v>
      </c>
      <c r="T1496" t="s">
        <v>3108</v>
      </c>
    </row>
    <row r="1497" spans="1:20" x14ac:dyDescent="0.25">
      <c r="A1497" t="s">
        <v>28</v>
      </c>
      <c r="B1497" t="s">
        <v>29</v>
      </c>
      <c r="C1497">
        <v>50</v>
      </c>
      <c r="D1497">
        <v>1</v>
      </c>
      <c r="E1497" t="s">
        <v>3104</v>
      </c>
      <c r="F1497">
        <v>106</v>
      </c>
      <c r="G1497">
        <v>6</v>
      </c>
      <c r="H1497" t="s">
        <v>1162</v>
      </c>
      <c r="I1497" t="s">
        <v>3105</v>
      </c>
      <c r="J1497" t="s">
        <v>306</v>
      </c>
      <c r="K1497" t="s">
        <v>23</v>
      </c>
      <c r="L1497" t="s">
        <v>24</v>
      </c>
      <c r="M1497" t="s">
        <v>3106</v>
      </c>
      <c r="N1497" t="s">
        <v>23</v>
      </c>
      <c r="O1497" t="s">
        <v>307</v>
      </c>
      <c r="P1497" t="s">
        <v>26</v>
      </c>
      <c r="Q1497" t="s">
        <v>27</v>
      </c>
      <c r="R1497" t="s">
        <v>24</v>
      </c>
      <c r="S1497" t="s">
        <v>3107</v>
      </c>
      <c r="T1497" t="s">
        <v>3108</v>
      </c>
    </row>
    <row r="1498" spans="1:20" x14ac:dyDescent="0.25">
      <c r="A1498" t="s">
        <v>30</v>
      </c>
      <c r="B1498" t="s">
        <v>31</v>
      </c>
      <c r="C1498">
        <v>50</v>
      </c>
      <c r="D1498">
        <v>1</v>
      </c>
      <c r="E1498" t="s">
        <v>3104</v>
      </c>
      <c r="F1498">
        <v>106</v>
      </c>
      <c r="G1498">
        <v>6</v>
      </c>
      <c r="H1498" t="s">
        <v>1162</v>
      </c>
      <c r="I1498" t="s">
        <v>3105</v>
      </c>
      <c r="J1498" t="s">
        <v>306</v>
      </c>
      <c r="K1498" t="s">
        <v>23</v>
      </c>
      <c r="L1498" t="s">
        <v>24</v>
      </c>
      <c r="M1498" t="s">
        <v>3106</v>
      </c>
      <c r="N1498" t="s">
        <v>23</v>
      </c>
      <c r="O1498" t="s">
        <v>307</v>
      </c>
      <c r="P1498" t="s">
        <v>26</v>
      </c>
      <c r="Q1498" t="s">
        <v>27</v>
      </c>
      <c r="R1498" t="s">
        <v>24</v>
      </c>
      <c r="S1498" t="s">
        <v>3107</v>
      </c>
      <c r="T1498" t="s">
        <v>3108</v>
      </c>
    </row>
    <row r="1499" spans="1:20" x14ac:dyDescent="0.25">
      <c r="A1499" t="s">
        <v>20</v>
      </c>
      <c r="B1499" t="s">
        <v>21</v>
      </c>
      <c r="C1499">
        <v>50</v>
      </c>
      <c r="D1499">
        <v>2</v>
      </c>
      <c r="E1499" t="s">
        <v>3109</v>
      </c>
      <c r="F1499">
        <v>200</v>
      </c>
      <c r="G1499">
        <v>0</v>
      </c>
      <c r="H1499" t="s">
        <v>1162</v>
      </c>
      <c r="I1499" t="s">
        <v>3110</v>
      </c>
      <c r="J1499" t="s">
        <v>354</v>
      </c>
      <c r="K1499" t="s">
        <v>23</v>
      </c>
      <c r="L1499" t="s">
        <v>24</v>
      </c>
      <c r="M1499" t="s">
        <v>3111</v>
      </c>
      <c r="N1499" t="s">
        <v>23</v>
      </c>
      <c r="O1499" t="s">
        <v>307</v>
      </c>
      <c r="P1499" t="s">
        <v>26</v>
      </c>
      <c r="Q1499" t="s">
        <v>27</v>
      </c>
      <c r="R1499" t="s">
        <v>24</v>
      </c>
      <c r="S1499" t="s">
        <v>3112</v>
      </c>
      <c r="T1499" t="s">
        <v>3113</v>
      </c>
    </row>
    <row r="1500" spans="1:20" x14ac:dyDescent="0.25">
      <c r="A1500" t="s">
        <v>28</v>
      </c>
      <c r="B1500" t="s">
        <v>29</v>
      </c>
      <c r="C1500">
        <v>50</v>
      </c>
      <c r="D1500">
        <v>2</v>
      </c>
      <c r="E1500" t="s">
        <v>3109</v>
      </c>
      <c r="F1500">
        <v>200</v>
      </c>
      <c r="G1500">
        <v>0</v>
      </c>
      <c r="H1500" t="s">
        <v>1162</v>
      </c>
      <c r="I1500" t="s">
        <v>3110</v>
      </c>
      <c r="J1500" t="s">
        <v>354</v>
      </c>
      <c r="K1500" t="s">
        <v>23</v>
      </c>
      <c r="L1500" t="s">
        <v>24</v>
      </c>
      <c r="M1500" t="s">
        <v>3111</v>
      </c>
      <c r="N1500" t="s">
        <v>23</v>
      </c>
      <c r="O1500" t="s">
        <v>307</v>
      </c>
      <c r="P1500" t="s">
        <v>26</v>
      </c>
      <c r="Q1500" t="s">
        <v>27</v>
      </c>
      <c r="R1500" t="s">
        <v>24</v>
      </c>
      <c r="S1500" t="s">
        <v>3112</v>
      </c>
      <c r="T1500" t="s">
        <v>3113</v>
      </c>
    </row>
    <row r="1501" spans="1:20" x14ac:dyDescent="0.25">
      <c r="A1501" t="s">
        <v>30</v>
      </c>
      <c r="B1501" t="s">
        <v>31</v>
      </c>
      <c r="C1501">
        <v>50</v>
      </c>
      <c r="D1501">
        <v>2</v>
      </c>
      <c r="E1501" t="s">
        <v>3109</v>
      </c>
      <c r="F1501">
        <v>200</v>
      </c>
      <c r="G1501">
        <v>0</v>
      </c>
      <c r="H1501" t="s">
        <v>1162</v>
      </c>
      <c r="I1501" t="s">
        <v>3110</v>
      </c>
      <c r="J1501" t="s">
        <v>354</v>
      </c>
      <c r="K1501" t="s">
        <v>23</v>
      </c>
      <c r="L1501" t="s">
        <v>24</v>
      </c>
      <c r="M1501" t="s">
        <v>3111</v>
      </c>
      <c r="N1501" t="s">
        <v>23</v>
      </c>
      <c r="O1501" t="s">
        <v>307</v>
      </c>
      <c r="P1501" t="s">
        <v>26</v>
      </c>
      <c r="Q1501" t="s">
        <v>27</v>
      </c>
      <c r="R1501" t="s">
        <v>24</v>
      </c>
      <c r="S1501" t="s">
        <v>3112</v>
      </c>
      <c r="T1501" t="s">
        <v>3113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326"/>
  <sheetViews>
    <sheetView zoomScale="70" zoomScaleNormal="70" workbookViewId="0">
      <pane xSplit="2" ySplit="1" topLeftCell="S48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303" sqref="U30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12253</v>
      </c>
      <c r="F2">
        <v>220</v>
      </c>
      <c r="G2">
        <v>0</v>
      </c>
      <c r="H2" t="s">
        <v>1162</v>
      </c>
      <c r="I2" t="s">
        <v>12254</v>
      </c>
      <c r="J2" t="s">
        <v>319</v>
      </c>
      <c r="K2" t="s">
        <v>23</v>
      </c>
      <c r="L2" t="s">
        <v>24</v>
      </c>
      <c r="M2" t="s">
        <v>12255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12255</v>
      </c>
      <c r="U2" s="52" t="s">
        <v>3691</v>
      </c>
      <c r="V2">
        <v>11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12256</v>
      </c>
      <c r="F3">
        <v>122.35</v>
      </c>
      <c r="G3">
        <v>7</v>
      </c>
      <c r="H3" t="s">
        <v>684</v>
      </c>
      <c r="I3" t="s">
        <v>9851</v>
      </c>
      <c r="J3" t="s">
        <v>9852</v>
      </c>
      <c r="K3" t="s">
        <v>1646</v>
      </c>
      <c r="L3" t="s">
        <v>9853</v>
      </c>
      <c r="M3" t="s">
        <v>12257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12257</v>
      </c>
      <c r="U3" s="53" t="s">
        <v>3692</v>
      </c>
      <c r="V3">
        <v>11</v>
      </c>
    </row>
    <row r="4" spans="1:22" x14ac:dyDescent="0.25">
      <c r="A4" t="s">
        <v>139</v>
      </c>
      <c r="B4" t="s">
        <v>112</v>
      </c>
      <c r="C4">
        <v>66</v>
      </c>
      <c r="D4">
        <v>1</v>
      </c>
      <c r="E4" t="s">
        <v>12258</v>
      </c>
      <c r="F4">
        <v>115.35</v>
      </c>
      <c r="G4">
        <v>0</v>
      </c>
      <c r="H4" t="s">
        <v>684</v>
      </c>
      <c r="I4" t="s">
        <v>12259</v>
      </c>
      <c r="J4" t="s">
        <v>12260</v>
      </c>
      <c r="K4" t="s">
        <v>2007</v>
      </c>
      <c r="L4" t="s">
        <v>12261</v>
      </c>
      <c r="M4" t="s">
        <v>12262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12262</v>
      </c>
      <c r="U4" s="52" t="s">
        <v>186</v>
      </c>
      <c r="V4">
        <v>63</v>
      </c>
    </row>
    <row r="5" spans="1:22" x14ac:dyDescent="0.25">
      <c r="A5" t="s">
        <v>110</v>
      </c>
      <c r="B5" t="s">
        <v>1205</v>
      </c>
      <c r="C5">
        <v>66</v>
      </c>
      <c r="D5">
        <v>1</v>
      </c>
      <c r="E5" t="s">
        <v>12258</v>
      </c>
      <c r="F5">
        <v>115.35</v>
      </c>
      <c r="G5">
        <v>0</v>
      </c>
      <c r="H5" t="s">
        <v>684</v>
      </c>
      <c r="I5" t="s">
        <v>12259</v>
      </c>
      <c r="J5" t="s">
        <v>12260</v>
      </c>
      <c r="K5" t="s">
        <v>2007</v>
      </c>
      <c r="L5" t="s">
        <v>12261</v>
      </c>
      <c r="M5" t="s">
        <v>12262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12262</v>
      </c>
      <c r="U5" s="53" t="s">
        <v>187</v>
      </c>
      <c r="V5">
        <v>63</v>
      </c>
    </row>
    <row r="6" spans="1:22" x14ac:dyDescent="0.25">
      <c r="A6" t="s">
        <v>46</v>
      </c>
      <c r="B6" t="s">
        <v>56</v>
      </c>
      <c r="C6">
        <v>67</v>
      </c>
      <c r="D6">
        <v>1</v>
      </c>
      <c r="E6" t="s">
        <v>12258</v>
      </c>
      <c r="F6">
        <v>115.35</v>
      </c>
      <c r="G6">
        <v>0</v>
      </c>
      <c r="H6" t="s">
        <v>684</v>
      </c>
      <c r="I6" t="s">
        <v>12259</v>
      </c>
      <c r="J6" t="s">
        <v>12260</v>
      </c>
      <c r="K6" t="s">
        <v>2007</v>
      </c>
      <c r="L6" t="s">
        <v>12261</v>
      </c>
      <c r="M6" t="s">
        <v>12262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12262</v>
      </c>
      <c r="U6" s="52" t="s">
        <v>44</v>
      </c>
      <c r="V6">
        <v>24</v>
      </c>
    </row>
    <row r="7" spans="1:22" x14ac:dyDescent="0.25">
      <c r="A7" t="s">
        <v>139</v>
      </c>
      <c r="B7" t="s">
        <v>112</v>
      </c>
      <c r="C7">
        <v>66</v>
      </c>
      <c r="D7">
        <v>1</v>
      </c>
      <c r="E7" t="s">
        <v>12263</v>
      </c>
      <c r="F7">
        <v>149.31</v>
      </c>
      <c r="G7">
        <v>7</v>
      </c>
      <c r="H7" t="s">
        <v>684</v>
      </c>
      <c r="I7" t="s">
        <v>12264</v>
      </c>
      <c r="J7" t="s">
        <v>12265</v>
      </c>
      <c r="K7" t="s">
        <v>1330</v>
      </c>
      <c r="L7" t="s">
        <v>12266</v>
      </c>
      <c r="M7" t="s">
        <v>12267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12267</v>
      </c>
      <c r="U7" s="53" t="s">
        <v>45</v>
      </c>
      <c r="V7">
        <v>24</v>
      </c>
    </row>
    <row r="8" spans="1:22" x14ac:dyDescent="0.25">
      <c r="A8" t="s">
        <v>110</v>
      </c>
      <c r="B8" t="s">
        <v>1205</v>
      </c>
      <c r="C8">
        <v>66</v>
      </c>
      <c r="D8">
        <v>1</v>
      </c>
      <c r="E8" t="s">
        <v>12263</v>
      </c>
      <c r="F8">
        <v>149.31</v>
      </c>
      <c r="G8">
        <v>7</v>
      </c>
      <c r="H8" t="s">
        <v>684</v>
      </c>
      <c r="I8" t="s">
        <v>12264</v>
      </c>
      <c r="J8" t="s">
        <v>12265</v>
      </c>
      <c r="K8" t="s">
        <v>1330</v>
      </c>
      <c r="L8" t="s">
        <v>12266</v>
      </c>
      <c r="M8" t="s">
        <v>12267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12267</v>
      </c>
      <c r="U8" s="52" t="s">
        <v>113</v>
      </c>
      <c r="V8">
        <v>1</v>
      </c>
    </row>
    <row r="9" spans="1:22" x14ac:dyDescent="0.25">
      <c r="A9" t="s">
        <v>46</v>
      </c>
      <c r="B9" t="s">
        <v>56</v>
      </c>
      <c r="C9">
        <v>67</v>
      </c>
      <c r="D9">
        <v>1</v>
      </c>
      <c r="E9" t="s">
        <v>12263</v>
      </c>
      <c r="F9">
        <v>149.31</v>
      </c>
      <c r="G9">
        <v>7</v>
      </c>
      <c r="H9" t="s">
        <v>684</v>
      </c>
      <c r="I9" t="s">
        <v>12264</v>
      </c>
      <c r="J9" t="s">
        <v>12265</v>
      </c>
      <c r="K9" t="s">
        <v>1330</v>
      </c>
      <c r="L9" t="s">
        <v>12266</v>
      </c>
      <c r="M9" t="s">
        <v>12267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12267</v>
      </c>
      <c r="U9" s="53" t="s">
        <v>114</v>
      </c>
      <c r="V9">
        <v>1</v>
      </c>
    </row>
    <row r="10" spans="1:22" x14ac:dyDescent="0.25">
      <c r="A10" t="s">
        <v>30</v>
      </c>
      <c r="B10" t="s">
        <v>31</v>
      </c>
      <c r="C10">
        <v>60</v>
      </c>
      <c r="D10">
        <v>3</v>
      </c>
      <c r="E10" t="s">
        <v>12268</v>
      </c>
      <c r="F10">
        <v>111</v>
      </c>
      <c r="G10">
        <v>6</v>
      </c>
      <c r="H10" t="s">
        <v>22</v>
      </c>
      <c r="I10" t="s">
        <v>12269</v>
      </c>
      <c r="J10" t="s">
        <v>1175</v>
      </c>
      <c r="K10" t="s">
        <v>23</v>
      </c>
      <c r="L10" t="s">
        <v>24</v>
      </c>
      <c r="M10" t="s">
        <v>12270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12271</v>
      </c>
      <c r="U10" s="52" t="s">
        <v>46</v>
      </c>
      <c r="V10">
        <v>275</v>
      </c>
    </row>
    <row r="11" spans="1:22" x14ac:dyDescent="0.25">
      <c r="A11" t="s">
        <v>3653</v>
      </c>
      <c r="B11" t="s">
        <v>158</v>
      </c>
      <c r="C11">
        <v>75</v>
      </c>
      <c r="D11">
        <v>1</v>
      </c>
      <c r="E11" t="s">
        <v>12272</v>
      </c>
      <c r="F11">
        <v>123</v>
      </c>
      <c r="G11">
        <v>48</v>
      </c>
      <c r="H11" t="s">
        <v>47</v>
      </c>
      <c r="I11" t="s">
        <v>12273</v>
      </c>
      <c r="J11" t="s">
        <v>12274</v>
      </c>
      <c r="K11" t="s">
        <v>4075</v>
      </c>
      <c r="L11" t="s">
        <v>1332</v>
      </c>
      <c r="M11" t="s">
        <v>12275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12275</v>
      </c>
      <c r="U11" s="53" t="s">
        <v>252</v>
      </c>
      <c r="V11">
        <v>2</v>
      </c>
    </row>
    <row r="12" spans="1:22" x14ac:dyDescent="0.25">
      <c r="A12" t="s">
        <v>139</v>
      </c>
      <c r="B12" t="s">
        <v>112</v>
      </c>
      <c r="C12">
        <v>66</v>
      </c>
      <c r="D12">
        <v>1</v>
      </c>
      <c r="E12" t="s">
        <v>12276</v>
      </c>
      <c r="F12">
        <v>115.35</v>
      </c>
      <c r="G12">
        <v>0</v>
      </c>
      <c r="H12" t="s">
        <v>684</v>
      </c>
      <c r="I12" t="s">
        <v>12277</v>
      </c>
      <c r="J12" t="s">
        <v>12278</v>
      </c>
      <c r="K12" t="s">
        <v>12279</v>
      </c>
      <c r="L12" t="s">
        <v>12280</v>
      </c>
      <c r="M12" t="s">
        <v>12281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12282</v>
      </c>
      <c r="U12" s="53" t="s">
        <v>56</v>
      </c>
      <c r="V12">
        <v>265</v>
      </c>
    </row>
    <row r="13" spans="1:22" x14ac:dyDescent="0.25">
      <c r="A13" t="s">
        <v>110</v>
      </c>
      <c r="B13" t="s">
        <v>1205</v>
      </c>
      <c r="C13">
        <v>66</v>
      </c>
      <c r="D13">
        <v>1</v>
      </c>
      <c r="E13" t="s">
        <v>12276</v>
      </c>
      <c r="F13">
        <v>115.35</v>
      </c>
      <c r="G13">
        <v>0</v>
      </c>
      <c r="H13" t="s">
        <v>684</v>
      </c>
      <c r="I13" t="s">
        <v>12277</v>
      </c>
      <c r="J13" t="s">
        <v>12278</v>
      </c>
      <c r="K13" t="s">
        <v>12279</v>
      </c>
      <c r="L13" t="s">
        <v>12280</v>
      </c>
      <c r="M13" t="s">
        <v>12281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12282</v>
      </c>
      <c r="U13" s="53" t="s">
        <v>8145</v>
      </c>
      <c r="V13">
        <v>8</v>
      </c>
    </row>
    <row r="14" spans="1:22" x14ac:dyDescent="0.25">
      <c r="A14" t="s">
        <v>46</v>
      </c>
      <c r="B14" t="s">
        <v>56</v>
      </c>
      <c r="C14">
        <v>67</v>
      </c>
      <c r="D14">
        <v>1</v>
      </c>
      <c r="E14" t="s">
        <v>12276</v>
      </c>
      <c r="F14">
        <v>115.35</v>
      </c>
      <c r="G14">
        <v>0</v>
      </c>
      <c r="H14" t="s">
        <v>684</v>
      </c>
      <c r="I14" t="s">
        <v>12277</v>
      </c>
      <c r="J14" t="s">
        <v>12278</v>
      </c>
      <c r="K14" t="s">
        <v>12279</v>
      </c>
      <c r="L14" t="s">
        <v>12280</v>
      </c>
      <c r="M14" t="s">
        <v>12281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12282</v>
      </c>
      <c r="U14" s="52" t="s">
        <v>42</v>
      </c>
      <c r="V14">
        <v>27</v>
      </c>
    </row>
    <row r="15" spans="1:22" x14ac:dyDescent="0.25">
      <c r="A15" t="s">
        <v>30</v>
      </c>
      <c r="B15" t="s">
        <v>31</v>
      </c>
      <c r="C15">
        <v>60</v>
      </c>
      <c r="D15">
        <v>3</v>
      </c>
      <c r="E15" t="s">
        <v>12283</v>
      </c>
      <c r="F15">
        <v>210</v>
      </c>
      <c r="G15">
        <v>0</v>
      </c>
      <c r="H15" t="s">
        <v>1162</v>
      </c>
      <c r="I15" t="s">
        <v>12284</v>
      </c>
      <c r="J15" t="s">
        <v>61</v>
      </c>
      <c r="K15" t="s">
        <v>23</v>
      </c>
      <c r="L15" t="s">
        <v>24</v>
      </c>
      <c r="M15" t="s">
        <v>12285</v>
      </c>
      <c r="N15" t="s">
        <v>23</v>
      </c>
      <c r="O15" t="s">
        <v>32</v>
      </c>
      <c r="P15" t="s">
        <v>26</v>
      </c>
      <c r="Q15" t="s">
        <v>33</v>
      </c>
      <c r="R15" t="s">
        <v>24</v>
      </c>
      <c r="S15" t="s">
        <v>23</v>
      </c>
      <c r="T15" t="s">
        <v>12285</v>
      </c>
      <c r="U15" s="53" t="s">
        <v>43</v>
      </c>
      <c r="V15">
        <v>27</v>
      </c>
    </row>
    <row r="16" spans="1:22" x14ac:dyDescent="0.25">
      <c r="A16" t="s">
        <v>44</v>
      </c>
      <c r="B16" t="s">
        <v>45</v>
      </c>
      <c r="C16">
        <v>66.666666666666671</v>
      </c>
      <c r="D16">
        <v>3</v>
      </c>
      <c r="E16" t="s">
        <v>12283</v>
      </c>
      <c r="F16">
        <v>210</v>
      </c>
      <c r="G16">
        <v>0</v>
      </c>
      <c r="H16" t="s">
        <v>1162</v>
      </c>
      <c r="I16" t="s">
        <v>12284</v>
      </c>
      <c r="J16" t="s">
        <v>61</v>
      </c>
      <c r="K16" t="s">
        <v>23</v>
      </c>
      <c r="L16" t="s">
        <v>24</v>
      </c>
      <c r="M16" t="s">
        <v>12285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23</v>
      </c>
      <c r="T16" t="s">
        <v>12285</v>
      </c>
      <c r="U16" s="52" t="s">
        <v>139</v>
      </c>
      <c r="V16">
        <v>50</v>
      </c>
    </row>
    <row r="17" spans="1:22" x14ac:dyDescent="0.25">
      <c r="A17" t="s">
        <v>115</v>
      </c>
      <c r="B17" t="s">
        <v>116</v>
      </c>
      <c r="C17">
        <v>35</v>
      </c>
      <c r="D17">
        <v>8</v>
      </c>
      <c r="E17" t="s">
        <v>12286</v>
      </c>
      <c r="F17">
        <v>180.65</v>
      </c>
      <c r="G17">
        <v>0</v>
      </c>
      <c r="H17" t="s">
        <v>1247</v>
      </c>
      <c r="I17" t="s">
        <v>11343</v>
      </c>
      <c r="J17" t="s">
        <v>11344</v>
      </c>
      <c r="K17" t="s">
        <v>8784</v>
      </c>
      <c r="L17" t="s">
        <v>24</v>
      </c>
      <c r="M17" t="s">
        <v>23</v>
      </c>
      <c r="N17" t="s">
        <v>23</v>
      </c>
      <c r="O17" t="s">
        <v>48</v>
      </c>
      <c r="P17" t="s">
        <v>49</v>
      </c>
      <c r="Q17" t="s">
        <v>23</v>
      </c>
      <c r="R17" t="s">
        <v>24</v>
      </c>
      <c r="S17" t="s">
        <v>23</v>
      </c>
      <c r="T17" t="s">
        <v>12287</v>
      </c>
      <c r="U17" s="53" t="s">
        <v>4236</v>
      </c>
      <c r="V17">
        <v>1</v>
      </c>
    </row>
    <row r="18" spans="1:22" x14ac:dyDescent="0.25">
      <c r="A18" t="s">
        <v>30</v>
      </c>
      <c r="B18" t="s">
        <v>31</v>
      </c>
      <c r="C18">
        <v>43</v>
      </c>
      <c r="D18">
        <v>2</v>
      </c>
      <c r="E18" t="s">
        <v>12288</v>
      </c>
      <c r="F18">
        <v>86</v>
      </c>
      <c r="G18">
        <v>0</v>
      </c>
      <c r="H18" t="s">
        <v>47</v>
      </c>
      <c r="I18" t="s">
        <v>366</v>
      </c>
      <c r="J18" t="s">
        <v>12289</v>
      </c>
      <c r="K18" t="s">
        <v>12290</v>
      </c>
      <c r="L18" t="s">
        <v>1214</v>
      </c>
      <c r="M18" t="s">
        <v>12291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12292</v>
      </c>
      <c r="U18" s="53" t="s">
        <v>112</v>
      </c>
      <c r="V18">
        <v>48</v>
      </c>
    </row>
    <row r="19" spans="1:22" x14ac:dyDescent="0.25">
      <c r="A19" t="s">
        <v>139</v>
      </c>
      <c r="B19" t="s">
        <v>112</v>
      </c>
      <c r="C19">
        <v>66</v>
      </c>
      <c r="D19">
        <v>1</v>
      </c>
      <c r="E19" t="s">
        <v>12293</v>
      </c>
      <c r="F19">
        <v>269</v>
      </c>
      <c r="G19">
        <v>38</v>
      </c>
      <c r="H19" t="s">
        <v>47</v>
      </c>
      <c r="I19" t="s">
        <v>5772</v>
      </c>
      <c r="J19" t="s">
        <v>12294</v>
      </c>
      <c r="K19" t="s">
        <v>12295</v>
      </c>
      <c r="L19" t="s">
        <v>4218</v>
      </c>
      <c r="M19" t="s">
        <v>12296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12296</v>
      </c>
      <c r="U19" s="53" t="s">
        <v>10047</v>
      </c>
      <c r="V19">
        <v>1</v>
      </c>
    </row>
    <row r="20" spans="1:22" x14ac:dyDescent="0.25">
      <c r="A20" t="s">
        <v>110</v>
      </c>
      <c r="B20" t="s">
        <v>1205</v>
      </c>
      <c r="C20">
        <v>66</v>
      </c>
      <c r="D20">
        <v>1</v>
      </c>
      <c r="E20" t="s">
        <v>12293</v>
      </c>
      <c r="F20">
        <v>269</v>
      </c>
      <c r="G20">
        <v>38</v>
      </c>
      <c r="H20" t="s">
        <v>47</v>
      </c>
      <c r="I20" t="s">
        <v>5772</v>
      </c>
      <c r="J20" t="s">
        <v>12294</v>
      </c>
      <c r="K20" t="s">
        <v>12295</v>
      </c>
      <c r="L20" t="s">
        <v>4218</v>
      </c>
      <c r="M20" t="s">
        <v>12296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12296</v>
      </c>
      <c r="U20" s="52" t="s">
        <v>110</v>
      </c>
      <c r="V20">
        <v>43</v>
      </c>
    </row>
    <row r="21" spans="1:22" x14ac:dyDescent="0.25">
      <c r="A21" t="s">
        <v>46</v>
      </c>
      <c r="B21" t="s">
        <v>56</v>
      </c>
      <c r="C21">
        <v>67</v>
      </c>
      <c r="D21">
        <v>1</v>
      </c>
      <c r="E21" t="s">
        <v>12293</v>
      </c>
      <c r="F21">
        <v>269</v>
      </c>
      <c r="G21">
        <v>38</v>
      </c>
      <c r="H21" t="s">
        <v>47</v>
      </c>
      <c r="I21" t="s">
        <v>5772</v>
      </c>
      <c r="J21" t="s">
        <v>12294</v>
      </c>
      <c r="K21" t="s">
        <v>12295</v>
      </c>
      <c r="L21" t="s">
        <v>4218</v>
      </c>
      <c r="M21" t="s">
        <v>12296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12296</v>
      </c>
      <c r="U21" s="53" t="s">
        <v>146</v>
      </c>
      <c r="V21">
        <v>1</v>
      </c>
    </row>
    <row r="22" spans="1:22" x14ac:dyDescent="0.25">
      <c r="A22" t="s">
        <v>110</v>
      </c>
      <c r="B22" t="s">
        <v>1287</v>
      </c>
      <c r="C22">
        <v>59.2</v>
      </c>
      <c r="D22">
        <v>1</v>
      </c>
      <c r="E22" t="s">
        <v>12297</v>
      </c>
      <c r="F22">
        <v>66.2</v>
      </c>
      <c r="G22">
        <v>7</v>
      </c>
      <c r="H22" t="s">
        <v>1349</v>
      </c>
      <c r="I22" t="s">
        <v>12298</v>
      </c>
      <c r="J22" t="s">
        <v>12299</v>
      </c>
      <c r="K22" t="s">
        <v>562</v>
      </c>
      <c r="L22" t="s">
        <v>12300</v>
      </c>
      <c r="M22" t="s">
        <v>12301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12301</v>
      </c>
      <c r="U22" s="53" t="s">
        <v>1287</v>
      </c>
      <c r="V22">
        <v>3</v>
      </c>
    </row>
    <row r="23" spans="1:22" x14ac:dyDescent="0.25">
      <c r="A23" t="s">
        <v>20</v>
      </c>
      <c r="B23" t="s">
        <v>1164</v>
      </c>
      <c r="C23">
        <v>28.76</v>
      </c>
      <c r="D23">
        <v>1</v>
      </c>
      <c r="E23" t="s">
        <v>12302</v>
      </c>
      <c r="F23">
        <v>64.650000000000006</v>
      </c>
      <c r="G23">
        <v>7</v>
      </c>
      <c r="H23" t="s">
        <v>47</v>
      </c>
      <c r="I23" t="s">
        <v>12303</v>
      </c>
      <c r="J23" t="s">
        <v>12304</v>
      </c>
      <c r="K23" t="s">
        <v>11682</v>
      </c>
      <c r="L23" t="s">
        <v>12305</v>
      </c>
      <c r="M23" t="s">
        <v>12306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12306</v>
      </c>
      <c r="U23" s="53" t="s">
        <v>1205</v>
      </c>
      <c r="V23">
        <v>39</v>
      </c>
    </row>
    <row r="24" spans="1:22" x14ac:dyDescent="0.25">
      <c r="A24" t="s">
        <v>30</v>
      </c>
      <c r="B24" t="s">
        <v>1164</v>
      </c>
      <c r="C24">
        <v>28.89</v>
      </c>
      <c r="D24">
        <v>1</v>
      </c>
      <c r="E24" t="s">
        <v>12302</v>
      </c>
      <c r="F24">
        <v>64.650000000000006</v>
      </c>
      <c r="G24">
        <v>7</v>
      </c>
      <c r="H24" t="s">
        <v>47</v>
      </c>
      <c r="I24" t="s">
        <v>12303</v>
      </c>
      <c r="J24" t="s">
        <v>12304</v>
      </c>
      <c r="K24" t="s">
        <v>11682</v>
      </c>
      <c r="L24" t="s">
        <v>12305</v>
      </c>
      <c r="M24" t="s">
        <v>12306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12306</v>
      </c>
      <c r="U24" s="52" t="s">
        <v>150</v>
      </c>
      <c r="V24">
        <v>2</v>
      </c>
    </row>
    <row r="25" spans="1:22" x14ac:dyDescent="0.25">
      <c r="A25" t="s">
        <v>30</v>
      </c>
      <c r="B25" t="s">
        <v>31</v>
      </c>
      <c r="C25">
        <v>60</v>
      </c>
      <c r="D25">
        <v>6</v>
      </c>
      <c r="E25" t="s">
        <v>12307</v>
      </c>
      <c r="F25">
        <v>210</v>
      </c>
      <c r="G25">
        <v>0</v>
      </c>
      <c r="H25" t="s">
        <v>1162</v>
      </c>
      <c r="I25" t="s">
        <v>7506</v>
      </c>
      <c r="J25" t="s">
        <v>332</v>
      </c>
      <c r="K25" t="s">
        <v>23</v>
      </c>
      <c r="L25" t="s">
        <v>24</v>
      </c>
      <c r="M25" t="s">
        <v>12308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12308</v>
      </c>
      <c r="U25" s="53" t="s">
        <v>151</v>
      </c>
      <c r="V25">
        <v>2</v>
      </c>
    </row>
    <row r="26" spans="1:22" x14ac:dyDescent="0.25">
      <c r="A26" t="s">
        <v>46</v>
      </c>
      <c r="B26" t="s">
        <v>56</v>
      </c>
      <c r="C26">
        <v>76.666666666666671</v>
      </c>
      <c r="D26">
        <v>3</v>
      </c>
      <c r="E26" t="s">
        <v>12309</v>
      </c>
      <c r="F26">
        <v>259</v>
      </c>
      <c r="G26">
        <v>38</v>
      </c>
      <c r="H26" t="s">
        <v>47</v>
      </c>
      <c r="I26" t="s">
        <v>12310</v>
      </c>
      <c r="J26" t="s">
        <v>12311</v>
      </c>
      <c r="K26" t="s">
        <v>4149</v>
      </c>
      <c r="L26" t="s">
        <v>6172</v>
      </c>
      <c r="M26" t="s">
        <v>12312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12312</v>
      </c>
      <c r="U26" s="52" t="s">
        <v>854</v>
      </c>
      <c r="V26">
        <v>1</v>
      </c>
    </row>
    <row r="27" spans="1:22" x14ac:dyDescent="0.25">
      <c r="A27" t="s">
        <v>279</v>
      </c>
      <c r="B27" t="s">
        <v>285</v>
      </c>
      <c r="C27">
        <v>139</v>
      </c>
      <c r="D27">
        <v>1</v>
      </c>
      <c r="E27" t="s">
        <v>12313</v>
      </c>
      <c r="F27">
        <v>307</v>
      </c>
      <c r="G27">
        <v>38</v>
      </c>
      <c r="H27" t="s">
        <v>47</v>
      </c>
      <c r="I27" t="s">
        <v>5069</v>
      </c>
      <c r="J27" t="s">
        <v>12314</v>
      </c>
      <c r="K27" t="s">
        <v>11411</v>
      </c>
      <c r="L27" t="s">
        <v>12315</v>
      </c>
      <c r="M27" t="s">
        <v>12316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12316</v>
      </c>
      <c r="U27" s="53" t="s">
        <v>855</v>
      </c>
      <c r="V27">
        <v>1</v>
      </c>
    </row>
    <row r="28" spans="1:22" x14ac:dyDescent="0.25">
      <c r="A28" t="s">
        <v>280</v>
      </c>
      <c r="B28" t="s">
        <v>286</v>
      </c>
      <c r="C28">
        <v>139</v>
      </c>
      <c r="D28">
        <v>1</v>
      </c>
      <c r="E28" t="s">
        <v>12313</v>
      </c>
      <c r="F28">
        <v>307</v>
      </c>
      <c r="G28">
        <v>38</v>
      </c>
      <c r="H28" t="s">
        <v>47</v>
      </c>
      <c r="I28" t="s">
        <v>5069</v>
      </c>
      <c r="J28" t="s">
        <v>12314</v>
      </c>
      <c r="K28" t="s">
        <v>11411</v>
      </c>
      <c r="L28" t="s">
        <v>12315</v>
      </c>
      <c r="M28" t="s">
        <v>12316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12316</v>
      </c>
      <c r="U28" s="52" t="s">
        <v>36</v>
      </c>
      <c r="V28">
        <v>1</v>
      </c>
    </row>
    <row r="29" spans="1:22" x14ac:dyDescent="0.25">
      <c r="A29" t="s">
        <v>279</v>
      </c>
      <c r="B29" t="s">
        <v>285</v>
      </c>
      <c r="C29">
        <v>139</v>
      </c>
      <c r="D29">
        <v>1</v>
      </c>
      <c r="E29" t="s">
        <v>12317</v>
      </c>
      <c r="F29">
        <v>269</v>
      </c>
      <c r="G29">
        <v>0</v>
      </c>
      <c r="H29" t="s">
        <v>47</v>
      </c>
      <c r="I29" t="s">
        <v>12318</v>
      </c>
      <c r="J29" t="s">
        <v>12319</v>
      </c>
      <c r="K29" t="s">
        <v>7536</v>
      </c>
      <c r="L29" t="s">
        <v>7347</v>
      </c>
      <c r="M29" t="s">
        <v>12320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23</v>
      </c>
      <c r="T29" t="s">
        <v>12321</v>
      </c>
      <c r="U29" s="53" t="s">
        <v>37</v>
      </c>
      <c r="V29">
        <v>1</v>
      </c>
    </row>
    <row r="30" spans="1:22" x14ac:dyDescent="0.25">
      <c r="A30" t="s">
        <v>280</v>
      </c>
      <c r="B30" t="s">
        <v>286</v>
      </c>
      <c r="C30">
        <v>139</v>
      </c>
      <c r="D30">
        <v>1</v>
      </c>
      <c r="E30" t="s">
        <v>12317</v>
      </c>
      <c r="F30">
        <v>269</v>
      </c>
      <c r="G30">
        <v>0</v>
      </c>
      <c r="H30" t="s">
        <v>47</v>
      </c>
      <c r="I30" t="s">
        <v>12318</v>
      </c>
      <c r="J30" t="s">
        <v>12319</v>
      </c>
      <c r="K30" t="s">
        <v>7536</v>
      </c>
      <c r="L30" t="s">
        <v>7347</v>
      </c>
      <c r="M30" t="s">
        <v>12320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12321</v>
      </c>
      <c r="U30" s="52" t="s">
        <v>38</v>
      </c>
      <c r="V30">
        <v>3</v>
      </c>
    </row>
    <row r="31" spans="1:22" x14ac:dyDescent="0.25">
      <c r="A31" t="s">
        <v>139</v>
      </c>
      <c r="B31" t="s">
        <v>112</v>
      </c>
      <c r="C31">
        <v>66</v>
      </c>
      <c r="D31">
        <v>1</v>
      </c>
      <c r="E31" t="s">
        <v>12322</v>
      </c>
      <c r="F31">
        <v>122.35</v>
      </c>
      <c r="G31">
        <v>7</v>
      </c>
      <c r="H31" t="s">
        <v>684</v>
      </c>
      <c r="I31" t="s">
        <v>10008</v>
      </c>
      <c r="J31" t="s">
        <v>12323</v>
      </c>
      <c r="K31" t="s">
        <v>1264</v>
      </c>
      <c r="L31" t="s">
        <v>10010</v>
      </c>
      <c r="M31" t="s">
        <v>12324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12324</v>
      </c>
      <c r="U31" s="53" t="s">
        <v>39</v>
      </c>
      <c r="V31">
        <v>3</v>
      </c>
    </row>
    <row r="32" spans="1:22" x14ac:dyDescent="0.25">
      <c r="A32" t="s">
        <v>110</v>
      </c>
      <c r="B32" t="s">
        <v>1205</v>
      </c>
      <c r="C32">
        <v>66</v>
      </c>
      <c r="D32">
        <v>1</v>
      </c>
      <c r="E32" t="s">
        <v>12322</v>
      </c>
      <c r="F32">
        <v>122.35</v>
      </c>
      <c r="G32">
        <v>7</v>
      </c>
      <c r="H32" t="s">
        <v>684</v>
      </c>
      <c r="I32" t="s">
        <v>10008</v>
      </c>
      <c r="J32" t="s">
        <v>12323</v>
      </c>
      <c r="K32" t="s">
        <v>1264</v>
      </c>
      <c r="L32" t="s">
        <v>10010</v>
      </c>
      <c r="M32" t="s">
        <v>12324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12324</v>
      </c>
      <c r="U32" s="52" t="s">
        <v>4323</v>
      </c>
      <c r="V32">
        <v>1</v>
      </c>
    </row>
    <row r="33" spans="1:22" x14ac:dyDescent="0.25">
      <c r="A33" t="s">
        <v>46</v>
      </c>
      <c r="B33" t="s">
        <v>56</v>
      </c>
      <c r="C33">
        <v>67</v>
      </c>
      <c r="D33">
        <v>1</v>
      </c>
      <c r="E33" t="s">
        <v>12322</v>
      </c>
      <c r="F33">
        <v>122.35</v>
      </c>
      <c r="G33">
        <v>7</v>
      </c>
      <c r="H33" t="s">
        <v>684</v>
      </c>
      <c r="I33" t="s">
        <v>10008</v>
      </c>
      <c r="J33" t="s">
        <v>12323</v>
      </c>
      <c r="K33" t="s">
        <v>1264</v>
      </c>
      <c r="L33" t="s">
        <v>10010</v>
      </c>
      <c r="M33" t="s">
        <v>12324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12324</v>
      </c>
      <c r="U33" s="53" t="s">
        <v>4324</v>
      </c>
      <c r="V33">
        <v>1</v>
      </c>
    </row>
    <row r="34" spans="1:22" x14ac:dyDescent="0.25">
      <c r="A34" t="s">
        <v>46</v>
      </c>
      <c r="B34" t="s">
        <v>56</v>
      </c>
      <c r="C34">
        <v>66.333333333333329</v>
      </c>
      <c r="D34">
        <v>3</v>
      </c>
      <c r="E34" t="s">
        <v>12325</v>
      </c>
      <c r="F34">
        <v>220</v>
      </c>
      <c r="G34">
        <v>0</v>
      </c>
      <c r="H34" t="s">
        <v>1162</v>
      </c>
      <c r="I34" t="s">
        <v>12326</v>
      </c>
      <c r="J34" t="s">
        <v>327</v>
      </c>
      <c r="K34" t="s">
        <v>23</v>
      </c>
      <c r="L34" t="s">
        <v>24</v>
      </c>
      <c r="M34" t="s">
        <v>12327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12327</v>
      </c>
      <c r="U34" s="52" t="s">
        <v>279</v>
      </c>
      <c r="V34">
        <v>16</v>
      </c>
    </row>
    <row r="35" spans="1:22" x14ac:dyDescent="0.25">
      <c r="A35" t="s">
        <v>279</v>
      </c>
      <c r="B35" t="s">
        <v>285</v>
      </c>
      <c r="C35">
        <v>139</v>
      </c>
      <c r="D35">
        <v>2</v>
      </c>
      <c r="E35" t="s">
        <v>12328</v>
      </c>
      <c r="F35">
        <v>418</v>
      </c>
      <c r="G35">
        <v>20</v>
      </c>
      <c r="H35" t="s">
        <v>47</v>
      </c>
      <c r="I35" t="s">
        <v>12329</v>
      </c>
      <c r="J35" t="s">
        <v>12330</v>
      </c>
      <c r="K35" t="s">
        <v>1842</v>
      </c>
      <c r="L35" t="s">
        <v>12331</v>
      </c>
      <c r="M35" t="s">
        <v>12332</v>
      </c>
      <c r="N35" t="s">
        <v>1338</v>
      </c>
      <c r="O35" t="s">
        <v>1222</v>
      </c>
      <c r="P35" t="s">
        <v>1190</v>
      </c>
      <c r="Q35" t="s">
        <v>1191</v>
      </c>
      <c r="R35" t="s">
        <v>24</v>
      </c>
      <c r="S35" t="s">
        <v>23</v>
      </c>
      <c r="T35" t="s">
        <v>12327</v>
      </c>
      <c r="U35" s="53" t="s">
        <v>285</v>
      </c>
      <c r="V35">
        <v>16</v>
      </c>
    </row>
    <row r="36" spans="1:22" x14ac:dyDescent="0.25">
      <c r="A36" t="s">
        <v>280</v>
      </c>
      <c r="B36" t="s">
        <v>286</v>
      </c>
      <c r="C36">
        <v>139</v>
      </c>
      <c r="D36">
        <v>2</v>
      </c>
      <c r="E36" t="s">
        <v>12328</v>
      </c>
      <c r="F36">
        <v>418</v>
      </c>
      <c r="G36">
        <v>20</v>
      </c>
      <c r="H36" t="s">
        <v>47</v>
      </c>
      <c r="I36" t="s">
        <v>12329</v>
      </c>
      <c r="J36" t="s">
        <v>12330</v>
      </c>
      <c r="K36" t="s">
        <v>1842</v>
      </c>
      <c r="L36" t="s">
        <v>12331</v>
      </c>
      <c r="M36" t="s">
        <v>12332</v>
      </c>
      <c r="N36" t="s">
        <v>1338</v>
      </c>
      <c r="O36" t="s">
        <v>1222</v>
      </c>
      <c r="P36" t="s">
        <v>1190</v>
      </c>
      <c r="Q36" t="s">
        <v>1191</v>
      </c>
      <c r="R36" t="s">
        <v>24</v>
      </c>
      <c r="S36" t="s">
        <v>23</v>
      </c>
      <c r="T36" t="s">
        <v>12327</v>
      </c>
      <c r="U36" s="52" t="s">
        <v>280</v>
      </c>
      <c r="V36">
        <v>17</v>
      </c>
    </row>
    <row r="37" spans="1:22" x14ac:dyDescent="0.25">
      <c r="A37" t="s">
        <v>279</v>
      </c>
      <c r="B37" t="s">
        <v>285</v>
      </c>
      <c r="C37">
        <v>139</v>
      </c>
      <c r="D37">
        <v>2</v>
      </c>
      <c r="E37" t="s">
        <v>12333</v>
      </c>
      <c r="F37">
        <v>378</v>
      </c>
      <c r="G37">
        <v>20</v>
      </c>
      <c r="H37" t="s">
        <v>47</v>
      </c>
      <c r="I37" t="s">
        <v>7384</v>
      </c>
      <c r="J37" t="s">
        <v>7385</v>
      </c>
      <c r="K37" t="s">
        <v>5643</v>
      </c>
      <c r="L37" t="s">
        <v>7386</v>
      </c>
      <c r="M37" t="s">
        <v>12334</v>
      </c>
      <c r="N37" t="s">
        <v>1338</v>
      </c>
      <c r="O37" t="s">
        <v>1222</v>
      </c>
      <c r="P37" t="s">
        <v>1190</v>
      </c>
      <c r="Q37" t="s">
        <v>1191</v>
      </c>
      <c r="R37" t="s">
        <v>24</v>
      </c>
      <c r="S37" t="s">
        <v>23</v>
      </c>
      <c r="T37" t="s">
        <v>12335</v>
      </c>
      <c r="U37" s="53" t="s">
        <v>286</v>
      </c>
      <c r="V37">
        <v>17</v>
      </c>
    </row>
    <row r="38" spans="1:22" x14ac:dyDescent="0.25">
      <c r="A38" t="s">
        <v>280</v>
      </c>
      <c r="B38" t="s">
        <v>286</v>
      </c>
      <c r="C38">
        <v>139</v>
      </c>
      <c r="D38">
        <v>2</v>
      </c>
      <c r="E38" t="s">
        <v>12333</v>
      </c>
      <c r="F38">
        <v>378</v>
      </c>
      <c r="G38">
        <v>20</v>
      </c>
      <c r="H38" t="s">
        <v>47</v>
      </c>
      <c r="I38" t="s">
        <v>7384</v>
      </c>
      <c r="J38" t="s">
        <v>7385</v>
      </c>
      <c r="K38" t="s">
        <v>5643</v>
      </c>
      <c r="L38" t="s">
        <v>7386</v>
      </c>
      <c r="M38" t="s">
        <v>12334</v>
      </c>
      <c r="N38" t="s">
        <v>1338</v>
      </c>
      <c r="O38" t="s">
        <v>1222</v>
      </c>
      <c r="P38" t="s">
        <v>1190</v>
      </c>
      <c r="Q38" t="s">
        <v>1191</v>
      </c>
      <c r="R38" t="s">
        <v>24</v>
      </c>
      <c r="S38" t="s">
        <v>23</v>
      </c>
      <c r="T38" t="s">
        <v>12335</v>
      </c>
      <c r="U38" s="52" t="s">
        <v>30</v>
      </c>
      <c r="V38">
        <v>71</v>
      </c>
    </row>
    <row r="39" spans="1:22" x14ac:dyDescent="0.25">
      <c r="A39" t="s">
        <v>46</v>
      </c>
      <c r="B39" t="s">
        <v>56</v>
      </c>
      <c r="C39">
        <v>66.333333333333329</v>
      </c>
      <c r="D39">
        <v>3</v>
      </c>
      <c r="E39" t="s">
        <v>12336</v>
      </c>
      <c r="F39">
        <v>92.35</v>
      </c>
      <c r="G39">
        <v>7</v>
      </c>
      <c r="H39" t="s">
        <v>684</v>
      </c>
      <c r="I39" t="s">
        <v>12337</v>
      </c>
      <c r="J39" t="s">
        <v>12338</v>
      </c>
      <c r="K39" t="s">
        <v>2682</v>
      </c>
      <c r="L39" t="s">
        <v>12339</v>
      </c>
      <c r="M39" t="s">
        <v>12340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12340</v>
      </c>
      <c r="U39" s="53" t="s">
        <v>31</v>
      </c>
      <c r="V39">
        <v>68</v>
      </c>
    </row>
    <row r="40" spans="1:22" x14ac:dyDescent="0.25">
      <c r="A40" t="s">
        <v>42</v>
      </c>
      <c r="B40" t="s">
        <v>43</v>
      </c>
      <c r="C40">
        <v>66.666666666666671</v>
      </c>
      <c r="D40">
        <v>6</v>
      </c>
      <c r="E40" t="s">
        <v>12341</v>
      </c>
      <c r="F40">
        <v>255</v>
      </c>
      <c r="G40">
        <v>45</v>
      </c>
      <c r="H40" t="s">
        <v>22</v>
      </c>
      <c r="I40" t="s">
        <v>12342</v>
      </c>
      <c r="J40" t="s">
        <v>1623</v>
      </c>
      <c r="K40" t="s">
        <v>23</v>
      </c>
      <c r="L40" t="s">
        <v>24</v>
      </c>
      <c r="M40" t="s">
        <v>12343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23</v>
      </c>
      <c r="T40" t="s">
        <v>12344</v>
      </c>
      <c r="U40" s="53" t="s">
        <v>1164</v>
      </c>
      <c r="V40">
        <v>3</v>
      </c>
    </row>
    <row r="41" spans="1:22" x14ac:dyDescent="0.25">
      <c r="A41" t="s">
        <v>115</v>
      </c>
      <c r="B41" t="s">
        <v>116</v>
      </c>
      <c r="C41">
        <v>27.5</v>
      </c>
      <c r="D41">
        <v>4</v>
      </c>
      <c r="E41" t="s">
        <v>12345</v>
      </c>
      <c r="F41">
        <v>99.62</v>
      </c>
      <c r="G41">
        <v>0</v>
      </c>
      <c r="H41" t="s">
        <v>1247</v>
      </c>
      <c r="I41" t="s">
        <v>7129</v>
      </c>
      <c r="J41" t="s">
        <v>7130</v>
      </c>
      <c r="K41" t="s">
        <v>7131</v>
      </c>
      <c r="L41" t="s">
        <v>7132</v>
      </c>
      <c r="M41" t="s">
        <v>12346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12346</v>
      </c>
      <c r="U41" s="52" t="s">
        <v>20</v>
      </c>
      <c r="V41">
        <v>3</v>
      </c>
    </row>
    <row r="42" spans="1:22" x14ac:dyDescent="0.25">
      <c r="A42" t="s">
        <v>46</v>
      </c>
      <c r="B42" t="s">
        <v>56</v>
      </c>
      <c r="C42">
        <v>66.333333333333329</v>
      </c>
      <c r="D42">
        <v>3</v>
      </c>
      <c r="E42" t="s">
        <v>12347</v>
      </c>
      <c r="F42">
        <v>149.31</v>
      </c>
      <c r="G42">
        <v>7</v>
      </c>
      <c r="H42" t="s">
        <v>684</v>
      </c>
      <c r="I42" t="s">
        <v>12348</v>
      </c>
      <c r="J42" t="s">
        <v>12349</v>
      </c>
      <c r="K42" t="s">
        <v>1301</v>
      </c>
      <c r="L42" t="s">
        <v>12350</v>
      </c>
      <c r="M42" t="s">
        <v>12351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12351</v>
      </c>
      <c r="U42" s="53" t="s">
        <v>1164</v>
      </c>
      <c r="V42">
        <v>3</v>
      </c>
    </row>
    <row r="43" spans="1:22" x14ac:dyDescent="0.25">
      <c r="A43" t="s">
        <v>115</v>
      </c>
      <c r="B43" t="s">
        <v>116</v>
      </c>
      <c r="C43">
        <v>35</v>
      </c>
      <c r="D43">
        <v>8</v>
      </c>
      <c r="E43" t="s">
        <v>12352</v>
      </c>
      <c r="F43">
        <v>0</v>
      </c>
      <c r="G43">
        <v>0</v>
      </c>
      <c r="H43" t="s">
        <v>1247</v>
      </c>
      <c r="I43" t="s">
        <v>12353</v>
      </c>
      <c r="J43" t="s">
        <v>12354</v>
      </c>
      <c r="K43" t="s">
        <v>12355</v>
      </c>
      <c r="L43" t="s">
        <v>12356</v>
      </c>
      <c r="M43" t="s">
        <v>12357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23</v>
      </c>
      <c r="T43" t="s">
        <v>12357</v>
      </c>
      <c r="U43" s="52" t="s">
        <v>115</v>
      </c>
      <c r="V43">
        <v>109</v>
      </c>
    </row>
    <row r="44" spans="1:22" x14ac:dyDescent="0.25">
      <c r="A44" t="s">
        <v>142</v>
      </c>
      <c r="B44" t="s">
        <v>4657</v>
      </c>
      <c r="C44">
        <v>0</v>
      </c>
      <c r="D44">
        <v>1</v>
      </c>
      <c r="E44" t="s">
        <v>12352</v>
      </c>
      <c r="F44">
        <v>0</v>
      </c>
      <c r="G44">
        <v>0</v>
      </c>
      <c r="H44" t="s">
        <v>1247</v>
      </c>
      <c r="I44" t="s">
        <v>12353</v>
      </c>
      <c r="J44" t="s">
        <v>12354</v>
      </c>
      <c r="K44" t="s">
        <v>12355</v>
      </c>
      <c r="L44" t="s">
        <v>12356</v>
      </c>
      <c r="M44" t="s">
        <v>12357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12357</v>
      </c>
      <c r="U44" s="53" t="s">
        <v>116</v>
      </c>
      <c r="V44">
        <v>103</v>
      </c>
    </row>
    <row r="45" spans="1:22" x14ac:dyDescent="0.25">
      <c r="A45" t="s">
        <v>46</v>
      </c>
      <c r="B45" t="s">
        <v>8145</v>
      </c>
      <c r="C45">
        <v>71.25</v>
      </c>
      <c r="D45">
        <v>1</v>
      </c>
      <c r="E45" t="s">
        <v>12358</v>
      </c>
      <c r="F45">
        <v>78.25</v>
      </c>
      <c r="G45">
        <v>7</v>
      </c>
      <c r="H45" t="s">
        <v>47</v>
      </c>
      <c r="I45" t="s">
        <v>12359</v>
      </c>
      <c r="J45" t="s">
        <v>12360</v>
      </c>
      <c r="K45" t="s">
        <v>1339</v>
      </c>
      <c r="L45" t="s">
        <v>12361</v>
      </c>
      <c r="M45" t="s">
        <v>12362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12362</v>
      </c>
      <c r="U45" s="53" t="s">
        <v>4134</v>
      </c>
      <c r="V45">
        <v>1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12363</v>
      </c>
      <c r="F46">
        <v>122.35</v>
      </c>
      <c r="G46">
        <v>7</v>
      </c>
      <c r="H46" t="s">
        <v>684</v>
      </c>
      <c r="I46" t="s">
        <v>12364</v>
      </c>
      <c r="J46" t="s">
        <v>12365</v>
      </c>
      <c r="K46" t="s">
        <v>4853</v>
      </c>
      <c r="L46" t="s">
        <v>24</v>
      </c>
      <c r="M46" t="s">
        <v>23</v>
      </c>
      <c r="N46" t="s">
        <v>23</v>
      </c>
      <c r="O46" t="s">
        <v>48</v>
      </c>
      <c r="P46" t="s">
        <v>49</v>
      </c>
      <c r="Q46" t="s">
        <v>23</v>
      </c>
      <c r="R46" t="s">
        <v>24</v>
      </c>
      <c r="S46" t="s">
        <v>23</v>
      </c>
      <c r="T46" t="s">
        <v>12366</v>
      </c>
      <c r="U46" s="53" t="s">
        <v>340</v>
      </c>
      <c r="V46">
        <v>5</v>
      </c>
    </row>
    <row r="47" spans="1:22" x14ac:dyDescent="0.25">
      <c r="A47" t="s">
        <v>46</v>
      </c>
      <c r="B47" t="s">
        <v>56</v>
      </c>
      <c r="C47">
        <v>66.333333333333329</v>
      </c>
      <c r="D47">
        <v>3</v>
      </c>
      <c r="E47" t="s">
        <v>12367</v>
      </c>
      <c r="F47">
        <v>122.35</v>
      </c>
      <c r="G47">
        <v>7</v>
      </c>
      <c r="H47" t="s">
        <v>684</v>
      </c>
      <c r="I47" t="s">
        <v>12368</v>
      </c>
      <c r="J47" t="s">
        <v>12369</v>
      </c>
      <c r="K47" t="s">
        <v>12370</v>
      </c>
      <c r="L47" t="s">
        <v>12371</v>
      </c>
      <c r="M47" t="s">
        <v>12372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12372</v>
      </c>
      <c r="U47" s="52" t="s">
        <v>51</v>
      </c>
      <c r="V47">
        <v>10</v>
      </c>
    </row>
    <row r="48" spans="1:22" x14ac:dyDescent="0.25">
      <c r="A48" t="s">
        <v>5153</v>
      </c>
      <c r="B48" t="s">
        <v>5154</v>
      </c>
      <c r="C48">
        <v>0</v>
      </c>
      <c r="D48">
        <v>3</v>
      </c>
      <c r="E48" t="s">
        <v>12373</v>
      </c>
      <c r="F48">
        <v>300</v>
      </c>
      <c r="G48">
        <v>0</v>
      </c>
      <c r="H48" t="s">
        <v>1162</v>
      </c>
      <c r="I48" t="s">
        <v>12374</v>
      </c>
      <c r="J48" t="s">
        <v>306</v>
      </c>
      <c r="K48" t="s">
        <v>23</v>
      </c>
      <c r="L48" t="s">
        <v>24</v>
      </c>
      <c r="M48" t="s">
        <v>12375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12375</v>
      </c>
      <c r="U48" s="53" t="s">
        <v>52</v>
      </c>
      <c r="V48">
        <v>10</v>
      </c>
    </row>
    <row r="49" spans="1:22" x14ac:dyDescent="0.25">
      <c r="A49" t="s">
        <v>46</v>
      </c>
      <c r="B49" t="s">
        <v>56</v>
      </c>
      <c r="C49">
        <v>120</v>
      </c>
      <c r="D49">
        <v>3</v>
      </c>
      <c r="E49" t="s">
        <v>12373</v>
      </c>
      <c r="F49">
        <v>300</v>
      </c>
      <c r="G49">
        <v>0</v>
      </c>
      <c r="H49" t="s">
        <v>1162</v>
      </c>
      <c r="I49" t="s">
        <v>12374</v>
      </c>
      <c r="J49" t="s">
        <v>306</v>
      </c>
      <c r="K49" t="s">
        <v>23</v>
      </c>
      <c r="L49" t="s">
        <v>24</v>
      </c>
      <c r="M49" t="s">
        <v>12375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12375</v>
      </c>
      <c r="U49" s="52" t="s">
        <v>5153</v>
      </c>
      <c r="V49">
        <v>7</v>
      </c>
    </row>
    <row r="50" spans="1:22" x14ac:dyDescent="0.25">
      <c r="A50" t="s">
        <v>280</v>
      </c>
      <c r="B50" t="s">
        <v>286</v>
      </c>
      <c r="C50">
        <v>139</v>
      </c>
      <c r="D50">
        <v>4</v>
      </c>
      <c r="E50" t="s">
        <v>12376</v>
      </c>
      <c r="F50">
        <v>840</v>
      </c>
      <c r="G50">
        <v>0</v>
      </c>
      <c r="H50" t="s">
        <v>1162</v>
      </c>
      <c r="I50" t="s">
        <v>12377</v>
      </c>
      <c r="J50" t="s">
        <v>6552</v>
      </c>
      <c r="K50" t="s">
        <v>23</v>
      </c>
      <c r="L50" t="s">
        <v>24</v>
      </c>
      <c r="M50" t="s">
        <v>12378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12378</v>
      </c>
      <c r="U50" s="53" t="s">
        <v>5154</v>
      </c>
      <c r="V50">
        <v>7</v>
      </c>
    </row>
    <row r="51" spans="1:22" x14ac:dyDescent="0.25">
      <c r="A51" t="s">
        <v>279</v>
      </c>
      <c r="B51" t="s">
        <v>285</v>
      </c>
      <c r="C51">
        <v>139</v>
      </c>
      <c r="D51">
        <v>3</v>
      </c>
      <c r="E51" t="s">
        <v>12376</v>
      </c>
      <c r="F51">
        <v>840</v>
      </c>
      <c r="G51">
        <v>0</v>
      </c>
      <c r="H51" t="s">
        <v>1162</v>
      </c>
      <c r="I51" t="s">
        <v>12377</v>
      </c>
      <c r="J51" t="s">
        <v>6552</v>
      </c>
      <c r="K51" t="s">
        <v>23</v>
      </c>
      <c r="L51" t="s">
        <v>24</v>
      </c>
      <c r="M51" t="s">
        <v>12378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12378</v>
      </c>
      <c r="U51" s="52" t="s">
        <v>142</v>
      </c>
      <c r="V51">
        <v>1</v>
      </c>
    </row>
    <row r="52" spans="1:22" x14ac:dyDescent="0.25">
      <c r="A52" t="s">
        <v>30</v>
      </c>
      <c r="B52" t="s">
        <v>31</v>
      </c>
      <c r="C52">
        <v>43</v>
      </c>
      <c r="D52">
        <v>8</v>
      </c>
      <c r="E52" t="s">
        <v>12379</v>
      </c>
      <c r="F52">
        <v>373</v>
      </c>
      <c r="G52">
        <v>29</v>
      </c>
      <c r="H52" t="s">
        <v>22</v>
      </c>
      <c r="I52" t="s">
        <v>3114</v>
      </c>
      <c r="J52" t="s">
        <v>12380</v>
      </c>
      <c r="K52" t="s">
        <v>5586</v>
      </c>
      <c r="L52" t="s">
        <v>6679</v>
      </c>
      <c r="M52" t="s">
        <v>12381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12382</v>
      </c>
      <c r="U52" s="53" t="s">
        <v>4657</v>
      </c>
      <c r="V52">
        <v>1</v>
      </c>
    </row>
    <row r="53" spans="1:22" x14ac:dyDescent="0.25">
      <c r="A53" t="s">
        <v>46</v>
      </c>
      <c r="B53" t="s">
        <v>56</v>
      </c>
      <c r="C53">
        <v>66.333333333333329</v>
      </c>
      <c r="D53">
        <v>3</v>
      </c>
      <c r="E53" t="s">
        <v>12383</v>
      </c>
      <c r="F53">
        <v>122.1</v>
      </c>
      <c r="G53">
        <v>7</v>
      </c>
      <c r="H53" t="s">
        <v>684</v>
      </c>
      <c r="I53" t="s">
        <v>12384</v>
      </c>
      <c r="J53" t="s">
        <v>12385</v>
      </c>
      <c r="K53" t="s">
        <v>1441</v>
      </c>
      <c r="L53" t="s">
        <v>12386</v>
      </c>
      <c r="M53" t="s">
        <v>12387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12387</v>
      </c>
      <c r="U53" s="52" t="s">
        <v>3653</v>
      </c>
      <c r="V53">
        <v>9</v>
      </c>
    </row>
    <row r="54" spans="1:22" x14ac:dyDescent="0.25">
      <c r="A54" t="s">
        <v>279</v>
      </c>
      <c r="B54" t="s">
        <v>285</v>
      </c>
      <c r="C54">
        <v>139</v>
      </c>
      <c r="D54">
        <v>3</v>
      </c>
      <c r="E54" t="s">
        <v>12388</v>
      </c>
      <c r="F54">
        <v>878</v>
      </c>
      <c r="G54">
        <v>54</v>
      </c>
      <c r="H54" t="s">
        <v>47</v>
      </c>
      <c r="I54" t="s">
        <v>12389</v>
      </c>
      <c r="J54" t="s">
        <v>12390</v>
      </c>
      <c r="K54" t="s">
        <v>2991</v>
      </c>
      <c r="L54" t="s">
        <v>1259</v>
      </c>
      <c r="M54" t="s">
        <v>12391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12392</v>
      </c>
      <c r="U54" s="53" t="s">
        <v>4657</v>
      </c>
      <c r="V54">
        <v>8</v>
      </c>
    </row>
    <row r="55" spans="1:22" x14ac:dyDescent="0.25">
      <c r="A55" t="s">
        <v>280</v>
      </c>
      <c r="B55" t="s">
        <v>286</v>
      </c>
      <c r="C55">
        <v>139</v>
      </c>
      <c r="D55">
        <v>3</v>
      </c>
      <c r="E55" t="s">
        <v>12388</v>
      </c>
      <c r="F55">
        <v>878</v>
      </c>
      <c r="G55">
        <v>54</v>
      </c>
      <c r="H55" t="s">
        <v>47</v>
      </c>
      <c r="I55" t="s">
        <v>12389</v>
      </c>
      <c r="J55" t="s">
        <v>12390</v>
      </c>
      <c r="K55" t="s">
        <v>2991</v>
      </c>
      <c r="L55" t="s">
        <v>1259</v>
      </c>
      <c r="M55" t="s">
        <v>12391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12392</v>
      </c>
      <c r="U55" s="53" t="s">
        <v>158</v>
      </c>
      <c r="V55">
        <v>1</v>
      </c>
    </row>
    <row r="56" spans="1:22" x14ac:dyDescent="0.25">
      <c r="A56" t="s">
        <v>46</v>
      </c>
      <c r="B56" t="s">
        <v>56</v>
      </c>
      <c r="C56">
        <v>66.333333333333329</v>
      </c>
      <c r="D56">
        <v>3</v>
      </c>
      <c r="E56" t="s">
        <v>12393</v>
      </c>
      <c r="F56">
        <v>269</v>
      </c>
      <c r="G56">
        <v>38</v>
      </c>
      <c r="H56" t="s">
        <v>47</v>
      </c>
      <c r="I56" t="s">
        <v>2670</v>
      </c>
      <c r="J56" t="s">
        <v>6513</v>
      </c>
      <c r="K56" t="s">
        <v>6177</v>
      </c>
      <c r="L56" t="s">
        <v>1322</v>
      </c>
      <c r="M56" t="s">
        <v>12394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23</v>
      </c>
      <c r="T56" t="s">
        <v>12394</v>
      </c>
      <c r="U56" s="52" t="s">
        <v>1309</v>
      </c>
      <c r="V56">
        <v>745</v>
      </c>
    </row>
    <row r="57" spans="1:22" x14ac:dyDescent="0.25">
      <c r="A57" t="s">
        <v>46</v>
      </c>
      <c r="B57" t="s">
        <v>56</v>
      </c>
      <c r="C57">
        <v>66.333333333333329</v>
      </c>
      <c r="D57">
        <v>3</v>
      </c>
      <c r="E57" t="s">
        <v>12395</v>
      </c>
      <c r="F57">
        <v>122.35</v>
      </c>
      <c r="G57">
        <v>7</v>
      </c>
      <c r="H57" t="s">
        <v>684</v>
      </c>
      <c r="I57" t="s">
        <v>10249</v>
      </c>
      <c r="J57" t="s">
        <v>10250</v>
      </c>
      <c r="K57" t="s">
        <v>1426</v>
      </c>
      <c r="L57" t="s">
        <v>10251</v>
      </c>
      <c r="M57" t="s">
        <v>12396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12396</v>
      </c>
    </row>
    <row r="58" spans="1:22" x14ac:dyDescent="0.25">
      <c r="A58" t="s">
        <v>115</v>
      </c>
      <c r="B58" t="s">
        <v>116</v>
      </c>
      <c r="C58">
        <v>35</v>
      </c>
      <c r="D58">
        <v>8</v>
      </c>
      <c r="E58" t="s">
        <v>12397</v>
      </c>
      <c r="F58">
        <v>244.26</v>
      </c>
      <c r="G58">
        <v>0</v>
      </c>
      <c r="H58" t="s">
        <v>1247</v>
      </c>
      <c r="I58" t="s">
        <v>10731</v>
      </c>
      <c r="J58" t="s">
        <v>10732</v>
      </c>
      <c r="K58" t="s">
        <v>4149</v>
      </c>
      <c r="L58" t="s">
        <v>10733</v>
      </c>
      <c r="M58" t="s">
        <v>12398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</v>
      </c>
      <c r="T58" t="s">
        <v>12398</v>
      </c>
    </row>
    <row r="59" spans="1:22" x14ac:dyDescent="0.25">
      <c r="A59" t="s">
        <v>46</v>
      </c>
      <c r="B59" t="s">
        <v>56</v>
      </c>
      <c r="C59">
        <v>66.333333333333329</v>
      </c>
      <c r="D59">
        <v>3</v>
      </c>
      <c r="E59" t="s">
        <v>12399</v>
      </c>
      <c r="F59">
        <v>230.69</v>
      </c>
      <c r="G59">
        <v>0</v>
      </c>
      <c r="H59" t="s">
        <v>684</v>
      </c>
      <c r="I59" t="s">
        <v>10195</v>
      </c>
      <c r="J59" t="s">
        <v>10196</v>
      </c>
      <c r="K59" t="s">
        <v>1258</v>
      </c>
      <c r="L59" t="s">
        <v>10197</v>
      </c>
      <c r="M59" t="s">
        <v>12400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23</v>
      </c>
      <c r="T59" t="s">
        <v>12400</v>
      </c>
    </row>
    <row r="60" spans="1:22" x14ac:dyDescent="0.25">
      <c r="A60" t="s">
        <v>46</v>
      </c>
      <c r="B60" t="s">
        <v>56</v>
      </c>
      <c r="C60">
        <v>66.333333333333329</v>
      </c>
      <c r="D60">
        <v>3</v>
      </c>
      <c r="E60" t="s">
        <v>12399</v>
      </c>
      <c r="F60">
        <v>230.69</v>
      </c>
      <c r="G60">
        <v>0</v>
      </c>
      <c r="H60" t="s">
        <v>684</v>
      </c>
      <c r="I60" t="s">
        <v>10195</v>
      </c>
      <c r="J60" t="s">
        <v>10196</v>
      </c>
      <c r="K60" t="s">
        <v>1258</v>
      </c>
      <c r="L60" t="s">
        <v>10197</v>
      </c>
      <c r="M60" t="s">
        <v>12400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12400</v>
      </c>
    </row>
    <row r="61" spans="1:22" x14ac:dyDescent="0.25">
      <c r="A61" t="s">
        <v>46</v>
      </c>
      <c r="B61" t="s">
        <v>56</v>
      </c>
      <c r="C61">
        <v>76.666666666666671</v>
      </c>
      <c r="D61">
        <v>3</v>
      </c>
      <c r="E61" t="s">
        <v>12401</v>
      </c>
      <c r="F61">
        <v>250</v>
      </c>
      <c r="G61">
        <v>29</v>
      </c>
      <c r="H61" t="s">
        <v>47</v>
      </c>
      <c r="I61" t="s">
        <v>1203</v>
      </c>
      <c r="J61" t="s">
        <v>12402</v>
      </c>
      <c r="K61" t="s">
        <v>12403</v>
      </c>
      <c r="L61" t="s">
        <v>2675</v>
      </c>
      <c r="M61" t="s">
        <v>12404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12405</v>
      </c>
    </row>
    <row r="62" spans="1:22" x14ac:dyDescent="0.25">
      <c r="A62" t="s">
        <v>20</v>
      </c>
      <c r="B62" t="s">
        <v>1164</v>
      </c>
      <c r="C62">
        <v>32.659999999999997</v>
      </c>
      <c r="D62">
        <v>1</v>
      </c>
      <c r="E62" t="s">
        <v>12406</v>
      </c>
      <c r="F62">
        <v>72.31</v>
      </c>
      <c r="G62">
        <v>7</v>
      </c>
      <c r="H62" t="s">
        <v>47</v>
      </c>
      <c r="I62" t="s">
        <v>12407</v>
      </c>
      <c r="J62" t="s">
        <v>12408</v>
      </c>
      <c r="K62" t="s">
        <v>3939</v>
      </c>
      <c r="L62" t="s">
        <v>12409</v>
      </c>
      <c r="M62" t="s">
        <v>12410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12410</v>
      </c>
    </row>
    <row r="63" spans="1:22" x14ac:dyDescent="0.25">
      <c r="A63" t="s">
        <v>20</v>
      </c>
      <c r="B63" t="s">
        <v>1164</v>
      </c>
      <c r="C63">
        <v>32.65</v>
      </c>
      <c r="D63">
        <v>1</v>
      </c>
      <c r="E63" t="s">
        <v>12406</v>
      </c>
      <c r="F63">
        <v>72.31</v>
      </c>
      <c r="G63">
        <v>7</v>
      </c>
      <c r="H63" t="s">
        <v>47</v>
      </c>
      <c r="I63" t="s">
        <v>12407</v>
      </c>
      <c r="J63" t="s">
        <v>12408</v>
      </c>
      <c r="K63" t="s">
        <v>3939</v>
      </c>
      <c r="L63" t="s">
        <v>12409</v>
      </c>
      <c r="M63" t="s">
        <v>12410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12410</v>
      </c>
    </row>
    <row r="64" spans="1:22" x14ac:dyDescent="0.25">
      <c r="A64" t="s">
        <v>139</v>
      </c>
      <c r="B64" t="s">
        <v>112</v>
      </c>
      <c r="C64">
        <v>66</v>
      </c>
      <c r="D64">
        <v>1</v>
      </c>
      <c r="E64" t="s">
        <v>12411</v>
      </c>
      <c r="F64">
        <v>171.1</v>
      </c>
      <c r="G64">
        <v>29</v>
      </c>
      <c r="H64" t="s">
        <v>684</v>
      </c>
      <c r="I64" t="s">
        <v>12412</v>
      </c>
      <c r="J64" t="s">
        <v>12413</v>
      </c>
      <c r="K64" t="s">
        <v>365</v>
      </c>
      <c r="L64" t="s">
        <v>12414</v>
      </c>
      <c r="M64" t="s">
        <v>12415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12415</v>
      </c>
    </row>
    <row r="65" spans="1:20" x14ac:dyDescent="0.25">
      <c r="A65" t="s">
        <v>110</v>
      </c>
      <c r="B65" t="s">
        <v>1205</v>
      </c>
      <c r="C65">
        <v>66</v>
      </c>
      <c r="D65">
        <v>1</v>
      </c>
      <c r="E65" t="s">
        <v>12411</v>
      </c>
      <c r="F65">
        <v>171.1</v>
      </c>
      <c r="G65">
        <v>29</v>
      </c>
      <c r="H65" t="s">
        <v>684</v>
      </c>
      <c r="I65" t="s">
        <v>12412</v>
      </c>
      <c r="J65" t="s">
        <v>12413</v>
      </c>
      <c r="K65" t="s">
        <v>365</v>
      </c>
      <c r="L65" t="s">
        <v>12414</v>
      </c>
      <c r="M65" t="s">
        <v>12415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12415</v>
      </c>
    </row>
    <row r="66" spans="1:20" x14ac:dyDescent="0.25">
      <c r="A66" t="s">
        <v>46</v>
      </c>
      <c r="B66" t="s">
        <v>56</v>
      </c>
      <c r="C66">
        <v>67</v>
      </c>
      <c r="D66">
        <v>1</v>
      </c>
      <c r="E66" t="s">
        <v>12411</v>
      </c>
      <c r="F66">
        <v>171.1</v>
      </c>
      <c r="G66">
        <v>29</v>
      </c>
      <c r="H66" t="s">
        <v>684</v>
      </c>
      <c r="I66" t="s">
        <v>12412</v>
      </c>
      <c r="J66" t="s">
        <v>12413</v>
      </c>
      <c r="K66" t="s">
        <v>365</v>
      </c>
      <c r="L66" t="s">
        <v>12414</v>
      </c>
      <c r="M66" t="s">
        <v>12415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12415</v>
      </c>
    </row>
    <row r="67" spans="1:20" x14ac:dyDescent="0.25">
      <c r="A67" t="s">
        <v>115</v>
      </c>
      <c r="B67" t="s">
        <v>116</v>
      </c>
      <c r="C67">
        <v>27.5</v>
      </c>
      <c r="D67">
        <v>4</v>
      </c>
      <c r="E67" t="s">
        <v>12416</v>
      </c>
      <c r="F67">
        <v>106.62</v>
      </c>
      <c r="G67">
        <v>7</v>
      </c>
      <c r="H67" t="s">
        <v>1247</v>
      </c>
      <c r="I67" t="s">
        <v>6361</v>
      </c>
      <c r="J67" t="s">
        <v>6362</v>
      </c>
      <c r="K67" t="s">
        <v>1228</v>
      </c>
      <c r="L67" t="s">
        <v>24</v>
      </c>
      <c r="M67" t="s">
        <v>23</v>
      </c>
      <c r="N67" t="s">
        <v>23</v>
      </c>
      <c r="O67" t="s">
        <v>48</v>
      </c>
      <c r="P67" t="s">
        <v>49</v>
      </c>
      <c r="Q67" t="s">
        <v>23</v>
      </c>
      <c r="R67" t="s">
        <v>24</v>
      </c>
      <c r="S67" t="s">
        <v>23</v>
      </c>
      <c r="T67" t="s">
        <v>12417</v>
      </c>
    </row>
    <row r="68" spans="1:20" x14ac:dyDescent="0.25">
      <c r="A68" t="s">
        <v>139</v>
      </c>
      <c r="B68" t="s">
        <v>112</v>
      </c>
      <c r="C68">
        <v>66</v>
      </c>
      <c r="D68">
        <v>1</v>
      </c>
      <c r="E68" t="s">
        <v>12418</v>
      </c>
      <c r="F68">
        <v>269</v>
      </c>
      <c r="G68">
        <v>38</v>
      </c>
      <c r="H68" t="s">
        <v>47</v>
      </c>
      <c r="I68" t="s">
        <v>12419</v>
      </c>
      <c r="J68" t="s">
        <v>12420</v>
      </c>
      <c r="K68" t="s">
        <v>12421</v>
      </c>
      <c r="L68" t="s">
        <v>5841</v>
      </c>
      <c r="M68" t="s">
        <v>12422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23</v>
      </c>
      <c r="T68" t="s">
        <v>12422</v>
      </c>
    </row>
    <row r="69" spans="1:20" x14ac:dyDescent="0.25">
      <c r="A69" t="s">
        <v>110</v>
      </c>
      <c r="B69" t="s">
        <v>1205</v>
      </c>
      <c r="C69">
        <v>66</v>
      </c>
      <c r="D69">
        <v>1</v>
      </c>
      <c r="E69" t="s">
        <v>12418</v>
      </c>
      <c r="F69">
        <v>269</v>
      </c>
      <c r="G69">
        <v>38</v>
      </c>
      <c r="H69" t="s">
        <v>47</v>
      </c>
      <c r="I69" t="s">
        <v>12419</v>
      </c>
      <c r="J69" t="s">
        <v>12420</v>
      </c>
      <c r="K69" t="s">
        <v>12421</v>
      </c>
      <c r="L69" t="s">
        <v>5841</v>
      </c>
      <c r="M69" t="s">
        <v>12422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23</v>
      </c>
      <c r="T69" t="s">
        <v>12422</v>
      </c>
    </row>
    <row r="70" spans="1:20" x14ac:dyDescent="0.25">
      <c r="A70" t="s">
        <v>46</v>
      </c>
      <c r="B70" t="s">
        <v>56</v>
      </c>
      <c r="C70">
        <v>67</v>
      </c>
      <c r="D70">
        <v>1</v>
      </c>
      <c r="E70" t="s">
        <v>12418</v>
      </c>
      <c r="F70">
        <v>269</v>
      </c>
      <c r="G70">
        <v>38</v>
      </c>
      <c r="H70" t="s">
        <v>47</v>
      </c>
      <c r="I70" t="s">
        <v>12419</v>
      </c>
      <c r="J70" t="s">
        <v>12420</v>
      </c>
      <c r="K70" t="s">
        <v>12421</v>
      </c>
      <c r="L70" t="s">
        <v>5841</v>
      </c>
      <c r="M70" t="s">
        <v>12422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23</v>
      </c>
      <c r="T70" t="s">
        <v>12422</v>
      </c>
    </row>
    <row r="71" spans="1:20" x14ac:dyDescent="0.25">
      <c r="A71" t="s">
        <v>46</v>
      </c>
      <c r="B71" t="s">
        <v>56</v>
      </c>
      <c r="C71">
        <v>66.333333333333329</v>
      </c>
      <c r="D71">
        <v>3</v>
      </c>
      <c r="E71" t="s">
        <v>12423</v>
      </c>
      <c r="F71">
        <v>899.6</v>
      </c>
      <c r="G71">
        <v>7</v>
      </c>
      <c r="H71" t="s">
        <v>684</v>
      </c>
      <c r="I71" t="s">
        <v>2555</v>
      </c>
      <c r="J71" t="s">
        <v>2556</v>
      </c>
      <c r="K71" t="s">
        <v>2557</v>
      </c>
      <c r="L71" t="s">
        <v>2558</v>
      </c>
      <c r="M71" t="s">
        <v>12424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23</v>
      </c>
      <c r="T71" t="s">
        <v>12424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12423</v>
      </c>
      <c r="F72">
        <v>899.6</v>
      </c>
      <c r="G72">
        <v>7</v>
      </c>
      <c r="H72" t="s">
        <v>684</v>
      </c>
      <c r="I72" t="s">
        <v>2555</v>
      </c>
      <c r="J72" t="s">
        <v>2556</v>
      </c>
      <c r="K72" t="s">
        <v>2557</v>
      </c>
      <c r="L72" t="s">
        <v>2558</v>
      </c>
      <c r="M72" t="s">
        <v>12424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12424</v>
      </c>
    </row>
    <row r="73" spans="1:20" x14ac:dyDescent="0.25">
      <c r="A73" t="s">
        <v>46</v>
      </c>
      <c r="B73" t="s">
        <v>56</v>
      </c>
      <c r="C73">
        <v>66.333333333333329</v>
      </c>
      <c r="D73">
        <v>3</v>
      </c>
      <c r="E73" t="s">
        <v>12423</v>
      </c>
      <c r="F73">
        <v>899.6</v>
      </c>
      <c r="G73">
        <v>7</v>
      </c>
      <c r="H73" t="s">
        <v>684</v>
      </c>
      <c r="I73" t="s">
        <v>2555</v>
      </c>
      <c r="J73" t="s">
        <v>2556</v>
      </c>
      <c r="K73" t="s">
        <v>2557</v>
      </c>
      <c r="L73" t="s">
        <v>2558</v>
      </c>
      <c r="M73" t="s">
        <v>12424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12424</v>
      </c>
    </row>
    <row r="74" spans="1:20" x14ac:dyDescent="0.25">
      <c r="A74" t="s">
        <v>46</v>
      </c>
      <c r="B74" t="s">
        <v>56</v>
      </c>
      <c r="C74">
        <v>66.333333333333329</v>
      </c>
      <c r="D74">
        <v>3</v>
      </c>
      <c r="E74" t="s">
        <v>12423</v>
      </c>
      <c r="F74">
        <v>899.6</v>
      </c>
      <c r="G74">
        <v>7</v>
      </c>
      <c r="H74" t="s">
        <v>684</v>
      </c>
      <c r="I74" t="s">
        <v>2555</v>
      </c>
      <c r="J74" t="s">
        <v>2556</v>
      </c>
      <c r="K74" t="s">
        <v>2557</v>
      </c>
      <c r="L74" t="s">
        <v>2558</v>
      </c>
      <c r="M74" t="s">
        <v>12424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12424</v>
      </c>
    </row>
    <row r="75" spans="1:20" x14ac:dyDescent="0.25">
      <c r="A75" t="s">
        <v>46</v>
      </c>
      <c r="B75" t="s">
        <v>56</v>
      </c>
      <c r="C75">
        <v>66.333333333333329</v>
      </c>
      <c r="D75">
        <v>3</v>
      </c>
      <c r="E75" t="s">
        <v>12423</v>
      </c>
      <c r="F75">
        <v>899.6</v>
      </c>
      <c r="G75">
        <v>7</v>
      </c>
      <c r="H75" t="s">
        <v>684</v>
      </c>
      <c r="I75" t="s">
        <v>2555</v>
      </c>
      <c r="J75" t="s">
        <v>2556</v>
      </c>
      <c r="K75" t="s">
        <v>2557</v>
      </c>
      <c r="L75" t="s">
        <v>2558</v>
      </c>
      <c r="M75" t="s">
        <v>12424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12424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12423</v>
      </c>
      <c r="F76">
        <v>899.6</v>
      </c>
      <c r="G76">
        <v>7</v>
      </c>
      <c r="H76" t="s">
        <v>684</v>
      </c>
      <c r="I76" t="s">
        <v>2555</v>
      </c>
      <c r="J76" t="s">
        <v>2556</v>
      </c>
      <c r="K76" t="s">
        <v>2557</v>
      </c>
      <c r="L76" t="s">
        <v>2558</v>
      </c>
      <c r="M76" t="s">
        <v>12424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12424</v>
      </c>
    </row>
    <row r="77" spans="1:20" x14ac:dyDescent="0.25">
      <c r="A77" t="s">
        <v>46</v>
      </c>
      <c r="B77" t="s">
        <v>56</v>
      </c>
      <c r="C77">
        <v>66.333333333333329</v>
      </c>
      <c r="D77">
        <v>3</v>
      </c>
      <c r="E77" t="s">
        <v>12423</v>
      </c>
      <c r="F77">
        <v>899.6</v>
      </c>
      <c r="G77">
        <v>7</v>
      </c>
      <c r="H77" t="s">
        <v>684</v>
      </c>
      <c r="I77" t="s">
        <v>2555</v>
      </c>
      <c r="J77" t="s">
        <v>2556</v>
      </c>
      <c r="K77" t="s">
        <v>2557</v>
      </c>
      <c r="L77" t="s">
        <v>2558</v>
      </c>
      <c r="M77" t="s">
        <v>12424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12424</v>
      </c>
    </row>
    <row r="78" spans="1:20" x14ac:dyDescent="0.25">
      <c r="A78" t="s">
        <v>139</v>
      </c>
      <c r="B78" t="s">
        <v>4236</v>
      </c>
      <c r="C78">
        <v>76</v>
      </c>
      <c r="D78">
        <v>1</v>
      </c>
      <c r="E78" t="s">
        <v>12425</v>
      </c>
      <c r="F78">
        <v>225.31</v>
      </c>
      <c r="G78">
        <v>7</v>
      </c>
      <c r="H78" t="s">
        <v>684</v>
      </c>
      <c r="I78" t="s">
        <v>12426</v>
      </c>
      <c r="J78" t="s">
        <v>12427</v>
      </c>
      <c r="K78" t="s">
        <v>12428</v>
      </c>
      <c r="L78" t="s">
        <v>12429</v>
      </c>
      <c r="M78" t="s">
        <v>12430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12430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12425</v>
      </c>
      <c r="F79">
        <v>225.31</v>
      </c>
      <c r="G79">
        <v>7</v>
      </c>
      <c r="H79" t="s">
        <v>684</v>
      </c>
      <c r="I79" t="s">
        <v>12426</v>
      </c>
      <c r="J79" t="s">
        <v>12427</v>
      </c>
      <c r="K79" t="s">
        <v>12428</v>
      </c>
      <c r="L79" t="s">
        <v>12429</v>
      </c>
      <c r="M79" t="s">
        <v>12430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12430</v>
      </c>
    </row>
    <row r="80" spans="1:20" x14ac:dyDescent="0.25">
      <c r="A80" t="s">
        <v>46</v>
      </c>
      <c r="B80" t="s">
        <v>56</v>
      </c>
      <c r="C80">
        <v>66.333333333333329</v>
      </c>
      <c r="D80">
        <v>3</v>
      </c>
      <c r="E80" t="s">
        <v>12431</v>
      </c>
      <c r="F80">
        <v>117.1</v>
      </c>
      <c r="G80">
        <v>7</v>
      </c>
      <c r="H80" t="s">
        <v>684</v>
      </c>
      <c r="I80" t="s">
        <v>12432</v>
      </c>
      <c r="J80" t="s">
        <v>12433</v>
      </c>
      <c r="K80" t="s">
        <v>4853</v>
      </c>
      <c r="L80" t="s">
        <v>12434</v>
      </c>
      <c r="M80" t="s">
        <v>12435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23</v>
      </c>
      <c r="T80" t="s">
        <v>12435</v>
      </c>
    </row>
    <row r="81" spans="1:20" x14ac:dyDescent="0.25">
      <c r="A81" t="s">
        <v>46</v>
      </c>
      <c r="B81" t="s">
        <v>56</v>
      </c>
      <c r="C81">
        <v>66.333333333333329</v>
      </c>
      <c r="D81">
        <v>3</v>
      </c>
      <c r="E81" t="s">
        <v>12436</v>
      </c>
      <c r="F81">
        <v>220</v>
      </c>
      <c r="G81">
        <v>0</v>
      </c>
      <c r="H81" t="s">
        <v>1162</v>
      </c>
      <c r="I81" t="s">
        <v>12437</v>
      </c>
      <c r="J81" t="s">
        <v>334</v>
      </c>
      <c r="K81" t="s">
        <v>23</v>
      </c>
      <c r="L81" t="s">
        <v>24</v>
      </c>
      <c r="M81" t="s">
        <v>12438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12438</v>
      </c>
    </row>
    <row r="82" spans="1:20" x14ac:dyDescent="0.25">
      <c r="A82" t="s">
        <v>5153</v>
      </c>
      <c r="B82" t="s">
        <v>5154</v>
      </c>
      <c r="C82">
        <v>0</v>
      </c>
      <c r="D82">
        <v>1</v>
      </c>
      <c r="E82" t="s">
        <v>12439</v>
      </c>
      <c r="F82">
        <v>106</v>
      </c>
      <c r="G82">
        <v>6</v>
      </c>
      <c r="H82" t="s">
        <v>1162</v>
      </c>
      <c r="I82" t="s">
        <v>801</v>
      </c>
      <c r="J82" t="s">
        <v>348</v>
      </c>
      <c r="K82" t="s">
        <v>23</v>
      </c>
      <c r="L82" t="s">
        <v>24</v>
      </c>
      <c r="M82" t="s">
        <v>12440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12440</v>
      </c>
    </row>
    <row r="83" spans="1:20" x14ac:dyDescent="0.25">
      <c r="A83" t="s">
        <v>46</v>
      </c>
      <c r="B83" t="s">
        <v>56</v>
      </c>
      <c r="C83">
        <v>120</v>
      </c>
      <c r="D83">
        <v>1</v>
      </c>
      <c r="E83" t="s">
        <v>12439</v>
      </c>
      <c r="F83">
        <v>106</v>
      </c>
      <c r="G83">
        <v>6</v>
      </c>
      <c r="H83" t="s">
        <v>1162</v>
      </c>
      <c r="I83" t="s">
        <v>801</v>
      </c>
      <c r="J83" t="s">
        <v>348</v>
      </c>
      <c r="K83" t="s">
        <v>23</v>
      </c>
      <c r="L83" t="s">
        <v>24</v>
      </c>
      <c r="M83" t="s">
        <v>12440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12440</v>
      </c>
    </row>
    <row r="84" spans="1:20" x14ac:dyDescent="0.25">
      <c r="A84" t="s">
        <v>46</v>
      </c>
      <c r="B84" t="s">
        <v>8145</v>
      </c>
      <c r="C84">
        <v>61</v>
      </c>
      <c r="D84">
        <v>1</v>
      </c>
      <c r="E84" t="s">
        <v>12441</v>
      </c>
      <c r="F84">
        <v>68</v>
      </c>
      <c r="G84">
        <v>7</v>
      </c>
      <c r="H84" t="s">
        <v>47</v>
      </c>
      <c r="I84" t="s">
        <v>12426</v>
      </c>
      <c r="J84" t="s">
        <v>12427</v>
      </c>
      <c r="K84" t="s">
        <v>12428</v>
      </c>
      <c r="L84" t="s">
        <v>12429</v>
      </c>
      <c r="M84" t="s">
        <v>12442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23</v>
      </c>
      <c r="T84" t="s">
        <v>12442</v>
      </c>
    </row>
    <row r="85" spans="1:20" x14ac:dyDescent="0.25">
      <c r="A85" t="s">
        <v>115</v>
      </c>
      <c r="B85" t="s">
        <v>116</v>
      </c>
      <c r="C85">
        <v>45</v>
      </c>
      <c r="D85">
        <v>1</v>
      </c>
      <c r="E85" t="s">
        <v>12443</v>
      </c>
      <c r="F85">
        <v>45</v>
      </c>
      <c r="G85">
        <v>0</v>
      </c>
      <c r="H85" t="s">
        <v>47</v>
      </c>
      <c r="I85" t="s">
        <v>12444</v>
      </c>
      <c r="J85" t="s">
        <v>12445</v>
      </c>
      <c r="K85" t="s">
        <v>8310</v>
      </c>
      <c r="L85" t="s">
        <v>493</v>
      </c>
      <c r="M85" t="s">
        <v>12446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23</v>
      </c>
      <c r="T85" t="s">
        <v>12446</v>
      </c>
    </row>
    <row r="86" spans="1:20" x14ac:dyDescent="0.25">
      <c r="A86" t="s">
        <v>139</v>
      </c>
      <c r="B86" t="s">
        <v>112</v>
      </c>
      <c r="C86">
        <v>83.333333333333329</v>
      </c>
      <c r="D86">
        <v>3</v>
      </c>
      <c r="E86" t="s">
        <v>12447</v>
      </c>
      <c r="F86">
        <v>250</v>
      </c>
      <c r="G86">
        <v>0</v>
      </c>
      <c r="H86" t="s">
        <v>22</v>
      </c>
      <c r="I86" t="s">
        <v>12448</v>
      </c>
      <c r="J86" t="s">
        <v>306</v>
      </c>
      <c r="K86" t="s">
        <v>23</v>
      </c>
      <c r="L86" t="s">
        <v>24</v>
      </c>
      <c r="M86" t="s">
        <v>23</v>
      </c>
      <c r="N86" t="s">
        <v>23</v>
      </c>
      <c r="O86" t="s">
        <v>58</v>
      </c>
      <c r="P86" t="s">
        <v>26</v>
      </c>
      <c r="Q86" t="s">
        <v>23</v>
      </c>
      <c r="R86" t="s">
        <v>24</v>
      </c>
      <c r="S86" t="s">
        <v>23</v>
      </c>
      <c r="T86" t="s">
        <v>12449</v>
      </c>
    </row>
    <row r="87" spans="1:20" x14ac:dyDescent="0.25">
      <c r="A87" t="s">
        <v>186</v>
      </c>
      <c r="B87" t="s">
        <v>187</v>
      </c>
      <c r="C87">
        <v>65</v>
      </c>
      <c r="D87">
        <v>4</v>
      </c>
      <c r="E87" t="s">
        <v>12450</v>
      </c>
      <c r="F87">
        <v>180</v>
      </c>
      <c r="G87">
        <v>0</v>
      </c>
      <c r="H87" t="s">
        <v>1162</v>
      </c>
      <c r="I87" t="s">
        <v>6890</v>
      </c>
      <c r="J87" t="s">
        <v>309</v>
      </c>
      <c r="K87" t="s">
        <v>23</v>
      </c>
      <c r="L87" t="s">
        <v>24</v>
      </c>
      <c r="M87" t="s">
        <v>12451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12451</v>
      </c>
    </row>
    <row r="88" spans="1:20" x14ac:dyDescent="0.25">
      <c r="A88" t="s">
        <v>115</v>
      </c>
      <c r="B88" t="s">
        <v>340</v>
      </c>
      <c r="C88">
        <v>27.12</v>
      </c>
      <c r="D88">
        <v>2</v>
      </c>
      <c r="E88" t="s">
        <v>12452</v>
      </c>
      <c r="F88">
        <v>80.239999999999995</v>
      </c>
      <c r="G88">
        <v>26</v>
      </c>
      <c r="H88" t="s">
        <v>1238</v>
      </c>
      <c r="I88" t="s">
        <v>12453</v>
      </c>
      <c r="J88" t="s">
        <v>12454</v>
      </c>
      <c r="K88" t="s">
        <v>12455</v>
      </c>
      <c r="L88" t="s">
        <v>12456</v>
      </c>
      <c r="M88" t="s">
        <v>12457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23</v>
      </c>
      <c r="T88" t="s">
        <v>12457</v>
      </c>
    </row>
    <row r="89" spans="1:20" x14ac:dyDescent="0.25">
      <c r="A89" t="s">
        <v>186</v>
      </c>
      <c r="B89" t="s">
        <v>187</v>
      </c>
      <c r="C89">
        <v>65</v>
      </c>
      <c r="D89">
        <v>1</v>
      </c>
      <c r="E89" t="s">
        <v>12458</v>
      </c>
      <c r="F89">
        <v>130</v>
      </c>
      <c r="G89">
        <v>30</v>
      </c>
      <c r="H89" t="s">
        <v>47</v>
      </c>
      <c r="I89" t="s">
        <v>8601</v>
      </c>
      <c r="J89" t="s">
        <v>8602</v>
      </c>
      <c r="K89" t="s">
        <v>4853</v>
      </c>
      <c r="L89" t="s">
        <v>8603</v>
      </c>
      <c r="M89" t="s">
        <v>12459</v>
      </c>
      <c r="N89" t="s">
        <v>1338</v>
      </c>
      <c r="O89" t="s">
        <v>1189</v>
      </c>
      <c r="P89" t="s">
        <v>1190</v>
      </c>
      <c r="Q89" t="s">
        <v>27</v>
      </c>
      <c r="R89" t="s">
        <v>24</v>
      </c>
      <c r="S89" t="s">
        <v>23</v>
      </c>
      <c r="T89" t="s">
        <v>12459</v>
      </c>
    </row>
    <row r="90" spans="1:20" x14ac:dyDescent="0.25">
      <c r="A90" t="s">
        <v>46</v>
      </c>
      <c r="B90" t="s">
        <v>56</v>
      </c>
      <c r="C90">
        <v>100</v>
      </c>
      <c r="D90">
        <v>1</v>
      </c>
      <c r="E90" t="s">
        <v>12458</v>
      </c>
      <c r="F90">
        <v>130</v>
      </c>
      <c r="G90">
        <v>30</v>
      </c>
      <c r="H90" t="s">
        <v>47</v>
      </c>
      <c r="I90" t="s">
        <v>8601</v>
      </c>
      <c r="J90" t="s">
        <v>8602</v>
      </c>
      <c r="K90" t="s">
        <v>4853</v>
      </c>
      <c r="L90" t="s">
        <v>8603</v>
      </c>
      <c r="M90" t="s">
        <v>12459</v>
      </c>
      <c r="N90" t="s">
        <v>1338</v>
      </c>
      <c r="O90" t="s">
        <v>1189</v>
      </c>
      <c r="P90" t="s">
        <v>1190</v>
      </c>
      <c r="Q90" t="s">
        <v>27</v>
      </c>
      <c r="R90" t="s">
        <v>24</v>
      </c>
      <c r="S90" t="s">
        <v>23</v>
      </c>
      <c r="T90" t="s">
        <v>12459</v>
      </c>
    </row>
    <row r="91" spans="1:20" x14ac:dyDescent="0.25">
      <c r="A91" t="s">
        <v>186</v>
      </c>
      <c r="B91" t="s">
        <v>187</v>
      </c>
      <c r="C91">
        <v>65</v>
      </c>
      <c r="D91">
        <v>3</v>
      </c>
      <c r="E91" t="s">
        <v>12460</v>
      </c>
      <c r="F91">
        <v>330</v>
      </c>
      <c r="G91">
        <v>30</v>
      </c>
      <c r="H91" t="s">
        <v>47</v>
      </c>
      <c r="I91" t="s">
        <v>12461</v>
      </c>
      <c r="J91" t="s">
        <v>12462</v>
      </c>
      <c r="K91" t="s">
        <v>2698</v>
      </c>
      <c r="L91" t="s">
        <v>12463</v>
      </c>
      <c r="M91" t="s">
        <v>12464</v>
      </c>
      <c r="N91" t="s">
        <v>1338</v>
      </c>
      <c r="O91" t="s">
        <v>1189</v>
      </c>
      <c r="P91" t="s">
        <v>1190</v>
      </c>
      <c r="Q91" t="s">
        <v>27</v>
      </c>
      <c r="R91" t="s">
        <v>24</v>
      </c>
      <c r="S91" t="s">
        <v>23</v>
      </c>
      <c r="T91" t="s">
        <v>12464</v>
      </c>
    </row>
    <row r="92" spans="1:20" x14ac:dyDescent="0.25">
      <c r="A92" t="s">
        <v>46</v>
      </c>
      <c r="B92" t="s">
        <v>56</v>
      </c>
      <c r="C92">
        <v>100</v>
      </c>
      <c r="D92">
        <v>3</v>
      </c>
      <c r="E92" t="s">
        <v>12460</v>
      </c>
      <c r="F92">
        <v>330</v>
      </c>
      <c r="G92">
        <v>30</v>
      </c>
      <c r="H92" t="s">
        <v>47</v>
      </c>
      <c r="I92" t="s">
        <v>12461</v>
      </c>
      <c r="J92" t="s">
        <v>12462</v>
      </c>
      <c r="K92" t="s">
        <v>2698</v>
      </c>
      <c r="L92" t="s">
        <v>12463</v>
      </c>
      <c r="M92" t="s">
        <v>12464</v>
      </c>
      <c r="N92" t="s">
        <v>1338</v>
      </c>
      <c r="O92" t="s">
        <v>1189</v>
      </c>
      <c r="P92" t="s">
        <v>1190</v>
      </c>
      <c r="Q92" t="s">
        <v>27</v>
      </c>
      <c r="R92" t="s">
        <v>24</v>
      </c>
      <c r="S92" t="s">
        <v>23</v>
      </c>
      <c r="T92" t="s">
        <v>12464</v>
      </c>
    </row>
    <row r="93" spans="1:20" x14ac:dyDescent="0.25">
      <c r="A93" t="s">
        <v>186</v>
      </c>
      <c r="B93" t="s">
        <v>187</v>
      </c>
      <c r="C93">
        <v>65</v>
      </c>
      <c r="D93">
        <v>5</v>
      </c>
      <c r="E93" t="s">
        <v>12465</v>
      </c>
      <c r="F93">
        <v>240</v>
      </c>
      <c r="G93">
        <v>45</v>
      </c>
      <c r="H93" t="s">
        <v>1162</v>
      </c>
      <c r="I93" t="s">
        <v>3119</v>
      </c>
      <c r="J93" t="s">
        <v>306</v>
      </c>
      <c r="K93" t="s">
        <v>23</v>
      </c>
      <c r="L93" t="s">
        <v>24</v>
      </c>
      <c r="M93" t="s">
        <v>12464</v>
      </c>
      <c r="N93" t="s">
        <v>23</v>
      </c>
      <c r="O93" t="s">
        <v>307</v>
      </c>
      <c r="P93" t="s">
        <v>26</v>
      </c>
      <c r="Q93" t="s">
        <v>27</v>
      </c>
      <c r="R93" t="s">
        <v>12466</v>
      </c>
      <c r="S93" t="s">
        <v>23</v>
      </c>
      <c r="T93" t="s">
        <v>12464</v>
      </c>
    </row>
    <row r="94" spans="1:20" x14ac:dyDescent="0.25">
      <c r="A94" t="s">
        <v>186</v>
      </c>
      <c r="B94" t="s">
        <v>187</v>
      </c>
      <c r="C94">
        <v>65</v>
      </c>
      <c r="D94">
        <v>1</v>
      </c>
      <c r="E94" t="s">
        <v>12467</v>
      </c>
      <c r="F94">
        <v>130</v>
      </c>
      <c r="G94">
        <v>30</v>
      </c>
      <c r="H94" t="s">
        <v>47</v>
      </c>
      <c r="I94" t="s">
        <v>12468</v>
      </c>
      <c r="J94" t="s">
        <v>12469</v>
      </c>
      <c r="K94" t="s">
        <v>1441</v>
      </c>
      <c r="L94" t="s">
        <v>12470</v>
      </c>
      <c r="M94" t="s">
        <v>12471</v>
      </c>
      <c r="N94" t="s">
        <v>1338</v>
      </c>
      <c r="O94" t="s">
        <v>1189</v>
      </c>
      <c r="P94" t="s">
        <v>1190</v>
      </c>
      <c r="Q94" t="s">
        <v>27</v>
      </c>
      <c r="R94" t="s">
        <v>24</v>
      </c>
      <c r="S94" t="s">
        <v>23</v>
      </c>
      <c r="T94" t="s">
        <v>12471</v>
      </c>
    </row>
    <row r="95" spans="1:20" x14ac:dyDescent="0.25">
      <c r="A95" t="s">
        <v>46</v>
      </c>
      <c r="B95" t="s">
        <v>56</v>
      </c>
      <c r="C95">
        <v>100</v>
      </c>
      <c r="D95">
        <v>1</v>
      </c>
      <c r="E95" t="s">
        <v>12467</v>
      </c>
      <c r="F95">
        <v>130</v>
      </c>
      <c r="G95">
        <v>30</v>
      </c>
      <c r="H95" t="s">
        <v>47</v>
      </c>
      <c r="I95" t="s">
        <v>12468</v>
      </c>
      <c r="J95" t="s">
        <v>12469</v>
      </c>
      <c r="K95" t="s">
        <v>1441</v>
      </c>
      <c r="L95" t="s">
        <v>12470</v>
      </c>
      <c r="M95" t="s">
        <v>12471</v>
      </c>
      <c r="N95" t="s">
        <v>1338</v>
      </c>
      <c r="O95" t="s">
        <v>1189</v>
      </c>
      <c r="P95" t="s">
        <v>1190</v>
      </c>
      <c r="Q95" t="s">
        <v>27</v>
      </c>
      <c r="R95" t="s">
        <v>24</v>
      </c>
      <c r="S95" t="s">
        <v>23</v>
      </c>
      <c r="T95" t="s">
        <v>12471</v>
      </c>
    </row>
    <row r="96" spans="1:20" x14ac:dyDescent="0.25">
      <c r="A96" t="s">
        <v>51</v>
      </c>
      <c r="B96" t="s">
        <v>52</v>
      </c>
      <c r="C96">
        <v>0</v>
      </c>
      <c r="D96">
        <v>10</v>
      </c>
      <c r="E96" t="s">
        <v>12472</v>
      </c>
      <c r="F96">
        <v>0</v>
      </c>
      <c r="G96">
        <v>0</v>
      </c>
      <c r="H96" t="s">
        <v>47</v>
      </c>
      <c r="I96" t="s">
        <v>12473</v>
      </c>
      <c r="J96" t="s">
        <v>12474</v>
      </c>
      <c r="K96" t="s">
        <v>11048</v>
      </c>
      <c r="L96" t="s">
        <v>12475</v>
      </c>
      <c r="M96" t="s">
        <v>12476</v>
      </c>
      <c r="N96" t="s">
        <v>7879</v>
      </c>
      <c r="O96" t="s">
        <v>1222</v>
      </c>
      <c r="P96" t="s">
        <v>4334</v>
      </c>
      <c r="Q96" t="s">
        <v>1191</v>
      </c>
      <c r="R96" t="s">
        <v>12477</v>
      </c>
      <c r="S96" t="s">
        <v>23</v>
      </c>
      <c r="T96" t="s">
        <v>12476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12478</v>
      </c>
      <c r="F97">
        <v>220</v>
      </c>
      <c r="G97">
        <v>0</v>
      </c>
      <c r="H97" t="s">
        <v>1162</v>
      </c>
      <c r="I97" t="s">
        <v>12479</v>
      </c>
      <c r="J97" t="s">
        <v>306</v>
      </c>
      <c r="K97" t="s">
        <v>23</v>
      </c>
      <c r="L97" t="s">
        <v>24</v>
      </c>
      <c r="M97" t="s">
        <v>12480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12480</v>
      </c>
    </row>
    <row r="98" spans="1:20" x14ac:dyDescent="0.25">
      <c r="A98" t="s">
        <v>42</v>
      </c>
      <c r="B98" t="s">
        <v>43</v>
      </c>
      <c r="C98">
        <v>66.666666666666671</v>
      </c>
      <c r="D98">
        <v>6</v>
      </c>
      <c r="E98" t="s">
        <v>12481</v>
      </c>
      <c r="F98">
        <v>210</v>
      </c>
      <c r="G98">
        <v>0</v>
      </c>
      <c r="H98" t="s">
        <v>22</v>
      </c>
      <c r="I98" t="s">
        <v>4109</v>
      </c>
      <c r="J98" t="s">
        <v>348</v>
      </c>
      <c r="K98" t="s">
        <v>23</v>
      </c>
      <c r="L98" t="s">
        <v>24</v>
      </c>
      <c r="M98" t="s">
        <v>12482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12482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12483</v>
      </c>
      <c r="F99">
        <v>149.31</v>
      </c>
      <c r="G99">
        <v>7</v>
      </c>
      <c r="H99" t="s">
        <v>684</v>
      </c>
      <c r="I99" t="s">
        <v>12484</v>
      </c>
      <c r="J99" t="s">
        <v>12485</v>
      </c>
      <c r="K99" t="s">
        <v>3974</v>
      </c>
      <c r="L99" t="s">
        <v>12486</v>
      </c>
      <c r="M99" t="s">
        <v>12487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12487</v>
      </c>
    </row>
    <row r="100" spans="1:20" x14ac:dyDescent="0.25">
      <c r="A100" t="s">
        <v>186</v>
      </c>
      <c r="B100" t="s">
        <v>187</v>
      </c>
      <c r="C100">
        <v>65</v>
      </c>
      <c r="D100">
        <v>5</v>
      </c>
      <c r="E100" t="s">
        <v>12488</v>
      </c>
      <c r="F100">
        <v>195</v>
      </c>
      <c r="G100">
        <v>0</v>
      </c>
      <c r="H100" t="s">
        <v>1162</v>
      </c>
      <c r="I100" t="s">
        <v>12489</v>
      </c>
      <c r="J100" t="s">
        <v>12490</v>
      </c>
      <c r="K100" t="s">
        <v>23</v>
      </c>
      <c r="L100" t="s">
        <v>24</v>
      </c>
      <c r="M100" t="s">
        <v>12491</v>
      </c>
      <c r="N100" t="s">
        <v>23</v>
      </c>
      <c r="O100" t="s">
        <v>32</v>
      </c>
      <c r="P100" t="s">
        <v>26</v>
      </c>
      <c r="Q100" t="s">
        <v>33</v>
      </c>
      <c r="R100" t="s">
        <v>24</v>
      </c>
      <c r="S100" t="s">
        <v>23</v>
      </c>
      <c r="T100" t="s">
        <v>12492</v>
      </c>
    </row>
    <row r="101" spans="1:20" x14ac:dyDescent="0.25">
      <c r="A101" t="s">
        <v>46</v>
      </c>
      <c r="B101" t="s">
        <v>8145</v>
      </c>
      <c r="C101">
        <v>71.25</v>
      </c>
      <c r="D101">
        <v>3</v>
      </c>
      <c r="E101" t="s">
        <v>12493</v>
      </c>
      <c r="F101">
        <v>330.75</v>
      </c>
      <c r="G101">
        <v>41</v>
      </c>
      <c r="H101" t="s">
        <v>47</v>
      </c>
      <c r="I101" t="s">
        <v>12494</v>
      </c>
      <c r="J101" t="s">
        <v>12495</v>
      </c>
      <c r="K101" t="s">
        <v>2952</v>
      </c>
      <c r="L101" t="s">
        <v>12496</v>
      </c>
      <c r="M101" t="s">
        <v>12497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12497</v>
      </c>
    </row>
    <row r="102" spans="1:20" x14ac:dyDescent="0.25">
      <c r="A102" t="s">
        <v>30</v>
      </c>
      <c r="B102" t="s">
        <v>1164</v>
      </c>
      <c r="C102">
        <v>38</v>
      </c>
      <c r="D102">
        <v>2</v>
      </c>
      <c r="E102" t="s">
        <v>12493</v>
      </c>
      <c r="F102">
        <v>330.75</v>
      </c>
      <c r="G102">
        <v>41</v>
      </c>
      <c r="H102" t="s">
        <v>47</v>
      </c>
      <c r="I102" t="s">
        <v>12494</v>
      </c>
      <c r="J102" t="s">
        <v>12495</v>
      </c>
      <c r="K102" t="s">
        <v>2952</v>
      </c>
      <c r="L102" t="s">
        <v>12496</v>
      </c>
      <c r="M102" t="s">
        <v>12497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12497</v>
      </c>
    </row>
    <row r="103" spans="1:20" x14ac:dyDescent="0.25">
      <c r="A103" t="s">
        <v>186</v>
      </c>
      <c r="B103" t="s">
        <v>187</v>
      </c>
      <c r="C103">
        <v>65</v>
      </c>
      <c r="D103">
        <v>3</v>
      </c>
      <c r="E103" t="s">
        <v>12498</v>
      </c>
      <c r="F103">
        <v>117</v>
      </c>
      <c r="G103">
        <v>0</v>
      </c>
      <c r="H103" t="s">
        <v>1162</v>
      </c>
      <c r="I103" t="s">
        <v>12499</v>
      </c>
      <c r="J103" t="s">
        <v>319</v>
      </c>
      <c r="K103" t="s">
        <v>23</v>
      </c>
      <c r="L103" t="s">
        <v>24</v>
      </c>
      <c r="M103" t="s">
        <v>12500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12500</v>
      </c>
    </row>
    <row r="104" spans="1:20" x14ac:dyDescent="0.25">
      <c r="A104" t="s">
        <v>46</v>
      </c>
      <c r="B104" t="s">
        <v>56</v>
      </c>
      <c r="C104">
        <v>66.333333333333329</v>
      </c>
      <c r="D104">
        <v>3</v>
      </c>
      <c r="E104" t="s">
        <v>12501</v>
      </c>
      <c r="F104">
        <v>267.61</v>
      </c>
      <c r="G104">
        <v>7</v>
      </c>
      <c r="H104" t="s">
        <v>684</v>
      </c>
      <c r="I104" t="s">
        <v>9681</v>
      </c>
      <c r="J104" t="s">
        <v>9682</v>
      </c>
      <c r="K104" t="s">
        <v>1260</v>
      </c>
      <c r="L104" t="s">
        <v>9683</v>
      </c>
      <c r="M104" t="s">
        <v>12502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23</v>
      </c>
      <c r="T104" t="s">
        <v>12502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12501</v>
      </c>
      <c r="F105">
        <v>267.61</v>
      </c>
      <c r="G105">
        <v>7</v>
      </c>
      <c r="H105" t="s">
        <v>684</v>
      </c>
      <c r="I105" t="s">
        <v>9681</v>
      </c>
      <c r="J105" t="s">
        <v>9682</v>
      </c>
      <c r="K105" t="s">
        <v>1260</v>
      </c>
      <c r="L105" t="s">
        <v>9683</v>
      </c>
      <c r="M105" t="s">
        <v>12502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23</v>
      </c>
      <c r="T105" t="s">
        <v>12502</v>
      </c>
    </row>
    <row r="106" spans="1:20" x14ac:dyDescent="0.25">
      <c r="A106" t="s">
        <v>115</v>
      </c>
      <c r="B106" t="s">
        <v>4134</v>
      </c>
      <c r="C106">
        <v>29.92</v>
      </c>
      <c r="D106">
        <v>1</v>
      </c>
      <c r="E106" t="s">
        <v>12501</v>
      </c>
      <c r="F106">
        <v>267.61</v>
      </c>
      <c r="G106">
        <v>7</v>
      </c>
      <c r="H106" t="s">
        <v>684</v>
      </c>
      <c r="I106" t="s">
        <v>9681</v>
      </c>
      <c r="J106" t="s">
        <v>9682</v>
      </c>
      <c r="K106" t="s">
        <v>1260</v>
      </c>
      <c r="L106" t="s">
        <v>9683</v>
      </c>
      <c r="M106" t="s">
        <v>12502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23</v>
      </c>
      <c r="T106" t="s">
        <v>12502</v>
      </c>
    </row>
    <row r="107" spans="1:20" x14ac:dyDescent="0.25">
      <c r="A107" t="s">
        <v>46</v>
      </c>
      <c r="B107" t="s">
        <v>56</v>
      </c>
      <c r="C107">
        <v>66.333333333333329</v>
      </c>
      <c r="D107">
        <v>3</v>
      </c>
      <c r="E107" t="s">
        <v>12503</v>
      </c>
      <c r="F107">
        <v>149.5</v>
      </c>
      <c r="G107">
        <v>7</v>
      </c>
      <c r="H107" t="s">
        <v>684</v>
      </c>
      <c r="I107" t="s">
        <v>12504</v>
      </c>
      <c r="J107" t="s">
        <v>12505</v>
      </c>
      <c r="K107" t="s">
        <v>1215</v>
      </c>
      <c r="L107" t="s">
        <v>12506</v>
      </c>
      <c r="M107" t="s">
        <v>12507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12507</v>
      </c>
    </row>
    <row r="108" spans="1:20" x14ac:dyDescent="0.25">
      <c r="A108" t="s">
        <v>115</v>
      </c>
      <c r="B108" t="s">
        <v>116</v>
      </c>
      <c r="C108">
        <v>35</v>
      </c>
      <c r="D108">
        <v>8</v>
      </c>
      <c r="E108" t="s">
        <v>12508</v>
      </c>
      <c r="F108">
        <v>356</v>
      </c>
      <c r="G108">
        <v>38</v>
      </c>
      <c r="H108" t="s">
        <v>47</v>
      </c>
      <c r="I108" t="s">
        <v>4461</v>
      </c>
      <c r="J108" t="s">
        <v>4462</v>
      </c>
      <c r="K108" t="s">
        <v>1298</v>
      </c>
      <c r="L108" t="s">
        <v>2022</v>
      </c>
      <c r="M108" t="s">
        <v>12509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12510</v>
      </c>
    </row>
    <row r="109" spans="1:20" x14ac:dyDescent="0.25">
      <c r="A109" t="s">
        <v>186</v>
      </c>
      <c r="B109" t="s">
        <v>187</v>
      </c>
      <c r="C109">
        <v>65</v>
      </c>
      <c r="D109">
        <v>2</v>
      </c>
      <c r="E109" t="s">
        <v>12511</v>
      </c>
      <c r="F109">
        <v>78</v>
      </c>
      <c r="G109">
        <v>0</v>
      </c>
      <c r="H109" t="s">
        <v>1162</v>
      </c>
      <c r="I109" t="s">
        <v>3105</v>
      </c>
      <c r="J109" t="s">
        <v>331</v>
      </c>
      <c r="K109" t="s">
        <v>23</v>
      </c>
      <c r="L109" t="s">
        <v>24</v>
      </c>
      <c r="M109" t="s">
        <v>12512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12512</v>
      </c>
    </row>
    <row r="110" spans="1:20" x14ac:dyDescent="0.25">
      <c r="A110" t="s">
        <v>115</v>
      </c>
      <c r="B110" t="s">
        <v>116</v>
      </c>
      <c r="C110">
        <v>33.166666666666664</v>
      </c>
      <c r="D110">
        <v>6</v>
      </c>
      <c r="E110" t="s">
        <v>12513</v>
      </c>
      <c r="F110">
        <v>169.06</v>
      </c>
      <c r="G110">
        <v>0</v>
      </c>
      <c r="H110" t="s">
        <v>1238</v>
      </c>
      <c r="I110" t="s">
        <v>12514</v>
      </c>
      <c r="J110" t="s">
        <v>12515</v>
      </c>
      <c r="K110" t="s">
        <v>6166</v>
      </c>
      <c r="L110" t="s">
        <v>12516</v>
      </c>
      <c r="M110" t="s">
        <v>12517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12517</v>
      </c>
    </row>
    <row r="111" spans="1:20" x14ac:dyDescent="0.25">
      <c r="A111" t="s">
        <v>139</v>
      </c>
      <c r="B111" t="s">
        <v>112</v>
      </c>
      <c r="C111">
        <v>66</v>
      </c>
      <c r="D111">
        <v>1</v>
      </c>
      <c r="E111" t="s">
        <v>12518</v>
      </c>
      <c r="F111">
        <v>121.1</v>
      </c>
      <c r="G111">
        <v>7</v>
      </c>
      <c r="H111" t="s">
        <v>684</v>
      </c>
      <c r="I111" t="s">
        <v>12519</v>
      </c>
      <c r="J111" t="s">
        <v>12520</v>
      </c>
      <c r="K111" t="s">
        <v>12521</v>
      </c>
      <c r="L111" t="s">
        <v>12522</v>
      </c>
      <c r="M111" t="s">
        <v>12523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12523</v>
      </c>
    </row>
    <row r="112" spans="1:20" x14ac:dyDescent="0.25">
      <c r="A112" t="s">
        <v>110</v>
      </c>
      <c r="B112" t="s">
        <v>1205</v>
      </c>
      <c r="C112">
        <v>66</v>
      </c>
      <c r="D112">
        <v>1</v>
      </c>
      <c r="E112" t="s">
        <v>12518</v>
      </c>
      <c r="F112">
        <v>121.1</v>
      </c>
      <c r="G112">
        <v>7</v>
      </c>
      <c r="H112" t="s">
        <v>684</v>
      </c>
      <c r="I112" t="s">
        <v>12519</v>
      </c>
      <c r="J112" t="s">
        <v>12520</v>
      </c>
      <c r="K112" t="s">
        <v>12521</v>
      </c>
      <c r="L112" t="s">
        <v>12522</v>
      </c>
      <c r="M112" t="s">
        <v>12523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12523</v>
      </c>
    </row>
    <row r="113" spans="1:20" x14ac:dyDescent="0.25">
      <c r="A113" t="s">
        <v>46</v>
      </c>
      <c r="B113" t="s">
        <v>56</v>
      </c>
      <c r="C113">
        <v>67</v>
      </c>
      <c r="D113">
        <v>1</v>
      </c>
      <c r="E113" t="s">
        <v>12518</v>
      </c>
      <c r="F113">
        <v>121.1</v>
      </c>
      <c r="G113">
        <v>7</v>
      </c>
      <c r="H113" t="s">
        <v>684</v>
      </c>
      <c r="I113" t="s">
        <v>12519</v>
      </c>
      <c r="J113" t="s">
        <v>12520</v>
      </c>
      <c r="K113" t="s">
        <v>12521</v>
      </c>
      <c r="L113" t="s">
        <v>12522</v>
      </c>
      <c r="M113" t="s">
        <v>12523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12523</v>
      </c>
    </row>
    <row r="114" spans="1:20" x14ac:dyDescent="0.25">
      <c r="A114" t="s">
        <v>110</v>
      </c>
      <c r="B114" t="s">
        <v>1287</v>
      </c>
      <c r="C114">
        <v>68.59</v>
      </c>
      <c r="D114">
        <v>2</v>
      </c>
      <c r="E114" t="s">
        <v>12524</v>
      </c>
      <c r="F114">
        <v>137.18</v>
      </c>
      <c r="G114">
        <v>0</v>
      </c>
      <c r="H114" t="s">
        <v>1349</v>
      </c>
      <c r="I114" t="s">
        <v>12525</v>
      </c>
      <c r="J114" t="s">
        <v>12526</v>
      </c>
      <c r="K114" t="s">
        <v>12527</v>
      </c>
      <c r="L114" t="s">
        <v>12528</v>
      </c>
      <c r="M114" t="s">
        <v>12523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12523</v>
      </c>
    </row>
    <row r="115" spans="1:20" x14ac:dyDescent="0.25">
      <c r="A115" t="s">
        <v>186</v>
      </c>
      <c r="B115" t="s">
        <v>187</v>
      </c>
      <c r="C115">
        <v>37.5</v>
      </c>
      <c r="D115">
        <v>4</v>
      </c>
      <c r="E115" t="s">
        <v>12529</v>
      </c>
      <c r="F115">
        <v>239</v>
      </c>
      <c r="G115">
        <v>0</v>
      </c>
      <c r="H115" t="s">
        <v>1162</v>
      </c>
      <c r="I115" t="s">
        <v>12530</v>
      </c>
      <c r="J115" t="s">
        <v>353</v>
      </c>
      <c r="K115" t="s">
        <v>23</v>
      </c>
      <c r="L115" t="s">
        <v>24</v>
      </c>
      <c r="M115" t="s">
        <v>12531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23</v>
      </c>
      <c r="T115" t="s">
        <v>12531</v>
      </c>
    </row>
    <row r="116" spans="1:20" x14ac:dyDescent="0.25">
      <c r="A116" t="s">
        <v>139</v>
      </c>
      <c r="B116" t="s">
        <v>112</v>
      </c>
      <c r="C116">
        <v>120</v>
      </c>
      <c r="D116">
        <v>1</v>
      </c>
      <c r="E116" t="s">
        <v>12529</v>
      </c>
      <c r="F116">
        <v>239</v>
      </c>
      <c r="G116">
        <v>0</v>
      </c>
      <c r="H116" t="s">
        <v>1162</v>
      </c>
      <c r="I116" t="s">
        <v>12530</v>
      </c>
      <c r="J116" t="s">
        <v>353</v>
      </c>
      <c r="K116" t="s">
        <v>23</v>
      </c>
      <c r="L116" t="s">
        <v>24</v>
      </c>
      <c r="M116" t="s">
        <v>12531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23</v>
      </c>
      <c r="T116" t="s">
        <v>12531</v>
      </c>
    </row>
    <row r="117" spans="1:20" x14ac:dyDescent="0.25">
      <c r="A117" t="s">
        <v>44</v>
      </c>
      <c r="B117" t="s">
        <v>45</v>
      </c>
      <c r="C117">
        <v>66.666666666666671</v>
      </c>
      <c r="D117">
        <v>3</v>
      </c>
      <c r="E117" t="s">
        <v>12532</v>
      </c>
      <c r="F117">
        <v>150</v>
      </c>
      <c r="G117">
        <v>0</v>
      </c>
      <c r="H117" t="s">
        <v>22</v>
      </c>
      <c r="I117" t="s">
        <v>4242</v>
      </c>
      <c r="J117" t="s">
        <v>325</v>
      </c>
      <c r="K117" t="s">
        <v>23</v>
      </c>
      <c r="L117" t="s">
        <v>24</v>
      </c>
      <c r="M117" t="s">
        <v>12533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12533</v>
      </c>
    </row>
    <row r="118" spans="1:20" x14ac:dyDescent="0.25">
      <c r="A118" t="s">
        <v>5153</v>
      </c>
      <c r="B118" t="s">
        <v>5154</v>
      </c>
      <c r="C118">
        <v>0</v>
      </c>
      <c r="D118">
        <v>1</v>
      </c>
      <c r="E118" t="s">
        <v>12534</v>
      </c>
      <c r="F118">
        <v>145</v>
      </c>
      <c r="G118">
        <v>45</v>
      </c>
      <c r="H118" t="s">
        <v>1162</v>
      </c>
      <c r="I118" t="s">
        <v>12535</v>
      </c>
      <c r="J118" t="s">
        <v>359</v>
      </c>
      <c r="K118" t="s">
        <v>23</v>
      </c>
      <c r="L118" t="s">
        <v>24</v>
      </c>
      <c r="M118" t="s">
        <v>12536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23</v>
      </c>
      <c r="T118" t="s">
        <v>12536</v>
      </c>
    </row>
    <row r="119" spans="1:20" x14ac:dyDescent="0.25">
      <c r="A119" t="s">
        <v>46</v>
      </c>
      <c r="B119" t="s">
        <v>56</v>
      </c>
      <c r="C119">
        <v>120</v>
      </c>
      <c r="D119">
        <v>1</v>
      </c>
      <c r="E119" t="s">
        <v>12534</v>
      </c>
      <c r="F119">
        <v>145</v>
      </c>
      <c r="G119">
        <v>45</v>
      </c>
      <c r="H119" t="s">
        <v>1162</v>
      </c>
      <c r="I119" t="s">
        <v>12535</v>
      </c>
      <c r="J119" t="s">
        <v>359</v>
      </c>
      <c r="K119" t="s">
        <v>23</v>
      </c>
      <c r="L119" t="s">
        <v>24</v>
      </c>
      <c r="M119" t="s">
        <v>12536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12536</v>
      </c>
    </row>
    <row r="120" spans="1:20" x14ac:dyDescent="0.25">
      <c r="A120" t="s">
        <v>3653</v>
      </c>
      <c r="B120" t="s">
        <v>4657</v>
      </c>
      <c r="C120">
        <v>62.83</v>
      </c>
      <c r="D120">
        <v>1</v>
      </c>
      <c r="E120" t="s">
        <v>12537</v>
      </c>
      <c r="F120">
        <v>376.94</v>
      </c>
      <c r="G120">
        <v>0</v>
      </c>
      <c r="H120" t="s">
        <v>1247</v>
      </c>
      <c r="I120" t="s">
        <v>9473</v>
      </c>
      <c r="J120" t="s">
        <v>9474</v>
      </c>
      <c r="K120" t="s">
        <v>5792</v>
      </c>
      <c r="L120" t="s">
        <v>9475</v>
      </c>
      <c r="M120" t="s">
        <v>12538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12538</v>
      </c>
    </row>
    <row r="121" spans="1:20" x14ac:dyDescent="0.25">
      <c r="A121" t="s">
        <v>3653</v>
      </c>
      <c r="B121" t="s">
        <v>4657</v>
      </c>
      <c r="C121">
        <v>62.83</v>
      </c>
      <c r="D121">
        <v>1</v>
      </c>
      <c r="E121" t="s">
        <v>12537</v>
      </c>
      <c r="F121">
        <v>376.94</v>
      </c>
      <c r="G121">
        <v>0</v>
      </c>
      <c r="H121" t="s">
        <v>1247</v>
      </c>
      <c r="I121" t="s">
        <v>9473</v>
      </c>
      <c r="J121" t="s">
        <v>9474</v>
      </c>
      <c r="K121" t="s">
        <v>5792</v>
      </c>
      <c r="L121" t="s">
        <v>9475</v>
      </c>
      <c r="M121" t="s">
        <v>12538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12538</v>
      </c>
    </row>
    <row r="122" spans="1:20" x14ac:dyDescent="0.25">
      <c r="A122" t="s">
        <v>3653</v>
      </c>
      <c r="B122" t="s">
        <v>4657</v>
      </c>
      <c r="C122">
        <v>62.82</v>
      </c>
      <c r="D122">
        <v>4</v>
      </c>
      <c r="E122" t="s">
        <v>12537</v>
      </c>
      <c r="F122">
        <v>376.94</v>
      </c>
      <c r="G122">
        <v>0</v>
      </c>
      <c r="H122" t="s">
        <v>1247</v>
      </c>
      <c r="I122" t="s">
        <v>9473</v>
      </c>
      <c r="J122" t="s">
        <v>9474</v>
      </c>
      <c r="K122" t="s">
        <v>5792</v>
      </c>
      <c r="L122" t="s">
        <v>9475</v>
      </c>
      <c r="M122" t="s">
        <v>12538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12538</v>
      </c>
    </row>
    <row r="123" spans="1:20" x14ac:dyDescent="0.25">
      <c r="A123" t="s">
        <v>279</v>
      </c>
      <c r="B123" t="s">
        <v>285</v>
      </c>
      <c r="C123">
        <v>139</v>
      </c>
      <c r="D123">
        <v>1</v>
      </c>
      <c r="E123" t="s">
        <v>12539</v>
      </c>
      <c r="F123">
        <v>199</v>
      </c>
      <c r="G123">
        <v>20</v>
      </c>
      <c r="H123" t="s">
        <v>47</v>
      </c>
      <c r="I123" t="s">
        <v>12540</v>
      </c>
      <c r="J123" t="s">
        <v>12541</v>
      </c>
      <c r="K123" t="s">
        <v>12542</v>
      </c>
      <c r="L123" t="s">
        <v>12543</v>
      </c>
      <c r="M123" t="s">
        <v>12544</v>
      </c>
      <c r="N123" t="s">
        <v>1338</v>
      </c>
      <c r="O123" t="s">
        <v>1222</v>
      </c>
      <c r="P123" t="s">
        <v>1190</v>
      </c>
      <c r="Q123" t="s">
        <v>1191</v>
      </c>
      <c r="R123" t="s">
        <v>24</v>
      </c>
      <c r="S123" t="s">
        <v>23</v>
      </c>
      <c r="T123" t="s">
        <v>12545</v>
      </c>
    </row>
    <row r="124" spans="1:20" x14ac:dyDescent="0.25">
      <c r="A124" t="s">
        <v>280</v>
      </c>
      <c r="B124" t="s">
        <v>286</v>
      </c>
      <c r="C124">
        <v>139</v>
      </c>
      <c r="D124">
        <v>1</v>
      </c>
      <c r="E124" t="s">
        <v>12539</v>
      </c>
      <c r="F124">
        <v>199</v>
      </c>
      <c r="G124">
        <v>20</v>
      </c>
      <c r="H124" t="s">
        <v>47</v>
      </c>
      <c r="I124" t="s">
        <v>12540</v>
      </c>
      <c r="J124" t="s">
        <v>12541</v>
      </c>
      <c r="K124" t="s">
        <v>12542</v>
      </c>
      <c r="L124" t="s">
        <v>12543</v>
      </c>
      <c r="M124" t="s">
        <v>12544</v>
      </c>
      <c r="N124" t="s">
        <v>1338</v>
      </c>
      <c r="O124" t="s">
        <v>1222</v>
      </c>
      <c r="P124" t="s">
        <v>1190</v>
      </c>
      <c r="Q124" t="s">
        <v>1191</v>
      </c>
      <c r="R124" t="s">
        <v>24</v>
      </c>
      <c r="S124" t="s">
        <v>23</v>
      </c>
      <c r="T124" t="s">
        <v>12545</v>
      </c>
    </row>
    <row r="125" spans="1:20" x14ac:dyDescent="0.25">
      <c r="A125" t="s">
        <v>46</v>
      </c>
      <c r="B125" t="s">
        <v>56</v>
      </c>
      <c r="C125">
        <v>100</v>
      </c>
      <c r="D125">
        <v>1</v>
      </c>
      <c r="E125" t="s">
        <v>12546</v>
      </c>
      <c r="F125">
        <v>150</v>
      </c>
      <c r="G125">
        <v>30</v>
      </c>
      <c r="H125" t="s">
        <v>47</v>
      </c>
      <c r="I125" t="s">
        <v>12547</v>
      </c>
      <c r="J125" t="s">
        <v>12548</v>
      </c>
      <c r="K125" t="s">
        <v>12549</v>
      </c>
      <c r="L125" t="s">
        <v>12550</v>
      </c>
      <c r="M125" t="s">
        <v>12545</v>
      </c>
      <c r="N125" t="s">
        <v>1338</v>
      </c>
      <c r="O125" t="s">
        <v>1189</v>
      </c>
      <c r="P125" t="s">
        <v>1190</v>
      </c>
      <c r="Q125" t="s">
        <v>27</v>
      </c>
      <c r="R125" t="s">
        <v>24</v>
      </c>
      <c r="S125" t="s">
        <v>23</v>
      </c>
      <c r="T125" t="s">
        <v>12545</v>
      </c>
    </row>
    <row r="126" spans="1:20" x14ac:dyDescent="0.25">
      <c r="A126" t="s">
        <v>4323</v>
      </c>
      <c r="B126" t="s">
        <v>4324</v>
      </c>
      <c r="C126">
        <v>100</v>
      </c>
      <c r="D126">
        <v>1</v>
      </c>
      <c r="E126" t="s">
        <v>12546</v>
      </c>
      <c r="F126">
        <v>150</v>
      </c>
      <c r="G126">
        <v>30</v>
      </c>
      <c r="H126" t="s">
        <v>47</v>
      </c>
      <c r="I126" t="s">
        <v>12547</v>
      </c>
      <c r="J126" t="s">
        <v>12548</v>
      </c>
      <c r="K126" t="s">
        <v>12549</v>
      </c>
      <c r="L126" t="s">
        <v>12550</v>
      </c>
      <c r="M126" t="s">
        <v>12545</v>
      </c>
      <c r="N126" t="s">
        <v>1338</v>
      </c>
      <c r="O126" t="s">
        <v>1189</v>
      </c>
      <c r="P126" t="s">
        <v>1190</v>
      </c>
      <c r="Q126" t="s">
        <v>27</v>
      </c>
      <c r="R126" t="s">
        <v>24</v>
      </c>
      <c r="S126" t="s">
        <v>23</v>
      </c>
      <c r="T126" t="s">
        <v>12545</v>
      </c>
    </row>
    <row r="127" spans="1:20" x14ac:dyDescent="0.25">
      <c r="A127" t="s">
        <v>115</v>
      </c>
      <c r="B127" t="s">
        <v>116</v>
      </c>
      <c r="C127">
        <v>27.5</v>
      </c>
      <c r="D127">
        <v>4</v>
      </c>
      <c r="E127" t="s">
        <v>12551</v>
      </c>
      <c r="F127">
        <v>129.91</v>
      </c>
      <c r="G127">
        <v>7</v>
      </c>
      <c r="H127" t="s">
        <v>1247</v>
      </c>
      <c r="I127" t="s">
        <v>10731</v>
      </c>
      <c r="J127" t="s">
        <v>10732</v>
      </c>
      <c r="K127" t="s">
        <v>4149</v>
      </c>
      <c r="L127" t="s">
        <v>10733</v>
      </c>
      <c r="M127" t="s">
        <v>12552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12552</v>
      </c>
    </row>
    <row r="128" spans="1:20" x14ac:dyDescent="0.25">
      <c r="A128" t="s">
        <v>186</v>
      </c>
      <c r="B128" t="s">
        <v>187</v>
      </c>
      <c r="C128">
        <v>49</v>
      </c>
      <c r="D128">
        <v>1</v>
      </c>
      <c r="E128" t="s">
        <v>12553</v>
      </c>
      <c r="F128">
        <v>216</v>
      </c>
      <c r="G128">
        <v>7</v>
      </c>
      <c r="H128" t="s">
        <v>47</v>
      </c>
      <c r="I128" t="s">
        <v>12554</v>
      </c>
      <c r="J128" t="s">
        <v>12555</v>
      </c>
      <c r="K128" t="s">
        <v>11048</v>
      </c>
      <c r="L128" t="s">
        <v>24</v>
      </c>
      <c r="M128" t="s">
        <v>23</v>
      </c>
      <c r="N128" t="s">
        <v>23</v>
      </c>
      <c r="O128" t="s">
        <v>48</v>
      </c>
      <c r="P128" t="s">
        <v>49</v>
      </c>
      <c r="Q128" t="s">
        <v>23</v>
      </c>
      <c r="R128" t="s">
        <v>24</v>
      </c>
      <c r="S128" t="s">
        <v>23</v>
      </c>
      <c r="T128" t="s">
        <v>12552</v>
      </c>
    </row>
    <row r="129" spans="1:20" x14ac:dyDescent="0.25">
      <c r="A129" t="s">
        <v>139</v>
      </c>
      <c r="B129" t="s">
        <v>112</v>
      </c>
      <c r="C129">
        <v>75</v>
      </c>
      <c r="D129">
        <v>1</v>
      </c>
      <c r="E129" t="s">
        <v>12553</v>
      </c>
      <c r="F129">
        <v>216</v>
      </c>
      <c r="G129">
        <v>7</v>
      </c>
      <c r="H129" t="s">
        <v>47</v>
      </c>
      <c r="I129" t="s">
        <v>12554</v>
      </c>
      <c r="J129" t="s">
        <v>12555</v>
      </c>
      <c r="K129" t="s">
        <v>11048</v>
      </c>
      <c r="L129" t="s">
        <v>24</v>
      </c>
      <c r="M129" t="s">
        <v>23</v>
      </c>
      <c r="N129" t="s">
        <v>23</v>
      </c>
      <c r="O129" t="s">
        <v>48</v>
      </c>
      <c r="P129" t="s">
        <v>49</v>
      </c>
      <c r="Q129" t="s">
        <v>23</v>
      </c>
      <c r="R129" t="s">
        <v>24</v>
      </c>
      <c r="S129" t="s">
        <v>23</v>
      </c>
      <c r="T129" t="s">
        <v>12552</v>
      </c>
    </row>
    <row r="130" spans="1:20" x14ac:dyDescent="0.25">
      <c r="A130" t="s">
        <v>46</v>
      </c>
      <c r="B130" t="s">
        <v>56</v>
      </c>
      <c r="C130">
        <v>76</v>
      </c>
      <c r="D130">
        <v>1</v>
      </c>
      <c r="E130" t="s">
        <v>12553</v>
      </c>
      <c r="F130">
        <v>216</v>
      </c>
      <c r="G130">
        <v>7</v>
      </c>
      <c r="H130" t="s">
        <v>47</v>
      </c>
      <c r="I130" t="s">
        <v>12554</v>
      </c>
      <c r="J130" t="s">
        <v>12555</v>
      </c>
      <c r="K130" t="s">
        <v>11048</v>
      </c>
      <c r="L130" t="s">
        <v>24</v>
      </c>
      <c r="M130" t="s">
        <v>23</v>
      </c>
      <c r="N130" t="s">
        <v>23</v>
      </c>
      <c r="O130" t="s">
        <v>48</v>
      </c>
      <c r="P130" t="s">
        <v>49</v>
      </c>
      <c r="Q130" t="s">
        <v>23</v>
      </c>
      <c r="R130" t="s">
        <v>24</v>
      </c>
      <c r="S130" t="s">
        <v>23</v>
      </c>
      <c r="T130" t="s">
        <v>12552</v>
      </c>
    </row>
    <row r="131" spans="1:20" x14ac:dyDescent="0.25">
      <c r="A131" t="s">
        <v>30</v>
      </c>
      <c r="B131" t="s">
        <v>31</v>
      </c>
      <c r="C131">
        <v>60</v>
      </c>
      <c r="D131">
        <v>3</v>
      </c>
      <c r="E131" t="s">
        <v>12556</v>
      </c>
      <c r="F131">
        <v>129</v>
      </c>
      <c r="G131">
        <v>29</v>
      </c>
      <c r="H131" t="s">
        <v>1162</v>
      </c>
      <c r="I131" t="s">
        <v>12557</v>
      </c>
      <c r="J131" t="s">
        <v>342</v>
      </c>
      <c r="K131" t="s">
        <v>23</v>
      </c>
      <c r="L131" t="s">
        <v>24</v>
      </c>
      <c r="M131" t="s">
        <v>12558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12558</v>
      </c>
    </row>
    <row r="132" spans="1:20" x14ac:dyDescent="0.25">
      <c r="A132" t="s">
        <v>115</v>
      </c>
      <c r="B132" t="s">
        <v>116</v>
      </c>
      <c r="C132">
        <v>40</v>
      </c>
      <c r="D132">
        <v>24</v>
      </c>
      <c r="E132" t="s">
        <v>12559</v>
      </c>
      <c r="F132">
        <v>1060</v>
      </c>
      <c r="G132">
        <v>100</v>
      </c>
      <c r="H132" t="s">
        <v>1247</v>
      </c>
      <c r="I132" t="s">
        <v>12560</v>
      </c>
      <c r="J132" t="s">
        <v>12561</v>
      </c>
      <c r="K132" t="s">
        <v>12562</v>
      </c>
      <c r="L132" t="s">
        <v>12563</v>
      </c>
      <c r="M132" t="s">
        <v>12564</v>
      </c>
      <c r="N132" t="s">
        <v>1338</v>
      </c>
      <c r="O132" t="s">
        <v>1189</v>
      </c>
      <c r="P132" t="s">
        <v>4334</v>
      </c>
      <c r="Q132" t="s">
        <v>27</v>
      </c>
      <c r="R132" t="s">
        <v>24</v>
      </c>
      <c r="S132" t="s">
        <v>23</v>
      </c>
      <c r="T132" t="s">
        <v>12564</v>
      </c>
    </row>
    <row r="133" spans="1:20" x14ac:dyDescent="0.25">
      <c r="A133" t="s">
        <v>186</v>
      </c>
      <c r="B133" t="s">
        <v>187</v>
      </c>
      <c r="C133">
        <v>65</v>
      </c>
      <c r="D133">
        <v>1</v>
      </c>
      <c r="E133" t="s">
        <v>12565</v>
      </c>
      <c r="F133">
        <v>120</v>
      </c>
      <c r="G133">
        <v>20</v>
      </c>
      <c r="H133" t="s">
        <v>47</v>
      </c>
      <c r="I133" t="s">
        <v>12566</v>
      </c>
      <c r="J133" t="s">
        <v>12567</v>
      </c>
      <c r="K133" t="s">
        <v>12568</v>
      </c>
      <c r="L133" t="s">
        <v>12569</v>
      </c>
      <c r="M133" t="s">
        <v>12570</v>
      </c>
      <c r="N133" t="s">
        <v>1338</v>
      </c>
      <c r="O133" t="s">
        <v>1222</v>
      </c>
      <c r="P133" t="s">
        <v>1190</v>
      </c>
      <c r="Q133" t="s">
        <v>1191</v>
      </c>
      <c r="R133" t="s">
        <v>24</v>
      </c>
      <c r="S133" t="s">
        <v>23</v>
      </c>
      <c r="T133" t="s">
        <v>12571</v>
      </c>
    </row>
    <row r="134" spans="1:20" x14ac:dyDescent="0.25">
      <c r="A134" t="s">
        <v>46</v>
      </c>
      <c r="B134" t="s">
        <v>56</v>
      </c>
      <c r="C134">
        <v>100</v>
      </c>
      <c r="D134">
        <v>1</v>
      </c>
      <c r="E134" t="s">
        <v>12565</v>
      </c>
      <c r="F134">
        <v>120</v>
      </c>
      <c r="G134">
        <v>20</v>
      </c>
      <c r="H134" t="s">
        <v>47</v>
      </c>
      <c r="I134" t="s">
        <v>12566</v>
      </c>
      <c r="J134" t="s">
        <v>12567</v>
      </c>
      <c r="K134" t="s">
        <v>12568</v>
      </c>
      <c r="L134" t="s">
        <v>12569</v>
      </c>
      <c r="M134" t="s">
        <v>12570</v>
      </c>
      <c r="N134" t="s">
        <v>1338</v>
      </c>
      <c r="O134" t="s">
        <v>1222</v>
      </c>
      <c r="P134" t="s">
        <v>1190</v>
      </c>
      <c r="Q134" t="s">
        <v>1191</v>
      </c>
      <c r="R134" t="s">
        <v>24</v>
      </c>
      <c r="S134" t="s">
        <v>23</v>
      </c>
      <c r="T134" t="s">
        <v>12571</v>
      </c>
    </row>
    <row r="135" spans="1:20" x14ac:dyDescent="0.25">
      <c r="A135" t="s">
        <v>280</v>
      </c>
      <c r="B135" t="s">
        <v>286</v>
      </c>
      <c r="C135">
        <v>139</v>
      </c>
      <c r="D135">
        <v>1</v>
      </c>
      <c r="E135" t="s">
        <v>12572</v>
      </c>
      <c r="F135">
        <v>209</v>
      </c>
      <c r="G135">
        <v>30</v>
      </c>
      <c r="H135" t="s">
        <v>47</v>
      </c>
      <c r="I135" t="s">
        <v>12573</v>
      </c>
      <c r="J135" t="s">
        <v>12574</v>
      </c>
      <c r="K135" t="s">
        <v>2956</v>
      </c>
      <c r="L135" t="s">
        <v>12575</v>
      </c>
      <c r="M135" t="s">
        <v>12576</v>
      </c>
      <c r="N135" t="s">
        <v>1338</v>
      </c>
      <c r="O135" t="s">
        <v>1189</v>
      </c>
      <c r="P135" t="s">
        <v>1190</v>
      </c>
      <c r="Q135" t="s">
        <v>27</v>
      </c>
      <c r="R135" t="s">
        <v>24</v>
      </c>
      <c r="S135" t="s">
        <v>23</v>
      </c>
      <c r="T135" t="s">
        <v>12576</v>
      </c>
    </row>
    <row r="136" spans="1:20" x14ac:dyDescent="0.25">
      <c r="A136" t="s">
        <v>279</v>
      </c>
      <c r="B136" t="s">
        <v>285</v>
      </c>
      <c r="C136">
        <v>139</v>
      </c>
      <c r="D136">
        <v>1</v>
      </c>
      <c r="E136" t="s">
        <v>12572</v>
      </c>
      <c r="F136">
        <v>209</v>
      </c>
      <c r="G136">
        <v>30</v>
      </c>
      <c r="H136" t="s">
        <v>47</v>
      </c>
      <c r="I136" t="s">
        <v>12573</v>
      </c>
      <c r="J136" t="s">
        <v>12574</v>
      </c>
      <c r="K136" t="s">
        <v>2956</v>
      </c>
      <c r="L136" t="s">
        <v>12575</v>
      </c>
      <c r="M136" t="s">
        <v>12576</v>
      </c>
      <c r="N136" t="s">
        <v>1338</v>
      </c>
      <c r="O136" t="s">
        <v>1189</v>
      </c>
      <c r="P136" t="s">
        <v>1190</v>
      </c>
      <c r="Q136" t="s">
        <v>27</v>
      </c>
      <c r="R136" t="s">
        <v>24</v>
      </c>
      <c r="S136" t="s">
        <v>23</v>
      </c>
      <c r="T136" t="s">
        <v>12576</v>
      </c>
    </row>
    <row r="137" spans="1:20" x14ac:dyDescent="0.25">
      <c r="A137" t="s">
        <v>113</v>
      </c>
      <c r="B137" t="s">
        <v>114</v>
      </c>
      <c r="C137">
        <v>45</v>
      </c>
      <c r="D137">
        <v>1</v>
      </c>
      <c r="E137" t="s">
        <v>12577</v>
      </c>
      <c r="F137">
        <v>219</v>
      </c>
      <c r="G137">
        <v>20</v>
      </c>
      <c r="H137" t="s">
        <v>47</v>
      </c>
      <c r="I137" t="s">
        <v>12578</v>
      </c>
      <c r="J137" t="s">
        <v>12579</v>
      </c>
      <c r="K137" t="s">
        <v>4034</v>
      </c>
      <c r="L137" t="s">
        <v>12580</v>
      </c>
      <c r="M137" t="s">
        <v>12581</v>
      </c>
      <c r="N137" t="s">
        <v>1338</v>
      </c>
      <c r="O137" t="s">
        <v>1222</v>
      </c>
      <c r="P137" t="s">
        <v>1190</v>
      </c>
      <c r="Q137" t="s">
        <v>1191</v>
      </c>
      <c r="R137" t="s">
        <v>24</v>
      </c>
      <c r="S137" t="s">
        <v>23</v>
      </c>
      <c r="T137" t="s">
        <v>12582</v>
      </c>
    </row>
    <row r="138" spans="1:20" x14ac:dyDescent="0.25">
      <c r="A138" t="s">
        <v>279</v>
      </c>
      <c r="B138" t="s">
        <v>285</v>
      </c>
      <c r="C138">
        <v>139</v>
      </c>
      <c r="D138">
        <v>1</v>
      </c>
      <c r="E138" t="s">
        <v>12577</v>
      </c>
      <c r="F138">
        <v>219</v>
      </c>
      <c r="G138">
        <v>20</v>
      </c>
      <c r="H138" t="s">
        <v>47</v>
      </c>
      <c r="I138" t="s">
        <v>12578</v>
      </c>
      <c r="J138" t="s">
        <v>12579</v>
      </c>
      <c r="K138" t="s">
        <v>4034</v>
      </c>
      <c r="L138" t="s">
        <v>12580</v>
      </c>
      <c r="M138" t="s">
        <v>12581</v>
      </c>
      <c r="N138" t="s">
        <v>1338</v>
      </c>
      <c r="O138" t="s">
        <v>1222</v>
      </c>
      <c r="P138" t="s">
        <v>1190</v>
      </c>
      <c r="Q138" t="s">
        <v>1191</v>
      </c>
      <c r="R138" t="s">
        <v>24</v>
      </c>
      <c r="S138" t="s">
        <v>23</v>
      </c>
      <c r="T138" t="s">
        <v>12582</v>
      </c>
    </row>
    <row r="139" spans="1:20" x14ac:dyDescent="0.25">
      <c r="A139" t="s">
        <v>280</v>
      </c>
      <c r="B139" t="s">
        <v>286</v>
      </c>
      <c r="C139">
        <v>139</v>
      </c>
      <c r="D139">
        <v>1</v>
      </c>
      <c r="E139" t="s">
        <v>12577</v>
      </c>
      <c r="F139">
        <v>219</v>
      </c>
      <c r="G139">
        <v>20</v>
      </c>
      <c r="H139" t="s">
        <v>47</v>
      </c>
      <c r="I139" t="s">
        <v>12578</v>
      </c>
      <c r="J139" t="s">
        <v>12579</v>
      </c>
      <c r="K139" t="s">
        <v>4034</v>
      </c>
      <c r="L139" t="s">
        <v>12580</v>
      </c>
      <c r="M139" t="s">
        <v>12581</v>
      </c>
      <c r="N139" t="s">
        <v>1338</v>
      </c>
      <c r="O139" t="s">
        <v>1222</v>
      </c>
      <c r="P139" t="s">
        <v>1190</v>
      </c>
      <c r="Q139" t="s">
        <v>1191</v>
      </c>
      <c r="R139" t="s">
        <v>24</v>
      </c>
      <c r="S139" t="s">
        <v>23</v>
      </c>
      <c r="T139" t="s">
        <v>12582</v>
      </c>
    </row>
    <row r="140" spans="1:20" x14ac:dyDescent="0.25">
      <c r="A140" t="s">
        <v>42</v>
      </c>
      <c r="B140" t="s">
        <v>43</v>
      </c>
      <c r="C140">
        <v>66.666666666666671</v>
      </c>
      <c r="D140">
        <v>3</v>
      </c>
      <c r="E140" t="s">
        <v>12583</v>
      </c>
      <c r="F140">
        <v>168</v>
      </c>
      <c r="G140">
        <v>38</v>
      </c>
      <c r="H140" t="s">
        <v>47</v>
      </c>
      <c r="I140" t="s">
        <v>1316</v>
      </c>
      <c r="J140" t="s">
        <v>12584</v>
      </c>
      <c r="K140" t="s">
        <v>12585</v>
      </c>
      <c r="L140" t="s">
        <v>2693</v>
      </c>
      <c r="M140" t="s">
        <v>12586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23</v>
      </c>
      <c r="T140" t="s">
        <v>12587</v>
      </c>
    </row>
    <row r="141" spans="1:20" x14ac:dyDescent="0.25">
      <c r="A141" t="s">
        <v>46</v>
      </c>
      <c r="B141" t="s">
        <v>56</v>
      </c>
      <c r="C141">
        <v>66.333333333333329</v>
      </c>
      <c r="D141">
        <v>3</v>
      </c>
      <c r="E141" t="s">
        <v>12588</v>
      </c>
      <c r="F141">
        <v>372.76</v>
      </c>
      <c r="G141">
        <v>7</v>
      </c>
      <c r="H141" t="s">
        <v>684</v>
      </c>
      <c r="I141" t="s">
        <v>12589</v>
      </c>
      <c r="J141" t="s">
        <v>12590</v>
      </c>
      <c r="K141" t="s">
        <v>12591</v>
      </c>
      <c r="L141" t="s">
        <v>12592</v>
      </c>
      <c r="M141" t="s">
        <v>12593</v>
      </c>
      <c r="N141" t="s">
        <v>23</v>
      </c>
      <c r="O141" t="s">
        <v>48</v>
      </c>
      <c r="P141" t="s">
        <v>49</v>
      </c>
      <c r="Q141" t="s">
        <v>50</v>
      </c>
      <c r="R141" t="s">
        <v>24</v>
      </c>
      <c r="S141" t="s">
        <v>23</v>
      </c>
      <c r="T141" t="s">
        <v>12594</v>
      </c>
    </row>
    <row r="142" spans="1:20" x14ac:dyDescent="0.25">
      <c r="A142" t="s">
        <v>46</v>
      </c>
      <c r="B142" t="s">
        <v>56</v>
      </c>
      <c r="C142">
        <v>66.333333333333329</v>
      </c>
      <c r="D142">
        <v>3</v>
      </c>
      <c r="E142" t="s">
        <v>12588</v>
      </c>
      <c r="F142">
        <v>372.76</v>
      </c>
      <c r="G142">
        <v>7</v>
      </c>
      <c r="H142" t="s">
        <v>684</v>
      </c>
      <c r="I142" t="s">
        <v>12589</v>
      </c>
      <c r="J142" t="s">
        <v>12590</v>
      </c>
      <c r="K142" t="s">
        <v>12591</v>
      </c>
      <c r="L142" t="s">
        <v>12592</v>
      </c>
      <c r="M142" t="s">
        <v>12593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23</v>
      </c>
      <c r="T142" t="s">
        <v>12594</v>
      </c>
    </row>
    <row r="143" spans="1:20" x14ac:dyDescent="0.25">
      <c r="A143" t="s">
        <v>46</v>
      </c>
      <c r="B143" t="s">
        <v>56</v>
      </c>
      <c r="C143">
        <v>66.333333333333329</v>
      </c>
      <c r="D143">
        <v>3</v>
      </c>
      <c r="E143" t="s">
        <v>12588</v>
      </c>
      <c r="F143">
        <v>372.76</v>
      </c>
      <c r="G143">
        <v>7</v>
      </c>
      <c r="H143" t="s">
        <v>684</v>
      </c>
      <c r="I143" t="s">
        <v>12589</v>
      </c>
      <c r="J143" t="s">
        <v>12590</v>
      </c>
      <c r="K143" t="s">
        <v>12591</v>
      </c>
      <c r="L143" t="s">
        <v>12592</v>
      </c>
      <c r="M143" t="s">
        <v>12593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23</v>
      </c>
      <c r="T143" t="s">
        <v>12594</v>
      </c>
    </row>
    <row r="144" spans="1:20" x14ac:dyDescent="0.25">
      <c r="A144" t="s">
        <v>46</v>
      </c>
      <c r="B144" t="s">
        <v>56</v>
      </c>
      <c r="C144">
        <v>66.333333333333329</v>
      </c>
      <c r="D144">
        <v>3</v>
      </c>
      <c r="E144" t="s">
        <v>12595</v>
      </c>
      <c r="F144">
        <v>116.72</v>
      </c>
      <c r="G144">
        <v>0</v>
      </c>
      <c r="H144" t="s">
        <v>684</v>
      </c>
      <c r="I144" t="s">
        <v>12596</v>
      </c>
      <c r="J144" t="s">
        <v>12597</v>
      </c>
      <c r="K144" t="s">
        <v>2007</v>
      </c>
      <c r="L144" t="s">
        <v>12598</v>
      </c>
      <c r="M144" t="s">
        <v>12599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12600</v>
      </c>
      <c r="T144" t="s">
        <v>12599</v>
      </c>
    </row>
    <row r="145" spans="1:20" x14ac:dyDescent="0.25">
      <c r="A145" t="s">
        <v>139</v>
      </c>
      <c r="B145" t="s">
        <v>112</v>
      </c>
      <c r="C145">
        <v>66</v>
      </c>
      <c r="D145">
        <v>1</v>
      </c>
      <c r="E145" t="s">
        <v>12601</v>
      </c>
      <c r="F145">
        <v>122.35</v>
      </c>
      <c r="G145">
        <v>7</v>
      </c>
      <c r="H145" t="s">
        <v>684</v>
      </c>
      <c r="I145" t="s">
        <v>12602</v>
      </c>
      <c r="J145" t="s">
        <v>12603</v>
      </c>
      <c r="K145" t="s">
        <v>562</v>
      </c>
      <c r="L145" t="s">
        <v>12604</v>
      </c>
      <c r="M145" t="s">
        <v>12605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12606</v>
      </c>
      <c r="T145" t="s">
        <v>12605</v>
      </c>
    </row>
    <row r="146" spans="1:20" x14ac:dyDescent="0.25">
      <c r="A146" t="s">
        <v>110</v>
      </c>
      <c r="B146" t="s">
        <v>1205</v>
      </c>
      <c r="C146">
        <v>66</v>
      </c>
      <c r="D146">
        <v>1</v>
      </c>
      <c r="E146" t="s">
        <v>12601</v>
      </c>
      <c r="F146">
        <v>122.35</v>
      </c>
      <c r="G146">
        <v>7</v>
      </c>
      <c r="H146" t="s">
        <v>684</v>
      </c>
      <c r="I146" t="s">
        <v>12602</v>
      </c>
      <c r="J146" t="s">
        <v>12603</v>
      </c>
      <c r="K146" t="s">
        <v>562</v>
      </c>
      <c r="L146" t="s">
        <v>12604</v>
      </c>
      <c r="M146" t="s">
        <v>12605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12606</v>
      </c>
      <c r="T146" t="s">
        <v>12605</v>
      </c>
    </row>
    <row r="147" spans="1:20" x14ac:dyDescent="0.25">
      <c r="A147" t="s">
        <v>46</v>
      </c>
      <c r="B147" t="s">
        <v>56</v>
      </c>
      <c r="C147">
        <v>67</v>
      </c>
      <c r="D147">
        <v>1</v>
      </c>
      <c r="E147" t="s">
        <v>12601</v>
      </c>
      <c r="F147">
        <v>122.35</v>
      </c>
      <c r="G147">
        <v>7</v>
      </c>
      <c r="H147" t="s">
        <v>684</v>
      </c>
      <c r="I147" t="s">
        <v>12602</v>
      </c>
      <c r="J147" t="s">
        <v>12603</v>
      </c>
      <c r="K147" t="s">
        <v>562</v>
      </c>
      <c r="L147" t="s">
        <v>12604</v>
      </c>
      <c r="M147" t="s">
        <v>12605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12606</v>
      </c>
      <c r="T147" t="s">
        <v>12605</v>
      </c>
    </row>
    <row r="148" spans="1:20" x14ac:dyDescent="0.25">
      <c r="A148" t="s">
        <v>30</v>
      </c>
      <c r="B148" t="s">
        <v>31</v>
      </c>
      <c r="C148">
        <v>60</v>
      </c>
      <c r="D148">
        <v>6</v>
      </c>
      <c r="E148" t="s">
        <v>12607</v>
      </c>
      <c r="F148">
        <v>200</v>
      </c>
      <c r="G148">
        <v>0</v>
      </c>
      <c r="H148" t="s">
        <v>1162</v>
      </c>
      <c r="I148" t="s">
        <v>12608</v>
      </c>
      <c r="J148" t="s">
        <v>327</v>
      </c>
      <c r="K148" t="s">
        <v>23</v>
      </c>
      <c r="L148" t="s">
        <v>24</v>
      </c>
      <c r="M148" t="s">
        <v>12609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12610</v>
      </c>
      <c r="T148" t="s">
        <v>12609</v>
      </c>
    </row>
    <row r="149" spans="1:20" x14ac:dyDescent="0.25">
      <c r="A149" t="s">
        <v>186</v>
      </c>
      <c r="B149" t="s">
        <v>187</v>
      </c>
      <c r="C149">
        <v>59</v>
      </c>
      <c r="D149">
        <v>1</v>
      </c>
      <c r="E149" t="s">
        <v>12611</v>
      </c>
      <c r="F149">
        <v>220</v>
      </c>
      <c r="G149">
        <v>0</v>
      </c>
      <c r="H149" t="s">
        <v>22</v>
      </c>
      <c r="I149" t="s">
        <v>4193</v>
      </c>
      <c r="J149" t="s">
        <v>351</v>
      </c>
      <c r="K149" t="s">
        <v>23</v>
      </c>
      <c r="L149" t="s">
        <v>24</v>
      </c>
      <c r="M149" t="s">
        <v>12612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12613</v>
      </c>
      <c r="T149" t="s">
        <v>12612</v>
      </c>
    </row>
    <row r="150" spans="1:20" x14ac:dyDescent="0.25">
      <c r="A150" t="s">
        <v>110</v>
      </c>
      <c r="B150" t="s">
        <v>146</v>
      </c>
      <c r="C150">
        <v>91</v>
      </c>
      <c r="D150">
        <v>1</v>
      </c>
      <c r="E150" t="s">
        <v>12611</v>
      </c>
      <c r="F150">
        <v>220</v>
      </c>
      <c r="G150">
        <v>0</v>
      </c>
      <c r="H150" t="s">
        <v>22</v>
      </c>
      <c r="I150" t="s">
        <v>4193</v>
      </c>
      <c r="J150" t="s">
        <v>351</v>
      </c>
      <c r="K150" t="s">
        <v>23</v>
      </c>
      <c r="L150" t="s">
        <v>24</v>
      </c>
      <c r="M150" t="s">
        <v>12612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12613</v>
      </c>
      <c r="T150" t="s">
        <v>12612</v>
      </c>
    </row>
    <row r="151" spans="1:20" x14ac:dyDescent="0.25">
      <c r="A151" t="s">
        <v>46</v>
      </c>
      <c r="B151" t="s">
        <v>56</v>
      </c>
      <c r="C151">
        <v>120</v>
      </c>
      <c r="D151">
        <v>1</v>
      </c>
      <c r="E151" t="s">
        <v>12611</v>
      </c>
      <c r="F151">
        <v>220</v>
      </c>
      <c r="G151">
        <v>0</v>
      </c>
      <c r="H151" t="s">
        <v>22</v>
      </c>
      <c r="I151" t="s">
        <v>4193</v>
      </c>
      <c r="J151" t="s">
        <v>351</v>
      </c>
      <c r="K151" t="s">
        <v>23</v>
      </c>
      <c r="L151" t="s">
        <v>24</v>
      </c>
      <c r="M151" t="s">
        <v>12612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12613</v>
      </c>
      <c r="T151" t="s">
        <v>12612</v>
      </c>
    </row>
    <row r="152" spans="1:20" x14ac:dyDescent="0.25">
      <c r="A152" t="s">
        <v>30</v>
      </c>
      <c r="B152" t="s">
        <v>31</v>
      </c>
      <c r="C152">
        <v>60</v>
      </c>
      <c r="D152">
        <v>3</v>
      </c>
      <c r="E152" t="s">
        <v>12614</v>
      </c>
      <c r="F152">
        <v>106</v>
      </c>
      <c r="G152">
        <v>6</v>
      </c>
      <c r="H152" t="s">
        <v>1162</v>
      </c>
      <c r="I152" t="s">
        <v>12615</v>
      </c>
      <c r="J152" t="s">
        <v>65</v>
      </c>
      <c r="K152" t="s">
        <v>23</v>
      </c>
      <c r="L152" t="s">
        <v>24</v>
      </c>
      <c r="M152" t="s">
        <v>12570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12616</v>
      </c>
      <c r="T152" t="s">
        <v>12570</v>
      </c>
    </row>
    <row r="153" spans="1:20" x14ac:dyDescent="0.25">
      <c r="A153" t="s">
        <v>30</v>
      </c>
      <c r="B153" t="s">
        <v>31</v>
      </c>
      <c r="C153">
        <v>60</v>
      </c>
      <c r="D153">
        <v>6</v>
      </c>
      <c r="E153" t="s">
        <v>12617</v>
      </c>
      <c r="F153">
        <v>200</v>
      </c>
      <c r="G153">
        <v>0</v>
      </c>
      <c r="H153" t="s">
        <v>1162</v>
      </c>
      <c r="I153" t="s">
        <v>12618</v>
      </c>
      <c r="J153" t="s">
        <v>65</v>
      </c>
      <c r="K153" t="s">
        <v>23</v>
      </c>
      <c r="L153" t="s">
        <v>24</v>
      </c>
      <c r="M153" t="s">
        <v>12619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12620</v>
      </c>
      <c r="T153" t="s">
        <v>12619</v>
      </c>
    </row>
    <row r="154" spans="1:20" x14ac:dyDescent="0.25">
      <c r="A154" t="s">
        <v>139</v>
      </c>
      <c r="B154" t="s">
        <v>10047</v>
      </c>
      <c r="C154">
        <v>75.349999999999994</v>
      </c>
      <c r="D154">
        <v>1</v>
      </c>
      <c r="E154" t="s">
        <v>12621</v>
      </c>
      <c r="F154">
        <v>82.35</v>
      </c>
      <c r="G154">
        <v>7</v>
      </c>
      <c r="H154" t="s">
        <v>47</v>
      </c>
      <c r="I154" t="s">
        <v>12622</v>
      </c>
      <c r="J154" t="s">
        <v>12623</v>
      </c>
      <c r="K154" t="s">
        <v>12624</v>
      </c>
      <c r="L154" t="s">
        <v>12625</v>
      </c>
      <c r="M154" t="s">
        <v>12626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12627</v>
      </c>
      <c r="T154" t="s">
        <v>12626</v>
      </c>
    </row>
    <row r="155" spans="1:20" x14ac:dyDescent="0.25">
      <c r="A155" t="s">
        <v>139</v>
      </c>
      <c r="B155" t="s">
        <v>112</v>
      </c>
      <c r="C155">
        <v>66</v>
      </c>
      <c r="D155">
        <v>1</v>
      </c>
      <c r="E155" t="s">
        <v>12628</v>
      </c>
      <c r="F155">
        <v>237.32</v>
      </c>
      <c r="G155">
        <v>7</v>
      </c>
      <c r="H155" t="s">
        <v>684</v>
      </c>
      <c r="I155" t="s">
        <v>6851</v>
      </c>
      <c r="J155" t="s">
        <v>6852</v>
      </c>
      <c r="K155" t="s">
        <v>4046</v>
      </c>
      <c r="L155" t="s">
        <v>6853</v>
      </c>
      <c r="M155" t="s">
        <v>12629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12630</v>
      </c>
      <c r="T155" t="s">
        <v>12629</v>
      </c>
    </row>
    <row r="156" spans="1:20" x14ac:dyDescent="0.25">
      <c r="A156" t="s">
        <v>110</v>
      </c>
      <c r="B156" t="s">
        <v>1205</v>
      </c>
      <c r="C156">
        <v>66</v>
      </c>
      <c r="D156">
        <v>1</v>
      </c>
      <c r="E156" t="s">
        <v>12628</v>
      </c>
      <c r="F156">
        <v>237.32</v>
      </c>
      <c r="G156">
        <v>7</v>
      </c>
      <c r="H156" t="s">
        <v>684</v>
      </c>
      <c r="I156" t="s">
        <v>6851</v>
      </c>
      <c r="J156" t="s">
        <v>6852</v>
      </c>
      <c r="K156" t="s">
        <v>4046</v>
      </c>
      <c r="L156" t="s">
        <v>6853</v>
      </c>
      <c r="M156" t="s">
        <v>12629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12630</v>
      </c>
      <c r="T156" t="s">
        <v>12629</v>
      </c>
    </row>
    <row r="157" spans="1:20" x14ac:dyDescent="0.25">
      <c r="A157" t="s">
        <v>46</v>
      </c>
      <c r="B157" t="s">
        <v>56</v>
      </c>
      <c r="C157">
        <v>67</v>
      </c>
      <c r="D157">
        <v>1</v>
      </c>
      <c r="E157" t="s">
        <v>12628</v>
      </c>
      <c r="F157">
        <v>237.32</v>
      </c>
      <c r="G157">
        <v>7</v>
      </c>
      <c r="H157" t="s">
        <v>684</v>
      </c>
      <c r="I157" t="s">
        <v>6851</v>
      </c>
      <c r="J157" t="s">
        <v>6852</v>
      </c>
      <c r="K157" t="s">
        <v>4046</v>
      </c>
      <c r="L157" t="s">
        <v>6853</v>
      </c>
      <c r="M157" t="s">
        <v>12629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12630</v>
      </c>
      <c r="T157" t="s">
        <v>12629</v>
      </c>
    </row>
    <row r="158" spans="1:20" x14ac:dyDescent="0.25">
      <c r="A158" t="s">
        <v>46</v>
      </c>
      <c r="B158" t="s">
        <v>56</v>
      </c>
      <c r="C158">
        <v>66.333333333333329</v>
      </c>
      <c r="D158">
        <v>3</v>
      </c>
      <c r="E158" t="s">
        <v>12628</v>
      </c>
      <c r="F158">
        <v>237.32</v>
      </c>
      <c r="G158">
        <v>7</v>
      </c>
      <c r="H158" t="s">
        <v>684</v>
      </c>
      <c r="I158" t="s">
        <v>6851</v>
      </c>
      <c r="J158" t="s">
        <v>6852</v>
      </c>
      <c r="K158" t="s">
        <v>4046</v>
      </c>
      <c r="L158" t="s">
        <v>6853</v>
      </c>
      <c r="M158" t="s">
        <v>12629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12630</v>
      </c>
      <c r="T158" t="s">
        <v>12629</v>
      </c>
    </row>
    <row r="159" spans="1:20" x14ac:dyDescent="0.25">
      <c r="A159" t="s">
        <v>46</v>
      </c>
      <c r="B159" t="s">
        <v>56</v>
      </c>
      <c r="C159">
        <v>66.333333333333329</v>
      </c>
      <c r="D159">
        <v>3</v>
      </c>
      <c r="E159" t="s">
        <v>12631</v>
      </c>
      <c r="F159">
        <v>115.35</v>
      </c>
      <c r="G159">
        <v>0</v>
      </c>
      <c r="H159" t="s">
        <v>684</v>
      </c>
      <c r="I159" t="s">
        <v>12632</v>
      </c>
      <c r="J159" t="s">
        <v>12633</v>
      </c>
      <c r="K159" t="s">
        <v>12634</v>
      </c>
      <c r="L159" t="s">
        <v>12635</v>
      </c>
      <c r="M159" t="s">
        <v>12636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12637</v>
      </c>
      <c r="T159" t="s">
        <v>12638</v>
      </c>
    </row>
    <row r="160" spans="1:20" x14ac:dyDescent="0.25">
      <c r="A160" t="s">
        <v>42</v>
      </c>
      <c r="B160" t="s">
        <v>43</v>
      </c>
      <c r="C160">
        <v>66.666666666666671</v>
      </c>
      <c r="D160">
        <v>3</v>
      </c>
      <c r="E160" t="s">
        <v>12639</v>
      </c>
      <c r="F160">
        <v>309</v>
      </c>
      <c r="G160">
        <v>38</v>
      </c>
      <c r="H160" t="s">
        <v>47</v>
      </c>
      <c r="I160" t="s">
        <v>12640</v>
      </c>
      <c r="J160" t="s">
        <v>12641</v>
      </c>
      <c r="K160" t="s">
        <v>2756</v>
      </c>
      <c r="L160" t="s">
        <v>5447</v>
      </c>
      <c r="M160" t="s">
        <v>12642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12643</v>
      </c>
      <c r="T160" t="s">
        <v>12642</v>
      </c>
    </row>
    <row r="161" spans="1:20" x14ac:dyDescent="0.25">
      <c r="A161" t="s">
        <v>44</v>
      </c>
      <c r="B161" t="s">
        <v>45</v>
      </c>
      <c r="C161">
        <v>66.666666666666671</v>
      </c>
      <c r="D161">
        <v>3</v>
      </c>
      <c r="E161" t="s">
        <v>12639</v>
      </c>
      <c r="F161">
        <v>309</v>
      </c>
      <c r="G161">
        <v>38</v>
      </c>
      <c r="H161" t="s">
        <v>47</v>
      </c>
      <c r="I161" t="s">
        <v>12640</v>
      </c>
      <c r="J161" t="s">
        <v>12641</v>
      </c>
      <c r="K161" t="s">
        <v>2756</v>
      </c>
      <c r="L161" t="s">
        <v>5447</v>
      </c>
      <c r="M161" t="s">
        <v>12642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12643</v>
      </c>
      <c r="T161" t="s">
        <v>12642</v>
      </c>
    </row>
    <row r="162" spans="1:20" x14ac:dyDescent="0.25">
      <c r="A162" t="s">
        <v>3691</v>
      </c>
      <c r="B162" t="s">
        <v>3692</v>
      </c>
      <c r="C162">
        <v>120</v>
      </c>
      <c r="D162">
        <v>4</v>
      </c>
      <c r="E162" t="s">
        <v>12644</v>
      </c>
      <c r="F162">
        <v>220</v>
      </c>
      <c r="G162">
        <v>0</v>
      </c>
      <c r="H162" t="s">
        <v>1162</v>
      </c>
      <c r="I162" t="s">
        <v>8792</v>
      </c>
      <c r="J162" t="s">
        <v>309</v>
      </c>
      <c r="K162" t="s">
        <v>23</v>
      </c>
      <c r="L162" t="s">
        <v>24</v>
      </c>
      <c r="M162" t="s">
        <v>12645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12646</v>
      </c>
      <c r="T162" t="s">
        <v>12645</v>
      </c>
    </row>
    <row r="163" spans="1:20" x14ac:dyDescent="0.25">
      <c r="A163" t="s">
        <v>30</v>
      </c>
      <c r="B163" t="s">
        <v>31</v>
      </c>
      <c r="C163">
        <v>43</v>
      </c>
      <c r="D163">
        <v>1</v>
      </c>
      <c r="E163" t="s">
        <v>12647</v>
      </c>
      <c r="F163">
        <v>91</v>
      </c>
      <c r="G163">
        <v>0</v>
      </c>
      <c r="H163" t="s">
        <v>47</v>
      </c>
      <c r="I163" t="s">
        <v>5905</v>
      </c>
      <c r="J163" t="s">
        <v>12648</v>
      </c>
      <c r="K163" t="s">
        <v>5593</v>
      </c>
      <c r="L163" t="s">
        <v>352</v>
      </c>
      <c r="M163" t="s">
        <v>12649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12650</v>
      </c>
      <c r="T163" t="s">
        <v>12649</v>
      </c>
    </row>
    <row r="164" spans="1:20" x14ac:dyDescent="0.25">
      <c r="A164" t="s">
        <v>38</v>
      </c>
      <c r="B164" t="s">
        <v>39</v>
      </c>
      <c r="C164">
        <v>50</v>
      </c>
      <c r="D164">
        <v>1</v>
      </c>
      <c r="E164" t="s">
        <v>12647</v>
      </c>
      <c r="F164">
        <v>91</v>
      </c>
      <c r="G164">
        <v>0</v>
      </c>
      <c r="H164" t="s">
        <v>47</v>
      </c>
      <c r="I164" t="s">
        <v>5905</v>
      </c>
      <c r="J164" t="s">
        <v>12648</v>
      </c>
      <c r="K164" t="s">
        <v>5593</v>
      </c>
      <c r="L164" t="s">
        <v>352</v>
      </c>
      <c r="M164" t="s">
        <v>12649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12650</v>
      </c>
      <c r="T164" t="s">
        <v>12649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12651</v>
      </c>
      <c r="F165">
        <v>360</v>
      </c>
      <c r="G165">
        <v>0</v>
      </c>
      <c r="H165" t="s">
        <v>1162</v>
      </c>
      <c r="I165" t="s">
        <v>12652</v>
      </c>
      <c r="J165" t="s">
        <v>65</v>
      </c>
      <c r="K165" t="s">
        <v>23</v>
      </c>
      <c r="L165" t="s">
        <v>24</v>
      </c>
      <c r="M165" t="s">
        <v>12653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12654</v>
      </c>
      <c r="T165" t="s">
        <v>12653</v>
      </c>
    </row>
    <row r="166" spans="1:20" x14ac:dyDescent="0.25">
      <c r="A166" t="s">
        <v>5153</v>
      </c>
      <c r="B166" t="s">
        <v>5154</v>
      </c>
      <c r="C166">
        <v>0</v>
      </c>
      <c r="D166">
        <v>1</v>
      </c>
      <c r="E166" t="s">
        <v>12651</v>
      </c>
      <c r="F166">
        <v>360</v>
      </c>
      <c r="G166">
        <v>0</v>
      </c>
      <c r="H166" t="s">
        <v>1162</v>
      </c>
      <c r="I166" t="s">
        <v>12652</v>
      </c>
      <c r="J166" t="s">
        <v>65</v>
      </c>
      <c r="K166" t="s">
        <v>23</v>
      </c>
      <c r="L166" t="s">
        <v>24</v>
      </c>
      <c r="M166" t="s">
        <v>12653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12654</v>
      </c>
      <c r="T166" t="s">
        <v>12653</v>
      </c>
    </row>
    <row r="167" spans="1:20" x14ac:dyDescent="0.25">
      <c r="A167" t="s">
        <v>3691</v>
      </c>
      <c r="B167" t="s">
        <v>3692</v>
      </c>
      <c r="C167">
        <v>120</v>
      </c>
      <c r="D167">
        <v>1</v>
      </c>
      <c r="E167" t="s">
        <v>12651</v>
      </c>
      <c r="F167">
        <v>360</v>
      </c>
      <c r="G167">
        <v>0</v>
      </c>
      <c r="H167" t="s">
        <v>1162</v>
      </c>
      <c r="I167" t="s">
        <v>12652</v>
      </c>
      <c r="J167" t="s">
        <v>65</v>
      </c>
      <c r="K167" t="s">
        <v>23</v>
      </c>
      <c r="L167" t="s">
        <v>24</v>
      </c>
      <c r="M167" t="s">
        <v>12653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12654</v>
      </c>
      <c r="T167" t="s">
        <v>12653</v>
      </c>
    </row>
    <row r="168" spans="1:20" x14ac:dyDescent="0.25">
      <c r="A168" t="s">
        <v>139</v>
      </c>
      <c r="B168" t="s">
        <v>112</v>
      </c>
      <c r="C168">
        <v>120</v>
      </c>
      <c r="D168">
        <v>1</v>
      </c>
      <c r="E168" t="s">
        <v>12651</v>
      </c>
      <c r="F168">
        <v>360</v>
      </c>
      <c r="G168">
        <v>0</v>
      </c>
      <c r="H168" t="s">
        <v>1162</v>
      </c>
      <c r="I168" t="s">
        <v>12652</v>
      </c>
      <c r="J168" t="s">
        <v>65</v>
      </c>
      <c r="K168" t="s">
        <v>23</v>
      </c>
      <c r="L168" t="s">
        <v>24</v>
      </c>
      <c r="M168" t="s">
        <v>12653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12654</v>
      </c>
      <c r="T168" t="s">
        <v>12653</v>
      </c>
    </row>
    <row r="169" spans="1:20" x14ac:dyDescent="0.25">
      <c r="A169" t="s">
        <v>3691</v>
      </c>
      <c r="B169" t="s">
        <v>3692</v>
      </c>
      <c r="C169">
        <v>120</v>
      </c>
      <c r="D169">
        <v>1</v>
      </c>
      <c r="E169" t="s">
        <v>12651</v>
      </c>
      <c r="F169">
        <v>360</v>
      </c>
      <c r="G169">
        <v>0</v>
      </c>
      <c r="H169" t="s">
        <v>1162</v>
      </c>
      <c r="I169" t="s">
        <v>12652</v>
      </c>
      <c r="J169" t="s">
        <v>65</v>
      </c>
      <c r="K169" t="s">
        <v>23</v>
      </c>
      <c r="L169" t="s">
        <v>24</v>
      </c>
      <c r="M169" t="s">
        <v>12653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12654</v>
      </c>
      <c r="T169" t="s">
        <v>12653</v>
      </c>
    </row>
    <row r="170" spans="1:20" x14ac:dyDescent="0.25">
      <c r="A170" t="s">
        <v>46</v>
      </c>
      <c r="B170" t="s">
        <v>56</v>
      </c>
      <c r="C170">
        <v>80</v>
      </c>
      <c r="D170">
        <v>2</v>
      </c>
      <c r="E170" t="s">
        <v>12655</v>
      </c>
      <c r="F170">
        <v>230</v>
      </c>
      <c r="G170">
        <v>29</v>
      </c>
      <c r="H170" t="s">
        <v>47</v>
      </c>
      <c r="I170" t="s">
        <v>12656</v>
      </c>
      <c r="J170" t="s">
        <v>12657</v>
      </c>
      <c r="K170" t="s">
        <v>1258</v>
      </c>
      <c r="L170" t="s">
        <v>1229</v>
      </c>
      <c r="M170" t="s">
        <v>12658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12659</v>
      </c>
      <c r="T170" t="s">
        <v>12660</v>
      </c>
    </row>
    <row r="171" spans="1:20" x14ac:dyDescent="0.25">
      <c r="A171" t="s">
        <v>36</v>
      </c>
      <c r="B171" t="s">
        <v>37</v>
      </c>
      <c r="C171">
        <v>50</v>
      </c>
      <c r="D171">
        <v>1</v>
      </c>
      <c r="E171" t="s">
        <v>12655</v>
      </c>
      <c r="F171">
        <v>230</v>
      </c>
      <c r="G171">
        <v>29</v>
      </c>
      <c r="H171" t="s">
        <v>47</v>
      </c>
      <c r="I171" t="s">
        <v>12656</v>
      </c>
      <c r="J171" t="s">
        <v>12657</v>
      </c>
      <c r="K171" t="s">
        <v>1258</v>
      </c>
      <c r="L171" t="s">
        <v>1229</v>
      </c>
      <c r="M171" t="s">
        <v>12658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12659</v>
      </c>
      <c r="T171" t="s">
        <v>12660</v>
      </c>
    </row>
    <row r="172" spans="1:20" x14ac:dyDescent="0.25">
      <c r="A172" t="s">
        <v>3691</v>
      </c>
      <c r="B172" t="s">
        <v>3692</v>
      </c>
      <c r="C172">
        <v>120</v>
      </c>
      <c r="D172">
        <v>4</v>
      </c>
      <c r="E172" t="s">
        <v>12661</v>
      </c>
      <c r="F172">
        <v>220</v>
      </c>
      <c r="G172">
        <v>0</v>
      </c>
      <c r="H172" t="s">
        <v>1162</v>
      </c>
      <c r="I172" t="s">
        <v>6694</v>
      </c>
      <c r="J172" t="s">
        <v>1163</v>
      </c>
      <c r="K172" t="s">
        <v>23</v>
      </c>
      <c r="L172" t="s">
        <v>24</v>
      </c>
      <c r="M172" t="s">
        <v>23</v>
      </c>
      <c r="N172" t="s">
        <v>23</v>
      </c>
      <c r="O172" t="s">
        <v>58</v>
      </c>
      <c r="P172" t="s">
        <v>26</v>
      </c>
      <c r="Q172" t="s">
        <v>23</v>
      </c>
      <c r="R172" t="s">
        <v>24</v>
      </c>
      <c r="S172" t="s">
        <v>23</v>
      </c>
      <c r="T172" t="s">
        <v>12660</v>
      </c>
    </row>
    <row r="173" spans="1:20" x14ac:dyDescent="0.25">
      <c r="A173" t="s">
        <v>139</v>
      </c>
      <c r="B173" t="s">
        <v>112</v>
      </c>
      <c r="C173">
        <v>83.333333333333329</v>
      </c>
      <c r="D173">
        <v>3</v>
      </c>
      <c r="E173" t="s">
        <v>12662</v>
      </c>
      <c r="F173">
        <v>465</v>
      </c>
      <c r="G173">
        <v>0</v>
      </c>
      <c r="H173" t="s">
        <v>1162</v>
      </c>
      <c r="I173" t="s">
        <v>8124</v>
      </c>
      <c r="J173" t="s">
        <v>331</v>
      </c>
      <c r="K173" t="s">
        <v>23</v>
      </c>
      <c r="L173" t="s">
        <v>24</v>
      </c>
      <c r="M173" t="s">
        <v>12663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12664</v>
      </c>
      <c r="T173" t="s">
        <v>12663</v>
      </c>
    </row>
    <row r="174" spans="1:20" x14ac:dyDescent="0.25">
      <c r="A174" t="s">
        <v>46</v>
      </c>
      <c r="B174" t="s">
        <v>56</v>
      </c>
      <c r="C174">
        <v>66.333333333333329</v>
      </c>
      <c r="D174">
        <v>3</v>
      </c>
      <c r="E174" t="s">
        <v>12662</v>
      </c>
      <c r="F174">
        <v>465</v>
      </c>
      <c r="G174">
        <v>0</v>
      </c>
      <c r="H174" t="s">
        <v>1162</v>
      </c>
      <c r="I174" t="s">
        <v>8124</v>
      </c>
      <c r="J174" t="s">
        <v>331</v>
      </c>
      <c r="K174" t="s">
        <v>23</v>
      </c>
      <c r="L174" t="s">
        <v>24</v>
      </c>
      <c r="M174" t="s">
        <v>12663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12664</v>
      </c>
      <c r="T174" t="s">
        <v>12663</v>
      </c>
    </row>
    <row r="175" spans="1:20" x14ac:dyDescent="0.25">
      <c r="A175" t="s">
        <v>139</v>
      </c>
      <c r="B175" t="s">
        <v>112</v>
      </c>
      <c r="C175">
        <v>66</v>
      </c>
      <c r="D175">
        <v>1</v>
      </c>
      <c r="E175" t="s">
        <v>12665</v>
      </c>
      <c r="F175">
        <v>149.31</v>
      </c>
      <c r="G175">
        <v>7</v>
      </c>
      <c r="H175" t="s">
        <v>684</v>
      </c>
      <c r="I175" t="s">
        <v>12666</v>
      </c>
      <c r="J175" t="s">
        <v>12667</v>
      </c>
      <c r="K175" t="s">
        <v>12668</v>
      </c>
      <c r="L175" t="s">
        <v>12669</v>
      </c>
      <c r="M175" t="s">
        <v>12670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12671</v>
      </c>
      <c r="T175" t="s">
        <v>12670</v>
      </c>
    </row>
    <row r="176" spans="1:20" x14ac:dyDescent="0.25">
      <c r="A176" t="s">
        <v>110</v>
      </c>
      <c r="B176" t="s">
        <v>1205</v>
      </c>
      <c r="C176">
        <v>66</v>
      </c>
      <c r="D176">
        <v>1</v>
      </c>
      <c r="E176" t="s">
        <v>12665</v>
      </c>
      <c r="F176">
        <v>149.31</v>
      </c>
      <c r="G176">
        <v>7</v>
      </c>
      <c r="H176" t="s">
        <v>684</v>
      </c>
      <c r="I176" t="s">
        <v>12666</v>
      </c>
      <c r="J176" t="s">
        <v>12667</v>
      </c>
      <c r="K176" t="s">
        <v>12668</v>
      </c>
      <c r="L176" t="s">
        <v>12669</v>
      </c>
      <c r="M176" t="s">
        <v>12670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12671</v>
      </c>
      <c r="T176" t="s">
        <v>12670</v>
      </c>
    </row>
    <row r="177" spans="1:20" x14ac:dyDescent="0.25">
      <c r="A177" t="s">
        <v>46</v>
      </c>
      <c r="B177" t="s">
        <v>56</v>
      </c>
      <c r="C177">
        <v>67</v>
      </c>
      <c r="D177">
        <v>1</v>
      </c>
      <c r="E177" t="s">
        <v>12665</v>
      </c>
      <c r="F177">
        <v>149.31</v>
      </c>
      <c r="G177">
        <v>7</v>
      </c>
      <c r="H177" t="s">
        <v>684</v>
      </c>
      <c r="I177" t="s">
        <v>12666</v>
      </c>
      <c r="J177" t="s">
        <v>12667</v>
      </c>
      <c r="K177" t="s">
        <v>12668</v>
      </c>
      <c r="L177" t="s">
        <v>12669</v>
      </c>
      <c r="M177" t="s">
        <v>12670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12671</v>
      </c>
      <c r="T177" t="s">
        <v>12670</v>
      </c>
    </row>
    <row r="178" spans="1:20" x14ac:dyDescent="0.25">
      <c r="A178" t="s">
        <v>46</v>
      </c>
      <c r="B178" t="s">
        <v>56</v>
      </c>
      <c r="C178">
        <v>66.333333333333329</v>
      </c>
      <c r="D178">
        <v>3</v>
      </c>
      <c r="E178" t="s">
        <v>12672</v>
      </c>
      <c r="F178">
        <v>220</v>
      </c>
      <c r="G178">
        <v>0</v>
      </c>
      <c r="H178" t="s">
        <v>1162</v>
      </c>
      <c r="I178" t="s">
        <v>9743</v>
      </c>
      <c r="J178" t="s">
        <v>1311</v>
      </c>
      <c r="K178" t="s">
        <v>23</v>
      </c>
      <c r="L178" t="s">
        <v>24</v>
      </c>
      <c r="M178" t="s">
        <v>12673</v>
      </c>
      <c r="N178" t="s">
        <v>23</v>
      </c>
      <c r="O178" t="s">
        <v>32</v>
      </c>
      <c r="P178" t="s">
        <v>26</v>
      </c>
      <c r="Q178" t="s">
        <v>33</v>
      </c>
      <c r="R178" t="s">
        <v>24</v>
      </c>
      <c r="S178" t="s">
        <v>12674</v>
      </c>
      <c r="T178" t="s">
        <v>12673</v>
      </c>
    </row>
    <row r="179" spans="1:20" x14ac:dyDescent="0.25">
      <c r="A179" t="s">
        <v>46</v>
      </c>
      <c r="B179" t="s">
        <v>56</v>
      </c>
      <c r="C179">
        <v>66.333333333333329</v>
      </c>
      <c r="D179">
        <v>3</v>
      </c>
      <c r="E179" t="s">
        <v>12675</v>
      </c>
      <c r="F179">
        <v>220</v>
      </c>
      <c r="G179">
        <v>0</v>
      </c>
      <c r="H179" t="s">
        <v>1162</v>
      </c>
      <c r="I179" t="s">
        <v>7413</v>
      </c>
      <c r="J179" t="s">
        <v>342</v>
      </c>
      <c r="K179" t="s">
        <v>23</v>
      </c>
      <c r="L179" t="s">
        <v>24</v>
      </c>
      <c r="M179" t="s">
        <v>12676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12677</v>
      </c>
      <c r="T179" t="s">
        <v>12676</v>
      </c>
    </row>
    <row r="180" spans="1:20" x14ac:dyDescent="0.25">
      <c r="A180" t="s">
        <v>139</v>
      </c>
      <c r="B180" t="s">
        <v>112</v>
      </c>
      <c r="C180">
        <v>66</v>
      </c>
      <c r="D180">
        <v>1</v>
      </c>
      <c r="E180" t="s">
        <v>12678</v>
      </c>
      <c r="F180">
        <v>120.7</v>
      </c>
      <c r="G180">
        <v>7</v>
      </c>
      <c r="H180" t="s">
        <v>684</v>
      </c>
      <c r="I180" t="s">
        <v>11213</v>
      </c>
      <c r="J180" t="s">
        <v>11214</v>
      </c>
      <c r="K180" t="s">
        <v>4934</v>
      </c>
      <c r="L180" t="s">
        <v>11215</v>
      </c>
      <c r="M180" t="s">
        <v>12679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12680</v>
      </c>
      <c r="T180" t="s">
        <v>12679</v>
      </c>
    </row>
    <row r="181" spans="1:20" x14ac:dyDescent="0.25">
      <c r="A181" t="s">
        <v>110</v>
      </c>
      <c r="B181" t="s">
        <v>1205</v>
      </c>
      <c r="C181">
        <v>66</v>
      </c>
      <c r="D181">
        <v>1</v>
      </c>
      <c r="E181" t="s">
        <v>12678</v>
      </c>
      <c r="F181">
        <v>120.7</v>
      </c>
      <c r="G181">
        <v>7</v>
      </c>
      <c r="H181" t="s">
        <v>684</v>
      </c>
      <c r="I181" t="s">
        <v>11213</v>
      </c>
      <c r="J181" t="s">
        <v>11214</v>
      </c>
      <c r="K181" t="s">
        <v>4934</v>
      </c>
      <c r="L181" t="s">
        <v>11215</v>
      </c>
      <c r="M181" t="s">
        <v>12679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12680</v>
      </c>
      <c r="T181" t="s">
        <v>12679</v>
      </c>
    </row>
    <row r="182" spans="1:20" x14ac:dyDescent="0.25">
      <c r="A182" t="s">
        <v>46</v>
      </c>
      <c r="B182" t="s">
        <v>56</v>
      </c>
      <c r="C182">
        <v>67</v>
      </c>
      <c r="D182">
        <v>1</v>
      </c>
      <c r="E182" t="s">
        <v>12678</v>
      </c>
      <c r="F182">
        <v>120.7</v>
      </c>
      <c r="G182">
        <v>7</v>
      </c>
      <c r="H182" t="s">
        <v>684</v>
      </c>
      <c r="I182" t="s">
        <v>11213</v>
      </c>
      <c r="J182" t="s">
        <v>11214</v>
      </c>
      <c r="K182" t="s">
        <v>4934</v>
      </c>
      <c r="L182" t="s">
        <v>11215</v>
      </c>
      <c r="M182" t="s">
        <v>12679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12680</v>
      </c>
      <c r="T182" t="s">
        <v>12679</v>
      </c>
    </row>
    <row r="183" spans="1:20" x14ac:dyDescent="0.25">
      <c r="A183" t="s">
        <v>46</v>
      </c>
      <c r="B183" t="s">
        <v>56</v>
      </c>
      <c r="C183">
        <v>66.333333333333329</v>
      </c>
      <c r="D183">
        <v>3</v>
      </c>
      <c r="E183" t="s">
        <v>12681</v>
      </c>
      <c r="F183">
        <v>122.35</v>
      </c>
      <c r="G183">
        <v>7</v>
      </c>
      <c r="H183" t="s">
        <v>684</v>
      </c>
      <c r="I183" t="s">
        <v>12682</v>
      </c>
      <c r="J183" t="s">
        <v>12683</v>
      </c>
      <c r="K183" t="s">
        <v>12684</v>
      </c>
      <c r="L183" t="s">
        <v>12685</v>
      </c>
      <c r="M183" t="s">
        <v>12679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12686</v>
      </c>
      <c r="T183" t="s">
        <v>12679</v>
      </c>
    </row>
    <row r="184" spans="1:20" x14ac:dyDescent="0.25">
      <c r="A184" t="s">
        <v>30</v>
      </c>
      <c r="B184" t="s">
        <v>31</v>
      </c>
      <c r="C184">
        <v>60</v>
      </c>
      <c r="D184">
        <v>6</v>
      </c>
      <c r="E184" t="s">
        <v>12687</v>
      </c>
      <c r="F184">
        <v>210</v>
      </c>
      <c r="G184">
        <v>0</v>
      </c>
      <c r="H184" t="s">
        <v>1162</v>
      </c>
      <c r="I184" t="s">
        <v>12688</v>
      </c>
      <c r="J184" t="s">
        <v>344</v>
      </c>
      <c r="K184" t="s">
        <v>23</v>
      </c>
      <c r="L184" t="s">
        <v>24</v>
      </c>
      <c r="M184" t="s">
        <v>12689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12690</v>
      </c>
      <c r="T184" t="s">
        <v>12691</v>
      </c>
    </row>
    <row r="185" spans="1:20" x14ac:dyDescent="0.25">
      <c r="A185" t="s">
        <v>30</v>
      </c>
      <c r="B185" t="s">
        <v>31</v>
      </c>
      <c r="C185">
        <v>60</v>
      </c>
      <c r="D185">
        <v>3</v>
      </c>
      <c r="E185" t="s">
        <v>12692</v>
      </c>
      <c r="F185">
        <v>183</v>
      </c>
      <c r="G185">
        <v>0</v>
      </c>
      <c r="H185" t="s">
        <v>1162</v>
      </c>
      <c r="I185" t="s">
        <v>12693</v>
      </c>
      <c r="J185" t="s">
        <v>333</v>
      </c>
      <c r="K185" t="s">
        <v>23</v>
      </c>
      <c r="L185" t="s">
        <v>24</v>
      </c>
      <c r="M185" t="s">
        <v>12689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12694</v>
      </c>
      <c r="T185" t="s">
        <v>12689</v>
      </c>
    </row>
    <row r="186" spans="1:20" x14ac:dyDescent="0.25">
      <c r="A186" t="s">
        <v>186</v>
      </c>
      <c r="B186" t="s">
        <v>187</v>
      </c>
      <c r="C186">
        <v>65</v>
      </c>
      <c r="D186">
        <v>2</v>
      </c>
      <c r="E186" t="s">
        <v>12692</v>
      </c>
      <c r="F186">
        <v>183</v>
      </c>
      <c r="G186">
        <v>0</v>
      </c>
      <c r="H186" t="s">
        <v>1162</v>
      </c>
      <c r="I186" t="s">
        <v>12693</v>
      </c>
      <c r="J186" t="s">
        <v>333</v>
      </c>
      <c r="K186" t="s">
        <v>23</v>
      </c>
      <c r="L186" t="s">
        <v>24</v>
      </c>
      <c r="M186" t="s">
        <v>12689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12694</v>
      </c>
      <c r="T186" t="s">
        <v>12689</v>
      </c>
    </row>
    <row r="187" spans="1:20" x14ac:dyDescent="0.25">
      <c r="A187" t="s">
        <v>3653</v>
      </c>
      <c r="B187" t="s">
        <v>4657</v>
      </c>
      <c r="C187">
        <v>72.97</v>
      </c>
      <c r="D187">
        <v>1</v>
      </c>
      <c r="E187" t="s">
        <v>12695</v>
      </c>
      <c r="F187">
        <v>168.97</v>
      </c>
      <c r="G187">
        <v>96</v>
      </c>
      <c r="H187" t="s">
        <v>1247</v>
      </c>
      <c r="I187" t="s">
        <v>9693</v>
      </c>
      <c r="J187" t="s">
        <v>9694</v>
      </c>
      <c r="K187" t="s">
        <v>9695</v>
      </c>
      <c r="L187" t="s">
        <v>9696</v>
      </c>
      <c r="M187" t="s">
        <v>12696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12697</v>
      </c>
      <c r="T187" t="s">
        <v>12696</v>
      </c>
    </row>
    <row r="188" spans="1:20" x14ac:dyDescent="0.25">
      <c r="A188" t="s">
        <v>30</v>
      </c>
      <c r="B188" t="s">
        <v>31</v>
      </c>
      <c r="C188">
        <v>60</v>
      </c>
      <c r="D188">
        <v>3</v>
      </c>
      <c r="E188" t="s">
        <v>12698</v>
      </c>
      <c r="F188">
        <v>210</v>
      </c>
      <c r="G188">
        <v>0</v>
      </c>
      <c r="H188" t="s">
        <v>1162</v>
      </c>
      <c r="I188" t="s">
        <v>12699</v>
      </c>
      <c r="J188" t="s">
        <v>305</v>
      </c>
      <c r="K188" t="s">
        <v>23</v>
      </c>
      <c r="L188" t="s">
        <v>24</v>
      </c>
      <c r="M188" t="s">
        <v>12700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12701</v>
      </c>
      <c r="T188" t="s">
        <v>12700</v>
      </c>
    </row>
    <row r="189" spans="1:20" x14ac:dyDescent="0.25">
      <c r="A189" t="s">
        <v>44</v>
      </c>
      <c r="B189" t="s">
        <v>45</v>
      </c>
      <c r="C189">
        <v>66.666666666666671</v>
      </c>
      <c r="D189">
        <v>3</v>
      </c>
      <c r="E189" t="s">
        <v>12698</v>
      </c>
      <c r="F189">
        <v>210</v>
      </c>
      <c r="G189">
        <v>0</v>
      </c>
      <c r="H189" t="s">
        <v>1162</v>
      </c>
      <c r="I189" t="s">
        <v>12699</v>
      </c>
      <c r="J189" t="s">
        <v>305</v>
      </c>
      <c r="K189" t="s">
        <v>23</v>
      </c>
      <c r="L189" t="s">
        <v>24</v>
      </c>
      <c r="M189" t="s">
        <v>12700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12701</v>
      </c>
      <c r="T189" t="s">
        <v>12700</v>
      </c>
    </row>
    <row r="190" spans="1:20" x14ac:dyDescent="0.25">
      <c r="A190" t="s">
        <v>46</v>
      </c>
      <c r="B190" t="s">
        <v>56</v>
      </c>
      <c r="C190">
        <v>76.666666666666671</v>
      </c>
      <c r="D190">
        <v>3</v>
      </c>
      <c r="E190" t="s">
        <v>12702</v>
      </c>
      <c r="F190">
        <v>259</v>
      </c>
      <c r="G190">
        <v>29</v>
      </c>
      <c r="H190" t="s">
        <v>47</v>
      </c>
      <c r="I190" t="s">
        <v>1341</v>
      </c>
      <c r="J190" t="s">
        <v>12703</v>
      </c>
      <c r="K190" t="s">
        <v>1505</v>
      </c>
      <c r="L190" t="s">
        <v>1337</v>
      </c>
      <c r="M190" t="s">
        <v>12704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12705</v>
      </c>
      <c r="T190" t="s">
        <v>12704</v>
      </c>
    </row>
    <row r="191" spans="1:20" x14ac:dyDescent="0.25">
      <c r="A191" t="s">
        <v>46</v>
      </c>
      <c r="B191" t="s">
        <v>56</v>
      </c>
      <c r="C191">
        <v>76.666666666666671</v>
      </c>
      <c r="D191">
        <v>3</v>
      </c>
      <c r="E191" t="s">
        <v>12706</v>
      </c>
      <c r="F191">
        <v>259</v>
      </c>
      <c r="G191">
        <v>29</v>
      </c>
      <c r="H191" t="s">
        <v>47</v>
      </c>
      <c r="I191" t="s">
        <v>1341</v>
      </c>
      <c r="J191" t="s">
        <v>12703</v>
      </c>
      <c r="K191" t="s">
        <v>1505</v>
      </c>
      <c r="L191" t="s">
        <v>1337</v>
      </c>
      <c r="M191" t="s">
        <v>12707</v>
      </c>
      <c r="N191" t="s">
        <v>23</v>
      </c>
      <c r="O191" t="s">
        <v>63</v>
      </c>
      <c r="P191" t="s">
        <v>54</v>
      </c>
      <c r="Q191" t="s">
        <v>55</v>
      </c>
      <c r="R191" t="s">
        <v>24</v>
      </c>
      <c r="S191" t="s">
        <v>12708</v>
      </c>
      <c r="T191" t="s">
        <v>12707</v>
      </c>
    </row>
    <row r="192" spans="1:20" x14ac:dyDescent="0.25">
      <c r="A192" t="s">
        <v>186</v>
      </c>
      <c r="B192" t="s">
        <v>187</v>
      </c>
      <c r="C192">
        <v>65</v>
      </c>
      <c r="D192">
        <v>3</v>
      </c>
      <c r="E192" t="s">
        <v>12709</v>
      </c>
      <c r="F192">
        <v>162</v>
      </c>
      <c r="G192">
        <v>45</v>
      </c>
      <c r="H192" t="s">
        <v>1162</v>
      </c>
      <c r="I192" t="s">
        <v>12710</v>
      </c>
      <c r="J192" t="s">
        <v>359</v>
      </c>
      <c r="K192" t="s">
        <v>23</v>
      </c>
      <c r="L192" t="s">
        <v>24</v>
      </c>
      <c r="M192" t="s">
        <v>12711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12712</v>
      </c>
      <c r="T192" t="s">
        <v>12711</v>
      </c>
    </row>
    <row r="193" spans="1:20" x14ac:dyDescent="0.25">
      <c r="A193" t="s">
        <v>139</v>
      </c>
      <c r="B193" t="s">
        <v>112</v>
      </c>
      <c r="C193">
        <v>66</v>
      </c>
      <c r="D193">
        <v>1</v>
      </c>
      <c r="E193" t="s">
        <v>12713</v>
      </c>
      <c r="F193">
        <v>149.31</v>
      </c>
      <c r="G193">
        <v>7</v>
      </c>
      <c r="H193" t="s">
        <v>684</v>
      </c>
      <c r="I193" t="s">
        <v>10093</v>
      </c>
      <c r="J193" t="s">
        <v>10094</v>
      </c>
      <c r="K193" t="s">
        <v>1729</v>
      </c>
      <c r="L193" t="s">
        <v>10095</v>
      </c>
      <c r="M193" t="s">
        <v>12714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12715</v>
      </c>
      <c r="T193" t="s">
        <v>12714</v>
      </c>
    </row>
    <row r="194" spans="1:20" x14ac:dyDescent="0.25">
      <c r="A194" t="s">
        <v>110</v>
      </c>
      <c r="B194" t="s">
        <v>1205</v>
      </c>
      <c r="C194">
        <v>66</v>
      </c>
      <c r="D194">
        <v>1</v>
      </c>
      <c r="E194" t="s">
        <v>12713</v>
      </c>
      <c r="F194">
        <v>149.31</v>
      </c>
      <c r="G194">
        <v>7</v>
      </c>
      <c r="H194" t="s">
        <v>684</v>
      </c>
      <c r="I194" t="s">
        <v>10093</v>
      </c>
      <c r="J194" t="s">
        <v>10094</v>
      </c>
      <c r="K194" t="s">
        <v>1729</v>
      </c>
      <c r="L194" t="s">
        <v>10095</v>
      </c>
      <c r="M194" t="s">
        <v>12714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12715</v>
      </c>
      <c r="T194" t="s">
        <v>12714</v>
      </c>
    </row>
    <row r="195" spans="1:20" x14ac:dyDescent="0.25">
      <c r="A195" t="s">
        <v>46</v>
      </c>
      <c r="B195" t="s">
        <v>56</v>
      </c>
      <c r="C195">
        <v>67</v>
      </c>
      <c r="D195">
        <v>1</v>
      </c>
      <c r="E195" t="s">
        <v>12713</v>
      </c>
      <c r="F195">
        <v>149.31</v>
      </c>
      <c r="G195">
        <v>7</v>
      </c>
      <c r="H195" t="s">
        <v>684</v>
      </c>
      <c r="I195" t="s">
        <v>10093</v>
      </c>
      <c r="J195" t="s">
        <v>10094</v>
      </c>
      <c r="K195" t="s">
        <v>1729</v>
      </c>
      <c r="L195" t="s">
        <v>10095</v>
      </c>
      <c r="M195" t="s">
        <v>12714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12715</v>
      </c>
      <c r="T195" t="s">
        <v>12714</v>
      </c>
    </row>
    <row r="196" spans="1:20" x14ac:dyDescent="0.25">
      <c r="A196" t="s">
        <v>139</v>
      </c>
      <c r="B196" t="s">
        <v>112</v>
      </c>
      <c r="C196">
        <v>66</v>
      </c>
      <c r="D196">
        <v>1</v>
      </c>
      <c r="E196" t="s">
        <v>12716</v>
      </c>
      <c r="F196">
        <v>122.35</v>
      </c>
      <c r="G196">
        <v>7</v>
      </c>
      <c r="H196" t="s">
        <v>684</v>
      </c>
      <c r="I196" t="s">
        <v>10093</v>
      </c>
      <c r="J196" t="s">
        <v>10094</v>
      </c>
      <c r="K196" t="s">
        <v>1729</v>
      </c>
      <c r="L196" t="s">
        <v>10095</v>
      </c>
      <c r="M196" t="s">
        <v>12717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12718</v>
      </c>
      <c r="T196" t="s">
        <v>12717</v>
      </c>
    </row>
    <row r="197" spans="1:20" x14ac:dyDescent="0.25">
      <c r="A197" t="s">
        <v>110</v>
      </c>
      <c r="B197" t="s">
        <v>1205</v>
      </c>
      <c r="C197">
        <v>66</v>
      </c>
      <c r="D197">
        <v>1</v>
      </c>
      <c r="E197" t="s">
        <v>12716</v>
      </c>
      <c r="F197">
        <v>122.35</v>
      </c>
      <c r="G197">
        <v>7</v>
      </c>
      <c r="H197" t="s">
        <v>684</v>
      </c>
      <c r="I197" t="s">
        <v>10093</v>
      </c>
      <c r="J197" t="s">
        <v>10094</v>
      </c>
      <c r="K197" t="s">
        <v>1729</v>
      </c>
      <c r="L197" t="s">
        <v>10095</v>
      </c>
      <c r="M197" t="s">
        <v>12717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12718</v>
      </c>
      <c r="T197" t="s">
        <v>12717</v>
      </c>
    </row>
    <row r="198" spans="1:20" x14ac:dyDescent="0.25">
      <c r="A198" t="s">
        <v>46</v>
      </c>
      <c r="B198" t="s">
        <v>56</v>
      </c>
      <c r="C198">
        <v>67</v>
      </c>
      <c r="D198">
        <v>1</v>
      </c>
      <c r="E198" t="s">
        <v>12716</v>
      </c>
      <c r="F198">
        <v>122.35</v>
      </c>
      <c r="G198">
        <v>7</v>
      </c>
      <c r="H198" t="s">
        <v>684</v>
      </c>
      <c r="I198" t="s">
        <v>10093</v>
      </c>
      <c r="J198" t="s">
        <v>10094</v>
      </c>
      <c r="K198" t="s">
        <v>1729</v>
      </c>
      <c r="L198" t="s">
        <v>10095</v>
      </c>
      <c r="M198" t="s">
        <v>12717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12718</v>
      </c>
      <c r="T198" t="s">
        <v>12717</v>
      </c>
    </row>
    <row r="199" spans="1:20" x14ac:dyDescent="0.25">
      <c r="A199" t="s">
        <v>139</v>
      </c>
      <c r="B199" t="s">
        <v>112</v>
      </c>
      <c r="C199">
        <v>66</v>
      </c>
      <c r="D199">
        <v>1</v>
      </c>
      <c r="E199" t="s">
        <v>12719</v>
      </c>
      <c r="F199">
        <v>135.41999999999999</v>
      </c>
      <c r="G199">
        <v>7</v>
      </c>
      <c r="H199" t="s">
        <v>684</v>
      </c>
      <c r="I199" t="s">
        <v>12720</v>
      </c>
      <c r="J199" t="s">
        <v>12721</v>
      </c>
      <c r="K199" t="s">
        <v>1729</v>
      </c>
      <c r="L199" t="s">
        <v>12722</v>
      </c>
      <c r="M199" t="s">
        <v>12723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12724</v>
      </c>
      <c r="T199" t="s">
        <v>12723</v>
      </c>
    </row>
    <row r="200" spans="1:20" x14ac:dyDescent="0.25">
      <c r="A200" t="s">
        <v>110</v>
      </c>
      <c r="B200" t="s">
        <v>1205</v>
      </c>
      <c r="C200">
        <v>66</v>
      </c>
      <c r="D200">
        <v>1</v>
      </c>
      <c r="E200" t="s">
        <v>12719</v>
      </c>
      <c r="F200">
        <v>135.41999999999999</v>
      </c>
      <c r="G200">
        <v>7</v>
      </c>
      <c r="H200" t="s">
        <v>684</v>
      </c>
      <c r="I200" t="s">
        <v>12720</v>
      </c>
      <c r="J200" t="s">
        <v>12721</v>
      </c>
      <c r="K200" t="s">
        <v>1729</v>
      </c>
      <c r="L200" t="s">
        <v>12722</v>
      </c>
      <c r="M200" t="s">
        <v>12723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12724</v>
      </c>
      <c r="T200" t="s">
        <v>12723</v>
      </c>
    </row>
    <row r="201" spans="1:20" x14ac:dyDescent="0.25">
      <c r="A201" t="s">
        <v>46</v>
      </c>
      <c r="B201" t="s">
        <v>56</v>
      </c>
      <c r="C201">
        <v>67</v>
      </c>
      <c r="D201">
        <v>1</v>
      </c>
      <c r="E201" t="s">
        <v>12719</v>
      </c>
      <c r="F201">
        <v>135.41999999999999</v>
      </c>
      <c r="G201">
        <v>7</v>
      </c>
      <c r="H201" t="s">
        <v>684</v>
      </c>
      <c r="I201" t="s">
        <v>12720</v>
      </c>
      <c r="J201" t="s">
        <v>12721</v>
      </c>
      <c r="K201" t="s">
        <v>1729</v>
      </c>
      <c r="L201" t="s">
        <v>12722</v>
      </c>
      <c r="M201" t="s">
        <v>12723</v>
      </c>
      <c r="N201" t="s">
        <v>23</v>
      </c>
      <c r="O201" t="s">
        <v>48</v>
      </c>
      <c r="P201" t="s">
        <v>49</v>
      </c>
      <c r="Q201" t="s">
        <v>50</v>
      </c>
      <c r="R201" t="s">
        <v>24</v>
      </c>
      <c r="S201" t="s">
        <v>12724</v>
      </c>
      <c r="T201" t="s">
        <v>12723</v>
      </c>
    </row>
    <row r="202" spans="1:20" x14ac:dyDescent="0.25">
      <c r="A202" t="s">
        <v>30</v>
      </c>
      <c r="B202" t="s">
        <v>31</v>
      </c>
      <c r="C202">
        <v>60</v>
      </c>
      <c r="D202">
        <v>3</v>
      </c>
      <c r="E202" t="s">
        <v>12725</v>
      </c>
      <c r="F202">
        <v>111</v>
      </c>
      <c r="G202">
        <v>6</v>
      </c>
      <c r="H202" t="s">
        <v>22</v>
      </c>
      <c r="I202" t="s">
        <v>12726</v>
      </c>
      <c r="J202" t="s">
        <v>306</v>
      </c>
      <c r="K202" t="s">
        <v>23</v>
      </c>
      <c r="L202" t="s">
        <v>24</v>
      </c>
      <c r="M202" t="s">
        <v>23</v>
      </c>
      <c r="N202" t="s">
        <v>23</v>
      </c>
      <c r="O202" t="s">
        <v>58</v>
      </c>
      <c r="P202" t="s">
        <v>26</v>
      </c>
      <c r="Q202" t="s">
        <v>23</v>
      </c>
      <c r="R202" t="s">
        <v>24</v>
      </c>
      <c r="S202" t="s">
        <v>23</v>
      </c>
      <c r="T202" t="s">
        <v>12727</v>
      </c>
    </row>
    <row r="203" spans="1:20" x14ac:dyDescent="0.25">
      <c r="A203" t="s">
        <v>44</v>
      </c>
      <c r="B203" t="s">
        <v>45</v>
      </c>
      <c r="C203">
        <v>66.666666666666671</v>
      </c>
      <c r="D203">
        <v>9</v>
      </c>
      <c r="E203" t="s">
        <v>12728</v>
      </c>
      <c r="F203">
        <v>315</v>
      </c>
      <c r="G203">
        <v>0</v>
      </c>
      <c r="H203" t="s">
        <v>1162</v>
      </c>
      <c r="I203" t="s">
        <v>12729</v>
      </c>
      <c r="J203" t="s">
        <v>306</v>
      </c>
      <c r="K203" t="s">
        <v>23</v>
      </c>
      <c r="L203" t="s">
        <v>24</v>
      </c>
      <c r="M203" t="s">
        <v>12730</v>
      </c>
      <c r="N203" t="s">
        <v>23</v>
      </c>
      <c r="O203" t="s">
        <v>32</v>
      </c>
      <c r="P203" t="s">
        <v>26</v>
      </c>
      <c r="Q203" t="s">
        <v>33</v>
      </c>
      <c r="R203" t="s">
        <v>24</v>
      </c>
      <c r="S203" t="s">
        <v>12731</v>
      </c>
      <c r="T203" t="s">
        <v>12730</v>
      </c>
    </row>
    <row r="204" spans="1:20" x14ac:dyDescent="0.25">
      <c r="A204" t="s">
        <v>46</v>
      </c>
      <c r="B204" t="s">
        <v>56</v>
      </c>
      <c r="C204">
        <v>80</v>
      </c>
      <c r="D204">
        <v>3</v>
      </c>
      <c r="E204" t="s">
        <v>12732</v>
      </c>
      <c r="F204">
        <v>260</v>
      </c>
      <c r="G204">
        <v>29</v>
      </c>
      <c r="H204" t="s">
        <v>47</v>
      </c>
      <c r="I204" t="s">
        <v>4739</v>
      </c>
      <c r="J204" t="s">
        <v>12733</v>
      </c>
      <c r="K204" t="s">
        <v>1348</v>
      </c>
      <c r="L204" t="s">
        <v>1210</v>
      </c>
      <c r="M204" t="s">
        <v>12734</v>
      </c>
      <c r="N204" t="s">
        <v>23</v>
      </c>
      <c r="O204" t="s">
        <v>63</v>
      </c>
      <c r="P204" t="s">
        <v>54</v>
      </c>
      <c r="Q204" t="s">
        <v>55</v>
      </c>
      <c r="R204" t="s">
        <v>24</v>
      </c>
      <c r="S204" t="s">
        <v>12735</v>
      </c>
      <c r="T204" t="s">
        <v>12736</v>
      </c>
    </row>
    <row r="205" spans="1:20" x14ac:dyDescent="0.25">
      <c r="A205" t="s">
        <v>30</v>
      </c>
      <c r="B205" t="s">
        <v>31</v>
      </c>
      <c r="C205">
        <v>60</v>
      </c>
      <c r="D205">
        <v>6</v>
      </c>
      <c r="E205" t="s">
        <v>12737</v>
      </c>
      <c r="F205">
        <v>210</v>
      </c>
      <c r="G205">
        <v>0</v>
      </c>
      <c r="H205" t="s">
        <v>1162</v>
      </c>
      <c r="I205" t="s">
        <v>10712</v>
      </c>
      <c r="J205" t="s">
        <v>328</v>
      </c>
      <c r="K205" t="s">
        <v>23</v>
      </c>
      <c r="L205" t="s">
        <v>24</v>
      </c>
      <c r="M205" t="s">
        <v>23</v>
      </c>
      <c r="N205" t="s">
        <v>23</v>
      </c>
      <c r="O205" t="s">
        <v>58</v>
      </c>
      <c r="P205" t="s">
        <v>26</v>
      </c>
      <c r="Q205" t="s">
        <v>23</v>
      </c>
      <c r="R205" t="s">
        <v>24</v>
      </c>
      <c r="S205" t="s">
        <v>23</v>
      </c>
      <c r="T205" t="s">
        <v>12738</v>
      </c>
    </row>
    <row r="206" spans="1:20" x14ac:dyDescent="0.25">
      <c r="A206" t="s">
        <v>115</v>
      </c>
      <c r="B206" t="s">
        <v>116</v>
      </c>
      <c r="C206">
        <v>33.333333333333336</v>
      </c>
      <c r="D206">
        <v>12</v>
      </c>
      <c r="E206" t="s">
        <v>12739</v>
      </c>
      <c r="F206">
        <v>340.97</v>
      </c>
      <c r="G206">
        <v>23</v>
      </c>
      <c r="H206" t="s">
        <v>1238</v>
      </c>
      <c r="I206" t="s">
        <v>11143</v>
      </c>
      <c r="J206" t="s">
        <v>11144</v>
      </c>
      <c r="K206" t="s">
        <v>11145</v>
      </c>
      <c r="L206" t="s">
        <v>11146</v>
      </c>
      <c r="M206" t="s">
        <v>12740</v>
      </c>
      <c r="N206" t="s">
        <v>23</v>
      </c>
      <c r="O206" t="s">
        <v>48</v>
      </c>
      <c r="P206" t="s">
        <v>49</v>
      </c>
      <c r="Q206" t="s">
        <v>50</v>
      </c>
      <c r="R206" t="s">
        <v>24</v>
      </c>
      <c r="S206" t="s">
        <v>12741</v>
      </c>
      <c r="T206" t="s">
        <v>12740</v>
      </c>
    </row>
    <row r="207" spans="1:20" x14ac:dyDescent="0.25">
      <c r="A207" t="s">
        <v>115</v>
      </c>
      <c r="B207" t="s">
        <v>340</v>
      </c>
      <c r="C207">
        <v>16.41</v>
      </c>
      <c r="D207">
        <v>1</v>
      </c>
      <c r="E207" t="s">
        <v>12742</v>
      </c>
      <c r="F207">
        <v>16.41</v>
      </c>
      <c r="G207">
        <v>0</v>
      </c>
      <c r="H207" t="s">
        <v>1238</v>
      </c>
      <c r="I207" t="s">
        <v>11300</v>
      </c>
      <c r="J207" t="s">
        <v>11301</v>
      </c>
      <c r="K207" t="s">
        <v>11302</v>
      </c>
      <c r="L207" t="s">
        <v>11303</v>
      </c>
      <c r="M207" t="s">
        <v>12743</v>
      </c>
      <c r="N207" t="s">
        <v>23</v>
      </c>
      <c r="O207" t="s">
        <v>48</v>
      </c>
      <c r="P207" t="s">
        <v>49</v>
      </c>
      <c r="Q207" t="s">
        <v>50</v>
      </c>
      <c r="R207" t="s">
        <v>24</v>
      </c>
      <c r="S207" t="s">
        <v>12744</v>
      </c>
      <c r="T207" t="s">
        <v>12743</v>
      </c>
    </row>
    <row r="208" spans="1:20" x14ac:dyDescent="0.25">
      <c r="A208" t="s">
        <v>139</v>
      </c>
      <c r="B208" t="s">
        <v>112</v>
      </c>
      <c r="C208">
        <v>66</v>
      </c>
      <c r="D208">
        <v>1</v>
      </c>
      <c r="E208" t="s">
        <v>12745</v>
      </c>
      <c r="F208">
        <v>142.31</v>
      </c>
      <c r="G208">
        <v>0</v>
      </c>
      <c r="H208" t="s">
        <v>684</v>
      </c>
      <c r="I208" t="s">
        <v>12746</v>
      </c>
      <c r="J208" t="s">
        <v>12747</v>
      </c>
      <c r="K208" t="s">
        <v>12748</v>
      </c>
      <c r="L208" t="s">
        <v>12749</v>
      </c>
      <c r="M208" t="s">
        <v>12750</v>
      </c>
      <c r="N208" t="s">
        <v>23</v>
      </c>
      <c r="O208" t="s">
        <v>48</v>
      </c>
      <c r="P208" t="s">
        <v>49</v>
      </c>
      <c r="Q208" t="s">
        <v>50</v>
      </c>
      <c r="R208" t="s">
        <v>24</v>
      </c>
      <c r="S208" t="s">
        <v>12751</v>
      </c>
      <c r="T208" t="s">
        <v>12752</v>
      </c>
    </row>
    <row r="209" spans="1:20" x14ac:dyDescent="0.25">
      <c r="A209" t="s">
        <v>110</v>
      </c>
      <c r="B209" t="s">
        <v>1205</v>
      </c>
      <c r="C209">
        <v>66</v>
      </c>
      <c r="D209">
        <v>1</v>
      </c>
      <c r="E209" t="s">
        <v>12745</v>
      </c>
      <c r="F209">
        <v>142.31</v>
      </c>
      <c r="G209">
        <v>0</v>
      </c>
      <c r="H209" t="s">
        <v>684</v>
      </c>
      <c r="I209" t="s">
        <v>12746</v>
      </c>
      <c r="J209" t="s">
        <v>12747</v>
      </c>
      <c r="K209" t="s">
        <v>12748</v>
      </c>
      <c r="L209" t="s">
        <v>12749</v>
      </c>
      <c r="M209" t="s">
        <v>12750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12751</v>
      </c>
      <c r="T209" t="s">
        <v>12752</v>
      </c>
    </row>
    <row r="210" spans="1:20" x14ac:dyDescent="0.25">
      <c r="A210" t="s">
        <v>46</v>
      </c>
      <c r="B210" t="s">
        <v>56</v>
      </c>
      <c r="C210">
        <v>67</v>
      </c>
      <c r="D210">
        <v>1</v>
      </c>
      <c r="E210" t="s">
        <v>12745</v>
      </c>
      <c r="F210">
        <v>142.31</v>
      </c>
      <c r="G210">
        <v>0</v>
      </c>
      <c r="H210" t="s">
        <v>684</v>
      </c>
      <c r="I210" t="s">
        <v>12746</v>
      </c>
      <c r="J210" t="s">
        <v>12747</v>
      </c>
      <c r="K210" t="s">
        <v>12748</v>
      </c>
      <c r="L210" t="s">
        <v>12749</v>
      </c>
      <c r="M210" t="s">
        <v>12750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12751</v>
      </c>
      <c r="T210" t="s">
        <v>12752</v>
      </c>
    </row>
    <row r="211" spans="1:20" x14ac:dyDescent="0.25">
      <c r="A211" t="s">
        <v>186</v>
      </c>
      <c r="B211" t="s">
        <v>187</v>
      </c>
      <c r="C211">
        <v>65</v>
      </c>
      <c r="D211">
        <v>4</v>
      </c>
      <c r="E211" t="s">
        <v>12753</v>
      </c>
      <c r="F211">
        <v>156</v>
      </c>
      <c r="G211">
        <v>0</v>
      </c>
      <c r="H211" t="s">
        <v>1162</v>
      </c>
      <c r="I211" t="s">
        <v>12754</v>
      </c>
      <c r="J211" t="s">
        <v>346</v>
      </c>
      <c r="K211" t="s">
        <v>23</v>
      </c>
      <c r="L211" t="s">
        <v>24</v>
      </c>
      <c r="M211" t="s">
        <v>12755</v>
      </c>
      <c r="N211" t="s">
        <v>23</v>
      </c>
      <c r="O211" t="s">
        <v>32</v>
      </c>
      <c r="P211" t="s">
        <v>26</v>
      </c>
      <c r="Q211" t="s">
        <v>33</v>
      </c>
      <c r="R211" t="s">
        <v>24</v>
      </c>
      <c r="S211" t="s">
        <v>12756</v>
      </c>
      <c r="T211" t="s">
        <v>12755</v>
      </c>
    </row>
    <row r="212" spans="1:20" x14ac:dyDescent="0.25">
      <c r="A212" t="s">
        <v>186</v>
      </c>
      <c r="B212" t="s">
        <v>187</v>
      </c>
      <c r="C212">
        <v>65</v>
      </c>
      <c r="D212">
        <v>3</v>
      </c>
      <c r="E212" t="s">
        <v>12757</v>
      </c>
      <c r="F212">
        <v>123</v>
      </c>
      <c r="G212">
        <v>6</v>
      </c>
      <c r="H212" t="s">
        <v>1162</v>
      </c>
      <c r="I212" t="s">
        <v>12758</v>
      </c>
      <c r="J212" t="s">
        <v>314</v>
      </c>
      <c r="K212" t="s">
        <v>23</v>
      </c>
      <c r="L212" t="s">
        <v>24</v>
      </c>
      <c r="M212" t="s">
        <v>12759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12760</v>
      </c>
      <c r="T212" t="s">
        <v>12759</v>
      </c>
    </row>
    <row r="213" spans="1:20" x14ac:dyDescent="0.25">
      <c r="A213" t="s">
        <v>115</v>
      </c>
      <c r="B213" t="s">
        <v>116</v>
      </c>
      <c r="C213">
        <v>33.333333333333336</v>
      </c>
      <c r="D213">
        <v>12</v>
      </c>
      <c r="E213" t="s">
        <v>12761</v>
      </c>
      <c r="F213">
        <v>344.97</v>
      </c>
      <c r="G213">
        <v>57</v>
      </c>
      <c r="H213" t="s">
        <v>1238</v>
      </c>
      <c r="I213" t="s">
        <v>2739</v>
      </c>
      <c r="J213" t="s">
        <v>2740</v>
      </c>
      <c r="K213" t="s">
        <v>2741</v>
      </c>
      <c r="L213" t="s">
        <v>2742</v>
      </c>
      <c r="M213" t="s">
        <v>12762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12763</v>
      </c>
      <c r="T213" t="s">
        <v>12762</v>
      </c>
    </row>
    <row r="214" spans="1:20" x14ac:dyDescent="0.25">
      <c r="A214" t="s">
        <v>30</v>
      </c>
      <c r="B214" t="s">
        <v>31</v>
      </c>
      <c r="C214">
        <v>50</v>
      </c>
      <c r="D214">
        <v>3</v>
      </c>
      <c r="E214" t="s">
        <v>12764</v>
      </c>
      <c r="F214">
        <v>165</v>
      </c>
      <c r="G214">
        <v>30</v>
      </c>
      <c r="H214" t="s">
        <v>47</v>
      </c>
      <c r="I214" t="s">
        <v>12765</v>
      </c>
      <c r="J214" t="s">
        <v>12766</v>
      </c>
      <c r="K214" t="s">
        <v>1186</v>
      </c>
      <c r="L214" t="s">
        <v>12767</v>
      </c>
      <c r="M214" t="s">
        <v>12762</v>
      </c>
      <c r="N214" t="s">
        <v>1225</v>
      </c>
      <c r="O214" t="s">
        <v>1189</v>
      </c>
      <c r="P214" t="s">
        <v>1190</v>
      </c>
      <c r="Q214" t="s">
        <v>1191</v>
      </c>
      <c r="R214" t="s">
        <v>24</v>
      </c>
      <c r="S214" t="s">
        <v>23</v>
      </c>
      <c r="T214" t="s">
        <v>12762</v>
      </c>
    </row>
    <row r="215" spans="1:20" x14ac:dyDescent="0.25">
      <c r="A215" t="s">
        <v>139</v>
      </c>
      <c r="B215" t="s">
        <v>112</v>
      </c>
      <c r="C215">
        <v>66</v>
      </c>
      <c r="D215">
        <v>1</v>
      </c>
      <c r="E215" t="s">
        <v>12768</v>
      </c>
      <c r="F215">
        <v>283</v>
      </c>
      <c r="G215">
        <v>45</v>
      </c>
      <c r="H215" t="s">
        <v>47</v>
      </c>
      <c r="I215" t="s">
        <v>12769</v>
      </c>
      <c r="J215" t="s">
        <v>12770</v>
      </c>
      <c r="K215" t="s">
        <v>1216</v>
      </c>
      <c r="L215" t="s">
        <v>1329</v>
      </c>
      <c r="M215" t="s">
        <v>12771</v>
      </c>
      <c r="N215" t="s">
        <v>23</v>
      </c>
      <c r="O215" t="s">
        <v>53</v>
      </c>
      <c r="P215" t="s">
        <v>54</v>
      </c>
      <c r="Q215" t="s">
        <v>55</v>
      </c>
      <c r="R215" t="s">
        <v>24</v>
      </c>
      <c r="S215" t="s">
        <v>12772</v>
      </c>
      <c r="T215" t="s">
        <v>12771</v>
      </c>
    </row>
    <row r="216" spans="1:20" x14ac:dyDescent="0.25">
      <c r="A216" t="s">
        <v>110</v>
      </c>
      <c r="B216" t="s">
        <v>1205</v>
      </c>
      <c r="C216">
        <v>66</v>
      </c>
      <c r="D216">
        <v>1</v>
      </c>
      <c r="E216" t="s">
        <v>12768</v>
      </c>
      <c r="F216">
        <v>283</v>
      </c>
      <c r="G216">
        <v>45</v>
      </c>
      <c r="H216" t="s">
        <v>47</v>
      </c>
      <c r="I216" t="s">
        <v>12769</v>
      </c>
      <c r="J216" t="s">
        <v>12770</v>
      </c>
      <c r="K216" t="s">
        <v>1216</v>
      </c>
      <c r="L216" t="s">
        <v>1329</v>
      </c>
      <c r="M216" t="s">
        <v>12771</v>
      </c>
      <c r="N216" t="s">
        <v>23</v>
      </c>
      <c r="O216" t="s">
        <v>53</v>
      </c>
      <c r="P216" t="s">
        <v>54</v>
      </c>
      <c r="Q216" t="s">
        <v>55</v>
      </c>
      <c r="R216" t="s">
        <v>24</v>
      </c>
      <c r="S216" t="s">
        <v>12772</v>
      </c>
      <c r="T216" t="s">
        <v>12771</v>
      </c>
    </row>
    <row r="217" spans="1:20" x14ac:dyDescent="0.25">
      <c r="A217" t="s">
        <v>46</v>
      </c>
      <c r="B217" t="s">
        <v>56</v>
      </c>
      <c r="C217">
        <v>67</v>
      </c>
      <c r="D217">
        <v>1</v>
      </c>
      <c r="E217" t="s">
        <v>12768</v>
      </c>
      <c r="F217">
        <v>283</v>
      </c>
      <c r="G217">
        <v>45</v>
      </c>
      <c r="H217" t="s">
        <v>47</v>
      </c>
      <c r="I217" t="s">
        <v>12769</v>
      </c>
      <c r="J217" t="s">
        <v>12770</v>
      </c>
      <c r="K217" t="s">
        <v>1216</v>
      </c>
      <c r="L217" t="s">
        <v>1329</v>
      </c>
      <c r="M217" t="s">
        <v>12771</v>
      </c>
      <c r="N217" t="s">
        <v>23</v>
      </c>
      <c r="O217" t="s">
        <v>53</v>
      </c>
      <c r="P217" t="s">
        <v>54</v>
      </c>
      <c r="Q217" t="s">
        <v>55</v>
      </c>
      <c r="R217" t="s">
        <v>24</v>
      </c>
      <c r="S217" t="s">
        <v>12772</v>
      </c>
      <c r="T217" t="s">
        <v>12771</v>
      </c>
    </row>
    <row r="218" spans="1:20" x14ac:dyDescent="0.25">
      <c r="A218" t="s">
        <v>139</v>
      </c>
      <c r="B218" t="s">
        <v>112</v>
      </c>
      <c r="C218">
        <v>66</v>
      </c>
      <c r="D218">
        <v>1</v>
      </c>
      <c r="E218" t="s">
        <v>12773</v>
      </c>
      <c r="F218">
        <v>115.35</v>
      </c>
      <c r="G218">
        <v>0</v>
      </c>
      <c r="H218" t="s">
        <v>684</v>
      </c>
      <c r="I218" t="s">
        <v>12774</v>
      </c>
      <c r="J218" t="s">
        <v>12775</v>
      </c>
      <c r="K218" t="s">
        <v>7202</v>
      </c>
      <c r="L218" t="s">
        <v>12776</v>
      </c>
      <c r="M218" t="s">
        <v>12777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12778</v>
      </c>
      <c r="T218" t="s">
        <v>12777</v>
      </c>
    </row>
    <row r="219" spans="1:20" x14ac:dyDescent="0.25">
      <c r="A219" t="s">
        <v>110</v>
      </c>
      <c r="B219" t="s">
        <v>1205</v>
      </c>
      <c r="C219">
        <v>66</v>
      </c>
      <c r="D219">
        <v>1</v>
      </c>
      <c r="E219" t="s">
        <v>12773</v>
      </c>
      <c r="F219">
        <v>115.35</v>
      </c>
      <c r="G219">
        <v>0</v>
      </c>
      <c r="H219" t="s">
        <v>684</v>
      </c>
      <c r="I219" t="s">
        <v>12774</v>
      </c>
      <c r="J219" t="s">
        <v>12775</v>
      </c>
      <c r="K219" t="s">
        <v>7202</v>
      </c>
      <c r="L219" t="s">
        <v>12776</v>
      </c>
      <c r="M219" t="s">
        <v>12777</v>
      </c>
      <c r="N219" t="s">
        <v>23</v>
      </c>
      <c r="O219" t="s">
        <v>48</v>
      </c>
      <c r="P219" t="s">
        <v>49</v>
      </c>
      <c r="Q219" t="s">
        <v>50</v>
      </c>
      <c r="R219" t="s">
        <v>24</v>
      </c>
      <c r="S219" t="s">
        <v>12778</v>
      </c>
      <c r="T219" t="s">
        <v>12777</v>
      </c>
    </row>
    <row r="220" spans="1:20" x14ac:dyDescent="0.25">
      <c r="A220" t="s">
        <v>46</v>
      </c>
      <c r="B220" t="s">
        <v>56</v>
      </c>
      <c r="C220">
        <v>67</v>
      </c>
      <c r="D220">
        <v>1</v>
      </c>
      <c r="E220" t="s">
        <v>12773</v>
      </c>
      <c r="F220">
        <v>115.35</v>
      </c>
      <c r="G220">
        <v>0</v>
      </c>
      <c r="H220" t="s">
        <v>684</v>
      </c>
      <c r="I220" t="s">
        <v>12774</v>
      </c>
      <c r="J220" t="s">
        <v>12775</v>
      </c>
      <c r="K220" t="s">
        <v>7202</v>
      </c>
      <c r="L220" t="s">
        <v>12776</v>
      </c>
      <c r="M220" t="s">
        <v>12777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12778</v>
      </c>
      <c r="T220" t="s">
        <v>12777</v>
      </c>
    </row>
    <row r="221" spans="1:20" x14ac:dyDescent="0.25">
      <c r="A221" t="s">
        <v>46</v>
      </c>
      <c r="B221" t="s">
        <v>56</v>
      </c>
      <c r="C221">
        <v>66.333333333333329</v>
      </c>
      <c r="D221">
        <v>3</v>
      </c>
      <c r="E221" t="s">
        <v>12779</v>
      </c>
      <c r="F221">
        <v>122.35</v>
      </c>
      <c r="G221">
        <v>7</v>
      </c>
      <c r="H221" t="s">
        <v>684</v>
      </c>
      <c r="I221" t="s">
        <v>2801</v>
      </c>
      <c r="J221" t="s">
        <v>12780</v>
      </c>
      <c r="K221" t="s">
        <v>1267</v>
      </c>
      <c r="L221" t="s">
        <v>2803</v>
      </c>
      <c r="M221" t="s">
        <v>12777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12781</v>
      </c>
      <c r="T221" t="s">
        <v>12782</v>
      </c>
    </row>
    <row r="222" spans="1:20" x14ac:dyDescent="0.25">
      <c r="A222" t="s">
        <v>46</v>
      </c>
      <c r="B222" t="s">
        <v>56</v>
      </c>
      <c r="C222">
        <v>66.333333333333329</v>
      </c>
      <c r="D222">
        <v>3</v>
      </c>
      <c r="E222" t="s">
        <v>12783</v>
      </c>
      <c r="F222">
        <v>112</v>
      </c>
      <c r="G222">
        <v>0</v>
      </c>
      <c r="H222" t="s">
        <v>684</v>
      </c>
      <c r="I222" t="s">
        <v>12784</v>
      </c>
      <c r="J222" t="s">
        <v>12785</v>
      </c>
      <c r="K222" t="s">
        <v>12786</v>
      </c>
      <c r="L222" t="s">
        <v>12787</v>
      </c>
      <c r="M222" t="s">
        <v>12788</v>
      </c>
      <c r="N222" t="s">
        <v>23</v>
      </c>
      <c r="O222" t="s">
        <v>48</v>
      </c>
      <c r="P222" t="s">
        <v>49</v>
      </c>
      <c r="Q222" t="s">
        <v>50</v>
      </c>
      <c r="R222" t="s">
        <v>24</v>
      </c>
      <c r="S222" t="s">
        <v>12789</v>
      </c>
      <c r="T222" t="s">
        <v>12788</v>
      </c>
    </row>
    <row r="223" spans="1:20" x14ac:dyDescent="0.25">
      <c r="A223" t="s">
        <v>38</v>
      </c>
      <c r="B223" t="s">
        <v>39</v>
      </c>
      <c r="C223">
        <v>65</v>
      </c>
      <c r="D223">
        <v>2</v>
      </c>
      <c r="E223" t="s">
        <v>12790</v>
      </c>
      <c r="F223">
        <v>179</v>
      </c>
      <c r="G223">
        <v>20</v>
      </c>
      <c r="H223" t="s">
        <v>47</v>
      </c>
      <c r="I223" t="s">
        <v>4389</v>
      </c>
      <c r="J223" t="s">
        <v>4390</v>
      </c>
      <c r="K223" t="s">
        <v>1180</v>
      </c>
      <c r="L223" t="s">
        <v>4391</v>
      </c>
      <c r="M223" t="s">
        <v>12791</v>
      </c>
      <c r="N223" t="s">
        <v>1225</v>
      </c>
      <c r="O223" t="s">
        <v>1222</v>
      </c>
      <c r="P223" t="s">
        <v>1190</v>
      </c>
      <c r="Q223" t="s">
        <v>1191</v>
      </c>
      <c r="R223" t="s">
        <v>24</v>
      </c>
      <c r="S223" t="s">
        <v>23</v>
      </c>
      <c r="T223" t="s">
        <v>12792</v>
      </c>
    </row>
    <row r="224" spans="1:20" x14ac:dyDescent="0.25">
      <c r="A224" t="s">
        <v>150</v>
      </c>
      <c r="B224" t="s">
        <v>151</v>
      </c>
      <c r="C224">
        <v>65</v>
      </c>
      <c r="D224">
        <v>2</v>
      </c>
      <c r="E224" t="s">
        <v>12790</v>
      </c>
      <c r="F224">
        <v>179</v>
      </c>
      <c r="G224">
        <v>20</v>
      </c>
      <c r="H224" t="s">
        <v>47</v>
      </c>
      <c r="I224" t="s">
        <v>4389</v>
      </c>
      <c r="J224" t="s">
        <v>4390</v>
      </c>
      <c r="K224" t="s">
        <v>1180</v>
      </c>
      <c r="L224" t="s">
        <v>4391</v>
      </c>
      <c r="M224" t="s">
        <v>12791</v>
      </c>
      <c r="N224" t="s">
        <v>1225</v>
      </c>
      <c r="O224" t="s">
        <v>1222</v>
      </c>
      <c r="P224" t="s">
        <v>1190</v>
      </c>
      <c r="Q224" t="s">
        <v>1191</v>
      </c>
      <c r="R224" t="s">
        <v>24</v>
      </c>
      <c r="S224" t="s">
        <v>23</v>
      </c>
      <c r="T224" t="s">
        <v>12792</v>
      </c>
    </row>
    <row r="225" spans="1:20" x14ac:dyDescent="0.25">
      <c r="A225" t="s">
        <v>46</v>
      </c>
      <c r="B225" t="s">
        <v>56</v>
      </c>
      <c r="C225">
        <v>66.333333333333329</v>
      </c>
      <c r="D225">
        <v>12</v>
      </c>
      <c r="E225" t="s">
        <v>12793</v>
      </c>
      <c r="F225">
        <v>880</v>
      </c>
      <c r="G225">
        <v>0</v>
      </c>
      <c r="H225" t="s">
        <v>1162</v>
      </c>
      <c r="I225" t="s">
        <v>1742</v>
      </c>
      <c r="J225" t="s">
        <v>306</v>
      </c>
      <c r="K225" t="s">
        <v>23</v>
      </c>
      <c r="L225" t="s">
        <v>24</v>
      </c>
      <c r="M225" t="s">
        <v>12794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12795</v>
      </c>
      <c r="T225" t="s">
        <v>12794</v>
      </c>
    </row>
    <row r="226" spans="1:20" x14ac:dyDescent="0.25">
      <c r="A226" t="s">
        <v>186</v>
      </c>
      <c r="B226" t="s">
        <v>187</v>
      </c>
      <c r="C226">
        <v>65</v>
      </c>
      <c r="D226">
        <v>1</v>
      </c>
      <c r="E226" t="s">
        <v>12796</v>
      </c>
      <c r="F226">
        <v>130</v>
      </c>
      <c r="G226">
        <v>30</v>
      </c>
      <c r="H226" t="s">
        <v>47</v>
      </c>
      <c r="I226" t="s">
        <v>12797</v>
      </c>
      <c r="J226" t="s">
        <v>12798</v>
      </c>
      <c r="K226" t="s">
        <v>3115</v>
      </c>
      <c r="L226" t="s">
        <v>12799</v>
      </c>
      <c r="M226" t="s">
        <v>12800</v>
      </c>
      <c r="N226" t="s">
        <v>1225</v>
      </c>
      <c r="O226" t="s">
        <v>1189</v>
      </c>
      <c r="P226" t="s">
        <v>1190</v>
      </c>
      <c r="Q226" t="s">
        <v>1191</v>
      </c>
      <c r="R226" t="s">
        <v>24</v>
      </c>
      <c r="S226" t="s">
        <v>23</v>
      </c>
      <c r="T226" t="s">
        <v>12800</v>
      </c>
    </row>
    <row r="227" spans="1:20" x14ac:dyDescent="0.25">
      <c r="A227" t="s">
        <v>46</v>
      </c>
      <c r="B227" t="s">
        <v>56</v>
      </c>
      <c r="C227">
        <v>100</v>
      </c>
      <c r="D227">
        <v>1</v>
      </c>
      <c r="E227" t="s">
        <v>12796</v>
      </c>
      <c r="F227">
        <v>130</v>
      </c>
      <c r="G227">
        <v>30</v>
      </c>
      <c r="H227" t="s">
        <v>47</v>
      </c>
      <c r="I227" t="s">
        <v>12797</v>
      </c>
      <c r="J227" t="s">
        <v>12798</v>
      </c>
      <c r="K227" t="s">
        <v>3115</v>
      </c>
      <c r="L227" t="s">
        <v>12799</v>
      </c>
      <c r="M227" t="s">
        <v>12800</v>
      </c>
      <c r="N227" t="s">
        <v>1225</v>
      </c>
      <c r="O227" t="s">
        <v>1189</v>
      </c>
      <c r="P227" t="s">
        <v>1190</v>
      </c>
      <c r="Q227" t="s">
        <v>1191</v>
      </c>
      <c r="R227" t="s">
        <v>24</v>
      </c>
      <c r="S227" t="s">
        <v>23</v>
      </c>
      <c r="T227" t="s">
        <v>12800</v>
      </c>
    </row>
    <row r="228" spans="1:20" x14ac:dyDescent="0.25">
      <c r="A228" t="s">
        <v>46</v>
      </c>
      <c r="B228" t="s">
        <v>56</v>
      </c>
      <c r="C228">
        <v>66.333333333333329</v>
      </c>
      <c r="D228">
        <v>3</v>
      </c>
      <c r="E228" t="s">
        <v>12801</v>
      </c>
      <c r="F228">
        <v>149.31</v>
      </c>
      <c r="G228">
        <v>7</v>
      </c>
      <c r="H228" t="s">
        <v>684</v>
      </c>
      <c r="I228" t="s">
        <v>12802</v>
      </c>
      <c r="J228" t="s">
        <v>12803</v>
      </c>
      <c r="K228" t="s">
        <v>6257</v>
      </c>
      <c r="L228" t="s">
        <v>12804</v>
      </c>
      <c r="M228" t="s">
        <v>12805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12806</v>
      </c>
      <c r="T228" t="s">
        <v>12805</v>
      </c>
    </row>
    <row r="229" spans="1:20" x14ac:dyDescent="0.25">
      <c r="A229" t="s">
        <v>186</v>
      </c>
      <c r="B229" t="s">
        <v>187</v>
      </c>
      <c r="C229">
        <v>65</v>
      </c>
      <c r="D229">
        <v>5</v>
      </c>
      <c r="E229" t="s">
        <v>12807</v>
      </c>
      <c r="F229">
        <v>195</v>
      </c>
      <c r="G229">
        <v>0</v>
      </c>
      <c r="H229" t="s">
        <v>1162</v>
      </c>
      <c r="I229" t="s">
        <v>12808</v>
      </c>
      <c r="J229" t="s">
        <v>311</v>
      </c>
      <c r="K229" t="s">
        <v>23</v>
      </c>
      <c r="L229" t="s">
        <v>24</v>
      </c>
      <c r="M229" t="s">
        <v>12809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12810</v>
      </c>
      <c r="T229" t="s">
        <v>12809</v>
      </c>
    </row>
    <row r="230" spans="1:20" x14ac:dyDescent="0.25">
      <c r="A230" t="s">
        <v>115</v>
      </c>
      <c r="B230" t="s">
        <v>340</v>
      </c>
      <c r="C230">
        <v>23.41</v>
      </c>
      <c r="D230">
        <v>1</v>
      </c>
      <c r="E230" t="s">
        <v>12811</v>
      </c>
      <c r="F230">
        <v>23.41</v>
      </c>
      <c r="G230">
        <v>0</v>
      </c>
      <c r="H230" t="s">
        <v>1238</v>
      </c>
      <c r="I230" t="s">
        <v>12812</v>
      </c>
      <c r="J230" t="s">
        <v>12813</v>
      </c>
      <c r="K230" t="s">
        <v>7353</v>
      </c>
      <c r="L230" t="s">
        <v>12814</v>
      </c>
      <c r="M230" t="s">
        <v>12815</v>
      </c>
      <c r="N230" t="s">
        <v>23</v>
      </c>
      <c r="O230" t="s">
        <v>48</v>
      </c>
      <c r="P230" t="s">
        <v>49</v>
      </c>
      <c r="Q230" t="s">
        <v>50</v>
      </c>
      <c r="R230" t="s">
        <v>24</v>
      </c>
      <c r="S230" t="s">
        <v>12816</v>
      </c>
      <c r="T230" t="s">
        <v>12815</v>
      </c>
    </row>
    <row r="231" spans="1:20" x14ac:dyDescent="0.25">
      <c r="A231" t="s">
        <v>186</v>
      </c>
      <c r="B231" t="s">
        <v>187</v>
      </c>
      <c r="C231">
        <v>50</v>
      </c>
      <c r="D231">
        <v>6</v>
      </c>
      <c r="E231" t="s">
        <v>12817</v>
      </c>
      <c r="F231">
        <v>178.38</v>
      </c>
      <c r="G231">
        <v>7</v>
      </c>
      <c r="H231" t="s">
        <v>47</v>
      </c>
      <c r="I231" t="s">
        <v>12818</v>
      </c>
      <c r="J231" t="s">
        <v>12819</v>
      </c>
      <c r="K231" t="s">
        <v>1213</v>
      </c>
      <c r="L231" t="s">
        <v>12820</v>
      </c>
      <c r="M231" t="s">
        <v>12821</v>
      </c>
      <c r="N231" t="s">
        <v>23</v>
      </c>
      <c r="O231" t="s">
        <v>48</v>
      </c>
      <c r="P231" t="s">
        <v>49</v>
      </c>
      <c r="Q231" t="s">
        <v>50</v>
      </c>
      <c r="R231" t="s">
        <v>24</v>
      </c>
      <c r="S231" t="s">
        <v>12822</v>
      </c>
      <c r="T231" t="s">
        <v>12823</v>
      </c>
    </row>
    <row r="232" spans="1:20" x14ac:dyDescent="0.25">
      <c r="A232" t="s">
        <v>46</v>
      </c>
      <c r="B232" t="s">
        <v>56</v>
      </c>
      <c r="C232">
        <v>85</v>
      </c>
      <c r="D232">
        <v>20</v>
      </c>
      <c r="E232" t="s">
        <v>12824</v>
      </c>
      <c r="F232">
        <v>1694</v>
      </c>
      <c r="G232">
        <v>104</v>
      </c>
      <c r="H232" t="s">
        <v>47</v>
      </c>
      <c r="I232" t="s">
        <v>12825</v>
      </c>
      <c r="J232" t="s">
        <v>12826</v>
      </c>
      <c r="K232" t="s">
        <v>1350</v>
      </c>
      <c r="L232" t="s">
        <v>1249</v>
      </c>
      <c r="M232" t="s">
        <v>12827</v>
      </c>
      <c r="N232" t="s">
        <v>23</v>
      </c>
      <c r="O232" t="s">
        <v>63</v>
      </c>
      <c r="P232" t="s">
        <v>54</v>
      </c>
      <c r="Q232" t="s">
        <v>55</v>
      </c>
      <c r="R232" t="s">
        <v>24</v>
      </c>
      <c r="S232" t="s">
        <v>12828</v>
      </c>
      <c r="T232" t="s">
        <v>12829</v>
      </c>
    </row>
    <row r="233" spans="1:20" x14ac:dyDescent="0.25">
      <c r="A233" t="s">
        <v>854</v>
      </c>
      <c r="B233" t="s">
        <v>855</v>
      </c>
      <c r="C233">
        <v>100</v>
      </c>
      <c r="D233">
        <v>1</v>
      </c>
      <c r="E233" t="s">
        <v>12830</v>
      </c>
      <c r="F233">
        <v>100</v>
      </c>
      <c r="G233">
        <v>0</v>
      </c>
      <c r="H233" t="s">
        <v>47</v>
      </c>
      <c r="I233" t="s">
        <v>12831</v>
      </c>
      <c r="J233" t="s">
        <v>12832</v>
      </c>
      <c r="K233" t="s">
        <v>1646</v>
      </c>
      <c r="L233" t="s">
        <v>2029</v>
      </c>
      <c r="M233" t="s">
        <v>12833</v>
      </c>
      <c r="N233" t="s">
        <v>23</v>
      </c>
      <c r="O233" t="s">
        <v>63</v>
      </c>
      <c r="P233" t="s">
        <v>54</v>
      </c>
      <c r="Q233" t="s">
        <v>55</v>
      </c>
      <c r="R233" t="s">
        <v>24</v>
      </c>
      <c r="S233" t="s">
        <v>12834</v>
      </c>
      <c r="T233" t="s">
        <v>12829</v>
      </c>
    </row>
    <row r="234" spans="1:20" x14ac:dyDescent="0.25">
      <c r="A234" t="s">
        <v>46</v>
      </c>
      <c r="B234" t="s">
        <v>56</v>
      </c>
      <c r="C234">
        <v>66.333333333333329</v>
      </c>
      <c r="D234">
        <v>3</v>
      </c>
      <c r="E234" t="s">
        <v>12835</v>
      </c>
      <c r="F234">
        <v>308.10000000000002</v>
      </c>
      <c r="G234">
        <v>7</v>
      </c>
      <c r="H234" t="s">
        <v>684</v>
      </c>
      <c r="I234" t="s">
        <v>12836</v>
      </c>
      <c r="J234" t="s">
        <v>12837</v>
      </c>
      <c r="K234" t="s">
        <v>2684</v>
      </c>
      <c r="L234" t="s">
        <v>12838</v>
      </c>
      <c r="M234" t="s">
        <v>12839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12840</v>
      </c>
      <c r="T234" t="s">
        <v>12839</v>
      </c>
    </row>
    <row r="235" spans="1:20" x14ac:dyDescent="0.25">
      <c r="A235" t="s">
        <v>46</v>
      </c>
      <c r="B235" t="s">
        <v>56</v>
      </c>
      <c r="C235">
        <v>66.333333333333329</v>
      </c>
      <c r="D235">
        <v>3</v>
      </c>
      <c r="E235" t="s">
        <v>12835</v>
      </c>
      <c r="F235">
        <v>308.10000000000002</v>
      </c>
      <c r="G235">
        <v>7</v>
      </c>
      <c r="H235" t="s">
        <v>684</v>
      </c>
      <c r="I235" t="s">
        <v>12836</v>
      </c>
      <c r="J235" t="s">
        <v>12837</v>
      </c>
      <c r="K235" t="s">
        <v>2684</v>
      </c>
      <c r="L235" t="s">
        <v>12838</v>
      </c>
      <c r="M235" t="s">
        <v>12839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12840</v>
      </c>
      <c r="T235" t="s">
        <v>12839</v>
      </c>
    </row>
    <row r="236" spans="1:20" x14ac:dyDescent="0.25">
      <c r="A236" t="s">
        <v>139</v>
      </c>
      <c r="B236" t="s">
        <v>112</v>
      </c>
      <c r="C236">
        <v>66</v>
      </c>
      <c r="D236">
        <v>1</v>
      </c>
      <c r="E236" t="s">
        <v>12835</v>
      </c>
      <c r="F236">
        <v>308.10000000000002</v>
      </c>
      <c r="G236">
        <v>7</v>
      </c>
      <c r="H236" t="s">
        <v>684</v>
      </c>
      <c r="I236" t="s">
        <v>12836</v>
      </c>
      <c r="J236" t="s">
        <v>12837</v>
      </c>
      <c r="K236" t="s">
        <v>2684</v>
      </c>
      <c r="L236" t="s">
        <v>12838</v>
      </c>
      <c r="M236" t="s">
        <v>12839</v>
      </c>
      <c r="N236" t="s">
        <v>23</v>
      </c>
      <c r="O236" t="s">
        <v>48</v>
      </c>
      <c r="P236" t="s">
        <v>49</v>
      </c>
      <c r="Q236" t="s">
        <v>50</v>
      </c>
      <c r="R236" t="s">
        <v>24</v>
      </c>
      <c r="S236" t="s">
        <v>12840</v>
      </c>
      <c r="T236" t="s">
        <v>12839</v>
      </c>
    </row>
    <row r="237" spans="1:20" x14ac:dyDescent="0.25">
      <c r="A237" t="s">
        <v>110</v>
      </c>
      <c r="B237" t="s">
        <v>1205</v>
      </c>
      <c r="C237">
        <v>66</v>
      </c>
      <c r="D237">
        <v>1</v>
      </c>
      <c r="E237" t="s">
        <v>12835</v>
      </c>
      <c r="F237">
        <v>308.10000000000002</v>
      </c>
      <c r="G237">
        <v>7</v>
      </c>
      <c r="H237" t="s">
        <v>684</v>
      </c>
      <c r="I237" t="s">
        <v>12836</v>
      </c>
      <c r="J237" t="s">
        <v>12837</v>
      </c>
      <c r="K237" t="s">
        <v>2684</v>
      </c>
      <c r="L237" t="s">
        <v>12838</v>
      </c>
      <c r="M237" t="s">
        <v>12839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12840</v>
      </c>
      <c r="T237" t="s">
        <v>12839</v>
      </c>
    </row>
    <row r="238" spans="1:20" x14ac:dyDescent="0.25">
      <c r="A238" t="s">
        <v>46</v>
      </c>
      <c r="B238" t="s">
        <v>56</v>
      </c>
      <c r="C238">
        <v>67</v>
      </c>
      <c r="D238">
        <v>1</v>
      </c>
      <c r="E238" t="s">
        <v>12835</v>
      </c>
      <c r="F238">
        <v>308.10000000000002</v>
      </c>
      <c r="G238">
        <v>7</v>
      </c>
      <c r="H238" t="s">
        <v>684</v>
      </c>
      <c r="I238" t="s">
        <v>12836</v>
      </c>
      <c r="J238" t="s">
        <v>12837</v>
      </c>
      <c r="K238" t="s">
        <v>2684</v>
      </c>
      <c r="L238" t="s">
        <v>12838</v>
      </c>
      <c r="M238" t="s">
        <v>12839</v>
      </c>
      <c r="N238" t="s">
        <v>23</v>
      </c>
      <c r="O238" t="s">
        <v>48</v>
      </c>
      <c r="P238" t="s">
        <v>49</v>
      </c>
      <c r="Q238" t="s">
        <v>50</v>
      </c>
      <c r="R238" t="s">
        <v>24</v>
      </c>
      <c r="S238" t="s">
        <v>12840</v>
      </c>
      <c r="T238" t="s">
        <v>12839</v>
      </c>
    </row>
    <row r="239" spans="1:20" x14ac:dyDescent="0.25">
      <c r="A239" t="s">
        <v>5153</v>
      </c>
      <c r="B239" t="s">
        <v>5154</v>
      </c>
      <c r="C239">
        <v>0</v>
      </c>
      <c r="D239">
        <v>1</v>
      </c>
      <c r="E239" t="s">
        <v>12841</v>
      </c>
      <c r="F239">
        <v>279</v>
      </c>
      <c r="G239">
        <v>0</v>
      </c>
      <c r="H239" t="s">
        <v>1162</v>
      </c>
      <c r="I239" t="s">
        <v>12842</v>
      </c>
      <c r="J239" t="s">
        <v>309</v>
      </c>
      <c r="K239" t="s">
        <v>23</v>
      </c>
      <c r="L239" t="s">
        <v>24</v>
      </c>
      <c r="M239" t="s">
        <v>12843</v>
      </c>
      <c r="N239" t="s">
        <v>23</v>
      </c>
      <c r="O239" t="s">
        <v>32</v>
      </c>
      <c r="P239" t="s">
        <v>26</v>
      </c>
      <c r="Q239" t="s">
        <v>33</v>
      </c>
      <c r="R239" t="s">
        <v>24</v>
      </c>
      <c r="S239" t="s">
        <v>23</v>
      </c>
      <c r="T239" t="s">
        <v>12844</v>
      </c>
    </row>
    <row r="240" spans="1:20" x14ac:dyDescent="0.25">
      <c r="A240" t="s">
        <v>3691</v>
      </c>
      <c r="B240" t="s">
        <v>3692</v>
      </c>
      <c r="C240">
        <v>120</v>
      </c>
      <c r="D240">
        <v>1</v>
      </c>
      <c r="E240" t="s">
        <v>12841</v>
      </c>
      <c r="F240">
        <v>279</v>
      </c>
      <c r="G240">
        <v>0</v>
      </c>
      <c r="H240" t="s">
        <v>1162</v>
      </c>
      <c r="I240" t="s">
        <v>12842</v>
      </c>
      <c r="J240" t="s">
        <v>309</v>
      </c>
      <c r="K240" t="s">
        <v>23</v>
      </c>
      <c r="L240" t="s">
        <v>24</v>
      </c>
      <c r="M240" t="s">
        <v>12843</v>
      </c>
      <c r="N240" t="s">
        <v>23</v>
      </c>
      <c r="O240" t="s">
        <v>32</v>
      </c>
      <c r="P240" t="s">
        <v>26</v>
      </c>
      <c r="Q240" t="s">
        <v>33</v>
      </c>
      <c r="R240" t="s">
        <v>24</v>
      </c>
      <c r="S240" t="s">
        <v>23</v>
      </c>
      <c r="T240" t="s">
        <v>12844</v>
      </c>
    </row>
    <row r="241" spans="1:20" x14ac:dyDescent="0.25">
      <c r="A241" t="s">
        <v>280</v>
      </c>
      <c r="B241" t="s">
        <v>286</v>
      </c>
      <c r="C241">
        <v>99</v>
      </c>
      <c r="D241">
        <v>1</v>
      </c>
      <c r="E241" t="s">
        <v>12841</v>
      </c>
      <c r="F241">
        <v>279</v>
      </c>
      <c r="G241">
        <v>0</v>
      </c>
      <c r="H241" t="s">
        <v>1162</v>
      </c>
      <c r="I241" t="s">
        <v>12842</v>
      </c>
      <c r="J241" t="s">
        <v>309</v>
      </c>
      <c r="K241" t="s">
        <v>23</v>
      </c>
      <c r="L241" t="s">
        <v>24</v>
      </c>
      <c r="M241" t="s">
        <v>12843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23</v>
      </c>
      <c r="T241" t="s">
        <v>12844</v>
      </c>
    </row>
    <row r="242" spans="1:20" x14ac:dyDescent="0.25">
      <c r="A242" t="s">
        <v>279</v>
      </c>
      <c r="B242" t="s">
        <v>285</v>
      </c>
      <c r="C242">
        <v>100</v>
      </c>
      <c r="D242">
        <v>1</v>
      </c>
      <c r="E242" t="s">
        <v>12841</v>
      </c>
      <c r="F242">
        <v>279</v>
      </c>
      <c r="G242">
        <v>0</v>
      </c>
      <c r="H242" t="s">
        <v>1162</v>
      </c>
      <c r="I242" t="s">
        <v>12842</v>
      </c>
      <c r="J242" t="s">
        <v>309</v>
      </c>
      <c r="K242" t="s">
        <v>23</v>
      </c>
      <c r="L242" t="s">
        <v>24</v>
      </c>
      <c r="M242" t="s">
        <v>12843</v>
      </c>
      <c r="N242" t="s">
        <v>23</v>
      </c>
      <c r="O242" t="s">
        <v>32</v>
      </c>
      <c r="P242" t="s">
        <v>26</v>
      </c>
      <c r="Q242" t="s">
        <v>33</v>
      </c>
      <c r="R242" t="s">
        <v>24</v>
      </c>
      <c r="S242" t="s">
        <v>23</v>
      </c>
      <c r="T242" t="s">
        <v>12844</v>
      </c>
    </row>
    <row r="243" spans="1:20" x14ac:dyDescent="0.25">
      <c r="A243" t="s">
        <v>139</v>
      </c>
      <c r="B243" t="s">
        <v>112</v>
      </c>
      <c r="C243">
        <v>66</v>
      </c>
      <c r="D243">
        <v>1</v>
      </c>
      <c r="E243" t="s">
        <v>12845</v>
      </c>
      <c r="F243">
        <v>154.5</v>
      </c>
      <c r="G243">
        <v>7</v>
      </c>
      <c r="H243" t="s">
        <v>684</v>
      </c>
      <c r="I243" t="s">
        <v>10184</v>
      </c>
      <c r="J243" t="s">
        <v>10185</v>
      </c>
      <c r="K243" t="s">
        <v>1835</v>
      </c>
      <c r="L243" t="s">
        <v>10186</v>
      </c>
      <c r="M243" t="s">
        <v>12846</v>
      </c>
      <c r="N243" t="s">
        <v>23</v>
      </c>
      <c r="O243" t="s">
        <v>48</v>
      </c>
      <c r="P243" t="s">
        <v>49</v>
      </c>
      <c r="Q243" t="s">
        <v>50</v>
      </c>
      <c r="R243" t="s">
        <v>24</v>
      </c>
      <c r="S243" t="s">
        <v>12847</v>
      </c>
      <c r="T243" t="s">
        <v>12846</v>
      </c>
    </row>
    <row r="244" spans="1:20" x14ac:dyDescent="0.25">
      <c r="A244" t="s">
        <v>110</v>
      </c>
      <c r="B244" t="s">
        <v>1205</v>
      </c>
      <c r="C244">
        <v>66</v>
      </c>
      <c r="D244">
        <v>1</v>
      </c>
      <c r="E244" t="s">
        <v>12845</v>
      </c>
      <c r="F244">
        <v>154.5</v>
      </c>
      <c r="G244">
        <v>7</v>
      </c>
      <c r="H244" t="s">
        <v>684</v>
      </c>
      <c r="I244" t="s">
        <v>10184</v>
      </c>
      <c r="J244" t="s">
        <v>10185</v>
      </c>
      <c r="K244" t="s">
        <v>1835</v>
      </c>
      <c r="L244" t="s">
        <v>10186</v>
      </c>
      <c r="M244" t="s">
        <v>12846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12847</v>
      </c>
      <c r="T244" t="s">
        <v>12846</v>
      </c>
    </row>
    <row r="245" spans="1:20" x14ac:dyDescent="0.25">
      <c r="A245" t="s">
        <v>46</v>
      </c>
      <c r="B245" t="s">
        <v>56</v>
      </c>
      <c r="C245">
        <v>67</v>
      </c>
      <c r="D245">
        <v>1</v>
      </c>
      <c r="E245" t="s">
        <v>12845</v>
      </c>
      <c r="F245">
        <v>154.5</v>
      </c>
      <c r="G245">
        <v>7</v>
      </c>
      <c r="H245" t="s">
        <v>684</v>
      </c>
      <c r="I245" t="s">
        <v>10184</v>
      </c>
      <c r="J245" t="s">
        <v>10185</v>
      </c>
      <c r="K245" t="s">
        <v>1835</v>
      </c>
      <c r="L245" t="s">
        <v>10186</v>
      </c>
      <c r="M245" t="s">
        <v>12846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12847</v>
      </c>
      <c r="T245" t="s">
        <v>12846</v>
      </c>
    </row>
    <row r="246" spans="1:20" x14ac:dyDescent="0.25">
      <c r="A246" t="s">
        <v>139</v>
      </c>
      <c r="B246" t="s">
        <v>112</v>
      </c>
      <c r="C246">
        <v>66</v>
      </c>
      <c r="D246">
        <v>1</v>
      </c>
      <c r="E246" t="s">
        <v>12848</v>
      </c>
      <c r="F246">
        <v>115.35</v>
      </c>
      <c r="G246">
        <v>0</v>
      </c>
      <c r="H246" t="s">
        <v>684</v>
      </c>
      <c r="I246" t="s">
        <v>12849</v>
      </c>
      <c r="J246" t="s">
        <v>12850</v>
      </c>
      <c r="K246" t="s">
        <v>2973</v>
      </c>
      <c r="L246" t="s">
        <v>12851</v>
      </c>
      <c r="M246" t="s">
        <v>12852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12853</v>
      </c>
      <c r="T246" t="s">
        <v>12852</v>
      </c>
    </row>
    <row r="247" spans="1:20" x14ac:dyDescent="0.25">
      <c r="A247" t="s">
        <v>110</v>
      </c>
      <c r="B247" t="s">
        <v>1205</v>
      </c>
      <c r="C247">
        <v>66</v>
      </c>
      <c r="D247">
        <v>1</v>
      </c>
      <c r="E247" t="s">
        <v>12848</v>
      </c>
      <c r="F247">
        <v>115.35</v>
      </c>
      <c r="G247">
        <v>0</v>
      </c>
      <c r="H247" t="s">
        <v>684</v>
      </c>
      <c r="I247" t="s">
        <v>12849</v>
      </c>
      <c r="J247" t="s">
        <v>12850</v>
      </c>
      <c r="K247" t="s">
        <v>2973</v>
      </c>
      <c r="L247" t="s">
        <v>12851</v>
      </c>
      <c r="M247" t="s">
        <v>12852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12853</v>
      </c>
      <c r="T247" t="s">
        <v>12852</v>
      </c>
    </row>
    <row r="248" spans="1:20" x14ac:dyDescent="0.25">
      <c r="A248" t="s">
        <v>46</v>
      </c>
      <c r="B248" t="s">
        <v>56</v>
      </c>
      <c r="C248">
        <v>67</v>
      </c>
      <c r="D248">
        <v>1</v>
      </c>
      <c r="E248" t="s">
        <v>12848</v>
      </c>
      <c r="F248">
        <v>115.35</v>
      </c>
      <c r="G248">
        <v>0</v>
      </c>
      <c r="H248" t="s">
        <v>684</v>
      </c>
      <c r="I248" t="s">
        <v>12849</v>
      </c>
      <c r="J248" t="s">
        <v>12850</v>
      </c>
      <c r="K248" t="s">
        <v>2973</v>
      </c>
      <c r="L248" t="s">
        <v>12851</v>
      </c>
      <c r="M248" t="s">
        <v>12852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12853</v>
      </c>
      <c r="T248" t="s">
        <v>12852</v>
      </c>
    </row>
    <row r="249" spans="1:20" x14ac:dyDescent="0.25">
      <c r="A249" t="s">
        <v>139</v>
      </c>
      <c r="B249" t="s">
        <v>112</v>
      </c>
      <c r="C249">
        <v>66</v>
      </c>
      <c r="D249">
        <v>1</v>
      </c>
      <c r="E249" t="s">
        <v>12854</v>
      </c>
      <c r="F249">
        <v>122.35</v>
      </c>
      <c r="G249">
        <v>7</v>
      </c>
      <c r="H249" t="s">
        <v>684</v>
      </c>
      <c r="I249" t="s">
        <v>12855</v>
      </c>
      <c r="J249" t="s">
        <v>12856</v>
      </c>
      <c r="K249" t="s">
        <v>10191</v>
      </c>
      <c r="L249" t="s">
        <v>12857</v>
      </c>
      <c r="M249" t="s">
        <v>12858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12859</v>
      </c>
      <c r="T249" t="s">
        <v>12858</v>
      </c>
    </row>
    <row r="250" spans="1:20" x14ac:dyDescent="0.25">
      <c r="A250" t="s">
        <v>110</v>
      </c>
      <c r="B250" t="s">
        <v>1205</v>
      </c>
      <c r="C250">
        <v>66</v>
      </c>
      <c r="D250">
        <v>1</v>
      </c>
      <c r="E250" t="s">
        <v>12854</v>
      </c>
      <c r="F250">
        <v>122.35</v>
      </c>
      <c r="G250">
        <v>7</v>
      </c>
      <c r="H250" t="s">
        <v>684</v>
      </c>
      <c r="I250" t="s">
        <v>12855</v>
      </c>
      <c r="J250" t="s">
        <v>12856</v>
      </c>
      <c r="K250" t="s">
        <v>10191</v>
      </c>
      <c r="L250" t="s">
        <v>12857</v>
      </c>
      <c r="M250" t="s">
        <v>12858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12859</v>
      </c>
      <c r="T250" t="s">
        <v>12858</v>
      </c>
    </row>
    <row r="251" spans="1:20" x14ac:dyDescent="0.25">
      <c r="A251" t="s">
        <v>46</v>
      </c>
      <c r="B251" t="s">
        <v>56</v>
      </c>
      <c r="C251">
        <v>67</v>
      </c>
      <c r="D251">
        <v>1</v>
      </c>
      <c r="E251" t="s">
        <v>12854</v>
      </c>
      <c r="F251">
        <v>122.35</v>
      </c>
      <c r="G251">
        <v>7</v>
      </c>
      <c r="H251" t="s">
        <v>684</v>
      </c>
      <c r="I251" t="s">
        <v>12855</v>
      </c>
      <c r="J251" t="s">
        <v>12856</v>
      </c>
      <c r="K251" t="s">
        <v>10191</v>
      </c>
      <c r="L251" t="s">
        <v>12857</v>
      </c>
      <c r="M251" t="s">
        <v>12858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12859</v>
      </c>
      <c r="T251" t="s">
        <v>12858</v>
      </c>
    </row>
    <row r="252" spans="1:20" x14ac:dyDescent="0.25">
      <c r="A252" t="s">
        <v>139</v>
      </c>
      <c r="B252" t="s">
        <v>112</v>
      </c>
      <c r="C252">
        <v>66</v>
      </c>
      <c r="D252">
        <v>1</v>
      </c>
      <c r="E252" t="s">
        <v>12860</v>
      </c>
      <c r="F252">
        <v>122.1</v>
      </c>
      <c r="G252">
        <v>7</v>
      </c>
      <c r="H252" t="s">
        <v>684</v>
      </c>
      <c r="I252" t="s">
        <v>2801</v>
      </c>
      <c r="J252" t="s">
        <v>2802</v>
      </c>
      <c r="K252" t="s">
        <v>1267</v>
      </c>
      <c r="L252" t="s">
        <v>2803</v>
      </c>
      <c r="M252" t="s">
        <v>12861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12862</v>
      </c>
      <c r="T252" t="s">
        <v>12863</v>
      </c>
    </row>
    <row r="253" spans="1:20" x14ac:dyDescent="0.25">
      <c r="A253" t="s">
        <v>110</v>
      </c>
      <c r="B253" t="s">
        <v>1205</v>
      </c>
      <c r="C253">
        <v>66</v>
      </c>
      <c r="D253">
        <v>1</v>
      </c>
      <c r="E253" t="s">
        <v>12860</v>
      </c>
      <c r="F253">
        <v>122.1</v>
      </c>
      <c r="G253">
        <v>7</v>
      </c>
      <c r="H253" t="s">
        <v>684</v>
      </c>
      <c r="I253" t="s">
        <v>2801</v>
      </c>
      <c r="J253" t="s">
        <v>2802</v>
      </c>
      <c r="K253" t="s">
        <v>1267</v>
      </c>
      <c r="L253" t="s">
        <v>2803</v>
      </c>
      <c r="M253" t="s">
        <v>12861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12862</v>
      </c>
      <c r="T253" t="s">
        <v>12863</v>
      </c>
    </row>
    <row r="254" spans="1:20" x14ac:dyDescent="0.25">
      <c r="A254" t="s">
        <v>46</v>
      </c>
      <c r="B254" t="s">
        <v>56</v>
      </c>
      <c r="C254">
        <v>67</v>
      </c>
      <c r="D254">
        <v>1</v>
      </c>
      <c r="E254" t="s">
        <v>12860</v>
      </c>
      <c r="F254">
        <v>122.1</v>
      </c>
      <c r="G254">
        <v>7</v>
      </c>
      <c r="H254" t="s">
        <v>684</v>
      </c>
      <c r="I254" t="s">
        <v>2801</v>
      </c>
      <c r="J254" t="s">
        <v>2802</v>
      </c>
      <c r="K254" t="s">
        <v>1267</v>
      </c>
      <c r="L254" t="s">
        <v>2803</v>
      </c>
      <c r="M254" t="s">
        <v>12861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12862</v>
      </c>
      <c r="T254" t="s">
        <v>12863</v>
      </c>
    </row>
    <row r="255" spans="1:20" x14ac:dyDescent="0.25">
      <c r="A255" t="s">
        <v>46</v>
      </c>
      <c r="B255" t="s">
        <v>56</v>
      </c>
      <c r="C255">
        <v>66.333333333333329</v>
      </c>
      <c r="D255">
        <v>3</v>
      </c>
      <c r="E255" t="s">
        <v>12864</v>
      </c>
      <c r="F255">
        <v>237.69</v>
      </c>
      <c r="G255">
        <v>7</v>
      </c>
      <c r="H255" t="s">
        <v>684</v>
      </c>
      <c r="I255" t="s">
        <v>12865</v>
      </c>
      <c r="J255" t="s">
        <v>12866</v>
      </c>
      <c r="K255" t="s">
        <v>12867</v>
      </c>
      <c r="L255" t="s">
        <v>12868</v>
      </c>
      <c r="M255" t="s">
        <v>12869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12870</v>
      </c>
      <c r="T255" t="s">
        <v>12869</v>
      </c>
    </row>
    <row r="256" spans="1:20" x14ac:dyDescent="0.25">
      <c r="A256" t="s">
        <v>46</v>
      </c>
      <c r="B256" t="s">
        <v>56</v>
      </c>
      <c r="C256">
        <v>66.333333333333329</v>
      </c>
      <c r="D256">
        <v>3</v>
      </c>
      <c r="E256" t="s">
        <v>12864</v>
      </c>
      <c r="F256">
        <v>237.69</v>
      </c>
      <c r="G256">
        <v>7</v>
      </c>
      <c r="H256" t="s">
        <v>684</v>
      </c>
      <c r="I256" t="s">
        <v>12865</v>
      </c>
      <c r="J256" t="s">
        <v>12866</v>
      </c>
      <c r="K256" t="s">
        <v>12867</v>
      </c>
      <c r="L256" t="s">
        <v>12868</v>
      </c>
      <c r="M256" t="s">
        <v>12869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12870</v>
      </c>
      <c r="T256" t="s">
        <v>12869</v>
      </c>
    </row>
    <row r="257" spans="1:20" x14ac:dyDescent="0.25">
      <c r="A257" t="s">
        <v>139</v>
      </c>
      <c r="B257" t="s">
        <v>112</v>
      </c>
      <c r="C257">
        <v>66</v>
      </c>
      <c r="D257">
        <v>1</v>
      </c>
      <c r="E257" t="s">
        <v>12871</v>
      </c>
      <c r="F257">
        <v>122.35</v>
      </c>
      <c r="G257">
        <v>7</v>
      </c>
      <c r="H257" t="s">
        <v>684</v>
      </c>
      <c r="I257" t="s">
        <v>12872</v>
      </c>
      <c r="J257" t="s">
        <v>12873</v>
      </c>
      <c r="K257" t="s">
        <v>9642</v>
      </c>
      <c r="L257" t="s">
        <v>9643</v>
      </c>
      <c r="M257" t="s">
        <v>12874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12875</v>
      </c>
      <c r="T257" t="s">
        <v>12874</v>
      </c>
    </row>
    <row r="258" spans="1:20" x14ac:dyDescent="0.25">
      <c r="A258" t="s">
        <v>110</v>
      </c>
      <c r="B258" t="s">
        <v>1205</v>
      </c>
      <c r="C258">
        <v>66</v>
      </c>
      <c r="D258">
        <v>1</v>
      </c>
      <c r="E258" t="s">
        <v>12871</v>
      </c>
      <c r="F258">
        <v>122.35</v>
      </c>
      <c r="G258">
        <v>7</v>
      </c>
      <c r="H258" t="s">
        <v>684</v>
      </c>
      <c r="I258" t="s">
        <v>12872</v>
      </c>
      <c r="J258" t="s">
        <v>12873</v>
      </c>
      <c r="K258" t="s">
        <v>9642</v>
      </c>
      <c r="L258" t="s">
        <v>9643</v>
      </c>
      <c r="M258" t="s">
        <v>12874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12875</v>
      </c>
      <c r="T258" t="s">
        <v>12874</v>
      </c>
    </row>
    <row r="259" spans="1:20" x14ac:dyDescent="0.25">
      <c r="A259" t="s">
        <v>46</v>
      </c>
      <c r="B259" t="s">
        <v>56</v>
      </c>
      <c r="C259">
        <v>67</v>
      </c>
      <c r="D259">
        <v>1</v>
      </c>
      <c r="E259" t="s">
        <v>12871</v>
      </c>
      <c r="F259">
        <v>122.35</v>
      </c>
      <c r="G259">
        <v>7</v>
      </c>
      <c r="H259" t="s">
        <v>684</v>
      </c>
      <c r="I259" t="s">
        <v>12872</v>
      </c>
      <c r="J259" t="s">
        <v>12873</v>
      </c>
      <c r="K259" t="s">
        <v>9642</v>
      </c>
      <c r="L259" t="s">
        <v>9643</v>
      </c>
      <c r="M259" t="s">
        <v>12874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12875</v>
      </c>
      <c r="T259" t="s">
        <v>12874</v>
      </c>
    </row>
    <row r="260" spans="1:20" x14ac:dyDescent="0.25">
      <c r="A260" t="s">
        <v>115</v>
      </c>
      <c r="B260" t="s">
        <v>116</v>
      </c>
      <c r="C260">
        <v>27.5</v>
      </c>
      <c r="D260">
        <v>4</v>
      </c>
      <c r="E260" t="s">
        <v>12876</v>
      </c>
      <c r="F260">
        <v>122.91</v>
      </c>
      <c r="G260">
        <v>0</v>
      </c>
      <c r="H260" t="s">
        <v>1247</v>
      </c>
      <c r="I260" t="s">
        <v>12877</v>
      </c>
      <c r="J260" t="s">
        <v>12878</v>
      </c>
      <c r="K260" t="s">
        <v>12879</v>
      </c>
      <c r="L260" t="s">
        <v>12880</v>
      </c>
      <c r="M260" t="s">
        <v>12881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12882</v>
      </c>
      <c r="T260" t="s">
        <v>12881</v>
      </c>
    </row>
    <row r="261" spans="1:20" x14ac:dyDescent="0.25">
      <c r="A261" t="s">
        <v>46</v>
      </c>
      <c r="B261" t="s">
        <v>8145</v>
      </c>
      <c r="C261">
        <v>73.400000000000006</v>
      </c>
      <c r="D261">
        <v>1</v>
      </c>
      <c r="E261" t="s">
        <v>12883</v>
      </c>
      <c r="F261">
        <v>73.400000000000006</v>
      </c>
      <c r="G261">
        <v>0</v>
      </c>
      <c r="H261" t="s">
        <v>47</v>
      </c>
      <c r="I261" t="s">
        <v>12884</v>
      </c>
      <c r="J261" t="s">
        <v>12885</v>
      </c>
      <c r="K261" t="s">
        <v>10934</v>
      </c>
      <c r="L261" t="s">
        <v>12886</v>
      </c>
      <c r="M261" t="s">
        <v>12887</v>
      </c>
      <c r="N261" t="s">
        <v>23</v>
      </c>
      <c r="O261" t="s">
        <v>48</v>
      </c>
      <c r="P261" t="s">
        <v>49</v>
      </c>
      <c r="Q261" t="s">
        <v>50</v>
      </c>
      <c r="R261" t="s">
        <v>24</v>
      </c>
      <c r="S261" t="s">
        <v>12888</v>
      </c>
      <c r="T261" t="s">
        <v>12887</v>
      </c>
    </row>
    <row r="262" spans="1:20" x14ac:dyDescent="0.25">
      <c r="A262" t="s">
        <v>46</v>
      </c>
      <c r="B262" t="s">
        <v>252</v>
      </c>
      <c r="C262">
        <v>68.59</v>
      </c>
      <c r="D262">
        <v>1</v>
      </c>
      <c r="E262" t="s">
        <v>12889</v>
      </c>
      <c r="F262">
        <v>68.59</v>
      </c>
      <c r="G262">
        <v>0</v>
      </c>
      <c r="H262" t="s">
        <v>1349</v>
      </c>
      <c r="I262" t="s">
        <v>12884</v>
      </c>
      <c r="J262" t="s">
        <v>12885</v>
      </c>
      <c r="K262" t="s">
        <v>10934</v>
      </c>
      <c r="L262" t="s">
        <v>12886</v>
      </c>
      <c r="M262" t="s">
        <v>12890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12891</v>
      </c>
      <c r="T262" t="s">
        <v>12890</v>
      </c>
    </row>
    <row r="263" spans="1:20" x14ac:dyDescent="0.25">
      <c r="A263" t="s">
        <v>46</v>
      </c>
      <c r="B263" t="s">
        <v>252</v>
      </c>
      <c r="C263">
        <v>68.59</v>
      </c>
      <c r="D263">
        <v>1</v>
      </c>
      <c r="E263" t="s">
        <v>12892</v>
      </c>
      <c r="F263">
        <v>68.59</v>
      </c>
      <c r="G263">
        <v>0</v>
      </c>
      <c r="H263" t="s">
        <v>1349</v>
      </c>
      <c r="I263" t="s">
        <v>12884</v>
      </c>
      <c r="J263" t="s">
        <v>12885</v>
      </c>
      <c r="K263" t="s">
        <v>10934</v>
      </c>
      <c r="L263" t="s">
        <v>12886</v>
      </c>
      <c r="M263" t="s">
        <v>12893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12894</v>
      </c>
      <c r="T263" t="s">
        <v>12893</v>
      </c>
    </row>
    <row r="264" spans="1:20" x14ac:dyDescent="0.25">
      <c r="A264" t="s">
        <v>139</v>
      </c>
      <c r="B264" t="s">
        <v>112</v>
      </c>
      <c r="C264">
        <v>66</v>
      </c>
      <c r="D264">
        <v>1</v>
      </c>
      <c r="E264" t="s">
        <v>12895</v>
      </c>
      <c r="F264">
        <v>141.82</v>
      </c>
      <c r="G264">
        <v>7</v>
      </c>
      <c r="H264" t="s">
        <v>684</v>
      </c>
      <c r="I264" t="s">
        <v>11416</v>
      </c>
      <c r="J264" t="s">
        <v>11417</v>
      </c>
      <c r="K264" t="s">
        <v>4853</v>
      </c>
      <c r="L264" t="s">
        <v>11418</v>
      </c>
      <c r="M264" t="s">
        <v>12896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12897</v>
      </c>
      <c r="T264" t="s">
        <v>12896</v>
      </c>
    </row>
    <row r="265" spans="1:20" x14ac:dyDescent="0.25">
      <c r="A265" t="s">
        <v>110</v>
      </c>
      <c r="B265" t="s">
        <v>1205</v>
      </c>
      <c r="C265">
        <v>66</v>
      </c>
      <c r="D265">
        <v>1</v>
      </c>
      <c r="E265" t="s">
        <v>12895</v>
      </c>
      <c r="F265">
        <v>141.82</v>
      </c>
      <c r="G265">
        <v>7</v>
      </c>
      <c r="H265" t="s">
        <v>684</v>
      </c>
      <c r="I265" t="s">
        <v>11416</v>
      </c>
      <c r="J265" t="s">
        <v>11417</v>
      </c>
      <c r="K265" t="s">
        <v>4853</v>
      </c>
      <c r="L265" t="s">
        <v>11418</v>
      </c>
      <c r="M265" t="s">
        <v>12896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12897</v>
      </c>
      <c r="T265" t="s">
        <v>12896</v>
      </c>
    </row>
    <row r="266" spans="1:20" x14ac:dyDescent="0.25">
      <c r="A266" t="s">
        <v>46</v>
      </c>
      <c r="B266" t="s">
        <v>56</v>
      </c>
      <c r="C266">
        <v>67</v>
      </c>
      <c r="D266">
        <v>1</v>
      </c>
      <c r="E266" t="s">
        <v>12895</v>
      </c>
      <c r="F266">
        <v>141.82</v>
      </c>
      <c r="G266">
        <v>7</v>
      </c>
      <c r="H266" t="s">
        <v>684</v>
      </c>
      <c r="I266" t="s">
        <v>11416</v>
      </c>
      <c r="J266" t="s">
        <v>11417</v>
      </c>
      <c r="K266" t="s">
        <v>4853</v>
      </c>
      <c r="L266" t="s">
        <v>11418</v>
      </c>
      <c r="M266" t="s">
        <v>12896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12897</v>
      </c>
      <c r="T266" t="s">
        <v>12896</v>
      </c>
    </row>
    <row r="267" spans="1:20" x14ac:dyDescent="0.25">
      <c r="A267" t="s">
        <v>139</v>
      </c>
      <c r="B267" t="s">
        <v>112</v>
      </c>
      <c r="C267">
        <v>66</v>
      </c>
      <c r="D267">
        <v>1</v>
      </c>
      <c r="E267" t="s">
        <v>12898</v>
      </c>
      <c r="F267">
        <v>115.35</v>
      </c>
      <c r="G267">
        <v>0</v>
      </c>
      <c r="H267" t="s">
        <v>684</v>
      </c>
      <c r="I267" t="s">
        <v>12899</v>
      </c>
      <c r="J267" t="s">
        <v>12900</v>
      </c>
      <c r="K267" t="s">
        <v>1660</v>
      </c>
      <c r="L267" t="s">
        <v>12901</v>
      </c>
      <c r="M267" t="s">
        <v>12902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12903</v>
      </c>
      <c r="T267" t="s">
        <v>12902</v>
      </c>
    </row>
    <row r="268" spans="1:20" x14ac:dyDescent="0.25">
      <c r="A268" t="s">
        <v>110</v>
      </c>
      <c r="B268" t="s">
        <v>1205</v>
      </c>
      <c r="C268">
        <v>66</v>
      </c>
      <c r="D268">
        <v>1</v>
      </c>
      <c r="E268" t="s">
        <v>12898</v>
      </c>
      <c r="F268">
        <v>115.35</v>
      </c>
      <c r="G268">
        <v>0</v>
      </c>
      <c r="H268" t="s">
        <v>684</v>
      </c>
      <c r="I268" t="s">
        <v>12899</v>
      </c>
      <c r="J268" t="s">
        <v>12900</v>
      </c>
      <c r="K268" t="s">
        <v>1660</v>
      </c>
      <c r="L268" t="s">
        <v>12901</v>
      </c>
      <c r="M268" t="s">
        <v>12902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12903</v>
      </c>
      <c r="T268" t="s">
        <v>12902</v>
      </c>
    </row>
    <row r="269" spans="1:20" x14ac:dyDescent="0.25">
      <c r="A269" t="s">
        <v>46</v>
      </c>
      <c r="B269" t="s">
        <v>56</v>
      </c>
      <c r="C269">
        <v>67</v>
      </c>
      <c r="D269">
        <v>1</v>
      </c>
      <c r="E269" t="s">
        <v>12898</v>
      </c>
      <c r="F269">
        <v>115.35</v>
      </c>
      <c r="G269">
        <v>0</v>
      </c>
      <c r="H269" t="s">
        <v>684</v>
      </c>
      <c r="I269" t="s">
        <v>12899</v>
      </c>
      <c r="J269" t="s">
        <v>12900</v>
      </c>
      <c r="K269" t="s">
        <v>1660</v>
      </c>
      <c r="L269" t="s">
        <v>12901</v>
      </c>
      <c r="M269" t="s">
        <v>12902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12903</v>
      </c>
      <c r="T269" t="s">
        <v>12902</v>
      </c>
    </row>
    <row r="270" spans="1:20" x14ac:dyDescent="0.25">
      <c r="A270" t="s">
        <v>46</v>
      </c>
      <c r="B270" t="s">
        <v>8145</v>
      </c>
      <c r="C270">
        <v>61.5</v>
      </c>
      <c r="D270">
        <v>1</v>
      </c>
      <c r="E270" t="s">
        <v>12904</v>
      </c>
      <c r="F270">
        <v>68.5</v>
      </c>
      <c r="G270">
        <v>7</v>
      </c>
      <c r="H270" t="s">
        <v>47</v>
      </c>
      <c r="I270" t="s">
        <v>12905</v>
      </c>
      <c r="J270" t="s">
        <v>12906</v>
      </c>
      <c r="K270" t="s">
        <v>1267</v>
      </c>
      <c r="L270" t="s">
        <v>12907</v>
      </c>
      <c r="M270" t="s">
        <v>12908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12909</v>
      </c>
      <c r="T270" t="s">
        <v>12908</v>
      </c>
    </row>
    <row r="271" spans="1:20" x14ac:dyDescent="0.25">
      <c r="A271" t="s">
        <v>46</v>
      </c>
      <c r="B271" t="s">
        <v>56</v>
      </c>
      <c r="C271">
        <v>66.333333333333329</v>
      </c>
      <c r="D271">
        <v>3</v>
      </c>
      <c r="E271" t="s">
        <v>12910</v>
      </c>
      <c r="F271">
        <v>160.35</v>
      </c>
      <c r="G271">
        <v>45</v>
      </c>
      <c r="H271" t="s">
        <v>684</v>
      </c>
      <c r="I271" t="s">
        <v>6756</v>
      </c>
      <c r="J271" t="s">
        <v>6757</v>
      </c>
      <c r="K271" t="s">
        <v>1167</v>
      </c>
      <c r="L271" t="s">
        <v>6758</v>
      </c>
      <c r="M271" t="s">
        <v>12911</v>
      </c>
      <c r="N271" t="s">
        <v>23</v>
      </c>
      <c r="O271" t="s">
        <v>48</v>
      </c>
      <c r="P271" t="s">
        <v>49</v>
      </c>
      <c r="Q271" t="s">
        <v>50</v>
      </c>
      <c r="R271" t="s">
        <v>24</v>
      </c>
      <c r="S271" t="s">
        <v>12912</v>
      </c>
      <c r="T271" t="s">
        <v>12911</v>
      </c>
    </row>
    <row r="272" spans="1:20" x14ac:dyDescent="0.25">
      <c r="A272" t="s">
        <v>42</v>
      </c>
      <c r="B272" t="s">
        <v>43</v>
      </c>
      <c r="C272">
        <v>66.666666666666671</v>
      </c>
      <c r="D272">
        <v>6</v>
      </c>
      <c r="E272" t="s">
        <v>12913</v>
      </c>
      <c r="F272">
        <v>210</v>
      </c>
      <c r="G272">
        <v>0</v>
      </c>
      <c r="H272" t="s">
        <v>22</v>
      </c>
      <c r="I272" t="s">
        <v>12914</v>
      </c>
      <c r="J272" t="s">
        <v>335</v>
      </c>
      <c r="K272" t="s">
        <v>23</v>
      </c>
      <c r="L272" t="s">
        <v>24</v>
      </c>
      <c r="M272" t="s">
        <v>12915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12916</v>
      </c>
      <c r="T272" t="s">
        <v>12915</v>
      </c>
    </row>
    <row r="273" spans="1:20" x14ac:dyDescent="0.25">
      <c r="A273" t="s">
        <v>139</v>
      </c>
      <c r="B273" t="s">
        <v>112</v>
      </c>
      <c r="C273">
        <v>66</v>
      </c>
      <c r="D273">
        <v>1</v>
      </c>
      <c r="E273" t="s">
        <v>12917</v>
      </c>
      <c r="F273">
        <v>149.31</v>
      </c>
      <c r="G273">
        <v>7</v>
      </c>
      <c r="H273" t="s">
        <v>684</v>
      </c>
      <c r="I273" t="s">
        <v>12918</v>
      </c>
      <c r="J273" t="s">
        <v>12919</v>
      </c>
      <c r="K273" t="s">
        <v>9642</v>
      </c>
      <c r="L273" t="s">
        <v>12920</v>
      </c>
      <c r="M273" t="s">
        <v>12921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12922</v>
      </c>
      <c r="T273" t="s">
        <v>12923</v>
      </c>
    </row>
    <row r="274" spans="1:20" x14ac:dyDescent="0.25">
      <c r="A274" t="s">
        <v>110</v>
      </c>
      <c r="B274" t="s">
        <v>1205</v>
      </c>
      <c r="C274">
        <v>66</v>
      </c>
      <c r="D274">
        <v>1</v>
      </c>
      <c r="E274" t="s">
        <v>12917</v>
      </c>
      <c r="F274">
        <v>149.31</v>
      </c>
      <c r="G274">
        <v>7</v>
      </c>
      <c r="H274" t="s">
        <v>684</v>
      </c>
      <c r="I274" t="s">
        <v>12918</v>
      </c>
      <c r="J274" t="s">
        <v>12919</v>
      </c>
      <c r="K274" t="s">
        <v>9642</v>
      </c>
      <c r="L274" t="s">
        <v>12920</v>
      </c>
      <c r="M274" t="s">
        <v>12921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12922</v>
      </c>
      <c r="T274" t="s">
        <v>12923</v>
      </c>
    </row>
    <row r="275" spans="1:20" x14ac:dyDescent="0.25">
      <c r="A275" t="s">
        <v>46</v>
      </c>
      <c r="B275" t="s">
        <v>56</v>
      </c>
      <c r="C275">
        <v>67</v>
      </c>
      <c r="D275">
        <v>1</v>
      </c>
      <c r="E275" t="s">
        <v>12917</v>
      </c>
      <c r="F275">
        <v>149.31</v>
      </c>
      <c r="G275">
        <v>7</v>
      </c>
      <c r="H275" t="s">
        <v>684</v>
      </c>
      <c r="I275" t="s">
        <v>12918</v>
      </c>
      <c r="J275" t="s">
        <v>12919</v>
      </c>
      <c r="K275" t="s">
        <v>9642</v>
      </c>
      <c r="L275" t="s">
        <v>12920</v>
      </c>
      <c r="M275" t="s">
        <v>12921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12922</v>
      </c>
      <c r="T275" t="s">
        <v>12923</v>
      </c>
    </row>
    <row r="276" spans="1:20" x14ac:dyDescent="0.25">
      <c r="A276" t="s">
        <v>115</v>
      </c>
      <c r="B276" t="s">
        <v>340</v>
      </c>
      <c r="C276">
        <v>0</v>
      </c>
      <c r="D276">
        <v>1</v>
      </c>
      <c r="E276" t="s">
        <v>12924</v>
      </c>
      <c r="F276">
        <v>0</v>
      </c>
      <c r="G276">
        <v>0</v>
      </c>
      <c r="H276" t="s">
        <v>1238</v>
      </c>
      <c r="I276" t="s">
        <v>12925</v>
      </c>
      <c r="J276" t="s">
        <v>12926</v>
      </c>
      <c r="K276" t="s">
        <v>1350</v>
      </c>
      <c r="L276" t="s">
        <v>12927</v>
      </c>
      <c r="M276" t="s">
        <v>12928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12929</v>
      </c>
      <c r="T276" t="s">
        <v>12928</v>
      </c>
    </row>
    <row r="277" spans="1:20" x14ac:dyDescent="0.25">
      <c r="A277" t="s">
        <v>46</v>
      </c>
      <c r="B277" t="s">
        <v>56</v>
      </c>
      <c r="C277">
        <v>66.333333333333329</v>
      </c>
      <c r="D277">
        <v>3</v>
      </c>
      <c r="E277" t="s">
        <v>12930</v>
      </c>
      <c r="F277">
        <v>138.5</v>
      </c>
      <c r="G277">
        <v>0</v>
      </c>
      <c r="H277" t="s">
        <v>684</v>
      </c>
      <c r="I277" t="s">
        <v>12931</v>
      </c>
      <c r="J277" t="s">
        <v>12932</v>
      </c>
      <c r="K277" t="s">
        <v>4169</v>
      </c>
      <c r="L277" t="s">
        <v>12933</v>
      </c>
      <c r="M277" t="s">
        <v>12934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12935</v>
      </c>
      <c r="T277" t="s">
        <v>12934</v>
      </c>
    </row>
    <row r="278" spans="1:20" x14ac:dyDescent="0.25">
      <c r="A278" t="s">
        <v>186</v>
      </c>
      <c r="B278" t="s">
        <v>187</v>
      </c>
      <c r="C278">
        <v>37.5</v>
      </c>
      <c r="D278">
        <v>8</v>
      </c>
      <c r="E278" t="s">
        <v>12936</v>
      </c>
      <c r="F278">
        <v>318</v>
      </c>
      <c r="G278">
        <v>0</v>
      </c>
      <c r="H278" t="s">
        <v>1162</v>
      </c>
      <c r="I278" t="s">
        <v>10871</v>
      </c>
      <c r="J278" t="s">
        <v>1960</v>
      </c>
      <c r="K278" t="s">
        <v>23</v>
      </c>
      <c r="L278" t="s">
        <v>24</v>
      </c>
      <c r="M278" t="s">
        <v>12937</v>
      </c>
      <c r="N278" t="s">
        <v>23</v>
      </c>
      <c r="O278" t="s">
        <v>32</v>
      </c>
      <c r="P278" t="s">
        <v>26</v>
      </c>
      <c r="Q278" t="s">
        <v>33</v>
      </c>
      <c r="R278" t="s">
        <v>24</v>
      </c>
      <c r="S278" t="s">
        <v>12938</v>
      </c>
      <c r="T278" t="s">
        <v>12939</v>
      </c>
    </row>
    <row r="279" spans="1:20" x14ac:dyDescent="0.25">
      <c r="A279" t="s">
        <v>46</v>
      </c>
      <c r="B279" t="s">
        <v>56</v>
      </c>
      <c r="C279">
        <v>66.333333333333329</v>
      </c>
      <c r="D279">
        <v>3</v>
      </c>
      <c r="E279" t="s">
        <v>12940</v>
      </c>
      <c r="F279">
        <v>121.85</v>
      </c>
      <c r="G279">
        <v>7</v>
      </c>
      <c r="H279" t="s">
        <v>684</v>
      </c>
      <c r="I279" t="s">
        <v>12941</v>
      </c>
      <c r="J279" t="s">
        <v>12942</v>
      </c>
      <c r="K279" t="s">
        <v>4934</v>
      </c>
      <c r="L279" t="s">
        <v>12943</v>
      </c>
      <c r="M279" t="s">
        <v>12944</v>
      </c>
      <c r="N279" t="s">
        <v>23</v>
      </c>
      <c r="O279" t="s">
        <v>48</v>
      </c>
      <c r="P279" t="s">
        <v>49</v>
      </c>
      <c r="Q279" t="s">
        <v>50</v>
      </c>
      <c r="R279" t="s">
        <v>24</v>
      </c>
      <c r="S279" t="s">
        <v>12945</v>
      </c>
      <c r="T279" t="s">
        <v>12944</v>
      </c>
    </row>
    <row r="280" spans="1:20" x14ac:dyDescent="0.25">
      <c r="A280" t="s">
        <v>46</v>
      </c>
      <c r="B280" t="s">
        <v>8145</v>
      </c>
      <c r="C280">
        <v>61.5</v>
      </c>
      <c r="D280">
        <v>1</v>
      </c>
      <c r="E280" t="s">
        <v>12946</v>
      </c>
      <c r="F280">
        <v>61.5</v>
      </c>
      <c r="G280">
        <v>0</v>
      </c>
      <c r="H280" t="s">
        <v>47</v>
      </c>
      <c r="I280" t="s">
        <v>12947</v>
      </c>
      <c r="J280" t="s">
        <v>12948</v>
      </c>
      <c r="K280" t="s">
        <v>1296</v>
      </c>
      <c r="L280" t="s">
        <v>12949</v>
      </c>
      <c r="M280" t="s">
        <v>12950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12951</v>
      </c>
      <c r="T280" t="s">
        <v>12950</v>
      </c>
    </row>
    <row r="281" spans="1:20" x14ac:dyDescent="0.25">
      <c r="A281" t="s">
        <v>139</v>
      </c>
      <c r="B281" t="s">
        <v>112</v>
      </c>
      <c r="C281">
        <v>66</v>
      </c>
      <c r="D281">
        <v>1</v>
      </c>
      <c r="E281" t="s">
        <v>12952</v>
      </c>
      <c r="F281">
        <v>862.17</v>
      </c>
      <c r="G281">
        <v>66</v>
      </c>
      <c r="H281" t="s">
        <v>684</v>
      </c>
      <c r="I281" t="s">
        <v>12953</v>
      </c>
      <c r="J281" t="s">
        <v>12954</v>
      </c>
      <c r="K281" t="s">
        <v>1299</v>
      </c>
      <c r="L281" t="s">
        <v>12955</v>
      </c>
      <c r="M281" t="s">
        <v>12956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12957</v>
      </c>
      <c r="T281" t="s">
        <v>12956</v>
      </c>
    </row>
    <row r="282" spans="1:20" x14ac:dyDescent="0.25">
      <c r="A282" t="s">
        <v>110</v>
      </c>
      <c r="B282" t="s">
        <v>1205</v>
      </c>
      <c r="C282">
        <v>66</v>
      </c>
      <c r="D282">
        <v>1</v>
      </c>
      <c r="E282" t="s">
        <v>12952</v>
      </c>
      <c r="F282">
        <v>862.17</v>
      </c>
      <c r="G282">
        <v>66</v>
      </c>
      <c r="H282" t="s">
        <v>684</v>
      </c>
      <c r="I282" t="s">
        <v>12953</v>
      </c>
      <c r="J282" t="s">
        <v>12954</v>
      </c>
      <c r="K282" t="s">
        <v>1299</v>
      </c>
      <c r="L282" t="s">
        <v>12955</v>
      </c>
      <c r="M282" t="s">
        <v>12956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12957</v>
      </c>
      <c r="T282" t="s">
        <v>12956</v>
      </c>
    </row>
    <row r="283" spans="1:20" x14ac:dyDescent="0.25">
      <c r="A283" t="s">
        <v>46</v>
      </c>
      <c r="B283" t="s">
        <v>56</v>
      </c>
      <c r="C283">
        <v>67</v>
      </c>
      <c r="D283">
        <v>1</v>
      </c>
      <c r="E283" t="s">
        <v>12952</v>
      </c>
      <c r="F283">
        <v>862.17</v>
      </c>
      <c r="G283">
        <v>66</v>
      </c>
      <c r="H283" t="s">
        <v>684</v>
      </c>
      <c r="I283" t="s">
        <v>12953</v>
      </c>
      <c r="J283" t="s">
        <v>12954</v>
      </c>
      <c r="K283" t="s">
        <v>1299</v>
      </c>
      <c r="L283" t="s">
        <v>12955</v>
      </c>
      <c r="M283" t="s">
        <v>12956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12957</v>
      </c>
      <c r="T283" t="s">
        <v>12956</v>
      </c>
    </row>
    <row r="284" spans="1:20" x14ac:dyDescent="0.25">
      <c r="A284" t="s">
        <v>139</v>
      </c>
      <c r="B284" t="s">
        <v>112</v>
      </c>
      <c r="C284">
        <v>66</v>
      </c>
      <c r="D284">
        <v>1</v>
      </c>
      <c r="E284" t="s">
        <v>12952</v>
      </c>
      <c r="F284">
        <v>862.17</v>
      </c>
      <c r="G284">
        <v>66</v>
      </c>
      <c r="H284" t="s">
        <v>684</v>
      </c>
      <c r="I284" t="s">
        <v>12953</v>
      </c>
      <c r="J284" t="s">
        <v>12954</v>
      </c>
      <c r="K284" t="s">
        <v>1299</v>
      </c>
      <c r="L284" t="s">
        <v>12955</v>
      </c>
      <c r="M284" t="s">
        <v>12956</v>
      </c>
      <c r="N284" t="s">
        <v>23</v>
      </c>
      <c r="O284" t="s">
        <v>48</v>
      </c>
      <c r="P284" t="s">
        <v>49</v>
      </c>
      <c r="Q284" t="s">
        <v>50</v>
      </c>
      <c r="R284" t="s">
        <v>24</v>
      </c>
      <c r="S284" t="s">
        <v>12957</v>
      </c>
      <c r="T284" t="s">
        <v>12956</v>
      </c>
    </row>
    <row r="285" spans="1:20" x14ac:dyDescent="0.25">
      <c r="A285" t="s">
        <v>110</v>
      </c>
      <c r="B285" t="s">
        <v>1205</v>
      </c>
      <c r="C285">
        <v>66</v>
      </c>
      <c r="D285">
        <v>1</v>
      </c>
      <c r="E285" t="s">
        <v>12952</v>
      </c>
      <c r="F285">
        <v>862.17</v>
      </c>
      <c r="G285">
        <v>66</v>
      </c>
      <c r="H285" t="s">
        <v>684</v>
      </c>
      <c r="I285" t="s">
        <v>12953</v>
      </c>
      <c r="J285" t="s">
        <v>12954</v>
      </c>
      <c r="K285" t="s">
        <v>1299</v>
      </c>
      <c r="L285" t="s">
        <v>12955</v>
      </c>
      <c r="M285" t="s">
        <v>12956</v>
      </c>
      <c r="N285" t="s">
        <v>23</v>
      </c>
      <c r="O285" t="s">
        <v>48</v>
      </c>
      <c r="P285" t="s">
        <v>49</v>
      </c>
      <c r="Q285" t="s">
        <v>50</v>
      </c>
      <c r="R285" t="s">
        <v>24</v>
      </c>
      <c r="S285" t="s">
        <v>12957</v>
      </c>
      <c r="T285" t="s">
        <v>12956</v>
      </c>
    </row>
    <row r="286" spans="1:20" x14ac:dyDescent="0.25">
      <c r="A286" t="s">
        <v>46</v>
      </c>
      <c r="B286" t="s">
        <v>56</v>
      </c>
      <c r="C286">
        <v>67</v>
      </c>
      <c r="D286">
        <v>1</v>
      </c>
      <c r="E286" t="s">
        <v>12952</v>
      </c>
      <c r="F286">
        <v>862.17</v>
      </c>
      <c r="G286">
        <v>66</v>
      </c>
      <c r="H286" t="s">
        <v>684</v>
      </c>
      <c r="I286" t="s">
        <v>12953</v>
      </c>
      <c r="J286" t="s">
        <v>12954</v>
      </c>
      <c r="K286" t="s">
        <v>1299</v>
      </c>
      <c r="L286" t="s">
        <v>12955</v>
      </c>
      <c r="M286" t="s">
        <v>12956</v>
      </c>
      <c r="N286" t="s">
        <v>23</v>
      </c>
      <c r="O286" t="s">
        <v>48</v>
      </c>
      <c r="P286" t="s">
        <v>49</v>
      </c>
      <c r="Q286" t="s">
        <v>50</v>
      </c>
      <c r="R286" t="s">
        <v>24</v>
      </c>
      <c r="S286" t="s">
        <v>12957</v>
      </c>
      <c r="T286" t="s">
        <v>12956</v>
      </c>
    </row>
    <row r="287" spans="1:20" x14ac:dyDescent="0.25">
      <c r="A287" t="s">
        <v>139</v>
      </c>
      <c r="B287" t="s">
        <v>112</v>
      </c>
      <c r="C287">
        <v>66</v>
      </c>
      <c r="D287">
        <v>1</v>
      </c>
      <c r="E287" t="s">
        <v>12952</v>
      </c>
      <c r="F287">
        <v>862.17</v>
      </c>
      <c r="G287">
        <v>66</v>
      </c>
      <c r="H287" t="s">
        <v>684</v>
      </c>
      <c r="I287" t="s">
        <v>12953</v>
      </c>
      <c r="J287" t="s">
        <v>12954</v>
      </c>
      <c r="K287" t="s">
        <v>1299</v>
      </c>
      <c r="L287" t="s">
        <v>12955</v>
      </c>
      <c r="M287" t="s">
        <v>12956</v>
      </c>
      <c r="N287" t="s">
        <v>23</v>
      </c>
      <c r="O287" t="s">
        <v>48</v>
      </c>
      <c r="P287" t="s">
        <v>49</v>
      </c>
      <c r="Q287" t="s">
        <v>50</v>
      </c>
      <c r="R287" t="s">
        <v>24</v>
      </c>
      <c r="S287" t="s">
        <v>12957</v>
      </c>
      <c r="T287" t="s">
        <v>12956</v>
      </c>
    </row>
    <row r="288" spans="1:20" x14ac:dyDescent="0.25">
      <c r="A288" t="s">
        <v>110</v>
      </c>
      <c r="B288" t="s">
        <v>1205</v>
      </c>
      <c r="C288">
        <v>66</v>
      </c>
      <c r="D288">
        <v>1</v>
      </c>
      <c r="E288" t="s">
        <v>12952</v>
      </c>
      <c r="F288">
        <v>862.17</v>
      </c>
      <c r="G288">
        <v>66</v>
      </c>
      <c r="H288" t="s">
        <v>684</v>
      </c>
      <c r="I288" t="s">
        <v>12953</v>
      </c>
      <c r="J288" t="s">
        <v>12954</v>
      </c>
      <c r="K288" t="s">
        <v>1299</v>
      </c>
      <c r="L288" t="s">
        <v>12955</v>
      </c>
      <c r="M288" t="s">
        <v>12956</v>
      </c>
      <c r="N288" t="s">
        <v>23</v>
      </c>
      <c r="O288" t="s">
        <v>48</v>
      </c>
      <c r="P288" t="s">
        <v>49</v>
      </c>
      <c r="Q288" t="s">
        <v>50</v>
      </c>
      <c r="R288" t="s">
        <v>24</v>
      </c>
      <c r="S288" t="s">
        <v>12957</v>
      </c>
      <c r="T288" t="s">
        <v>12956</v>
      </c>
    </row>
    <row r="289" spans="1:20" x14ac:dyDescent="0.25">
      <c r="A289" t="s">
        <v>46</v>
      </c>
      <c r="B289" t="s">
        <v>56</v>
      </c>
      <c r="C289">
        <v>67</v>
      </c>
      <c r="D289">
        <v>1</v>
      </c>
      <c r="E289" t="s">
        <v>12952</v>
      </c>
      <c r="F289">
        <v>862.17</v>
      </c>
      <c r="G289">
        <v>66</v>
      </c>
      <c r="H289" t="s">
        <v>684</v>
      </c>
      <c r="I289" t="s">
        <v>12953</v>
      </c>
      <c r="J289" t="s">
        <v>12954</v>
      </c>
      <c r="K289" t="s">
        <v>1299</v>
      </c>
      <c r="L289" t="s">
        <v>12955</v>
      </c>
      <c r="M289" t="s">
        <v>12956</v>
      </c>
      <c r="N289" t="s">
        <v>23</v>
      </c>
      <c r="O289" t="s">
        <v>48</v>
      </c>
      <c r="P289" t="s">
        <v>49</v>
      </c>
      <c r="Q289" t="s">
        <v>50</v>
      </c>
      <c r="R289" t="s">
        <v>24</v>
      </c>
      <c r="S289" t="s">
        <v>12957</v>
      </c>
      <c r="T289" t="s">
        <v>12956</v>
      </c>
    </row>
    <row r="290" spans="1:20" x14ac:dyDescent="0.25">
      <c r="A290" t="s">
        <v>139</v>
      </c>
      <c r="B290" t="s">
        <v>112</v>
      </c>
      <c r="C290">
        <v>66</v>
      </c>
      <c r="D290">
        <v>1</v>
      </c>
      <c r="E290" t="s">
        <v>12952</v>
      </c>
      <c r="F290">
        <v>862.17</v>
      </c>
      <c r="G290">
        <v>66</v>
      </c>
      <c r="H290" t="s">
        <v>684</v>
      </c>
      <c r="I290" t="s">
        <v>12953</v>
      </c>
      <c r="J290" t="s">
        <v>12954</v>
      </c>
      <c r="K290" t="s">
        <v>1299</v>
      </c>
      <c r="L290" t="s">
        <v>12955</v>
      </c>
      <c r="M290" t="s">
        <v>12956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12957</v>
      </c>
      <c r="T290" t="s">
        <v>12956</v>
      </c>
    </row>
    <row r="291" spans="1:20" x14ac:dyDescent="0.25">
      <c r="A291" t="s">
        <v>110</v>
      </c>
      <c r="B291" t="s">
        <v>1205</v>
      </c>
      <c r="C291">
        <v>66</v>
      </c>
      <c r="D291">
        <v>1</v>
      </c>
      <c r="E291" t="s">
        <v>12952</v>
      </c>
      <c r="F291">
        <v>862.17</v>
      </c>
      <c r="G291">
        <v>66</v>
      </c>
      <c r="H291" t="s">
        <v>684</v>
      </c>
      <c r="I291" t="s">
        <v>12953</v>
      </c>
      <c r="J291" t="s">
        <v>12954</v>
      </c>
      <c r="K291" t="s">
        <v>1299</v>
      </c>
      <c r="L291" t="s">
        <v>12955</v>
      </c>
      <c r="M291" t="s">
        <v>12956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12957</v>
      </c>
      <c r="T291" t="s">
        <v>12956</v>
      </c>
    </row>
    <row r="292" spans="1:20" x14ac:dyDescent="0.25">
      <c r="A292" t="s">
        <v>46</v>
      </c>
      <c r="B292" t="s">
        <v>56</v>
      </c>
      <c r="C292">
        <v>67</v>
      </c>
      <c r="D292">
        <v>1</v>
      </c>
      <c r="E292" t="s">
        <v>12952</v>
      </c>
      <c r="F292">
        <v>862.17</v>
      </c>
      <c r="G292">
        <v>66</v>
      </c>
      <c r="H292" t="s">
        <v>684</v>
      </c>
      <c r="I292" t="s">
        <v>12953</v>
      </c>
      <c r="J292" t="s">
        <v>12954</v>
      </c>
      <c r="K292" t="s">
        <v>1299</v>
      </c>
      <c r="L292" t="s">
        <v>12955</v>
      </c>
      <c r="M292" t="s">
        <v>12956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12957</v>
      </c>
      <c r="T292" t="s">
        <v>12956</v>
      </c>
    </row>
    <row r="293" spans="1:20" x14ac:dyDescent="0.25">
      <c r="A293" t="s">
        <v>139</v>
      </c>
      <c r="B293" t="s">
        <v>112</v>
      </c>
      <c r="C293">
        <v>66</v>
      </c>
      <c r="D293">
        <v>1</v>
      </c>
      <c r="E293" t="s">
        <v>12952</v>
      </c>
      <c r="F293">
        <v>862.17</v>
      </c>
      <c r="G293">
        <v>66</v>
      </c>
      <c r="H293" t="s">
        <v>684</v>
      </c>
      <c r="I293" t="s">
        <v>12953</v>
      </c>
      <c r="J293" t="s">
        <v>12954</v>
      </c>
      <c r="K293" t="s">
        <v>1299</v>
      </c>
      <c r="L293" t="s">
        <v>12955</v>
      </c>
      <c r="M293" t="s">
        <v>12956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12957</v>
      </c>
      <c r="T293" t="s">
        <v>12956</v>
      </c>
    </row>
    <row r="294" spans="1:20" x14ac:dyDescent="0.25">
      <c r="A294" t="s">
        <v>110</v>
      </c>
      <c r="B294" t="s">
        <v>1205</v>
      </c>
      <c r="C294">
        <v>66</v>
      </c>
      <c r="D294">
        <v>1</v>
      </c>
      <c r="E294" t="s">
        <v>12952</v>
      </c>
      <c r="F294">
        <v>862.17</v>
      </c>
      <c r="G294">
        <v>66</v>
      </c>
      <c r="H294" t="s">
        <v>684</v>
      </c>
      <c r="I294" t="s">
        <v>12953</v>
      </c>
      <c r="J294" t="s">
        <v>12954</v>
      </c>
      <c r="K294" t="s">
        <v>1299</v>
      </c>
      <c r="L294" t="s">
        <v>12955</v>
      </c>
      <c r="M294" t="s">
        <v>12956</v>
      </c>
      <c r="N294" t="s">
        <v>23</v>
      </c>
      <c r="O294" t="s">
        <v>48</v>
      </c>
      <c r="P294" t="s">
        <v>49</v>
      </c>
      <c r="Q294" t="s">
        <v>50</v>
      </c>
      <c r="R294" t="s">
        <v>24</v>
      </c>
      <c r="S294" t="s">
        <v>12957</v>
      </c>
      <c r="T294" t="s">
        <v>12956</v>
      </c>
    </row>
    <row r="295" spans="1:20" x14ac:dyDescent="0.25">
      <c r="A295" t="s">
        <v>46</v>
      </c>
      <c r="B295" t="s">
        <v>56</v>
      </c>
      <c r="C295">
        <v>67</v>
      </c>
      <c r="D295">
        <v>1</v>
      </c>
      <c r="E295" t="s">
        <v>12952</v>
      </c>
      <c r="F295">
        <v>862.17</v>
      </c>
      <c r="G295">
        <v>66</v>
      </c>
      <c r="H295" t="s">
        <v>684</v>
      </c>
      <c r="I295" t="s">
        <v>12953</v>
      </c>
      <c r="J295" t="s">
        <v>12954</v>
      </c>
      <c r="K295" t="s">
        <v>1299</v>
      </c>
      <c r="L295" t="s">
        <v>12955</v>
      </c>
      <c r="M295" t="s">
        <v>12956</v>
      </c>
      <c r="N295" t="s">
        <v>23</v>
      </c>
      <c r="O295" t="s">
        <v>48</v>
      </c>
      <c r="P295" t="s">
        <v>49</v>
      </c>
      <c r="Q295" t="s">
        <v>50</v>
      </c>
      <c r="R295" t="s">
        <v>24</v>
      </c>
      <c r="S295" t="s">
        <v>12957</v>
      </c>
      <c r="T295" t="s">
        <v>12956</v>
      </c>
    </row>
    <row r="296" spans="1:20" x14ac:dyDescent="0.25">
      <c r="A296" t="s">
        <v>139</v>
      </c>
      <c r="B296" t="s">
        <v>112</v>
      </c>
      <c r="C296">
        <v>66</v>
      </c>
      <c r="D296">
        <v>1</v>
      </c>
      <c r="E296" t="s">
        <v>12952</v>
      </c>
      <c r="F296">
        <v>862.17</v>
      </c>
      <c r="G296">
        <v>66</v>
      </c>
      <c r="H296" t="s">
        <v>684</v>
      </c>
      <c r="I296" t="s">
        <v>12953</v>
      </c>
      <c r="J296" t="s">
        <v>12954</v>
      </c>
      <c r="K296" t="s">
        <v>1299</v>
      </c>
      <c r="L296" t="s">
        <v>12955</v>
      </c>
      <c r="M296" t="s">
        <v>12956</v>
      </c>
      <c r="N296" t="s">
        <v>23</v>
      </c>
      <c r="O296" t="s">
        <v>48</v>
      </c>
      <c r="P296" t="s">
        <v>49</v>
      </c>
      <c r="Q296" t="s">
        <v>50</v>
      </c>
      <c r="R296" t="s">
        <v>24</v>
      </c>
      <c r="S296" t="s">
        <v>12957</v>
      </c>
      <c r="T296" t="s">
        <v>12956</v>
      </c>
    </row>
    <row r="297" spans="1:20" x14ac:dyDescent="0.25">
      <c r="A297" t="s">
        <v>110</v>
      </c>
      <c r="B297" t="s">
        <v>1205</v>
      </c>
      <c r="C297">
        <v>66</v>
      </c>
      <c r="D297">
        <v>1</v>
      </c>
      <c r="E297" t="s">
        <v>12952</v>
      </c>
      <c r="F297">
        <v>862.17</v>
      </c>
      <c r="G297">
        <v>66</v>
      </c>
      <c r="H297" t="s">
        <v>684</v>
      </c>
      <c r="I297" t="s">
        <v>12953</v>
      </c>
      <c r="J297" t="s">
        <v>12954</v>
      </c>
      <c r="K297" t="s">
        <v>1299</v>
      </c>
      <c r="L297" t="s">
        <v>12955</v>
      </c>
      <c r="M297" t="s">
        <v>12956</v>
      </c>
      <c r="N297" t="s">
        <v>23</v>
      </c>
      <c r="O297" t="s">
        <v>48</v>
      </c>
      <c r="P297" t="s">
        <v>49</v>
      </c>
      <c r="Q297" t="s">
        <v>50</v>
      </c>
      <c r="R297" t="s">
        <v>24</v>
      </c>
      <c r="S297" t="s">
        <v>12957</v>
      </c>
      <c r="T297" t="s">
        <v>12956</v>
      </c>
    </row>
    <row r="298" spans="1:20" x14ac:dyDescent="0.25">
      <c r="A298" t="s">
        <v>46</v>
      </c>
      <c r="B298" t="s">
        <v>56</v>
      </c>
      <c r="C298">
        <v>67</v>
      </c>
      <c r="D298">
        <v>1</v>
      </c>
      <c r="E298" t="s">
        <v>12952</v>
      </c>
      <c r="F298">
        <v>862.17</v>
      </c>
      <c r="G298">
        <v>66</v>
      </c>
      <c r="H298" t="s">
        <v>684</v>
      </c>
      <c r="I298" t="s">
        <v>12953</v>
      </c>
      <c r="J298" t="s">
        <v>12954</v>
      </c>
      <c r="K298" t="s">
        <v>1299</v>
      </c>
      <c r="L298" t="s">
        <v>12955</v>
      </c>
      <c r="M298" t="s">
        <v>12956</v>
      </c>
      <c r="N298" t="s">
        <v>23</v>
      </c>
      <c r="O298" t="s">
        <v>48</v>
      </c>
      <c r="P298" t="s">
        <v>49</v>
      </c>
      <c r="Q298" t="s">
        <v>50</v>
      </c>
      <c r="R298" t="s">
        <v>24</v>
      </c>
      <c r="S298" t="s">
        <v>12957</v>
      </c>
      <c r="T298" t="s">
        <v>12956</v>
      </c>
    </row>
    <row r="299" spans="1:20" x14ac:dyDescent="0.25">
      <c r="A299" t="s">
        <v>139</v>
      </c>
      <c r="B299" t="s">
        <v>112</v>
      </c>
      <c r="C299">
        <v>66</v>
      </c>
      <c r="D299">
        <v>1</v>
      </c>
      <c r="E299" t="s">
        <v>12952</v>
      </c>
      <c r="F299">
        <v>862.17</v>
      </c>
      <c r="G299">
        <v>66</v>
      </c>
      <c r="H299" t="s">
        <v>684</v>
      </c>
      <c r="I299" t="s">
        <v>12953</v>
      </c>
      <c r="J299" t="s">
        <v>12954</v>
      </c>
      <c r="K299" t="s">
        <v>1299</v>
      </c>
      <c r="L299" t="s">
        <v>12955</v>
      </c>
      <c r="M299" t="s">
        <v>12956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12957</v>
      </c>
      <c r="T299" t="s">
        <v>12956</v>
      </c>
    </row>
    <row r="300" spans="1:20" x14ac:dyDescent="0.25">
      <c r="A300" t="s">
        <v>110</v>
      </c>
      <c r="B300" t="s">
        <v>1205</v>
      </c>
      <c r="C300">
        <v>66</v>
      </c>
      <c r="D300">
        <v>1</v>
      </c>
      <c r="E300" t="s">
        <v>12952</v>
      </c>
      <c r="F300">
        <v>862.17</v>
      </c>
      <c r="G300">
        <v>66</v>
      </c>
      <c r="H300" t="s">
        <v>684</v>
      </c>
      <c r="I300" t="s">
        <v>12953</v>
      </c>
      <c r="J300" t="s">
        <v>12954</v>
      </c>
      <c r="K300" t="s">
        <v>1299</v>
      </c>
      <c r="L300" t="s">
        <v>12955</v>
      </c>
      <c r="M300" t="s">
        <v>12956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12957</v>
      </c>
      <c r="T300" t="s">
        <v>12956</v>
      </c>
    </row>
    <row r="301" spans="1:20" x14ac:dyDescent="0.25">
      <c r="A301" t="s">
        <v>46</v>
      </c>
      <c r="B301" t="s">
        <v>56</v>
      </c>
      <c r="C301">
        <v>67</v>
      </c>
      <c r="D301">
        <v>1</v>
      </c>
      <c r="E301" t="s">
        <v>12952</v>
      </c>
      <c r="F301">
        <v>862.17</v>
      </c>
      <c r="G301">
        <v>66</v>
      </c>
      <c r="H301" t="s">
        <v>684</v>
      </c>
      <c r="I301" t="s">
        <v>12953</v>
      </c>
      <c r="J301" t="s">
        <v>12954</v>
      </c>
      <c r="K301" t="s">
        <v>1299</v>
      </c>
      <c r="L301" t="s">
        <v>12955</v>
      </c>
      <c r="M301" t="s">
        <v>12956</v>
      </c>
      <c r="N301" t="s">
        <v>23</v>
      </c>
      <c r="O301" t="s">
        <v>48</v>
      </c>
      <c r="P301" t="s">
        <v>49</v>
      </c>
      <c r="Q301" t="s">
        <v>50</v>
      </c>
      <c r="R301" t="s">
        <v>24</v>
      </c>
      <c r="S301" t="s">
        <v>12957</v>
      </c>
      <c r="T301" t="s">
        <v>12956</v>
      </c>
    </row>
    <row r="302" spans="1:20" x14ac:dyDescent="0.25">
      <c r="A302" t="s">
        <v>44</v>
      </c>
      <c r="B302" t="s">
        <v>45</v>
      </c>
      <c r="C302">
        <v>66.666666666666671</v>
      </c>
      <c r="D302">
        <v>3</v>
      </c>
      <c r="E302" t="s">
        <v>12958</v>
      </c>
      <c r="F302">
        <v>150</v>
      </c>
      <c r="G302">
        <v>0</v>
      </c>
      <c r="H302" t="s">
        <v>22</v>
      </c>
      <c r="I302" t="s">
        <v>12959</v>
      </c>
      <c r="J302" t="s">
        <v>327</v>
      </c>
      <c r="K302" t="s">
        <v>23</v>
      </c>
      <c r="L302" t="s">
        <v>24</v>
      </c>
      <c r="M302" t="s">
        <v>12960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12961</v>
      </c>
      <c r="T302" t="s">
        <v>12960</v>
      </c>
    </row>
    <row r="303" spans="1:20" x14ac:dyDescent="0.25">
      <c r="A303" t="s">
        <v>139</v>
      </c>
      <c r="B303" t="s">
        <v>112</v>
      </c>
      <c r="C303">
        <v>66</v>
      </c>
      <c r="D303">
        <v>1</v>
      </c>
      <c r="E303" t="s">
        <v>12962</v>
      </c>
      <c r="F303">
        <v>126.52</v>
      </c>
      <c r="G303">
        <v>7</v>
      </c>
      <c r="H303" t="s">
        <v>684</v>
      </c>
      <c r="I303" t="s">
        <v>12963</v>
      </c>
      <c r="J303" t="s">
        <v>12964</v>
      </c>
      <c r="K303" t="s">
        <v>1299</v>
      </c>
      <c r="L303" t="s">
        <v>12965</v>
      </c>
      <c r="M303" t="s">
        <v>12966</v>
      </c>
      <c r="N303" t="s">
        <v>23</v>
      </c>
      <c r="O303" t="s">
        <v>48</v>
      </c>
      <c r="P303" t="s">
        <v>49</v>
      </c>
      <c r="Q303" t="s">
        <v>50</v>
      </c>
      <c r="R303" t="s">
        <v>24</v>
      </c>
      <c r="S303" t="s">
        <v>12967</v>
      </c>
      <c r="T303" t="s">
        <v>12966</v>
      </c>
    </row>
    <row r="304" spans="1:20" x14ac:dyDescent="0.25">
      <c r="A304" t="s">
        <v>110</v>
      </c>
      <c r="B304" t="s">
        <v>1205</v>
      </c>
      <c r="C304">
        <v>66</v>
      </c>
      <c r="D304">
        <v>1</v>
      </c>
      <c r="E304" t="s">
        <v>12962</v>
      </c>
      <c r="F304">
        <v>126.52</v>
      </c>
      <c r="G304">
        <v>7</v>
      </c>
      <c r="H304" t="s">
        <v>684</v>
      </c>
      <c r="I304" t="s">
        <v>12963</v>
      </c>
      <c r="J304" t="s">
        <v>12964</v>
      </c>
      <c r="K304" t="s">
        <v>1299</v>
      </c>
      <c r="L304" t="s">
        <v>12965</v>
      </c>
      <c r="M304" t="s">
        <v>12966</v>
      </c>
      <c r="N304" t="s">
        <v>23</v>
      </c>
      <c r="O304" t="s">
        <v>48</v>
      </c>
      <c r="P304" t="s">
        <v>49</v>
      </c>
      <c r="Q304" t="s">
        <v>50</v>
      </c>
      <c r="R304" t="s">
        <v>24</v>
      </c>
      <c r="S304" t="s">
        <v>12967</v>
      </c>
      <c r="T304" t="s">
        <v>12966</v>
      </c>
    </row>
    <row r="305" spans="1:20" x14ac:dyDescent="0.25">
      <c r="A305" t="s">
        <v>46</v>
      </c>
      <c r="B305" t="s">
        <v>56</v>
      </c>
      <c r="C305">
        <v>67</v>
      </c>
      <c r="D305">
        <v>1</v>
      </c>
      <c r="E305" t="s">
        <v>12962</v>
      </c>
      <c r="F305">
        <v>126.52</v>
      </c>
      <c r="G305">
        <v>7</v>
      </c>
      <c r="H305" t="s">
        <v>684</v>
      </c>
      <c r="I305" t="s">
        <v>12963</v>
      </c>
      <c r="J305" t="s">
        <v>12964</v>
      </c>
      <c r="K305" t="s">
        <v>1299</v>
      </c>
      <c r="L305" t="s">
        <v>12965</v>
      </c>
      <c r="M305" t="s">
        <v>12966</v>
      </c>
      <c r="N305" t="s">
        <v>23</v>
      </c>
      <c r="O305" t="s">
        <v>48</v>
      </c>
      <c r="P305" t="s">
        <v>49</v>
      </c>
      <c r="Q305" t="s">
        <v>50</v>
      </c>
      <c r="R305" t="s">
        <v>24</v>
      </c>
      <c r="S305" t="s">
        <v>12967</v>
      </c>
      <c r="T305" t="s">
        <v>12966</v>
      </c>
    </row>
    <row r="306" spans="1:20" x14ac:dyDescent="0.25">
      <c r="A306" t="s">
        <v>139</v>
      </c>
      <c r="B306" t="s">
        <v>112</v>
      </c>
      <c r="C306">
        <v>66</v>
      </c>
      <c r="D306">
        <v>1</v>
      </c>
      <c r="E306" t="s">
        <v>12968</v>
      </c>
      <c r="F306">
        <v>388.99</v>
      </c>
      <c r="G306">
        <v>7</v>
      </c>
      <c r="H306" t="s">
        <v>684</v>
      </c>
      <c r="I306" t="s">
        <v>12969</v>
      </c>
      <c r="J306" t="s">
        <v>12970</v>
      </c>
      <c r="K306" t="s">
        <v>1215</v>
      </c>
      <c r="L306" t="s">
        <v>12971</v>
      </c>
      <c r="M306" t="s">
        <v>12972</v>
      </c>
      <c r="N306" t="s">
        <v>23</v>
      </c>
      <c r="O306" t="s">
        <v>48</v>
      </c>
      <c r="P306" t="s">
        <v>49</v>
      </c>
      <c r="Q306" t="s">
        <v>50</v>
      </c>
      <c r="R306" t="s">
        <v>24</v>
      </c>
      <c r="S306" t="s">
        <v>12973</v>
      </c>
      <c r="T306" t="s">
        <v>12972</v>
      </c>
    </row>
    <row r="307" spans="1:20" x14ac:dyDescent="0.25">
      <c r="A307" t="s">
        <v>110</v>
      </c>
      <c r="B307" t="s">
        <v>1205</v>
      </c>
      <c r="C307">
        <v>66</v>
      </c>
      <c r="D307">
        <v>1</v>
      </c>
      <c r="E307" t="s">
        <v>12968</v>
      </c>
      <c r="F307">
        <v>388.99</v>
      </c>
      <c r="G307">
        <v>7</v>
      </c>
      <c r="H307" t="s">
        <v>684</v>
      </c>
      <c r="I307" t="s">
        <v>12969</v>
      </c>
      <c r="J307" t="s">
        <v>12970</v>
      </c>
      <c r="K307" t="s">
        <v>1215</v>
      </c>
      <c r="L307" t="s">
        <v>12971</v>
      </c>
      <c r="M307" t="s">
        <v>12972</v>
      </c>
      <c r="N307" t="s">
        <v>23</v>
      </c>
      <c r="O307" t="s">
        <v>48</v>
      </c>
      <c r="P307" t="s">
        <v>49</v>
      </c>
      <c r="Q307" t="s">
        <v>50</v>
      </c>
      <c r="R307" t="s">
        <v>24</v>
      </c>
      <c r="S307" t="s">
        <v>12973</v>
      </c>
      <c r="T307" t="s">
        <v>12972</v>
      </c>
    </row>
    <row r="308" spans="1:20" x14ac:dyDescent="0.25">
      <c r="A308" t="s">
        <v>46</v>
      </c>
      <c r="B308" t="s">
        <v>56</v>
      </c>
      <c r="C308">
        <v>67</v>
      </c>
      <c r="D308">
        <v>1</v>
      </c>
      <c r="E308" t="s">
        <v>12968</v>
      </c>
      <c r="F308">
        <v>388.99</v>
      </c>
      <c r="G308">
        <v>7</v>
      </c>
      <c r="H308" t="s">
        <v>684</v>
      </c>
      <c r="I308" t="s">
        <v>12969</v>
      </c>
      <c r="J308" t="s">
        <v>12970</v>
      </c>
      <c r="K308" t="s">
        <v>1215</v>
      </c>
      <c r="L308" t="s">
        <v>12971</v>
      </c>
      <c r="M308" t="s">
        <v>12972</v>
      </c>
      <c r="N308" t="s">
        <v>23</v>
      </c>
      <c r="O308" t="s">
        <v>48</v>
      </c>
      <c r="P308" t="s">
        <v>49</v>
      </c>
      <c r="Q308" t="s">
        <v>50</v>
      </c>
      <c r="R308" t="s">
        <v>24</v>
      </c>
      <c r="S308" t="s">
        <v>12973</v>
      </c>
      <c r="T308" t="s">
        <v>12972</v>
      </c>
    </row>
    <row r="309" spans="1:20" x14ac:dyDescent="0.25">
      <c r="A309" t="s">
        <v>46</v>
      </c>
      <c r="B309" t="s">
        <v>56</v>
      </c>
      <c r="C309">
        <v>66.333333333333329</v>
      </c>
      <c r="D309">
        <v>3</v>
      </c>
      <c r="E309" t="s">
        <v>12968</v>
      </c>
      <c r="F309">
        <v>388.99</v>
      </c>
      <c r="G309">
        <v>7</v>
      </c>
      <c r="H309" t="s">
        <v>684</v>
      </c>
      <c r="I309" t="s">
        <v>12969</v>
      </c>
      <c r="J309" t="s">
        <v>12970</v>
      </c>
      <c r="K309" t="s">
        <v>1215</v>
      </c>
      <c r="L309" t="s">
        <v>12971</v>
      </c>
      <c r="M309" t="s">
        <v>12972</v>
      </c>
      <c r="N309" t="s">
        <v>23</v>
      </c>
      <c r="O309" t="s">
        <v>48</v>
      </c>
      <c r="P309" t="s">
        <v>49</v>
      </c>
      <c r="Q309" t="s">
        <v>50</v>
      </c>
      <c r="R309" t="s">
        <v>24</v>
      </c>
      <c r="S309" t="s">
        <v>12973</v>
      </c>
      <c r="T309" t="s">
        <v>12972</v>
      </c>
    </row>
    <row r="310" spans="1:20" x14ac:dyDescent="0.25">
      <c r="A310" t="s">
        <v>46</v>
      </c>
      <c r="B310" t="s">
        <v>56</v>
      </c>
      <c r="C310">
        <v>66.333333333333329</v>
      </c>
      <c r="D310">
        <v>3</v>
      </c>
      <c r="E310" t="s">
        <v>12968</v>
      </c>
      <c r="F310">
        <v>388.99</v>
      </c>
      <c r="G310">
        <v>7</v>
      </c>
      <c r="H310" t="s">
        <v>684</v>
      </c>
      <c r="I310" t="s">
        <v>12969</v>
      </c>
      <c r="J310" t="s">
        <v>12970</v>
      </c>
      <c r="K310" t="s">
        <v>1215</v>
      </c>
      <c r="L310" t="s">
        <v>12971</v>
      </c>
      <c r="M310" t="s">
        <v>12972</v>
      </c>
      <c r="N310" t="s">
        <v>23</v>
      </c>
      <c r="O310" t="s">
        <v>48</v>
      </c>
      <c r="P310" t="s">
        <v>49</v>
      </c>
      <c r="Q310" t="s">
        <v>50</v>
      </c>
      <c r="R310" t="s">
        <v>24</v>
      </c>
      <c r="S310" t="s">
        <v>12973</v>
      </c>
      <c r="T310" t="s">
        <v>12972</v>
      </c>
    </row>
    <row r="311" spans="1:20" x14ac:dyDescent="0.25">
      <c r="A311" t="s">
        <v>46</v>
      </c>
      <c r="B311" t="s">
        <v>56</v>
      </c>
      <c r="C311">
        <v>66.333333333333329</v>
      </c>
      <c r="D311">
        <v>3</v>
      </c>
      <c r="E311" t="s">
        <v>12974</v>
      </c>
      <c r="F311">
        <v>115.35</v>
      </c>
      <c r="G311">
        <v>0</v>
      </c>
      <c r="H311" t="s">
        <v>684</v>
      </c>
      <c r="I311" t="s">
        <v>12975</v>
      </c>
      <c r="J311" t="s">
        <v>12976</v>
      </c>
      <c r="K311" t="s">
        <v>1348</v>
      </c>
      <c r="L311" t="s">
        <v>12977</v>
      </c>
      <c r="M311" t="s">
        <v>12978</v>
      </c>
      <c r="N311" t="s">
        <v>23</v>
      </c>
      <c r="O311" t="s">
        <v>48</v>
      </c>
      <c r="P311" t="s">
        <v>49</v>
      </c>
      <c r="Q311" t="s">
        <v>50</v>
      </c>
      <c r="R311" t="s">
        <v>24</v>
      </c>
      <c r="S311" t="s">
        <v>12979</v>
      </c>
      <c r="T311" t="s">
        <v>12978</v>
      </c>
    </row>
    <row r="312" spans="1:20" x14ac:dyDescent="0.25">
      <c r="A312" t="s">
        <v>46</v>
      </c>
      <c r="B312" t="s">
        <v>56</v>
      </c>
      <c r="C312">
        <v>66.333333333333329</v>
      </c>
      <c r="D312">
        <v>3</v>
      </c>
      <c r="E312" t="s">
        <v>12980</v>
      </c>
      <c r="F312">
        <v>544.32000000000005</v>
      </c>
      <c r="G312">
        <v>45</v>
      </c>
      <c r="H312" t="s">
        <v>684</v>
      </c>
      <c r="I312" t="s">
        <v>12981</v>
      </c>
      <c r="J312" t="s">
        <v>12982</v>
      </c>
      <c r="K312" t="s">
        <v>613</v>
      </c>
      <c r="L312" t="s">
        <v>12983</v>
      </c>
      <c r="M312" t="s">
        <v>12984</v>
      </c>
      <c r="N312" t="s">
        <v>23</v>
      </c>
      <c r="O312" t="s">
        <v>48</v>
      </c>
      <c r="P312" t="s">
        <v>49</v>
      </c>
      <c r="Q312" t="s">
        <v>50</v>
      </c>
      <c r="R312" t="s">
        <v>24</v>
      </c>
      <c r="S312" t="s">
        <v>12985</v>
      </c>
      <c r="T312" t="s">
        <v>12984</v>
      </c>
    </row>
    <row r="313" spans="1:20" x14ac:dyDescent="0.25">
      <c r="A313" t="s">
        <v>46</v>
      </c>
      <c r="B313" t="s">
        <v>56</v>
      </c>
      <c r="C313">
        <v>66.333333333333329</v>
      </c>
      <c r="D313">
        <v>3</v>
      </c>
      <c r="E313" t="s">
        <v>12980</v>
      </c>
      <c r="F313">
        <v>544.32000000000005</v>
      </c>
      <c r="G313">
        <v>45</v>
      </c>
      <c r="H313" t="s">
        <v>684</v>
      </c>
      <c r="I313" t="s">
        <v>12981</v>
      </c>
      <c r="J313" t="s">
        <v>12982</v>
      </c>
      <c r="K313" t="s">
        <v>613</v>
      </c>
      <c r="L313" t="s">
        <v>12983</v>
      </c>
      <c r="M313" t="s">
        <v>12984</v>
      </c>
      <c r="N313" t="s">
        <v>23</v>
      </c>
      <c r="O313" t="s">
        <v>48</v>
      </c>
      <c r="P313" t="s">
        <v>49</v>
      </c>
      <c r="Q313" t="s">
        <v>50</v>
      </c>
      <c r="R313" t="s">
        <v>24</v>
      </c>
      <c r="S313" t="s">
        <v>12985</v>
      </c>
      <c r="T313" t="s">
        <v>12984</v>
      </c>
    </row>
    <row r="314" spans="1:20" x14ac:dyDescent="0.25">
      <c r="A314" t="s">
        <v>46</v>
      </c>
      <c r="B314" t="s">
        <v>56</v>
      </c>
      <c r="C314">
        <v>66.333333333333329</v>
      </c>
      <c r="D314">
        <v>3</v>
      </c>
      <c r="E314" t="s">
        <v>12980</v>
      </c>
      <c r="F314">
        <v>544.32000000000005</v>
      </c>
      <c r="G314">
        <v>45</v>
      </c>
      <c r="H314" t="s">
        <v>684</v>
      </c>
      <c r="I314" t="s">
        <v>12981</v>
      </c>
      <c r="J314" t="s">
        <v>12982</v>
      </c>
      <c r="K314" t="s">
        <v>613</v>
      </c>
      <c r="L314" t="s">
        <v>12983</v>
      </c>
      <c r="M314" t="s">
        <v>12984</v>
      </c>
      <c r="N314" t="s">
        <v>23</v>
      </c>
      <c r="O314" t="s">
        <v>48</v>
      </c>
      <c r="P314" t="s">
        <v>49</v>
      </c>
      <c r="Q314" t="s">
        <v>50</v>
      </c>
      <c r="R314" t="s">
        <v>24</v>
      </c>
      <c r="S314" t="s">
        <v>12985</v>
      </c>
      <c r="T314" t="s">
        <v>12984</v>
      </c>
    </row>
    <row r="315" spans="1:20" x14ac:dyDescent="0.25">
      <c r="A315" t="s">
        <v>46</v>
      </c>
      <c r="B315" t="s">
        <v>56</v>
      </c>
      <c r="C315">
        <v>66.333333333333329</v>
      </c>
      <c r="D315">
        <v>3</v>
      </c>
      <c r="E315" t="s">
        <v>12980</v>
      </c>
      <c r="F315">
        <v>544.32000000000005</v>
      </c>
      <c r="G315">
        <v>45</v>
      </c>
      <c r="H315" t="s">
        <v>684</v>
      </c>
      <c r="I315" t="s">
        <v>12981</v>
      </c>
      <c r="J315" t="s">
        <v>12982</v>
      </c>
      <c r="K315" t="s">
        <v>613</v>
      </c>
      <c r="L315" t="s">
        <v>12983</v>
      </c>
      <c r="M315" t="s">
        <v>12984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12985</v>
      </c>
      <c r="T315" t="s">
        <v>12984</v>
      </c>
    </row>
    <row r="316" spans="1:20" x14ac:dyDescent="0.25">
      <c r="A316" t="s">
        <v>139</v>
      </c>
      <c r="B316" t="s">
        <v>112</v>
      </c>
      <c r="C316">
        <v>66</v>
      </c>
      <c r="D316">
        <v>1</v>
      </c>
      <c r="E316" t="s">
        <v>12986</v>
      </c>
      <c r="F316">
        <v>310.62</v>
      </c>
      <c r="G316">
        <v>26</v>
      </c>
      <c r="H316" t="s">
        <v>684</v>
      </c>
      <c r="I316" t="s">
        <v>12987</v>
      </c>
      <c r="J316" t="s">
        <v>12988</v>
      </c>
      <c r="K316" t="s">
        <v>1835</v>
      </c>
      <c r="L316" t="s">
        <v>12989</v>
      </c>
      <c r="M316" t="s">
        <v>12984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12990</v>
      </c>
      <c r="T316" t="s">
        <v>12984</v>
      </c>
    </row>
    <row r="317" spans="1:20" x14ac:dyDescent="0.25">
      <c r="A317" t="s">
        <v>110</v>
      </c>
      <c r="B317" t="s">
        <v>1205</v>
      </c>
      <c r="C317">
        <v>66</v>
      </c>
      <c r="D317">
        <v>1</v>
      </c>
      <c r="E317" t="s">
        <v>12986</v>
      </c>
      <c r="F317">
        <v>310.62</v>
      </c>
      <c r="G317">
        <v>26</v>
      </c>
      <c r="H317" t="s">
        <v>684</v>
      </c>
      <c r="I317" t="s">
        <v>12987</v>
      </c>
      <c r="J317" t="s">
        <v>12988</v>
      </c>
      <c r="K317" t="s">
        <v>1835</v>
      </c>
      <c r="L317" t="s">
        <v>12989</v>
      </c>
      <c r="M317" t="s">
        <v>12984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12990</v>
      </c>
      <c r="T317" t="s">
        <v>12984</v>
      </c>
    </row>
    <row r="318" spans="1:20" x14ac:dyDescent="0.25">
      <c r="A318" t="s">
        <v>46</v>
      </c>
      <c r="B318" t="s">
        <v>56</v>
      </c>
      <c r="C318">
        <v>67</v>
      </c>
      <c r="D318">
        <v>1</v>
      </c>
      <c r="E318" t="s">
        <v>12986</v>
      </c>
      <c r="F318">
        <v>310.62</v>
      </c>
      <c r="G318">
        <v>26</v>
      </c>
      <c r="H318" t="s">
        <v>684</v>
      </c>
      <c r="I318" t="s">
        <v>12987</v>
      </c>
      <c r="J318" t="s">
        <v>12988</v>
      </c>
      <c r="K318" t="s">
        <v>1835</v>
      </c>
      <c r="L318" t="s">
        <v>12989</v>
      </c>
      <c r="M318" t="s">
        <v>12984</v>
      </c>
      <c r="N318" t="s">
        <v>23</v>
      </c>
      <c r="O318" t="s">
        <v>48</v>
      </c>
      <c r="P318" t="s">
        <v>49</v>
      </c>
      <c r="Q318" t="s">
        <v>50</v>
      </c>
      <c r="R318" t="s">
        <v>24</v>
      </c>
      <c r="S318" t="s">
        <v>12990</v>
      </c>
      <c r="T318" t="s">
        <v>12984</v>
      </c>
    </row>
    <row r="319" spans="1:20" x14ac:dyDescent="0.25">
      <c r="A319" t="s">
        <v>139</v>
      </c>
      <c r="B319" t="s">
        <v>112</v>
      </c>
      <c r="C319">
        <v>66</v>
      </c>
      <c r="D319">
        <v>1</v>
      </c>
      <c r="E319" t="s">
        <v>12986</v>
      </c>
      <c r="F319">
        <v>310.62</v>
      </c>
      <c r="G319">
        <v>26</v>
      </c>
      <c r="H319" t="s">
        <v>684</v>
      </c>
      <c r="I319" t="s">
        <v>12987</v>
      </c>
      <c r="J319" t="s">
        <v>12988</v>
      </c>
      <c r="K319" t="s">
        <v>1835</v>
      </c>
      <c r="L319" t="s">
        <v>12989</v>
      </c>
      <c r="M319" t="s">
        <v>12984</v>
      </c>
      <c r="N319" t="s">
        <v>23</v>
      </c>
      <c r="O319" t="s">
        <v>48</v>
      </c>
      <c r="P319" t="s">
        <v>49</v>
      </c>
      <c r="Q319" t="s">
        <v>50</v>
      </c>
      <c r="R319" t="s">
        <v>24</v>
      </c>
      <c r="S319" t="s">
        <v>12990</v>
      </c>
      <c r="T319" t="s">
        <v>12984</v>
      </c>
    </row>
    <row r="320" spans="1:20" x14ac:dyDescent="0.25">
      <c r="A320" t="s">
        <v>110</v>
      </c>
      <c r="B320" t="s">
        <v>1205</v>
      </c>
      <c r="C320">
        <v>66</v>
      </c>
      <c r="D320">
        <v>1</v>
      </c>
      <c r="E320" t="s">
        <v>12986</v>
      </c>
      <c r="F320">
        <v>310.62</v>
      </c>
      <c r="G320">
        <v>26</v>
      </c>
      <c r="H320" t="s">
        <v>684</v>
      </c>
      <c r="I320" t="s">
        <v>12987</v>
      </c>
      <c r="J320" t="s">
        <v>12988</v>
      </c>
      <c r="K320" t="s">
        <v>1835</v>
      </c>
      <c r="L320" t="s">
        <v>12989</v>
      </c>
      <c r="M320" t="s">
        <v>12984</v>
      </c>
      <c r="N320" t="s">
        <v>23</v>
      </c>
      <c r="O320" t="s">
        <v>48</v>
      </c>
      <c r="P320" t="s">
        <v>49</v>
      </c>
      <c r="Q320" t="s">
        <v>50</v>
      </c>
      <c r="R320" t="s">
        <v>24</v>
      </c>
      <c r="S320" t="s">
        <v>12990</v>
      </c>
      <c r="T320" t="s">
        <v>12984</v>
      </c>
    </row>
    <row r="321" spans="1:20" x14ac:dyDescent="0.25">
      <c r="A321" t="s">
        <v>46</v>
      </c>
      <c r="B321" t="s">
        <v>56</v>
      </c>
      <c r="C321">
        <v>67</v>
      </c>
      <c r="D321">
        <v>1</v>
      </c>
      <c r="E321" t="s">
        <v>12986</v>
      </c>
      <c r="F321">
        <v>310.62</v>
      </c>
      <c r="G321">
        <v>26</v>
      </c>
      <c r="H321" t="s">
        <v>684</v>
      </c>
      <c r="I321" t="s">
        <v>12987</v>
      </c>
      <c r="J321" t="s">
        <v>12988</v>
      </c>
      <c r="K321" t="s">
        <v>1835</v>
      </c>
      <c r="L321" t="s">
        <v>12989</v>
      </c>
      <c r="M321" t="s">
        <v>12984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12990</v>
      </c>
      <c r="T321" t="s">
        <v>12984</v>
      </c>
    </row>
    <row r="322" spans="1:20" x14ac:dyDescent="0.25">
      <c r="A322" t="s">
        <v>139</v>
      </c>
      <c r="B322" t="s">
        <v>112</v>
      </c>
      <c r="C322">
        <v>66</v>
      </c>
      <c r="D322">
        <v>1</v>
      </c>
      <c r="E322" t="s">
        <v>12991</v>
      </c>
      <c r="F322">
        <v>115.35</v>
      </c>
      <c r="G322">
        <v>0</v>
      </c>
      <c r="H322" t="s">
        <v>684</v>
      </c>
      <c r="I322" t="s">
        <v>12992</v>
      </c>
      <c r="J322" t="s">
        <v>12993</v>
      </c>
      <c r="K322" t="s">
        <v>4446</v>
      </c>
      <c r="L322" t="s">
        <v>6982</v>
      </c>
      <c r="M322" t="s">
        <v>12994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12995</v>
      </c>
      <c r="T322" t="s">
        <v>12994</v>
      </c>
    </row>
    <row r="323" spans="1:20" x14ac:dyDescent="0.25">
      <c r="A323" t="s">
        <v>110</v>
      </c>
      <c r="B323" t="s">
        <v>1205</v>
      </c>
      <c r="C323">
        <v>66</v>
      </c>
      <c r="D323">
        <v>1</v>
      </c>
      <c r="E323" t="s">
        <v>12991</v>
      </c>
      <c r="F323">
        <v>115.35</v>
      </c>
      <c r="G323">
        <v>0</v>
      </c>
      <c r="H323" t="s">
        <v>684</v>
      </c>
      <c r="I323" t="s">
        <v>12992</v>
      </c>
      <c r="J323" t="s">
        <v>12993</v>
      </c>
      <c r="K323" t="s">
        <v>4446</v>
      </c>
      <c r="L323" t="s">
        <v>6982</v>
      </c>
      <c r="M323" t="s">
        <v>12994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12995</v>
      </c>
      <c r="T323" t="s">
        <v>12994</v>
      </c>
    </row>
    <row r="324" spans="1:20" x14ac:dyDescent="0.25">
      <c r="A324" t="s">
        <v>46</v>
      </c>
      <c r="B324" t="s">
        <v>56</v>
      </c>
      <c r="C324">
        <v>67</v>
      </c>
      <c r="D324">
        <v>1</v>
      </c>
      <c r="E324" t="s">
        <v>12991</v>
      </c>
      <c r="F324">
        <v>115.35</v>
      </c>
      <c r="G324">
        <v>0</v>
      </c>
      <c r="H324" t="s">
        <v>684</v>
      </c>
      <c r="I324" t="s">
        <v>12992</v>
      </c>
      <c r="J324" t="s">
        <v>12993</v>
      </c>
      <c r="K324" t="s">
        <v>4446</v>
      </c>
      <c r="L324" t="s">
        <v>6982</v>
      </c>
      <c r="M324" t="s">
        <v>12994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12995</v>
      </c>
      <c r="T324" t="s">
        <v>12994</v>
      </c>
    </row>
    <row r="325" spans="1:20" x14ac:dyDescent="0.25">
      <c r="A325" t="s">
        <v>3653</v>
      </c>
      <c r="B325" t="s">
        <v>4657</v>
      </c>
      <c r="C325">
        <v>72.97</v>
      </c>
      <c r="D325">
        <v>1</v>
      </c>
      <c r="E325" t="s">
        <v>12996</v>
      </c>
      <c r="F325">
        <v>206.97</v>
      </c>
      <c r="G325">
        <v>134</v>
      </c>
      <c r="H325" t="s">
        <v>1247</v>
      </c>
      <c r="I325" t="s">
        <v>12997</v>
      </c>
      <c r="J325" t="s">
        <v>12998</v>
      </c>
      <c r="K325" t="s">
        <v>7990</v>
      </c>
      <c r="L325" t="s">
        <v>12999</v>
      </c>
      <c r="M325" t="s">
        <v>13000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13001</v>
      </c>
      <c r="T325" t="s">
        <v>13000</v>
      </c>
    </row>
    <row r="326" spans="1:20" x14ac:dyDescent="0.25">
      <c r="A326" t="s">
        <v>30</v>
      </c>
      <c r="B326" t="s">
        <v>31</v>
      </c>
      <c r="C326">
        <v>60</v>
      </c>
      <c r="D326">
        <v>3</v>
      </c>
      <c r="E326" t="s">
        <v>13002</v>
      </c>
      <c r="F326">
        <v>111</v>
      </c>
      <c r="G326">
        <v>6</v>
      </c>
      <c r="H326" t="s">
        <v>22</v>
      </c>
      <c r="I326" t="s">
        <v>13003</v>
      </c>
      <c r="J326" t="s">
        <v>343</v>
      </c>
      <c r="K326" t="s">
        <v>23</v>
      </c>
      <c r="L326" t="s">
        <v>24</v>
      </c>
      <c r="M326" t="s">
        <v>13004</v>
      </c>
      <c r="N326" t="s">
        <v>23</v>
      </c>
      <c r="O326" t="s">
        <v>32</v>
      </c>
      <c r="P326" t="s">
        <v>26</v>
      </c>
      <c r="Q326" t="s">
        <v>33</v>
      </c>
      <c r="R326" t="s">
        <v>24</v>
      </c>
      <c r="S326" t="s">
        <v>13005</v>
      </c>
      <c r="T326" t="s">
        <v>13000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1741"/>
  <sheetViews>
    <sheetView zoomScale="70" zoomScaleNormal="70" workbookViewId="0">
      <pane xSplit="2" ySplit="1" topLeftCell="T29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311" sqref="U1:U31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20</v>
      </c>
      <c r="B2" t="s">
        <v>21</v>
      </c>
      <c r="C2">
        <v>45</v>
      </c>
      <c r="D2">
        <v>1</v>
      </c>
      <c r="E2" t="s">
        <v>13006</v>
      </c>
      <c r="F2">
        <v>107</v>
      </c>
      <c r="G2">
        <v>7</v>
      </c>
      <c r="H2" t="s">
        <v>47</v>
      </c>
      <c r="I2" t="s">
        <v>9664</v>
      </c>
      <c r="J2" t="s">
        <v>13007</v>
      </c>
      <c r="K2" t="s">
        <v>13008</v>
      </c>
      <c r="L2" t="s">
        <v>7347</v>
      </c>
      <c r="M2" t="s">
        <v>13009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13010</v>
      </c>
      <c r="T2" t="s">
        <v>13011</v>
      </c>
      <c r="U2" s="52" t="s">
        <v>3691</v>
      </c>
      <c r="V2">
        <v>38</v>
      </c>
    </row>
    <row r="3" spans="1:22" x14ac:dyDescent="0.25">
      <c r="A3" t="s">
        <v>42</v>
      </c>
      <c r="B3" t="s">
        <v>43</v>
      </c>
      <c r="C3">
        <v>55</v>
      </c>
      <c r="D3">
        <v>1</v>
      </c>
      <c r="E3" t="s">
        <v>13006</v>
      </c>
      <c r="F3">
        <v>107</v>
      </c>
      <c r="G3">
        <v>7</v>
      </c>
      <c r="H3" t="s">
        <v>47</v>
      </c>
      <c r="I3" t="s">
        <v>9664</v>
      </c>
      <c r="J3" t="s">
        <v>13007</v>
      </c>
      <c r="K3" t="s">
        <v>13008</v>
      </c>
      <c r="L3" t="s">
        <v>7347</v>
      </c>
      <c r="M3" t="s">
        <v>13009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13010</v>
      </c>
      <c r="T3" t="s">
        <v>13011</v>
      </c>
      <c r="U3" s="53" t="s">
        <v>3692</v>
      </c>
      <c r="V3">
        <v>38</v>
      </c>
    </row>
    <row r="4" spans="1:22" x14ac:dyDescent="0.25">
      <c r="A4" t="s">
        <v>3653</v>
      </c>
      <c r="B4" t="s">
        <v>158</v>
      </c>
      <c r="C4">
        <v>75</v>
      </c>
      <c r="D4">
        <v>2</v>
      </c>
      <c r="E4" t="s">
        <v>13012</v>
      </c>
      <c r="F4">
        <v>246</v>
      </c>
      <c r="G4">
        <v>96</v>
      </c>
      <c r="H4" t="s">
        <v>47</v>
      </c>
      <c r="I4" t="s">
        <v>4574</v>
      </c>
      <c r="J4" t="s">
        <v>4575</v>
      </c>
      <c r="K4" t="s">
        <v>4576</v>
      </c>
      <c r="L4" t="s">
        <v>1248</v>
      </c>
      <c r="M4" t="s">
        <v>13013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13014</v>
      </c>
      <c r="T4" t="s">
        <v>13015</v>
      </c>
      <c r="U4" s="52" t="s">
        <v>186</v>
      </c>
      <c r="V4">
        <v>80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13016</v>
      </c>
      <c r="F5">
        <v>140.32</v>
      </c>
      <c r="G5">
        <v>7</v>
      </c>
      <c r="H5" t="s">
        <v>684</v>
      </c>
      <c r="I5" t="s">
        <v>6980</v>
      </c>
      <c r="J5" t="s">
        <v>13017</v>
      </c>
      <c r="K5" t="s">
        <v>1186</v>
      </c>
      <c r="L5" t="s">
        <v>6982</v>
      </c>
      <c r="M5" t="s">
        <v>13015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13018</v>
      </c>
      <c r="T5" t="s">
        <v>13015</v>
      </c>
      <c r="U5" s="53" t="s">
        <v>187</v>
      </c>
      <c r="V5">
        <v>80</v>
      </c>
    </row>
    <row r="6" spans="1:22" x14ac:dyDescent="0.25">
      <c r="A6" t="s">
        <v>110</v>
      </c>
      <c r="B6" t="s">
        <v>1205</v>
      </c>
      <c r="C6">
        <v>66</v>
      </c>
      <c r="D6">
        <v>1</v>
      </c>
      <c r="E6" t="s">
        <v>13016</v>
      </c>
      <c r="F6">
        <v>140.32</v>
      </c>
      <c r="G6">
        <v>7</v>
      </c>
      <c r="H6" t="s">
        <v>684</v>
      </c>
      <c r="I6" t="s">
        <v>6980</v>
      </c>
      <c r="J6" t="s">
        <v>13017</v>
      </c>
      <c r="K6" t="s">
        <v>1186</v>
      </c>
      <c r="L6" t="s">
        <v>6982</v>
      </c>
      <c r="M6" t="s">
        <v>13015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13018</v>
      </c>
      <c r="T6" t="s">
        <v>13015</v>
      </c>
      <c r="U6" s="52" t="s">
        <v>44</v>
      </c>
      <c r="V6">
        <v>13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13016</v>
      </c>
      <c r="F7">
        <v>140.32</v>
      </c>
      <c r="G7">
        <v>7</v>
      </c>
      <c r="H7" t="s">
        <v>684</v>
      </c>
      <c r="I7" t="s">
        <v>6980</v>
      </c>
      <c r="J7" t="s">
        <v>13017</v>
      </c>
      <c r="K7" t="s">
        <v>1186</v>
      </c>
      <c r="L7" t="s">
        <v>6982</v>
      </c>
      <c r="M7" t="s">
        <v>13015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13018</v>
      </c>
      <c r="T7" t="s">
        <v>13015</v>
      </c>
      <c r="U7" s="53" t="s">
        <v>45</v>
      </c>
      <c r="V7">
        <v>13</v>
      </c>
    </row>
    <row r="8" spans="1:22" x14ac:dyDescent="0.25">
      <c r="A8" t="s">
        <v>42</v>
      </c>
      <c r="B8" t="s">
        <v>43</v>
      </c>
      <c r="C8">
        <v>66.666666666666671</v>
      </c>
      <c r="D8">
        <v>3</v>
      </c>
      <c r="E8" t="s">
        <v>13019</v>
      </c>
      <c r="F8">
        <v>105</v>
      </c>
      <c r="G8">
        <v>0</v>
      </c>
      <c r="H8" t="s">
        <v>22</v>
      </c>
      <c r="I8" t="s">
        <v>13020</v>
      </c>
      <c r="J8" t="s">
        <v>319</v>
      </c>
      <c r="K8" t="s">
        <v>23</v>
      </c>
      <c r="L8" t="s">
        <v>24</v>
      </c>
      <c r="M8" t="s">
        <v>13021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13022</v>
      </c>
      <c r="T8" t="s">
        <v>13021</v>
      </c>
      <c r="U8" s="52" t="s">
        <v>113</v>
      </c>
      <c r="V8">
        <v>3</v>
      </c>
    </row>
    <row r="9" spans="1:22" x14ac:dyDescent="0.25">
      <c r="A9" t="s">
        <v>139</v>
      </c>
      <c r="B9" t="s">
        <v>112</v>
      </c>
      <c r="C9">
        <v>66</v>
      </c>
      <c r="D9">
        <v>1</v>
      </c>
      <c r="E9" t="s">
        <v>13023</v>
      </c>
      <c r="F9">
        <v>128.52000000000001</v>
      </c>
      <c r="G9">
        <v>7</v>
      </c>
      <c r="H9" t="s">
        <v>684</v>
      </c>
      <c r="I9" t="s">
        <v>13024</v>
      </c>
      <c r="J9" t="s">
        <v>13025</v>
      </c>
      <c r="K9" t="s">
        <v>1186</v>
      </c>
      <c r="L9" t="s">
        <v>10551</v>
      </c>
      <c r="M9" t="s">
        <v>13026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13027</v>
      </c>
      <c r="T9" t="s">
        <v>13026</v>
      </c>
      <c r="U9" s="53" t="s">
        <v>13124</v>
      </c>
      <c r="V9">
        <v>3</v>
      </c>
    </row>
    <row r="10" spans="1:22" x14ac:dyDescent="0.25">
      <c r="A10" t="s">
        <v>110</v>
      </c>
      <c r="B10" t="s">
        <v>1205</v>
      </c>
      <c r="C10">
        <v>66</v>
      </c>
      <c r="D10">
        <v>1</v>
      </c>
      <c r="E10" t="s">
        <v>13023</v>
      </c>
      <c r="F10">
        <v>128.52000000000001</v>
      </c>
      <c r="G10">
        <v>7</v>
      </c>
      <c r="H10" t="s">
        <v>684</v>
      </c>
      <c r="I10" t="s">
        <v>13024</v>
      </c>
      <c r="J10" t="s">
        <v>13025</v>
      </c>
      <c r="K10" t="s">
        <v>1186</v>
      </c>
      <c r="L10" t="s">
        <v>10551</v>
      </c>
      <c r="M10" t="s">
        <v>13026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13027</v>
      </c>
      <c r="T10" t="s">
        <v>13026</v>
      </c>
      <c r="U10" s="52" t="s">
        <v>46</v>
      </c>
      <c r="V10">
        <v>327</v>
      </c>
    </row>
    <row r="11" spans="1:22" x14ac:dyDescent="0.25">
      <c r="A11" t="s">
        <v>46</v>
      </c>
      <c r="B11" t="s">
        <v>56</v>
      </c>
      <c r="C11">
        <v>67</v>
      </c>
      <c r="D11">
        <v>1</v>
      </c>
      <c r="E11" t="s">
        <v>13023</v>
      </c>
      <c r="F11">
        <v>128.52000000000001</v>
      </c>
      <c r="G11">
        <v>7</v>
      </c>
      <c r="H11" t="s">
        <v>684</v>
      </c>
      <c r="I11" t="s">
        <v>13024</v>
      </c>
      <c r="J11" t="s">
        <v>13025</v>
      </c>
      <c r="K11" t="s">
        <v>1186</v>
      </c>
      <c r="L11" t="s">
        <v>10551</v>
      </c>
      <c r="M11" t="s">
        <v>13026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13027</v>
      </c>
      <c r="T11" t="s">
        <v>13026</v>
      </c>
      <c r="U11" s="53" t="s">
        <v>56</v>
      </c>
      <c r="V11">
        <v>326</v>
      </c>
    </row>
    <row r="12" spans="1:22" x14ac:dyDescent="0.25">
      <c r="A12" t="s">
        <v>139</v>
      </c>
      <c r="B12" t="s">
        <v>112</v>
      </c>
      <c r="C12">
        <v>66</v>
      </c>
      <c r="D12">
        <v>1</v>
      </c>
      <c r="E12" t="s">
        <v>13028</v>
      </c>
      <c r="F12">
        <v>112.35</v>
      </c>
      <c r="G12">
        <v>7</v>
      </c>
      <c r="H12" t="s">
        <v>684</v>
      </c>
      <c r="I12" t="s">
        <v>13029</v>
      </c>
      <c r="J12" t="s">
        <v>13030</v>
      </c>
      <c r="K12" t="s">
        <v>1299</v>
      </c>
      <c r="L12" t="s">
        <v>13031</v>
      </c>
      <c r="M12" t="s">
        <v>13026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13032</v>
      </c>
      <c r="T12" t="s">
        <v>13026</v>
      </c>
      <c r="U12" s="53" t="s">
        <v>8145</v>
      </c>
      <c r="V12">
        <v>1</v>
      </c>
    </row>
    <row r="13" spans="1:22" x14ac:dyDescent="0.25">
      <c r="A13" t="s">
        <v>110</v>
      </c>
      <c r="B13" t="s">
        <v>1205</v>
      </c>
      <c r="C13">
        <v>66</v>
      </c>
      <c r="D13">
        <v>1</v>
      </c>
      <c r="E13" t="s">
        <v>13028</v>
      </c>
      <c r="F13">
        <v>112.35</v>
      </c>
      <c r="G13">
        <v>7</v>
      </c>
      <c r="H13" t="s">
        <v>684</v>
      </c>
      <c r="I13" t="s">
        <v>13029</v>
      </c>
      <c r="J13" t="s">
        <v>13030</v>
      </c>
      <c r="K13" t="s">
        <v>1299</v>
      </c>
      <c r="L13" t="s">
        <v>13031</v>
      </c>
      <c r="M13" t="s">
        <v>13026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13032</v>
      </c>
      <c r="T13" t="s">
        <v>13026</v>
      </c>
      <c r="U13" s="52" t="s">
        <v>42</v>
      </c>
      <c r="V13">
        <v>41</v>
      </c>
    </row>
    <row r="14" spans="1:22" x14ac:dyDescent="0.25">
      <c r="A14" t="s">
        <v>46</v>
      </c>
      <c r="B14" t="s">
        <v>56</v>
      </c>
      <c r="C14">
        <v>67</v>
      </c>
      <c r="D14">
        <v>1</v>
      </c>
      <c r="E14" t="s">
        <v>13028</v>
      </c>
      <c r="F14">
        <v>112.35</v>
      </c>
      <c r="G14">
        <v>7</v>
      </c>
      <c r="H14" t="s">
        <v>684</v>
      </c>
      <c r="I14" t="s">
        <v>13029</v>
      </c>
      <c r="J14" t="s">
        <v>13030</v>
      </c>
      <c r="K14" t="s">
        <v>1299</v>
      </c>
      <c r="L14" t="s">
        <v>13031</v>
      </c>
      <c r="M14" t="s">
        <v>13026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13032</v>
      </c>
      <c r="T14" t="s">
        <v>13026</v>
      </c>
      <c r="U14" s="53" t="s">
        <v>43</v>
      </c>
      <c r="V14">
        <v>41</v>
      </c>
    </row>
    <row r="15" spans="1:22" x14ac:dyDescent="0.25">
      <c r="A15" t="s">
        <v>46</v>
      </c>
      <c r="B15" t="s">
        <v>56</v>
      </c>
      <c r="C15">
        <v>66.333333333333329</v>
      </c>
      <c r="D15">
        <v>3</v>
      </c>
      <c r="E15" t="s">
        <v>13033</v>
      </c>
      <c r="F15">
        <v>276.64</v>
      </c>
      <c r="G15">
        <v>7</v>
      </c>
      <c r="H15" t="s">
        <v>684</v>
      </c>
      <c r="I15" t="s">
        <v>13034</v>
      </c>
      <c r="J15" t="s">
        <v>13035</v>
      </c>
      <c r="K15" t="s">
        <v>1646</v>
      </c>
      <c r="L15" t="s">
        <v>13036</v>
      </c>
      <c r="M15" t="s">
        <v>13037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13038</v>
      </c>
      <c r="T15" t="s">
        <v>13037</v>
      </c>
      <c r="U15" s="52" t="s">
        <v>139</v>
      </c>
      <c r="V15">
        <v>45</v>
      </c>
    </row>
    <row r="16" spans="1:22" x14ac:dyDescent="0.25">
      <c r="A16" t="s">
        <v>46</v>
      </c>
      <c r="B16" t="s">
        <v>56</v>
      </c>
      <c r="C16">
        <v>66.333333333333329</v>
      </c>
      <c r="D16">
        <v>3</v>
      </c>
      <c r="E16" t="s">
        <v>13033</v>
      </c>
      <c r="F16">
        <v>276.64</v>
      </c>
      <c r="G16">
        <v>7</v>
      </c>
      <c r="H16" t="s">
        <v>684</v>
      </c>
      <c r="I16" t="s">
        <v>13034</v>
      </c>
      <c r="J16" t="s">
        <v>13035</v>
      </c>
      <c r="K16" t="s">
        <v>1646</v>
      </c>
      <c r="L16" t="s">
        <v>13036</v>
      </c>
      <c r="M16" t="s">
        <v>13037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13038</v>
      </c>
      <c r="T16" t="s">
        <v>13037</v>
      </c>
      <c r="U16" s="53" t="s">
        <v>4236</v>
      </c>
      <c r="V16">
        <v>1</v>
      </c>
    </row>
    <row r="17" spans="1:22" x14ac:dyDescent="0.25">
      <c r="A17" t="s">
        <v>30</v>
      </c>
      <c r="B17" t="s">
        <v>31</v>
      </c>
      <c r="C17">
        <v>43</v>
      </c>
      <c r="D17">
        <v>1</v>
      </c>
      <c r="E17" t="s">
        <v>13039</v>
      </c>
      <c r="F17">
        <v>51</v>
      </c>
      <c r="G17">
        <v>7</v>
      </c>
      <c r="H17" t="s">
        <v>47</v>
      </c>
      <c r="I17" t="s">
        <v>13040</v>
      </c>
      <c r="J17" t="s">
        <v>13041</v>
      </c>
      <c r="K17" t="s">
        <v>5307</v>
      </c>
      <c r="L17" t="s">
        <v>3944</v>
      </c>
      <c r="M17" t="s">
        <v>13026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13042</v>
      </c>
      <c r="T17" t="s">
        <v>13043</v>
      </c>
      <c r="U17" s="53" t="s">
        <v>112</v>
      </c>
      <c r="V17">
        <v>43</v>
      </c>
    </row>
    <row r="18" spans="1:22" x14ac:dyDescent="0.25">
      <c r="A18" t="s">
        <v>20</v>
      </c>
      <c r="B18" t="s">
        <v>21</v>
      </c>
      <c r="C18">
        <v>1</v>
      </c>
      <c r="D18">
        <v>1</v>
      </c>
      <c r="E18" t="s">
        <v>13039</v>
      </c>
      <c r="F18">
        <v>51</v>
      </c>
      <c r="G18">
        <v>7</v>
      </c>
      <c r="H18" t="s">
        <v>47</v>
      </c>
      <c r="I18" t="s">
        <v>13040</v>
      </c>
      <c r="J18" t="s">
        <v>13041</v>
      </c>
      <c r="K18" t="s">
        <v>5307</v>
      </c>
      <c r="L18" t="s">
        <v>3944</v>
      </c>
      <c r="M18" t="s">
        <v>13026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13042</v>
      </c>
      <c r="T18" t="s">
        <v>13043</v>
      </c>
      <c r="U18" s="53" t="s">
        <v>10047</v>
      </c>
      <c r="V18">
        <v>1</v>
      </c>
    </row>
    <row r="19" spans="1:22" x14ac:dyDescent="0.25">
      <c r="A19" t="s">
        <v>139</v>
      </c>
      <c r="B19" t="s">
        <v>112</v>
      </c>
      <c r="C19">
        <v>77.5</v>
      </c>
      <c r="D19">
        <v>2</v>
      </c>
      <c r="E19" t="s">
        <v>13044</v>
      </c>
      <c r="F19">
        <v>155</v>
      </c>
      <c r="G19">
        <v>0</v>
      </c>
      <c r="H19" t="s">
        <v>47</v>
      </c>
      <c r="I19" t="s">
        <v>13045</v>
      </c>
      <c r="J19" t="s">
        <v>13046</v>
      </c>
      <c r="K19" t="s">
        <v>13047</v>
      </c>
      <c r="L19" t="s">
        <v>1249</v>
      </c>
      <c r="M19" t="s">
        <v>13048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13049</v>
      </c>
      <c r="T19" t="s">
        <v>13050</v>
      </c>
      <c r="U19" s="52" t="s">
        <v>110</v>
      </c>
      <c r="V19">
        <v>40</v>
      </c>
    </row>
    <row r="20" spans="1:22" x14ac:dyDescent="0.25">
      <c r="A20" t="s">
        <v>139</v>
      </c>
      <c r="B20" t="s">
        <v>112</v>
      </c>
      <c r="C20">
        <v>66</v>
      </c>
      <c r="D20">
        <v>1</v>
      </c>
      <c r="E20" t="s">
        <v>13051</v>
      </c>
      <c r="F20">
        <v>119.7</v>
      </c>
      <c r="G20">
        <v>7</v>
      </c>
      <c r="H20" t="s">
        <v>684</v>
      </c>
      <c r="I20" t="s">
        <v>13052</v>
      </c>
      <c r="J20" t="s">
        <v>13053</v>
      </c>
      <c r="K20" t="s">
        <v>1171</v>
      </c>
      <c r="L20" t="s">
        <v>13054</v>
      </c>
      <c r="M20" t="s">
        <v>13055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13056</v>
      </c>
      <c r="T20" t="s">
        <v>13055</v>
      </c>
      <c r="U20" s="53" t="s">
        <v>1205</v>
      </c>
      <c r="V20">
        <v>36</v>
      </c>
    </row>
    <row r="21" spans="1:22" x14ac:dyDescent="0.25">
      <c r="A21" t="s">
        <v>110</v>
      </c>
      <c r="B21" t="s">
        <v>1205</v>
      </c>
      <c r="C21">
        <v>66</v>
      </c>
      <c r="D21">
        <v>1</v>
      </c>
      <c r="E21" t="s">
        <v>13051</v>
      </c>
      <c r="F21">
        <v>119.7</v>
      </c>
      <c r="G21">
        <v>7</v>
      </c>
      <c r="H21" t="s">
        <v>684</v>
      </c>
      <c r="I21" t="s">
        <v>13052</v>
      </c>
      <c r="J21" t="s">
        <v>13053</v>
      </c>
      <c r="K21" t="s">
        <v>1171</v>
      </c>
      <c r="L21" t="s">
        <v>13054</v>
      </c>
      <c r="M21" t="s">
        <v>13055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13056</v>
      </c>
      <c r="T21" t="s">
        <v>13055</v>
      </c>
      <c r="U21" s="53" t="s">
        <v>3831</v>
      </c>
      <c r="V21">
        <v>4</v>
      </c>
    </row>
    <row r="22" spans="1:22" x14ac:dyDescent="0.25">
      <c r="A22" t="s">
        <v>46</v>
      </c>
      <c r="B22" t="s">
        <v>56</v>
      </c>
      <c r="C22">
        <v>67</v>
      </c>
      <c r="D22">
        <v>1</v>
      </c>
      <c r="E22" t="s">
        <v>13051</v>
      </c>
      <c r="F22">
        <v>119.7</v>
      </c>
      <c r="G22">
        <v>7</v>
      </c>
      <c r="H22" t="s">
        <v>684</v>
      </c>
      <c r="I22" t="s">
        <v>13052</v>
      </c>
      <c r="J22" t="s">
        <v>13053</v>
      </c>
      <c r="K22" t="s">
        <v>1171</v>
      </c>
      <c r="L22" t="s">
        <v>13054</v>
      </c>
      <c r="M22" t="s">
        <v>13055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13056</v>
      </c>
      <c r="T22" t="s">
        <v>13055</v>
      </c>
      <c r="U22" s="52" t="s">
        <v>152</v>
      </c>
      <c r="V22">
        <v>6</v>
      </c>
    </row>
    <row r="23" spans="1:22" x14ac:dyDescent="0.25">
      <c r="A23" t="s">
        <v>115</v>
      </c>
      <c r="B23" t="s">
        <v>340</v>
      </c>
      <c r="C23">
        <v>23.41</v>
      </c>
      <c r="D23">
        <v>1</v>
      </c>
      <c r="E23" t="s">
        <v>13057</v>
      </c>
      <c r="F23">
        <v>23.41</v>
      </c>
      <c r="G23">
        <v>0</v>
      </c>
      <c r="H23" t="s">
        <v>1238</v>
      </c>
      <c r="I23" t="s">
        <v>7129</v>
      </c>
      <c r="J23" t="s">
        <v>7130</v>
      </c>
      <c r="K23" t="s">
        <v>7131</v>
      </c>
      <c r="L23" t="s">
        <v>7132</v>
      </c>
      <c r="M23" t="s">
        <v>13058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13059</v>
      </c>
      <c r="T23" t="s">
        <v>13058</v>
      </c>
      <c r="U23" s="53" t="s">
        <v>153</v>
      </c>
      <c r="V23">
        <v>6</v>
      </c>
    </row>
    <row r="24" spans="1:22" x14ac:dyDescent="0.25">
      <c r="A24" t="s">
        <v>42</v>
      </c>
      <c r="B24" t="s">
        <v>43</v>
      </c>
      <c r="C24">
        <v>66.666666666666671</v>
      </c>
      <c r="D24">
        <v>3</v>
      </c>
      <c r="E24" t="s">
        <v>13060</v>
      </c>
      <c r="F24">
        <v>134</v>
      </c>
      <c r="G24">
        <v>29</v>
      </c>
      <c r="H24" t="s">
        <v>22</v>
      </c>
      <c r="I24" t="s">
        <v>13061</v>
      </c>
      <c r="J24" t="s">
        <v>1201</v>
      </c>
      <c r="K24" t="s">
        <v>23</v>
      </c>
      <c r="L24" t="s">
        <v>24</v>
      </c>
      <c r="M24" t="s">
        <v>13062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13063</v>
      </c>
      <c r="T24" t="s">
        <v>13062</v>
      </c>
      <c r="U24" s="52" t="s">
        <v>150</v>
      </c>
      <c r="V24">
        <v>6</v>
      </c>
    </row>
    <row r="25" spans="1:22" x14ac:dyDescent="0.25">
      <c r="A25" t="s">
        <v>5153</v>
      </c>
      <c r="B25" t="s">
        <v>5154</v>
      </c>
      <c r="C25">
        <v>0</v>
      </c>
      <c r="D25">
        <v>1</v>
      </c>
      <c r="E25" t="s">
        <v>13064</v>
      </c>
      <c r="F25">
        <v>129</v>
      </c>
      <c r="G25">
        <v>29</v>
      </c>
      <c r="H25" t="s">
        <v>1162</v>
      </c>
      <c r="I25" t="s">
        <v>13065</v>
      </c>
      <c r="J25" t="s">
        <v>335</v>
      </c>
      <c r="K25" t="s">
        <v>23</v>
      </c>
      <c r="L25" t="s">
        <v>24</v>
      </c>
      <c r="M25" t="s">
        <v>13062</v>
      </c>
      <c r="N25" t="s">
        <v>23</v>
      </c>
      <c r="O25" t="s">
        <v>32</v>
      </c>
      <c r="P25" t="s">
        <v>26</v>
      </c>
      <c r="Q25" t="s">
        <v>33</v>
      </c>
      <c r="R25" t="s">
        <v>24</v>
      </c>
      <c r="S25" t="s">
        <v>13066</v>
      </c>
      <c r="T25" t="s">
        <v>13062</v>
      </c>
      <c r="U25" s="53" t="s">
        <v>151</v>
      </c>
      <c r="V25">
        <v>6</v>
      </c>
    </row>
    <row r="26" spans="1:22" x14ac:dyDescent="0.25">
      <c r="A26" t="s">
        <v>46</v>
      </c>
      <c r="B26" t="s">
        <v>56</v>
      </c>
      <c r="C26">
        <v>120</v>
      </c>
      <c r="D26">
        <v>1</v>
      </c>
      <c r="E26" t="s">
        <v>13064</v>
      </c>
      <c r="F26">
        <v>129</v>
      </c>
      <c r="G26">
        <v>29</v>
      </c>
      <c r="H26" t="s">
        <v>1162</v>
      </c>
      <c r="I26" t="s">
        <v>13065</v>
      </c>
      <c r="J26" t="s">
        <v>335</v>
      </c>
      <c r="K26" t="s">
        <v>23</v>
      </c>
      <c r="L26" t="s">
        <v>24</v>
      </c>
      <c r="M26" t="s">
        <v>13062</v>
      </c>
      <c r="N26" t="s">
        <v>23</v>
      </c>
      <c r="O26" t="s">
        <v>32</v>
      </c>
      <c r="P26" t="s">
        <v>26</v>
      </c>
      <c r="Q26" t="s">
        <v>33</v>
      </c>
      <c r="R26" t="s">
        <v>24</v>
      </c>
      <c r="S26" t="s">
        <v>13066</v>
      </c>
      <c r="T26" t="s">
        <v>13062</v>
      </c>
      <c r="U26" s="52" t="s">
        <v>854</v>
      </c>
      <c r="V26">
        <v>5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13067</v>
      </c>
      <c r="F27">
        <v>1296.54</v>
      </c>
      <c r="G27">
        <v>26</v>
      </c>
      <c r="H27" t="s">
        <v>684</v>
      </c>
      <c r="I27" t="s">
        <v>7351</v>
      </c>
      <c r="J27" t="s">
        <v>7352</v>
      </c>
      <c r="K27" t="s">
        <v>7353</v>
      </c>
      <c r="L27" t="s">
        <v>7354</v>
      </c>
      <c r="M27" t="s">
        <v>13068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13069</v>
      </c>
      <c r="T27" t="s">
        <v>13068</v>
      </c>
      <c r="U27" s="53" t="s">
        <v>855</v>
      </c>
      <c r="V27">
        <v>5</v>
      </c>
    </row>
    <row r="28" spans="1:22" x14ac:dyDescent="0.25">
      <c r="A28" t="s">
        <v>46</v>
      </c>
      <c r="B28" t="s">
        <v>56</v>
      </c>
      <c r="C28">
        <v>66.333333333333329</v>
      </c>
      <c r="D28">
        <v>3</v>
      </c>
      <c r="E28" t="s">
        <v>13067</v>
      </c>
      <c r="F28">
        <v>1296.54</v>
      </c>
      <c r="G28">
        <v>26</v>
      </c>
      <c r="H28" t="s">
        <v>684</v>
      </c>
      <c r="I28" t="s">
        <v>7351</v>
      </c>
      <c r="J28" t="s">
        <v>7352</v>
      </c>
      <c r="K28" t="s">
        <v>7353</v>
      </c>
      <c r="L28" t="s">
        <v>7354</v>
      </c>
      <c r="M28" t="s">
        <v>13068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13069</v>
      </c>
      <c r="T28" t="s">
        <v>13068</v>
      </c>
      <c r="U28" s="52" t="s">
        <v>36</v>
      </c>
      <c r="V28">
        <v>6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13067</v>
      </c>
      <c r="F29">
        <v>1296.54</v>
      </c>
      <c r="G29">
        <v>26</v>
      </c>
      <c r="H29" t="s">
        <v>684</v>
      </c>
      <c r="I29" t="s">
        <v>7351</v>
      </c>
      <c r="J29" t="s">
        <v>7352</v>
      </c>
      <c r="K29" t="s">
        <v>7353</v>
      </c>
      <c r="L29" t="s">
        <v>7354</v>
      </c>
      <c r="M29" t="s">
        <v>13068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13069</v>
      </c>
      <c r="T29" t="s">
        <v>13068</v>
      </c>
      <c r="U29" s="53" t="s">
        <v>37</v>
      </c>
      <c r="V29">
        <v>6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13067</v>
      </c>
      <c r="F30">
        <v>1296.54</v>
      </c>
      <c r="G30">
        <v>26</v>
      </c>
      <c r="H30" t="s">
        <v>684</v>
      </c>
      <c r="I30" t="s">
        <v>7351</v>
      </c>
      <c r="J30" t="s">
        <v>7352</v>
      </c>
      <c r="K30" t="s">
        <v>7353</v>
      </c>
      <c r="L30" t="s">
        <v>7354</v>
      </c>
      <c r="M30" t="s">
        <v>13068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13069</v>
      </c>
      <c r="T30" t="s">
        <v>13068</v>
      </c>
      <c r="U30" s="52" t="s">
        <v>38</v>
      </c>
      <c r="V30">
        <v>6</v>
      </c>
    </row>
    <row r="31" spans="1:22" x14ac:dyDescent="0.25">
      <c r="A31" t="s">
        <v>46</v>
      </c>
      <c r="B31" t="s">
        <v>56</v>
      </c>
      <c r="C31">
        <v>66.333333333333329</v>
      </c>
      <c r="D31">
        <v>3</v>
      </c>
      <c r="E31" t="s">
        <v>13067</v>
      </c>
      <c r="F31">
        <v>1296.54</v>
      </c>
      <c r="G31">
        <v>26</v>
      </c>
      <c r="H31" t="s">
        <v>684</v>
      </c>
      <c r="I31" t="s">
        <v>7351</v>
      </c>
      <c r="J31" t="s">
        <v>7352</v>
      </c>
      <c r="K31" t="s">
        <v>7353</v>
      </c>
      <c r="L31" t="s">
        <v>7354</v>
      </c>
      <c r="M31" t="s">
        <v>13068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13069</v>
      </c>
      <c r="T31" t="s">
        <v>13068</v>
      </c>
      <c r="U31" s="53" t="s">
        <v>39</v>
      </c>
      <c r="V31">
        <v>6</v>
      </c>
    </row>
    <row r="32" spans="1:22" x14ac:dyDescent="0.25">
      <c r="A32" t="s">
        <v>46</v>
      </c>
      <c r="B32" t="s">
        <v>56</v>
      </c>
      <c r="C32">
        <v>66.333333333333329</v>
      </c>
      <c r="D32">
        <v>3</v>
      </c>
      <c r="E32" t="s">
        <v>13067</v>
      </c>
      <c r="F32">
        <v>1296.54</v>
      </c>
      <c r="G32">
        <v>26</v>
      </c>
      <c r="H32" t="s">
        <v>684</v>
      </c>
      <c r="I32" t="s">
        <v>7351</v>
      </c>
      <c r="J32" t="s">
        <v>7352</v>
      </c>
      <c r="K32" t="s">
        <v>7353</v>
      </c>
      <c r="L32" t="s">
        <v>7354</v>
      </c>
      <c r="M32" t="s">
        <v>13068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13069</v>
      </c>
      <c r="T32" t="s">
        <v>13068</v>
      </c>
      <c r="U32" s="52" t="s">
        <v>279</v>
      </c>
      <c r="V32">
        <v>6</v>
      </c>
    </row>
    <row r="33" spans="1:22" x14ac:dyDescent="0.25">
      <c r="A33" t="s">
        <v>46</v>
      </c>
      <c r="B33" t="s">
        <v>56</v>
      </c>
      <c r="C33">
        <v>66.333333333333329</v>
      </c>
      <c r="D33">
        <v>3</v>
      </c>
      <c r="E33" t="s">
        <v>13067</v>
      </c>
      <c r="F33">
        <v>1296.54</v>
      </c>
      <c r="G33">
        <v>26</v>
      </c>
      <c r="H33" t="s">
        <v>684</v>
      </c>
      <c r="I33" t="s">
        <v>7351</v>
      </c>
      <c r="J33" t="s">
        <v>7352</v>
      </c>
      <c r="K33" t="s">
        <v>7353</v>
      </c>
      <c r="L33" t="s">
        <v>7354</v>
      </c>
      <c r="M33" t="s">
        <v>13068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13069</v>
      </c>
      <c r="T33" t="s">
        <v>13068</v>
      </c>
      <c r="U33" s="53" t="s">
        <v>285</v>
      </c>
      <c r="V33">
        <v>6</v>
      </c>
    </row>
    <row r="34" spans="1:22" x14ac:dyDescent="0.25">
      <c r="A34" t="s">
        <v>46</v>
      </c>
      <c r="B34" t="s">
        <v>56</v>
      </c>
      <c r="C34">
        <v>66.333333333333329</v>
      </c>
      <c r="D34">
        <v>3</v>
      </c>
      <c r="E34" t="s">
        <v>13067</v>
      </c>
      <c r="F34">
        <v>1296.54</v>
      </c>
      <c r="G34">
        <v>26</v>
      </c>
      <c r="H34" t="s">
        <v>684</v>
      </c>
      <c r="I34" t="s">
        <v>7351</v>
      </c>
      <c r="J34" t="s">
        <v>7352</v>
      </c>
      <c r="K34" t="s">
        <v>7353</v>
      </c>
      <c r="L34" t="s">
        <v>7354</v>
      </c>
      <c r="M34" t="s">
        <v>13068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13069</v>
      </c>
      <c r="T34" t="s">
        <v>13068</v>
      </c>
      <c r="U34" s="52" t="s">
        <v>280</v>
      </c>
      <c r="V34">
        <v>3</v>
      </c>
    </row>
    <row r="35" spans="1:22" x14ac:dyDescent="0.25">
      <c r="A35" t="s">
        <v>46</v>
      </c>
      <c r="B35" t="s">
        <v>56</v>
      </c>
      <c r="C35">
        <v>66.333333333333329</v>
      </c>
      <c r="D35">
        <v>3</v>
      </c>
      <c r="E35" t="s">
        <v>13067</v>
      </c>
      <c r="F35">
        <v>1296.54</v>
      </c>
      <c r="G35">
        <v>26</v>
      </c>
      <c r="H35" t="s">
        <v>684</v>
      </c>
      <c r="I35" t="s">
        <v>7351</v>
      </c>
      <c r="J35" t="s">
        <v>7352</v>
      </c>
      <c r="K35" t="s">
        <v>7353</v>
      </c>
      <c r="L35" t="s">
        <v>7354</v>
      </c>
      <c r="M35" t="s">
        <v>13068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13069</v>
      </c>
      <c r="T35" t="s">
        <v>13068</v>
      </c>
      <c r="U35" s="53" t="s">
        <v>286</v>
      </c>
      <c r="V35">
        <v>3</v>
      </c>
    </row>
    <row r="36" spans="1:22" x14ac:dyDescent="0.25">
      <c r="A36" t="s">
        <v>46</v>
      </c>
      <c r="B36" t="s">
        <v>56</v>
      </c>
      <c r="C36">
        <v>66.333333333333329</v>
      </c>
      <c r="D36">
        <v>3</v>
      </c>
      <c r="E36" t="s">
        <v>13067</v>
      </c>
      <c r="F36">
        <v>1296.54</v>
      </c>
      <c r="G36">
        <v>26</v>
      </c>
      <c r="H36" t="s">
        <v>684</v>
      </c>
      <c r="I36" t="s">
        <v>7351</v>
      </c>
      <c r="J36" t="s">
        <v>7352</v>
      </c>
      <c r="K36" t="s">
        <v>7353</v>
      </c>
      <c r="L36" t="s">
        <v>7354</v>
      </c>
      <c r="M36" t="s">
        <v>13068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13069</v>
      </c>
      <c r="T36" t="s">
        <v>13068</v>
      </c>
      <c r="U36" s="52" t="s">
        <v>30</v>
      </c>
      <c r="V36">
        <v>58</v>
      </c>
    </row>
    <row r="37" spans="1:22" x14ac:dyDescent="0.25">
      <c r="A37" t="s">
        <v>139</v>
      </c>
      <c r="B37" t="s">
        <v>112</v>
      </c>
      <c r="C37">
        <v>66</v>
      </c>
      <c r="D37">
        <v>1</v>
      </c>
      <c r="E37" t="s">
        <v>13070</v>
      </c>
      <c r="F37">
        <v>49.25</v>
      </c>
      <c r="G37">
        <v>7</v>
      </c>
      <c r="H37" t="s">
        <v>684</v>
      </c>
      <c r="I37" t="s">
        <v>13071</v>
      </c>
      <c r="J37" t="s">
        <v>13072</v>
      </c>
      <c r="K37" t="s">
        <v>1301</v>
      </c>
      <c r="L37" t="s">
        <v>13073</v>
      </c>
      <c r="M37" t="s">
        <v>13074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13075</v>
      </c>
      <c r="T37" t="s">
        <v>13074</v>
      </c>
      <c r="U37" s="53" t="s">
        <v>31</v>
      </c>
      <c r="V37">
        <v>57</v>
      </c>
    </row>
    <row r="38" spans="1:22" x14ac:dyDescent="0.25">
      <c r="A38" t="s">
        <v>110</v>
      </c>
      <c r="B38" t="s">
        <v>1205</v>
      </c>
      <c r="C38">
        <v>66</v>
      </c>
      <c r="D38">
        <v>1</v>
      </c>
      <c r="E38" t="s">
        <v>13070</v>
      </c>
      <c r="F38">
        <v>49.25</v>
      </c>
      <c r="G38">
        <v>7</v>
      </c>
      <c r="H38" t="s">
        <v>684</v>
      </c>
      <c r="I38" t="s">
        <v>13071</v>
      </c>
      <c r="J38" t="s">
        <v>13072</v>
      </c>
      <c r="K38" t="s">
        <v>1301</v>
      </c>
      <c r="L38" t="s">
        <v>13073</v>
      </c>
      <c r="M38" t="s">
        <v>13074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13075</v>
      </c>
      <c r="T38" t="s">
        <v>13074</v>
      </c>
      <c r="U38" s="53" t="s">
        <v>1164</v>
      </c>
      <c r="V38">
        <v>1</v>
      </c>
    </row>
    <row r="39" spans="1:22" x14ac:dyDescent="0.25">
      <c r="A39" t="s">
        <v>46</v>
      </c>
      <c r="B39" t="s">
        <v>56</v>
      </c>
      <c r="C39">
        <v>67</v>
      </c>
      <c r="D39">
        <v>1</v>
      </c>
      <c r="E39" t="s">
        <v>13070</v>
      </c>
      <c r="F39">
        <v>49.25</v>
      </c>
      <c r="G39">
        <v>7</v>
      </c>
      <c r="H39" t="s">
        <v>684</v>
      </c>
      <c r="I39" t="s">
        <v>13071</v>
      </c>
      <c r="J39" t="s">
        <v>13072</v>
      </c>
      <c r="K39" t="s">
        <v>1301</v>
      </c>
      <c r="L39" t="s">
        <v>13073</v>
      </c>
      <c r="M39" t="s">
        <v>13074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13075</v>
      </c>
      <c r="T39" t="s">
        <v>13074</v>
      </c>
      <c r="U39" s="52" t="s">
        <v>20</v>
      </c>
      <c r="V39">
        <v>6</v>
      </c>
    </row>
    <row r="40" spans="1:22" x14ac:dyDescent="0.25">
      <c r="A40" t="s">
        <v>139</v>
      </c>
      <c r="B40" t="s">
        <v>112</v>
      </c>
      <c r="C40">
        <v>66</v>
      </c>
      <c r="D40">
        <v>1</v>
      </c>
      <c r="E40" t="s">
        <v>13076</v>
      </c>
      <c r="F40">
        <v>120.7</v>
      </c>
      <c r="G40">
        <v>7</v>
      </c>
      <c r="H40" t="s">
        <v>684</v>
      </c>
      <c r="I40" t="s">
        <v>9646</v>
      </c>
      <c r="J40" t="s">
        <v>9647</v>
      </c>
      <c r="K40" t="s">
        <v>1209</v>
      </c>
      <c r="L40" t="s">
        <v>9648</v>
      </c>
      <c r="M40" t="s">
        <v>13077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13078</v>
      </c>
      <c r="T40" t="s">
        <v>13077</v>
      </c>
      <c r="U40" s="53" t="s">
        <v>21</v>
      </c>
      <c r="V40">
        <v>6</v>
      </c>
    </row>
    <row r="41" spans="1:22" x14ac:dyDescent="0.25">
      <c r="A41" t="s">
        <v>110</v>
      </c>
      <c r="B41" t="s">
        <v>1205</v>
      </c>
      <c r="C41">
        <v>66</v>
      </c>
      <c r="D41">
        <v>1</v>
      </c>
      <c r="E41" t="s">
        <v>13076</v>
      </c>
      <c r="F41">
        <v>120.7</v>
      </c>
      <c r="G41">
        <v>7</v>
      </c>
      <c r="H41" t="s">
        <v>684</v>
      </c>
      <c r="I41" t="s">
        <v>9646</v>
      </c>
      <c r="J41" t="s">
        <v>9647</v>
      </c>
      <c r="K41" t="s">
        <v>1209</v>
      </c>
      <c r="L41" t="s">
        <v>9648</v>
      </c>
      <c r="M41" t="s">
        <v>13077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13078</v>
      </c>
      <c r="T41" t="s">
        <v>13077</v>
      </c>
      <c r="U41" s="52" t="s">
        <v>115</v>
      </c>
      <c r="V41">
        <v>47</v>
      </c>
    </row>
    <row r="42" spans="1:22" x14ac:dyDescent="0.25">
      <c r="A42" t="s">
        <v>46</v>
      </c>
      <c r="B42" t="s">
        <v>56</v>
      </c>
      <c r="C42">
        <v>67</v>
      </c>
      <c r="D42">
        <v>1</v>
      </c>
      <c r="E42" t="s">
        <v>13076</v>
      </c>
      <c r="F42">
        <v>120.7</v>
      </c>
      <c r="G42">
        <v>7</v>
      </c>
      <c r="H42" t="s">
        <v>684</v>
      </c>
      <c r="I42" t="s">
        <v>9646</v>
      </c>
      <c r="J42" t="s">
        <v>9647</v>
      </c>
      <c r="K42" t="s">
        <v>1209</v>
      </c>
      <c r="L42" t="s">
        <v>9648</v>
      </c>
      <c r="M42" t="s">
        <v>13077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13078</v>
      </c>
      <c r="T42" t="s">
        <v>13077</v>
      </c>
      <c r="U42" s="53" t="s">
        <v>116</v>
      </c>
      <c r="V42">
        <v>45</v>
      </c>
    </row>
    <row r="43" spans="1:22" x14ac:dyDescent="0.25">
      <c r="A43" t="s">
        <v>42</v>
      </c>
      <c r="B43" t="s">
        <v>43</v>
      </c>
      <c r="C43">
        <v>66.666666666666671</v>
      </c>
      <c r="D43">
        <v>3</v>
      </c>
      <c r="E43" t="s">
        <v>13079</v>
      </c>
      <c r="F43">
        <v>111</v>
      </c>
      <c r="G43">
        <v>6</v>
      </c>
      <c r="H43" t="s">
        <v>22</v>
      </c>
      <c r="I43" t="s">
        <v>13080</v>
      </c>
      <c r="J43" t="s">
        <v>356</v>
      </c>
      <c r="K43" t="s">
        <v>23</v>
      </c>
      <c r="L43" t="s">
        <v>24</v>
      </c>
      <c r="M43" t="s">
        <v>13081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13082</v>
      </c>
      <c r="T43" t="s">
        <v>13077</v>
      </c>
      <c r="U43" s="53" t="s">
        <v>340</v>
      </c>
      <c r="V43">
        <v>2</v>
      </c>
    </row>
    <row r="44" spans="1:22" x14ac:dyDescent="0.25">
      <c r="A44" t="s">
        <v>139</v>
      </c>
      <c r="B44" t="s">
        <v>112</v>
      </c>
      <c r="C44">
        <v>66</v>
      </c>
      <c r="D44">
        <v>1</v>
      </c>
      <c r="E44" t="s">
        <v>13083</v>
      </c>
      <c r="F44">
        <v>144.80000000000001</v>
      </c>
      <c r="G44">
        <v>7</v>
      </c>
      <c r="H44" t="s">
        <v>684</v>
      </c>
      <c r="I44" t="s">
        <v>10549</v>
      </c>
      <c r="J44" t="s">
        <v>10550</v>
      </c>
      <c r="K44" t="s">
        <v>1186</v>
      </c>
      <c r="L44" t="s">
        <v>10551</v>
      </c>
      <c r="M44" t="s">
        <v>13084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13085</v>
      </c>
      <c r="T44" t="s">
        <v>13084</v>
      </c>
      <c r="U44" s="52" t="s">
        <v>51</v>
      </c>
      <c r="V44">
        <v>1</v>
      </c>
    </row>
    <row r="45" spans="1:22" x14ac:dyDescent="0.25">
      <c r="A45" t="s">
        <v>110</v>
      </c>
      <c r="B45" t="s">
        <v>1205</v>
      </c>
      <c r="C45">
        <v>66</v>
      </c>
      <c r="D45">
        <v>1</v>
      </c>
      <c r="E45" t="s">
        <v>13083</v>
      </c>
      <c r="F45">
        <v>144.80000000000001</v>
      </c>
      <c r="G45">
        <v>7</v>
      </c>
      <c r="H45" t="s">
        <v>684</v>
      </c>
      <c r="I45" t="s">
        <v>10549</v>
      </c>
      <c r="J45" t="s">
        <v>10550</v>
      </c>
      <c r="K45" t="s">
        <v>1186</v>
      </c>
      <c r="L45" t="s">
        <v>10551</v>
      </c>
      <c r="M45" t="s">
        <v>13084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13085</v>
      </c>
      <c r="T45" t="s">
        <v>13084</v>
      </c>
      <c r="U45" s="53" t="s">
        <v>52</v>
      </c>
      <c r="V45">
        <v>1</v>
      </c>
    </row>
    <row r="46" spans="1:22" x14ac:dyDescent="0.25">
      <c r="A46" t="s">
        <v>46</v>
      </c>
      <c r="B46" t="s">
        <v>56</v>
      </c>
      <c r="C46">
        <v>67</v>
      </c>
      <c r="D46">
        <v>1</v>
      </c>
      <c r="E46" t="s">
        <v>13083</v>
      </c>
      <c r="F46">
        <v>144.80000000000001</v>
      </c>
      <c r="G46">
        <v>7</v>
      </c>
      <c r="H46" t="s">
        <v>684</v>
      </c>
      <c r="I46" t="s">
        <v>10549</v>
      </c>
      <c r="J46" t="s">
        <v>10550</v>
      </c>
      <c r="K46" t="s">
        <v>1186</v>
      </c>
      <c r="L46" t="s">
        <v>10551</v>
      </c>
      <c r="M46" t="s">
        <v>13084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13085</v>
      </c>
      <c r="T46" t="s">
        <v>13084</v>
      </c>
      <c r="U46" s="52" t="s">
        <v>5153</v>
      </c>
      <c r="V46">
        <v>6</v>
      </c>
    </row>
    <row r="47" spans="1:22" x14ac:dyDescent="0.25">
      <c r="A47" t="s">
        <v>5153</v>
      </c>
      <c r="B47" t="s">
        <v>5154</v>
      </c>
      <c r="C47">
        <v>0</v>
      </c>
      <c r="D47">
        <v>1</v>
      </c>
      <c r="E47" t="s">
        <v>13086</v>
      </c>
      <c r="F47">
        <v>115</v>
      </c>
      <c r="G47">
        <v>15</v>
      </c>
      <c r="H47" t="s">
        <v>1162</v>
      </c>
      <c r="I47" t="s">
        <v>13087</v>
      </c>
      <c r="J47" t="s">
        <v>359</v>
      </c>
      <c r="K47" t="s">
        <v>23</v>
      </c>
      <c r="L47" t="s">
        <v>24</v>
      </c>
      <c r="M47" t="s">
        <v>13088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13089</v>
      </c>
      <c r="T47" t="s">
        <v>13088</v>
      </c>
      <c r="U47" s="53" t="s">
        <v>5154</v>
      </c>
      <c r="V47">
        <v>6</v>
      </c>
    </row>
    <row r="48" spans="1:22" x14ac:dyDescent="0.25">
      <c r="A48" t="s">
        <v>46</v>
      </c>
      <c r="B48" t="s">
        <v>56</v>
      </c>
      <c r="C48">
        <v>120</v>
      </c>
      <c r="D48">
        <v>1</v>
      </c>
      <c r="E48" t="s">
        <v>13086</v>
      </c>
      <c r="F48">
        <v>115</v>
      </c>
      <c r="G48">
        <v>15</v>
      </c>
      <c r="H48" t="s">
        <v>1162</v>
      </c>
      <c r="I48" t="s">
        <v>13087</v>
      </c>
      <c r="J48" t="s">
        <v>359</v>
      </c>
      <c r="K48" t="s">
        <v>23</v>
      </c>
      <c r="L48" t="s">
        <v>24</v>
      </c>
      <c r="M48" t="s">
        <v>13088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13089</v>
      </c>
      <c r="T48" t="s">
        <v>13088</v>
      </c>
      <c r="U48" s="52" t="s">
        <v>3653</v>
      </c>
      <c r="V48">
        <v>8</v>
      </c>
    </row>
    <row r="49" spans="1:22" x14ac:dyDescent="0.25">
      <c r="A49" t="s">
        <v>30</v>
      </c>
      <c r="B49" t="s">
        <v>31</v>
      </c>
      <c r="C49">
        <v>65</v>
      </c>
      <c r="D49">
        <v>1</v>
      </c>
      <c r="E49" t="s">
        <v>13090</v>
      </c>
      <c r="F49">
        <v>104</v>
      </c>
      <c r="G49">
        <v>6</v>
      </c>
      <c r="H49" t="s">
        <v>1162</v>
      </c>
      <c r="I49" t="s">
        <v>13091</v>
      </c>
      <c r="J49" t="s">
        <v>310</v>
      </c>
      <c r="K49" t="s">
        <v>23</v>
      </c>
      <c r="L49" t="s">
        <v>24</v>
      </c>
      <c r="M49" t="s">
        <v>13092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13093</v>
      </c>
      <c r="T49" t="s">
        <v>13092</v>
      </c>
      <c r="U49" s="53" t="s">
        <v>4657</v>
      </c>
      <c r="V49">
        <v>6</v>
      </c>
    </row>
    <row r="50" spans="1:22" x14ac:dyDescent="0.25">
      <c r="A50" t="s">
        <v>20</v>
      </c>
      <c r="B50" t="s">
        <v>21</v>
      </c>
      <c r="C50">
        <v>65</v>
      </c>
      <c r="D50">
        <v>1</v>
      </c>
      <c r="E50" t="s">
        <v>13090</v>
      </c>
      <c r="F50">
        <v>104</v>
      </c>
      <c r="G50">
        <v>6</v>
      </c>
      <c r="H50" t="s">
        <v>1162</v>
      </c>
      <c r="I50" t="s">
        <v>13091</v>
      </c>
      <c r="J50" t="s">
        <v>310</v>
      </c>
      <c r="K50" t="s">
        <v>23</v>
      </c>
      <c r="L50" t="s">
        <v>24</v>
      </c>
      <c r="M50" t="s">
        <v>13092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13093</v>
      </c>
      <c r="T50" t="s">
        <v>13092</v>
      </c>
      <c r="U50" s="53" t="s">
        <v>158</v>
      </c>
      <c r="V50">
        <v>2</v>
      </c>
    </row>
    <row r="51" spans="1:22" x14ac:dyDescent="0.25">
      <c r="A51" t="s">
        <v>46</v>
      </c>
      <c r="B51" t="s">
        <v>56</v>
      </c>
      <c r="C51">
        <v>66.333333333333329</v>
      </c>
      <c r="D51">
        <v>3</v>
      </c>
      <c r="E51" t="s">
        <v>13094</v>
      </c>
      <c r="F51">
        <v>269</v>
      </c>
      <c r="G51">
        <v>29</v>
      </c>
      <c r="H51" t="s">
        <v>47</v>
      </c>
      <c r="I51" t="s">
        <v>1235</v>
      </c>
      <c r="J51" t="s">
        <v>7582</v>
      </c>
      <c r="K51" t="s">
        <v>1236</v>
      </c>
      <c r="L51" t="s">
        <v>5841</v>
      </c>
      <c r="M51" t="s">
        <v>13095</v>
      </c>
      <c r="N51" t="s">
        <v>23</v>
      </c>
      <c r="O51" t="s">
        <v>63</v>
      </c>
      <c r="P51" t="s">
        <v>54</v>
      </c>
      <c r="Q51" t="s">
        <v>55</v>
      </c>
      <c r="R51" t="s">
        <v>24</v>
      </c>
      <c r="S51" t="s">
        <v>13096</v>
      </c>
      <c r="T51" t="s">
        <v>13097</v>
      </c>
      <c r="U51" s="52" t="s">
        <v>1309</v>
      </c>
      <c r="V51">
        <v>751</v>
      </c>
    </row>
    <row r="52" spans="1:22" x14ac:dyDescent="0.25">
      <c r="A52" t="s">
        <v>46</v>
      </c>
      <c r="B52" t="s">
        <v>56</v>
      </c>
      <c r="C52">
        <v>76.666666666666671</v>
      </c>
      <c r="D52">
        <v>3</v>
      </c>
      <c r="E52" t="s">
        <v>13098</v>
      </c>
      <c r="F52">
        <v>259</v>
      </c>
      <c r="G52">
        <v>29</v>
      </c>
      <c r="H52" t="s">
        <v>47</v>
      </c>
      <c r="I52" t="s">
        <v>1316</v>
      </c>
      <c r="J52" t="s">
        <v>11752</v>
      </c>
      <c r="K52" t="s">
        <v>10934</v>
      </c>
      <c r="L52" t="s">
        <v>6172</v>
      </c>
      <c r="M52" t="s">
        <v>13099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13100</v>
      </c>
      <c r="T52" t="s">
        <v>13101</v>
      </c>
    </row>
    <row r="53" spans="1:22" x14ac:dyDescent="0.25">
      <c r="A53" t="s">
        <v>115</v>
      </c>
      <c r="B53" t="s">
        <v>116</v>
      </c>
      <c r="C53">
        <v>27.5</v>
      </c>
      <c r="D53">
        <v>4</v>
      </c>
      <c r="E53" t="s">
        <v>13102</v>
      </c>
      <c r="F53">
        <v>106.62</v>
      </c>
      <c r="G53">
        <v>7</v>
      </c>
      <c r="H53" t="s">
        <v>1247</v>
      </c>
      <c r="I53" t="s">
        <v>13103</v>
      </c>
      <c r="J53" t="s">
        <v>13104</v>
      </c>
      <c r="K53" t="s">
        <v>4494</v>
      </c>
      <c r="L53" t="s">
        <v>9821</v>
      </c>
      <c r="M53" t="s">
        <v>13105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13106</v>
      </c>
      <c r="T53" t="s">
        <v>13105</v>
      </c>
    </row>
    <row r="54" spans="1:22" x14ac:dyDescent="0.25">
      <c r="A54" t="s">
        <v>139</v>
      </c>
      <c r="B54" t="s">
        <v>112</v>
      </c>
      <c r="C54">
        <v>66</v>
      </c>
      <c r="D54">
        <v>1</v>
      </c>
      <c r="E54" t="s">
        <v>13107</v>
      </c>
      <c r="F54">
        <v>122.35</v>
      </c>
      <c r="G54">
        <v>7</v>
      </c>
      <c r="H54" t="s">
        <v>684</v>
      </c>
      <c r="I54" t="s">
        <v>13108</v>
      </c>
      <c r="J54" t="s">
        <v>13109</v>
      </c>
      <c r="K54" t="s">
        <v>1167</v>
      </c>
      <c r="L54" t="s">
        <v>13110</v>
      </c>
      <c r="M54" t="s">
        <v>13111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13112</v>
      </c>
      <c r="T54" t="s">
        <v>13111</v>
      </c>
    </row>
    <row r="55" spans="1:22" x14ac:dyDescent="0.25">
      <c r="A55" t="s">
        <v>110</v>
      </c>
      <c r="B55" t="s">
        <v>1205</v>
      </c>
      <c r="C55">
        <v>66</v>
      </c>
      <c r="D55">
        <v>1</v>
      </c>
      <c r="E55" t="s">
        <v>13107</v>
      </c>
      <c r="F55">
        <v>122.35</v>
      </c>
      <c r="G55">
        <v>7</v>
      </c>
      <c r="H55" t="s">
        <v>684</v>
      </c>
      <c r="I55" t="s">
        <v>13108</v>
      </c>
      <c r="J55" t="s">
        <v>13109</v>
      </c>
      <c r="K55" t="s">
        <v>1167</v>
      </c>
      <c r="L55" t="s">
        <v>13110</v>
      </c>
      <c r="M55" t="s">
        <v>13111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13112</v>
      </c>
      <c r="T55" t="s">
        <v>13111</v>
      </c>
    </row>
    <row r="56" spans="1:22" x14ac:dyDescent="0.25">
      <c r="A56" t="s">
        <v>46</v>
      </c>
      <c r="B56" t="s">
        <v>56</v>
      </c>
      <c r="C56">
        <v>67</v>
      </c>
      <c r="D56">
        <v>1</v>
      </c>
      <c r="E56" t="s">
        <v>13107</v>
      </c>
      <c r="F56">
        <v>122.35</v>
      </c>
      <c r="G56">
        <v>7</v>
      </c>
      <c r="H56" t="s">
        <v>684</v>
      </c>
      <c r="I56" t="s">
        <v>13108</v>
      </c>
      <c r="J56" t="s">
        <v>13109</v>
      </c>
      <c r="K56" t="s">
        <v>1167</v>
      </c>
      <c r="L56" t="s">
        <v>13110</v>
      </c>
      <c r="M56" t="s">
        <v>13111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13112</v>
      </c>
      <c r="T56" t="s">
        <v>13111</v>
      </c>
    </row>
    <row r="57" spans="1:22" x14ac:dyDescent="0.25">
      <c r="A57" t="s">
        <v>110</v>
      </c>
      <c r="B57" t="s">
        <v>3831</v>
      </c>
      <c r="C57">
        <v>76</v>
      </c>
      <c r="D57">
        <v>1</v>
      </c>
      <c r="E57" t="s">
        <v>13113</v>
      </c>
      <c r="F57">
        <v>156</v>
      </c>
      <c r="G57">
        <v>0</v>
      </c>
      <c r="H57" t="s">
        <v>47</v>
      </c>
      <c r="I57" t="s">
        <v>1334</v>
      </c>
      <c r="J57" t="s">
        <v>13114</v>
      </c>
      <c r="K57" t="s">
        <v>1223</v>
      </c>
      <c r="L57" t="s">
        <v>1337</v>
      </c>
      <c r="M57" t="s">
        <v>13115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13116</v>
      </c>
      <c r="T57" t="s">
        <v>13117</v>
      </c>
    </row>
    <row r="58" spans="1:22" x14ac:dyDescent="0.25">
      <c r="A58" t="s">
        <v>46</v>
      </c>
      <c r="B58" t="s">
        <v>56</v>
      </c>
      <c r="C58">
        <v>80</v>
      </c>
      <c r="D58">
        <v>1</v>
      </c>
      <c r="E58" t="s">
        <v>13113</v>
      </c>
      <c r="F58">
        <v>156</v>
      </c>
      <c r="G58">
        <v>0</v>
      </c>
      <c r="H58" t="s">
        <v>47</v>
      </c>
      <c r="I58" t="s">
        <v>1334</v>
      </c>
      <c r="J58" t="s">
        <v>13114</v>
      </c>
      <c r="K58" t="s">
        <v>1223</v>
      </c>
      <c r="L58" t="s">
        <v>1337</v>
      </c>
      <c r="M58" t="s">
        <v>13115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13116</v>
      </c>
      <c r="T58" t="s">
        <v>13117</v>
      </c>
    </row>
    <row r="59" spans="1:22" x14ac:dyDescent="0.25">
      <c r="A59" t="s">
        <v>115</v>
      </c>
      <c r="B59" t="s">
        <v>116</v>
      </c>
      <c r="C59">
        <v>45</v>
      </c>
      <c r="D59">
        <v>2</v>
      </c>
      <c r="E59" t="s">
        <v>13118</v>
      </c>
      <c r="F59">
        <v>211</v>
      </c>
      <c r="G59">
        <v>0</v>
      </c>
      <c r="H59" t="s">
        <v>47</v>
      </c>
      <c r="I59" t="s">
        <v>13119</v>
      </c>
      <c r="J59" t="s">
        <v>13120</v>
      </c>
      <c r="K59" t="s">
        <v>13121</v>
      </c>
      <c r="L59" t="s">
        <v>675</v>
      </c>
      <c r="M59" t="s">
        <v>13122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13123</v>
      </c>
      <c r="T59" t="s">
        <v>13122</v>
      </c>
    </row>
    <row r="60" spans="1:22" x14ac:dyDescent="0.25">
      <c r="A60" t="s">
        <v>113</v>
      </c>
      <c r="B60" t="s">
        <v>13124</v>
      </c>
      <c r="C60">
        <v>65</v>
      </c>
      <c r="D60">
        <v>1</v>
      </c>
      <c r="E60" t="s">
        <v>13118</v>
      </c>
      <c r="F60">
        <v>211</v>
      </c>
      <c r="G60">
        <v>0</v>
      </c>
      <c r="H60" t="s">
        <v>47</v>
      </c>
      <c r="I60" t="s">
        <v>13119</v>
      </c>
      <c r="J60" t="s">
        <v>13120</v>
      </c>
      <c r="K60" t="s">
        <v>13121</v>
      </c>
      <c r="L60" t="s">
        <v>675</v>
      </c>
      <c r="M60" t="s">
        <v>13122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13123</v>
      </c>
      <c r="T60" t="s">
        <v>13122</v>
      </c>
    </row>
    <row r="61" spans="1:22" x14ac:dyDescent="0.25">
      <c r="A61" t="s">
        <v>51</v>
      </c>
      <c r="B61" t="s">
        <v>52</v>
      </c>
      <c r="C61">
        <v>65</v>
      </c>
      <c r="D61">
        <v>1</v>
      </c>
      <c r="E61" t="s">
        <v>13118</v>
      </c>
      <c r="F61">
        <v>211</v>
      </c>
      <c r="G61">
        <v>0</v>
      </c>
      <c r="H61" t="s">
        <v>47</v>
      </c>
      <c r="I61" t="s">
        <v>13119</v>
      </c>
      <c r="J61" t="s">
        <v>13120</v>
      </c>
      <c r="K61" t="s">
        <v>13121</v>
      </c>
      <c r="L61" t="s">
        <v>675</v>
      </c>
      <c r="M61" t="s">
        <v>13122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13123</v>
      </c>
      <c r="T61" t="s">
        <v>13122</v>
      </c>
    </row>
    <row r="62" spans="1:22" x14ac:dyDescent="0.25">
      <c r="A62" t="s">
        <v>44</v>
      </c>
      <c r="B62" t="s">
        <v>45</v>
      </c>
      <c r="C62">
        <v>66.666666666666671</v>
      </c>
      <c r="D62">
        <v>3</v>
      </c>
      <c r="E62" t="s">
        <v>13125</v>
      </c>
      <c r="F62">
        <v>150</v>
      </c>
      <c r="G62">
        <v>0</v>
      </c>
      <c r="H62" t="s">
        <v>22</v>
      </c>
      <c r="I62" t="s">
        <v>13126</v>
      </c>
      <c r="J62" t="s">
        <v>360</v>
      </c>
      <c r="K62" t="s">
        <v>23</v>
      </c>
      <c r="L62" t="s">
        <v>24</v>
      </c>
      <c r="M62" t="s">
        <v>13127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13128</v>
      </c>
      <c r="T62" t="s">
        <v>13127</v>
      </c>
    </row>
    <row r="63" spans="1:22" x14ac:dyDescent="0.25">
      <c r="A63" t="s">
        <v>46</v>
      </c>
      <c r="B63" t="s">
        <v>56</v>
      </c>
      <c r="C63">
        <v>66.333333333333329</v>
      </c>
      <c r="D63">
        <v>3</v>
      </c>
      <c r="E63" t="s">
        <v>13129</v>
      </c>
      <c r="F63">
        <v>133.82</v>
      </c>
      <c r="G63">
        <v>7</v>
      </c>
      <c r="H63" t="s">
        <v>684</v>
      </c>
      <c r="I63" t="s">
        <v>6980</v>
      </c>
      <c r="J63" t="s">
        <v>6981</v>
      </c>
      <c r="K63" t="s">
        <v>1186</v>
      </c>
      <c r="L63" t="s">
        <v>6982</v>
      </c>
      <c r="M63" t="s">
        <v>13130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13131</v>
      </c>
      <c r="T63" t="s">
        <v>13132</v>
      </c>
    </row>
    <row r="64" spans="1:22" x14ac:dyDescent="0.25">
      <c r="A64" t="s">
        <v>139</v>
      </c>
      <c r="B64" t="s">
        <v>112</v>
      </c>
      <c r="C64">
        <v>66</v>
      </c>
      <c r="D64">
        <v>1</v>
      </c>
      <c r="E64" t="s">
        <v>13133</v>
      </c>
      <c r="F64">
        <v>102.77</v>
      </c>
      <c r="G64">
        <v>0</v>
      </c>
      <c r="H64" t="s">
        <v>684</v>
      </c>
      <c r="I64" t="s">
        <v>10675</v>
      </c>
      <c r="J64" t="s">
        <v>10676</v>
      </c>
      <c r="K64" t="s">
        <v>10234</v>
      </c>
      <c r="L64" t="s">
        <v>10677</v>
      </c>
      <c r="M64" t="s">
        <v>13134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13135</v>
      </c>
      <c r="T64" t="s">
        <v>13134</v>
      </c>
    </row>
    <row r="65" spans="1:20" x14ac:dyDescent="0.25">
      <c r="A65" t="s">
        <v>110</v>
      </c>
      <c r="B65" t="s">
        <v>1205</v>
      </c>
      <c r="C65">
        <v>66</v>
      </c>
      <c r="D65">
        <v>1</v>
      </c>
      <c r="E65" t="s">
        <v>13133</v>
      </c>
      <c r="F65">
        <v>102.77</v>
      </c>
      <c r="G65">
        <v>0</v>
      </c>
      <c r="H65" t="s">
        <v>684</v>
      </c>
      <c r="I65" t="s">
        <v>10675</v>
      </c>
      <c r="J65" t="s">
        <v>10676</v>
      </c>
      <c r="K65" t="s">
        <v>10234</v>
      </c>
      <c r="L65" t="s">
        <v>10677</v>
      </c>
      <c r="M65" t="s">
        <v>13134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13135</v>
      </c>
      <c r="T65" t="s">
        <v>13134</v>
      </c>
    </row>
    <row r="66" spans="1:20" x14ac:dyDescent="0.25">
      <c r="A66" t="s">
        <v>46</v>
      </c>
      <c r="B66" t="s">
        <v>56</v>
      </c>
      <c r="C66">
        <v>67</v>
      </c>
      <c r="D66">
        <v>1</v>
      </c>
      <c r="E66" t="s">
        <v>13133</v>
      </c>
      <c r="F66">
        <v>102.77</v>
      </c>
      <c r="G66">
        <v>0</v>
      </c>
      <c r="H66" t="s">
        <v>684</v>
      </c>
      <c r="I66" t="s">
        <v>10675</v>
      </c>
      <c r="J66" t="s">
        <v>10676</v>
      </c>
      <c r="K66" t="s">
        <v>10234</v>
      </c>
      <c r="L66" t="s">
        <v>10677</v>
      </c>
      <c r="M66" t="s">
        <v>13134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13135</v>
      </c>
      <c r="T66" t="s">
        <v>13134</v>
      </c>
    </row>
    <row r="67" spans="1:20" x14ac:dyDescent="0.25">
      <c r="A67" t="s">
        <v>115</v>
      </c>
      <c r="B67" t="s">
        <v>116</v>
      </c>
      <c r="C67">
        <v>27.5</v>
      </c>
      <c r="D67">
        <v>4</v>
      </c>
      <c r="E67" t="s">
        <v>13136</v>
      </c>
      <c r="F67">
        <v>96.62</v>
      </c>
      <c r="G67">
        <v>7</v>
      </c>
      <c r="H67" t="s">
        <v>1247</v>
      </c>
      <c r="I67" t="s">
        <v>13137</v>
      </c>
      <c r="J67" t="s">
        <v>13138</v>
      </c>
      <c r="K67" t="s">
        <v>5593</v>
      </c>
      <c r="L67" t="s">
        <v>13139</v>
      </c>
      <c r="M67" t="s">
        <v>13140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13141</v>
      </c>
      <c r="T67" t="s">
        <v>13140</v>
      </c>
    </row>
    <row r="68" spans="1:20" x14ac:dyDescent="0.25">
      <c r="A68" t="s">
        <v>139</v>
      </c>
      <c r="B68" t="s">
        <v>112</v>
      </c>
      <c r="C68">
        <v>80</v>
      </c>
      <c r="D68">
        <v>1</v>
      </c>
      <c r="E68" t="s">
        <v>13142</v>
      </c>
      <c r="F68">
        <v>80</v>
      </c>
      <c r="G68">
        <v>0</v>
      </c>
      <c r="H68" t="s">
        <v>47</v>
      </c>
      <c r="I68" t="s">
        <v>1840</v>
      </c>
      <c r="J68" t="s">
        <v>13143</v>
      </c>
      <c r="K68" t="s">
        <v>2973</v>
      </c>
      <c r="L68" t="s">
        <v>7347</v>
      </c>
      <c r="M68" t="s">
        <v>13144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13145</v>
      </c>
      <c r="T68" t="s">
        <v>13146</v>
      </c>
    </row>
    <row r="69" spans="1:20" x14ac:dyDescent="0.25">
      <c r="A69" t="s">
        <v>46</v>
      </c>
      <c r="B69" t="s">
        <v>56</v>
      </c>
      <c r="C69">
        <v>66.333333333333329</v>
      </c>
      <c r="D69">
        <v>3</v>
      </c>
      <c r="E69" t="s">
        <v>13147</v>
      </c>
      <c r="F69">
        <v>301.10000000000002</v>
      </c>
      <c r="G69">
        <v>0</v>
      </c>
      <c r="H69" t="s">
        <v>684</v>
      </c>
      <c r="I69" t="s">
        <v>10083</v>
      </c>
      <c r="J69" t="s">
        <v>10084</v>
      </c>
      <c r="K69" t="s">
        <v>1331</v>
      </c>
      <c r="L69" t="s">
        <v>10085</v>
      </c>
      <c r="M69" t="s">
        <v>13146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13148</v>
      </c>
      <c r="T69" t="s">
        <v>13146</v>
      </c>
    </row>
    <row r="70" spans="1:20" x14ac:dyDescent="0.25">
      <c r="A70" t="s">
        <v>46</v>
      </c>
      <c r="B70" t="s">
        <v>56</v>
      </c>
      <c r="C70">
        <v>66.333333333333329</v>
      </c>
      <c r="D70">
        <v>3</v>
      </c>
      <c r="E70" t="s">
        <v>13147</v>
      </c>
      <c r="F70">
        <v>301.10000000000002</v>
      </c>
      <c r="G70">
        <v>0</v>
      </c>
      <c r="H70" t="s">
        <v>684</v>
      </c>
      <c r="I70" t="s">
        <v>10083</v>
      </c>
      <c r="J70" t="s">
        <v>10084</v>
      </c>
      <c r="K70" t="s">
        <v>1331</v>
      </c>
      <c r="L70" t="s">
        <v>10085</v>
      </c>
      <c r="M70" t="s">
        <v>13146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13148</v>
      </c>
      <c r="T70" t="s">
        <v>13146</v>
      </c>
    </row>
    <row r="71" spans="1:20" x14ac:dyDescent="0.25">
      <c r="A71" t="s">
        <v>46</v>
      </c>
      <c r="B71" t="s">
        <v>56</v>
      </c>
      <c r="C71">
        <v>66.333333333333329</v>
      </c>
      <c r="D71">
        <v>3</v>
      </c>
      <c r="E71" t="s">
        <v>13147</v>
      </c>
      <c r="F71">
        <v>301.10000000000002</v>
      </c>
      <c r="G71">
        <v>0</v>
      </c>
      <c r="H71" t="s">
        <v>684</v>
      </c>
      <c r="I71" t="s">
        <v>10083</v>
      </c>
      <c r="J71" t="s">
        <v>10084</v>
      </c>
      <c r="K71" t="s">
        <v>1331</v>
      </c>
      <c r="L71" t="s">
        <v>10085</v>
      </c>
      <c r="M71" t="s">
        <v>13146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13148</v>
      </c>
      <c r="T71" t="s">
        <v>13146</v>
      </c>
    </row>
    <row r="72" spans="1:20" x14ac:dyDescent="0.25">
      <c r="A72" t="s">
        <v>115</v>
      </c>
      <c r="B72" t="s">
        <v>116</v>
      </c>
      <c r="C72">
        <v>35</v>
      </c>
      <c r="D72">
        <v>8</v>
      </c>
      <c r="E72" t="s">
        <v>13149</v>
      </c>
      <c r="F72">
        <v>241.86</v>
      </c>
      <c r="G72">
        <v>0</v>
      </c>
      <c r="H72" t="s">
        <v>1247</v>
      </c>
      <c r="I72" t="s">
        <v>9950</v>
      </c>
      <c r="J72" t="s">
        <v>9951</v>
      </c>
      <c r="K72" t="s">
        <v>1173</v>
      </c>
      <c r="L72" t="s">
        <v>9952</v>
      </c>
      <c r="M72" t="s">
        <v>13150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13151</v>
      </c>
      <c r="T72" t="s">
        <v>13150</v>
      </c>
    </row>
    <row r="73" spans="1:20" x14ac:dyDescent="0.25">
      <c r="A73" t="s">
        <v>139</v>
      </c>
      <c r="B73" t="s">
        <v>112</v>
      </c>
      <c r="C73">
        <v>66</v>
      </c>
      <c r="D73">
        <v>1</v>
      </c>
      <c r="E73" t="s">
        <v>13152</v>
      </c>
      <c r="F73">
        <v>149.31</v>
      </c>
      <c r="G73">
        <v>7</v>
      </c>
      <c r="H73" t="s">
        <v>684</v>
      </c>
      <c r="I73" t="s">
        <v>13153</v>
      </c>
      <c r="J73" t="s">
        <v>13154</v>
      </c>
      <c r="K73" t="s">
        <v>5868</v>
      </c>
      <c r="L73" t="s">
        <v>13155</v>
      </c>
      <c r="M73" t="s">
        <v>13156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13157</v>
      </c>
      <c r="T73" t="s">
        <v>13158</v>
      </c>
    </row>
    <row r="74" spans="1:20" x14ac:dyDescent="0.25">
      <c r="A74" t="s">
        <v>110</v>
      </c>
      <c r="B74" t="s">
        <v>1205</v>
      </c>
      <c r="C74">
        <v>66</v>
      </c>
      <c r="D74">
        <v>1</v>
      </c>
      <c r="E74" t="s">
        <v>13152</v>
      </c>
      <c r="F74">
        <v>149.31</v>
      </c>
      <c r="G74">
        <v>7</v>
      </c>
      <c r="H74" t="s">
        <v>684</v>
      </c>
      <c r="I74" t="s">
        <v>13153</v>
      </c>
      <c r="J74" t="s">
        <v>13154</v>
      </c>
      <c r="K74" t="s">
        <v>5868</v>
      </c>
      <c r="L74" t="s">
        <v>13155</v>
      </c>
      <c r="M74" t="s">
        <v>13156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13157</v>
      </c>
      <c r="T74" t="s">
        <v>13158</v>
      </c>
    </row>
    <row r="75" spans="1:20" x14ac:dyDescent="0.25">
      <c r="A75" t="s">
        <v>46</v>
      </c>
      <c r="B75" t="s">
        <v>56</v>
      </c>
      <c r="C75">
        <v>67</v>
      </c>
      <c r="D75">
        <v>1</v>
      </c>
      <c r="E75" t="s">
        <v>13152</v>
      </c>
      <c r="F75">
        <v>149.31</v>
      </c>
      <c r="G75">
        <v>7</v>
      </c>
      <c r="H75" t="s">
        <v>684</v>
      </c>
      <c r="I75" t="s">
        <v>13153</v>
      </c>
      <c r="J75" t="s">
        <v>13154</v>
      </c>
      <c r="K75" t="s">
        <v>5868</v>
      </c>
      <c r="L75" t="s">
        <v>13155</v>
      </c>
      <c r="M75" t="s">
        <v>13156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13157</v>
      </c>
      <c r="T75" t="s">
        <v>13158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13159</v>
      </c>
      <c r="F76">
        <v>220</v>
      </c>
      <c r="G76">
        <v>0</v>
      </c>
      <c r="H76" t="s">
        <v>1162</v>
      </c>
      <c r="I76" t="s">
        <v>13160</v>
      </c>
      <c r="J76" t="s">
        <v>314</v>
      </c>
      <c r="K76" t="s">
        <v>23</v>
      </c>
      <c r="L76" t="s">
        <v>24</v>
      </c>
      <c r="M76" t="s">
        <v>13161</v>
      </c>
      <c r="N76" t="s">
        <v>23</v>
      </c>
      <c r="O76" t="s">
        <v>32</v>
      </c>
      <c r="P76" t="s">
        <v>26</v>
      </c>
      <c r="Q76" t="s">
        <v>33</v>
      </c>
      <c r="R76" t="s">
        <v>24</v>
      </c>
      <c r="S76" t="s">
        <v>13162</v>
      </c>
      <c r="T76" t="s">
        <v>13161</v>
      </c>
    </row>
    <row r="77" spans="1:20" x14ac:dyDescent="0.25">
      <c r="A77" t="s">
        <v>5153</v>
      </c>
      <c r="B77" t="s">
        <v>5154</v>
      </c>
      <c r="C77">
        <v>0</v>
      </c>
      <c r="D77">
        <v>1</v>
      </c>
      <c r="E77" t="s">
        <v>13163</v>
      </c>
      <c r="F77">
        <v>114</v>
      </c>
      <c r="G77">
        <v>14</v>
      </c>
      <c r="H77" t="s">
        <v>1162</v>
      </c>
      <c r="I77" t="s">
        <v>13164</v>
      </c>
      <c r="J77" t="s">
        <v>306</v>
      </c>
      <c r="K77" t="s">
        <v>23</v>
      </c>
      <c r="L77" t="s">
        <v>24</v>
      </c>
      <c r="M77" t="s">
        <v>13165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13166</v>
      </c>
      <c r="T77" t="s">
        <v>13165</v>
      </c>
    </row>
    <row r="78" spans="1:20" x14ac:dyDescent="0.25">
      <c r="A78" t="s">
        <v>46</v>
      </c>
      <c r="B78" t="s">
        <v>56</v>
      </c>
      <c r="C78">
        <v>120</v>
      </c>
      <c r="D78">
        <v>1</v>
      </c>
      <c r="E78" t="s">
        <v>13163</v>
      </c>
      <c r="F78">
        <v>114</v>
      </c>
      <c r="G78">
        <v>14</v>
      </c>
      <c r="H78" t="s">
        <v>1162</v>
      </c>
      <c r="I78" t="s">
        <v>13164</v>
      </c>
      <c r="J78" t="s">
        <v>306</v>
      </c>
      <c r="K78" t="s">
        <v>23</v>
      </c>
      <c r="L78" t="s">
        <v>24</v>
      </c>
      <c r="M78" t="s">
        <v>13165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13166</v>
      </c>
      <c r="T78" t="s">
        <v>13165</v>
      </c>
    </row>
    <row r="79" spans="1:20" x14ac:dyDescent="0.25">
      <c r="A79" t="s">
        <v>139</v>
      </c>
      <c r="B79" t="s">
        <v>112</v>
      </c>
      <c r="C79">
        <v>66</v>
      </c>
      <c r="D79">
        <v>1</v>
      </c>
      <c r="E79" t="s">
        <v>13167</v>
      </c>
      <c r="F79">
        <v>199.31</v>
      </c>
      <c r="G79">
        <v>57</v>
      </c>
      <c r="H79" t="s">
        <v>684</v>
      </c>
      <c r="I79" t="s">
        <v>13168</v>
      </c>
      <c r="J79" t="s">
        <v>13169</v>
      </c>
      <c r="K79" t="s">
        <v>13170</v>
      </c>
      <c r="L79" t="s">
        <v>13171</v>
      </c>
      <c r="M79" t="s">
        <v>13172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13173</v>
      </c>
      <c r="T79" t="s">
        <v>13172</v>
      </c>
    </row>
    <row r="80" spans="1:20" x14ac:dyDescent="0.25">
      <c r="A80" t="s">
        <v>110</v>
      </c>
      <c r="B80" t="s">
        <v>1205</v>
      </c>
      <c r="C80">
        <v>66</v>
      </c>
      <c r="D80">
        <v>1</v>
      </c>
      <c r="E80" t="s">
        <v>13167</v>
      </c>
      <c r="F80">
        <v>199.31</v>
      </c>
      <c r="G80">
        <v>57</v>
      </c>
      <c r="H80" t="s">
        <v>684</v>
      </c>
      <c r="I80" t="s">
        <v>13168</v>
      </c>
      <c r="J80" t="s">
        <v>13169</v>
      </c>
      <c r="K80" t="s">
        <v>13170</v>
      </c>
      <c r="L80" t="s">
        <v>13171</v>
      </c>
      <c r="M80" t="s">
        <v>13172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13173</v>
      </c>
      <c r="T80" t="s">
        <v>13172</v>
      </c>
    </row>
    <row r="81" spans="1:20" x14ac:dyDescent="0.25">
      <c r="A81" t="s">
        <v>46</v>
      </c>
      <c r="B81" t="s">
        <v>56</v>
      </c>
      <c r="C81">
        <v>67</v>
      </c>
      <c r="D81">
        <v>1</v>
      </c>
      <c r="E81" t="s">
        <v>13167</v>
      </c>
      <c r="F81">
        <v>199.31</v>
      </c>
      <c r="G81">
        <v>57</v>
      </c>
      <c r="H81" t="s">
        <v>684</v>
      </c>
      <c r="I81" t="s">
        <v>13168</v>
      </c>
      <c r="J81" t="s">
        <v>13169</v>
      </c>
      <c r="K81" t="s">
        <v>13170</v>
      </c>
      <c r="L81" t="s">
        <v>13171</v>
      </c>
      <c r="M81" t="s">
        <v>13172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13173</v>
      </c>
      <c r="T81" t="s">
        <v>13172</v>
      </c>
    </row>
    <row r="82" spans="1:20" x14ac:dyDescent="0.25">
      <c r="A82" t="s">
        <v>20</v>
      </c>
      <c r="B82" t="s">
        <v>21</v>
      </c>
      <c r="C82">
        <v>45</v>
      </c>
      <c r="D82">
        <v>1</v>
      </c>
      <c r="E82" t="s">
        <v>13174</v>
      </c>
      <c r="F82">
        <v>52</v>
      </c>
      <c r="G82">
        <v>7</v>
      </c>
      <c r="H82" t="s">
        <v>47</v>
      </c>
      <c r="I82" t="s">
        <v>2671</v>
      </c>
      <c r="J82" t="s">
        <v>13175</v>
      </c>
      <c r="K82" t="s">
        <v>1230</v>
      </c>
      <c r="L82" t="s">
        <v>2988</v>
      </c>
      <c r="M82" t="s">
        <v>13176</v>
      </c>
      <c r="N82" t="s">
        <v>23</v>
      </c>
      <c r="O82" t="s">
        <v>63</v>
      </c>
      <c r="P82" t="s">
        <v>54</v>
      </c>
      <c r="Q82" t="s">
        <v>55</v>
      </c>
      <c r="R82" t="s">
        <v>24</v>
      </c>
      <c r="S82" t="s">
        <v>13177</v>
      </c>
      <c r="T82" t="s">
        <v>13178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13179</v>
      </c>
      <c r="F83">
        <v>97.43</v>
      </c>
      <c r="G83">
        <v>7</v>
      </c>
      <c r="H83" t="s">
        <v>1166</v>
      </c>
      <c r="I83" t="s">
        <v>13180</v>
      </c>
      <c r="J83" t="s">
        <v>13181</v>
      </c>
      <c r="K83" t="s">
        <v>5792</v>
      </c>
      <c r="L83" t="s">
        <v>13182</v>
      </c>
      <c r="M83" t="s">
        <v>13183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13184</v>
      </c>
      <c r="T83" t="s">
        <v>13183</v>
      </c>
    </row>
    <row r="84" spans="1:20" x14ac:dyDescent="0.25">
      <c r="A84" t="s">
        <v>30</v>
      </c>
      <c r="B84" t="s">
        <v>31</v>
      </c>
      <c r="C84">
        <v>60</v>
      </c>
      <c r="D84">
        <v>6</v>
      </c>
      <c r="E84" t="s">
        <v>13185</v>
      </c>
      <c r="F84">
        <v>210</v>
      </c>
      <c r="G84">
        <v>0</v>
      </c>
      <c r="H84" t="s">
        <v>22</v>
      </c>
      <c r="I84" t="s">
        <v>13186</v>
      </c>
      <c r="J84" t="s">
        <v>306</v>
      </c>
      <c r="K84" t="s">
        <v>23</v>
      </c>
      <c r="L84" t="s">
        <v>24</v>
      </c>
      <c r="M84" t="s">
        <v>13187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13188</v>
      </c>
      <c r="T84" t="s">
        <v>13187</v>
      </c>
    </row>
    <row r="85" spans="1:20" x14ac:dyDescent="0.25">
      <c r="A85" t="s">
        <v>5153</v>
      </c>
      <c r="B85" t="s">
        <v>5154</v>
      </c>
      <c r="C85">
        <v>0</v>
      </c>
      <c r="D85">
        <v>1</v>
      </c>
      <c r="E85" t="s">
        <v>13189</v>
      </c>
      <c r="F85">
        <v>100</v>
      </c>
      <c r="G85">
        <v>0</v>
      </c>
      <c r="H85" t="s">
        <v>1162</v>
      </c>
      <c r="I85" t="s">
        <v>13190</v>
      </c>
      <c r="J85" t="s">
        <v>1169</v>
      </c>
      <c r="K85" t="s">
        <v>23</v>
      </c>
      <c r="L85" t="s">
        <v>24</v>
      </c>
      <c r="M85" t="s">
        <v>13191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13192</v>
      </c>
      <c r="T85" t="s">
        <v>13191</v>
      </c>
    </row>
    <row r="86" spans="1:20" x14ac:dyDescent="0.25">
      <c r="A86" t="s">
        <v>139</v>
      </c>
      <c r="B86" t="s">
        <v>112</v>
      </c>
      <c r="C86">
        <v>120</v>
      </c>
      <c r="D86">
        <v>1</v>
      </c>
      <c r="E86" t="s">
        <v>13189</v>
      </c>
      <c r="F86">
        <v>100</v>
      </c>
      <c r="G86">
        <v>0</v>
      </c>
      <c r="H86" t="s">
        <v>1162</v>
      </c>
      <c r="I86" t="s">
        <v>13190</v>
      </c>
      <c r="J86" t="s">
        <v>1169</v>
      </c>
      <c r="K86" t="s">
        <v>23</v>
      </c>
      <c r="L86" t="s">
        <v>24</v>
      </c>
      <c r="M86" t="s">
        <v>13191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13192</v>
      </c>
      <c r="T86" t="s">
        <v>13191</v>
      </c>
    </row>
    <row r="87" spans="1:20" x14ac:dyDescent="0.25">
      <c r="A87" t="s">
        <v>46</v>
      </c>
      <c r="B87" t="s">
        <v>56</v>
      </c>
      <c r="C87">
        <v>66.333333333333329</v>
      </c>
      <c r="D87">
        <v>3</v>
      </c>
      <c r="E87" t="s">
        <v>13193</v>
      </c>
      <c r="F87">
        <v>725</v>
      </c>
      <c r="G87">
        <v>64</v>
      </c>
      <c r="H87" t="s">
        <v>47</v>
      </c>
      <c r="I87" t="s">
        <v>1316</v>
      </c>
      <c r="J87" t="s">
        <v>13194</v>
      </c>
      <c r="K87" t="s">
        <v>4284</v>
      </c>
      <c r="L87" t="s">
        <v>1335</v>
      </c>
      <c r="M87" t="s">
        <v>13195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13196</v>
      </c>
      <c r="T87" t="s">
        <v>13197</v>
      </c>
    </row>
    <row r="88" spans="1:20" x14ac:dyDescent="0.25">
      <c r="A88" t="s">
        <v>854</v>
      </c>
      <c r="B88" t="s">
        <v>855</v>
      </c>
      <c r="C88">
        <v>100</v>
      </c>
      <c r="D88">
        <v>3</v>
      </c>
      <c r="E88" t="s">
        <v>13193</v>
      </c>
      <c r="F88">
        <v>725</v>
      </c>
      <c r="G88">
        <v>64</v>
      </c>
      <c r="H88" t="s">
        <v>47</v>
      </c>
      <c r="I88" t="s">
        <v>1316</v>
      </c>
      <c r="J88" t="s">
        <v>13194</v>
      </c>
      <c r="K88" t="s">
        <v>4284</v>
      </c>
      <c r="L88" t="s">
        <v>1335</v>
      </c>
      <c r="M88" t="s">
        <v>13195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13196</v>
      </c>
      <c r="T88" t="s">
        <v>13197</v>
      </c>
    </row>
    <row r="89" spans="1:20" x14ac:dyDescent="0.25">
      <c r="A89" t="s">
        <v>113</v>
      </c>
      <c r="B89" t="s">
        <v>13124</v>
      </c>
      <c r="C89">
        <v>65</v>
      </c>
      <c r="D89">
        <v>2</v>
      </c>
      <c r="E89" t="s">
        <v>13193</v>
      </c>
      <c r="F89">
        <v>725</v>
      </c>
      <c r="G89">
        <v>64</v>
      </c>
      <c r="H89" t="s">
        <v>47</v>
      </c>
      <c r="I89" t="s">
        <v>1316</v>
      </c>
      <c r="J89" t="s">
        <v>13194</v>
      </c>
      <c r="K89" t="s">
        <v>4284</v>
      </c>
      <c r="L89" t="s">
        <v>1335</v>
      </c>
      <c r="M89" t="s">
        <v>13195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13196</v>
      </c>
      <c r="T89" t="s">
        <v>13197</v>
      </c>
    </row>
    <row r="90" spans="1:20" x14ac:dyDescent="0.25">
      <c r="A90" t="s">
        <v>46</v>
      </c>
      <c r="B90" t="s">
        <v>56</v>
      </c>
      <c r="C90">
        <v>66.333333333333329</v>
      </c>
      <c r="D90">
        <v>3</v>
      </c>
      <c r="E90" t="s">
        <v>13198</v>
      </c>
      <c r="F90">
        <v>276</v>
      </c>
      <c r="G90">
        <v>45</v>
      </c>
      <c r="H90" t="s">
        <v>47</v>
      </c>
      <c r="I90" t="s">
        <v>1302</v>
      </c>
      <c r="J90" t="s">
        <v>2968</v>
      </c>
      <c r="K90" t="s">
        <v>1230</v>
      </c>
      <c r="L90" t="s">
        <v>2033</v>
      </c>
      <c r="M90" t="s">
        <v>13199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13200</v>
      </c>
      <c r="T90" t="s">
        <v>13201</v>
      </c>
    </row>
    <row r="91" spans="1:20" x14ac:dyDescent="0.25">
      <c r="A91" t="s">
        <v>186</v>
      </c>
      <c r="B91" t="s">
        <v>187</v>
      </c>
      <c r="C91">
        <v>65</v>
      </c>
      <c r="D91">
        <v>1</v>
      </c>
      <c r="E91" t="s">
        <v>13202</v>
      </c>
      <c r="F91">
        <v>120</v>
      </c>
      <c r="G91">
        <v>20</v>
      </c>
      <c r="H91" t="s">
        <v>47</v>
      </c>
      <c r="I91" t="s">
        <v>13203</v>
      </c>
      <c r="J91" t="s">
        <v>13204</v>
      </c>
      <c r="K91" t="s">
        <v>4069</v>
      </c>
      <c r="L91" t="s">
        <v>13205</v>
      </c>
      <c r="M91" t="s">
        <v>13206</v>
      </c>
      <c r="N91" t="s">
        <v>5937</v>
      </c>
      <c r="O91" t="s">
        <v>1222</v>
      </c>
      <c r="P91" t="s">
        <v>1190</v>
      </c>
      <c r="Q91" t="s">
        <v>1191</v>
      </c>
      <c r="R91" t="s">
        <v>24</v>
      </c>
      <c r="S91" t="s">
        <v>13207</v>
      </c>
      <c r="T91" t="s">
        <v>13208</v>
      </c>
    </row>
    <row r="92" spans="1:20" x14ac:dyDescent="0.25">
      <c r="A92" t="s">
        <v>46</v>
      </c>
      <c r="B92" t="s">
        <v>56</v>
      </c>
      <c r="C92">
        <v>100</v>
      </c>
      <c r="D92">
        <v>1</v>
      </c>
      <c r="E92" t="s">
        <v>13202</v>
      </c>
      <c r="F92">
        <v>120</v>
      </c>
      <c r="G92">
        <v>20</v>
      </c>
      <c r="H92" t="s">
        <v>47</v>
      </c>
      <c r="I92" t="s">
        <v>13203</v>
      </c>
      <c r="J92" t="s">
        <v>13204</v>
      </c>
      <c r="K92" t="s">
        <v>4069</v>
      </c>
      <c r="L92" t="s">
        <v>13205</v>
      </c>
      <c r="M92" t="s">
        <v>13206</v>
      </c>
      <c r="N92" t="s">
        <v>5937</v>
      </c>
      <c r="O92" t="s">
        <v>1222</v>
      </c>
      <c r="P92" t="s">
        <v>1190</v>
      </c>
      <c r="Q92" t="s">
        <v>1191</v>
      </c>
      <c r="R92" t="s">
        <v>24</v>
      </c>
      <c r="S92" t="s">
        <v>13207</v>
      </c>
      <c r="T92" t="s">
        <v>13208</v>
      </c>
    </row>
    <row r="93" spans="1:20" x14ac:dyDescent="0.25">
      <c r="A93" t="s">
        <v>280</v>
      </c>
      <c r="B93" t="s">
        <v>286</v>
      </c>
      <c r="C93">
        <v>139</v>
      </c>
      <c r="D93">
        <v>1</v>
      </c>
      <c r="E93" t="s">
        <v>13209</v>
      </c>
      <c r="F93">
        <v>139</v>
      </c>
      <c r="G93">
        <v>0</v>
      </c>
      <c r="H93" t="s">
        <v>22</v>
      </c>
      <c r="I93" t="s">
        <v>9763</v>
      </c>
      <c r="J93" t="s">
        <v>319</v>
      </c>
      <c r="K93" t="s">
        <v>23</v>
      </c>
      <c r="L93" t="s">
        <v>24</v>
      </c>
      <c r="M93" t="s">
        <v>13210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13211</v>
      </c>
      <c r="T93" t="s">
        <v>13210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13212</v>
      </c>
      <c r="F94">
        <v>122.25</v>
      </c>
      <c r="G94">
        <v>7</v>
      </c>
      <c r="H94" t="s">
        <v>684</v>
      </c>
      <c r="I94" t="s">
        <v>2370</v>
      </c>
      <c r="J94" t="s">
        <v>2371</v>
      </c>
      <c r="K94" t="s">
        <v>1223</v>
      </c>
      <c r="L94" t="s">
        <v>2372</v>
      </c>
      <c r="M94" t="s">
        <v>13213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13214</v>
      </c>
      <c r="T94" t="s">
        <v>13213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13215</v>
      </c>
      <c r="F95">
        <v>120</v>
      </c>
      <c r="G95">
        <v>20</v>
      </c>
      <c r="H95" t="s">
        <v>47</v>
      </c>
      <c r="I95" t="s">
        <v>9201</v>
      </c>
      <c r="J95" t="s">
        <v>9202</v>
      </c>
      <c r="K95" t="s">
        <v>4981</v>
      </c>
      <c r="L95" t="s">
        <v>9203</v>
      </c>
      <c r="M95" t="s">
        <v>13216</v>
      </c>
      <c r="N95" t="s">
        <v>5937</v>
      </c>
      <c r="O95" t="s">
        <v>1222</v>
      </c>
      <c r="P95" t="s">
        <v>1190</v>
      </c>
      <c r="Q95" t="s">
        <v>1191</v>
      </c>
      <c r="R95" t="s">
        <v>24</v>
      </c>
      <c r="S95" t="s">
        <v>13217</v>
      </c>
      <c r="T95" t="s">
        <v>13218</v>
      </c>
    </row>
    <row r="96" spans="1:20" x14ac:dyDescent="0.25">
      <c r="A96" t="s">
        <v>46</v>
      </c>
      <c r="B96" t="s">
        <v>56</v>
      </c>
      <c r="C96">
        <v>100</v>
      </c>
      <c r="D96">
        <v>1</v>
      </c>
      <c r="E96" t="s">
        <v>13215</v>
      </c>
      <c r="F96">
        <v>120</v>
      </c>
      <c r="G96">
        <v>20</v>
      </c>
      <c r="H96" t="s">
        <v>47</v>
      </c>
      <c r="I96" t="s">
        <v>9201</v>
      </c>
      <c r="J96" t="s">
        <v>9202</v>
      </c>
      <c r="K96" t="s">
        <v>4981</v>
      </c>
      <c r="L96" t="s">
        <v>9203</v>
      </c>
      <c r="M96" t="s">
        <v>13216</v>
      </c>
      <c r="N96" t="s">
        <v>5937</v>
      </c>
      <c r="O96" t="s">
        <v>1222</v>
      </c>
      <c r="P96" t="s">
        <v>1190</v>
      </c>
      <c r="Q96" t="s">
        <v>1191</v>
      </c>
      <c r="R96" t="s">
        <v>24</v>
      </c>
      <c r="S96" t="s">
        <v>13217</v>
      </c>
      <c r="T96" t="s">
        <v>13218</v>
      </c>
    </row>
    <row r="97" spans="1:20" x14ac:dyDescent="0.25">
      <c r="A97" t="s">
        <v>280</v>
      </c>
      <c r="B97" t="s">
        <v>286</v>
      </c>
      <c r="C97">
        <v>139</v>
      </c>
      <c r="D97">
        <v>1</v>
      </c>
      <c r="E97" t="s">
        <v>13219</v>
      </c>
      <c r="F97">
        <v>199</v>
      </c>
      <c r="G97">
        <v>20</v>
      </c>
      <c r="H97" t="s">
        <v>47</v>
      </c>
      <c r="I97" t="s">
        <v>13220</v>
      </c>
      <c r="J97" t="s">
        <v>13221</v>
      </c>
      <c r="K97" t="s">
        <v>13222</v>
      </c>
      <c r="L97" t="s">
        <v>13223</v>
      </c>
      <c r="M97" t="s">
        <v>13224</v>
      </c>
      <c r="N97" t="s">
        <v>5937</v>
      </c>
      <c r="O97" t="s">
        <v>1222</v>
      </c>
      <c r="P97" t="s">
        <v>1190</v>
      </c>
      <c r="Q97" t="s">
        <v>1191</v>
      </c>
      <c r="R97" t="s">
        <v>24</v>
      </c>
      <c r="S97" t="s">
        <v>13225</v>
      </c>
      <c r="T97" t="s">
        <v>13226</v>
      </c>
    </row>
    <row r="98" spans="1:20" x14ac:dyDescent="0.25">
      <c r="A98" t="s">
        <v>279</v>
      </c>
      <c r="B98" t="s">
        <v>285</v>
      </c>
      <c r="C98">
        <v>139</v>
      </c>
      <c r="D98">
        <v>1</v>
      </c>
      <c r="E98" t="s">
        <v>13219</v>
      </c>
      <c r="F98">
        <v>199</v>
      </c>
      <c r="G98">
        <v>20</v>
      </c>
      <c r="H98" t="s">
        <v>47</v>
      </c>
      <c r="I98" t="s">
        <v>13220</v>
      </c>
      <c r="J98" t="s">
        <v>13221</v>
      </c>
      <c r="K98" t="s">
        <v>13222</v>
      </c>
      <c r="L98" t="s">
        <v>13223</v>
      </c>
      <c r="M98" t="s">
        <v>13224</v>
      </c>
      <c r="N98" t="s">
        <v>5937</v>
      </c>
      <c r="O98" t="s">
        <v>1222</v>
      </c>
      <c r="P98" t="s">
        <v>1190</v>
      </c>
      <c r="Q98" t="s">
        <v>1191</v>
      </c>
      <c r="R98" t="s">
        <v>24</v>
      </c>
      <c r="S98" t="s">
        <v>13225</v>
      </c>
      <c r="T98" t="s">
        <v>13226</v>
      </c>
    </row>
    <row r="99" spans="1:20" x14ac:dyDescent="0.25">
      <c r="A99" t="s">
        <v>186</v>
      </c>
      <c r="B99" t="s">
        <v>187</v>
      </c>
      <c r="C99">
        <v>65</v>
      </c>
      <c r="D99">
        <v>4</v>
      </c>
      <c r="E99" t="s">
        <v>13227</v>
      </c>
      <c r="F99">
        <v>589</v>
      </c>
      <c r="G99">
        <v>30</v>
      </c>
      <c r="H99" t="s">
        <v>47</v>
      </c>
      <c r="I99" t="s">
        <v>4793</v>
      </c>
      <c r="J99" t="s">
        <v>4794</v>
      </c>
      <c r="K99" t="s">
        <v>4381</v>
      </c>
      <c r="L99" t="s">
        <v>4795</v>
      </c>
      <c r="M99" t="s">
        <v>13228</v>
      </c>
      <c r="N99" t="s">
        <v>5937</v>
      </c>
      <c r="O99" t="s">
        <v>1189</v>
      </c>
      <c r="P99" t="s">
        <v>1190</v>
      </c>
      <c r="Q99" t="s">
        <v>1191</v>
      </c>
      <c r="R99" t="s">
        <v>24</v>
      </c>
      <c r="S99" t="s">
        <v>13229</v>
      </c>
      <c r="T99" t="s">
        <v>13228</v>
      </c>
    </row>
    <row r="100" spans="1:20" x14ac:dyDescent="0.25">
      <c r="A100" t="s">
        <v>46</v>
      </c>
      <c r="B100" t="s">
        <v>56</v>
      </c>
      <c r="C100">
        <v>100</v>
      </c>
      <c r="D100">
        <v>4</v>
      </c>
      <c r="E100" t="s">
        <v>13227</v>
      </c>
      <c r="F100">
        <v>589</v>
      </c>
      <c r="G100">
        <v>30</v>
      </c>
      <c r="H100" t="s">
        <v>47</v>
      </c>
      <c r="I100" t="s">
        <v>4793</v>
      </c>
      <c r="J100" t="s">
        <v>4794</v>
      </c>
      <c r="K100" t="s">
        <v>4381</v>
      </c>
      <c r="L100" t="s">
        <v>4795</v>
      </c>
      <c r="M100" t="s">
        <v>13228</v>
      </c>
      <c r="N100" t="s">
        <v>5937</v>
      </c>
      <c r="O100" t="s">
        <v>1189</v>
      </c>
      <c r="P100" t="s">
        <v>1190</v>
      </c>
      <c r="Q100" t="s">
        <v>1191</v>
      </c>
      <c r="R100" t="s">
        <v>24</v>
      </c>
      <c r="S100" t="s">
        <v>13229</v>
      </c>
      <c r="T100" t="s">
        <v>13228</v>
      </c>
    </row>
    <row r="101" spans="1:20" x14ac:dyDescent="0.25">
      <c r="A101" t="s">
        <v>152</v>
      </c>
      <c r="B101" t="s">
        <v>153</v>
      </c>
      <c r="C101">
        <v>65</v>
      </c>
      <c r="D101">
        <v>1</v>
      </c>
      <c r="E101" t="s">
        <v>13227</v>
      </c>
      <c r="F101">
        <v>589</v>
      </c>
      <c r="G101">
        <v>30</v>
      </c>
      <c r="H101" t="s">
        <v>47</v>
      </c>
      <c r="I101" t="s">
        <v>4793</v>
      </c>
      <c r="J101" t="s">
        <v>4794</v>
      </c>
      <c r="K101" t="s">
        <v>4381</v>
      </c>
      <c r="L101" t="s">
        <v>4795</v>
      </c>
      <c r="M101" t="s">
        <v>13228</v>
      </c>
      <c r="N101" t="s">
        <v>5937</v>
      </c>
      <c r="O101" t="s">
        <v>1189</v>
      </c>
      <c r="P101" t="s">
        <v>1190</v>
      </c>
      <c r="Q101" t="s">
        <v>1191</v>
      </c>
      <c r="R101" t="s">
        <v>24</v>
      </c>
      <c r="S101" t="s">
        <v>13229</v>
      </c>
      <c r="T101" t="s">
        <v>13228</v>
      </c>
    </row>
    <row r="102" spans="1:20" x14ac:dyDescent="0.25">
      <c r="A102" t="s">
        <v>150</v>
      </c>
      <c r="B102" t="s">
        <v>151</v>
      </c>
      <c r="C102">
        <v>65</v>
      </c>
      <c r="D102">
        <v>1</v>
      </c>
      <c r="E102" t="s">
        <v>13227</v>
      </c>
      <c r="F102">
        <v>589</v>
      </c>
      <c r="G102">
        <v>30</v>
      </c>
      <c r="H102" t="s">
        <v>47</v>
      </c>
      <c r="I102" t="s">
        <v>4793</v>
      </c>
      <c r="J102" t="s">
        <v>4794</v>
      </c>
      <c r="K102" t="s">
        <v>4381</v>
      </c>
      <c r="L102" t="s">
        <v>4795</v>
      </c>
      <c r="M102" t="s">
        <v>13228</v>
      </c>
      <c r="N102" t="s">
        <v>5937</v>
      </c>
      <c r="O102" t="s">
        <v>1189</v>
      </c>
      <c r="P102" t="s">
        <v>1190</v>
      </c>
      <c r="Q102" t="s">
        <v>1191</v>
      </c>
      <c r="R102" t="s">
        <v>24</v>
      </c>
      <c r="S102" t="s">
        <v>13229</v>
      </c>
      <c r="T102" t="s">
        <v>13228</v>
      </c>
    </row>
    <row r="103" spans="1:20" x14ac:dyDescent="0.25">
      <c r="A103" t="s">
        <v>36</v>
      </c>
      <c r="B103" t="s">
        <v>37</v>
      </c>
      <c r="C103">
        <v>65</v>
      </c>
      <c r="D103">
        <v>1</v>
      </c>
      <c r="E103" t="s">
        <v>13227</v>
      </c>
      <c r="F103">
        <v>589</v>
      </c>
      <c r="G103">
        <v>30</v>
      </c>
      <c r="H103" t="s">
        <v>47</v>
      </c>
      <c r="I103" t="s">
        <v>4793</v>
      </c>
      <c r="J103" t="s">
        <v>4794</v>
      </c>
      <c r="K103" t="s">
        <v>4381</v>
      </c>
      <c r="L103" t="s">
        <v>4795</v>
      </c>
      <c r="M103" t="s">
        <v>13228</v>
      </c>
      <c r="N103" t="s">
        <v>5937</v>
      </c>
      <c r="O103" t="s">
        <v>1189</v>
      </c>
      <c r="P103" t="s">
        <v>1190</v>
      </c>
      <c r="Q103" t="s">
        <v>1191</v>
      </c>
      <c r="R103" t="s">
        <v>24</v>
      </c>
      <c r="S103" t="s">
        <v>13229</v>
      </c>
      <c r="T103" t="s">
        <v>13228</v>
      </c>
    </row>
    <row r="104" spans="1:20" x14ac:dyDescent="0.25">
      <c r="A104" t="s">
        <v>38</v>
      </c>
      <c r="B104" t="s">
        <v>39</v>
      </c>
      <c r="C104">
        <v>65</v>
      </c>
      <c r="D104">
        <v>1</v>
      </c>
      <c r="E104" t="s">
        <v>13227</v>
      </c>
      <c r="F104">
        <v>589</v>
      </c>
      <c r="G104">
        <v>30</v>
      </c>
      <c r="H104" t="s">
        <v>47</v>
      </c>
      <c r="I104" t="s">
        <v>4793</v>
      </c>
      <c r="J104" t="s">
        <v>4794</v>
      </c>
      <c r="K104" t="s">
        <v>4381</v>
      </c>
      <c r="L104" t="s">
        <v>4795</v>
      </c>
      <c r="M104" t="s">
        <v>13228</v>
      </c>
      <c r="N104" t="s">
        <v>5937</v>
      </c>
      <c r="O104" t="s">
        <v>1189</v>
      </c>
      <c r="P104" t="s">
        <v>1190</v>
      </c>
      <c r="Q104" t="s">
        <v>1191</v>
      </c>
      <c r="R104" t="s">
        <v>24</v>
      </c>
      <c r="S104" t="s">
        <v>13229</v>
      </c>
      <c r="T104" t="s">
        <v>13228</v>
      </c>
    </row>
    <row r="105" spans="1:20" x14ac:dyDescent="0.25">
      <c r="A105" t="s">
        <v>186</v>
      </c>
      <c r="B105" t="s">
        <v>187</v>
      </c>
      <c r="C105">
        <v>65</v>
      </c>
      <c r="D105">
        <v>7</v>
      </c>
      <c r="E105" t="s">
        <v>13230</v>
      </c>
      <c r="F105">
        <v>266</v>
      </c>
      <c r="G105">
        <v>0</v>
      </c>
      <c r="H105" t="s">
        <v>1162</v>
      </c>
      <c r="I105" t="s">
        <v>1535</v>
      </c>
      <c r="J105" t="s">
        <v>1163</v>
      </c>
      <c r="K105" t="s">
        <v>23</v>
      </c>
      <c r="L105" t="s">
        <v>24</v>
      </c>
      <c r="M105" t="s">
        <v>13231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13232</v>
      </c>
      <c r="T105" t="s">
        <v>13231</v>
      </c>
    </row>
    <row r="106" spans="1:20" x14ac:dyDescent="0.25">
      <c r="A106" t="s">
        <v>150</v>
      </c>
      <c r="B106" t="s">
        <v>151</v>
      </c>
      <c r="C106">
        <v>65</v>
      </c>
      <c r="D106">
        <v>3</v>
      </c>
      <c r="E106" t="s">
        <v>13233</v>
      </c>
      <c r="F106">
        <v>497</v>
      </c>
      <c r="G106">
        <v>20</v>
      </c>
      <c r="H106" t="s">
        <v>47</v>
      </c>
      <c r="I106" t="s">
        <v>13234</v>
      </c>
      <c r="J106" t="s">
        <v>13235</v>
      </c>
      <c r="K106" t="s">
        <v>13236</v>
      </c>
      <c r="L106" t="s">
        <v>13237</v>
      </c>
      <c r="M106" t="s">
        <v>13238</v>
      </c>
      <c r="N106" t="s">
        <v>5937</v>
      </c>
      <c r="O106" t="s">
        <v>1222</v>
      </c>
      <c r="P106" t="s">
        <v>1190</v>
      </c>
      <c r="Q106" t="s">
        <v>1191</v>
      </c>
      <c r="R106" t="s">
        <v>24</v>
      </c>
      <c r="S106" t="s">
        <v>13239</v>
      </c>
      <c r="T106" t="s">
        <v>13240</v>
      </c>
    </row>
    <row r="107" spans="1:20" x14ac:dyDescent="0.25">
      <c r="A107" t="s">
        <v>36</v>
      </c>
      <c r="B107" t="s">
        <v>37</v>
      </c>
      <c r="C107">
        <v>65</v>
      </c>
      <c r="D107">
        <v>3</v>
      </c>
      <c r="E107" t="s">
        <v>13233</v>
      </c>
      <c r="F107">
        <v>497</v>
      </c>
      <c r="G107">
        <v>20</v>
      </c>
      <c r="H107" t="s">
        <v>47</v>
      </c>
      <c r="I107" t="s">
        <v>13234</v>
      </c>
      <c r="J107" t="s">
        <v>13235</v>
      </c>
      <c r="K107" t="s">
        <v>13236</v>
      </c>
      <c r="L107" t="s">
        <v>13237</v>
      </c>
      <c r="M107" t="s">
        <v>13238</v>
      </c>
      <c r="N107" t="s">
        <v>5937</v>
      </c>
      <c r="O107" t="s">
        <v>1222</v>
      </c>
      <c r="P107" t="s">
        <v>1190</v>
      </c>
      <c r="Q107" t="s">
        <v>1191</v>
      </c>
      <c r="R107" t="s">
        <v>24</v>
      </c>
      <c r="S107" t="s">
        <v>13239</v>
      </c>
      <c r="T107" t="s">
        <v>13240</v>
      </c>
    </row>
    <row r="108" spans="1:20" x14ac:dyDescent="0.25">
      <c r="A108" t="s">
        <v>152</v>
      </c>
      <c r="B108" t="s">
        <v>153</v>
      </c>
      <c r="C108">
        <v>65</v>
      </c>
      <c r="D108">
        <v>3</v>
      </c>
      <c r="E108" t="s">
        <v>13233</v>
      </c>
      <c r="F108">
        <v>497</v>
      </c>
      <c r="G108">
        <v>20</v>
      </c>
      <c r="H108" t="s">
        <v>47</v>
      </c>
      <c r="I108" t="s">
        <v>13234</v>
      </c>
      <c r="J108" t="s">
        <v>13235</v>
      </c>
      <c r="K108" t="s">
        <v>13236</v>
      </c>
      <c r="L108" t="s">
        <v>13237</v>
      </c>
      <c r="M108" t="s">
        <v>13238</v>
      </c>
      <c r="N108" t="s">
        <v>5937</v>
      </c>
      <c r="O108" t="s">
        <v>1222</v>
      </c>
      <c r="P108" t="s">
        <v>1190</v>
      </c>
      <c r="Q108" t="s">
        <v>1191</v>
      </c>
      <c r="R108" t="s">
        <v>24</v>
      </c>
      <c r="S108" t="s">
        <v>13239</v>
      </c>
      <c r="T108" t="s">
        <v>13240</v>
      </c>
    </row>
    <row r="109" spans="1:20" x14ac:dyDescent="0.25">
      <c r="A109" t="s">
        <v>38</v>
      </c>
      <c r="B109" t="s">
        <v>39</v>
      </c>
      <c r="C109">
        <v>65</v>
      </c>
      <c r="D109">
        <v>3</v>
      </c>
      <c r="E109" t="s">
        <v>13233</v>
      </c>
      <c r="F109">
        <v>497</v>
      </c>
      <c r="G109">
        <v>20</v>
      </c>
      <c r="H109" t="s">
        <v>47</v>
      </c>
      <c r="I109" t="s">
        <v>13234</v>
      </c>
      <c r="J109" t="s">
        <v>13235</v>
      </c>
      <c r="K109" t="s">
        <v>13236</v>
      </c>
      <c r="L109" t="s">
        <v>13237</v>
      </c>
      <c r="M109" t="s">
        <v>13238</v>
      </c>
      <c r="N109" t="s">
        <v>5937</v>
      </c>
      <c r="O109" t="s">
        <v>1222</v>
      </c>
      <c r="P109" t="s">
        <v>1190</v>
      </c>
      <c r="Q109" t="s">
        <v>1191</v>
      </c>
      <c r="R109" t="s">
        <v>24</v>
      </c>
      <c r="S109" t="s">
        <v>13239</v>
      </c>
      <c r="T109" t="s">
        <v>13240</v>
      </c>
    </row>
    <row r="110" spans="1:20" x14ac:dyDescent="0.25">
      <c r="A110" t="s">
        <v>139</v>
      </c>
      <c r="B110" t="s">
        <v>112</v>
      </c>
      <c r="C110">
        <v>66</v>
      </c>
      <c r="D110">
        <v>1</v>
      </c>
      <c r="E110" t="s">
        <v>13241</v>
      </c>
      <c r="F110">
        <v>115.35</v>
      </c>
      <c r="G110">
        <v>0</v>
      </c>
      <c r="H110" t="s">
        <v>684</v>
      </c>
      <c r="I110" t="s">
        <v>13242</v>
      </c>
      <c r="J110" t="s">
        <v>13243</v>
      </c>
      <c r="K110" t="s">
        <v>8979</v>
      </c>
      <c r="L110" t="s">
        <v>13244</v>
      </c>
      <c r="M110" t="s">
        <v>13245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13246</v>
      </c>
      <c r="T110" t="s">
        <v>13245</v>
      </c>
    </row>
    <row r="111" spans="1:20" x14ac:dyDescent="0.25">
      <c r="A111" t="s">
        <v>110</v>
      </c>
      <c r="B111" t="s">
        <v>1205</v>
      </c>
      <c r="C111">
        <v>66</v>
      </c>
      <c r="D111">
        <v>1</v>
      </c>
      <c r="E111" t="s">
        <v>13241</v>
      </c>
      <c r="F111">
        <v>115.35</v>
      </c>
      <c r="G111">
        <v>0</v>
      </c>
      <c r="H111" t="s">
        <v>684</v>
      </c>
      <c r="I111" t="s">
        <v>13242</v>
      </c>
      <c r="J111" t="s">
        <v>13243</v>
      </c>
      <c r="K111" t="s">
        <v>8979</v>
      </c>
      <c r="L111" t="s">
        <v>13244</v>
      </c>
      <c r="M111" t="s">
        <v>13245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13246</v>
      </c>
      <c r="T111" t="s">
        <v>13245</v>
      </c>
    </row>
    <row r="112" spans="1:20" x14ac:dyDescent="0.25">
      <c r="A112" t="s">
        <v>46</v>
      </c>
      <c r="B112" t="s">
        <v>56</v>
      </c>
      <c r="C112">
        <v>67</v>
      </c>
      <c r="D112">
        <v>1</v>
      </c>
      <c r="E112" t="s">
        <v>13241</v>
      </c>
      <c r="F112">
        <v>115.35</v>
      </c>
      <c r="G112">
        <v>0</v>
      </c>
      <c r="H112" t="s">
        <v>684</v>
      </c>
      <c r="I112" t="s">
        <v>13242</v>
      </c>
      <c r="J112" t="s">
        <v>13243</v>
      </c>
      <c r="K112" t="s">
        <v>8979</v>
      </c>
      <c r="L112" t="s">
        <v>13244</v>
      </c>
      <c r="M112" t="s">
        <v>13245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13246</v>
      </c>
      <c r="T112" t="s">
        <v>13245</v>
      </c>
    </row>
    <row r="113" spans="1:20" x14ac:dyDescent="0.25">
      <c r="A113" t="s">
        <v>280</v>
      </c>
      <c r="B113" t="s">
        <v>286</v>
      </c>
      <c r="C113">
        <v>139</v>
      </c>
      <c r="D113">
        <v>1</v>
      </c>
      <c r="E113" t="s">
        <v>13247</v>
      </c>
      <c r="F113">
        <v>428</v>
      </c>
      <c r="G113">
        <v>30</v>
      </c>
      <c r="H113" t="s">
        <v>47</v>
      </c>
      <c r="I113" t="s">
        <v>13248</v>
      </c>
      <c r="J113" t="s">
        <v>13249</v>
      </c>
      <c r="K113" t="s">
        <v>1267</v>
      </c>
      <c r="L113" t="s">
        <v>13250</v>
      </c>
      <c r="M113" t="s">
        <v>13238</v>
      </c>
      <c r="N113" t="s">
        <v>5937</v>
      </c>
      <c r="O113" t="s">
        <v>1189</v>
      </c>
      <c r="P113" t="s">
        <v>1190</v>
      </c>
      <c r="Q113" t="s">
        <v>1191</v>
      </c>
      <c r="R113" t="s">
        <v>24</v>
      </c>
      <c r="S113" t="s">
        <v>13251</v>
      </c>
      <c r="T113" t="s">
        <v>13252</v>
      </c>
    </row>
    <row r="114" spans="1:20" x14ac:dyDescent="0.25">
      <c r="A114" t="s">
        <v>279</v>
      </c>
      <c r="B114" t="s">
        <v>285</v>
      </c>
      <c r="C114">
        <v>139</v>
      </c>
      <c r="D114">
        <v>3</v>
      </c>
      <c r="E114" t="s">
        <v>13247</v>
      </c>
      <c r="F114">
        <v>428</v>
      </c>
      <c r="G114">
        <v>30</v>
      </c>
      <c r="H114" t="s">
        <v>47</v>
      </c>
      <c r="I114" t="s">
        <v>13248</v>
      </c>
      <c r="J114" t="s">
        <v>13249</v>
      </c>
      <c r="K114" t="s">
        <v>1267</v>
      </c>
      <c r="L114" t="s">
        <v>13250</v>
      </c>
      <c r="M114" t="s">
        <v>13238</v>
      </c>
      <c r="N114" t="s">
        <v>5937</v>
      </c>
      <c r="O114" t="s">
        <v>1189</v>
      </c>
      <c r="P114" t="s">
        <v>1190</v>
      </c>
      <c r="Q114" t="s">
        <v>1191</v>
      </c>
      <c r="R114" t="s">
        <v>24</v>
      </c>
      <c r="S114" t="s">
        <v>13251</v>
      </c>
      <c r="T114" t="s">
        <v>13252</v>
      </c>
    </row>
    <row r="115" spans="1:20" x14ac:dyDescent="0.25">
      <c r="A115" t="s">
        <v>44</v>
      </c>
      <c r="B115" t="s">
        <v>45</v>
      </c>
      <c r="C115">
        <v>40</v>
      </c>
      <c r="D115">
        <v>10</v>
      </c>
      <c r="E115" t="s">
        <v>13253</v>
      </c>
      <c r="F115">
        <v>835</v>
      </c>
      <c r="G115">
        <v>35</v>
      </c>
      <c r="H115" t="s">
        <v>47</v>
      </c>
      <c r="I115" t="s">
        <v>9869</v>
      </c>
      <c r="J115" t="s">
        <v>9870</v>
      </c>
      <c r="K115" t="s">
        <v>9871</v>
      </c>
      <c r="L115" t="s">
        <v>9872</v>
      </c>
      <c r="M115" t="s">
        <v>13254</v>
      </c>
      <c r="N115" t="s">
        <v>5937</v>
      </c>
      <c r="O115" t="s">
        <v>1222</v>
      </c>
      <c r="P115" t="s">
        <v>1190</v>
      </c>
      <c r="Q115" t="s">
        <v>1191</v>
      </c>
      <c r="R115" t="s">
        <v>24</v>
      </c>
      <c r="S115" t="s">
        <v>13255</v>
      </c>
      <c r="T115" t="s">
        <v>13256</v>
      </c>
    </row>
    <row r="116" spans="1:20" x14ac:dyDescent="0.25">
      <c r="A116" t="s">
        <v>42</v>
      </c>
      <c r="B116" t="s">
        <v>43</v>
      </c>
      <c r="C116">
        <v>40</v>
      </c>
      <c r="D116">
        <v>10</v>
      </c>
      <c r="E116" t="s">
        <v>13253</v>
      </c>
      <c r="F116">
        <v>835</v>
      </c>
      <c r="G116">
        <v>35</v>
      </c>
      <c r="H116" t="s">
        <v>47</v>
      </c>
      <c r="I116" t="s">
        <v>9869</v>
      </c>
      <c r="J116" t="s">
        <v>9870</v>
      </c>
      <c r="K116" t="s">
        <v>9871</v>
      </c>
      <c r="L116" t="s">
        <v>9872</v>
      </c>
      <c r="M116" t="s">
        <v>13254</v>
      </c>
      <c r="N116" t="s">
        <v>5937</v>
      </c>
      <c r="O116" t="s">
        <v>1222</v>
      </c>
      <c r="P116" t="s">
        <v>1190</v>
      </c>
      <c r="Q116" t="s">
        <v>1191</v>
      </c>
      <c r="R116" t="s">
        <v>24</v>
      </c>
      <c r="S116" t="s">
        <v>13255</v>
      </c>
      <c r="T116" t="s">
        <v>13256</v>
      </c>
    </row>
    <row r="117" spans="1:20" x14ac:dyDescent="0.25">
      <c r="A117" t="s">
        <v>46</v>
      </c>
      <c r="B117" t="s">
        <v>56</v>
      </c>
      <c r="C117">
        <v>100</v>
      </c>
      <c r="D117">
        <v>1</v>
      </c>
      <c r="E117" t="s">
        <v>13257</v>
      </c>
      <c r="F117">
        <v>130</v>
      </c>
      <c r="G117">
        <v>30</v>
      </c>
      <c r="H117" t="s">
        <v>47</v>
      </c>
      <c r="I117" t="s">
        <v>13258</v>
      </c>
      <c r="J117" t="s">
        <v>13259</v>
      </c>
      <c r="K117" t="s">
        <v>13260</v>
      </c>
      <c r="L117" t="s">
        <v>13261</v>
      </c>
      <c r="M117" t="s">
        <v>13262</v>
      </c>
      <c r="N117" t="s">
        <v>5937</v>
      </c>
      <c r="O117" t="s">
        <v>1189</v>
      </c>
      <c r="P117" t="s">
        <v>1190</v>
      </c>
      <c r="Q117" t="s">
        <v>1191</v>
      </c>
      <c r="R117" t="s">
        <v>24</v>
      </c>
      <c r="S117" t="s">
        <v>13263</v>
      </c>
      <c r="T117" t="s">
        <v>13264</v>
      </c>
    </row>
    <row r="118" spans="1:20" x14ac:dyDescent="0.25">
      <c r="A118" t="s">
        <v>186</v>
      </c>
      <c r="B118" t="s">
        <v>187</v>
      </c>
      <c r="C118">
        <v>65</v>
      </c>
      <c r="D118">
        <v>1</v>
      </c>
      <c r="E118" t="s">
        <v>13257</v>
      </c>
      <c r="F118">
        <v>130</v>
      </c>
      <c r="G118">
        <v>30</v>
      </c>
      <c r="H118" t="s">
        <v>47</v>
      </c>
      <c r="I118" t="s">
        <v>13258</v>
      </c>
      <c r="J118" t="s">
        <v>13259</v>
      </c>
      <c r="K118" t="s">
        <v>13260</v>
      </c>
      <c r="L118" t="s">
        <v>13261</v>
      </c>
      <c r="M118" t="s">
        <v>13262</v>
      </c>
      <c r="N118" t="s">
        <v>5937</v>
      </c>
      <c r="O118" t="s">
        <v>1189</v>
      </c>
      <c r="P118" t="s">
        <v>1190</v>
      </c>
      <c r="Q118" t="s">
        <v>1191</v>
      </c>
      <c r="R118" t="s">
        <v>24</v>
      </c>
      <c r="S118" t="s">
        <v>13263</v>
      </c>
      <c r="T118" t="s">
        <v>13264</v>
      </c>
    </row>
    <row r="119" spans="1:20" x14ac:dyDescent="0.25">
      <c r="A119" t="s">
        <v>46</v>
      </c>
      <c r="B119" t="s">
        <v>56</v>
      </c>
      <c r="C119">
        <v>66.333333333333329</v>
      </c>
      <c r="D119">
        <v>3</v>
      </c>
      <c r="E119" t="s">
        <v>13265</v>
      </c>
      <c r="F119">
        <v>0</v>
      </c>
      <c r="G119">
        <v>0</v>
      </c>
      <c r="H119" t="s">
        <v>684</v>
      </c>
      <c r="I119" t="s">
        <v>11920</v>
      </c>
      <c r="J119" t="s">
        <v>11921</v>
      </c>
      <c r="K119" t="s">
        <v>4446</v>
      </c>
      <c r="L119" t="s">
        <v>11922</v>
      </c>
      <c r="M119" t="s">
        <v>13266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13267</v>
      </c>
      <c r="T119" t="s">
        <v>13266</v>
      </c>
    </row>
    <row r="120" spans="1:20" x14ac:dyDescent="0.25">
      <c r="A120" t="s">
        <v>46</v>
      </c>
      <c r="B120" t="s">
        <v>56</v>
      </c>
      <c r="C120">
        <v>66.333333333333329</v>
      </c>
      <c r="D120">
        <v>3</v>
      </c>
      <c r="E120" t="s">
        <v>13268</v>
      </c>
      <c r="F120">
        <v>122.35</v>
      </c>
      <c r="G120">
        <v>7</v>
      </c>
      <c r="H120" t="s">
        <v>684</v>
      </c>
      <c r="I120" t="s">
        <v>13269</v>
      </c>
      <c r="J120" t="s">
        <v>13270</v>
      </c>
      <c r="K120" t="s">
        <v>1186</v>
      </c>
      <c r="L120" t="s">
        <v>13271</v>
      </c>
      <c r="M120" t="s">
        <v>13266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13272</v>
      </c>
      <c r="T120" t="s">
        <v>13266</v>
      </c>
    </row>
    <row r="121" spans="1:20" x14ac:dyDescent="0.25">
      <c r="A121" t="s">
        <v>186</v>
      </c>
      <c r="B121" t="s">
        <v>187</v>
      </c>
      <c r="C121">
        <v>65</v>
      </c>
      <c r="D121">
        <v>5</v>
      </c>
      <c r="E121" t="s">
        <v>13273</v>
      </c>
      <c r="F121">
        <v>190</v>
      </c>
      <c r="G121">
        <v>0</v>
      </c>
      <c r="H121" t="s">
        <v>1162</v>
      </c>
      <c r="I121" t="s">
        <v>13274</v>
      </c>
      <c r="J121" t="s">
        <v>1253</v>
      </c>
      <c r="K121" t="s">
        <v>23</v>
      </c>
      <c r="L121" t="s">
        <v>24</v>
      </c>
      <c r="M121" t="s">
        <v>13275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13276</v>
      </c>
      <c r="T121" t="s">
        <v>13275</v>
      </c>
    </row>
    <row r="122" spans="1:20" x14ac:dyDescent="0.25">
      <c r="A122" t="s">
        <v>139</v>
      </c>
      <c r="B122" t="s">
        <v>112</v>
      </c>
      <c r="C122">
        <v>66</v>
      </c>
      <c r="D122">
        <v>1</v>
      </c>
      <c r="E122" t="s">
        <v>13277</v>
      </c>
      <c r="F122">
        <v>216</v>
      </c>
      <c r="G122">
        <v>0</v>
      </c>
      <c r="H122" t="s">
        <v>1162</v>
      </c>
      <c r="I122" t="s">
        <v>13278</v>
      </c>
      <c r="J122" t="s">
        <v>351</v>
      </c>
      <c r="K122" t="s">
        <v>23</v>
      </c>
      <c r="L122" t="s">
        <v>24</v>
      </c>
      <c r="M122" t="s">
        <v>13279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13280</v>
      </c>
      <c r="T122" t="s">
        <v>13279</v>
      </c>
    </row>
    <row r="123" spans="1:20" x14ac:dyDescent="0.25">
      <c r="A123" t="s">
        <v>110</v>
      </c>
      <c r="B123" t="s">
        <v>1205</v>
      </c>
      <c r="C123">
        <v>66</v>
      </c>
      <c r="D123">
        <v>1</v>
      </c>
      <c r="E123" t="s">
        <v>13277</v>
      </c>
      <c r="F123">
        <v>216</v>
      </c>
      <c r="G123">
        <v>0</v>
      </c>
      <c r="H123" t="s">
        <v>1162</v>
      </c>
      <c r="I123" t="s">
        <v>13278</v>
      </c>
      <c r="J123" t="s">
        <v>351</v>
      </c>
      <c r="K123" t="s">
        <v>23</v>
      </c>
      <c r="L123" t="s">
        <v>24</v>
      </c>
      <c r="M123" t="s">
        <v>13279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13280</v>
      </c>
      <c r="T123" t="s">
        <v>13279</v>
      </c>
    </row>
    <row r="124" spans="1:20" x14ac:dyDescent="0.25">
      <c r="A124" t="s">
        <v>46</v>
      </c>
      <c r="B124" t="s">
        <v>56</v>
      </c>
      <c r="C124">
        <v>67</v>
      </c>
      <c r="D124">
        <v>1</v>
      </c>
      <c r="E124" t="s">
        <v>13277</v>
      </c>
      <c r="F124">
        <v>216</v>
      </c>
      <c r="G124">
        <v>0</v>
      </c>
      <c r="H124" t="s">
        <v>1162</v>
      </c>
      <c r="I124" t="s">
        <v>13278</v>
      </c>
      <c r="J124" t="s">
        <v>351</v>
      </c>
      <c r="K124" t="s">
        <v>23</v>
      </c>
      <c r="L124" t="s">
        <v>24</v>
      </c>
      <c r="M124" t="s">
        <v>13279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13280</v>
      </c>
      <c r="T124" t="s">
        <v>13279</v>
      </c>
    </row>
    <row r="125" spans="1:20" x14ac:dyDescent="0.25">
      <c r="A125" t="s">
        <v>46</v>
      </c>
      <c r="B125" t="s">
        <v>56</v>
      </c>
      <c r="C125">
        <v>66.333333333333329</v>
      </c>
      <c r="D125">
        <v>3</v>
      </c>
      <c r="E125" t="s">
        <v>13281</v>
      </c>
      <c r="F125">
        <v>121.49</v>
      </c>
      <c r="G125">
        <v>7</v>
      </c>
      <c r="H125" t="s">
        <v>684</v>
      </c>
      <c r="I125" t="s">
        <v>13282</v>
      </c>
      <c r="J125" t="s">
        <v>13283</v>
      </c>
      <c r="K125" t="s">
        <v>6257</v>
      </c>
      <c r="L125" t="s">
        <v>13284</v>
      </c>
      <c r="M125" t="s">
        <v>13285</v>
      </c>
      <c r="N125" t="s">
        <v>23</v>
      </c>
      <c r="O125" t="s">
        <v>48</v>
      </c>
      <c r="P125" t="s">
        <v>49</v>
      </c>
      <c r="Q125" t="s">
        <v>50</v>
      </c>
      <c r="R125" t="s">
        <v>24</v>
      </c>
      <c r="S125" t="s">
        <v>13286</v>
      </c>
      <c r="T125" t="s">
        <v>13287</v>
      </c>
    </row>
    <row r="126" spans="1:20" x14ac:dyDescent="0.25">
      <c r="A126" t="s">
        <v>186</v>
      </c>
      <c r="B126" t="s">
        <v>187</v>
      </c>
      <c r="C126">
        <v>65</v>
      </c>
      <c r="D126">
        <v>4</v>
      </c>
      <c r="E126" t="s">
        <v>13288</v>
      </c>
      <c r="F126">
        <v>152</v>
      </c>
      <c r="G126">
        <v>0</v>
      </c>
      <c r="H126" t="s">
        <v>1162</v>
      </c>
      <c r="I126" t="s">
        <v>13289</v>
      </c>
      <c r="J126" t="s">
        <v>302</v>
      </c>
      <c r="K126" t="s">
        <v>23</v>
      </c>
      <c r="L126" t="s">
        <v>24</v>
      </c>
      <c r="M126" t="s">
        <v>13290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13291</v>
      </c>
      <c r="T126" t="s">
        <v>13290</v>
      </c>
    </row>
    <row r="127" spans="1:20" x14ac:dyDescent="0.25">
      <c r="A127" t="s">
        <v>186</v>
      </c>
      <c r="B127" t="s">
        <v>187</v>
      </c>
      <c r="C127">
        <v>65</v>
      </c>
      <c r="D127">
        <v>2</v>
      </c>
      <c r="E127" t="s">
        <v>13292</v>
      </c>
      <c r="F127">
        <v>76</v>
      </c>
      <c r="G127">
        <v>0</v>
      </c>
      <c r="H127" t="s">
        <v>1162</v>
      </c>
      <c r="I127" t="s">
        <v>13293</v>
      </c>
      <c r="J127" t="s">
        <v>342</v>
      </c>
      <c r="K127" t="s">
        <v>23</v>
      </c>
      <c r="L127" t="s">
        <v>24</v>
      </c>
      <c r="M127" t="s">
        <v>13294</v>
      </c>
      <c r="N127" t="s">
        <v>23</v>
      </c>
      <c r="O127" t="s">
        <v>32</v>
      </c>
      <c r="P127" t="s">
        <v>26</v>
      </c>
      <c r="Q127" t="s">
        <v>33</v>
      </c>
      <c r="R127" t="s">
        <v>24</v>
      </c>
      <c r="S127" t="s">
        <v>13295</v>
      </c>
      <c r="T127" t="s">
        <v>13296</v>
      </c>
    </row>
    <row r="128" spans="1:20" x14ac:dyDescent="0.25">
      <c r="A128" t="s">
        <v>186</v>
      </c>
      <c r="B128" t="s">
        <v>187</v>
      </c>
      <c r="C128">
        <v>65</v>
      </c>
      <c r="D128">
        <v>4</v>
      </c>
      <c r="E128" t="s">
        <v>13297</v>
      </c>
      <c r="F128">
        <v>152</v>
      </c>
      <c r="G128">
        <v>0</v>
      </c>
      <c r="H128" t="s">
        <v>1162</v>
      </c>
      <c r="I128" t="s">
        <v>13298</v>
      </c>
      <c r="J128" t="s">
        <v>1169</v>
      </c>
      <c r="K128" t="s">
        <v>23</v>
      </c>
      <c r="L128" t="s">
        <v>24</v>
      </c>
      <c r="M128" t="s">
        <v>13299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13300</v>
      </c>
      <c r="T128" t="s">
        <v>13299</v>
      </c>
    </row>
    <row r="129" spans="1:20" x14ac:dyDescent="0.25">
      <c r="A129" t="s">
        <v>186</v>
      </c>
      <c r="B129" t="s">
        <v>187</v>
      </c>
      <c r="C129">
        <v>65</v>
      </c>
      <c r="D129">
        <v>9</v>
      </c>
      <c r="E129" t="s">
        <v>13301</v>
      </c>
      <c r="F129">
        <v>342</v>
      </c>
      <c r="G129">
        <v>0</v>
      </c>
      <c r="H129" t="s">
        <v>1162</v>
      </c>
      <c r="I129" t="s">
        <v>13302</v>
      </c>
      <c r="J129" t="s">
        <v>344</v>
      </c>
      <c r="K129" t="s">
        <v>23</v>
      </c>
      <c r="L129" t="s">
        <v>24</v>
      </c>
      <c r="M129" t="s">
        <v>13299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13303</v>
      </c>
      <c r="T129" t="s">
        <v>13304</v>
      </c>
    </row>
    <row r="130" spans="1:20" x14ac:dyDescent="0.25">
      <c r="A130" t="s">
        <v>46</v>
      </c>
      <c r="B130" t="s">
        <v>56</v>
      </c>
      <c r="C130">
        <v>66.333333333333329</v>
      </c>
      <c r="D130">
        <v>3</v>
      </c>
      <c r="E130" t="s">
        <v>13305</v>
      </c>
      <c r="F130">
        <v>145</v>
      </c>
      <c r="G130">
        <v>0</v>
      </c>
      <c r="H130" t="s">
        <v>684</v>
      </c>
      <c r="I130" t="s">
        <v>13306</v>
      </c>
      <c r="J130" t="s">
        <v>13307</v>
      </c>
      <c r="K130" t="s">
        <v>13308</v>
      </c>
      <c r="L130" t="s">
        <v>13309</v>
      </c>
      <c r="M130" t="s">
        <v>13310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13311</v>
      </c>
      <c r="T130" t="s">
        <v>13310</v>
      </c>
    </row>
    <row r="131" spans="1:20" x14ac:dyDescent="0.25">
      <c r="A131" t="s">
        <v>139</v>
      </c>
      <c r="B131" t="s">
        <v>10047</v>
      </c>
      <c r="C131">
        <v>93</v>
      </c>
      <c r="D131">
        <v>1</v>
      </c>
      <c r="E131" t="s">
        <v>13312</v>
      </c>
      <c r="F131">
        <v>93</v>
      </c>
      <c r="G131">
        <v>0</v>
      </c>
      <c r="H131" t="s">
        <v>47</v>
      </c>
      <c r="I131" t="s">
        <v>13313</v>
      </c>
      <c r="J131" t="s">
        <v>13314</v>
      </c>
      <c r="K131" t="s">
        <v>1236</v>
      </c>
      <c r="L131" t="s">
        <v>13315</v>
      </c>
      <c r="M131" t="s">
        <v>13316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13317</v>
      </c>
    </row>
    <row r="132" spans="1:20" x14ac:dyDescent="0.25">
      <c r="A132" t="s">
        <v>46</v>
      </c>
      <c r="B132" t="s">
        <v>56</v>
      </c>
      <c r="C132">
        <v>66.333333333333329</v>
      </c>
      <c r="D132">
        <v>3</v>
      </c>
      <c r="E132" t="s">
        <v>13318</v>
      </c>
      <c r="F132">
        <v>102.65</v>
      </c>
      <c r="G132">
        <v>7</v>
      </c>
      <c r="H132" t="s">
        <v>684</v>
      </c>
      <c r="I132" t="s">
        <v>13319</v>
      </c>
      <c r="J132" t="s">
        <v>13320</v>
      </c>
      <c r="K132" t="s">
        <v>13321</v>
      </c>
      <c r="L132" t="s">
        <v>13322</v>
      </c>
      <c r="M132" t="s">
        <v>13323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13324</v>
      </c>
      <c r="T132" t="s">
        <v>13323</v>
      </c>
    </row>
    <row r="133" spans="1:20" x14ac:dyDescent="0.25">
      <c r="A133" t="s">
        <v>46</v>
      </c>
      <c r="B133" t="s">
        <v>56</v>
      </c>
      <c r="C133">
        <v>66.333333333333329</v>
      </c>
      <c r="D133">
        <v>3</v>
      </c>
      <c r="E133" t="s">
        <v>13325</v>
      </c>
      <c r="F133">
        <v>102.65</v>
      </c>
      <c r="G133">
        <v>7</v>
      </c>
      <c r="H133" t="s">
        <v>684</v>
      </c>
      <c r="I133" t="s">
        <v>13319</v>
      </c>
      <c r="J133" t="s">
        <v>13320</v>
      </c>
      <c r="K133" t="s">
        <v>13321</v>
      </c>
      <c r="L133" t="s">
        <v>13322</v>
      </c>
      <c r="M133" t="s">
        <v>13323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13323</v>
      </c>
    </row>
    <row r="134" spans="1:20" x14ac:dyDescent="0.25">
      <c r="A134" t="s">
        <v>186</v>
      </c>
      <c r="B134" t="s">
        <v>187</v>
      </c>
      <c r="C134">
        <v>65</v>
      </c>
      <c r="D134">
        <v>2</v>
      </c>
      <c r="E134" t="s">
        <v>13326</v>
      </c>
      <c r="F134">
        <v>82</v>
      </c>
      <c r="G134">
        <v>6</v>
      </c>
      <c r="H134" t="s">
        <v>1162</v>
      </c>
      <c r="I134" t="s">
        <v>13327</v>
      </c>
      <c r="J134" t="s">
        <v>65</v>
      </c>
      <c r="K134" t="s">
        <v>23</v>
      </c>
      <c r="L134" t="s">
        <v>24</v>
      </c>
      <c r="M134" t="s">
        <v>13328</v>
      </c>
      <c r="N134" t="s">
        <v>23</v>
      </c>
      <c r="O134" t="s">
        <v>32</v>
      </c>
      <c r="P134" t="s">
        <v>26</v>
      </c>
      <c r="Q134" t="s">
        <v>33</v>
      </c>
      <c r="R134" t="s">
        <v>13329</v>
      </c>
      <c r="S134" t="s">
        <v>13330</v>
      </c>
      <c r="T134" t="s">
        <v>13331</v>
      </c>
    </row>
    <row r="135" spans="1:20" x14ac:dyDescent="0.25">
      <c r="A135" t="s">
        <v>30</v>
      </c>
      <c r="B135" t="s">
        <v>31</v>
      </c>
      <c r="C135">
        <v>60</v>
      </c>
      <c r="D135">
        <v>6</v>
      </c>
      <c r="E135" t="s">
        <v>13332</v>
      </c>
      <c r="F135">
        <v>200</v>
      </c>
      <c r="G135">
        <v>0</v>
      </c>
      <c r="H135" t="s">
        <v>1162</v>
      </c>
      <c r="I135" t="s">
        <v>10433</v>
      </c>
      <c r="J135" t="s">
        <v>356</v>
      </c>
      <c r="K135" t="s">
        <v>23</v>
      </c>
      <c r="L135" t="s">
        <v>24</v>
      </c>
      <c r="M135" t="s">
        <v>13333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13334</v>
      </c>
      <c r="T135" t="s">
        <v>13335</v>
      </c>
    </row>
    <row r="136" spans="1:20" x14ac:dyDescent="0.25">
      <c r="A136" t="s">
        <v>30</v>
      </c>
      <c r="B136" t="s">
        <v>31</v>
      </c>
      <c r="C136">
        <v>60</v>
      </c>
      <c r="D136">
        <v>6</v>
      </c>
      <c r="E136" t="s">
        <v>13336</v>
      </c>
      <c r="F136">
        <v>215</v>
      </c>
      <c r="G136">
        <v>15</v>
      </c>
      <c r="H136" t="s">
        <v>1162</v>
      </c>
      <c r="I136" t="s">
        <v>13337</v>
      </c>
      <c r="J136" t="s">
        <v>359</v>
      </c>
      <c r="K136" t="s">
        <v>23</v>
      </c>
      <c r="L136" t="s">
        <v>24</v>
      </c>
      <c r="M136" t="s">
        <v>13338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13339</v>
      </c>
      <c r="T136" t="s">
        <v>13338</v>
      </c>
    </row>
    <row r="137" spans="1:20" x14ac:dyDescent="0.25">
      <c r="A137" t="s">
        <v>30</v>
      </c>
      <c r="B137" t="s">
        <v>31</v>
      </c>
      <c r="C137">
        <v>60</v>
      </c>
      <c r="D137">
        <v>3</v>
      </c>
      <c r="E137" t="s">
        <v>13340</v>
      </c>
      <c r="F137">
        <v>106</v>
      </c>
      <c r="G137">
        <v>6</v>
      </c>
      <c r="H137" t="s">
        <v>1162</v>
      </c>
      <c r="I137" t="s">
        <v>10495</v>
      </c>
      <c r="J137" t="s">
        <v>65</v>
      </c>
      <c r="K137" t="s">
        <v>23</v>
      </c>
      <c r="L137" t="s">
        <v>24</v>
      </c>
      <c r="M137" t="s">
        <v>13341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13342</v>
      </c>
      <c r="T137" t="s">
        <v>13343</v>
      </c>
    </row>
    <row r="138" spans="1:20" x14ac:dyDescent="0.25">
      <c r="A138" t="s">
        <v>30</v>
      </c>
      <c r="B138" t="s">
        <v>31</v>
      </c>
      <c r="C138">
        <v>60</v>
      </c>
      <c r="D138">
        <v>3</v>
      </c>
      <c r="E138" t="s">
        <v>13344</v>
      </c>
      <c r="F138">
        <v>106</v>
      </c>
      <c r="G138">
        <v>6</v>
      </c>
      <c r="H138" t="s">
        <v>1162</v>
      </c>
      <c r="I138" t="s">
        <v>13345</v>
      </c>
      <c r="J138" t="s">
        <v>338</v>
      </c>
      <c r="K138" t="s">
        <v>23</v>
      </c>
      <c r="L138" t="s">
        <v>24</v>
      </c>
      <c r="M138" t="s">
        <v>13346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13347</v>
      </c>
      <c r="T138" t="s">
        <v>13346</v>
      </c>
    </row>
    <row r="139" spans="1:20" x14ac:dyDescent="0.25">
      <c r="A139" t="s">
        <v>46</v>
      </c>
      <c r="B139" t="s">
        <v>56</v>
      </c>
      <c r="C139">
        <v>100</v>
      </c>
      <c r="D139">
        <v>1</v>
      </c>
      <c r="E139" t="s">
        <v>13348</v>
      </c>
      <c r="F139">
        <v>130</v>
      </c>
      <c r="G139">
        <v>30</v>
      </c>
      <c r="H139" t="s">
        <v>47</v>
      </c>
      <c r="I139" t="s">
        <v>13349</v>
      </c>
      <c r="J139" t="s">
        <v>13350</v>
      </c>
      <c r="K139" t="s">
        <v>4507</v>
      </c>
      <c r="L139" t="s">
        <v>13351</v>
      </c>
      <c r="M139" t="s">
        <v>13352</v>
      </c>
      <c r="N139" t="s">
        <v>5937</v>
      </c>
      <c r="O139" t="s">
        <v>1189</v>
      </c>
      <c r="P139" t="s">
        <v>1190</v>
      </c>
      <c r="Q139" t="s">
        <v>1191</v>
      </c>
      <c r="R139" t="s">
        <v>24</v>
      </c>
      <c r="S139" t="s">
        <v>13353</v>
      </c>
      <c r="T139" t="s">
        <v>13352</v>
      </c>
    </row>
    <row r="140" spans="1:20" x14ac:dyDescent="0.25">
      <c r="A140" t="s">
        <v>186</v>
      </c>
      <c r="B140" t="s">
        <v>187</v>
      </c>
      <c r="C140">
        <v>65</v>
      </c>
      <c r="D140">
        <v>1</v>
      </c>
      <c r="E140" t="s">
        <v>13348</v>
      </c>
      <c r="F140">
        <v>130</v>
      </c>
      <c r="G140">
        <v>30</v>
      </c>
      <c r="H140" t="s">
        <v>47</v>
      </c>
      <c r="I140" t="s">
        <v>13349</v>
      </c>
      <c r="J140" t="s">
        <v>13350</v>
      </c>
      <c r="K140" t="s">
        <v>4507</v>
      </c>
      <c r="L140" t="s">
        <v>13351</v>
      </c>
      <c r="M140" t="s">
        <v>13352</v>
      </c>
      <c r="N140" t="s">
        <v>5937</v>
      </c>
      <c r="O140" t="s">
        <v>1189</v>
      </c>
      <c r="P140" t="s">
        <v>1190</v>
      </c>
      <c r="Q140" t="s">
        <v>1191</v>
      </c>
      <c r="R140" t="s">
        <v>24</v>
      </c>
      <c r="S140" t="s">
        <v>13353</v>
      </c>
      <c r="T140" t="s">
        <v>13352</v>
      </c>
    </row>
    <row r="141" spans="1:20" x14ac:dyDescent="0.25">
      <c r="A141" t="s">
        <v>42</v>
      </c>
      <c r="B141" t="s">
        <v>43</v>
      </c>
      <c r="C141">
        <v>66.666666666666671</v>
      </c>
      <c r="D141">
        <v>3</v>
      </c>
      <c r="E141" t="s">
        <v>13354</v>
      </c>
      <c r="F141">
        <v>120</v>
      </c>
      <c r="G141">
        <v>15</v>
      </c>
      <c r="H141" t="s">
        <v>22</v>
      </c>
      <c r="I141" t="s">
        <v>13355</v>
      </c>
      <c r="J141" t="s">
        <v>1195</v>
      </c>
      <c r="K141" t="s">
        <v>23</v>
      </c>
      <c r="L141" t="s">
        <v>24</v>
      </c>
      <c r="M141" t="s">
        <v>13356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13357</v>
      </c>
      <c r="T141" t="s">
        <v>13358</v>
      </c>
    </row>
    <row r="142" spans="1:20" x14ac:dyDescent="0.25">
      <c r="A142" t="s">
        <v>30</v>
      </c>
      <c r="B142" t="s">
        <v>31</v>
      </c>
      <c r="C142">
        <v>60</v>
      </c>
      <c r="D142">
        <v>6</v>
      </c>
      <c r="E142" t="s">
        <v>13359</v>
      </c>
      <c r="F142">
        <v>200</v>
      </c>
      <c r="G142">
        <v>0</v>
      </c>
      <c r="H142" t="s">
        <v>1162</v>
      </c>
      <c r="I142" t="s">
        <v>13360</v>
      </c>
      <c r="J142" t="s">
        <v>87</v>
      </c>
      <c r="K142" t="s">
        <v>23</v>
      </c>
      <c r="L142" t="s">
        <v>24</v>
      </c>
      <c r="M142" t="s">
        <v>13361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13362</v>
      </c>
      <c r="T142" t="s">
        <v>13361</v>
      </c>
    </row>
    <row r="143" spans="1:20" x14ac:dyDescent="0.25">
      <c r="A143" t="s">
        <v>186</v>
      </c>
      <c r="B143" t="s">
        <v>187</v>
      </c>
      <c r="C143">
        <v>65</v>
      </c>
      <c r="D143">
        <v>1</v>
      </c>
      <c r="E143" t="s">
        <v>13363</v>
      </c>
      <c r="F143">
        <v>120</v>
      </c>
      <c r="G143">
        <v>20</v>
      </c>
      <c r="H143" t="s">
        <v>47</v>
      </c>
      <c r="I143" t="s">
        <v>13364</v>
      </c>
      <c r="J143" t="s">
        <v>13365</v>
      </c>
      <c r="K143" t="s">
        <v>3151</v>
      </c>
      <c r="L143" t="s">
        <v>13366</v>
      </c>
      <c r="M143" t="s">
        <v>13367</v>
      </c>
      <c r="N143" t="s">
        <v>5937</v>
      </c>
      <c r="O143" t="s">
        <v>1222</v>
      </c>
      <c r="P143" t="s">
        <v>1190</v>
      </c>
      <c r="Q143" t="s">
        <v>1191</v>
      </c>
      <c r="R143" t="s">
        <v>24</v>
      </c>
      <c r="S143" t="s">
        <v>13368</v>
      </c>
      <c r="T143" t="s">
        <v>13369</v>
      </c>
    </row>
    <row r="144" spans="1:20" x14ac:dyDescent="0.25">
      <c r="A144" t="s">
        <v>46</v>
      </c>
      <c r="B144" t="s">
        <v>56</v>
      </c>
      <c r="C144">
        <v>100</v>
      </c>
      <c r="D144">
        <v>1</v>
      </c>
      <c r="E144" t="s">
        <v>13363</v>
      </c>
      <c r="F144">
        <v>120</v>
      </c>
      <c r="G144">
        <v>20</v>
      </c>
      <c r="H144" t="s">
        <v>47</v>
      </c>
      <c r="I144" t="s">
        <v>13364</v>
      </c>
      <c r="J144" t="s">
        <v>13365</v>
      </c>
      <c r="K144" t="s">
        <v>3151</v>
      </c>
      <c r="L144" t="s">
        <v>13366</v>
      </c>
      <c r="M144" t="s">
        <v>13367</v>
      </c>
      <c r="N144" t="s">
        <v>5937</v>
      </c>
      <c r="O144" t="s">
        <v>1222</v>
      </c>
      <c r="P144" t="s">
        <v>1190</v>
      </c>
      <c r="Q144" t="s">
        <v>1191</v>
      </c>
      <c r="R144" t="s">
        <v>24</v>
      </c>
      <c r="S144" t="s">
        <v>13368</v>
      </c>
      <c r="T144" t="s">
        <v>13369</v>
      </c>
    </row>
    <row r="145" spans="1:20" x14ac:dyDescent="0.25">
      <c r="A145" t="s">
        <v>186</v>
      </c>
      <c r="B145" t="s">
        <v>187</v>
      </c>
      <c r="C145">
        <v>65</v>
      </c>
      <c r="D145">
        <v>1</v>
      </c>
      <c r="E145" t="s">
        <v>13370</v>
      </c>
      <c r="F145">
        <v>130</v>
      </c>
      <c r="G145">
        <v>30</v>
      </c>
      <c r="H145" t="s">
        <v>47</v>
      </c>
      <c r="I145" t="s">
        <v>13371</v>
      </c>
      <c r="J145" t="s">
        <v>13372</v>
      </c>
      <c r="K145" t="s">
        <v>13373</v>
      </c>
      <c r="L145" t="s">
        <v>13374</v>
      </c>
      <c r="M145" t="s">
        <v>13369</v>
      </c>
      <c r="N145" t="s">
        <v>5937</v>
      </c>
      <c r="O145" t="s">
        <v>1189</v>
      </c>
      <c r="P145" t="s">
        <v>1190</v>
      </c>
      <c r="Q145" t="s">
        <v>1191</v>
      </c>
      <c r="R145" t="s">
        <v>24</v>
      </c>
      <c r="S145" t="s">
        <v>13375</v>
      </c>
      <c r="T145" t="s">
        <v>13376</v>
      </c>
    </row>
    <row r="146" spans="1:20" x14ac:dyDescent="0.25">
      <c r="A146" t="s">
        <v>46</v>
      </c>
      <c r="B146" t="s">
        <v>56</v>
      </c>
      <c r="C146">
        <v>100</v>
      </c>
      <c r="D146">
        <v>1</v>
      </c>
      <c r="E146" t="s">
        <v>13370</v>
      </c>
      <c r="F146">
        <v>130</v>
      </c>
      <c r="G146">
        <v>30</v>
      </c>
      <c r="H146" t="s">
        <v>47</v>
      </c>
      <c r="I146" t="s">
        <v>13371</v>
      </c>
      <c r="J146" t="s">
        <v>13372</v>
      </c>
      <c r="K146" t="s">
        <v>13373</v>
      </c>
      <c r="L146" t="s">
        <v>13374</v>
      </c>
      <c r="M146" t="s">
        <v>13369</v>
      </c>
      <c r="N146" t="s">
        <v>5937</v>
      </c>
      <c r="O146" t="s">
        <v>1189</v>
      </c>
      <c r="P146" t="s">
        <v>1190</v>
      </c>
      <c r="Q146" t="s">
        <v>1191</v>
      </c>
      <c r="R146" t="s">
        <v>24</v>
      </c>
      <c r="S146" t="s">
        <v>13375</v>
      </c>
      <c r="T146" t="s">
        <v>13376</v>
      </c>
    </row>
    <row r="147" spans="1:20" x14ac:dyDescent="0.25">
      <c r="A147" t="s">
        <v>5153</v>
      </c>
      <c r="B147" t="s">
        <v>5154</v>
      </c>
      <c r="C147">
        <v>0</v>
      </c>
      <c r="D147">
        <v>1</v>
      </c>
      <c r="E147" t="s">
        <v>13377</v>
      </c>
      <c r="F147">
        <v>145</v>
      </c>
      <c r="G147">
        <v>45</v>
      </c>
      <c r="H147" t="s">
        <v>1162</v>
      </c>
      <c r="I147" t="s">
        <v>13378</v>
      </c>
      <c r="J147" t="s">
        <v>329</v>
      </c>
      <c r="K147" t="s">
        <v>23</v>
      </c>
      <c r="L147" t="s">
        <v>24</v>
      </c>
      <c r="M147" t="s">
        <v>13379</v>
      </c>
      <c r="N147" t="s">
        <v>23</v>
      </c>
      <c r="O147" t="s">
        <v>32</v>
      </c>
      <c r="P147" t="s">
        <v>26</v>
      </c>
      <c r="Q147" t="s">
        <v>33</v>
      </c>
      <c r="R147" t="s">
        <v>24</v>
      </c>
      <c r="S147" t="s">
        <v>13380</v>
      </c>
      <c r="T147" t="s">
        <v>13381</v>
      </c>
    </row>
    <row r="148" spans="1:20" x14ac:dyDescent="0.25">
      <c r="A148" t="s">
        <v>139</v>
      </c>
      <c r="B148" t="s">
        <v>112</v>
      </c>
      <c r="C148">
        <v>120</v>
      </c>
      <c r="D148">
        <v>1</v>
      </c>
      <c r="E148" t="s">
        <v>13377</v>
      </c>
      <c r="F148">
        <v>145</v>
      </c>
      <c r="G148">
        <v>45</v>
      </c>
      <c r="H148" t="s">
        <v>1162</v>
      </c>
      <c r="I148" t="s">
        <v>13378</v>
      </c>
      <c r="J148" t="s">
        <v>329</v>
      </c>
      <c r="K148" t="s">
        <v>23</v>
      </c>
      <c r="L148" t="s">
        <v>24</v>
      </c>
      <c r="M148" t="s">
        <v>13379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13380</v>
      </c>
      <c r="T148" t="s">
        <v>13381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13382</v>
      </c>
      <c r="F149">
        <v>130</v>
      </c>
      <c r="G149">
        <v>30</v>
      </c>
      <c r="H149" t="s">
        <v>47</v>
      </c>
      <c r="I149" t="s">
        <v>13383</v>
      </c>
      <c r="J149" t="s">
        <v>13384</v>
      </c>
      <c r="K149" t="s">
        <v>13385</v>
      </c>
      <c r="L149" t="s">
        <v>13386</v>
      </c>
      <c r="M149" t="s">
        <v>13376</v>
      </c>
      <c r="N149" t="s">
        <v>5937</v>
      </c>
      <c r="O149" t="s">
        <v>1189</v>
      </c>
      <c r="P149" t="s">
        <v>1190</v>
      </c>
      <c r="Q149" t="s">
        <v>1191</v>
      </c>
      <c r="R149" t="s">
        <v>24</v>
      </c>
      <c r="S149" t="s">
        <v>13387</v>
      </c>
      <c r="T149" t="s">
        <v>13379</v>
      </c>
    </row>
    <row r="150" spans="1:20" x14ac:dyDescent="0.25">
      <c r="A150" t="s">
        <v>186</v>
      </c>
      <c r="B150" t="s">
        <v>187</v>
      </c>
      <c r="C150">
        <v>65</v>
      </c>
      <c r="D150">
        <v>1</v>
      </c>
      <c r="E150" t="s">
        <v>13382</v>
      </c>
      <c r="F150">
        <v>130</v>
      </c>
      <c r="G150">
        <v>30</v>
      </c>
      <c r="H150" t="s">
        <v>47</v>
      </c>
      <c r="I150" t="s">
        <v>13383</v>
      </c>
      <c r="J150" t="s">
        <v>13384</v>
      </c>
      <c r="K150" t="s">
        <v>13385</v>
      </c>
      <c r="L150" t="s">
        <v>13386</v>
      </c>
      <c r="M150" t="s">
        <v>13376</v>
      </c>
      <c r="N150" t="s">
        <v>5937</v>
      </c>
      <c r="O150" t="s">
        <v>1189</v>
      </c>
      <c r="P150" t="s">
        <v>1190</v>
      </c>
      <c r="Q150" t="s">
        <v>1191</v>
      </c>
      <c r="R150" t="s">
        <v>24</v>
      </c>
      <c r="S150" t="s">
        <v>13387</v>
      </c>
      <c r="T150" t="s">
        <v>13379</v>
      </c>
    </row>
    <row r="151" spans="1:20" x14ac:dyDescent="0.25">
      <c r="A151" t="s">
        <v>186</v>
      </c>
      <c r="B151" t="s">
        <v>187</v>
      </c>
      <c r="C151">
        <v>33.333333333333336</v>
      </c>
      <c r="D151">
        <v>3</v>
      </c>
      <c r="E151" t="s">
        <v>13388</v>
      </c>
      <c r="F151">
        <v>150</v>
      </c>
      <c r="G151">
        <v>0</v>
      </c>
      <c r="H151" t="s">
        <v>22</v>
      </c>
      <c r="I151" t="s">
        <v>3114</v>
      </c>
      <c r="J151" t="s">
        <v>13389</v>
      </c>
      <c r="K151" t="s">
        <v>4452</v>
      </c>
      <c r="L151" t="s">
        <v>357</v>
      </c>
      <c r="M151" t="s">
        <v>13379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13390</v>
      </c>
      <c r="T151" t="s">
        <v>13391</v>
      </c>
    </row>
    <row r="152" spans="1:20" x14ac:dyDescent="0.25">
      <c r="A152" t="s">
        <v>30</v>
      </c>
      <c r="B152" t="s">
        <v>31</v>
      </c>
      <c r="C152">
        <v>60</v>
      </c>
      <c r="D152">
        <v>6</v>
      </c>
      <c r="E152" t="s">
        <v>13392</v>
      </c>
      <c r="F152">
        <v>200</v>
      </c>
      <c r="G152">
        <v>0</v>
      </c>
      <c r="H152" t="s">
        <v>1162</v>
      </c>
      <c r="I152" t="s">
        <v>13393</v>
      </c>
      <c r="J152" t="s">
        <v>318</v>
      </c>
      <c r="K152" t="s">
        <v>23</v>
      </c>
      <c r="L152" t="s">
        <v>24</v>
      </c>
      <c r="M152" t="s">
        <v>13394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13395</v>
      </c>
      <c r="T152" t="s">
        <v>13394</v>
      </c>
    </row>
    <row r="153" spans="1:20" x14ac:dyDescent="0.25">
      <c r="A153" t="s">
        <v>279</v>
      </c>
      <c r="B153" t="s">
        <v>285</v>
      </c>
      <c r="C153">
        <v>139</v>
      </c>
      <c r="D153">
        <v>2</v>
      </c>
      <c r="E153" t="s">
        <v>13396</v>
      </c>
      <c r="F153">
        <v>209</v>
      </c>
      <c r="G153">
        <v>30</v>
      </c>
      <c r="H153" t="s">
        <v>47</v>
      </c>
      <c r="I153" t="s">
        <v>13397</v>
      </c>
      <c r="J153" t="s">
        <v>13398</v>
      </c>
      <c r="K153" t="s">
        <v>2023</v>
      </c>
      <c r="L153" t="s">
        <v>13399</v>
      </c>
      <c r="M153" t="s">
        <v>13400</v>
      </c>
      <c r="N153" t="s">
        <v>5937</v>
      </c>
      <c r="O153" t="s">
        <v>1189</v>
      </c>
      <c r="P153" t="s">
        <v>1190</v>
      </c>
      <c r="Q153" t="s">
        <v>1191</v>
      </c>
      <c r="R153" t="s">
        <v>24</v>
      </c>
      <c r="S153" t="s">
        <v>13401</v>
      </c>
      <c r="T153" t="s">
        <v>13400</v>
      </c>
    </row>
    <row r="154" spans="1:20" x14ac:dyDescent="0.25">
      <c r="A154" t="s">
        <v>36</v>
      </c>
      <c r="B154" t="s">
        <v>37</v>
      </c>
      <c r="C154">
        <v>65</v>
      </c>
      <c r="D154">
        <v>1</v>
      </c>
      <c r="E154" t="s">
        <v>13402</v>
      </c>
      <c r="F154">
        <v>179</v>
      </c>
      <c r="G154">
        <v>20</v>
      </c>
      <c r="H154" t="s">
        <v>47</v>
      </c>
      <c r="I154" t="s">
        <v>13403</v>
      </c>
      <c r="J154" t="s">
        <v>13404</v>
      </c>
      <c r="K154" t="s">
        <v>1260</v>
      </c>
      <c r="L154" t="s">
        <v>13405</v>
      </c>
      <c r="M154" t="s">
        <v>13406</v>
      </c>
      <c r="N154" t="s">
        <v>5937</v>
      </c>
      <c r="O154" t="s">
        <v>1222</v>
      </c>
      <c r="P154" t="s">
        <v>1190</v>
      </c>
      <c r="Q154" t="s">
        <v>1191</v>
      </c>
      <c r="R154" t="s">
        <v>24</v>
      </c>
      <c r="S154" t="s">
        <v>13407</v>
      </c>
      <c r="T154" t="s">
        <v>13408</v>
      </c>
    </row>
    <row r="155" spans="1:20" x14ac:dyDescent="0.25">
      <c r="A155" t="s">
        <v>150</v>
      </c>
      <c r="B155" t="s">
        <v>151</v>
      </c>
      <c r="C155">
        <v>65</v>
      </c>
      <c r="D155">
        <v>1</v>
      </c>
      <c r="E155" t="s">
        <v>13402</v>
      </c>
      <c r="F155">
        <v>179</v>
      </c>
      <c r="G155">
        <v>20</v>
      </c>
      <c r="H155" t="s">
        <v>47</v>
      </c>
      <c r="I155" t="s">
        <v>13403</v>
      </c>
      <c r="J155" t="s">
        <v>13404</v>
      </c>
      <c r="K155" t="s">
        <v>1260</v>
      </c>
      <c r="L155" t="s">
        <v>13405</v>
      </c>
      <c r="M155" t="s">
        <v>13406</v>
      </c>
      <c r="N155" t="s">
        <v>5937</v>
      </c>
      <c r="O155" t="s">
        <v>1222</v>
      </c>
      <c r="P155" t="s">
        <v>1190</v>
      </c>
      <c r="Q155" t="s">
        <v>1191</v>
      </c>
      <c r="R155" t="s">
        <v>24</v>
      </c>
      <c r="S155" t="s">
        <v>13407</v>
      </c>
      <c r="T155" t="s">
        <v>13408</v>
      </c>
    </row>
    <row r="156" spans="1:20" x14ac:dyDescent="0.25">
      <c r="A156" t="s">
        <v>152</v>
      </c>
      <c r="B156" t="s">
        <v>153</v>
      </c>
      <c r="C156">
        <v>65</v>
      </c>
      <c r="D156">
        <v>1</v>
      </c>
      <c r="E156" t="s">
        <v>13402</v>
      </c>
      <c r="F156">
        <v>179</v>
      </c>
      <c r="G156">
        <v>20</v>
      </c>
      <c r="H156" t="s">
        <v>47</v>
      </c>
      <c r="I156" t="s">
        <v>13403</v>
      </c>
      <c r="J156" t="s">
        <v>13404</v>
      </c>
      <c r="K156" t="s">
        <v>1260</v>
      </c>
      <c r="L156" t="s">
        <v>13405</v>
      </c>
      <c r="M156" t="s">
        <v>13406</v>
      </c>
      <c r="N156" t="s">
        <v>5937</v>
      </c>
      <c r="O156" t="s">
        <v>1222</v>
      </c>
      <c r="P156" t="s">
        <v>1190</v>
      </c>
      <c r="Q156" t="s">
        <v>1191</v>
      </c>
      <c r="R156" t="s">
        <v>24</v>
      </c>
      <c r="S156" t="s">
        <v>13407</v>
      </c>
      <c r="T156" t="s">
        <v>13408</v>
      </c>
    </row>
    <row r="157" spans="1:20" x14ac:dyDescent="0.25">
      <c r="A157" t="s">
        <v>38</v>
      </c>
      <c r="B157" t="s">
        <v>39</v>
      </c>
      <c r="C157">
        <v>65</v>
      </c>
      <c r="D157">
        <v>1</v>
      </c>
      <c r="E157" t="s">
        <v>13402</v>
      </c>
      <c r="F157">
        <v>179</v>
      </c>
      <c r="G157">
        <v>20</v>
      </c>
      <c r="H157" t="s">
        <v>47</v>
      </c>
      <c r="I157" t="s">
        <v>13403</v>
      </c>
      <c r="J157" t="s">
        <v>13404</v>
      </c>
      <c r="K157" t="s">
        <v>1260</v>
      </c>
      <c r="L157" t="s">
        <v>13405</v>
      </c>
      <c r="M157" t="s">
        <v>13406</v>
      </c>
      <c r="N157" t="s">
        <v>5937</v>
      </c>
      <c r="O157" t="s">
        <v>1222</v>
      </c>
      <c r="P157" t="s">
        <v>1190</v>
      </c>
      <c r="Q157" t="s">
        <v>1191</v>
      </c>
      <c r="R157" t="s">
        <v>24</v>
      </c>
      <c r="S157" t="s">
        <v>13407</v>
      </c>
      <c r="T157" t="s">
        <v>13408</v>
      </c>
    </row>
    <row r="158" spans="1:20" x14ac:dyDescent="0.25">
      <c r="A158" t="s">
        <v>186</v>
      </c>
      <c r="B158" t="s">
        <v>187</v>
      </c>
      <c r="C158">
        <v>65</v>
      </c>
      <c r="D158">
        <v>1</v>
      </c>
      <c r="E158" t="s">
        <v>13409</v>
      </c>
      <c r="F158">
        <v>87</v>
      </c>
      <c r="G158">
        <v>0</v>
      </c>
      <c r="H158" t="s">
        <v>1162</v>
      </c>
      <c r="I158" t="s">
        <v>13410</v>
      </c>
      <c r="J158" t="s">
        <v>1169</v>
      </c>
      <c r="K158" t="s">
        <v>23</v>
      </c>
      <c r="L158" t="s">
        <v>24</v>
      </c>
      <c r="M158" t="s">
        <v>13411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13412</v>
      </c>
      <c r="T158" t="s">
        <v>13411</v>
      </c>
    </row>
    <row r="159" spans="1:20" x14ac:dyDescent="0.25">
      <c r="A159" t="s">
        <v>20</v>
      </c>
      <c r="B159" t="s">
        <v>21</v>
      </c>
      <c r="C159">
        <v>65</v>
      </c>
      <c r="D159">
        <v>1</v>
      </c>
      <c r="E159" t="s">
        <v>13409</v>
      </c>
      <c r="F159">
        <v>87</v>
      </c>
      <c r="G159">
        <v>0</v>
      </c>
      <c r="H159" t="s">
        <v>1162</v>
      </c>
      <c r="I159" t="s">
        <v>13410</v>
      </c>
      <c r="J159" t="s">
        <v>1169</v>
      </c>
      <c r="K159" t="s">
        <v>23</v>
      </c>
      <c r="L159" t="s">
        <v>24</v>
      </c>
      <c r="M159" t="s">
        <v>13411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13412</v>
      </c>
      <c r="T159" t="s">
        <v>13411</v>
      </c>
    </row>
    <row r="160" spans="1:20" x14ac:dyDescent="0.25">
      <c r="A160" t="s">
        <v>42</v>
      </c>
      <c r="B160" t="s">
        <v>43</v>
      </c>
      <c r="C160">
        <v>66.666666666666671</v>
      </c>
      <c r="D160">
        <v>3</v>
      </c>
      <c r="E160" t="s">
        <v>13413</v>
      </c>
      <c r="F160">
        <v>30</v>
      </c>
      <c r="G160">
        <v>29</v>
      </c>
      <c r="H160" t="s">
        <v>47</v>
      </c>
      <c r="I160" t="s">
        <v>8782</v>
      </c>
      <c r="J160" t="s">
        <v>13414</v>
      </c>
      <c r="K160" t="s">
        <v>6409</v>
      </c>
      <c r="L160" t="s">
        <v>1293</v>
      </c>
      <c r="M160" t="s">
        <v>13415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13416</v>
      </c>
      <c r="T160" t="s">
        <v>13417</v>
      </c>
    </row>
    <row r="161" spans="1:20" x14ac:dyDescent="0.25">
      <c r="A161" t="s">
        <v>139</v>
      </c>
      <c r="B161" t="s">
        <v>112</v>
      </c>
      <c r="C161">
        <v>66</v>
      </c>
      <c r="D161">
        <v>1</v>
      </c>
      <c r="E161" t="s">
        <v>13418</v>
      </c>
      <c r="F161">
        <v>122.35</v>
      </c>
      <c r="G161">
        <v>7</v>
      </c>
      <c r="H161" t="s">
        <v>684</v>
      </c>
      <c r="I161" t="s">
        <v>13419</v>
      </c>
      <c r="J161" t="s">
        <v>13420</v>
      </c>
      <c r="K161" t="s">
        <v>4853</v>
      </c>
      <c r="L161" t="s">
        <v>13421</v>
      </c>
      <c r="M161" t="s">
        <v>13422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13423</v>
      </c>
      <c r="T161" t="s">
        <v>13422</v>
      </c>
    </row>
    <row r="162" spans="1:20" x14ac:dyDescent="0.25">
      <c r="A162" t="s">
        <v>110</v>
      </c>
      <c r="B162" t="s">
        <v>1205</v>
      </c>
      <c r="C162">
        <v>66</v>
      </c>
      <c r="D162">
        <v>1</v>
      </c>
      <c r="E162" t="s">
        <v>13418</v>
      </c>
      <c r="F162">
        <v>122.35</v>
      </c>
      <c r="G162">
        <v>7</v>
      </c>
      <c r="H162" t="s">
        <v>684</v>
      </c>
      <c r="I162" t="s">
        <v>13419</v>
      </c>
      <c r="J162" t="s">
        <v>13420</v>
      </c>
      <c r="K162" t="s">
        <v>4853</v>
      </c>
      <c r="L162" t="s">
        <v>13421</v>
      </c>
      <c r="M162" t="s">
        <v>13422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13423</v>
      </c>
      <c r="T162" t="s">
        <v>13422</v>
      </c>
    </row>
    <row r="163" spans="1:20" x14ac:dyDescent="0.25">
      <c r="A163" t="s">
        <v>46</v>
      </c>
      <c r="B163" t="s">
        <v>56</v>
      </c>
      <c r="C163">
        <v>67</v>
      </c>
      <c r="D163">
        <v>1</v>
      </c>
      <c r="E163" t="s">
        <v>13418</v>
      </c>
      <c r="F163">
        <v>122.35</v>
      </c>
      <c r="G163">
        <v>7</v>
      </c>
      <c r="H163" t="s">
        <v>684</v>
      </c>
      <c r="I163" t="s">
        <v>13419</v>
      </c>
      <c r="J163" t="s">
        <v>13420</v>
      </c>
      <c r="K163" t="s">
        <v>4853</v>
      </c>
      <c r="L163" t="s">
        <v>13421</v>
      </c>
      <c r="M163" t="s">
        <v>13422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13423</v>
      </c>
      <c r="T163" t="s">
        <v>13422</v>
      </c>
    </row>
    <row r="164" spans="1:20" x14ac:dyDescent="0.25">
      <c r="A164" t="s">
        <v>186</v>
      </c>
      <c r="B164" t="s">
        <v>187</v>
      </c>
      <c r="C164">
        <v>65</v>
      </c>
      <c r="D164">
        <v>6</v>
      </c>
      <c r="E164" t="s">
        <v>13424</v>
      </c>
      <c r="F164">
        <v>228</v>
      </c>
      <c r="G164">
        <v>0</v>
      </c>
      <c r="H164" t="s">
        <v>1162</v>
      </c>
      <c r="I164" t="s">
        <v>11503</v>
      </c>
      <c r="J164" t="s">
        <v>335</v>
      </c>
      <c r="K164" t="s">
        <v>23</v>
      </c>
      <c r="L164" t="s">
        <v>24</v>
      </c>
      <c r="M164" t="s">
        <v>13425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13426</v>
      </c>
      <c r="T164" t="s">
        <v>13425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13427</v>
      </c>
      <c r="F165">
        <v>111</v>
      </c>
      <c r="G165">
        <v>6</v>
      </c>
      <c r="H165" t="s">
        <v>22</v>
      </c>
      <c r="I165" t="s">
        <v>6093</v>
      </c>
      <c r="J165" t="s">
        <v>309</v>
      </c>
      <c r="K165" t="s">
        <v>23</v>
      </c>
      <c r="L165" t="s">
        <v>24</v>
      </c>
      <c r="M165" t="s">
        <v>13428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13429</v>
      </c>
      <c r="T165" t="s">
        <v>13428</v>
      </c>
    </row>
    <row r="166" spans="1:20" x14ac:dyDescent="0.25">
      <c r="A166" t="s">
        <v>186</v>
      </c>
      <c r="B166" t="s">
        <v>187</v>
      </c>
      <c r="C166">
        <v>65</v>
      </c>
      <c r="D166">
        <v>2</v>
      </c>
      <c r="E166" t="s">
        <v>13430</v>
      </c>
      <c r="F166">
        <v>96</v>
      </c>
      <c r="G166">
        <v>6</v>
      </c>
      <c r="H166" t="s">
        <v>1162</v>
      </c>
      <c r="I166" t="s">
        <v>13431</v>
      </c>
      <c r="J166" t="s">
        <v>309</v>
      </c>
      <c r="K166" t="s">
        <v>23</v>
      </c>
      <c r="L166" t="s">
        <v>24</v>
      </c>
      <c r="M166" t="s">
        <v>13432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13433</v>
      </c>
      <c r="T166" t="s">
        <v>13432</v>
      </c>
    </row>
    <row r="167" spans="1:20" x14ac:dyDescent="0.25">
      <c r="A167" t="s">
        <v>30</v>
      </c>
      <c r="B167" t="s">
        <v>31</v>
      </c>
      <c r="C167">
        <v>60</v>
      </c>
      <c r="D167">
        <v>3</v>
      </c>
      <c r="E167" t="s">
        <v>13434</v>
      </c>
      <c r="F167">
        <v>106</v>
      </c>
      <c r="G167">
        <v>6</v>
      </c>
      <c r="H167" t="s">
        <v>1162</v>
      </c>
      <c r="I167" t="s">
        <v>13435</v>
      </c>
      <c r="J167" t="s">
        <v>65</v>
      </c>
      <c r="K167" t="s">
        <v>23</v>
      </c>
      <c r="L167" t="s">
        <v>24</v>
      </c>
      <c r="M167" t="s">
        <v>13436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13437</v>
      </c>
      <c r="T167" t="s">
        <v>13436</v>
      </c>
    </row>
    <row r="168" spans="1:20" x14ac:dyDescent="0.25">
      <c r="A168" t="s">
        <v>30</v>
      </c>
      <c r="B168" t="s">
        <v>31</v>
      </c>
      <c r="C168">
        <v>60</v>
      </c>
      <c r="D168">
        <v>3</v>
      </c>
      <c r="E168" t="s">
        <v>13438</v>
      </c>
      <c r="F168">
        <v>106</v>
      </c>
      <c r="G168">
        <v>6</v>
      </c>
      <c r="H168" t="s">
        <v>1162</v>
      </c>
      <c r="I168" t="s">
        <v>13439</v>
      </c>
      <c r="J168" t="s">
        <v>1208</v>
      </c>
      <c r="K168" t="s">
        <v>23</v>
      </c>
      <c r="L168" t="s">
        <v>24</v>
      </c>
      <c r="M168" t="s">
        <v>13440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13441</v>
      </c>
      <c r="T168" t="s">
        <v>13440</v>
      </c>
    </row>
    <row r="169" spans="1:20" x14ac:dyDescent="0.25">
      <c r="A169" t="s">
        <v>3691</v>
      </c>
      <c r="B169" t="s">
        <v>3692</v>
      </c>
      <c r="C169">
        <v>120</v>
      </c>
      <c r="D169">
        <v>4</v>
      </c>
      <c r="E169" t="s">
        <v>13442</v>
      </c>
      <c r="F169">
        <v>220</v>
      </c>
      <c r="G169">
        <v>0</v>
      </c>
      <c r="H169" t="s">
        <v>1162</v>
      </c>
      <c r="I169" t="s">
        <v>13443</v>
      </c>
      <c r="J169" t="s">
        <v>316</v>
      </c>
      <c r="K169" t="s">
        <v>23</v>
      </c>
      <c r="L169" t="s">
        <v>24</v>
      </c>
      <c r="M169" t="s">
        <v>13444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13445</v>
      </c>
      <c r="T169" t="s">
        <v>13444</v>
      </c>
    </row>
    <row r="170" spans="1:20" x14ac:dyDescent="0.25">
      <c r="A170" t="s">
        <v>3691</v>
      </c>
      <c r="B170" t="s">
        <v>3692</v>
      </c>
      <c r="C170">
        <v>120</v>
      </c>
      <c r="D170">
        <v>2</v>
      </c>
      <c r="E170" t="s">
        <v>13446</v>
      </c>
      <c r="F170">
        <v>110</v>
      </c>
      <c r="G170">
        <v>0</v>
      </c>
      <c r="H170" t="s">
        <v>1162</v>
      </c>
      <c r="I170" t="s">
        <v>7468</v>
      </c>
      <c r="J170" t="s">
        <v>319</v>
      </c>
      <c r="K170" t="s">
        <v>23</v>
      </c>
      <c r="L170" t="s">
        <v>24</v>
      </c>
      <c r="M170" t="s">
        <v>13444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13447</v>
      </c>
      <c r="T170" t="s">
        <v>13444</v>
      </c>
    </row>
    <row r="171" spans="1:20" x14ac:dyDescent="0.25">
      <c r="A171" t="s">
        <v>854</v>
      </c>
      <c r="B171" t="s">
        <v>855</v>
      </c>
      <c r="C171">
        <v>100</v>
      </c>
      <c r="D171">
        <v>2</v>
      </c>
      <c r="E171" t="s">
        <v>13448</v>
      </c>
      <c r="F171">
        <v>236</v>
      </c>
      <c r="G171">
        <v>45</v>
      </c>
      <c r="H171" t="s">
        <v>47</v>
      </c>
      <c r="I171" t="s">
        <v>11796</v>
      </c>
      <c r="J171" t="s">
        <v>13449</v>
      </c>
      <c r="K171" t="s">
        <v>12043</v>
      </c>
      <c r="L171" t="s">
        <v>1273</v>
      </c>
      <c r="M171" t="s">
        <v>13450</v>
      </c>
      <c r="N171" t="s">
        <v>23</v>
      </c>
      <c r="O171" t="s">
        <v>53</v>
      </c>
      <c r="P171" t="s">
        <v>54</v>
      </c>
      <c r="Q171" t="s">
        <v>55</v>
      </c>
      <c r="R171" t="s">
        <v>24</v>
      </c>
      <c r="S171" t="s">
        <v>13451</v>
      </c>
      <c r="T171" t="s">
        <v>13450</v>
      </c>
    </row>
    <row r="172" spans="1:20" x14ac:dyDescent="0.25">
      <c r="A172" t="s">
        <v>3691</v>
      </c>
      <c r="B172" t="s">
        <v>3692</v>
      </c>
      <c r="C172">
        <v>120</v>
      </c>
      <c r="D172">
        <v>3</v>
      </c>
      <c r="E172" t="s">
        <v>13452</v>
      </c>
      <c r="F172">
        <v>165</v>
      </c>
      <c r="G172">
        <v>0</v>
      </c>
      <c r="H172" t="s">
        <v>1162</v>
      </c>
      <c r="I172" t="s">
        <v>13453</v>
      </c>
      <c r="J172" t="s">
        <v>1176</v>
      </c>
      <c r="K172" t="s">
        <v>23</v>
      </c>
      <c r="L172" t="s">
        <v>24</v>
      </c>
      <c r="M172" t="s">
        <v>13454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13455</v>
      </c>
      <c r="T172" t="s">
        <v>13454</v>
      </c>
    </row>
    <row r="173" spans="1:20" x14ac:dyDescent="0.25">
      <c r="A173" t="s">
        <v>3691</v>
      </c>
      <c r="B173" t="s">
        <v>3692</v>
      </c>
      <c r="C173">
        <v>120</v>
      </c>
      <c r="D173">
        <v>8</v>
      </c>
      <c r="E173" t="s">
        <v>13456</v>
      </c>
      <c r="F173">
        <v>440</v>
      </c>
      <c r="G173">
        <v>0</v>
      </c>
      <c r="H173" t="s">
        <v>1162</v>
      </c>
      <c r="I173" t="s">
        <v>13457</v>
      </c>
      <c r="J173" t="s">
        <v>328</v>
      </c>
      <c r="K173" t="s">
        <v>23</v>
      </c>
      <c r="L173" t="s">
        <v>24</v>
      </c>
      <c r="M173" t="s">
        <v>13458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23</v>
      </c>
      <c r="T173" t="s">
        <v>13459</v>
      </c>
    </row>
    <row r="174" spans="1:20" x14ac:dyDescent="0.25">
      <c r="A174" t="s">
        <v>115</v>
      </c>
      <c r="B174" t="s">
        <v>116</v>
      </c>
      <c r="C174">
        <v>27.5</v>
      </c>
      <c r="D174">
        <v>4</v>
      </c>
      <c r="E174" t="s">
        <v>13460</v>
      </c>
      <c r="F174">
        <v>113.54</v>
      </c>
      <c r="G174">
        <v>7</v>
      </c>
      <c r="H174" t="s">
        <v>1247</v>
      </c>
      <c r="I174" t="s">
        <v>9819</v>
      </c>
      <c r="J174" t="s">
        <v>9820</v>
      </c>
      <c r="K174" t="s">
        <v>4494</v>
      </c>
      <c r="L174" t="s">
        <v>9821</v>
      </c>
      <c r="M174" t="s">
        <v>13461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13462</v>
      </c>
      <c r="T174" t="s">
        <v>13463</v>
      </c>
    </row>
    <row r="175" spans="1:20" x14ac:dyDescent="0.25">
      <c r="A175" t="s">
        <v>46</v>
      </c>
      <c r="B175" t="s">
        <v>56</v>
      </c>
      <c r="C175">
        <v>66.333333333333329</v>
      </c>
      <c r="D175">
        <v>3</v>
      </c>
      <c r="E175" t="s">
        <v>13464</v>
      </c>
      <c r="F175">
        <v>408.46</v>
      </c>
      <c r="G175">
        <v>7</v>
      </c>
      <c r="H175" t="s">
        <v>684</v>
      </c>
      <c r="I175" t="s">
        <v>13465</v>
      </c>
      <c r="J175" t="s">
        <v>13466</v>
      </c>
      <c r="K175" t="s">
        <v>13467</v>
      </c>
      <c r="L175" t="s">
        <v>13468</v>
      </c>
      <c r="M175" t="s">
        <v>13469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13470</v>
      </c>
      <c r="T175" t="s">
        <v>13469</v>
      </c>
    </row>
    <row r="176" spans="1:20" x14ac:dyDescent="0.25">
      <c r="A176" t="s">
        <v>46</v>
      </c>
      <c r="B176" t="s">
        <v>56</v>
      </c>
      <c r="C176">
        <v>66.333333333333329</v>
      </c>
      <c r="D176">
        <v>3</v>
      </c>
      <c r="E176" t="s">
        <v>13464</v>
      </c>
      <c r="F176">
        <v>408.46</v>
      </c>
      <c r="G176">
        <v>7</v>
      </c>
      <c r="H176" t="s">
        <v>684</v>
      </c>
      <c r="I176" t="s">
        <v>13465</v>
      </c>
      <c r="J176" t="s">
        <v>13466</v>
      </c>
      <c r="K176" t="s">
        <v>13467</v>
      </c>
      <c r="L176" t="s">
        <v>13468</v>
      </c>
      <c r="M176" t="s">
        <v>13469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13470</v>
      </c>
      <c r="T176" t="s">
        <v>13469</v>
      </c>
    </row>
    <row r="177" spans="1:20" x14ac:dyDescent="0.25">
      <c r="A177" t="s">
        <v>46</v>
      </c>
      <c r="B177" t="s">
        <v>56</v>
      </c>
      <c r="C177">
        <v>66.333333333333329</v>
      </c>
      <c r="D177">
        <v>3</v>
      </c>
      <c r="E177" t="s">
        <v>13464</v>
      </c>
      <c r="F177">
        <v>408.46</v>
      </c>
      <c r="G177">
        <v>7</v>
      </c>
      <c r="H177" t="s">
        <v>684</v>
      </c>
      <c r="I177" t="s">
        <v>13465</v>
      </c>
      <c r="J177" t="s">
        <v>13466</v>
      </c>
      <c r="K177" t="s">
        <v>13467</v>
      </c>
      <c r="L177" t="s">
        <v>13468</v>
      </c>
      <c r="M177" t="s">
        <v>13469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13470</v>
      </c>
      <c r="T177" t="s">
        <v>13469</v>
      </c>
    </row>
    <row r="178" spans="1:20" x14ac:dyDescent="0.25">
      <c r="A178" t="s">
        <v>46</v>
      </c>
      <c r="B178" t="s">
        <v>56</v>
      </c>
      <c r="C178">
        <v>66.333333333333329</v>
      </c>
      <c r="D178">
        <v>3</v>
      </c>
      <c r="E178" t="s">
        <v>13464</v>
      </c>
      <c r="F178">
        <v>408.46</v>
      </c>
      <c r="G178">
        <v>7</v>
      </c>
      <c r="H178" t="s">
        <v>684</v>
      </c>
      <c r="I178" t="s">
        <v>13465</v>
      </c>
      <c r="J178" t="s">
        <v>13466</v>
      </c>
      <c r="K178" t="s">
        <v>13467</v>
      </c>
      <c r="L178" t="s">
        <v>13468</v>
      </c>
      <c r="M178" t="s">
        <v>13469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13470</v>
      </c>
      <c r="T178" t="s">
        <v>13469</v>
      </c>
    </row>
    <row r="179" spans="1:20" x14ac:dyDescent="0.25">
      <c r="A179" t="s">
        <v>3691</v>
      </c>
      <c r="B179" t="s">
        <v>3692</v>
      </c>
      <c r="C179">
        <v>120</v>
      </c>
      <c r="D179">
        <v>1</v>
      </c>
      <c r="E179" t="s">
        <v>13471</v>
      </c>
      <c r="F179">
        <v>86</v>
      </c>
      <c r="G179">
        <v>6</v>
      </c>
      <c r="H179" t="s">
        <v>1162</v>
      </c>
      <c r="I179" t="s">
        <v>13472</v>
      </c>
      <c r="J179" t="s">
        <v>353</v>
      </c>
      <c r="K179" t="s">
        <v>23</v>
      </c>
      <c r="L179" t="s">
        <v>24</v>
      </c>
      <c r="M179" t="s">
        <v>13473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13474</v>
      </c>
      <c r="T179" t="s">
        <v>13473</v>
      </c>
    </row>
    <row r="180" spans="1:20" x14ac:dyDescent="0.25">
      <c r="A180" t="s">
        <v>3691</v>
      </c>
      <c r="B180" t="s">
        <v>3692</v>
      </c>
      <c r="C180">
        <v>120</v>
      </c>
      <c r="D180">
        <v>4</v>
      </c>
      <c r="E180" t="s">
        <v>13475</v>
      </c>
      <c r="F180">
        <v>220</v>
      </c>
      <c r="G180">
        <v>0</v>
      </c>
      <c r="H180" t="s">
        <v>1162</v>
      </c>
      <c r="I180" t="s">
        <v>12211</v>
      </c>
      <c r="J180" t="s">
        <v>319</v>
      </c>
      <c r="K180" t="s">
        <v>23</v>
      </c>
      <c r="L180" t="s">
        <v>24</v>
      </c>
      <c r="M180" t="s">
        <v>13476</v>
      </c>
      <c r="N180" t="s">
        <v>23</v>
      </c>
      <c r="O180" t="s">
        <v>307</v>
      </c>
      <c r="P180" t="s">
        <v>26</v>
      </c>
      <c r="Q180" t="s">
        <v>27</v>
      </c>
      <c r="R180" t="s">
        <v>13477</v>
      </c>
      <c r="S180" t="s">
        <v>13478</v>
      </c>
      <c r="T180" t="s">
        <v>13479</v>
      </c>
    </row>
    <row r="181" spans="1:20" x14ac:dyDescent="0.25">
      <c r="A181" t="s">
        <v>30</v>
      </c>
      <c r="B181" t="s">
        <v>31</v>
      </c>
      <c r="C181">
        <v>60</v>
      </c>
      <c r="D181">
        <v>3</v>
      </c>
      <c r="E181" t="s">
        <v>13480</v>
      </c>
      <c r="F181">
        <v>111</v>
      </c>
      <c r="G181">
        <v>6</v>
      </c>
      <c r="H181" t="s">
        <v>1162</v>
      </c>
      <c r="I181" t="s">
        <v>13481</v>
      </c>
      <c r="J181" t="s">
        <v>57</v>
      </c>
      <c r="K181" t="s">
        <v>23</v>
      </c>
      <c r="L181" t="s">
        <v>24</v>
      </c>
      <c r="M181" t="s">
        <v>13482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13483</v>
      </c>
      <c r="T181" t="s">
        <v>13482</v>
      </c>
    </row>
    <row r="182" spans="1:20" x14ac:dyDescent="0.25">
      <c r="A182" t="s">
        <v>46</v>
      </c>
      <c r="B182" t="s">
        <v>56</v>
      </c>
      <c r="C182">
        <v>66.333333333333329</v>
      </c>
      <c r="D182">
        <v>3</v>
      </c>
      <c r="E182" t="s">
        <v>13484</v>
      </c>
      <c r="F182">
        <v>268</v>
      </c>
      <c r="G182">
        <v>7</v>
      </c>
      <c r="H182" t="s">
        <v>684</v>
      </c>
      <c r="I182" t="s">
        <v>10184</v>
      </c>
      <c r="J182" t="s">
        <v>10185</v>
      </c>
      <c r="K182" t="s">
        <v>1835</v>
      </c>
      <c r="L182" t="s">
        <v>10186</v>
      </c>
      <c r="M182" t="s">
        <v>13482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13485</v>
      </c>
      <c r="T182" t="s">
        <v>13482</v>
      </c>
    </row>
    <row r="183" spans="1:20" x14ac:dyDescent="0.25">
      <c r="A183" t="s">
        <v>139</v>
      </c>
      <c r="B183" t="s">
        <v>112</v>
      </c>
      <c r="C183">
        <v>66</v>
      </c>
      <c r="D183">
        <v>1</v>
      </c>
      <c r="E183" t="s">
        <v>13484</v>
      </c>
      <c r="F183">
        <v>268</v>
      </c>
      <c r="G183">
        <v>7</v>
      </c>
      <c r="H183" t="s">
        <v>684</v>
      </c>
      <c r="I183" t="s">
        <v>10184</v>
      </c>
      <c r="J183" t="s">
        <v>10185</v>
      </c>
      <c r="K183" t="s">
        <v>1835</v>
      </c>
      <c r="L183" t="s">
        <v>10186</v>
      </c>
      <c r="M183" t="s">
        <v>13482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13485</v>
      </c>
      <c r="T183" t="s">
        <v>13482</v>
      </c>
    </row>
    <row r="184" spans="1:20" x14ac:dyDescent="0.25">
      <c r="A184" t="s">
        <v>110</v>
      </c>
      <c r="B184" t="s">
        <v>1205</v>
      </c>
      <c r="C184">
        <v>66</v>
      </c>
      <c r="D184">
        <v>1</v>
      </c>
      <c r="E184" t="s">
        <v>13484</v>
      </c>
      <c r="F184">
        <v>268</v>
      </c>
      <c r="G184">
        <v>7</v>
      </c>
      <c r="H184" t="s">
        <v>684</v>
      </c>
      <c r="I184" t="s">
        <v>10184</v>
      </c>
      <c r="J184" t="s">
        <v>10185</v>
      </c>
      <c r="K184" t="s">
        <v>1835</v>
      </c>
      <c r="L184" t="s">
        <v>10186</v>
      </c>
      <c r="M184" t="s">
        <v>13482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13485</v>
      </c>
      <c r="T184" t="s">
        <v>13482</v>
      </c>
    </row>
    <row r="185" spans="1:20" x14ac:dyDescent="0.25">
      <c r="A185" t="s">
        <v>46</v>
      </c>
      <c r="B185" t="s">
        <v>56</v>
      </c>
      <c r="C185">
        <v>67</v>
      </c>
      <c r="D185">
        <v>1</v>
      </c>
      <c r="E185" t="s">
        <v>13484</v>
      </c>
      <c r="F185">
        <v>268</v>
      </c>
      <c r="G185">
        <v>7</v>
      </c>
      <c r="H185" t="s">
        <v>684</v>
      </c>
      <c r="I185" t="s">
        <v>10184</v>
      </c>
      <c r="J185" t="s">
        <v>10185</v>
      </c>
      <c r="K185" t="s">
        <v>1835</v>
      </c>
      <c r="L185" t="s">
        <v>10186</v>
      </c>
      <c r="M185" t="s">
        <v>13482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13485</v>
      </c>
      <c r="T185" t="s">
        <v>13482</v>
      </c>
    </row>
    <row r="186" spans="1:20" x14ac:dyDescent="0.25">
      <c r="A186" t="s">
        <v>139</v>
      </c>
      <c r="B186" t="s">
        <v>112</v>
      </c>
      <c r="C186">
        <v>66</v>
      </c>
      <c r="D186">
        <v>1</v>
      </c>
      <c r="E186" t="s">
        <v>13486</v>
      </c>
      <c r="F186">
        <v>80.150000000000006</v>
      </c>
      <c r="G186">
        <v>0</v>
      </c>
      <c r="H186" t="s">
        <v>684</v>
      </c>
      <c r="I186" t="s">
        <v>10675</v>
      </c>
      <c r="J186" t="s">
        <v>10676</v>
      </c>
      <c r="K186" t="s">
        <v>10234</v>
      </c>
      <c r="L186" t="s">
        <v>10677</v>
      </c>
      <c r="M186" t="s">
        <v>13487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13488</v>
      </c>
      <c r="T186" t="s">
        <v>13487</v>
      </c>
    </row>
    <row r="187" spans="1:20" x14ac:dyDescent="0.25">
      <c r="A187" t="s">
        <v>110</v>
      </c>
      <c r="B187" t="s">
        <v>1205</v>
      </c>
      <c r="C187">
        <v>66</v>
      </c>
      <c r="D187">
        <v>1</v>
      </c>
      <c r="E187" t="s">
        <v>13486</v>
      </c>
      <c r="F187">
        <v>80.150000000000006</v>
      </c>
      <c r="G187">
        <v>0</v>
      </c>
      <c r="H187" t="s">
        <v>684</v>
      </c>
      <c r="I187" t="s">
        <v>10675</v>
      </c>
      <c r="J187" t="s">
        <v>10676</v>
      </c>
      <c r="K187" t="s">
        <v>10234</v>
      </c>
      <c r="L187" t="s">
        <v>10677</v>
      </c>
      <c r="M187" t="s">
        <v>13487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13488</v>
      </c>
      <c r="T187" t="s">
        <v>13487</v>
      </c>
    </row>
    <row r="188" spans="1:20" x14ac:dyDescent="0.25">
      <c r="A188" t="s">
        <v>46</v>
      </c>
      <c r="B188" t="s">
        <v>56</v>
      </c>
      <c r="C188">
        <v>67</v>
      </c>
      <c r="D188">
        <v>1</v>
      </c>
      <c r="E188" t="s">
        <v>13486</v>
      </c>
      <c r="F188">
        <v>80.150000000000006</v>
      </c>
      <c r="G188">
        <v>0</v>
      </c>
      <c r="H188" t="s">
        <v>684</v>
      </c>
      <c r="I188" t="s">
        <v>10675</v>
      </c>
      <c r="J188" t="s">
        <v>10676</v>
      </c>
      <c r="K188" t="s">
        <v>10234</v>
      </c>
      <c r="L188" t="s">
        <v>10677</v>
      </c>
      <c r="M188" t="s">
        <v>13487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13488</v>
      </c>
      <c r="T188" t="s">
        <v>13487</v>
      </c>
    </row>
    <row r="189" spans="1:20" x14ac:dyDescent="0.25">
      <c r="A189" t="s">
        <v>186</v>
      </c>
      <c r="B189" t="s">
        <v>187</v>
      </c>
      <c r="C189">
        <v>65</v>
      </c>
      <c r="D189">
        <v>4</v>
      </c>
      <c r="E189" t="s">
        <v>13489</v>
      </c>
      <c r="F189">
        <v>156</v>
      </c>
      <c r="G189">
        <v>0</v>
      </c>
      <c r="H189" t="s">
        <v>1162</v>
      </c>
      <c r="I189" t="s">
        <v>13490</v>
      </c>
      <c r="J189" t="s">
        <v>359</v>
      </c>
      <c r="K189" t="s">
        <v>23</v>
      </c>
      <c r="L189" t="s">
        <v>24</v>
      </c>
      <c r="M189" t="s">
        <v>13491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13492</v>
      </c>
      <c r="T189" t="s">
        <v>13491</v>
      </c>
    </row>
    <row r="190" spans="1:20" x14ac:dyDescent="0.25">
      <c r="A190" t="s">
        <v>42</v>
      </c>
      <c r="B190" t="s">
        <v>43</v>
      </c>
      <c r="C190">
        <v>66.666666666666671</v>
      </c>
      <c r="D190">
        <v>3</v>
      </c>
      <c r="E190" t="s">
        <v>13493</v>
      </c>
      <c r="F190">
        <v>111</v>
      </c>
      <c r="G190">
        <v>6</v>
      </c>
      <c r="H190" t="s">
        <v>22</v>
      </c>
      <c r="I190" t="s">
        <v>13494</v>
      </c>
      <c r="J190" t="s">
        <v>317</v>
      </c>
      <c r="K190" t="s">
        <v>23</v>
      </c>
      <c r="L190" t="s">
        <v>24</v>
      </c>
      <c r="M190" t="s">
        <v>13491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13495</v>
      </c>
      <c r="T190" t="s">
        <v>13491</v>
      </c>
    </row>
    <row r="191" spans="1:20" x14ac:dyDescent="0.25">
      <c r="A191" t="s">
        <v>3691</v>
      </c>
      <c r="B191" t="s">
        <v>3692</v>
      </c>
      <c r="C191">
        <v>120</v>
      </c>
      <c r="D191">
        <v>5</v>
      </c>
      <c r="E191" t="s">
        <v>13496</v>
      </c>
      <c r="F191">
        <v>300</v>
      </c>
      <c r="G191">
        <v>25</v>
      </c>
      <c r="H191" t="s">
        <v>1162</v>
      </c>
      <c r="I191" t="s">
        <v>1263</v>
      </c>
      <c r="J191" t="s">
        <v>310</v>
      </c>
      <c r="K191" t="s">
        <v>23</v>
      </c>
      <c r="L191" t="s">
        <v>24</v>
      </c>
      <c r="M191" t="s">
        <v>13497</v>
      </c>
      <c r="N191" t="s">
        <v>23</v>
      </c>
      <c r="O191" t="s">
        <v>307</v>
      </c>
      <c r="P191" t="s">
        <v>26</v>
      </c>
      <c r="Q191" t="s">
        <v>27</v>
      </c>
      <c r="R191" t="s">
        <v>13498</v>
      </c>
      <c r="S191" t="s">
        <v>13499</v>
      </c>
      <c r="T191" t="s">
        <v>13497</v>
      </c>
    </row>
    <row r="192" spans="1:20" x14ac:dyDescent="0.25">
      <c r="A192" t="s">
        <v>115</v>
      </c>
      <c r="B192" t="s">
        <v>116</v>
      </c>
      <c r="C192">
        <v>27.5</v>
      </c>
      <c r="D192">
        <v>4</v>
      </c>
      <c r="E192" t="s">
        <v>13500</v>
      </c>
      <c r="F192">
        <v>135.18</v>
      </c>
      <c r="G192">
        <v>7</v>
      </c>
      <c r="H192" t="s">
        <v>1247</v>
      </c>
      <c r="I192" t="s">
        <v>9905</v>
      </c>
      <c r="J192" t="s">
        <v>9906</v>
      </c>
      <c r="K192" t="s">
        <v>9695</v>
      </c>
      <c r="L192" t="s">
        <v>9907</v>
      </c>
      <c r="M192" t="s">
        <v>13501</v>
      </c>
      <c r="N192" t="s">
        <v>23</v>
      </c>
      <c r="O192" t="s">
        <v>48</v>
      </c>
      <c r="P192" t="s">
        <v>49</v>
      </c>
      <c r="Q192" t="s">
        <v>50</v>
      </c>
      <c r="R192" t="s">
        <v>24</v>
      </c>
      <c r="S192" t="s">
        <v>13502</v>
      </c>
      <c r="T192" t="s">
        <v>13501</v>
      </c>
    </row>
    <row r="193" spans="1:20" x14ac:dyDescent="0.25">
      <c r="A193" t="s">
        <v>3691</v>
      </c>
      <c r="B193" t="s">
        <v>3692</v>
      </c>
      <c r="C193">
        <v>120</v>
      </c>
      <c r="D193">
        <v>4</v>
      </c>
      <c r="E193" t="s">
        <v>13503</v>
      </c>
      <c r="F193">
        <v>220</v>
      </c>
      <c r="G193">
        <v>0</v>
      </c>
      <c r="H193" t="s">
        <v>1162</v>
      </c>
      <c r="I193" t="s">
        <v>9461</v>
      </c>
      <c r="J193" t="s">
        <v>309</v>
      </c>
      <c r="K193" t="s">
        <v>23</v>
      </c>
      <c r="L193" t="s">
        <v>24</v>
      </c>
      <c r="M193" t="s">
        <v>13504</v>
      </c>
      <c r="N193" t="s">
        <v>23</v>
      </c>
      <c r="O193" t="s">
        <v>32</v>
      </c>
      <c r="P193" t="s">
        <v>26</v>
      </c>
      <c r="Q193" t="s">
        <v>33</v>
      </c>
      <c r="R193" t="s">
        <v>24</v>
      </c>
      <c r="S193" t="s">
        <v>13505</v>
      </c>
      <c r="T193" t="s">
        <v>13506</v>
      </c>
    </row>
    <row r="194" spans="1:20" x14ac:dyDescent="0.25">
      <c r="A194" t="s">
        <v>139</v>
      </c>
      <c r="B194" t="s">
        <v>112</v>
      </c>
      <c r="C194">
        <v>66</v>
      </c>
      <c r="D194">
        <v>1</v>
      </c>
      <c r="E194" t="s">
        <v>13507</v>
      </c>
      <c r="F194">
        <v>216</v>
      </c>
      <c r="G194">
        <v>0</v>
      </c>
      <c r="H194" t="s">
        <v>1162</v>
      </c>
      <c r="I194" t="s">
        <v>13508</v>
      </c>
      <c r="J194" t="s">
        <v>329</v>
      </c>
      <c r="K194" t="s">
        <v>23</v>
      </c>
      <c r="L194" t="s">
        <v>24</v>
      </c>
      <c r="M194" t="s">
        <v>13504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13509</v>
      </c>
      <c r="T194" t="s">
        <v>13504</v>
      </c>
    </row>
    <row r="195" spans="1:20" x14ac:dyDescent="0.25">
      <c r="A195" t="s">
        <v>110</v>
      </c>
      <c r="B195" t="s">
        <v>1205</v>
      </c>
      <c r="C195">
        <v>66</v>
      </c>
      <c r="D195">
        <v>1</v>
      </c>
      <c r="E195" t="s">
        <v>13507</v>
      </c>
      <c r="F195">
        <v>216</v>
      </c>
      <c r="G195">
        <v>0</v>
      </c>
      <c r="H195" t="s">
        <v>1162</v>
      </c>
      <c r="I195" t="s">
        <v>13508</v>
      </c>
      <c r="J195" t="s">
        <v>329</v>
      </c>
      <c r="K195" t="s">
        <v>23</v>
      </c>
      <c r="L195" t="s">
        <v>24</v>
      </c>
      <c r="M195" t="s">
        <v>13504</v>
      </c>
      <c r="N195" t="s">
        <v>23</v>
      </c>
      <c r="O195" t="s">
        <v>32</v>
      </c>
      <c r="P195" t="s">
        <v>26</v>
      </c>
      <c r="Q195" t="s">
        <v>33</v>
      </c>
      <c r="R195" t="s">
        <v>24</v>
      </c>
      <c r="S195" t="s">
        <v>13509</v>
      </c>
      <c r="T195" t="s">
        <v>13504</v>
      </c>
    </row>
    <row r="196" spans="1:20" x14ac:dyDescent="0.25">
      <c r="A196" t="s">
        <v>46</v>
      </c>
      <c r="B196" t="s">
        <v>56</v>
      </c>
      <c r="C196">
        <v>67</v>
      </c>
      <c r="D196">
        <v>1</v>
      </c>
      <c r="E196" t="s">
        <v>13507</v>
      </c>
      <c r="F196">
        <v>216</v>
      </c>
      <c r="G196">
        <v>0</v>
      </c>
      <c r="H196" t="s">
        <v>1162</v>
      </c>
      <c r="I196" t="s">
        <v>13508</v>
      </c>
      <c r="J196" t="s">
        <v>329</v>
      </c>
      <c r="K196" t="s">
        <v>23</v>
      </c>
      <c r="L196" t="s">
        <v>24</v>
      </c>
      <c r="M196" t="s">
        <v>13504</v>
      </c>
      <c r="N196" t="s">
        <v>23</v>
      </c>
      <c r="O196" t="s">
        <v>32</v>
      </c>
      <c r="P196" t="s">
        <v>26</v>
      </c>
      <c r="Q196" t="s">
        <v>33</v>
      </c>
      <c r="R196" t="s">
        <v>24</v>
      </c>
      <c r="S196" t="s">
        <v>13509</v>
      </c>
      <c r="T196" t="s">
        <v>13504</v>
      </c>
    </row>
    <row r="197" spans="1:20" x14ac:dyDescent="0.25">
      <c r="A197" t="s">
        <v>5153</v>
      </c>
      <c r="B197" t="s">
        <v>5154</v>
      </c>
      <c r="C197">
        <v>0</v>
      </c>
      <c r="D197">
        <v>1</v>
      </c>
      <c r="E197" t="s">
        <v>13510</v>
      </c>
      <c r="F197">
        <v>155</v>
      </c>
      <c r="G197">
        <v>0</v>
      </c>
      <c r="H197" t="s">
        <v>1162</v>
      </c>
      <c r="I197" t="s">
        <v>13511</v>
      </c>
      <c r="J197" t="s">
        <v>306</v>
      </c>
      <c r="K197" t="s">
        <v>23</v>
      </c>
      <c r="L197" t="s">
        <v>24</v>
      </c>
      <c r="M197" t="s">
        <v>13504</v>
      </c>
      <c r="N197" t="s">
        <v>23</v>
      </c>
      <c r="O197" t="s">
        <v>32</v>
      </c>
      <c r="P197" t="s">
        <v>26</v>
      </c>
      <c r="Q197" t="s">
        <v>33</v>
      </c>
      <c r="R197" t="s">
        <v>24</v>
      </c>
      <c r="S197" t="s">
        <v>13512</v>
      </c>
      <c r="T197" t="s">
        <v>13504</v>
      </c>
    </row>
    <row r="198" spans="1:20" x14ac:dyDescent="0.25">
      <c r="A198" t="s">
        <v>139</v>
      </c>
      <c r="B198" t="s">
        <v>112</v>
      </c>
      <c r="C198">
        <v>120</v>
      </c>
      <c r="D198">
        <v>1</v>
      </c>
      <c r="E198" t="s">
        <v>13510</v>
      </c>
      <c r="F198">
        <v>155</v>
      </c>
      <c r="G198">
        <v>0</v>
      </c>
      <c r="H198" t="s">
        <v>1162</v>
      </c>
      <c r="I198" t="s">
        <v>13511</v>
      </c>
      <c r="J198" t="s">
        <v>306</v>
      </c>
      <c r="K198" t="s">
        <v>23</v>
      </c>
      <c r="L198" t="s">
        <v>24</v>
      </c>
      <c r="M198" t="s">
        <v>13504</v>
      </c>
      <c r="N198" t="s">
        <v>23</v>
      </c>
      <c r="O198" t="s">
        <v>32</v>
      </c>
      <c r="P198" t="s">
        <v>26</v>
      </c>
      <c r="Q198" t="s">
        <v>33</v>
      </c>
      <c r="R198" t="s">
        <v>24</v>
      </c>
      <c r="S198" t="s">
        <v>13512</v>
      </c>
      <c r="T198" t="s">
        <v>13504</v>
      </c>
    </row>
    <row r="199" spans="1:20" x14ac:dyDescent="0.25">
      <c r="A199" t="s">
        <v>3691</v>
      </c>
      <c r="B199" t="s">
        <v>3692</v>
      </c>
      <c r="C199">
        <v>120</v>
      </c>
      <c r="D199">
        <v>1</v>
      </c>
      <c r="E199" t="s">
        <v>13510</v>
      </c>
      <c r="F199">
        <v>155</v>
      </c>
      <c r="G199">
        <v>0</v>
      </c>
      <c r="H199" t="s">
        <v>1162</v>
      </c>
      <c r="I199" t="s">
        <v>13511</v>
      </c>
      <c r="J199" t="s">
        <v>306</v>
      </c>
      <c r="K199" t="s">
        <v>23</v>
      </c>
      <c r="L199" t="s">
        <v>24</v>
      </c>
      <c r="M199" t="s">
        <v>13504</v>
      </c>
      <c r="N199" t="s">
        <v>23</v>
      </c>
      <c r="O199" t="s">
        <v>32</v>
      </c>
      <c r="P199" t="s">
        <v>26</v>
      </c>
      <c r="Q199" t="s">
        <v>33</v>
      </c>
      <c r="R199" t="s">
        <v>24</v>
      </c>
      <c r="S199" t="s">
        <v>13512</v>
      </c>
      <c r="T199" t="s">
        <v>13504</v>
      </c>
    </row>
    <row r="200" spans="1:20" x14ac:dyDescent="0.25">
      <c r="A200" t="s">
        <v>46</v>
      </c>
      <c r="B200" t="s">
        <v>56</v>
      </c>
      <c r="C200">
        <v>66.333333333333329</v>
      </c>
      <c r="D200">
        <v>3</v>
      </c>
      <c r="E200" t="s">
        <v>13513</v>
      </c>
      <c r="F200">
        <v>115.35</v>
      </c>
      <c r="G200">
        <v>0</v>
      </c>
      <c r="H200" t="s">
        <v>684</v>
      </c>
      <c r="I200" t="s">
        <v>13514</v>
      </c>
      <c r="J200" t="s">
        <v>13515</v>
      </c>
      <c r="K200" t="s">
        <v>2007</v>
      </c>
      <c r="L200" t="s">
        <v>13516</v>
      </c>
      <c r="M200" t="s">
        <v>13517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13518</v>
      </c>
      <c r="T200" t="s">
        <v>13519</v>
      </c>
    </row>
    <row r="201" spans="1:20" x14ac:dyDescent="0.25">
      <c r="A201" t="s">
        <v>3691</v>
      </c>
      <c r="B201" t="s">
        <v>3692</v>
      </c>
      <c r="C201">
        <v>120</v>
      </c>
      <c r="D201">
        <v>2</v>
      </c>
      <c r="E201" t="s">
        <v>13520</v>
      </c>
      <c r="F201">
        <v>116</v>
      </c>
      <c r="G201">
        <v>6</v>
      </c>
      <c r="H201" t="s">
        <v>1162</v>
      </c>
      <c r="I201" t="s">
        <v>13521</v>
      </c>
      <c r="J201" t="s">
        <v>302</v>
      </c>
      <c r="K201" t="s">
        <v>23</v>
      </c>
      <c r="L201" t="s">
        <v>24</v>
      </c>
      <c r="M201" t="s">
        <v>13522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13523</v>
      </c>
      <c r="T201" t="s">
        <v>13522</v>
      </c>
    </row>
    <row r="202" spans="1:20" x14ac:dyDescent="0.25">
      <c r="A202" t="s">
        <v>3653</v>
      </c>
      <c r="B202" t="s">
        <v>4657</v>
      </c>
      <c r="C202">
        <v>62.83</v>
      </c>
      <c r="D202">
        <v>1</v>
      </c>
      <c r="E202" t="s">
        <v>13524</v>
      </c>
      <c r="F202">
        <v>376.94</v>
      </c>
      <c r="G202">
        <v>0</v>
      </c>
      <c r="H202" t="s">
        <v>1247</v>
      </c>
      <c r="I202" t="s">
        <v>4659</v>
      </c>
      <c r="J202" t="s">
        <v>13525</v>
      </c>
      <c r="K202" t="s">
        <v>4661</v>
      </c>
      <c r="L202" t="s">
        <v>13526</v>
      </c>
      <c r="M202" t="s">
        <v>13527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13528</v>
      </c>
      <c r="T202" t="s">
        <v>13527</v>
      </c>
    </row>
    <row r="203" spans="1:20" x14ac:dyDescent="0.25">
      <c r="A203" t="s">
        <v>3653</v>
      </c>
      <c r="B203" t="s">
        <v>4657</v>
      </c>
      <c r="C203">
        <v>62.83</v>
      </c>
      <c r="D203">
        <v>1</v>
      </c>
      <c r="E203" t="s">
        <v>13524</v>
      </c>
      <c r="F203">
        <v>376.94</v>
      </c>
      <c r="G203">
        <v>0</v>
      </c>
      <c r="H203" t="s">
        <v>1247</v>
      </c>
      <c r="I203" t="s">
        <v>4659</v>
      </c>
      <c r="J203" t="s">
        <v>13525</v>
      </c>
      <c r="K203" t="s">
        <v>4661</v>
      </c>
      <c r="L203" t="s">
        <v>13526</v>
      </c>
      <c r="M203" t="s">
        <v>13527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13528</v>
      </c>
      <c r="T203" t="s">
        <v>13527</v>
      </c>
    </row>
    <row r="204" spans="1:20" x14ac:dyDescent="0.25">
      <c r="A204" t="s">
        <v>3653</v>
      </c>
      <c r="B204" t="s">
        <v>4657</v>
      </c>
      <c r="C204">
        <v>62.82</v>
      </c>
      <c r="D204">
        <v>4</v>
      </c>
      <c r="E204" t="s">
        <v>13524</v>
      </c>
      <c r="F204">
        <v>376.94</v>
      </c>
      <c r="G204">
        <v>0</v>
      </c>
      <c r="H204" t="s">
        <v>1247</v>
      </c>
      <c r="I204" t="s">
        <v>4659</v>
      </c>
      <c r="J204" t="s">
        <v>13525</v>
      </c>
      <c r="K204" t="s">
        <v>4661</v>
      </c>
      <c r="L204" t="s">
        <v>13526</v>
      </c>
      <c r="M204" t="s">
        <v>13527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13528</v>
      </c>
      <c r="T204" t="s">
        <v>13527</v>
      </c>
    </row>
    <row r="205" spans="1:20" x14ac:dyDescent="0.25">
      <c r="A205" t="s">
        <v>3691</v>
      </c>
      <c r="B205" t="s">
        <v>3692</v>
      </c>
      <c r="C205">
        <v>120</v>
      </c>
      <c r="D205">
        <v>1</v>
      </c>
      <c r="E205" t="s">
        <v>13529</v>
      </c>
      <c r="F205">
        <v>119</v>
      </c>
      <c r="G205">
        <v>15</v>
      </c>
      <c r="H205" t="s">
        <v>1162</v>
      </c>
      <c r="I205" t="s">
        <v>13530</v>
      </c>
      <c r="J205" t="s">
        <v>332</v>
      </c>
      <c r="K205" t="s">
        <v>23</v>
      </c>
      <c r="L205" t="s">
        <v>24</v>
      </c>
      <c r="M205" t="s">
        <v>13531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13532</v>
      </c>
      <c r="T205" t="s">
        <v>13531</v>
      </c>
    </row>
    <row r="206" spans="1:20" x14ac:dyDescent="0.25">
      <c r="A206" t="s">
        <v>20</v>
      </c>
      <c r="B206" t="s">
        <v>21</v>
      </c>
      <c r="C206">
        <v>65</v>
      </c>
      <c r="D206">
        <v>1</v>
      </c>
      <c r="E206" t="s">
        <v>13529</v>
      </c>
      <c r="F206">
        <v>119</v>
      </c>
      <c r="G206">
        <v>15</v>
      </c>
      <c r="H206" t="s">
        <v>1162</v>
      </c>
      <c r="I206" t="s">
        <v>13530</v>
      </c>
      <c r="J206" t="s">
        <v>332</v>
      </c>
      <c r="K206" t="s">
        <v>23</v>
      </c>
      <c r="L206" t="s">
        <v>24</v>
      </c>
      <c r="M206" t="s">
        <v>13531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13532</v>
      </c>
      <c r="T206" t="s">
        <v>13531</v>
      </c>
    </row>
    <row r="207" spans="1:20" x14ac:dyDescent="0.25">
      <c r="A207" t="s">
        <v>42</v>
      </c>
      <c r="B207" t="s">
        <v>43</v>
      </c>
      <c r="C207">
        <v>66.666666666666671</v>
      </c>
      <c r="D207">
        <v>6</v>
      </c>
      <c r="E207" t="s">
        <v>13533</v>
      </c>
      <c r="F207">
        <v>210</v>
      </c>
      <c r="G207">
        <v>0</v>
      </c>
      <c r="H207" t="s">
        <v>22</v>
      </c>
      <c r="I207" t="s">
        <v>13534</v>
      </c>
      <c r="J207" t="s">
        <v>303</v>
      </c>
      <c r="K207" t="s">
        <v>23</v>
      </c>
      <c r="L207" t="s">
        <v>24</v>
      </c>
      <c r="M207" t="s">
        <v>13535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13536</v>
      </c>
      <c r="T207" t="s">
        <v>13535</v>
      </c>
    </row>
    <row r="208" spans="1:20" x14ac:dyDescent="0.25">
      <c r="A208" t="s">
        <v>30</v>
      </c>
      <c r="B208" t="s">
        <v>31</v>
      </c>
      <c r="C208">
        <v>60</v>
      </c>
      <c r="D208">
        <v>3</v>
      </c>
      <c r="E208" t="s">
        <v>13537</v>
      </c>
      <c r="F208">
        <v>160</v>
      </c>
      <c r="G208">
        <v>0</v>
      </c>
      <c r="H208" t="s">
        <v>1162</v>
      </c>
      <c r="I208" t="s">
        <v>13538</v>
      </c>
      <c r="J208" t="s">
        <v>342</v>
      </c>
      <c r="K208" t="s">
        <v>23</v>
      </c>
      <c r="L208" t="s">
        <v>24</v>
      </c>
      <c r="M208" t="s">
        <v>13539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13540</v>
      </c>
      <c r="T208" t="s">
        <v>13541</v>
      </c>
    </row>
    <row r="209" spans="1:20" x14ac:dyDescent="0.25">
      <c r="A209" t="s">
        <v>3691</v>
      </c>
      <c r="B209" t="s">
        <v>3692</v>
      </c>
      <c r="C209">
        <v>120</v>
      </c>
      <c r="D209">
        <v>1</v>
      </c>
      <c r="E209" t="s">
        <v>13537</v>
      </c>
      <c r="F209">
        <v>160</v>
      </c>
      <c r="G209">
        <v>0</v>
      </c>
      <c r="H209" t="s">
        <v>1162</v>
      </c>
      <c r="I209" t="s">
        <v>13538</v>
      </c>
      <c r="J209" t="s">
        <v>342</v>
      </c>
      <c r="K209" t="s">
        <v>23</v>
      </c>
      <c r="L209" t="s">
        <v>24</v>
      </c>
      <c r="M209" t="s">
        <v>13539</v>
      </c>
      <c r="N209" t="s">
        <v>23</v>
      </c>
      <c r="O209" t="s">
        <v>32</v>
      </c>
      <c r="P209" t="s">
        <v>26</v>
      </c>
      <c r="Q209" t="s">
        <v>33</v>
      </c>
      <c r="R209" t="s">
        <v>24</v>
      </c>
      <c r="S209" t="s">
        <v>13540</v>
      </c>
      <c r="T209" t="s">
        <v>13541</v>
      </c>
    </row>
    <row r="210" spans="1:20" x14ac:dyDescent="0.25">
      <c r="A210" t="s">
        <v>115</v>
      </c>
      <c r="B210" t="s">
        <v>116</v>
      </c>
      <c r="C210">
        <v>35</v>
      </c>
      <c r="D210">
        <v>8</v>
      </c>
      <c r="E210" t="s">
        <v>13542</v>
      </c>
      <c r="F210">
        <v>217.24</v>
      </c>
      <c r="G210">
        <v>0</v>
      </c>
      <c r="H210" t="s">
        <v>1247</v>
      </c>
      <c r="I210" t="s">
        <v>10219</v>
      </c>
      <c r="J210" t="s">
        <v>10220</v>
      </c>
      <c r="K210" t="s">
        <v>9412</v>
      </c>
      <c r="L210" t="s">
        <v>10221</v>
      </c>
      <c r="M210" t="s">
        <v>13543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13544</v>
      </c>
      <c r="T210" t="s">
        <v>13543</v>
      </c>
    </row>
    <row r="211" spans="1:20" x14ac:dyDescent="0.25">
      <c r="A211" t="s">
        <v>115</v>
      </c>
      <c r="B211" t="s">
        <v>340</v>
      </c>
      <c r="C211">
        <v>9.41</v>
      </c>
      <c r="D211">
        <v>1</v>
      </c>
      <c r="E211" t="s">
        <v>13545</v>
      </c>
      <c r="F211">
        <v>9.41</v>
      </c>
      <c r="G211">
        <v>0</v>
      </c>
      <c r="H211" t="s">
        <v>1238</v>
      </c>
      <c r="I211" t="s">
        <v>13546</v>
      </c>
      <c r="J211" t="s">
        <v>13547</v>
      </c>
      <c r="K211" t="s">
        <v>10643</v>
      </c>
      <c r="L211" t="s">
        <v>10644</v>
      </c>
      <c r="M211" t="s">
        <v>13548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13549</v>
      </c>
      <c r="T211" t="s">
        <v>13548</v>
      </c>
    </row>
    <row r="212" spans="1:20" x14ac:dyDescent="0.25">
      <c r="A212" t="s">
        <v>3691</v>
      </c>
      <c r="B212" t="s">
        <v>3692</v>
      </c>
      <c r="C212">
        <v>120</v>
      </c>
      <c r="D212">
        <v>2</v>
      </c>
      <c r="E212" t="s">
        <v>13550</v>
      </c>
      <c r="F212">
        <v>110</v>
      </c>
      <c r="G212">
        <v>0</v>
      </c>
      <c r="H212" t="s">
        <v>1162</v>
      </c>
      <c r="I212" t="s">
        <v>13551</v>
      </c>
      <c r="J212" t="s">
        <v>342</v>
      </c>
      <c r="K212" t="s">
        <v>23</v>
      </c>
      <c r="L212" t="s">
        <v>24</v>
      </c>
      <c r="M212" t="s">
        <v>13552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13553</v>
      </c>
      <c r="T212" t="s">
        <v>13552</v>
      </c>
    </row>
    <row r="213" spans="1:20" x14ac:dyDescent="0.25">
      <c r="A213" t="s">
        <v>139</v>
      </c>
      <c r="B213" t="s">
        <v>112</v>
      </c>
      <c r="C213">
        <v>66</v>
      </c>
      <c r="D213">
        <v>1</v>
      </c>
      <c r="E213" t="s">
        <v>13554</v>
      </c>
      <c r="F213">
        <v>142.31</v>
      </c>
      <c r="G213">
        <v>0</v>
      </c>
      <c r="H213" t="s">
        <v>684</v>
      </c>
      <c r="I213" t="s">
        <v>13555</v>
      </c>
      <c r="J213" t="s">
        <v>13556</v>
      </c>
      <c r="K213" t="s">
        <v>9771</v>
      </c>
      <c r="L213" t="s">
        <v>13557</v>
      </c>
      <c r="M213" t="s">
        <v>13558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13559</v>
      </c>
      <c r="T213" t="s">
        <v>13558</v>
      </c>
    </row>
    <row r="214" spans="1:20" x14ac:dyDescent="0.25">
      <c r="A214" t="s">
        <v>110</v>
      </c>
      <c r="B214" t="s">
        <v>1205</v>
      </c>
      <c r="C214">
        <v>66</v>
      </c>
      <c r="D214">
        <v>1</v>
      </c>
      <c r="E214" t="s">
        <v>13554</v>
      </c>
      <c r="F214">
        <v>142.31</v>
      </c>
      <c r="G214">
        <v>0</v>
      </c>
      <c r="H214" t="s">
        <v>684</v>
      </c>
      <c r="I214" t="s">
        <v>13555</v>
      </c>
      <c r="J214" t="s">
        <v>13556</v>
      </c>
      <c r="K214" t="s">
        <v>9771</v>
      </c>
      <c r="L214" t="s">
        <v>13557</v>
      </c>
      <c r="M214" t="s">
        <v>13558</v>
      </c>
      <c r="N214" t="s">
        <v>23</v>
      </c>
      <c r="O214" t="s">
        <v>48</v>
      </c>
      <c r="P214" t="s">
        <v>49</v>
      </c>
      <c r="Q214" t="s">
        <v>50</v>
      </c>
      <c r="R214" t="s">
        <v>24</v>
      </c>
      <c r="S214" t="s">
        <v>13559</v>
      </c>
      <c r="T214" t="s">
        <v>13558</v>
      </c>
    </row>
    <row r="215" spans="1:20" x14ac:dyDescent="0.25">
      <c r="A215" t="s">
        <v>46</v>
      </c>
      <c r="B215" t="s">
        <v>56</v>
      </c>
      <c r="C215">
        <v>67</v>
      </c>
      <c r="D215">
        <v>1</v>
      </c>
      <c r="E215" t="s">
        <v>13554</v>
      </c>
      <c r="F215">
        <v>142.31</v>
      </c>
      <c r="G215">
        <v>0</v>
      </c>
      <c r="H215" t="s">
        <v>684</v>
      </c>
      <c r="I215" t="s">
        <v>13555</v>
      </c>
      <c r="J215" t="s">
        <v>13556</v>
      </c>
      <c r="K215" t="s">
        <v>9771</v>
      </c>
      <c r="L215" t="s">
        <v>13557</v>
      </c>
      <c r="M215" t="s">
        <v>13558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13559</v>
      </c>
      <c r="T215" t="s">
        <v>13558</v>
      </c>
    </row>
    <row r="216" spans="1:20" x14ac:dyDescent="0.25">
      <c r="A216" t="s">
        <v>46</v>
      </c>
      <c r="B216" t="s">
        <v>56</v>
      </c>
      <c r="C216">
        <v>66.333333333333329</v>
      </c>
      <c r="D216">
        <v>3</v>
      </c>
      <c r="E216" t="s">
        <v>13560</v>
      </c>
      <c r="F216">
        <v>288.10000000000002</v>
      </c>
      <c r="G216">
        <v>7</v>
      </c>
      <c r="H216" t="s">
        <v>684</v>
      </c>
      <c r="I216" t="s">
        <v>8056</v>
      </c>
      <c r="J216" t="s">
        <v>8057</v>
      </c>
      <c r="K216" t="s">
        <v>8058</v>
      </c>
      <c r="L216" t="s">
        <v>8059</v>
      </c>
      <c r="M216" t="s">
        <v>13561</v>
      </c>
      <c r="N216" t="s">
        <v>23</v>
      </c>
      <c r="O216" t="s">
        <v>48</v>
      </c>
      <c r="P216" t="s">
        <v>49</v>
      </c>
      <c r="Q216" t="s">
        <v>50</v>
      </c>
      <c r="R216" t="s">
        <v>24</v>
      </c>
      <c r="S216" t="s">
        <v>13562</v>
      </c>
      <c r="T216" t="s">
        <v>13561</v>
      </c>
    </row>
    <row r="217" spans="1:20" x14ac:dyDescent="0.25">
      <c r="A217" t="s">
        <v>46</v>
      </c>
      <c r="B217" t="s">
        <v>56</v>
      </c>
      <c r="C217">
        <v>66.333333333333329</v>
      </c>
      <c r="D217">
        <v>3</v>
      </c>
      <c r="E217" t="s">
        <v>13560</v>
      </c>
      <c r="F217">
        <v>288.10000000000002</v>
      </c>
      <c r="G217">
        <v>7</v>
      </c>
      <c r="H217" t="s">
        <v>684</v>
      </c>
      <c r="I217" t="s">
        <v>8056</v>
      </c>
      <c r="J217" t="s">
        <v>8057</v>
      </c>
      <c r="K217" t="s">
        <v>8058</v>
      </c>
      <c r="L217" t="s">
        <v>8059</v>
      </c>
      <c r="M217" t="s">
        <v>13561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13562</v>
      </c>
      <c r="T217" t="s">
        <v>13561</v>
      </c>
    </row>
    <row r="218" spans="1:20" x14ac:dyDescent="0.25">
      <c r="A218" t="s">
        <v>46</v>
      </c>
      <c r="B218" t="s">
        <v>56</v>
      </c>
      <c r="C218">
        <v>66.333333333333329</v>
      </c>
      <c r="D218">
        <v>3</v>
      </c>
      <c r="E218" t="s">
        <v>13560</v>
      </c>
      <c r="F218">
        <v>288.10000000000002</v>
      </c>
      <c r="G218">
        <v>7</v>
      </c>
      <c r="H218" t="s">
        <v>684</v>
      </c>
      <c r="I218" t="s">
        <v>8056</v>
      </c>
      <c r="J218" t="s">
        <v>8057</v>
      </c>
      <c r="K218" t="s">
        <v>8058</v>
      </c>
      <c r="L218" t="s">
        <v>8059</v>
      </c>
      <c r="M218" t="s">
        <v>13561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13562</v>
      </c>
      <c r="T218" t="s">
        <v>13561</v>
      </c>
    </row>
    <row r="219" spans="1:20" x14ac:dyDescent="0.25">
      <c r="A219" t="s">
        <v>186</v>
      </c>
      <c r="B219" t="s">
        <v>187</v>
      </c>
      <c r="C219">
        <v>65</v>
      </c>
      <c r="D219">
        <v>4</v>
      </c>
      <c r="E219" t="s">
        <v>13563</v>
      </c>
      <c r="F219">
        <v>156</v>
      </c>
      <c r="G219">
        <v>0</v>
      </c>
      <c r="H219" t="s">
        <v>1162</v>
      </c>
      <c r="I219" t="s">
        <v>7921</v>
      </c>
      <c r="J219" t="s">
        <v>305</v>
      </c>
      <c r="K219" t="s">
        <v>23</v>
      </c>
      <c r="L219" t="s">
        <v>24</v>
      </c>
      <c r="M219" t="s">
        <v>13564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13565</v>
      </c>
      <c r="T219" t="s">
        <v>13564</v>
      </c>
    </row>
    <row r="220" spans="1:20" x14ac:dyDescent="0.25">
      <c r="A220" t="s">
        <v>139</v>
      </c>
      <c r="B220" t="s">
        <v>112</v>
      </c>
      <c r="C220">
        <v>66</v>
      </c>
      <c r="D220">
        <v>1</v>
      </c>
      <c r="E220" t="s">
        <v>13566</v>
      </c>
      <c r="F220">
        <v>115.45</v>
      </c>
      <c r="G220">
        <v>7</v>
      </c>
      <c r="H220" t="s">
        <v>684</v>
      </c>
      <c r="I220" t="s">
        <v>13567</v>
      </c>
      <c r="J220" t="s">
        <v>13568</v>
      </c>
      <c r="K220" t="s">
        <v>1171</v>
      </c>
      <c r="L220" t="s">
        <v>13569</v>
      </c>
      <c r="M220" t="s">
        <v>13570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13571</v>
      </c>
      <c r="T220" t="s">
        <v>13572</v>
      </c>
    </row>
    <row r="221" spans="1:20" x14ac:dyDescent="0.25">
      <c r="A221" t="s">
        <v>110</v>
      </c>
      <c r="B221" t="s">
        <v>1205</v>
      </c>
      <c r="C221">
        <v>66</v>
      </c>
      <c r="D221">
        <v>1</v>
      </c>
      <c r="E221" t="s">
        <v>13566</v>
      </c>
      <c r="F221">
        <v>115.45</v>
      </c>
      <c r="G221">
        <v>7</v>
      </c>
      <c r="H221" t="s">
        <v>684</v>
      </c>
      <c r="I221" t="s">
        <v>13567</v>
      </c>
      <c r="J221" t="s">
        <v>13568</v>
      </c>
      <c r="K221" t="s">
        <v>1171</v>
      </c>
      <c r="L221" t="s">
        <v>13569</v>
      </c>
      <c r="M221" t="s">
        <v>13570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13571</v>
      </c>
      <c r="T221" t="s">
        <v>13572</v>
      </c>
    </row>
    <row r="222" spans="1:20" x14ac:dyDescent="0.25">
      <c r="A222" t="s">
        <v>46</v>
      </c>
      <c r="B222" t="s">
        <v>56</v>
      </c>
      <c r="C222">
        <v>67</v>
      </c>
      <c r="D222">
        <v>1</v>
      </c>
      <c r="E222" t="s">
        <v>13566</v>
      </c>
      <c r="F222">
        <v>115.45</v>
      </c>
      <c r="G222">
        <v>7</v>
      </c>
      <c r="H222" t="s">
        <v>684</v>
      </c>
      <c r="I222" t="s">
        <v>13567</v>
      </c>
      <c r="J222" t="s">
        <v>13568</v>
      </c>
      <c r="K222" t="s">
        <v>1171</v>
      </c>
      <c r="L222" t="s">
        <v>13569</v>
      </c>
      <c r="M222" t="s">
        <v>13570</v>
      </c>
      <c r="N222" t="s">
        <v>23</v>
      </c>
      <c r="O222" t="s">
        <v>48</v>
      </c>
      <c r="P222" t="s">
        <v>49</v>
      </c>
      <c r="Q222" t="s">
        <v>50</v>
      </c>
      <c r="R222" t="s">
        <v>24</v>
      </c>
      <c r="S222" t="s">
        <v>13571</v>
      </c>
      <c r="T222" t="s">
        <v>13572</v>
      </c>
    </row>
    <row r="223" spans="1:20" x14ac:dyDescent="0.25">
      <c r="A223" t="s">
        <v>46</v>
      </c>
      <c r="B223" t="s">
        <v>56</v>
      </c>
      <c r="C223">
        <v>66.333333333333329</v>
      </c>
      <c r="D223">
        <v>3</v>
      </c>
      <c r="E223" t="s">
        <v>13573</v>
      </c>
      <c r="F223">
        <v>135.12</v>
      </c>
      <c r="G223">
        <v>7</v>
      </c>
      <c r="H223" t="s">
        <v>684</v>
      </c>
      <c r="I223" t="s">
        <v>10571</v>
      </c>
      <c r="J223" t="s">
        <v>10572</v>
      </c>
      <c r="K223" t="s">
        <v>8700</v>
      </c>
      <c r="L223" t="s">
        <v>10573</v>
      </c>
      <c r="M223" t="s">
        <v>13574</v>
      </c>
      <c r="N223" t="s">
        <v>23</v>
      </c>
      <c r="O223" t="s">
        <v>48</v>
      </c>
      <c r="P223" t="s">
        <v>49</v>
      </c>
      <c r="Q223" t="s">
        <v>50</v>
      </c>
      <c r="R223" t="s">
        <v>24</v>
      </c>
      <c r="S223" t="s">
        <v>13575</v>
      </c>
      <c r="T223" t="s">
        <v>13574</v>
      </c>
    </row>
    <row r="224" spans="1:20" x14ac:dyDescent="0.25">
      <c r="A224" t="s">
        <v>46</v>
      </c>
      <c r="B224" t="s">
        <v>56</v>
      </c>
      <c r="C224">
        <v>100</v>
      </c>
      <c r="D224">
        <v>3</v>
      </c>
      <c r="E224" t="s">
        <v>13576</v>
      </c>
      <c r="F224">
        <v>330</v>
      </c>
      <c r="G224">
        <v>30</v>
      </c>
      <c r="H224" t="s">
        <v>47</v>
      </c>
      <c r="I224" t="s">
        <v>13577</v>
      </c>
      <c r="J224" t="s">
        <v>13578</v>
      </c>
      <c r="K224" t="s">
        <v>13579</v>
      </c>
      <c r="L224" t="s">
        <v>13580</v>
      </c>
      <c r="M224" t="s">
        <v>13581</v>
      </c>
      <c r="N224" t="s">
        <v>5937</v>
      </c>
      <c r="O224" t="s">
        <v>1189</v>
      </c>
      <c r="P224" t="s">
        <v>1190</v>
      </c>
      <c r="Q224" t="s">
        <v>1191</v>
      </c>
      <c r="R224" t="s">
        <v>24</v>
      </c>
      <c r="S224" t="s">
        <v>13582</v>
      </c>
      <c r="T224" t="s">
        <v>13583</v>
      </c>
    </row>
    <row r="225" spans="1:20" x14ac:dyDescent="0.25">
      <c r="A225" t="s">
        <v>186</v>
      </c>
      <c r="B225" t="s">
        <v>187</v>
      </c>
      <c r="C225">
        <v>65</v>
      </c>
      <c r="D225">
        <v>3</v>
      </c>
      <c r="E225" t="s">
        <v>13576</v>
      </c>
      <c r="F225">
        <v>330</v>
      </c>
      <c r="G225">
        <v>30</v>
      </c>
      <c r="H225" t="s">
        <v>47</v>
      </c>
      <c r="I225" t="s">
        <v>13577</v>
      </c>
      <c r="J225" t="s">
        <v>13578</v>
      </c>
      <c r="K225" t="s">
        <v>13579</v>
      </c>
      <c r="L225" t="s">
        <v>13580</v>
      </c>
      <c r="M225" t="s">
        <v>13581</v>
      </c>
      <c r="N225" t="s">
        <v>5937</v>
      </c>
      <c r="O225" t="s">
        <v>1189</v>
      </c>
      <c r="P225" t="s">
        <v>1190</v>
      </c>
      <c r="Q225" t="s">
        <v>1191</v>
      </c>
      <c r="R225" t="s">
        <v>24</v>
      </c>
      <c r="S225" t="s">
        <v>13582</v>
      </c>
      <c r="T225" t="s">
        <v>13583</v>
      </c>
    </row>
    <row r="226" spans="1:20" x14ac:dyDescent="0.25">
      <c r="A226" t="s">
        <v>46</v>
      </c>
      <c r="B226" t="s">
        <v>56</v>
      </c>
      <c r="C226">
        <v>66.333333333333329</v>
      </c>
      <c r="D226">
        <v>3</v>
      </c>
      <c r="E226" t="s">
        <v>13584</v>
      </c>
      <c r="F226">
        <v>122.35</v>
      </c>
      <c r="G226">
        <v>7</v>
      </c>
      <c r="H226" t="s">
        <v>684</v>
      </c>
      <c r="I226" t="s">
        <v>6026</v>
      </c>
      <c r="J226" t="s">
        <v>6027</v>
      </c>
      <c r="K226" t="s">
        <v>2698</v>
      </c>
      <c r="L226" t="s">
        <v>6028</v>
      </c>
      <c r="M226" t="s">
        <v>13585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13586</v>
      </c>
      <c r="T226" t="s">
        <v>13585</v>
      </c>
    </row>
    <row r="227" spans="1:20" x14ac:dyDescent="0.25">
      <c r="A227" t="s">
        <v>115</v>
      </c>
      <c r="B227" t="s">
        <v>116</v>
      </c>
      <c r="C227">
        <v>27.5</v>
      </c>
      <c r="D227">
        <v>4</v>
      </c>
      <c r="E227" t="s">
        <v>13587</v>
      </c>
      <c r="F227">
        <v>122.66</v>
      </c>
      <c r="G227">
        <v>0</v>
      </c>
      <c r="H227" t="s">
        <v>1247</v>
      </c>
      <c r="I227" t="s">
        <v>13588</v>
      </c>
      <c r="J227" t="s">
        <v>13589</v>
      </c>
      <c r="K227" t="s">
        <v>13590</v>
      </c>
      <c r="L227" t="s">
        <v>13591</v>
      </c>
      <c r="M227" t="s">
        <v>13592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13593</v>
      </c>
      <c r="T227" t="s">
        <v>13592</v>
      </c>
    </row>
    <row r="228" spans="1:20" x14ac:dyDescent="0.25">
      <c r="A228" t="s">
        <v>46</v>
      </c>
      <c r="B228" t="s">
        <v>56</v>
      </c>
      <c r="C228">
        <v>100</v>
      </c>
      <c r="D228">
        <v>2</v>
      </c>
      <c r="E228" t="s">
        <v>13594</v>
      </c>
      <c r="F228">
        <v>220</v>
      </c>
      <c r="G228">
        <v>20</v>
      </c>
      <c r="H228" t="s">
        <v>47</v>
      </c>
      <c r="I228" t="s">
        <v>13595</v>
      </c>
      <c r="J228" t="s">
        <v>13596</v>
      </c>
      <c r="K228" t="s">
        <v>1186</v>
      </c>
      <c r="L228" t="s">
        <v>13597</v>
      </c>
      <c r="M228" t="s">
        <v>13598</v>
      </c>
      <c r="N228" t="s">
        <v>5937</v>
      </c>
      <c r="O228" t="s">
        <v>1222</v>
      </c>
      <c r="P228" t="s">
        <v>1190</v>
      </c>
      <c r="Q228" t="s">
        <v>1191</v>
      </c>
      <c r="R228" t="s">
        <v>24</v>
      </c>
      <c r="S228" t="s">
        <v>13599</v>
      </c>
      <c r="T228" t="s">
        <v>13600</v>
      </c>
    </row>
    <row r="229" spans="1:20" x14ac:dyDescent="0.25">
      <c r="A229" t="s">
        <v>186</v>
      </c>
      <c r="B229" t="s">
        <v>187</v>
      </c>
      <c r="C229">
        <v>65</v>
      </c>
      <c r="D229">
        <v>2</v>
      </c>
      <c r="E229" t="s">
        <v>13594</v>
      </c>
      <c r="F229">
        <v>220</v>
      </c>
      <c r="G229">
        <v>20</v>
      </c>
      <c r="H229" t="s">
        <v>47</v>
      </c>
      <c r="I229" t="s">
        <v>13595</v>
      </c>
      <c r="J229" t="s">
        <v>13596</v>
      </c>
      <c r="K229" t="s">
        <v>1186</v>
      </c>
      <c r="L229" t="s">
        <v>13597</v>
      </c>
      <c r="M229" t="s">
        <v>13598</v>
      </c>
      <c r="N229" t="s">
        <v>5937</v>
      </c>
      <c r="O229" t="s">
        <v>1222</v>
      </c>
      <c r="P229" t="s">
        <v>1190</v>
      </c>
      <c r="Q229" t="s">
        <v>1191</v>
      </c>
      <c r="R229" t="s">
        <v>24</v>
      </c>
      <c r="S229" t="s">
        <v>13599</v>
      </c>
      <c r="T229" t="s">
        <v>13600</v>
      </c>
    </row>
    <row r="230" spans="1:20" x14ac:dyDescent="0.25">
      <c r="A230" t="s">
        <v>186</v>
      </c>
      <c r="B230" t="s">
        <v>187</v>
      </c>
      <c r="C230">
        <v>65</v>
      </c>
      <c r="D230">
        <v>1</v>
      </c>
      <c r="E230" t="s">
        <v>13601</v>
      </c>
      <c r="F230">
        <v>130</v>
      </c>
      <c r="G230">
        <v>30</v>
      </c>
      <c r="H230" t="s">
        <v>47</v>
      </c>
      <c r="I230" t="s">
        <v>13602</v>
      </c>
      <c r="J230" t="s">
        <v>13603</v>
      </c>
      <c r="K230" t="s">
        <v>13604</v>
      </c>
      <c r="L230" t="s">
        <v>13605</v>
      </c>
      <c r="M230" t="s">
        <v>13606</v>
      </c>
      <c r="N230" t="s">
        <v>5937</v>
      </c>
      <c r="O230" t="s">
        <v>1189</v>
      </c>
      <c r="P230" t="s">
        <v>1190</v>
      </c>
      <c r="Q230" t="s">
        <v>1191</v>
      </c>
      <c r="R230" t="s">
        <v>24</v>
      </c>
      <c r="S230" t="s">
        <v>13607</v>
      </c>
      <c r="T230" t="s">
        <v>13608</v>
      </c>
    </row>
    <row r="231" spans="1:20" x14ac:dyDescent="0.25">
      <c r="A231" t="s">
        <v>46</v>
      </c>
      <c r="B231" t="s">
        <v>56</v>
      </c>
      <c r="C231">
        <v>100</v>
      </c>
      <c r="D231">
        <v>1</v>
      </c>
      <c r="E231" t="s">
        <v>13601</v>
      </c>
      <c r="F231">
        <v>130</v>
      </c>
      <c r="G231">
        <v>30</v>
      </c>
      <c r="H231" t="s">
        <v>47</v>
      </c>
      <c r="I231" t="s">
        <v>13602</v>
      </c>
      <c r="J231" t="s">
        <v>13603</v>
      </c>
      <c r="K231" t="s">
        <v>13604</v>
      </c>
      <c r="L231" t="s">
        <v>13605</v>
      </c>
      <c r="M231" t="s">
        <v>13606</v>
      </c>
      <c r="N231" t="s">
        <v>5937</v>
      </c>
      <c r="O231" t="s">
        <v>1189</v>
      </c>
      <c r="P231" t="s">
        <v>1190</v>
      </c>
      <c r="Q231" t="s">
        <v>1191</v>
      </c>
      <c r="R231" t="s">
        <v>24</v>
      </c>
      <c r="S231" t="s">
        <v>13607</v>
      </c>
      <c r="T231" t="s">
        <v>13608</v>
      </c>
    </row>
    <row r="232" spans="1:20" x14ac:dyDescent="0.25">
      <c r="A232" t="s">
        <v>186</v>
      </c>
      <c r="B232" t="s">
        <v>187</v>
      </c>
      <c r="C232">
        <v>37.5</v>
      </c>
      <c r="D232">
        <v>4</v>
      </c>
      <c r="E232" t="s">
        <v>13609</v>
      </c>
      <c r="F232">
        <v>159</v>
      </c>
      <c r="G232">
        <v>0</v>
      </c>
      <c r="H232" t="s">
        <v>1162</v>
      </c>
      <c r="I232" t="s">
        <v>12842</v>
      </c>
      <c r="J232" t="s">
        <v>309</v>
      </c>
      <c r="K232" t="s">
        <v>23</v>
      </c>
      <c r="L232" t="s">
        <v>24</v>
      </c>
      <c r="M232" t="s">
        <v>13473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13610</v>
      </c>
      <c r="T232" t="s">
        <v>13611</v>
      </c>
    </row>
    <row r="233" spans="1:20" x14ac:dyDescent="0.25">
      <c r="A233" t="s">
        <v>36</v>
      </c>
      <c r="B233" t="s">
        <v>37</v>
      </c>
      <c r="C233">
        <v>65</v>
      </c>
      <c r="D233">
        <v>1</v>
      </c>
      <c r="E233" t="s">
        <v>13612</v>
      </c>
      <c r="F233">
        <v>189</v>
      </c>
      <c r="G233">
        <v>30</v>
      </c>
      <c r="H233" t="s">
        <v>47</v>
      </c>
      <c r="I233" t="s">
        <v>8807</v>
      </c>
      <c r="J233" t="s">
        <v>8808</v>
      </c>
      <c r="K233" t="s">
        <v>8809</v>
      </c>
      <c r="L233" t="s">
        <v>8810</v>
      </c>
      <c r="M233" t="s">
        <v>13613</v>
      </c>
      <c r="N233" t="s">
        <v>5937</v>
      </c>
      <c r="O233" t="s">
        <v>1189</v>
      </c>
      <c r="P233" t="s">
        <v>1190</v>
      </c>
      <c r="Q233" t="s">
        <v>1191</v>
      </c>
      <c r="R233" t="s">
        <v>24</v>
      </c>
      <c r="S233" t="s">
        <v>13614</v>
      </c>
      <c r="T233" t="s">
        <v>13613</v>
      </c>
    </row>
    <row r="234" spans="1:20" x14ac:dyDescent="0.25">
      <c r="A234" t="s">
        <v>150</v>
      </c>
      <c r="B234" t="s">
        <v>151</v>
      </c>
      <c r="C234">
        <v>65</v>
      </c>
      <c r="D234">
        <v>1</v>
      </c>
      <c r="E234" t="s">
        <v>13612</v>
      </c>
      <c r="F234">
        <v>189</v>
      </c>
      <c r="G234">
        <v>30</v>
      </c>
      <c r="H234" t="s">
        <v>47</v>
      </c>
      <c r="I234" t="s">
        <v>8807</v>
      </c>
      <c r="J234" t="s">
        <v>8808</v>
      </c>
      <c r="K234" t="s">
        <v>8809</v>
      </c>
      <c r="L234" t="s">
        <v>8810</v>
      </c>
      <c r="M234" t="s">
        <v>13613</v>
      </c>
      <c r="N234" t="s">
        <v>5937</v>
      </c>
      <c r="O234" t="s">
        <v>1189</v>
      </c>
      <c r="P234" t="s">
        <v>1190</v>
      </c>
      <c r="Q234" t="s">
        <v>1191</v>
      </c>
      <c r="R234" t="s">
        <v>24</v>
      </c>
      <c r="S234" t="s">
        <v>13614</v>
      </c>
      <c r="T234" t="s">
        <v>13613</v>
      </c>
    </row>
    <row r="235" spans="1:20" x14ac:dyDescent="0.25">
      <c r="A235" t="s">
        <v>152</v>
      </c>
      <c r="B235" t="s">
        <v>153</v>
      </c>
      <c r="C235">
        <v>65</v>
      </c>
      <c r="D235">
        <v>1</v>
      </c>
      <c r="E235" t="s">
        <v>13612</v>
      </c>
      <c r="F235">
        <v>189</v>
      </c>
      <c r="G235">
        <v>30</v>
      </c>
      <c r="H235" t="s">
        <v>47</v>
      </c>
      <c r="I235" t="s">
        <v>8807</v>
      </c>
      <c r="J235" t="s">
        <v>8808</v>
      </c>
      <c r="K235" t="s">
        <v>8809</v>
      </c>
      <c r="L235" t="s">
        <v>8810</v>
      </c>
      <c r="M235" t="s">
        <v>13613</v>
      </c>
      <c r="N235" t="s">
        <v>5937</v>
      </c>
      <c r="O235" t="s">
        <v>1189</v>
      </c>
      <c r="P235" t="s">
        <v>1190</v>
      </c>
      <c r="Q235" t="s">
        <v>1191</v>
      </c>
      <c r="R235" t="s">
        <v>24</v>
      </c>
      <c r="S235" t="s">
        <v>13614</v>
      </c>
      <c r="T235" t="s">
        <v>13613</v>
      </c>
    </row>
    <row r="236" spans="1:20" x14ac:dyDescent="0.25">
      <c r="A236" t="s">
        <v>38</v>
      </c>
      <c r="B236" t="s">
        <v>39</v>
      </c>
      <c r="C236">
        <v>65</v>
      </c>
      <c r="D236">
        <v>1</v>
      </c>
      <c r="E236" t="s">
        <v>13612</v>
      </c>
      <c r="F236">
        <v>189</v>
      </c>
      <c r="G236">
        <v>30</v>
      </c>
      <c r="H236" t="s">
        <v>47</v>
      </c>
      <c r="I236" t="s">
        <v>8807</v>
      </c>
      <c r="J236" t="s">
        <v>8808</v>
      </c>
      <c r="K236" t="s">
        <v>8809</v>
      </c>
      <c r="L236" t="s">
        <v>8810</v>
      </c>
      <c r="M236" t="s">
        <v>13613</v>
      </c>
      <c r="N236" t="s">
        <v>5937</v>
      </c>
      <c r="O236" t="s">
        <v>1189</v>
      </c>
      <c r="P236" t="s">
        <v>1190</v>
      </c>
      <c r="Q236" t="s">
        <v>1191</v>
      </c>
      <c r="R236" t="s">
        <v>24</v>
      </c>
      <c r="S236" t="s">
        <v>13614</v>
      </c>
      <c r="T236" t="s">
        <v>13613</v>
      </c>
    </row>
    <row r="237" spans="1:20" x14ac:dyDescent="0.25">
      <c r="A237" t="s">
        <v>30</v>
      </c>
      <c r="B237" t="s">
        <v>31</v>
      </c>
      <c r="C237">
        <v>65</v>
      </c>
      <c r="D237">
        <v>1</v>
      </c>
      <c r="E237" t="s">
        <v>13615</v>
      </c>
      <c r="F237">
        <v>155</v>
      </c>
      <c r="G237">
        <v>6</v>
      </c>
      <c r="H237" t="s">
        <v>1162</v>
      </c>
      <c r="I237" t="s">
        <v>13616</v>
      </c>
      <c r="J237" t="s">
        <v>317</v>
      </c>
      <c r="K237" t="s">
        <v>23</v>
      </c>
      <c r="L237" t="s">
        <v>24</v>
      </c>
      <c r="M237" t="s">
        <v>13617</v>
      </c>
      <c r="N237" t="s">
        <v>23</v>
      </c>
      <c r="O237" t="s">
        <v>32</v>
      </c>
      <c r="P237" t="s">
        <v>26</v>
      </c>
      <c r="Q237" t="s">
        <v>33</v>
      </c>
      <c r="R237" t="s">
        <v>24</v>
      </c>
      <c r="S237" t="s">
        <v>13618</v>
      </c>
      <c r="T237" t="s">
        <v>13619</v>
      </c>
    </row>
    <row r="238" spans="1:20" x14ac:dyDescent="0.25">
      <c r="A238" t="s">
        <v>46</v>
      </c>
      <c r="B238" t="s">
        <v>56</v>
      </c>
      <c r="C238">
        <v>120</v>
      </c>
      <c r="D238">
        <v>1</v>
      </c>
      <c r="E238" t="s">
        <v>13615</v>
      </c>
      <c r="F238">
        <v>155</v>
      </c>
      <c r="G238">
        <v>6</v>
      </c>
      <c r="H238" t="s">
        <v>1162</v>
      </c>
      <c r="I238" t="s">
        <v>13616</v>
      </c>
      <c r="J238" t="s">
        <v>317</v>
      </c>
      <c r="K238" t="s">
        <v>23</v>
      </c>
      <c r="L238" t="s">
        <v>24</v>
      </c>
      <c r="M238" t="s">
        <v>13617</v>
      </c>
      <c r="N238" t="s">
        <v>23</v>
      </c>
      <c r="O238" t="s">
        <v>32</v>
      </c>
      <c r="P238" t="s">
        <v>26</v>
      </c>
      <c r="Q238" t="s">
        <v>33</v>
      </c>
      <c r="R238" t="s">
        <v>24</v>
      </c>
      <c r="S238" t="s">
        <v>13618</v>
      </c>
      <c r="T238" t="s">
        <v>13619</v>
      </c>
    </row>
    <row r="239" spans="1:20" x14ac:dyDescent="0.25">
      <c r="A239" t="s">
        <v>139</v>
      </c>
      <c r="B239" t="s">
        <v>112</v>
      </c>
      <c r="C239">
        <v>99</v>
      </c>
      <c r="D239">
        <v>1</v>
      </c>
      <c r="E239" t="s">
        <v>13620</v>
      </c>
      <c r="F239">
        <v>200</v>
      </c>
      <c r="G239">
        <v>0</v>
      </c>
      <c r="H239" t="s">
        <v>1162</v>
      </c>
      <c r="I239" t="s">
        <v>13621</v>
      </c>
      <c r="J239" t="s">
        <v>354</v>
      </c>
      <c r="K239" t="s">
        <v>23</v>
      </c>
      <c r="L239" t="s">
        <v>24</v>
      </c>
      <c r="M239" t="s">
        <v>13622</v>
      </c>
      <c r="N239" t="s">
        <v>23</v>
      </c>
      <c r="O239" t="s">
        <v>307</v>
      </c>
      <c r="P239" t="s">
        <v>26</v>
      </c>
      <c r="Q239" t="s">
        <v>27</v>
      </c>
      <c r="R239" t="s">
        <v>24</v>
      </c>
      <c r="S239" t="s">
        <v>13623</v>
      </c>
      <c r="T239" t="s">
        <v>13622</v>
      </c>
    </row>
    <row r="240" spans="1:20" x14ac:dyDescent="0.25">
      <c r="A240" t="s">
        <v>110</v>
      </c>
      <c r="B240" t="s">
        <v>1205</v>
      </c>
      <c r="C240">
        <v>100</v>
      </c>
      <c r="D240">
        <v>1</v>
      </c>
      <c r="E240" t="s">
        <v>13620</v>
      </c>
      <c r="F240">
        <v>200</v>
      </c>
      <c r="G240">
        <v>0</v>
      </c>
      <c r="H240" t="s">
        <v>1162</v>
      </c>
      <c r="I240" t="s">
        <v>13621</v>
      </c>
      <c r="J240" t="s">
        <v>354</v>
      </c>
      <c r="K240" t="s">
        <v>23</v>
      </c>
      <c r="L240" t="s">
        <v>24</v>
      </c>
      <c r="M240" t="s">
        <v>13622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13623</v>
      </c>
      <c r="T240" t="s">
        <v>13622</v>
      </c>
    </row>
    <row r="241" spans="1:20" x14ac:dyDescent="0.25">
      <c r="A241" t="s">
        <v>46</v>
      </c>
      <c r="B241" t="s">
        <v>56</v>
      </c>
      <c r="C241">
        <v>66.333333333333329</v>
      </c>
      <c r="D241">
        <v>3</v>
      </c>
      <c r="E241" t="s">
        <v>13624</v>
      </c>
      <c r="F241">
        <v>122.35</v>
      </c>
      <c r="G241">
        <v>7</v>
      </c>
      <c r="H241" t="s">
        <v>684</v>
      </c>
      <c r="I241" t="s">
        <v>10204</v>
      </c>
      <c r="J241" t="s">
        <v>10205</v>
      </c>
      <c r="K241" t="s">
        <v>1820</v>
      </c>
      <c r="L241" t="s">
        <v>10206</v>
      </c>
      <c r="M241" t="s">
        <v>13625</v>
      </c>
      <c r="N241" t="s">
        <v>23</v>
      </c>
      <c r="O241" t="s">
        <v>48</v>
      </c>
      <c r="P241" t="s">
        <v>49</v>
      </c>
      <c r="Q241" t="s">
        <v>50</v>
      </c>
      <c r="R241" t="s">
        <v>24</v>
      </c>
      <c r="S241" t="s">
        <v>13626</v>
      </c>
      <c r="T241" t="s">
        <v>13627</v>
      </c>
    </row>
    <row r="242" spans="1:20" x14ac:dyDescent="0.25">
      <c r="A242" t="s">
        <v>46</v>
      </c>
      <c r="B242" t="s">
        <v>56</v>
      </c>
      <c r="C242">
        <v>66.333333333333329</v>
      </c>
      <c r="D242">
        <v>3</v>
      </c>
      <c r="E242" t="s">
        <v>13628</v>
      </c>
      <c r="F242">
        <v>220</v>
      </c>
      <c r="G242">
        <v>0</v>
      </c>
      <c r="H242" t="s">
        <v>1162</v>
      </c>
      <c r="I242" t="s">
        <v>13629</v>
      </c>
      <c r="J242" t="s">
        <v>302</v>
      </c>
      <c r="K242" t="s">
        <v>23</v>
      </c>
      <c r="L242" t="s">
        <v>24</v>
      </c>
      <c r="M242" t="s">
        <v>13630</v>
      </c>
      <c r="N242" t="s">
        <v>23</v>
      </c>
      <c r="O242" t="s">
        <v>32</v>
      </c>
      <c r="P242" t="s">
        <v>26</v>
      </c>
      <c r="Q242" t="s">
        <v>33</v>
      </c>
      <c r="R242" t="s">
        <v>24</v>
      </c>
      <c r="S242" t="s">
        <v>13631</v>
      </c>
      <c r="T242" t="s">
        <v>13630</v>
      </c>
    </row>
    <row r="243" spans="1:20" x14ac:dyDescent="0.25">
      <c r="A243" t="s">
        <v>46</v>
      </c>
      <c r="B243" t="s">
        <v>56</v>
      </c>
      <c r="C243">
        <v>80</v>
      </c>
      <c r="D243">
        <v>64</v>
      </c>
      <c r="E243" t="s">
        <v>13632</v>
      </c>
      <c r="F243">
        <v>5320</v>
      </c>
      <c r="G243">
        <v>200</v>
      </c>
      <c r="H243" t="s">
        <v>47</v>
      </c>
      <c r="I243" t="s">
        <v>7876</v>
      </c>
      <c r="J243" t="s">
        <v>4074</v>
      </c>
      <c r="K243" t="s">
        <v>4075</v>
      </c>
      <c r="L243" t="s">
        <v>4076</v>
      </c>
      <c r="M243" t="s">
        <v>4077</v>
      </c>
      <c r="N243" t="s">
        <v>1225</v>
      </c>
      <c r="O243" t="s">
        <v>1222</v>
      </c>
      <c r="P243" t="s">
        <v>1190</v>
      </c>
      <c r="Q243" t="s">
        <v>1191</v>
      </c>
      <c r="R243" t="s">
        <v>13633</v>
      </c>
      <c r="S243" t="s">
        <v>13634</v>
      </c>
      <c r="T243" t="s">
        <v>13635</v>
      </c>
    </row>
    <row r="244" spans="1:20" x14ac:dyDescent="0.25">
      <c r="A244" t="s">
        <v>46</v>
      </c>
      <c r="B244" t="s">
        <v>56</v>
      </c>
      <c r="C244">
        <v>66.333333333333329</v>
      </c>
      <c r="D244">
        <v>3</v>
      </c>
      <c r="E244" t="s">
        <v>13636</v>
      </c>
      <c r="F244">
        <v>122.35</v>
      </c>
      <c r="G244">
        <v>7</v>
      </c>
      <c r="H244" t="s">
        <v>684</v>
      </c>
      <c r="I244" t="s">
        <v>10023</v>
      </c>
      <c r="J244" t="s">
        <v>10024</v>
      </c>
      <c r="K244" t="s">
        <v>1896</v>
      </c>
      <c r="L244" t="s">
        <v>10025</v>
      </c>
      <c r="M244" t="s">
        <v>13637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13638</v>
      </c>
      <c r="T244" t="s">
        <v>13637</v>
      </c>
    </row>
    <row r="245" spans="1:20" x14ac:dyDescent="0.25">
      <c r="A245" t="s">
        <v>139</v>
      </c>
      <c r="B245" t="s">
        <v>112</v>
      </c>
      <c r="C245">
        <v>66</v>
      </c>
      <c r="D245">
        <v>1</v>
      </c>
      <c r="E245" t="s">
        <v>13639</v>
      </c>
      <c r="F245">
        <v>149.31</v>
      </c>
      <c r="G245">
        <v>7</v>
      </c>
      <c r="H245" t="s">
        <v>684</v>
      </c>
      <c r="I245" t="s">
        <v>13640</v>
      </c>
      <c r="J245" t="s">
        <v>13641</v>
      </c>
      <c r="K245" t="s">
        <v>1357</v>
      </c>
      <c r="L245" t="s">
        <v>13642</v>
      </c>
      <c r="M245" t="s">
        <v>13643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13644</v>
      </c>
      <c r="T245" t="s">
        <v>13643</v>
      </c>
    </row>
    <row r="246" spans="1:20" x14ac:dyDescent="0.25">
      <c r="A246" t="s">
        <v>110</v>
      </c>
      <c r="B246" t="s">
        <v>1205</v>
      </c>
      <c r="C246">
        <v>66</v>
      </c>
      <c r="D246">
        <v>1</v>
      </c>
      <c r="E246" t="s">
        <v>13639</v>
      </c>
      <c r="F246">
        <v>149.31</v>
      </c>
      <c r="G246">
        <v>7</v>
      </c>
      <c r="H246" t="s">
        <v>684</v>
      </c>
      <c r="I246" t="s">
        <v>13640</v>
      </c>
      <c r="J246" t="s">
        <v>13641</v>
      </c>
      <c r="K246" t="s">
        <v>1357</v>
      </c>
      <c r="L246" t="s">
        <v>13642</v>
      </c>
      <c r="M246" t="s">
        <v>13643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13644</v>
      </c>
      <c r="T246" t="s">
        <v>13643</v>
      </c>
    </row>
    <row r="247" spans="1:20" x14ac:dyDescent="0.25">
      <c r="A247" t="s">
        <v>46</v>
      </c>
      <c r="B247" t="s">
        <v>56</v>
      </c>
      <c r="C247">
        <v>67</v>
      </c>
      <c r="D247">
        <v>1</v>
      </c>
      <c r="E247" t="s">
        <v>13639</v>
      </c>
      <c r="F247">
        <v>149.31</v>
      </c>
      <c r="G247">
        <v>7</v>
      </c>
      <c r="H247" t="s">
        <v>684</v>
      </c>
      <c r="I247" t="s">
        <v>13640</v>
      </c>
      <c r="J247" t="s">
        <v>13641</v>
      </c>
      <c r="K247" t="s">
        <v>1357</v>
      </c>
      <c r="L247" t="s">
        <v>13642</v>
      </c>
      <c r="M247" t="s">
        <v>13643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13644</v>
      </c>
      <c r="T247" t="s">
        <v>13643</v>
      </c>
    </row>
    <row r="248" spans="1:20" x14ac:dyDescent="0.25">
      <c r="A248" t="s">
        <v>30</v>
      </c>
      <c r="B248" t="s">
        <v>31</v>
      </c>
      <c r="C248">
        <v>43</v>
      </c>
      <c r="D248">
        <v>1</v>
      </c>
      <c r="E248" t="s">
        <v>13645</v>
      </c>
      <c r="F248">
        <v>50</v>
      </c>
      <c r="G248">
        <v>7</v>
      </c>
      <c r="H248" t="s">
        <v>47</v>
      </c>
      <c r="I248" t="s">
        <v>13646</v>
      </c>
      <c r="J248" t="s">
        <v>13647</v>
      </c>
      <c r="K248" t="s">
        <v>10136</v>
      </c>
      <c r="L248" t="s">
        <v>1210</v>
      </c>
      <c r="M248" t="s">
        <v>13648</v>
      </c>
      <c r="N248" t="s">
        <v>23</v>
      </c>
      <c r="O248" t="s">
        <v>53</v>
      </c>
      <c r="P248" t="s">
        <v>54</v>
      </c>
      <c r="Q248" t="s">
        <v>55</v>
      </c>
      <c r="R248" t="s">
        <v>24</v>
      </c>
      <c r="S248" t="s">
        <v>13649</v>
      </c>
      <c r="T248" t="s">
        <v>13648</v>
      </c>
    </row>
    <row r="249" spans="1:20" x14ac:dyDescent="0.25">
      <c r="A249" t="s">
        <v>46</v>
      </c>
      <c r="B249" t="s">
        <v>56</v>
      </c>
      <c r="C249">
        <v>66.333333333333329</v>
      </c>
      <c r="D249">
        <v>3</v>
      </c>
      <c r="E249" t="s">
        <v>13650</v>
      </c>
      <c r="F249">
        <v>508.83</v>
      </c>
      <c r="G249">
        <v>7</v>
      </c>
      <c r="H249" t="s">
        <v>684</v>
      </c>
      <c r="I249" t="s">
        <v>13651</v>
      </c>
      <c r="J249" t="s">
        <v>13652</v>
      </c>
      <c r="K249" t="s">
        <v>8820</v>
      </c>
      <c r="L249" t="s">
        <v>13653</v>
      </c>
      <c r="M249" t="s">
        <v>13654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13655</v>
      </c>
      <c r="T249" t="s">
        <v>13656</v>
      </c>
    </row>
    <row r="250" spans="1:20" x14ac:dyDescent="0.25">
      <c r="A250" t="s">
        <v>46</v>
      </c>
      <c r="B250" t="s">
        <v>56</v>
      </c>
      <c r="C250">
        <v>66.333333333333329</v>
      </c>
      <c r="D250">
        <v>3</v>
      </c>
      <c r="E250" t="s">
        <v>13650</v>
      </c>
      <c r="F250">
        <v>508.83</v>
      </c>
      <c r="G250">
        <v>7</v>
      </c>
      <c r="H250" t="s">
        <v>684</v>
      </c>
      <c r="I250" t="s">
        <v>13651</v>
      </c>
      <c r="J250" t="s">
        <v>13652</v>
      </c>
      <c r="K250" t="s">
        <v>8820</v>
      </c>
      <c r="L250" t="s">
        <v>13653</v>
      </c>
      <c r="M250" t="s">
        <v>13654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13655</v>
      </c>
      <c r="T250" t="s">
        <v>13656</v>
      </c>
    </row>
    <row r="251" spans="1:20" x14ac:dyDescent="0.25">
      <c r="A251" t="s">
        <v>46</v>
      </c>
      <c r="B251" t="s">
        <v>56</v>
      </c>
      <c r="C251">
        <v>66.333333333333329</v>
      </c>
      <c r="D251">
        <v>3</v>
      </c>
      <c r="E251" t="s">
        <v>13650</v>
      </c>
      <c r="F251">
        <v>508.83</v>
      </c>
      <c r="G251">
        <v>7</v>
      </c>
      <c r="H251" t="s">
        <v>684</v>
      </c>
      <c r="I251" t="s">
        <v>13651</v>
      </c>
      <c r="J251" t="s">
        <v>13652</v>
      </c>
      <c r="K251" t="s">
        <v>8820</v>
      </c>
      <c r="L251" t="s">
        <v>13653</v>
      </c>
      <c r="M251" t="s">
        <v>13654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13655</v>
      </c>
      <c r="T251" t="s">
        <v>13656</v>
      </c>
    </row>
    <row r="252" spans="1:20" x14ac:dyDescent="0.25">
      <c r="A252" t="s">
        <v>46</v>
      </c>
      <c r="B252" t="s">
        <v>56</v>
      </c>
      <c r="C252">
        <v>66.333333333333329</v>
      </c>
      <c r="D252">
        <v>3</v>
      </c>
      <c r="E252" t="s">
        <v>13650</v>
      </c>
      <c r="F252">
        <v>508.83</v>
      </c>
      <c r="G252">
        <v>7</v>
      </c>
      <c r="H252" t="s">
        <v>684</v>
      </c>
      <c r="I252" t="s">
        <v>13651</v>
      </c>
      <c r="J252" t="s">
        <v>13652</v>
      </c>
      <c r="K252" t="s">
        <v>8820</v>
      </c>
      <c r="L252" t="s">
        <v>13653</v>
      </c>
      <c r="M252" t="s">
        <v>13654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13655</v>
      </c>
      <c r="T252" t="s">
        <v>13656</v>
      </c>
    </row>
    <row r="253" spans="1:20" x14ac:dyDescent="0.25">
      <c r="A253" t="s">
        <v>46</v>
      </c>
      <c r="B253" t="s">
        <v>56</v>
      </c>
      <c r="C253">
        <v>66.333333333333329</v>
      </c>
      <c r="D253">
        <v>3</v>
      </c>
      <c r="E253" t="s">
        <v>13650</v>
      </c>
      <c r="F253">
        <v>508.83</v>
      </c>
      <c r="G253">
        <v>7</v>
      </c>
      <c r="H253" t="s">
        <v>684</v>
      </c>
      <c r="I253" t="s">
        <v>13651</v>
      </c>
      <c r="J253" t="s">
        <v>13652</v>
      </c>
      <c r="K253" t="s">
        <v>8820</v>
      </c>
      <c r="L253" t="s">
        <v>13653</v>
      </c>
      <c r="M253" t="s">
        <v>13654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13655</v>
      </c>
      <c r="T253" t="s">
        <v>13656</v>
      </c>
    </row>
    <row r="254" spans="1:20" x14ac:dyDescent="0.25">
      <c r="A254" t="s">
        <v>46</v>
      </c>
      <c r="B254" t="s">
        <v>56</v>
      </c>
      <c r="C254">
        <v>66.333333333333329</v>
      </c>
      <c r="D254">
        <v>3</v>
      </c>
      <c r="E254" t="s">
        <v>13657</v>
      </c>
      <c r="F254">
        <v>154.4</v>
      </c>
      <c r="G254">
        <v>7</v>
      </c>
      <c r="H254" t="s">
        <v>684</v>
      </c>
      <c r="I254" t="s">
        <v>13658</v>
      </c>
      <c r="J254" t="s">
        <v>13659</v>
      </c>
      <c r="K254" t="s">
        <v>1180</v>
      </c>
      <c r="L254" t="s">
        <v>13660</v>
      </c>
      <c r="M254" t="s">
        <v>13656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13661</v>
      </c>
      <c r="T254" t="s">
        <v>13656</v>
      </c>
    </row>
    <row r="255" spans="1:20" x14ac:dyDescent="0.25">
      <c r="A255" t="s">
        <v>46</v>
      </c>
      <c r="B255" t="s">
        <v>56</v>
      </c>
      <c r="C255">
        <v>66.333333333333329</v>
      </c>
      <c r="D255">
        <v>3</v>
      </c>
      <c r="E255" t="s">
        <v>13662</v>
      </c>
      <c r="F255">
        <v>231</v>
      </c>
      <c r="G255">
        <v>0</v>
      </c>
      <c r="H255" t="s">
        <v>47</v>
      </c>
      <c r="I255" t="s">
        <v>13663</v>
      </c>
      <c r="J255" t="s">
        <v>13664</v>
      </c>
      <c r="K255" t="s">
        <v>3001</v>
      </c>
      <c r="L255" t="s">
        <v>1172</v>
      </c>
      <c r="M255" t="s">
        <v>13665</v>
      </c>
      <c r="N255" t="s">
        <v>23</v>
      </c>
      <c r="O255" t="s">
        <v>63</v>
      </c>
      <c r="P255" t="s">
        <v>54</v>
      </c>
      <c r="Q255" t="s">
        <v>55</v>
      </c>
      <c r="R255" t="s">
        <v>24</v>
      </c>
      <c r="S255" t="s">
        <v>13666</v>
      </c>
      <c r="T255" t="s">
        <v>13665</v>
      </c>
    </row>
    <row r="256" spans="1:20" x14ac:dyDescent="0.25">
      <c r="A256" t="s">
        <v>139</v>
      </c>
      <c r="B256" t="s">
        <v>112</v>
      </c>
      <c r="C256">
        <v>66</v>
      </c>
      <c r="D256">
        <v>1</v>
      </c>
      <c r="E256" t="s">
        <v>13667</v>
      </c>
      <c r="F256">
        <v>0</v>
      </c>
      <c r="G256">
        <v>0</v>
      </c>
      <c r="H256" t="s">
        <v>684</v>
      </c>
      <c r="I256" t="s">
        <v>13668</v>
      </c>
      <c r="J256" t="s">
        <v>13669</v>
      </c>
      <c r="K256" t="s">
        <v>1274</v>
      </c>
      <c r="L256" t="s">
        <v>13670</v>
      </c>
      <c r="M256" t="s">
        <v>13671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13672</v>
      </c>
      <c r="T256" t="s">
        <v>13671</v>
      </c>
    </row>
    <row r="257" spans="1:20" x14ac:dyDescent="0.25">
      <c r="A257" t="s">
        <v>110</v>
      </c>
      <c r="B257" t="s">
        <v>1205</v>
      </c>
      <c r="C257">
        <v>66</v>
      </c>
      <c r="D257">
        <v>1</v>
      </c>
      <c r="E257" t="s">
        <v>13667</v>
      </c>
      <c r="F257">
        <v>0</v>
      </c>
      <c r="G257">
        <v>0</v>
      </c>
      <c r="H257" t="s">
        <v>684</v>
      </c>
      <c r="I257" t="s">
        <v>13668</v>
      </c>
      <c r="J257" t="s">
        <v>13669</v>
      </c>
      <c r="K257" t="s">
        <v>1274</v>
      </c>
      <c r="L257" t="s">
        <v>13670</v>
      </c>
      <c r="M257" t="s">
        <v>13671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13672</v>
      </c>
      <c r="T257" t="s">
        <v>13671</v>
      </c>
    </row>
    <row r="258" spans="1:20" x14ac:dyDescent="0.25">
      <c r="A258" t="s">
        <v>46</v>
      </c>
      <c r="B258" t="s">
        <v>56</v>
      </c>
      <c r="C258">
        <v>67</v>
      </c>
      <c r="D258">
        <v>1</v>
      </c>
      <c r="E258" t="s">
        <v>13667</v>
      </c>
      <c r="F258">
        <v>0</v>
      </c>
      <c r="G258">
        <v>0</v>
      </c>
      <c r="H258" t="s">
        <v>684</v>
      </c>
      <c r="I258" t="s">
        <v>13668</v>
      </c>
      <c r="J258" t="s">
        <v>13669</v>
      </c>
      <c r="K258" t="s">
        <v>1274</v>
      </c>
      <c r="L258" t="s">
        <v>13670</v>
      </c>
      <c r="M258" t="s">
        <v>13671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13672</v>
      </c>
      <c r="T258" t="s">
        <v>13671</v>
      </c>
    </row>
    <row r="259" spans="1:20" x14ac:dyDescent="0.25">
      <c r="A259" t="s">
        <v>139</v>
      </c>
      <c r="B259" t="s">
        <v>112</v>
      </c>
      <c r="C259">
        <v>66</v>
      </c>
      <c r="D259">
        <v>1</v>
      </c>
      <c r="E259" t="s">
        <v>13673</v>
      </c>
      <c r="F259">
        <v>122.35</v>
      </c>
      <c r="G259">
        <v>7</v>
      </c>
      <c r="H259" t="s">
        <v>684</v>
      </c>
      <c r="I259" t="s">
        <v>11046</v>
      </c>
      <c r="J259" t="s">
        <v>11047</v>
      </c>
      <c r="K259" t="s">
        <v>11048</v>
      </c>
      <c r="L259" t="s">
        <v>13674</v>
      </c>
      <c r="M259" t="s">
        <v>13675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13676</v>
      </c>
      <c r="T259" t="s">
        <v>13675</v>
      </c>
    </row>
    <row r="260" spans="1:20" x14ac:dyDescent="0.25">
      <c r="A260" t="s">
        <v>110</v>
      </c>
      <c r="B260" t="s">
        <v>1205</v>
      </c>
      <c r="C260">
        <v>66</v>
      </c>
      <c r="D260">
        <v>1</v>
      </c>
      <c r="E260" t="s">
        <v>13673</v>
      </c>
      <c r="F260">
        <v>122.35</v>
      </c>
      <c r="G260">
        <v>7</v>
      </c>
      <c r="H260" t="s">
        <v>684</v>
      </c>
      <c r="I260" t="s">
        <v>11046</v>
      </c>
      <c r="J260" t="s">
        <v>11047</v>
      </c>
      <c r="K260" t="s">
        <v>11048</v>
      </c>
      <c r="L260" t="s">
        <v>13674</v>
      </c>
      <c r="M260" t="s">
        <v>13675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13676</v>
      </c>
      <c r="T260" t="s">
        <v>13675</v>
      </c>
    </row>
    <row r="261" spans="1:20" x14ac:dyDescent="0.25">
      <c r="A261" t="s">
        <v>46</v>
      </c>
      <c r="B261" t="s">
        <v>56</v>
      </c>
      <c r="C261">
        <v>67</v>
      </c>
      <c r="D261">
        <v>1</v>
      </c>
      <c r="E261" t="s">
        <v>13673</v>
      </c>
      <c r="F261">
        <v>122.35</v>
      </c>
      <c r="G261">
        <v>7</v>
      </c>
      <c r="H261" t="s">
        <v>684</v>
      </c>
      <c r="I261" t="s">
        <v>11046</v>
      </c>
      <c r="J261" t="s">
        <v>11047</v>
      </c>
      <c r="K261" t="s">
        <v>11048</v>
      </c>
      <c r="L261" t="s">
        <v>13674</v>
      </c>
      <c r="M261" t="s">
        <v>13675</v>
      </c>
      <c r="N261" t="s">
        <v>23</v>
      </c>
      <c r="O261" t="s">
        <v>48</v>
      </c>
      <c r="P261" t="s">
        <v>49</v>
      </c>
      <c r="Q261" t="s">
        <v>50</v>
      </c>
      <c r="R261" t="s">
        <v>24</v>
      </c>
      <c r="S261" t="s">
        <v>13676</v>
      </c>
      <c r="T261" t="s">
        <v>13675</v>
      </c>
    </row>
    <row r="262" spans="1:20" x14ac:dyDescent="0.25">
      <c r="A262" t="s">
        <v>139</v>
      </c>
      <c r="B262" t="s">
        <v>112</v>
      </c>
      <c r="C262">
        <v>66</v>
      </c>
      <c r="D262">
        <v>1</v>
      </c>
      <c r="E262" t="s">
        <v>13677</v>
      </c>
      <c r="F262">
        <v>142.31</v>
      </c>
      <c r="G262">
        <v>0</v>
      </c>
      <c r="H262" t="s">
        <v>684</v>
      </c>
      <c r="I262" t="s">
        <v>13678</v>
      </c>
      <c r="J262" t="s">
        <v>13679</v>
      </c>
      <c r="K262" t="s">
        <v>13680</v>
      </c>
      <c r="L262" t="s">
        <v>13681</v>
      </c>
      <c r="M262" t="s">
        <v>13682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13683</v>
      </c>
      <c r="T262" t="s">
        <v>13682</v>
      </c>
    </row>
    <row r="263" spans="1:20" x14ac:dyDescent="0.25">
      <c r="A263" t="s">
        <v>110</v>
      </c>
      <c r="B263" t="s">
        <v>1205</v>
      </c>
      <c r="C263">
        <v>66</v>
      </c>
      <c r="D263">
        <v>1</v>
      </c>
      <c r="E263" t="s">
        <v>13677</v>
      </c>
      <c r="F263">
        <v>142.31</v>
      </c>
      <c r="G263">
        <v>0</v>
      </c>
      <c r="H263" t="s">
        <v>684</v>
      </c>
      <c r="I263" t="s">
        <v>13678</v>
      </c>
      <c r="J263" t="s">
        <v>13679</v>
      </c>
      <c r="K263" t="s">
        <v>13680</v>
      </c>
      <c r="L263" t="s">
        <v>13681</v>
      </c>
      <c r="M263" t="s">
        <v>13682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13683</v>
      </c>
      <c r="T263" t="s">
        <v>13682</v>
      </c>
    </row>
    <row r="264" spans="1:20" x14ac:dyDescent="0.25">
      <c r="A264" t="s">
        <v>46</v>
      </c>
      <c r="B264" t="s">
        <v>56</v>
      </c>
      <c r="C264">
        <v>67</v>
      </c>
      <c r="D264">
        <v>1</v>
      </c>
      <c r="E264" t="s">
        <v>13677</v>
      </c>
      <c r="F264">
        <v>142.31</v>
      </c>
      <c r="G264">
        <v>0</v>
      </c>
      <c r="H264" t="s">
        <v>684</v>
      </c>
      <c r="I264" t="s">
        <v>13678</v>
      </c>
      <c r="J264" t="s">
        <v>13679</v>
      </c>
      <c r="K264" t="s">
        <v>13680</v>
      </c>
      <c r="L264" t="s">
        <v>13681</v>
      </c>
      <c r="M264" t="s">
        <v>13682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13683</v>
      </c>
      <c r="T264" t="s">
        <v>13682</v>
      </c>
    </row>
    <row r="265" spans="1:20" x14ac:dyDescent="0.25">
      <c r="A265" t="s">
        <v>139</v>
      </c>
      <c r="B265" t="s">
        <v>112</v>
      </c>
      <c r="C265">
        <v>66</v>
      </c>
      <c r="D265">
        <v>1</v>
      </c>
      <c r="E265" t="s">
        <v>13684</v>
      </c>
      <c r="F265">
        <v>122.35</v>
      </c>
      <c r="G265">
        <v>7</v>
      </c>
      <c r="H265" t="s">
        <v>684</v>
      </c>
      <c r="I265" t="s">
        <v>13685</v>
      </c>
      <c r="J265" t="s">
        <v>13686</v>
      </c>
      <c r="K265" t="s">
        <v>13687</v>
      </c>
      <c r="L265" t="s">
        <v>13688</v>
      </c>
      <c r="M265" t="s">
        <v>13689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13690</v>
      </c>
      <c r="T265" t="s">
        <v>13689</v>
      </c>
    </row>
    <row r="266" spans="1:20" x14ac:dyDescent="0.25">
      <c r="A266" t="s">
        <v>110</v>
      </c>
      <c r="B266" t="s">
        <v>1205</v>
      </c>
      <c r="C266">
        <v>66</v>
      </c>
      <c r="D266">
        <v>1</v>
      </c>
      <c r="E266" t="s">
        <v>13684</v>
      </c>
      <c r="F266">
        <v>122.35</v>
      </c>
      <c r="G266">
        <v>7</v>
      </c>
      <c r="H266" t="s">
        <v>684</v>
      </c>
      <c r="I266" t="s">
        <v>13685</v>
      </c>
      <c r="J266" t="s">
        <v>13686</v>
      </c>
      <c r="K266" t="s">
        <v>13687</v>
      </c>
      <c r="L266" t="s">
        <v>13688</v>
      </c>
      <c r="M266" t="s">
        <v>13689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13690</v>
      </c>
      <c r="T266" t="s">
        <v>13689</v>
      </c>
    </row>
    <row r="267" spans="1:20" x14ac:dyDescent="0.25">
      <c r="A267" t="s">
        <v>46</v>
      </c>
      <c r="B267" t="s">
        <v>56</v>
      </c>
      <c r="C267">
        <v>67</v>
      </c>
      <c r="D267">
        <v>1</v>
      </c>
      <c r="E267" t="s">
        <v>13684</v>
      </c>
      <c r="F267">
        <v>122.35</v>
      </c>
      <c r="G267">
        <v>7</v>
      </c>
      <c r="H267" t="s">
        <v>684</v>
      </c>
      <c r="I267" t="s">
        <v>13685</v>
      </c>
      <c r="J267" t="s">
        <v>13686</v>
      </c>
      <c r="K267" t="s">
        <v>13687</v>
      </c>
      <c r="L267" t="s">
        <v>13688</v>
      </c>
      <c r="M267" t="s">
        <v>13689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13690</v>
      </c>
      <c r="T267" t="s">
        <v>13689</v>
      </c>
    </row>
    <row r="268" spans="1:20" x14ac:dyDescent="0.25">
      <c r="A268" t="s">
        <v>139</v>
      </c>
      <c r="B268" t="s">
        <v>112</v>
      </c>
      <c r="C268">
        <v>66</v>
      </c>
      <c r="D268">
        <v>1</v>
      </c>
      <c r="E268" t="s">
        <v>13691</v>
      </c>
      <c r="F268">
        <v>122.35</v>
      </c>
      <c r="G268">
        <v>7</v>
      </c>
      <c r="H268" t="s">
        <v>684</v>
      </c>
      <c r="I268" t="s">
        <v>13692</v>
      </c>
      <c r="J268" t="s">
        <v>13693</v>
      </c>
      <c r="K268" t="s">
        <v>1284</v>
      </c>
      <c r="L268" t="s">
        <v>13694</v>
      </c>
      <c r="M268" t="s">
        <v>13695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13696</v>
      </c>
      <c r="T268" t="s">
        <v>13697</v>
      </c>
    </row>
    <row r="269" spans="1:20" x14ac:dyDescent="0.25">
      <c r="A269" t="s">
        <v>110</v>
      </c>
      <c r="B269" t="s">
        <v>1205</v>
      </c>
      <c r="C269">
        <v>66</v>
      </c>
      <c r="D269">
        <v>1</v>
      </c>
      <c r="E269" t="s">
        <v>13691</v>
      </c>
      <c r="F269">
        <v>122.35</v>
      </c>
      <c r="G269">
        <v>7</v>
      </c>
      <c r="H269" t="s">
        <v>684</v>
      </c>
      <c r="I269" t="s">
        <v>13692</v>
      </c>
      <c r="J269" t="s">
        <v>13693</v>
      </c>
      <c r="K269" t="s">
        <v>1284</v>
      </c>
      <c r="L269" t="s">
        <v>13694</v>
      </c>
      <c r="M269" t="s">
        <v>13695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13696</v>
      </c>
      <c r="T269" t="s">
        <v>13697</v>
      </c>
    </row>
    <row r="270" spans="1:20" x14ac:dyDescent="0.25">
      <c r="A270" t="s">
        <v>46</v>
      </c>
      <c r="B270" t="s">
        <v>56</v>
      </c>
      <c r="C270">
        <v>67</v>
      </c>
      <c r="D270">
        <v>1</v>
      </c>
      <c r="E270" t="s">
        <v>13691</v>
      </c>
      <c r="F270">
        <v>122.35</v>
      </c>
      <c r="G270">
        <v>7</v>
      </c>
      <c r="H270" t="s">
        <v>684</v>
      </c>
      <c r="I270" t="s">
        <v>13692</v>
      </c>
      <c r="J270" t="s">
        <v>13693</v>
      </c>
      <c r="K270" t="s">
        <v>1284</v>
      </c>
      <c r="L270" t="s">
        <v>13694</v>
      </c>
      <c r="M270" t="s">
        <v>13695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13696</v>
      </c>
      <c r="T270" t="s">
        <v>13697</v>
      </c>
    </row>
    <row r="271" spans="1:20" x14ac:dyDescent="0.25">
      <c r="A271" t="s">
        <v>115</v>
      </c>
      <c r="B271" t="s">
        <v>116</v>
      </c>
      <c r="C271">
        <v>45</v>
      </c>
      <c r="D271">
        <v>7</v>
      </c>
      <c r="E271" t="s">
        <v>13698</v>
      </c>
      <c r="F271">
        <v>324</v>
      </c>
      <c r="G271">
        <v>30</v>
      </c>
      <c r="H271" t="s">
        <v>1162</v>
      </c>
      <c r="I271" t="s">
        <v>13699</v>
      </c>
      <c r="J271" t="s">
        <v>336</v>
      </c>
      <c r="K271" t="s">
        <v>23</v>
      </c>
      <c r="L271" t="s">
        <v>24</v>
      </c>
      <c r="M271" t="s">
        <v>13700</v>
      </c>
      <c r="N271" t="s">
        <v>23</v>
      </c>
      <c r="O271" t="s">
        <v>307</v>
      </c>
      <c r="P271" t="s">
        <v>26</v>
      </c>
      <c r="Q271" t="s">
        <v>27</v>
      </c>
      <c r="R271" t="s">
        <v>24</v>
      </c>
      <c r="S271" t="s">
        <v>13701</v>
      </c>
      <c r="T271" t="s">
        <v>13700</v>
      </c>
    </row>
    <row r="272" spans="1:20" x14ac:dyDescent="0.25">
      <c r="A272" t="s">
        <v>139</v>
      </c>
      <c r="B272" t="s">
        <v>112</v>
      </c>
      <c r="C272">
        <v>66</v>
      </c>
      <c r="D272">
        <v>1</v>
      </c>
      <c r="E272" t="s">
        <v>13702</v>
      </c>
      <c r="F272">
        <v>115.35</v>
      </c>
      <c r="G272">
        <v>0</v>
      </c>
      <c r="H272" t="s">
        <v>684</v>
      </c>
      <c r="I272" t="s">
        <v>13703</v>
      </c>
      <c r="J272" t="s">
        <v>13704</v>
      </c>
      <c r="K272" t="s">
        <v>1178</v>
      </c>
      <c r="L272" t="s">
        <v>13705</v>
      </c>
      <c r="M272" t="s">
        <v>13706</v>
      </c>
      <c r="N272" t="s">
        <v>23</v>
      </c>
      <c r="O272" t="s">
        <v>48</v>
      </c>
      <c r="P272" t="s">
        <v>49</v>
      </c>
      <c r="Q272" t="s">
        <v>50</v>
      </c>
      <c r="R272" t="s">
        <v>24</v>
      </c>
      <c r="S272" t="s">
        <v>13707</v>
      </c>
      <c r="T272" t="s">
        <v>13706</v>
      </c>
    </row>
    <row r="273" spans="1:20" x14ac:dyDescent="0.25">
      <c r="A273" t="s">
        <v>110</v>
      </c>
      <c r="B273" t="s">
        <v>1205</v>
      </c>
      <c r="C273">
        <v>66</v>
      </c>
      <c r="D273">
        <v>1</v>
      </c>
      <c r="E273" t="s">
        <v>13702</v>
      </c>
      <c r="F273">
        <v>115.35</v>
      </c>
      <c r="G273">
        <v>0</v>
      </c>
      <c r="H273" t="s">
        <v>684</v>
      </c>
      <c r="I273" t="s">
        <v>13703</v>
      </c>
      <c r="J273" t="s">
        <v>13704</v>
      </c>
      <c r="K273" t="s">
        <v>1178</v>
      </c>
      <c r="L273" t="s">
        <v>13705</v>
      </c>
      <c r="M273" t="s">
        <v>13706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13707</v>
      </c>
      <c r="T273" t="s">
        <v>13706</v>
      </c>
    </row>
    <row r="274" spans="1:20" x14ac:dyDescent="0.25">
      <c r="A274" t="s">
        <v>46</v>
      </c>
      <c r="B274" t="s">
        <v>56</v>
      </c>
      <c r="C274">
        <v>67</v>
      </c>
      <c r="D274">
        <v>1</v>
      </c>
      <c r="E274" t="s">
        <v>13702</v>
      </c>
      <c r="F274">
        <v>115.35</v>
      </c>
      <c r="G274">
        <v>0</v>
      </c>
      <c r="H274" t="s">
        <v>684</v>
      </c>
      <c r="I274" t="s">
        <v>13703</v>
      </c>
      <c r="J274" t="s">
        <v>13704</v>
      </c>
      <c r="K274" t="s">
        <v>1178</v>
      </c>
      <c r="L274" t="s">
        <v>13705</v>
      </c>
      <c r="M274" t="s">
        <v>13706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13707</v>
      </c>
      <c r="T274" t="s">
        <v>13706</v>
      </c>
    </row>
    <row r="275" spans="1:20" x14ac:dyDescent="0.25">
      <c r="A275" t="s">
        <v>139</v>
      </c>
      <c r="B275" t="s">
        <v>4236</v>
      </c>
      <c r="C275">
        <v>74.87</v>
      </c>
      <c r="D275">
        <v>1</v>
      </c>
      <c r="E275" t="s">
        <v>13708</v>
      </c>
      <c r="F275">
        <v>215.06</v>
      </c>
      <c r="G275">
        <v>0</v>
      </c>
      <c r="H275" t="s">
        <v>684</v>
      </c>
      <c r="I275" t="s">
        <v>13242</v>
      </c>
      <c r="J275" t="s">
        <v>13243</v>
      </c>
      <c r="K275" t="s">
        <v>8979</v>
      </c>
      <c r="L275" t="s">
        <v>13244</v>
      </c>
      <c r="M275" t="s">
        <v>13709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13710</v>
      </c>
      <c r="T275" t="s">
        <v>13709</v>
      </c>
    </row>
    <row r="276" spans="1:20" x14ac:dyDescent="0.25">
      <c r="A276" t="s">
        <v>46</v>
      </c>
      <c r="B276" t="s">
        <v>56</v>
      </c>
      <c r="C276">
        <v>66.333333333333329</v>
      </c>
      <c r="D276">
        <v>3</v>
      </c>
      <c r="E276" t="s">
        <v>13708</v>
      </c>
      <c r="F276">
        <v>215.06</v>
      </c>
      <c r="G276">
        <v>0</v>
      </c>
      <c r="H276" t="s">
        <v>684</v>
      </c>
      <c r="I276" t="s">
        <v>13242</v>
      </c>
      <c r="J276" t="s">
        <v>13243</v>
      </c>
      <c r="K276" t="s">
        <v>8979</v>
      </c>
      <c r="L276" t="s">
        <v>13244</v>
      </c>
      <c r="M276" t="s">
        <v>13709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13710</v>
      </c>
      <c r="T276" t="s">
        <v>13709</v>
      </c>
    </row>
    <row r="277" spans="1:20" x14ac:dyDescent="0.25">
      <c r="A277" t="s">
        <v>46</v>
      </c>
      <c r="B277" t="s">
        <v>56</v>
      </c>
      <c r="C277">
        <v>66.333333333333329</v>
      </c>
      <c r="D277">
        <v>3</v>
      </c>
      <c r="E277" t="s">
        <v>13711</v>
      </c>
      <c r="F277">
        <v>876.33</v>
      </c>
      <c r="G277">
        <v>0</v>
      </c>
      <c r="H277" t="s">
        <v>684</v>
      </c>
      <c r="I277" t="s">
        <v>13712</v>
      </c>
      <c r="J277" t="s">
        <v>13713</v>
      </c>
      <c r="K277" t="s">
        <v>5669</v>
      </c>
      <c r="L277" t="s">
        <v>5670</v>
      </c>
      <c r="M277" t="s">
        <v>13714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13715</v>
      </c>
      <c r="T277" t="s">
        <v>13714</v>
      </c>
    </row>
    <row r="278" spans="1:20" x14ac:dyDescent="0.25">
      <c r="A278" t="s">
        <v>46</v>
      </c>
      <c r="B278" t="s">
        <v>56</v>
      </c>
      <c r="C278">
        <v>66.333333333333329</v>
      </c>
      <c r="D278">
        <v>3</v>
      </c>
      <c r="E278" t="s">
        <v>13711</v>
      </c>
      <c r="F278">
        <v>876.33</v>
      </c>
      <c r="G278">
        <v>0</v>
      </c>
      <c r="H278" t="s">
        <v>684</v>
      </c>
      <c r="I278" t="s">
        <v>13712</v>
      </c>
      <c r="J278" t="s">
        <v>13713</v>
      </c>
      <c r="K278" t="s">
        <v>5669</v>
      </c>
      <c r="L278" t="s">
        <v>5670</v>
      </c>
      <c r="M278" t="s">
        <v>13714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13715</v>
      </c>
      <c r="T278" t="s">
        <v>13714</v>
      </c>
    </row>
    <row r="279" spans="1:20" x14ac:dyDescent="0.25">
      <c r="A279" t="s">
        <v>46</v>
      </c>
      <c r="B279" t="s">
        <v>56</v>
      </c>
      <c r="C279">
        <v>66.333333333333329</v>
      </c>
      <c r="D279">
        <v>3</v>
      </c>
      <c r="E279" t="s">
        <v>13711</v>
      </c>
      <c r="F279">
        <v>876.33</v>
      </c>
      <c r="G279">
        <v>0</v>
      </c>
      <c r="H279" t="s">
        <v>684</v>
      </c>
      <c r="I279" t="s">
        <v>13712</v>
      </c>
      <c r="J279" t="s">
        <v>13713</v>
      </c>
      <c r="K279" t="s">
        <v>5669</v>
      </c>
      <c r="L279" t="s">
        <v>5670</v>
      </c>
      <c r="M279" t="s">
        <v>13714</v>
      </c>
      <c r="N279" t="s">
        <v>23</v>
      </c>
      <c r="O279" t="s">
        <v>48</v>
      </c>
      <c r="P279" t="s">
        <v>49</v>
      </c>
      <c r="Q279" t="s">
        <v>50</v>
      </c>
      <c r="R279" t="s">
        <v>24</v>
      </c>
      <c r="S279" t="s">
        <v>13715</v>
      </c>
      <c r="T279" t="s">
        <v>13714</v>
      </c>
    </row>
    <row r="280" spans="1:20" x14ac:dyDescent="0.25">
      <c r="A280" t="s">
        <v>46</v>
      </c>
      <c r="B280" t="s">
        <v>56</v>
      </c>
      <c r="C280">
        <v>66.333333333333329</v>
      </c>
      <c r="D280">
        <v>3</v>
      </c>
      <c r="E280" t="s">
        <v>13711</v>
      </c>
      <c r="F280">
        <v>876.33</v>
      </c>
      <c r="G280">
        <v>0</v>
      </c>
      <c r="H280" t="s">
        <v>684</v>
      </c>
      <c r="I280" t="s">
        <v>13712</v>
      </c>
      <c r="J280" t="s">
        <v>13713</v>
      </c>
      <c r="K280" t="s">
        <v>5669</v>
      </c>
      <c r="L280" t="s">
        <v>5670</v>
      </c>
      <c r="M280" t="s">
        <v>13714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13715</v>
      </c>
      <c r="T280" t="s">
        <v>13714</v>
      </c>
    </row>
    <row r="281" spans="1:20" x14ac:dyDescent="0.25">
      <c r="A281" t="s">
        <v>46</v>
      </c>
      <c r="B281" t="s">
        <v>56</v>
      </c>
      <c r="C281">
        <v>66.333333333333329</v>
      </c>
      <c r="D281">
        <v>3</v>
      </c>
      <c r="E281" t="s">
        <v>13711</v>
      </c>
      <c r="F281">
        <v>876.33</v>
      </c>
      <c r="G281">
        <v>0</v>
      </c>
      <c r="H281" t="s">
        <v>684</v>
      </c>
      <c r="I281" t="s">
        <v>13712</v>
      </c>
      <c r="J281" t="s">
        <v>13713</v>
      </c>
      <c r="K281" t="s">
        <v>5669</v>
      </c>
      <c r="L281" t="s">
        <v>5670</v>
      </c>
      <c r="M281" t="s">
        <v>13714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13715</v>
      </c>
      <c r="T281" t="s">
        <v>13714</v>
      </c>
    </row>
    <row r="282" spans="1:20" x14ac:dyDescent="0.25">
      <c r="A282" t="s">
        <v>46</v>
      </c>
      <c r="B282" t="s">
        <v>56</v>
      </c>
      <c r="C282">
        <v>66.333333333333329</v>
      </c>
      <c r="D282">
        <v>3</v>
      </c>
      <c r="E282" t="s">
        <v>13711</v>
      </c>
      <c r="F282">
        <v>876.33</v>
      </c>
      <c r="G282">
        <v>0</v>
      </c>
      <c r="H282" t="s">
        <v>684</v>
      </c>
      <c r="I282" t="s">
        <v>13712</v>
      </c>
      <c r="J282" t="s">
        <v>13713</v>
      </c>
      <c r="K282" t="s">
        <v>5669</v>
      </c>
      <c r="L282" t="s">
        <v>5670</v>
      </c>
      <c r="M282" t="s">
        <v>13714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13715</v>
      </c>
      <c r="T282" t="s">
        <v>13714</v>
      </c>
    </row>
    <row r="283" spans="1:20" x14ac:dyDescent="0.25">
      <c r="A283" t="s">
        <v>46</v>
      </c>
      <c r="B283" t="s">
        <v>56</v>
      </c>
      <c r="C283">
        <v>66.333333333333329</v>
      </c>
      <c r="D283">
        <v>3</v>
      </c>
      <c r="E283" t="s">
        <v>13711</v>
      </c>
      <c r="F283">
        <v>876.33</v>
      </c>
      <c r="G283">
        <v>0</v>
      </c>
      <c r="H283" t="s">
        <v>684</v>
      </c>
      <c r="I283" t="s">
        <v>13712</v>
      </c>
      <c r="J283" t="s">
        <v>13713</v>
      </c>
      <c r="K283" t="s">
        <v>5669</v>
      </c>
      <c r="L283" t="s">
        <v>5670</v>
      </c>
      <c r="M283" t="s">
        <v>13714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13715</v>
      </c>
      <c r="T283" t="s">
        <v>13714</v>
      </c>
    </row>
    <row r="284" spans="1:20" x14ac:dyDescent="0.25">
      <c r="A284" t="s">
        <v>46</v>
      </c>
      <c r="B284" t="s">
        <v>56</v>
      </c>
      <c r="C284">
        <v>66.333333333333329</v>
      </c>
      <c r="D284">
        <v>3</v>
      </c>
      <c r="E284" t="s">
        <v>13711</v>
      </c>
      <c r="F284">
        <v>876.33</v>
      </c>
      <c r="G284">
        <v>0</v>
      </c>
      <c r="H284" t="s">
        <v>684</v>
      </c>
      <c r="I284" t="s">
        <v>13712</v>
      </c>
      <c r="J284" t="s">
        <v>13713</v>
      </c>
      <c r="K284" t="s">
        <v>5669</v>
      </c>
      <c r="L284" t="s">
        <v>5670</v>
      </c>
      <c r="M284" t="s">
        <v>13714</v>
      </c>
      <c r="N284" t="s">
        <v>23</v>
      </c>
      <c r="O284" t="s">
        <v>48</v>
      </c>
      <c r="P284" t="s">
        <v>49</v>
      </c>
      <c r="Q284" t="s">
        <v>50</v>
      </c>
      <c r="R284" t="s">
        <v>24</v>
      </c>
      <c r="S284" t="s">
        <v>13715</v>
      </c>
      <c r="T284" t="s">
        <v>13714</v>
      </c>
    </row>
    <row r="285" spans="1:20" x14ac:dyDescent="0.25">
      <c r="A285" t="s">
        <v>46</v>
      </c>
      <c r="B285" t="s">
        <v>56</v>
      </c>
      <c r="C285">
        <v>66.333333333333329</v>
      </c>
      <c r="D285">
        <v>3</v>
      </c>
      <c r="E285" t="s">
        <v>13711</v>
      </c>
      <c r="F285">
        <v>876.33</v>
      </c>
      <c r="G285">
        <v>0</v>
      </c>
      <c r="H285" t="s">
        <v>684</v>
      </c>
      <c r="I285" t="s">
        <v>13712</v>
      </c>
      <c r="J285" t="s">
        <v>13713</v>
      </c>
      <c r="K285" t="s">
        <v>5669</v>
      </c>
      <c r="L285" t="s">
        <v>5670</v>
      </c>
      <c r="M285" t="s">
        <v>13714</v>
      </c>
      <c r="N285" t="s">
        <v>23</v>
      </c>
      <c r="O285" t="s">
        <v>48</v>
      </c>
      <c r="P285" t="s">
        <v>49</v>
      </c>
      <c r="Q285" t="s">
        <v>50</v>
      </c>
      <c r="R285" t="s">
        <v>24</v>
      </c>
      <c r="S285" t="s">
        <v>13715</v>
      </c>
      <c r="T285" t="s">
        <v>13714</v>
      </c>
    </row>
    <row r="286" spans="1:20" x14ac:dyDescent="0.25">
      <c r="A286" t="s">
        <v>186</v>
      </c>
      <c r="B286" t="s">
        <v>187</v>
      </c>
      <c r="C286">
        <v>49</v>
      </c>
      <c r="D286">
        <v>1</v>
      </c>
      <c r="E286" t="s">
        <v>13716</v>
      </c>
      <c r="F286">
        <v>299</v>
      </c>
      <c r="G286">
        <v>45</v>
      </c>
      <c r="H286" t="s">
        <v>47</v>
      </c>
      <c r="I286" t="s">
        <v>13717</v>
      </c>
      <c r="J286" t="s">
        <v>13718</v>
      </c>
      <c r="K286" t="s">
        <v>1441</v>
      </c>
      <c r="L286" t="s">
        <v>1322</v>
      </c>
      <c r="M286" t="s">
        <v>13719</v>
      </c>
      <c r="N286" t="s">
        <v>23</v>
      </c>
      <c r="O286" t="s">
        <v>63</v>
      </c>
      <c r="P286" t="s">
        <v>54</v>
      </c>
      <c r="Q286" t="s">
        <v>55</v>
      </c>
      <c r="R286" t="s">
        <v>24</v>
      </c>
      <c r="S286" t="s">
        <v>13720</v>
      </c>
      <c r="T286" t="s">
        <v>13721</v>
      </c>
    </row>
    <row r="287" spans="1:20" x14ac:dyDescent="0.25">
      <c r="A287" t="s">
        <v>139</v>
      </c>
      <c r="B287" t="s">
        <v>112</v>
      </c>
      <c r="C287">
        <v>75</v>
      </c>
      <c r="D287">
        <v>1</v>
      </c>
      <c r="E287" t="s">
        <v>13716</v>
      </c>
      <c r="F287">
        <v>299</v>
      </c>
      <c r="G287">
        <v>45</v>
      </c>
      <c r="H287" t="s">
        <v>47</v>
      </c>
      <c r="I287" t="s">
        <v>13717</v>
      </c>
      <c r="J287" t="s">
        <v>13718</v>
      </c>
      <c r="K287" t="s">
        <v>1441</v>
      </c>
      <c r="L287" t="s">
        <v>1322</v>
      </c>
      <c r="M287" t="s">
        <v>13719</v>
      </c>
      <c r="N287" t="s">
        <v>23</v>
      </c>
      <c r="O287" t="s">
        <v>63</v>
      </c>
      <c r="P287" t="s">
        <v>54</v>
      </c>
      <c r="Q287" t="s">
        <v>55</v>
      </c>
      <c r="R287" t="s">
        <v>24</v>
      </c>
      <c r="S287" t="s">
        <v>13720</v>
      </c>
      <c r="T287" t="s">
        <v>13721</v>
      </c>
    </row>
    <row r="288" spans="1:20" x14ac:dyDescent="0.25">
      <c r="A288" t="s">
        <v>46</v>
      </c>
      <c r="B288" t="s">
        <v>56</v>
      </c>
      <c r="C288">
        <v>76</v>
      </c>
      <c r="D288">
        <v>1</v>
      </c>
      <c r="E288" t="s">
        <v>13716</v>
      </c>
      <c r="F288">
        <v>299</v>
      </c>
      <c r="G288">
        <v>45</v>
      </c>
      <c r="H288" t="s">
        <v>47</v>
      </c>
      <c r="I288" t="s">
        <v>13717</v>
      </c>
      <c r="J288" t="s">
        <v>13718</v>
      </c>
      <c r="K288" t="s">
        <v>1441</v>
      </c>
      <c r="L288" t="s">
        <v>1322</v>
      </c>
      <c r="M288" t="s">
        <v>13719</v>
      </c>
      <c r="N288" t="s">
        <v>23</v>
      </c>
      <c r="O288" t="s">
        <v>63</v>
      </c>
      <c r="P288" t="s">
        <v>54</v>
      </c>
      <c r="Q288" t="s">
        <v>55</v>
      </c>
      <c r="R288" t="s">
        <v>24</v>
      </c>
      <c r="S288" t="s">
        <v>13720</v>
      </c>
      <c r="T288" t="s">
        <v>13721</v>
      </c>
    </row>
    <row r="289" spans="1:20" x14ac:dyDescent="0.25">
      <c r="A289" t="s">
        <v>30</v>
      </c>
      <c r="B289" t="s">
        <v>31</v>
      </c>
      <c r="C289">
        <v>43</v>
      </c>
      <c r="D289">
        <v>1</v>
      </c>
      <c r="E289" t="s">
        <v>13716</v>
      </c>
      <c r="F289">
        <v>299</v>
      </c>
      <c r="G289">
        <v>45</v>
      </c>
      <c r="H289" t="s">
        <v>47</v>
      </c>
      <c r="I289" t="s">
        <v>13717</v>
      </c>
      <c r="J289" t="s">
        <v>13718</v>
      </c>
      <c r="K289" t="s">
        <v>1441</v>
      </c>
      <c r="L289" t="s">
        <v>1322</v>
      </c>
      <c r="M289" t="s">
        <v>13719</v>
      </c>
      <c r="N289" t="s">
        <v>23</v>
      </c>
      <c r="O289" t="s">
        <v>63</v>
      </c>
      <c r="P289" t="s">
        <v>54</v>
      </c>
      <c r="Q289" t="s">
        <v>55</v>
      </c>
      <c r="R289" t="s">
        <v>24</v>
      </c>
      <c r="S289" t="s">
        <v>13720</v>
      </c>
      <c r="T289" t="s">
        <v>13721</v>
      </c>
    </row>
    <row r="290" spans="1:20" x14ac:dyDescent="0.25">
      <c r="A290" t="s">
        <v>139</v>
      </c>
      <c r="B290" t="s">
        <v>112</v>
      </c>
      <c r="C290">
        <v>66</v>
      </c>
      <c r="D290">
        <v>1</v>
      </c>
      <c r="E290" t="s">
        <v>13722</v>
      </c>
      <c r="F290">
        <v>121.8</v>
      </c>
      <c r="G290">
        <v>7</v>
      </c>
      <c r="H290" t="s">
        <v>684</v>
      </c>
      <c r="I290" t="s">
        <v>13723</v>
      </c>
      <c r="J290" t="s">
        <v>13724</v>
      </c>
      <c r="K290" t="s">
        <v>10191</v>
      </c>
      <c r="L290" t="s">
        <v>13725</v>
      </c>
      <c r="M290" t="s">
        <v>13726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13727</v>
      </c>
      <c r="T290" t="s">
        <v>13726</v>
      </c>
    </row>
    <row r="291" spans="1:20" x14ac:dyDescent="0.25">
      <c r="A291" t="s">
        <v>110</v>
      </c>
      <c r="B291" t="s">
        <v>1205</v>
      </c>
      <c r="C291">
        <v>66</v>
      </c>
      <c r="D291">
        <v>1</v>
      </c>
      <c r="E291" t="s">
        <v>13722</v>
      </c>
      <c r="F291">
        <v>121.8</v>
      </c>
      <c r="G291">
        <v>7</v>
      </c>
      <c r="H291" t="s">
        <v>684</v>
      </c>
      <c r="I291" t="s">
        <v>13723</v>
      </c>
      <c r="J291" t="s">
        <v>13724</v>
      </c>
      <c r="K291" t="s">
        <v>10191</v>
      </c>
      <c r="L291" t="s">
        <v>13725</v>
      </c>
      <c r="M291" t="s">
        <v>13726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13727</v>
      </c>
      <c r="T291" t="s">
        <v>13726</v>
      </c>
    </row>
    <row r="292" spans="1:20" x14ac:dyDescent="0.25">
      <c r="A292" t="s">
        <v>46</v>
      </c>
      <c r="B292" t="s">
        <v>56</v>
      </c>
      <c r="C292">
        <v>67</v>
      </c>
      <c r="D292">
        <v>1</v>
      </c>
      <c r="E292" t="s">
        <v>13722</v>
      </c>
      <c r="F292">
        <v>121.8</v>
      </c>
      <c r="G292">
        <v>7</v>
      </c>
      <c r="H292" t="s">
        <v>684</v>
      </c>
      <c r="I292" t="s">
        <v>13723</v>
      </c>
      <c r="J292" t="s">
        <v>13724</v>
      </c>
      <c r="K292" t="s">
        <v>10191</v>
      </c>
      <c r="L292" t="s">
        <v>13725</v>
      </c>
      <c r="M292" t="s">
        <v>13726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13727</v>
      </c>
      <c r="T292" t="s">
        <v>13726</v>
      </c>
    </row>
    <row r="293" spans="1:20" x14ac:dyDescent="0.25">
      <c r="A293" t="s">
        <v>46</v>
      </c>
      <c r="B293" t="s">
        <v>56</v>
      </c>
      <c r="C293">
        <v>66.333333333333329</v>
      </c>
      <c r="D293">
        <v>3</v>
      </c>
      <c r="E293" t="s">
        <v>13728</v>
      </c>
      <c r="F293">
        <v>274.62</v>
      </c>
      <c r="G293">
        <v>0</v>
      </c>
      <c r="H293" t="s">
        <v>684</v>
      </c>
      <c r="I293" t="s">
        <v>8579</v>
      </c>
      <c r="J293" t="s">
        <v>8580</v>
      </c>
      <c r="K293" t="s">
        <v>3021</v>
      </c>
      <c r="L293" t="s">
        <v>8581</v>
      </c>
      <c r="M293" t="s">
        <v>13729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13730</v>
      </c>
      <c r="T293" t="s">
        <v>13729</v>
      </c>
    </row>
    <row r="294" spans="1:20" x14ac:dyDescent="0.25">
      <c r="A294" t="s">
        <v>139</v>
      </c>
      <c r="B294" t="s">
        <v>112</v>
      </c>
      <c r="C294">
        <v>66</v>
      </c>
      <c r="D294">
        <v>1</v>
      </c>
      <c r="E294" t="s">
        <v>13728</v>
      </c>
      <c r="F294">
        <v>274.62</v>
      </c>
      <c r="G294">
        <v>0</v>
      </c>
      <c r="H294" t="s">
        <v>684</v>
      </c>
      <c r="I294" t="s">
        <v>8579</v>
      </c>
      <c r="J294" t="s">
        <v>8580</v>
      </c>
      <c r="K294" t="s">
        <v>3021</v>
      </c>
      <c r="L294" t="s">
        <v>8581</v>
      </c>
      <c r="M294" t="s">
        <v>13729</v>
      </c>
      <c r="N294" t="s">
        <v>23</v>
      </c>
      <c r="O294" t="s">
        <v>48</v>
      </c>
      <c r="P294" t="s">
        <v>49</v>
      </c>
      <c r="Q294" t="s">
        <v>50</v>
      </c>
      <c r="R294" t="s">
        <v>24</v>
      </c>
      <c r="S294" t="s">
        <v>13730</v>
      </c>
      <c r="T294" t="s">
        <v>13729</v>
      </c>
    </row>
    <row r="295" spans="1:20" x14ac:dyDescent="0.25">
      <c r="A295" t="s">
        <v>110</v>
      </c>
      <c r="B295" t="s">
        <v>1205</v>
      </c>
      <c r="C295">
        <v>66</v>
      </c>
      <c r="D295">
        <v>1</v>
      </c>
      <c r="E295" t="s">
        <v>13728</v>
      </c>
      <c r="F295">
        <v>274.62</v>
      </c>
      <c r="G295">
        <v>0</v>
      </c>
      <c r="H295" t="s">
        <v>684</v>
      </c>
      <c r="I295" t="s">
        <v>8579</v>
      </c>
      <c r="J295" t="s">
        <v>8580</v>
      </c>
      <c r="K295" t="s">
        <v>3021</v>
      </c>
      <c r="L295" t="s">
        <v>8581</v>
      </c>
      <c r="M295" t="s">
        <v>13729</v>
      </c>
      <c r="N295" t="s">
        <v>23</v>
      </c>
      <c r="O295" t="s">
        <v>48</v>
      </c>
      <c r="P295" t="s">
        <v>49</v>
      </c>
      <c r="Q295" t="s">
        <v>50</v>
      </c>
      <c r="R295" t="s">
        <v>24</v>
      </c>
      <c r="S295" t="s">
        <v>13730</v>
      </c>
      <c r="T295" t="s">
        <v>13729</v>
      </c>
    </row>
    <row r="296" spans="1:20" x14ac:dyDescent="0.25">
      <c r="A296" t="s">
        <v>46</v>
      </c>
      <c r="B296" t="s">
        <v>56</v>
      </c>
      <c r="C296">
        <v>67</v>
      </c>
      <c r="D296">
        <v>1</v>
      </c>
      <c r="E296" t="s">
        <v>13728</v>
      </c>
      <c r="F296">
        <v>274.62</v>
      </c>
      <c r="G296">
        <v>0</v>
      </c>
      <c r="H296" t="s">
        <v>684</v>
      </c>
      <c r="I296" t="s">
        <v>8579</v>
      </c>
      <c r="J296" t="s">
        <v>8580</v>
      </c>
      <c r="K296" t="s">
        <v>3021</v>
      </c>
      <c r="L296" t="s">
        <v>8581</v>
      </c>
      <c r="M296" t="s">
        <v>13729</v>
      </c>
      <c r="N296" t="s">
        <v>23</v>
      </c>
      <c r="O296" t="s">
        <v>48</v>
      </c>
      <c r="P296" t="s">
        <v>49</v>
      </c>
      <c r="Q296" t="s">
        <v>50</v>
      </c>
      <c r="R296" t="s">
        <v>24</v>
      </c>
      <c r="S296" t="s">
        <v>13730</v>
      </c>
      <c r="T296" t="s">
        <v>13729</v>
      </c>
    </row>
    <row r="297" spans="1:20" x14ac:dyDescent="0.25">
      <c r="A297" t="s">
        <v>110</v>
      </c>
      <c r="B297" t="s">
        <v>3831</v>
      </c>
      <c r="C297">
        <v>76</v>
      </c>
      <c r="D297">
        <v>3</v>
      </c>
      <c r="E297" t="s">
        <v>13731</v>
      </c>
      <c r="F297">
        <v>283</v>
      </c>
      <c r="G297">
        <v>64</v>
      </c>
      <c r="H297" t="s">
        <v>47</v>
      </c>
      <c r="I297" t="s">
        <v>439</v>
      </c>
      <c r="J297" t="s">
        <v>13732</v>
      </c>
      <c r="K297" t="s">
        <v>4702</v>
      </c>
      <c r="L297" t="s">
        <v>1251</v>
      </c>
      <c r="M297" t="s">
        <v>13733</v>
      </c>
      <c r="N297" t="s">
        <v>23</v>
      </c>
      <c r="O297" t="s">
        <v>63</v>
      </c>
      <c r="P297" t="s">
        <v>54</v>
      </c>
      <c r="Q297" t="s">
        <v>55</v>
      </c>
      <c r="R297" t="s">
        <v>24</v>
      </c>
      <c r="S297" t="s">
        <v>13734</v>
      </c>
      <c r="T297" t="s">
        <v>13733</v>
      </c>
    </row>
    <row r="298" spans="1:20" x14ac:dyDescent="0.25">
      <c r="A298" t="s">
        <v>46</v>
      </c>
      <c r="B298" t="s">
        <v>56</v>
      </c>
      <c r="C298">
        <v>66.333333333333329</v>
      </c>
      <c r="D298">
        <v>3</v>
      </c>
      <c r="E298" t="s">
        <v>13735</v>
      </c>
      <c r="F298">
        <v>519.32000000000005</v>
      </c>
      <c r="G298">
        <v>7</v>
      </c>
      <c r="H298" t="s">
        <v>684</v>
      </c>
      <c r="I298" t="s">
        <v>13736</v>
      </c>
      <c r="J298" t="s">
        <v>13737</v>
      </c>
      <c r="K298" t="s">
        <v>1835</v>
      </c>
      <c r="L298" t="s">
        <v>13738</v>
      </c>
      <c r="M298" t="s">
        <v>13739</v>
      </c>
      <c r="N298" t="s">
        <v>23</v>
      </c>
      <c r="O298" t="s">
        <v>48</v>
      </c>
      <c r="P298" t="s">
        <v>49</v>
      </c>
      <c r="Q298" t="s">
        <v>50</v>
      </c>
      <c r="R298" t="s">
        <v>24</v>
      </c>
      <c r="S298" t="s">
        <v>13740</v>
      </c>
      <c r="T298" t="s">
        <v>13739</v>
      </c>
    </row>
    <row r="299" spans="1:20" x14ac:dyDescent="0.25">
      <c r="A299" t="s">
        <v>46</v>
      </c>
      <c r="B299" t="s">
        <v>56</v>
      </c>
      <c r="C299">
        <v>66.333333333333329</v>
      </c>
      <c r="D299">
        <v>3</v>
      </c>
      <c r="E299" t="s">
        <v>13735</v>
      </c>
      <c r="F299">
        <v>519.32000000000005</v>
      </c>
      <c r="G299">
        <v>7</v>
      </c>
      <c r="H299" t="s">
        <v>684</v>
      </c>
      <c r="I299" t="s">
        <v>13736</v>
      </c>
      <c r="J299" t="s">
        <v>13737</v>
      </c>
      <c r="K299" t="s">
        <v>1835</v>
      </c>
      <c r="L299" t="s">
        <v>13738</v>
      </c>
      <c r="M299" t="s">
        <v>13739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13740</v>
      </c>
      <c r="T299" t="s">
        <v>13739</v>
      </c>
    </row>
    <row r="300" spans="1:20" x14ac:dyDescent="0.25">
      <c r="A300" t="s">
        <v>46</v>
      </c>
      <c r="B300" t="s">
        <v>56</v>
      </c>
      <c r="C300">
        <v>66.333333333333329</v>
      </c>
      <c r="D300">
        <v>3</v>
      </c>
      <c r="E300" t="s">
        <v>13735</v>
      </c>
      <c r="F300">
        <v>519.32000000000005</v>
      </c>
      <c r="G300">
        <v>7</v>
      </c>
      <c r="H300" t="s">
        <v>684</v>
      </c>
      <c r="I300" t="s">
        <v>13736</v>
      </c>
      <c r="J300" t="s">
        <v>13737</v>
      </c>
      <c r="K300" t="s">
        <v>1835</v>
      </c>
      <c r="L300" t="s">
        <v>13738</v>
      </c>
      <c r="M300" t="s">
        <v>13739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13740</v>
      </c>
      <c r="T300" t="s">
        <v>13739</v>
      </c>
    </row>
    <row r="301" spans="1:20" x14ac:dyDescent="0.25">
      <c r="A301" t="s">
        <v>46</v>
      </c>
      <c r="B301" t="s">
        <v>56</v>
      </c>
      <c r="C301">
        <v>66.333333333333329</v>
      </c>
      <c r="D301">
        <v>3</v>
      </c>
      <c r="E301" t="s">
        <v>13735</v>
      </c>
      <c r="F301">
        <v>519.32000000000005</v>
      </c>
      <c r="G301">
        <v>7</v>
      </c>
      <c r="H301" t="s">
        <v>684</v>
      </c>
      <c r="I301" t="s">
        <v>13736</v>
      </c>
      <c r="J301" t="s">
        <v>13737</v>
      </c>
      <c r="K301" t="s">
        <v>1835</v>
      </c>
      <c r="L301" t="s">
        <v>13738</v>
      </c>
      <c r="M301" t="s">
        <v>13739</v>
      </c>
      <c r="N301" t="s">
        <v>23</v>
      </c>
      <c r="O301" t="s">
        <v>48</v>
      </c>
      <c r="P301" t="s">
        <v>49</v>
      </c>
      <c r="Q301" t="s">
        <v>50</v>
      </c>
      <c r="R301" t="s">
        <v>24</v>
      </c>
      <c r="S301" t="s">
        <v>13740</v>
      </c>
      <c r="T301" t="s">
        <v>13739</v>
      </c>
    </row>
    <row r="302" spans="1:20" x14ac:dyDescent="0.25">
      <c r="A302" t="s">
        <v>46</v>
      </c>
      <c r="B302" t="s">
        <v>56</v>
      </c>
      <c r="C302">
        <v>66.333333333333329</v>
      </c>
      <c r="D302">
        <v>3</v>
      </c>
      <c r="E302" t="s">
        <v>13735</v>
      </c>
      <c r="F302">
        <v>519.32000000000005</v>
      </c>
      <c r="G302">
        <v>7</v>
      </c>
      <c r="H302" t="s">
        <v>684</v>
      </c>
      <c r="I302" t="s">
        <v>13736</v>
      </c>
      <c r="J302" t="s">
        <v>13737</v>
      </c>
      <c r="K302" t="s">
        <v>1835</v>
      </c>
      <c r="L302" t="s">
        <v>13738</v>
      </c>
      <c r="M302" t="s">
        <v>13739</v>
      </c>
      <c r="N302" t="s">
        <v>23</v>
      </c>
      <c r="O302" t="s">
        <v>48</v>
      </c>
      <c r="P302" t="s">
        <v>49</v>
      </c>
      <c r="Q302" t="s">
        <v>50</v>
      </c>
      <c r="R302" t="s">
        <v>24</v>
      </c>
      <c r="S302" t="s">
        <v>13740</v>
      </c>
      <c r="T302" t="s">
        <v>13739</v>
      </c>
    </row>
    <row r="303" spans="1:20" x14ac:dyDescent="0.25">
      <c r="A303" t="s">
        <v>46</v>
      </c>
      <c r="B303" t="s">
        <v>56</v>
      </c>
      <c r="C303">
        <v>66.333333333333329</v>
      </c>
      <c r="D303">
        <v>3</v>
      </c>
      <c r="E303" t="s">
        <v>13735</v>
      </c>
      <c r="F303">
        <v>519.32000000000005</v>
      </c>
      <c r="G303">
        <v>7</v>
      </c>
      <c r="H303" t="s">
        <v>684</v>
      </c>
      <c r="I303" t="s">
        <v>13736</v>
      </c>
      <c r="J303" t="s">
        <v>13737</v>
      </c>
      <c r="K303" t="s">
        <v>1835</v>
      </c>
      <c r="L303" t="s">
        <v>13738</v>
      </c>
      <c r="M303" t="s">
        <v>13739</v>
      </c>
      <c r="N303" t="s">
        <v>23</v>
      </c>
      <c r="O303" t="s">
        <v>48</v>
      </c>
      <c r="P303" t="s">
        <v>49</v>
      </c>
      <c r="Q303" t="s">
        <v>50</v>
      </c>
      <c r="R303" t="s">
        <v>24</v>
      </c>
      <c r="S303" t="s">
        <v>13740</v>
      </c>
      <c r="T303" t="s">
        <v>13739</v>
      </c>
    </row>
    <row r="304" spans="1:20" x14ac:dyDescent="0.25">
      <c r="A304" t="s">
        <v>42</v>
      </c>
      <c r="B304" t="s">
        <v>43</v>
      </c>
      <c r="C304">
        <v>66.666666666666671</v>
      </c>
      <c r="D304">
        <v>3</v>
      </c>
      <c r="E304" t="s">
        <v>13741</v>
      </c>
      <c r="F304">
        <v>175</v>
      </c>
      <c r="G304">
        <v>45</v>
      </c>
      <c r="H304" t="s">
        <v>47</v>
      </c>
      <c r="I304" t="s">
        <v>13742</v>
      </c>
      <c r="J304" t="s">
        <v>13743</v>
      </c>
      <c r="K304" t="s">
        <v>1345</v>
      </c>
      <c r="L304" t="s">
        <v>2675</v>
      </c>
      <c r="M304" t="s">
        <v>13600</v>
      </c>
      <c r="N304" t="s">
        <v>23</v>
      </c>
      <c r="O304" t="s">
        <v>63</v>
      </c>
      <c r="P304" t="s">
        <v>54</v>
      </c>
      <c r="Q304" t="s">
        <v>55</v>
      </c>
      <c r="R304" t="s">
        <v>24</v>
      </c>
      <c r="S304" t="s">
        <v>13744</v>
      </c>
      <c r="T304" t="s">
        <v>13745</v>
      </c>
    </row>
    <row r="305" spans="1:20" x14ac:dyDescent="0.25">
      <c r="A305" t="s">
        <v>30</v>
      </c>
      <c r="B305" t="s">
        <v>1164</v>
      </c>
      <c r="C305">
        <v>32.799999999999997</v>
      </c>
      <c r="D305">
        <v>1</v>
      </c>
      <c r="E305" t="s">
        <v>13746</v>
      </c>
      <c r="F305">
        <v>101.3</v>
      </c>
      <c r="G305">
        <v>7</v>
      </c>
      <c r="H305" t="s">
        <v>47</v>
      </c>
      <c r="I305" t="s">
        <v>13747</v>
      </c>
      <c r="J305" t="s">
        <v>13748</v>
      </c>
      <c r="K305" t="s">
        <v>2020</v>
      </c>
      <c r="L305" t="s">
        <v>13749</v>
      </c>
      <c r="M305" t="s">
        <v>13750</v>
      </c>
      <c r="N305" t="s">
        <v>23</v>
      </c>
      <c r="O305" t="s">
        <v>48</v>
      </c>
      <c r="P305" t="s">
        <v>49</v>
      </c>
      <c r="Q305" t="s">
        <v>50</v>
      </c>
      <c r="R305" t="s">
        <v>24</v>
      </c>
      <c r="S305" t="s">
        <v>13751</v>
      </c>
      <c r="T305" t="s">
        <v>13750</v>
      </c>
    </row>
    <row r="306" spans="1:20" x14ac:dyDescent="0.25">
      <c r="A306" t="s">
        <v>46</v>
      </c>
      <c r="B306" t="s">
        <v>8145</v>
      </c>
      <c r="C306">
        <v>61.5</v>
      </c>
      <c r="D306">
        <v>1</v>
      </c>
      <c r="E306" t="s">
        <v>13746</v>
      </c>
      <c r="F306">
        <v>101.3</v>
      </c>
      <c r="G306">
        <v>7</v>
      </c>
      <c r="H306" t="s">
        <v>47</v>
      </c>
      <c r="I306" t="s">
        <v>13747</v>
      </c>
      <c r="J306" t="s">
        <v>13748</v>
      </c>
      <c r="K306" t="s">
        <v>2020</v>
      </c>
      <c r="L306" t="s">
        <v>13749</v>
      </c>
      <c r="M306" t="s">
        <v>13750</v>
      </c>
      <c r="N306" t="s">
        <v>23</v>
      </c>
      <c r="O306" t="s">
        <v>48</v>
      </c>
      <c r="P306" t="s">
        <v>49</v>
      </c>
      <c r="Q306" t="s">
        <v>50</v>
      </c>
      <c r="R306" t="s">
        <v>24</v>
      </c>
      <c r="S306" t="s">
        <v>13751</v>
      </c>
      <c r="T306" t="s">
        <v>13750</v>
      </c>
    </row>
    <row r="307" spans="1:20" x14ac:dyDescent="0.25">
      <c r="A307" t="s">
        <v>139</v>
      </c>
      <c r="B307" t="s">
        <v>112</v>
      </c>
      <c r="C307">
        <v>66</v>
      </c>
      <c r="D307">
        <v>1</v>
      </c>
      <c r="E307" t="s">
        <v>13752</v>
      </c>
      <c r="F307">
        <v>673.07</v>
      </c>
      <c r="G307">
        <v>66</v>
      </c>
      <c r="H307" t="s">
        <v>684</v>
      </c>
      <c r="I307" t="s">
        <v>9859</v>
      </c>
      <c r="J307" t="s">
        <v>13753</v>
      </c>
      <c r="K307" t="s">
        <v>562</v>
      </c>
      <c r="L307" t="s">
        <v>9861</v>
      </c>
      <c r="M307" t="s">
        <v>13754</v>
      </c>
      <c r="N307" t="s">
        <v>23</v>
      </c>
      <c r="O307" t="s">
        <v>48</v>
      </c>
      <c r="P307" t="s">
        <v>49</v>
      </c>
      <c r="Q307" t="s">
        <v>50</v>
      </c>
      <c r="R307" t="s">
        <v>24</v>
      </c>
      <c r="S307" t="s">
        <v>13755</v>
      </c>
      <c r="T307" t="s">
        <v>13754</v>
      </c>
    </row>
    <row r="308" spans="1:20" x14ac:dyDescent="0.25">
      <c r="A308" t="s">
        <v>110</v>
      </c>
      <c r="B308" t="s">
        <v>1205</v>
      </c>
      <c r="C308">
        <v>66</v>
      </c>
      <c r="D308">
        <v>1</v>
      </c>
      <c r="E308" t="s">
        <v>13752</v>
      </c>
      <c r="F308">
        <v>673.07</v>
      </c>
      <c r="G308">
        <v>66</v>
      </c>
      <c r="H308" t="s">
        <v>684</v>
      </c>
      <c r="I308" t="s">
        <v>9859</v>
      </c>
      <c r="J308" t="s">
        <v>13753</v>
      </c>
      <c r="K308" t="s">
        <v>562</v>
      </c>
      <c r="L308" t="s">
        <v>9861</v>
      </c>
      <c r="M308" t="s">
        <v>13754</v>
      </c>
      <c r="N308" t="s">
        <v>23</v>
      </c>
      <c r="O308" t="s">
        <v>48</v>
      </c>
      <c r="P308" t="s">
        <v>49</v>
      </c>
      <c r="Q308" t="s">
        <v>50</v>
      </c>
      <c r="R308" t="s">
        <v>24</v>
      </c>
      <c r="S308" t="s">
        <v>13755</v>
      </c>
      <c r="T308" t="s">
        <v>13754</v>
      </c>
    </row>
    <row r="309" spans="1:20" x14ac:dyDescent="0.25">
      <c r="A309" t="s">
        <v>46</v>
      </c>
      <c r="B309" t="s">
        <v>56</v>
      </c>
      <c r="C309">
        <v>67</v>
      </c>
      <c r="D309">
        <v>1</v>
      </c>
      <c r="E309" t="s">
        <v>13752</v>
      </c>
      <c r="F309">
        <v>673.07</v>
      </c>
      <c r="G309">
        <v>66</v>
      </c>
      <c r="H309" t="s">
        <v>684</v>
      </c>
      <c r="I309" t="s">
        <v>9859</v>
      </c>
      <c r="J309" t="s">
        <v>13753</v>
      </c>
      <c r="K309" t="s">
        <v>562</v>
      </c>
      <c r="L309" t="s">
        <v>9861</v>
      </c>
      <c r="M309" t="s">
        <v>13754</v>
      </c>
      <c r="N309" t="s">
        <v>23</v>
      </c>
      <c r="O309" t="s">
        <v>48</v>
      </c>
      <c r="P309" t="s">
        <v>49</v>
      </c>
      <c r="Q309" t="s">
        <v>50</v>
      </c>
      <c r="R309" t="s">
        <v>24</v>
      </c>
      <c r="S309" t="s">
        <v>13755</v>
      </c>
      <c r="T309" t="s">
        <v>13754</v>
      </c>
    </row>
    <row r="310" spans="1:20" x14ac:dyDescent="0.25">
      <c r="A310" t="s">
        <v>139</v>
      </c>
      <c r="B310" t="s">
        <v>112</v>
      </c>
      <c r="C310">
        <v>66</v>
      </c>
      <c r="D310">
        <v>1</v>
      </c>
      <c r="E310" t="s">
        <v>13752</v>
      </c>
      <c r="F310">
        <v>673.07</v>
      </c>
      <c r="G310">
        <v>66</v>
      </c>
      <c r="H310" t="s">
        <v>684</v>
      </c>
      <c r="I310" t="s">
        <v>9859</v>
      </c>
      <c r="J310" t="s">
        <v>13753</v>
      </c>
      <c r="K310" t="s">
        <v>562</v>
      </c>
      <c r="L310" t="s">
        <v>9861</v>
      </c>
      <c r="M310" t="s">
        <v>13754</v>
      </c>
      <c r="N310" t="s">
        <v>23</v>
      </c>
      <c r="O310" t="s">
        <v>48</v>
      </c>
      <c r="P310" t="s">
        <v>49</v>
      </c>
      <c r="Q310" t="s">
        <v>50</v>
      </c>
      <c r="R310" t="s">
        <v>24</v>
      </c>
      <c r="S310" t="s">
        <v>13755</v>
      </c>
      <c r="T310" t="s">
        <v>13754</v>
      </c>
    </row>
    <row r="311" spans="1:20" x14ac:dyDescent="0.25">
      <c r="A311" t="s">
        <v>110</v>
      </c>
      <c r="B311" t="s">
        <v>1205</v>
      </c>
      <c r="C311">
        <v>66</v>
      </c>
      <c r="D311">
        <v>1</v>
      </c>
      <c r="E311" t="s">
        <v>13752</v>
      </c>
      <c r="F311">
        <v>673.07</v>
      </c>
      <c r="G311">
        <v>66</v>
      </c>
      <c r="H311" t="s">
        <v>684</v>
      </c>
      <c r="I311" t="s">
        <v>9859</v>
      </c>
      <c r="J311" t="s">
        <v>13753</v>
      </c>
      <c r="K311" t="s">
        <v>562</v>
      </c>
      <c r="L311" t="s">
        <v>9861</v>
      </c>
      <c r="M311" t="s">
        <v>13754</v>
      </c>
      <c r="N311" t="s">
        <v>23</v>
      </c>
      <c r="O311" t="s">
        <v>48</v>
      </c>
      <c r="P311" t="s">
        <v>49</v>
      </c>
      <c r="Q311" t="s">
        <v>50</v>
      </c>
      <c r="R311" t="s">
        <v>24</v>
      </c>
      <c r="S311" t="s">
        <v>13755</v>
      </c>
      <c r="T311" t="s">
        <v>13754</v>
      </c>
    </row>
    <row r="312" spans="1:20" x14ac:dyDescent="0.25">
      <c r="A312" t="s">
        <v>46</v>
      </c>
      <c r="B312" t="s">
        <v>56</v>
      </c>
      <c r="C312">
        <v>67</v>
      </c>
      <c r="D312">
        <v>1</v>
      </c>
      <c r="E312" t="s">
        <v>13752</v>
      </c>
      <c r="F312">
        <v>673.07</v>
      </c>
      <c r="G312">
        <v>66</v>
      </c>
      <c r="H312" t="s">
        <v>684</v>
      </c>
      <c r="I312" t="s">
        <v>9859</v>
      </c>
      <c r="J312" t="s">
        <v>13753</v>
      </c>
      <c r="K312" t="s">
        <v>562</v>
      </c>
      <c r="L312" t="s">
        <v>9861</v>
      </c>
      <c r="M312" t="s">
        <v>13754</v>
      </c>
      <c r="N312" t="s">
        <v>23</v>
      </c>
      <c r="O312" t="s">
        <v>48</v>
      </c>
      <c r="P312" t="s">
        <v>49</v>
      </c>
      <c r="Q312" t="s">
        <v>50</v>
      </c>
      <c r="R312" t="s">
        <v>24</v>
      </c>
      <c r="S312" t="s">
        <v>13755</v>
      </c>
      <c r="T312" t="s">
        <v>13754</v>
      </c>
    </row>
    <row r="313" spans="1:20" x14ac:dyDescent="0.25">
      <c r="A313" t="s">
        <v>139</v>
      </c>
      <c r="B313" t="s">
        <v>112</v>
      </c>
      <c r="C313">
        <v>66</v>
      </c>
      <c r="D313">
        <v>1</v>
      </c>
      <c r="E313" t="s">
        <v>13752</v>
      </c>
      <c r="F313">
        <v>673.07</v>
      </c>
      <c r="G313">
        <v>66</v>
      </c>
      <c r="H313" t="s">
        <v>684</v>
      </c>
      <c r="I313" t="s">
        <v>9859</v>
      </c>
      <c r="J313" t="s">
        <v>13753</v>
      </c>
      <c r="K313" t="s">
        <v>562</v>
      </c>
      <c r="L313" t="s">
        <v>9861</v>
      </c>
      <c r="M313" t="s">
        <v>13754</v>
      </c>
      <c r="N313" t="s">
        <v>23</v>
      </c>
      <c r="O313" t="s">
        <v>48</v>
      </c>
      <c r="P313" t="s">
        <v>49</v>
      </c>
      <c r="Q313" t="s">
        <v>50</v>
      </c>
      <c r="R313" t="s">
        <v>24</v>
      </c>
      <c r="S313" t="s">
        <v>13755</v>
      </c>
      <c r="T313" t="s">
        <v>13754</v>
      </c>
    </row>
    <row r="314" spans="1:20" x14ac:dyDescent="0.25">
      <c r="A314" t="s">
        <v>110</v>
      </c>
      <c r="B314" t="s">
        <v>1205</v>
      </c>
      <c r="C314">
        <v>66</v>
      </c>
      <c r="D314">
        <v>1</v>
      </c>
      <c r="E314" t="s">
        <v>13752</v>
      </c>
      <c r="F314">
        <v>673.07</v>
      </c>
      <c r="G314">
        <v>66</v>
      </c>
      <c r="H314" t="s">
        <v>684</v>
      </c>
      <c r="I314" t="s">
        <v>9859</v>
      </c>
      <c r="J314" t="s">
        <v>13753</v>
      </c>
      <c r="K314" t="s">
        <v>562</v>
      </c>
      <c r="L314" t="s">
        <v>9861</v>
      </c>
      <c r="M314" t="s">
        <v>13754</v>
      </c>
      <c r="N314" t="s">
        <v>23</v>
      </c>
      <c r="O314" t="s">
        <v>48</v>
      </c>
      <c r="P314" t="s">
        <v>49</v>
      </c>
      <c r="Q314" t="s">
        <v>50</v>
      </c>
      <c r="R314" t="s">
        <v>24</v>
      </c>
      <c r="S314" t="s">
        <v>13755</v>
      </c>
      <c r="T314" t="s">
        <v>13754</v>
      </c>
    </row>
    <row r="315" spans="1:20" x14ac:dyDescent="0.25">
      <c r="A315" t="s">
        <v>46</v>
      </c>
      <c r="B315" t="s">
        <v>56</v>
      </c>
      <c r="C315">
        <v>67</v>
      </c>
      <c r="D315">
        <v>1</v>
      </c>
      <c r="E315" t="s">
        <v>13752</v>
      </c>
      <c r="F315">
        <v>673.07</v>
      </c>
      <c r="G315">
        <v>66</v>
      </c>
      <c r="H315" t="s">
        <v>684</v>
      </c>
      <c r="I315" t="s">
        <v>9859</v>
      </c>
      <c r="J315" t="s">
        <v>13753</v>
      </c>
      <c r="K315" t="s">
        <v>562</v>
      </c>
      <c r="L315" t="s">
        <v>9861</v>
      </c>
      <c r="M315" t="s">
        <v>13754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13755</v>
      </c>
      <c r="T315" t="s">
        <v>13754</v>
      </c>
    </row>
    <row r="316" spans="1:20" x14ac:dyDescent="0.25">
      <c r="A316" t="s">
        <v>139</v>
      </c>
      <c r="B316" t="s">
        <v>112</v>
      </c>
      <c r="C316">
        <v>66</v>
      </c>
      <c r="D316">
        <v>1</v>
      </c>
      <c r="E316" t="s">
        <v>13752</v>
      </c>
      <c r="F316">
        <v>673.07</v>
      </c>
      <c r="G316">
        <v>66</v>
      </c>
      <c r="H316" t="s">
        <v>684</v>
      </c>
      <c r="I316" t="s">
        <v>9859</v>
      </c>
      <c r="J316" t="s">
        <v>13753</v>
      </c>
      <c r="K316" t="s">
        <v>562</v>
      </c>
      <c r="L316" t="s">
        <v>9861</v>
      </c>
      <c r="M316" t="s">
        <v>13754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13755</v>
      </c>
      <c r="T316" t="s">
        <v>13754</v>
      </c>
    </row>
    <row r="317" spans="1:20" x14ac:dyDescent="0.25">
      <c r="A317" t="s">
        <v>110</v>
      </c>
      <c r="B317" t="s">
        <v>1205</v>
      </c>
      <c r="C317">
        <v>66</v>
      </c>
      <c r="D317">
        <v>1</v>
      </c>
      <c r="E317" t="s">
        <v>13752</v>
      </c>
      <c r="F317">
        <v>673.07</v>
      </c>
      <c r="G317">
        <v>66</v>
      </c>
      <c r="H317" t="s">
        <v>684</v>
      </c>
      <c r="I317" t="s">
        <v>9859</v>
      </c>
      <c r="J317" t="s">
        <v>13753</v>
      </c>
      <c r="K317" t="s">
        <v>562</v>
      </c>
      <c r="L317" t="s">
        <v>9861</v>
      </c>
      <c r="M317" t="s">
        <v>13754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13755</v>
      </c>
      <c r="T317" t="s">
        <v>13754</v>
      </c>
    </row>
    <row r="318" spans="1:20" x14ac:dyDescent="0.25">
      <c r="A318" t="s">
        <v>46</v>
      </c>
      <c r="B318" t="s">
        <v>56</v>
      </c>
      <c r="C318">
        <v>67</v>
      </c>
      <c r="D318">
        <v>1</v>
      </c>
      <c r="E318" t="s">
        <v>13752</v>
      </c>
      <c r="F318">
        <v>673.07</v>
      </c>
      <c r="G318">
        <v>66</v>
      </c>
      <c r="H318" t="s">
        <v>684</v>
      </c>
      <c r="I318" t="s">
        <v>9859</v>
      </c>
      <c r="J318" t="s">
        <v>13753</v>
      </c>
      <c r="K318" t="s">
        <v>562</v>
      </c>
      <c r="L318" t="s">
        <v>9861</v>
      </c>
      <c r="M318" t="s">
        <v>13754</v>
      </c>
      <c r="N318" t="s">
        <v>23</v>
      </c>
      <c r="O318" t="s">
        <v>48</v>
      </c>
      <c r="P318" t="s">
        <v>49</v>
      </c>
      <c r="Q318" t="s">
        <v>50</v>
      </c>
      <c r="R318" t="s">
        <v>24</v>
      </c>
      <c r="S318" t="s">
        <v>13755</v>
      </c>
      <c r="T318" t="s">
        <v>13754</v>
      </c>
    </row>
    <row r="319" spans="1:20" x14ac:dyDescent="0.25">
      <c r="A319" t="s">
        <v>139</v>
      </c>
      <c r="B319" t="s">
        <v>112</v>
      </c>
      <c r="C319">
        <v>66</v>
      </c>
      <c r="D319">
        <v>1</v>
      </c>
      <c r="E319" t="s">
        <v>13752</v>
      </c>
      <c r="F319">
        <v>673.07</v>
      </c>
      <c r="G319">
        <v>66</v>
      </c>
      <c r="H319" t="s">
        <v>684</v>
      </c>
      <c r="I319" t="s">
        <v>9859</v>
      </c>
      <c r="J319" t="s">
        <v>13753</v>
      </c>
      <c r="K319" t="s">
        <v>562</v>
      </c>
      <c r="L319" t="s">
        <v>9861</v>
      </c>
      <c r="M319" t="s">
        <v>13754</v>
      </c>
      <c r="N319" t="s">
        <v>23</v>
      </c>
      <c r="O319" t="s">
        <v>48</v>
      </c>
      <c r="P319" t="s">
        <v>49</v>
      </c>
      <c r="Q319" t="s">
        <v>50</v>
      </c>
      <c r="R319" t="s">
        <v>24</v>
      </c>
      <c r="S319" t="s">
        <v>13755</v>
      </c>
      <c r="T319" t="s">
        <v>13754</v>
      </c>
    </row>
    <row r="320" spans="1:20" x14ac:dyDescent="0.25">
      <c r="A320" t="s">
        <v>110</v>
      </c>
      <c r="B320" t="s">
        <v>1205</v>
      </c>
      <c r="C320">
        <v>66</v>
      </c>
      <c r="D320">
        <v>1</v>
      </c>
      <c r="E320" t="s">
        <v>13752</v>
      </c>
      <c r="F320">
        <v>673.07</v>
      </c>
      <c r="G320">
        <v>66</v>
      </c>
      <c r="H320" t="s">
        <v>684</v>
      </c>
      <c r="I320" t="s">
        <v>9859</v>
      </c>
      <c r="J320" t="s">
        <v>13753</v>
      </c>
      <c r="K320" t="s">
        <v>562</v>
      </c>
      <c r="L320" t="s">
        <v>9861</v>
      </c>
      <c r="M320" t="s">
        <v>13754</v>
      </c>
      <c r="N320" t="s">
        <v>23</v>
      </c>
      <c r="O320" t="s">
        <v>48</v>
      </c>
      <c r="P320" t="s">
        <v>49</v>
      </c>
      <c r="Q320" t="s">
        <v>50</v>
      </c>
      <c r="R320" t="s">
        <v>24</v>
      </c>
      <c r="S320" t="s">
        <v>13755</v>
      </c>
      <c r="T320" t="s">
        <v>13754</v>
      </c>
    </row>
    <row r="321" spans="1:20" x14ac:dyDescent="0.25">
      <c r="A321" t="s">
        <v>46</v>
      </c>
      <c r="B321" t="s">
        <v>56</v>
      </c>
      <c r="C321">
        <v>67</v>
      </c>
      <c r="D321">
        <v>1</v>
      </c>
      <c r="E321" t="s">
        <v>13752</v>
      </c>
      <c r="F321">
        <v>673.07</v>
      </c>
      <c r="G321">
        <v>66</v>
      </c>
      <c r="H321" t="s">
        <v>684</v>
      </c>
      <c r="I321" t="s">
        <v>9859</v>
      </c>
      <c r="J321" t="s">
        <v>13753</v>
      </c>
      <c r="K321" t="s">
        <v>562</v>
      </c>
      <c r="L321" t="s">
        <v>9861</v>
      </c>
      <c r="M321" t="s">
        <v>13754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13755</v>
      </c>
      <c r="T321" t="s">
        <v>13754</v>
      </c>
    </row>
    <row r="322" spans="1:20" x14ac:dyDescent="0.25">
      <c r="A322" t="s">
        <v>139</v>
      </c>
      <c r="B322" t="s">
        <v>112</v>
      </c>
      <c r="C322">
        <v>66</v>
      </c>
      <c r="D322">
        <v>1</v>
      </c>
      <c r="E322" t="s">
        <v>13752</v>
      </c>
      <c r="F322">
        <v>673.07</v>
      </c>
      <c r="G322">
        <v>66</v>
      </c>
      <c r="H322" t="s">
        <v>684</v>
      </c>
      <c r="I322" t="s">
        <v>9859</v>
      </c>
      <c r="J322" t="s">
        <v>13753</v>
      </c>
      <c r="K322" t="s">
        <v>562</v>
      </c>
      <c r="L322" t="s">
        <v>9861</v>
      </c>
      <c r="M322" t="s">
        <v>13754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13755</v>
      </c>
      <c r="T322" t="s">
        <v>13754</v>
      </c>
    </row>
    <row r="323" spans="1:20" x14ac:dyDescent="0.25">
      <c r="A323" t="s">
        <v>110</v>
      </c>
      <c r="B323" t="s">
        <v>1205</v>
      </c>
      <c r="C323">
        <v>66</v>
      </c>
      <c r="D323">
        <v>1</v>
      </c>
      <c r="E323" t="s">
        <v>13752</v>
      </c>
      <c r="F323">
        <v>673.07</v>
      </c>
      <c r="G323">
        <v>66</v>
      </c>
      <c r="H323" t="s">
        <v>684</v>
      </c>
      <c r="I323" t="s">
        <v>9859</v>
      </c>
      <c r="J323" t="s">
        <v>13753</v>
      </c>
      <c r="K323" t="s">
        <v>562</v>
      </c>
      <c r="L323" t="s">
        <v>9861</v>
      </c>
      <c r="M323" t="s">
        <v>13754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13755</v>
      </c>
      <c r="T323" t="s">
        <v>13754</v>
      </c>
    </row>
    <row r="324" spans="1:20" x14ac:dyDescent="0.25">
      <c r="A324" t="s">
        <v>46</v>
      </c>
      <c r="B324" t="s">
        <v>56</v>
      </c>
      <c r="C324">
        <v>67</v>
      </c>
      <c r="D324">
        <v>1</v>
      </c>
      <c r="E324" t="s">
        <v>13752</v>
      </c>
      <c r="F324">
        <v>673.07</v>
      </c>
      <c r="G324">
        <v>66</v>
      </c>
      <c r="H324" t="s">
        <v>684</v>
      </c>
      <c r="I324" t="s">
        <v>9859</v>
      </c>
      <c r="J324" t="s">
        <v>13753</v>
      </c>
      <c r="K324" t="s">
        <v>562</v>
      </c>
      <c r="L324" t="s">
        <v>9861</v>
      </c>
      <c r="M324" t="s">
        <v>13754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13755</v>
      </c>
      <c r="T324" t="s">
        <v>13754</v>
      </c>
    </row>
    <row r="325" spans="1:20" x14ac:dyDescent="0.25">
      <c r="A325" t="s">
        <v>139</v>
      </c>
      <c r="B325" t="s">
        <v>112</v>
      </c>
      <c r="C325">
        <v>66</v>
      </c>
      <c r="D325">
        <v>1</v>
      </c>
      <c r="E325" t="s">
        <v>13752</v>
      </c>
      <c r="F325">
        <v>673.07</v>
      </c>
      <c r="G325">
        <v>66</v>
      </c>
      <c r="H325" t="s">
        <v>684</v>
      </c>
      <c r="I325" t="s">
        <v>9859</v>
      </c>
      <c r="J325" t="s">
        <v>13753</v>
      </c>
      <c r="K325" t="s">
        <v>562</v>
      </c>
      <c r="L325" t="s">
        <v>9861</v>
      </c>
      <c r="M325" t="s">
        <v>13754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13755</v>
      </c>
      <c r="T325" t="s">
        <v>13754</v>
      </c>
    </row>
    <row r="326" spans="1:20" x14ac:dyDescent="0.25">
      <c r="A326" t="s">
        <v>110</v>
      </c>
      <c r="B326" t="s">
        <v>1205</v>
      </c>
      <c r="C326">
        <v>66</v>
      </c>
      <c r="D326">
        <v>1</v>
      </c>
      <c r="E326" t="s">
        <v>13752</v>
      </c>
      <c r="F326">
        <v>673.07</v>
      </c>
      <c r="G326">
        <v>66</v>
      </c>
      <c r="H326" t="s">
        <v>684</v>
      </c>
      <c r="I326" t="s">
        <v>9859</v>
      </c>
      <c r="J326" t="s">
        <v>13753</v>
      </c>
      <c r="K326" t="s">
        <v>562</v>
      </c>
      <c r="L326" t="s">
        <v>9861</v>
      </c>
      <c r="M326" t="s">
        <v>13754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13755</v>
      </c>
      <c r="T326" t="s">
        <v>13754</v>
      </c>
    </row>
    <row r="327" spans="1:20" x14ac:dyDescent="0.25">
      <c r="A327" t="s">
        <v>46</v>
      </c>
      <c r="B327" t="s">
        <v>56</v>
      </c>
      <c r="C327">
        <v>67</v>
      </c>
      <c r="D327">
        <v>1</v>
      </c>
      <c r="E327" t="s">
        <v>13752</v>
      </c>
      <c r="F327">
        <v>673.07</v>
      </c>
      <c r="G327">
        <v>66</v>
      </c>
      <c r="H327" t="s">
        <v>684</v>
      </c>
      <c r="I327" t="s">
        <v>9859</v>
      </c>
      <c r="J327" t="s">
        <v>13753</v>
      </c>
      <c r="K327" t="s">
        <v>562</v>
      </c>
      <c r="L327" t="s">
        <v>9861</v>
      </c>
      <c r="M327" t="s">
        <v>13754</v>
      </c>
      <c r="N327" t="s">
        <v>23</v>
      </c>
      <c r="O327" t="s">
        <v>48</v>
      </c>
      <c r="P327" t="s">
        <v>49</v>
      </c>
      <c r="Q327" t="s">
        <v>50</v>
      </c>
      <c r="R327" t="s">
        <v>24</v>
      </c>
      <c r="S327" t="s">
        <v>13755</v>
      </c>
      <c r="T327" t="s">
        <v>13754</v>
      </c>
    </row>
    <row r="328" spans="1:20" x14ac:dyDescent="0.25">
      <c r="A328" t="s">
        <v>30</v>
      </c>
      <c r="B328" t="s">
        <v>31</v>
      </c>
      <c r="C328">
        <v>60</v>
      </c>
      <c r="D328">
        <v>3</v>
      </c>
      <c r="E328" t="s">
        <v>13756</v>
      </c>
      <c r="F328">
        <v>111</v>
      </c>
      <c r="G328">
        <v>6</v>
      </c>
      <c r="H328" t="s">
        <v>22</v>
      </c>
      <c r="I328" t="s">
        <v>13757</v>
      </c>
      <c r="J328" t="s">
        <v>306</v>
      </c>
      <c r="K328" t="s">
        <v>23</v>
      </c>
      <c r="L328" t="s">
        <v>24</v>
      </c>
      <c r="M328" t="s">
        <v>13758</v>
      </c>
      <c r="N328" t="s">
        <v>23</v>
      </c>
      <c r="O328" t="s">
        <v>307</v>
      </c>
      <c r="P328" t="s">
        <v>26</v>
      </c>
      <c r="Q328" t="s">
        <v>27</v>
      </c>
      <c r="R328" t="s">
        <v>24</v>
      </c>
      <c r="S328" t="s">
        <v>13759</v>
      </c>
      <c r="T328" t="s">
        <v>13758</v>
      </c>
    </row>
    <row r="329" spans="1:20" x14ac:dyDescent="0.25">
      <c r="A329" t="s">
        <v>186</v>
      </c>
      <c r="B329" t="s">
        <v>187</v>
      </c>
      <c r="C329">
        <v>33.333333333333336</v>
      </c>
      <c r="D329">
        <v>3</v>
      </c>
      <c r="E329" t="s">
        <v>13760</v>
      </c>
      <c r="F329">
        <v>117.87</v>
      </c>
      <c r="G329">
        <v>7</v>
      </c>
      <c r="H329" t="s">
        <v>47</v>
      </c>
      <c r="I329" t="s">
        <v>13761</v>
      </c>
      <c r="J329" t="s">
        <v>13762</v>
      </c>
      <c r="K329" t="s">
        <v>9836</v>
      </c>
      <c r="L329" t="s">
        <v>13763</v>
      </c>
      <c r="M329" t="s">
        <v>13764</v>
      </c>
      <c r="N329" t="s">
        <v>23</v>
      </c>
      <c r="O329" t="s">
        <v>48</v>
      </c>
      <c r="P329" t="s">
        <v>49</v>
      </c>
      <c r="Q329" t="s">
        <v>50</v>
      </c>
      <c r="R329" t="s">
        <v>24</v>
      </c>
      <c r="S329" t="s">
        <v>13765</v>
      </c>
      <c r="T329" t="s">
        <v>13764</v>
      </c>
    </row>
    <row r="330" spans="1:20" x14ac:dyDescent="0.25">
      <c r="A330" t="s">
        <v>46</v>
      </c>
      <c r="B330" t="s">
        <v>56</v>
      </c>
      <c r="C330">
        <v>66.333333333333329</v>
      </c>
      <c r="D330">
        <v>3</v>
      </c>
      <c r="E330" t="s">
        <v>13766</v>
      </c>
      <c r="F330">
        <v>284.62</v>
      </c>
      <c r="G330">
        <v>0</v>
      </c>
      <c r="H330" t="s">
        <v>684</v>
      </c>
      <c r="I330" t="s">
        <v>13767</v>
      </c>
      <c r="J330" t="s">
        <v>13768</v>
      </c>
      <c r="K330" t="s">
        <v>1505</v>
      </c>
      <c r="L330" t="s">
        <v>13769</v>
      </c>
      <c r="M330" t="s">
        <v>13770</v>
      </c>
      <c r="N330" t="s">
        <v>23</v>
      </c>
      <c r="O330" t="s">
        <v>48</v>
      </c>
      <c r="P330" t="s">
        <v>49</v>
      </c>
      <c r="Q330" t="s">
        <v>50</v>
      </c>
      <c r="R330" t="s">
        <v>24</v>
      </c>
      <c r="S330" t="s">
        <v>13771</v>
      </c>
      <c r="T330" t="s">
        <v>13770</v>
      </c>
    </row>
    <row r="331" spans="1:20" x14ac:dyDescent="0.25">
      <c r="A331" t="s">
        <v>46</v>
      </c>
      <c r="B331" t="s">
        <v>56</v>
      </c>
      <c r="C331">
        <v>66.333333333333329</v>
      </c>
      <c r="D331">
        <v>3</v>
      </c>
      <c r="E331" t="s">
        <v>13766</v>
      </c>
      <c r="F331">
        <v>284.62</v>
      </c>
      <c r="G331">
        <v>0</v>
      </c>
      <c r="H331" t="s">
        <v>684</v>
      </c>
      <c r="I331" t="s">
        <v>13767</v>
      </c>
      <c r="J331" t="s">
        <v>13768</v>
      </c>
      <c r="K331" t="s">
        <v>1505</v>
      </c>
      <c r="L331" t="s">
        <v>13769</v>
      </c>
      <c r="M331" t="s">
        <v>13770</v>
      </c>
      <c r="N331" t="s">
        <v>23</v>
      </c>
      <c r="O331" t="s">
        <v>48</v>
      </c>
      <c r="P331" t="s">
        <v>49</v>
      </c>
      <c r="Q331" t="s">
        <v>50</v>
      </c>
      <c r="R331" t="s">
        <v>24</v>
      </c>
      <c r="S331" t="s">
        <v>13771</v>
      </c>
      <c r="T331" t="s">
        <v>13770</v>
      </c>
    </row>
    <row r="1458" spans="1:20" x14ac:dyDescent="0.25">
      <c r="A1458" t="s">
        <v>36</v>
      </c>
      <c r="B1458" t="s">
        <v>37</v>
      </c>
      <c r="C1458">
        <v>33</v>
      </c>
      <c r="D1458">
        <v>2</v>
      </c>
      <c r="E1458" t="s">
        <v>3132</v>
      </c>
      <c r="F1458">
        <v>232</v>
      </c>
      <c r="G1458">
        <v>41</v>
      </c>
      <c r="H1458" t="s">
        <v>47</v>
      </c>
      <c r="I1458" t="s">
        <v>3133</v>
      </c>
      <c r="J1458" t="s">
        <v>3134</v>
      </c>
      <c r="K1458" t="s">
        <v>1884</v>
      </c>
      <c r="L1458" t="s">
        <v>1586</v>
      </c>
      <c r="M1458" t="s">
        <v>23</v>
      </c>
      <c r="N1458" t="s">
        <v>23</v>
      </c>
      <c r="O1458" t="s">
        <v>24</v>
      </c>
      <c r="P1458" t="s">
        <v>54</v>
      </c>
      <c r="Q1458" t="s">
        <v>23</v>
      </c>
      <c r="R1458" t="s">
        <v>24</v>
      </c>
      <c r="S1458" t="s">
        <v>23</v>
      </c>
      <c r="T1458" t="s">
        <v>3124</v>
      </c>
    </row>
    <row r="1459" spans="1:20" x14ac:dyDescent="0.25">
      <c r="A1459" t="s">
        <v>34</v>
      </c>
      <c r="B1459" t="s">
        <v>35</v>
      </c>
      <c r="C1459">
        <v>33</v>
      </c>
      <c r="D1459">
        <v>2</v>
      </c>
      <c r="E1459" t="s">
        <v>3132</v>
      </c>
      <c r="F1459">
        <v>232</v>
      </c>
      <c r="G1459">
        <v>41</v>
      </c>
      <c r="H1459" t="s">
        <v>47</v>
      </c>
      <c r="I1459" t="s">
        <v>3133</v>
      </c>
      <c r="J1459" t="s">
        <v>3134</v>
      </c>
      <c r="K1459" t="s">
        <v>1884</v>
      </c>
      <c r="L1459" t="s">
        <v>1586</v>
      </c>
      <c r="M1459" t="s">
        <v>23</v>
      </c>
      <c r="N1459" t="s">
        <v>23</v>
      </c>
      <c r="O1459" t="s">
        <v>24</v>
      </c>
      <c r="P1459" t="s">
        <v>54</v>
      </c>
      <c r="Q1459" t="s">
        <v>23</v>
      </c>
      <c r="R1459" t="s">
        <v>24</v>
      </c>
      <c r="S1459" t="s">
        <v>23</v>
      </c>
      <c r="T1459" t="s">
        <v>3124</v>
      </c>
    </row>
    <row r="1460" spans="1:20" x14ac:dyDescent="0.25">
      <c r="A1460" t="s">
        <v>38</v>
      </c>
      <c r="B1460" t="s">
        <v>39</v>
      </c>
      <c r="C1460">
        <v>34</v>
      </c>
      <c r="D1460">
        <v>2</v>
      </c>
      <c r="E1460" t="s">
        <v>3132</v>
      </c>
      <c r="F1460">
        <v>232</v>
      </c>
      <c r="G1460">
        <v>41</v>
      </c>
      <c r="H1460" t="s">
        <v>47</v>
      </c>
      <c r="I1460" t="s">
        <v>3133</v>
      </c>
      <c r="J1460" t="s">
        <v>3134</v>
      </c>
      <c r="K1460" t="s">
        <v>1884</v>
      </c>
      <c r="L1460" t="s">
        <v>1586</v>
      </c>
      <c r="M1460" t="s">
        <v>23</v>
      </c>
      <c r="N1460" t="s">
        <v>23</v>
      </c>
      <c r="O1460" t="s">
        <v>24</v>
      </c>
      <c r="P1460" t="s">
        <v>54</v>
      </c>
      <c r="Q1460" t="s">
        <v>23</v>
      </c>
      <c r="R1460" t="s">
        <v>24</v>
      </c>
      <c r="S1460" t="s">
        <v>23</v>
      </c>
      <c r="T1460" t="s">
        <v>3124</v>
      </c>
    </row>
    <row r="1461" spans="1:20" x14ac:dyDescent="0.25">
      <c r="A1461" t="s">
        <v>42</v>
      </c>
      <c r="B1461" t="s">
        <v>43</v>
      </c>
      <c r="C1461">
        <v>66.666666666666671</v>
      </c>
      <c r="D1461">
        <v>3</v>
      </c>
      <c r="E1461" t="s">
        <v>3135</v>
      </c>
      <c r="F1461">
        <v>106</v>
      </c>
      <c r="G1461">
        <v>6</v>
      </c>
      <c r="H1461" t="s">
        <v>22</v>
      </c>
      <c r="I1461" t="s">
        <v>3136</v>
      </c>
      <c r="J1461" t="s">
        <v>318</v>
      </c>
      <c r="K1461" t="s">
        <v>23</v>
      </c>
      <c r="L1461" t="s">
        <v>24</v>
      </c>
      <c r="M1461" t="s">
        <v>3137</v>
      </c>
      <c r="N1461" t="s">
        <v>23</v>
      </c>
      <c r="O1461" t="s">
        <v>25</v>
      </c>
      <c r="P1461" t="s">
        <v>26</v>
      </c>
      <c r="Q1461" t="s">
        <v>27</v>
      </c>
      <c r="R1461" t="s">
        <v>24</v>
      </c>
      <c r="S1461" t="s">
        <v>3138</v>
      </c>
      <c r="T1461" t="s">
        <v>3137</v>
      </c>
    </row>
    <row r="1462" spans="1:20" x14ac:dyDescent="0.25">
      <c r="A1462" t="s">
        <v>36</v>
      </c>
      <c r="B1462" t="s">
        <v>37</v>
      </c>
      <c r="C1462">
        <v>33</v>
      </c>
      <c r="D1462">
        <v>3</v>
      </c>
      <c r="E1462" t="s">
        <v>3139</v>
      </c>
      <c r="F1462">
        <v>319</v>
      </c>
      <c r="G1462">
        <v>29</v>
      </c>
      <c r="H1462" t="s">
        <v>47</v>
      </c>
      <c r="I1462" t="s">
        <v>1316</v>
      </c>
      <c r="J1462" t="s">
        <v>2969</v>
      </c>
      <c r="K1462" t="s">
        <v>1192</v>
      </c>
      <c r="L1462" t="s">
        <v>1187</v>
      </c>
      <c r="M1462" t="s">
        <v>3140</v>
      </c>
      <c r="N1462" t="s">
        <v>23</v>
      </c>
      <c r="O1462" t="s">
        <v>63</v>
      </c>
      <c r="P1462" t="s">
        <v>54</v>
      </c>
      <c r="Q1462" t="s">
        <v>55</v>
      </c>
      <c r="R1462" t="s">
        <v>24</v>
      </c>
      <c r="S1462" t="s">
        <v>3141</v>
      </c>
      <c r="T1462" t="s">
        <v>3137</v>
      </c>
    </row>
    <row r="1463" spans="1:20" x14ac:dyDescent="0.25">
      <c r="A1463" t="s">
        <v>34</v>
      </c>
      <c r="B1463" t="s">
        <v>35</v>
      </c>
      <c r="C1463">
        <v>33</v>
      </c>
      <c r="D1463">
        <v>3</v>
      </c>
      <c r="E1463" t="s">
        <v>3139</v>
      </c>
      <c r="F1463">
        <v>319</v>
      </c>
      <c r="G1463">
        <v>29</v>
      </c>
      <c r="H1463" t="s">
        <v>47</v>
      </c>
      <c r="I1463" t="s">
        <v>1316</v>
      </c>
      <c r="J1463" t="s">
        <v>2969</v>
      </c>
      <c r="K1463" t="s">
        <v>1192</v>
      </c>
      <c r="L1463" t="s">
        <v>1187</v>
      </c>
      <c r="M1463" t="s">
        <v>3140</v>
      </c>
      <c r="N1463" t="s">
        <v>23</v>
      </c>
      <c r="O1463" t="s">
        <v>63</v>
      </c>
      <c r="P1463" t="s">
        <v>54</v>
      </c>
      <c r="Q1463" t="s">
        <v>55</v>
      </c>
      <c r="R1463" t="s">
        <v>24</v>
      </c>
      <c r="S1463" t="s">
        <v>3141</v>
      </c>
      <c r="T1463" t="s">
        <v>3137</v>
      </c>
    </row>
    <row r="1464" spans="1:20" x14ac:dyDescent="0.25">
      <c r="A1464" t="s">
        <v>38</v>
      </c>
      <c r="B1464" t="s">
        <v>39</v>
      </c>
      <c r="C1464">
        <v>34</v>
      </c>
      <c r="D1464">
        <v>3</v>
      </c>
      <c r="E1464" t="s">
        <v>3139</v>
      </c>
      <c r="F1464">
        <v>319</v>
      </c>
      <c r="G1464">
        <v>29</v>
      </c>
      <c r="H1464" t="s">
        <v>47</v>
      </c>
      <c r="I1464" t="s">
        <v>1316</v>
      </c>
      <c r="J1464" t="s">
        <v>2969</v>
      </c>
      <c r="K1464" t="s">
        <v>1192</v>
      </c>
      <c r="L1464" t="s">
        <v>1187</v>
      </c>
      <c r="M1464" t="s">
        <v>3140</v>
      </c>
      <c r="N1464" t="s">
        <v>23</v>
      </c>
      <c r="O1464" t="s">
        <v>63</v>
      </c>
      <c r="P1464" t="s">
        <v>54</v>
      </c>
      <c r="Q1464" t="s">
        <v>55</v>
      </c>
      <c r="R1464" t="s">
        <v>24</v>
      </c>
      <c r="S1464" t="s">
        <v>3141</v>
      </c>
      <c r="T1464" t="s">
        <v>3137</v>
      </c>
    </row>
    <row r="1465" spans="1:20" x14ac:dyDescent="0.25">
      <c r="A1465" t="s">
        <v>152</v>
      </c>
      <c r="B1465" t="s">
        <v>153</v>
      </c>
      <c r="C1465">
        <v>65</v>
      </c>
      <c r="D1465">
        <v>1</v>
      </c>
      <c r="E1465" t="s">
        <v>3142</v>
      </c>
      <c r="F1465">
        <v>123</v>
      </c>
      <c r="G1465">
        <v>6</v>
      </c>
      <c r="H1465" t="s">
        <v>1162</v>
      </c>
      <c r="I1465" t="s">
        <v>3143</v>
      </c>
      <c r="J1465" t="s">
        <v>316</v>
      </c>
      <c r="K1465" t="s">
        <v>23</v>
      </c>
      <c r="L1465" t="s">
        <v>24</v>
      </c>
      <c r="M1465" t="s">
        <v>3144</v>
      </c>
      <c r="N1465" t="s">
        <v>23</v>
      </c>
      <c r="O1465" t="s">
        <v>307</v>
      </c>
      <c r="P1465" t="s">
        <v>26</v>
      </c>
      <c r="Q1465" t="s">
        <v>27</v>
      </c>
      <c r="R1465" t="s">
        <v>24</v>
      </c>
      <c r="S1465" t="s">
        <v>23</v>
      </c>
      <c r="T1465" t="s">
        <v>3137</v>
      </c>
    </row>
    <row r="1466" spans="1:20" x14ac:dyDescent="0.25">
      <c r="A1466" t="s">
        <v>34</v>
      </c>
      <c r="B1466" t="s">
        <v>1470</v>
      </c>
      <c r="C1466">
        <v>65</v>
      </c>
      <c r="D1466">
        <v>1</v>
      </c>
      <c r="E1466" t="s">
        <v>3142</v>
      </c>
      <c r="F1466">
        <v>123</v>
      </c>
      <c r="G1466">
        <v>6</v>
      </c>
      <c r="H1466" t="s">
        <v>1162</v>
      </c>
      <c r="I1466" t="s">
        <v>3143</v>
      </c>
      <c r="J1466" t="s">
        <v>316</v>
      </c>
      <c r="K1466" t="s">
        <v>23</v>
      </c>
      <c r="L1466" t="s">
        <v>24</v>
      </c>
      <c r="M1466" t="s">
        <v>3144</v>
      </c>
      <c r="N1466" t="s">
        <v>23</v>
      </c>
      <c r="O1466" t="s">
        <v>307</v>
      </c>
      <c r="P1466" t="s">
        <v>26</v>
      </c>
      <c r="Q1466" t="s">
        <v>27</v>
      </c>
      <c r="R1466" t="s">
        <v>24</v>
      </c>
      <c r="S1466" t="s">
        <v>23</v>
      </c>
      <c r="T1466" t="s">
        <v>3137</v>
      </c>
    </row>
    <row r="1467" spans="1:20" x14ac:dyDescent="0.25">
      <c r="A1467" t="s">
        <v>150</v>
      </c>
      <c r="B1467" t="s">
        <v>151</v>
      </c>
      <c r="C1467">
        <v>65</v>
      </c>
      <c r="D1467">
        <v>1</v>
      </c>
      <c r="E1467" t="s">
        <v>3142</v>
      </c>
      <c r="F1467">
        <v>123</v>
      </c>
      <c r="G1467">
        <v>6</v>
      </c>
      <c r="H1467" t="s">
        <v>1162</v>
      </c>
      <c r="I1467" t="s">
        <v>3143</v>
      </c>
      <c r="J1467" t="s">
        <v>316</v>
      </c>
      <c r="K1467" t="s">
        <v>23</v>
      </c>
      <c r="L1467" t="s">
        <v>24</v>
      </c>
      <c r="M1467" t="s">
        <v>3144</v>
      </c>
      <c r="N1467" t="s">
        <v>23</v>
      </c>
      <c r="O1467" t="s">
        <v>307</v>
      </c>
      <c r="P1467" t="s">
        <v>26</v>
      </c>
      <c r="Q1467" t="s">
        <v>27</v>
      </c>
      <c r="R1467" t="s">
        <v>24</v>
      </c>
      <c r="S1467" t="s">
        <v>23</v>
      </c>
      <c r="T1467" t="s">
        <v>3137</v>
      </c>
    </row>
    <row r="1468" spans="1:20" x14ac:dyDescent="0.25">
      <c r="A1468" t="s">
        <v>20</v>
      </c>
      <c r="B1468" t="s">
        <v>21</v>
      </c>
      <c r="C1468">
        <v>65</v>
      </c>
      <c r="D1468">
        <v>1</v>
      </c>
      <c r="E1468" t="s">
        <v>3142</v>
      </c>
      <c r="F1468">
        <v>123</v>
      </c>
      <c r="G1468">
        <v>6</v>
      </c>
      <c r="H1468" t="s">
        <v>1162</v>
      </c>
      <c r="I1468" t="s">
        <v>3143</v>
      </c>
      <c r="J1468" t="s">
        <v>316</v>
      </c>
      <c r="K1468" t="s">
        <v>23</v>
      </c>
      <c r="L1468" t="s">
        <v>24</v>
      </c>
      <c r="M1468" t="s">
        <v>3144</v>
      </c>
      <c r="N1468" t="s">
        <v>23</v>
      </c>
      <c r="O1468" t="s">
        <v>307</v>
      </c>
      <c r="P1468" t="s">
        <v>26</v>
      </c>
      <c r="Q1468" t="s">
        <v>27</v>
      </c>
      <c r="R1468" t="s">
        <v>24</v>
      </c>
      <c r="S1468" t="s">
        <v>23</v>
      </c>
      <c r="T1468" t="s">
        <v>3137</v>
      </c>
    </row>
    <row r="1469" spans="1:20" x14ac:dyDescent="0.25">
      <c r="A1469" t="s">
        <v>36</v>
      </c>
      <c r="B1469" t="s">
        <v>37</v>
      </c>
      <c r="C1469">
        <v>33</v>
      </c>
      <c r="D1469">
        <v>2</v>
      </c>
      <c r="E1469" t="s">
        <v>3145</v>
      </c>
      <c r="F1469">
        <v>232</v>
      </c>
      <c r="G1469">
        <v>41</v>
      </c>
      <c r="H1469" t="s">
        <v>47</v>
      </c>
      <c r="I1469" t="s">
        <v>2019</v>
      </c>
      <c r="J1469" t="s">
        <v>3146</v>
      </c>
      <c r="K1469" t="s">
        <v>1345</v>
      </c>
      <c r="L1469" t="s">
        <v>2027</v>
      </c>
      <c r="M1469" t="s">
        <v>3129</v>
      </c>
      <c r="N1469" t="s">
        <v>23</v>
      </c>
      <c r="O1469" t="s">
        <v>63</v>
      </c>
      <c r="P1469" t="s">
        <v>54</v>
      </c>
      <c r="Q1469" t="s">
        <v>55</v>
      </c>
      <c r="R1469" t="s">
        <v>24</v>
      </c>
      <c r="S1469" t="s">
        <v>3147</v>
      </c>
      <c r="T1469" t="s">
        <v>3148</v>
      </c>
    </row>
    <row r="1470" spans="1:20" x14ac:dyDescent="0.25">
      <c r="A1470" t="s">
        <v>34</v>
      </c>
      <c r="B1470" t="s">
        <v>35</v>
      </c>
      <c r="C1470">
        <v>33</v>
      </c>
      <c r="D1470">
        <v>2</v>
      </c>
      <c r="E1470" t="s">
        <v>3145</v>
      </c>
      <c r="F1470">
        <v>232</v>
      </c>
      <c r="G1470">
        <v>41</v>
      </c>
      <c r="H1470" t="s">
        <v>47</v>
      </c>
      <c r="I1470" t="s">
        <v>2019</v>
      </c>
      <c r="J1470" t="s">
        <v>3146</v>
      </c>
      <c r="K1470" t="s">
        <v>1345</v>
      </c>
      <c r="L1470" t="s">
        <v>2027</v>
      </c>
      <c r="M1470" t="s">
        <v>3129</v>
      </c>
      <c r="N1470" t="s">
        <v>23</v>
      </c>
      <c r="O1470" t="s">
        <v>63</v>
      </c>
      <c r="P1470" t="s">
        <v>54</v>
      </c>
      <c r="Q1470" t="s">
        <v>55</v>
      </c>
      <c r="R1470" t="s">
        <v>24</v>
      </c>
      <c r="S1470" t="s">
        <v>3147</v>
      </c>
      <c r="T1470" t="s">
        <v>3148</v>
      </c>
    </row>
    <row r="1471" spans="1:20" x14ac:dyDescent="0.25">
      <c r="A1471" t="s">
        <v>38</v>
      </c>
      <c r="B1471" t="s">
        <v>39</v>
      </c>
      <c r="C1471">
        <v>34</v>
      </c>
      <c r="D1471">
        <v>2</v>
      </c>
      <c r="E1471" t="s">
        <v>3145</v>
      </c>
      <c r="F1471">
        <v>232</v>
      </c>
      <c r="G1471">
        <v>41</v>
      </c>
      <c r="H1471" t="s">
        <v>47</v>
      </c>
      <c r="I1471" t="s">
        <v>2019</v>
      </c>
      <c r="J1471" t="s">
        <v>3146</v>
      </c>
      <c r="K1471" t="s">
        <v>1345</v>
      </c>
      <c r="L1471" t="s">
        <v>2027</v>
      </c>
      <c r="M1471" t="s">
        <v>3129</v>
      </c>
      <c r="N1471" t="s">
        <v>23</v>
      </c>
      <c r="O1471" t="s">
        <v>63</v>
      </c>
      <c r="P1471" t="s">
        <v>54</v>
      </c>
      <c r="Q1471" t="s">
        <v>55</v>
      </c>
      <c r="R1471" t="s">
        <v>24</v>
      </c>
      <c r="S1471" t="s">
        <v>3147</v>
      </c>
      <c r="T1471" t="s">
        <v>3148</v>
      </c>
    </row>
    <row r="1472" spans="1:20" x14ac:dyDescent="0.25">
      <c r="A1472" t="s">
        <v>36</v>
      </c>
      <c r="B1472" t="s">
        <v>37</v>
      </c>
      <c r="C1472">
        <v>33</v>
      </c>
      <c r="D1472">
        <v>2</v>
      </c>
      <c r="E1472" t="s">
        <v>3149</v>
      </c>
      <c r="F1472">
        <v>232</v>
      </c>
      <c r="G1472">
        <v>41</v>
      </c>
      <c r="H1472" t="s">
        <v>47</v>
      </c>
      <c r="I1472" t="s">
        <v>2993</v>
      </c>
      <c r="J1472" t="s">
        <v>3150</v>
      </c>
      <c r="K1472" t="s">
        <v>3151</v>
      </c>
      <c r="L1472" t="s">
        <v>1249</v>
      </c>
      <c r="M1472" t="s">
        <v>3152</v>
      </c>
      <c r="N1472" t="s">
        <v>23</v>
      </c>
      <c r="O1472" t="s">
        <v>63</v>
      </c>
      <c r="P1472" t="s">
        <v>54</v>
      </c>
      <c r="Q1472" t="s">
        <v>55</v>
      </c>
      <c r="R1472" t="s">
        <v>24</v>
      </c>
      <c r="S1472" t="s">
        <v>3153</v>
      </c>
      <c r="T1472" t="s">
        <v>3152</v>
      </c>
    </row>
    <row r="1473" spans="1:20" x14ac:dyDescent="0.25">
      <c r="A1473" t="s">
        <v>34</v>
      </c>
      <c r="B1473" t="s">
        <v>35</v>
      </c>
      <c r="C1473">
        <v>33</v>
      </c>
      <c r="D1473">
        <v>2</v>
      </c>
      <c r="E1473" t="s">
        <v>3149</v>
      </c>
      <c r="F1473">
        <v>232</v>
      </c>
      <c r="G1473">
        <v>41</v>
      </c>
      <c r="H1473" t="s">
        <v>47</v>
      </c>
      <c r="I1473" t="s">
        <v>2993</v>
      </c>
      <c r="J1473" t="s">
        <v>3150</v>
      </c>
      <c r="K1473" t="s">
        <v>3151</v>
      </c>
      <c r="L1473" t="s">
        <v>1249</v>
      </c>
      <c r="M1473" t="s">
        <v>3152</v>
      </c>
      <c r="N1473" t="s">
        <v>23</v>
      </c>
      <c r="O1473" t="s">
        <v>63</v>
      </c>
      <c r="P1473" t="s">
        <v>54</v>
      </c>
      <c r="Q1473" t="s">
        <v>55</v>
      </c>
      <c r="R1473" t="s">
        <v>24</v>
      </c>
      <c r="S1473" t="s">
        <v>3153</v>
      </c>
      <c r="T1473" t="s">
        <v>3152</v>
      </c>
    </row>
    <row r="1474" spans="1:20" x14ac:dyDescent="0.25">
      <c r="A1474" t="s">
        <v>38</v>
      </c>
      <c r="B1474" t="s">
        <v>39</v>
      </c>
      <c r="C1474">
        <v>34</v>
      </c>
      <c r="D1474">
        <v>2</v>
      </c>
      <c r="E1474" t="s">
        <v>3149</v>
      </c>
      <c r="F1474">
        <v>232</v>
      </c>
      <c r="G1474">
        <v>41</v>
      </c>
      <c r="H1474" t="s">
        <v>47</v>
      </c>
      <c r="I1474" t="s">
        <v>2993</v>
      </c>
      <c r="J1474" t="s">
        <v>3150</v>
      </c>
      <c r="K1474" t="s">
        <v>3151</v>
      </c>
      <c r="L1474" t="s">
        <v>1249</v>
      </c>
      <c r="M1474" t="s">
        <v>3152</v>
      </c>
      <c r="N1474" t="s">
        <v>23</v>
      </c>
      <c r="O1474" t="s">
        <v>63</v>
      </c>
      <c r="P1474" t="s">
        <v>54</v>
      </c>
      <c r="Q1474" t="s">
        <v>55</v>
      </c>
      <c r="R1474" t="s">
        <v>24</v>
      </c>
      <c r="S1474" t="s">
        <v>3153</v>
      </c>
      <c r="T1474" t="s">
        <v>3152</v>
      </c>
    </row>
    <row r="1475" spans="1:20" x14ac:dyDescent="0.25">
      <c r="A1475" t="s">
        <v>113</v>
      </c>
      <c r="B1475" t="s">
        <v>1333</v>
      </c>
      <c r="C1475">
        <v>65</v>
      </c>
      <c r="D1475">
        <v>2</v>
      </c>
      <c r="E1475" t="s">
        <v>3154</v>
      </c>
      <c r="F1475">
        <v>135</v>
      </c>
      <c r="G1475">
        <v>45</v>
      </c>
      <c r="H1475" t="s">
        <v>22</v>
      </c>
      <c r="I1475" t="s">
        <v>3155</v>
      </c>
      <c r="J1475" t="s">
        <v>87</v>
      </c>
      <c r="K1475" t="s">
        <v>23</v>
      </c>
      <c r="L1475" t="s">
        <v>24</v>
      </c>
      <c r="M1475" t="s">
        <v>3156</v>
      </c>
      <c r="N1475" t="s">
        <v>23</v>
      </c>
      <c r="O1475" t="s">
        <v>58</v>
      </c>
      <c r="P1475" t="s">
        <v>26</v>
      </c>
      <c r="Q1475" t="s">
        <v>33</v>
      </c>
      <c r="R1475" t="s">
        <v>24</v>
      </c>
      <c r="S1475" t="s">
        <v>3157</v>
      </c>
      <c r="T1475" t="s">
        <v>3158</v>
      </c>
    </row>
    <row r="1476" spans="1:20" x14ac:dyDescent="0.25">
      <c r="A1476" t="s">
        <v>36</v>
      </c>
      <c r="B1476" t="s">
        <v>37</v>
      </c>
      <c r="C1476">
        <v>33</v>
      </c>
      <c r="D1476">
        <v>3</v>
      </c>
      <c r="E1476" t="s">
        <v>3159</v>
      </c>
      <c r="F1476">
        <v>331</v>
      </c>
      <c r="G1476">
        <v>41</v>
      </c>
      <c r="H1476" t="s">
        <v>47</v>
      </c>
      <c r="I1476" t="s">
        <v>1316</v>
      </c>
      <c r="J1476" t="s">
        <v>3160</v>
      </c>
      <c r="K1476" t="s">
        <v>1835</v>
      </c>
      <c r="L1476" t="s">
        <v>1229</v>
      </c>
      <c r="M1476" t="s">
        <v>3125</v>
      </c>
      <c r="N1476" t="s">
        <v>23</v>
      </c>
      <c r="O1476" t="s">
        <v>63</v>
      </c>
      <c r="P1476" t="s">
        <v>54</v>
      </c>
      <c r="Q1476" t="s">
        <v>55</v>
      </c>
      <c r="R1476" t="s">
        <v>24</v>
      </c>
      <c r="S1476" t="s">
        <v>23</v>
      </c>
      <c r="T1476" t="s">
        <v>3161</v>
      </c>
    </row>
    <row r="1477" spans="1:20" x14ac:dyDescent="0.25">
      <c r="A1477" t="s">
        <v>34</v>
      </c>
      <c r="B1477" t="s">
        <v>35</v>
      </c>
      <c r="C1477">
        <v>33</v>
      </c>
      <c r="D1477">
        <v>3</v>
      </c>
      <c r="E1477" t="s">
        <v>3159</v>
      </c>
      <c r="F1477">
        <v>331</v>
      </c>
      <c r="G1477">
        <v>41</v>
      </c>
      <c r="H1477" t="s">
        <v>47</v>
      </c>
      <c r="I1477" t="s">
        <v>1316</v>
      </c>
      <c r="J1477" t="s">
        <v>3160</v>
      </c>
      <c r="K1477" t="s">
        <v>1835</v>
      </c>
      <c r="L1477" t="s">
        <v>1229</v>
      </c>
      <c r="M1477" t="s">
        <v>3125</v>
      </c>
      <c r="N1477" t="s">
        <v>23</v>
      </c>
      <c r="O1477" t="s">
        <v>63</v>
      </c>
      <c r="P1477" t="s">
        <v>54</v>
      </c>
      <c r="Q1477" t="s">
        <v>55</v>
      </c>
      <c r="R1477" t="s">
        <v>24</v>
      </c>
      <c r="S1477" t="s">
        <v>23</v>
      </c>
      <c r="T1477" t="s">
        <v>3161</v>
      </c>
    </row>
    <row r="1478" spans="1:20" x14ac:dyDescent="0.25">
      <c r="A1478" t="s">
        <v>38</v>
      </c>
      <c r="B1478" t="s">
        <v>39</v>
      </c>
      <c r="C1478">
        <v>34</v>
      </c>
      <c r="D1478">
        <v>3</v>
      </c>
      <c r="E1478" t="s">
        <v>3159</v>
      </c>
      <c r="F1478">
        <v>331</v>
      </c>
      <c r="G1478">
        <v>41</v>
      </c>
      <c r="H1478" t="s">
        <v>47</v>
      </c>
      <c r="I1478" t="s">
        <v>1316</v>
      </c>
      <c r="J1478" t="s">
        <v>3160</v>
      </c>
      <c r="K1478" t="s">
        <v>1835</v>
      </c>
      <c r="L1478" t="s">
        <v>1229</v>
      </c>
      <c r="M1478" t="s">
        <v>3125</v>
      </c>
      <c r="N1478" t="s">
        <v>23</v>
      </c>
      <c r="O1478" t="s">
        <v>63</v>
      </c>
      <c r="P1478" t="s">
        <v>54</v>
      </c>
      <c r="Q1478" t="s">
        <v>55</v>
      </c>
      <c r="R1478" t="s">
        <v>24</v>
      </c>
      <c r="S1478" t="s">
        <v>23</v>
      </c>
      <c r="T1478" t="s">
        <v>3161</v>
      </c>
    </row>
    <row r="1479" spans="1:20" x14ac:dyDescent="0.25">
      <c r="A1479" t="s">
        <v>36</v>
      </c>
      <c r="B1479" t="s">
        <v>37</v>
      </c>
      <c r="C1479">
        <v>33</v>
      </c>
      <c r="D1479">
        <v>2</v>
      </c>
      <c r="E1479" t="s">
        <v>3162</v>
      </c>
      <c r="F1479">
        <v>232</v>
      </c>
      <c r="G1479">
        <v>41</v>
      </c>
      <c r="H1479" t="s">
        <v>47</v>
      </c>
      <c r="I1479" t="s">
        <v>1358</v>
      </c>
      <c r="J1479" t="s">
        <v>3163</v>
      </c>
      <c r="K1479" t="s">
        <v>3164</v>
      </c>
      <c r="L1479" t="s">
        <v>2675</v>
      </c>
      <c r="M1479" t="s">
        <v>3165</v>
      </c>
      <c r="N1479" t="s">
        <v>23</v>
      </c>
      <c r="O1479" t="s">
        <v>63</v>
      </c>
      <c r="P1479" t="s">
        <v>54</v>
      </c>
      <c r="Q1479" t="s">
        <v>55</v>
      </c>
      <c r="R1479" t="s">
        <v>24</v>
      </c>
      <c r="S1479" t="s">
        <v>3166</v>
      </c>
      <c r="T1479" t="s">
        <v>3167</v>
      </c>
    </row>
    <row r="1480" spans="1:20" x14ac:dyDescent="0.25">
      <c r="A1480" t="s">
        <v>34</v>
      </c>
      <c r="B1480" t="s">
        <v>35</v>
      </c>
      <c r="C1480">
        <v>33</v>
      </c>
      <c r="D1480">
        <v>2</v>
      </c>
      <c r="E1480" t="s">
        <v>3162</v>
      </c>
      <c r="F1480">
        <v>232</v>
      </c>
      <c r="G1480">
        <v>41</v>
      </c>
      <c r="H1480" t="s">
        <v>47</v>
      </c>
      <c r="I1480" t="s">
        <v>1358</v>
      </c>
      <c r="J1480" t="s">
        <v>3163</v>
      </c>
      <c r="K1480" t="s">
        <v>3164</v>
      </c>
      <c r="L1480" t="s">
        <v>2675</v>
      </c>
      <c r="M1480" t="s">
        <v>3165</v>
      </c>
      <c r="N1480" t="s">
        <v>23</v>
      </c>
      <c r="O1480" t="s">
        <v>63</v>
      </c>
      <c r="P1480" t="s">
        <v>54</v>
      </c>
      <c r="Q1480" t="s">
        <v>55</v>
      </c>
      <c r="R1480" t="s">
        <v>24</v>
      </c>
      <c r="S1480" t="s">
        <v>3166</v>
      </c>
      <c r="T1480" t="s">
        <v>3167</v>
      </c>
    </row>
    <row r="1481" spans="1:20" x14ac:dyDescent="0.25">
      <c r="A1481" t="s">
        <v>38</v>
      </c>
      <c r="B1481" t="s">
        <v>39</v>
      </c>
      <c r="C1481">
        <v>34</v>
      </c>
      <c r="D1481">
        <v>2</v>
      </c>
      <c r="E1481" t="s">
        <v>3162</v>
      </c>
      <c r="F1481">
        <v>232</v>
      </c>
      <c r="G1481">
        <v>41</v>
      </c>
      <c r="H1481" t="s">
        <v>47</v>
      </c>
      <c r="I1481" t="s">
        <v>1358</v>
      </c>
      <c r="J1481" t="s">
        <v>3163</v>
      </c>
      <c r="K1481" t="s">
        <v>3164</v>
      </c>
      <c r="L1481" t="s">
        <v>2675</v>
      </c>
      <c r="M1481" t="s">
        <v>3165</v>
      </c>
      <c r="N1481" t="s">
        <v>23</v>
      </c>
      <c r="O1481" t="s">
        <v>63</v>
      </c>
      <c r="P1481" t="s">
        <v>54</v>
      </c>
      <c r="Q1481" t="s">
        <v>55</v>
      </c>
      <c r="R1481" t="s">
        <v>24</v>
      </c>
      <c r="S1481" t="s">
        <v>3166</v>
      </c>
      <c r="T1481" t="s">
        <v>3167</v>
      </c>
    </row>
    <row r="1482" spans="1:20" x14ac:dyDescent="0.25">
      <c r="A1482" t="s">
        <v>36</v>
      </c>
      <c r="B1482" t="s">
        <v>37</v>
      </c>
      <c r="C1482">
        <v>33</v>
      </c>
      <c r="D1482">
        <v>2</v>
      </c>
      <c r="E1482" t="s">
        <v>3168</v>
      </c>
      <c r="F1482">
        <v>232</v>
      </c>
      <c r="G1482">
        <v>41</v>
      </c>
      <c r="H1482" t="s">
        <v>47</v>
      </c>
      <c r="I1482" t="s">
        <v>3169</v>
      </c>
      <c r="J1482" t="s">
        <v>3170</v>
      </c>
      <c r="K1482" t="s">
        <v>2972</v>
      </c>
      <c r="L1482" t="s">
        <v>1332</v>
      </c>
      <c r="M1482" t="s">
        <v>3131</v>
      </c>
      <c r="N1482" t="s">
        <v>23</v>
      </c>
      <c r="O1482" t="s">
        <v>63</v>
      </c>
      <c r="P1482" t="s">
        <v>54</v>
      </c>
      <c r="Q1482" t="s">
        <v>55</v>
      </c>
      <c r="R1482" t="s">
        <v>24</v>
      </c>
      <c r="S1482" t="s">
        <v>3171</v>
      </c>
      <c r="T1482" t="s">
        <v>3172</v>
      </c>
    </row>
    <row r="1483" spans="1:20" x14ac:dyDescent="0.25">
      <c r="A1483" t="s">
        <v>34</v>
      </c>
      <c r="B1483" t="s">
        <v>35</v>
      </c>
      <c r="C1483">
        <v>33</v>
      </c>
      <c r="D1483">
        <v>2</v>
      </c>
      <c r="E1483" t="s">
        <v>3168</v>
      </c>
      <c r="F1483">
        <v>232</v>
      </c>
      <c r="G1483">
        <v>41</v>
      </c>
      <c r="H1483" t="s">
        <v>47</v>
      </c>
      <c r="I1483" t="s">
        <v>3169</v>
      </c>
      <c r="J1483" t="s">
        <v>3170</v>
      </c>
      <c r="K1483" t="s">
        <v>2972</v>
      </c>
      <c r="L1483" t="s">
        <v>1332</v>
      </c>
      <c r="M1483" t="s">
        <v>3131</v>
      </c>
      <c r="N1483" t="s">
        <v>23</v>
      </c>
      <c r="O1483" t="s">
        <v>63</v>
      </c>
      <c r="P1483" t="s">
        <v>54</v>
      </c>
      <c r="Q1483" t="s">
        <v>55</v>
      </c>
      <c r="R1483" t="s">
        <v>24</v>
      </c>
      <c r="S1483" t="s">
        <v>3171</v>
      </c>
      <c r="T1483" t="s">
        <v>3172</v>
      </c>
    </row>
    <row r="1484" spans="1:20" x14ac:dyDescent="0.25">
      <c r="A1484" t="s">
        <v>38</v>
      </c>
      <c r="B1484" t="s">
        <v>39</v>
      </c>
      <c r="C1484">
        <v>34</v>
      </c>
      <c r="D1484">
        <v>2</v>
      </c>
      <c r="E1484" t="s">
        <v>3168</v>
      </c>
      <c r="F1484">
        <v>232</v>
      </c>
      <c r="G1484">
        <v>41</v>
      </c>
      <c r="H1484" t="s">
        <v>47</v>
      </c>
      <c r="I1484" t="s">
        <v>3169</v>
      </c>
      <c r="J1484" t="s">
        <v>3170</v>
      </c>
      <c r="K1484" t="s">
        <v>2972</v>
      </c>
      <c r="L1484" t="s">
        <v>1332</v>
      </c>
      <c r="M1484" t="s">
        <v>3131</v>
      </c>
      <c r="N1484" t="s">
        <v>23</v>
      </c>
      <c r="O1484" t="s">
        <v>63</v>
      </c>
      <c r="P1484" t="s">
        <v>54</v>
      </c>
      <c r="Q1484" t="s">
        <v>55</v>
      </c>
      <c r="R1484" t="s">
        <v>24</v>
      </c>
      <c r="S1484" t="s">
        <v>3171</v>
      </c>
      <c r="T1484" t="s">
        <v>3172</v>
      </c>
    </row>
    <row r="1485" spans="1:20" x14ac:dyDescent="0.25">
      <c r="A1485" t="s">
        <v>36</v>
      </c>
      <c r="B1485" t="s">
        <v>37</v>
      </c>
      <c r="C1485">
        <v>33</v>
      </c>
      <c r="D1485">
        <v>2</v>
      </c>
      <c r="E1485" t="s">
        <v>3173</v>
      </c>
      <c r="F1485">
        <v>220</v>
      </c>
      <c r="G1485">
        <v>29</v>
      </c>
      <c r="H1485" t="s">
        <v>47</v>
      </c>
      <c r="I1485" t="s">
        <v>2997</v>
      </c>
      <c r="J1485" t="s">
        <v>3174</v>
      </c>
      <c r="K1485" t="s">
        <v>2974</v>
      </c>
      <c r="L1485" t="s">
        <v>2672</v>
      </c>
      <c r="M1485" t="s">
        <v>3172</v>
      </c>
      <c r="N1485" t="s">
        <v>23</v>
      </c>
      <c r="O1485" t="s">
        <v>63</v>
      </c>
      <c r="P1485" t="s">
        <v>54</v>
      </c>
      <c r="Q1485" t="s">
        <v>55</v>
      </c>
      <c r="R1485" t="s">
        <v>24</v>
      </c>
      <c r="S1485" t="s">
        <v>3175</v>
      </c>
      <c r="T1485" t="s">
        <v>3176</v>
      </c>
    </row>
    <row r="1486" spans="1:20" x14ac:dyDescent="0.25">
      <c r="A1486" t="s">
        <v>34</v>
      </c>
      <c r="B1486" t="s">
        <v>35</v>
      </c>
      <c r="C1486">
        <v>33</v>
      </c>
      <c r="D1486">
        <v>2</v>
      </c>
      <c r="E1486" t="s">
        <v>3173</v>
      </c>
      <c r="F1486">
        <v>220</v>
      </c>
      <c r="G1486">
        <v>29</v>
      </c>
      <c r="H1486" t="s">
        <v>47</v>
      </c>
      <c r="I1486" t="s">
        <v>2997</v>
      </c>
      <c r="J1486" t="s">
        <v>3174</v>
      </c>
      <c r="K1486" t="s">
        <v>2974</v>
      </c>
      <c r="L1486" t="s">
        <v>2672</v>
      </c>
      <c r="M1486" t="s">
        <v>3172</v>
      </c>
      <c r="N1486" t="s">
        <v>23</v>
      </c>
      <c r="O1486" t="s">
        <v>63</v>
      </c>
      <c r="P1486" t="s">
        <v>54</v>
      </c>
      <c r="Q1486" t="s">
        <v>55</v>
      </c>
      <c r="R1486" t="s">
        <v>24</v>
      </c>
      <c r="S1486" t="s">
        <v>3175</v>
      </c>
      <c r="T1486" t="s">
        <v>3176</v>
      </c>
    </row>
    <row r="1487" spans="1:20" x14ac:dyDescent="0.25">
      <c r="A1487" t="s">
        <v>38</v>
      </c>
      <c r="B1487" t="s">
        <v>39</v>
      </c>
      <c r="C1487">
        <v>34</v>
      </c>
      <c r="D1487">
        <v>2</v>
      </c>
      <c r="E1487" t="s">
        <v>3173</v>
      </c>
      <c r="F1487">
        <v>220</v>
      </c>
      <c r="G1487">
        <v>29</v>
      </c>
      <c r="H1487" t="s">
        <v>47</v>
      </c>
      <c r="I1487" t="s">
        <v>2997</v>
      </c>
      <c r="J1487" t="s">
        <v>3174</v>
      </c>
      <c r="K1487" t="s">
        <v>2974</v>
      </c>
      <c r="L1487" t="s">
        <v>2672</v>
      </c>
      <c r="M1487" t="s">
        <v>3172</v>
      </c>
      <c r="N1487" t="s">
        <v>23</v>
      </c>
      <c r="O1487" t="s">
        <v>63</v>
      </c>
      <c r="P1487" t="s">
        <v>54</v>
      </c>
      <c r="Q1487" t="s">
        <v>55</v>
      </c>
      <c r="R1487" t="s">
        <v>24</v>
      </c>
      <c r="S1487" t="s">
        <v>3175</v>
      </c>
      <c r="T1487" t="s">
        <v>3176</v>
      </c>
    </row>
    <row r="1488" spans="1:20" x14ac:dyDescent="0.25">
      <c r="A1488" t="s">
        <v>36</v>
      </c>
      <c r="B1488" t="s">
        <v>37</v>
      </c>
      <c r="C1488">
        <v>33</v>
      </c>
      <c r="D1488">
        <v>2</v>
      </c>
      <c r="E1488" t="s">
        <v>3177</v>
      </c>
      <c r="F1488">
        <v>220</v>
      </c>
      <c r="G1488">
        <v>29</v>
      </c>
      <c r="H1488" t="s">
        <v>47</v>
      </c>
      <c r="I1488" t="s">
        <v>2983</v>
      </c>
      <c r="J1488" t="s">
        <v>3178</v>
      </c>
      <c r="K1488" t="s">
        <v>1348</v>
      </c>
      <c r="L1488" t="s">
        <v>1280</v>
      </c>
      <c r="M1488" t="s">
        <v>3179</v>
      </c>
      <c r="N1488" t="s">
        <v>23</v>
      </c>
      <c r="O1488" t="s">
        <v>53</v>
      </c>
      <c r="P1488" t="s">
        <v>54</v>
      </c>
      <c r="Q1488" t="s">
        <v>55</v>
      </c>
      <c r="R1488" t="s">
        <v>24</v>
      </c>
      <c r="S1488" t="s">
        <v>3180</v>
      </c>
      <c r="T1488" t="s">
        <v>3179</v>
      </c>
    </row>
    <row r="1489" spans="1:20" x14ac:dyDescent="0.25">
      <c r="A1489" t="s">
        <v>34</v>
      </c>
      <c r="B1489" t="s">
        <v>35</v>
      </c>
      <c r="C1489">
        <v>33</v>
      </c>
      <c r="D1489">
        <v>2</v>
      </c>
      <c r="E1489" t="s">
        <v>3177</v>
      </c>
      <c r="F1489">
        <v>220</v>
      </c>
      <c r="G1489">
        <v>29</v>
      </c>
      <c r="H1489" t="s">
        <v>47</v>
      </c>
      <c r="I1489" t="s">
        <v>2983</v>
      </c>
      <c r="J1489" t="s">
        <v>3178</v>
      </c>
      <c r="K1489" t="s">
        <v>1348</v>
      </c>
      <c r="L1489" t="s">
        <v>1280</v>
      </c>
      <c r="M1489" t="s">
        <v>3179</v>
      </c>
      <c r="N1489" t="s">
        <v>23</v>
      </c>
      <c r="O1489" t="s">
        <v>53</v>
      </c>
      <c r="P1489" t="s">
        <v>54</v>
      </c>
      <c r="Q1489" t="s">
        <v>55</v>
      </c>
      <c r="R1489" t="s">
        <v>24</v>
      </c>
      <c r="S1489" t="s">
        <v>3180</v>
      </c>
      <c r="T1489" t="s">
        <v>3179</v>
      </c>
    </row>
    <row r="1490" spans="1:20" x14ac:dyDescent="0.25">
      <c r="A1490" t="s">
        <v>38</v>
      </c>
      <c r="B1490" t="s">
        <v>39</v>
      </c>
      <c r="C1490">
        <v>34</v>
      </c>
      <c r="D1490">
        <v>2</v>
      </c>
      <c r="E1490" t="s">
        <v>3177</v>
      </c>
      <c r="F1490">
        <v>220</v>
      </c>
      <c r="G1490">
        <v>29</v>
      </c>
      <c r="H1490" t="s">
        <v>47</v>
      </c>
      <c r="I1490" t="s">
        <v>2983</v>
      </c>
      <c r="J1490" t="s">
        <v>3178</v>
      </c>
      <c r="K1490" t="s">
        <v>1348</v>
      </c>
      <c r="L1490" t="s">
        <v>1280</v>
      </c>
      <c r="M1490" t="s">
        <v>3179</v>
      </c>
      <c r="N1490" t="s">
        <v>23</v>
      </c>
      <c r="O1490" t="s">
        <v>53</v>
      </c>
      <c r="P1490" t="s">
        <v>54</v>
      </c>
      <c r="Q1490" t="s">
        <v>55</v>
      </c>
      <c r="R1490" t="s">
        <v>24</v>
      </c>
      <c r="S1490" t="s">
        <v>3180</v>
      </c>
      <c r="T1490" t="s">
        <v>3179</v>
      </c>
    </row>
    <row r="1491" spans="1:20" x14ac:dyDescent="0.25">
      <c r="A1491" t="s">
        <v>36</v>
      </c>
      <c r="B1491" t="s">
        <v>37</v>
      </c>
      <c r="C1491">
        <v>33</v>
      </c>
      <c r="D1491">
        <v>1</v>
      </c>
      <c r="E1491" t="s">
        <v>3181</v>
      </c>
      <c r="F1491">
        <v>100</v>
      </c>
      <c r="G1491">
        <v>0</v>
      </c>
      <c r="H1491" t="s">
        <v>22</v>
      </c>
      <c r="I1491" t="s">
        <v>3182</v>
      </c>
      <c r="J1491" t="s">
        <v>335</v>
      </c>
      <c r="K1491" t="s">
        <v>23</v>
      </c>
      <c r="L1491" t="s">
        <v>24</v>
      </c>
      <c r="M1491" t="s">
        <v>3183</v>
      </c>
      <c r="N1491" t="s">
        <v>23</v>
      </c>
      <c r="O1491" t="s">
        <v>25</v>
      </c>
      <c r="P1491" t="s">
        <v>26</v>
      </c>
      <c r="Q1491" t="s">
        <v>27</v>
      </c>
      <c r="R1491" t="s">
        <v>24</v>
      </c>
      <c r="S1491" t="s">
        <v>3184</v>
      </c>
      <c r="T1491" t="s">
        <v>3183</v>
      </c>
    </row>
    <row r="1492" spans="1:20" x14ac:dyDescent="0.25">
      <c r="A1492" t="s">
        <v>34</v>
      </c>
      <c r="B1492" t="s">
        <v>35</v>
      </c>
      <c r="C1492">
        <v>33</v>
      </c>
      <c r="D1492">
        <v>1</v>
      </c>
      <c r="E1492" t="s">
        <v>3181</v>
      </c>
      <c r="F1492">
        <v>100</v>
      </c>
      <c r="G1492">
        <v>0</v>
      </c>
      <c r="H1492" t="s">
        <v>22</v>
      </c>
      <c r="I1492" t="s">
        <v>3182</v>
      </c>
      <c r="J1492" t="s">
        <v>335</v>
      </c>
      <c r="K1492" t="s">
        <v>23</v>
      </c>
      <c r="L1492" t="s">
        <v>24</v>
      </c>
      <c r="M1492" t="s">
        <v>3183</v>
      </c>
      <c r="N1492" t="s">
        <v>23</v>
      </c>
      <c r="O1492" t="s">
        <v>25</v>
      </c>
      <c r="P1492" t="s">
        <v>26</v>
      </c>
      <c r="Q1492" t="s">
        <v>27</v>
      </c>
      <c r="R1492" t="s">
        <v>24</v>
      </c>
      <c r="S1492" t="s">
        <v>3184</v>
      </c>
      <c r="T1492" t="s">
        <v>3183</v>
      </c>
    </row>
    <row r="1493" spans="1:20" x14ac:dyDescent="0.25">
      <c r="A1493" t="s">
        <v>38</v>
      </c>
      <c r="B1493" t="s">
        <v>39</v>
      </c>
      <c r="C1493">
        <v>34</v>
      </c>
      <c r="D1493">
        <v>1</v>
      </c>
      <c r="E1493" t="s">
        <v>3181</v>
      </c>
      <c r="F1493">
        <v>100</v>
      </c>
      <c r="G1493">
        <v>0</v>
      </c>
      <c r="H1493" t="s">
        <v>22</v>
      </c>
      <c r="I1493" t="s">
        <v>3182</v>
      </c>
      <c r="J1493" t="s">
        <v>335</v>
      </c>
      <c r="K1493" t="s">
        <v>23</v>
      </c>
      <c r="L1493" t="s">
        <v>24</v>
      </c>
      <c r="M1493" t="s">
        <v>3183</v>
      </c>
      <c r="N1493" t="s">
        <v>23</v>
      </c>
      <c r="O1493" t="s">
        <v>25</v>
      </c>
      <c r="P1493" t="s">
        <v>26</v>
      </c>
      <c r="Q1493" t="s">
        <v>27</v>
      </c>
      <c r="R1493" t="s">
        <v>24</v>
      </c>
      <c r="S1493" t="s">
        <v>3184</v>
      </c>
      <c r="T1493" t="s">
        <v>3183</v>
      </c>
    </row>
    <row r="1494" spans="1:20" x14ac:dyDescent="0.25">
      <c r="A1494" t="s">
        <v>36</v>
      </c>
      <c r="B1494" t="s">
        <v>37</v>
      </c>
      <c r="C1494">
        <v>33</v>
      </c>
      <c r="D1494">
        <v>2</v>
      </c>
      <c r="E1494" t="s">
        <v>3185</v>
      </c>
      <c r="F1494">
        <v>226</v>
      </c>
      <c r="G1494">
        <v>35</v>
      </c>
      <c r="H1494" t="s">
        <v>47</v>
      </c>
      <c r="I1494" t="s">
        <v>3186</v>
      </c>
      <c r="J1494" t="s">
        <v>3187</v>
      </c>
      <c r="K1494" t="s">
        <v>613</v>
      </c>
      <c r="L1494" t="s">
        <v>1248</v>
      </c>
      <c r="M1494" t="s">
        <v>3188</v>
      </c>
      <c r="N1494" t="s">
        <v>23</v>
      </c>
      <c r="O1494" t="s">
        <v>53</v>
      </c>
      <c r="P1494" t="s">
        <v>54</v>
      </c>
      <c r="Q1494" t="s">
        <v>55</v>
      </c>
      <c r="R1494" t="s">
        <v>24</v>
      </c>
      <c r="S1494" t="s">
        <v>23</v>
      </c>
      <c r="T1494" t="s">
        <v>3183</v>
      </c>
    </row>
    <row r="1495" spans="1:20" x14ac:dyDescent="0.25">
      <c r="A1495" t="s">
        <v>34</v>
      </c>
      <c r="B1495" t="s">
        <v>35</v>
      </c>
      <c r="C1495">
        <v>33</v>
      </c>
      <c r="D1495">
        <v>2</v>
      </c>
      <c r="E1495" t="s">
        <v>3185</v>
      </c>
      <c r="F1495">
        <v>226</v>
      </c>
      <c r="G1495">
        <v>35</v>
      </c>
      <c r="H1495" t="s">
        <v>47</v>
      </c>
      <c r="I1495" t="s">
        <v>3186</v>
      </c>
      <c r="J1495" t="s">
        <v>3187</v>
      </c>
      <c r="K1495" t="s">
        <v>613</v>
      </c>
      <c r="L1495" t="s">
        <v>1248</v>
      </c>
      <c r="M1495" t="s">
        <v>3188</v>
      </c>
      <c r="N1495" t="s">
        <v>23</v>
      </c>
      <c r="O1495" t="s">
        <v>53</v>
      </c>
      <c r="P1495" t="s">
        <v>54</v>
      </c>
      <c r="Q1495" t="s">
        <v>55</v>
      </c>
      <c r="R1495" t="s">
        <v>24</v>
      </c>
      <c r="S1495" t="s">
        <v>23</v>
      </c>
      <c r="T1495" t="s">
        <v>3183</v>
      </c>
    </row>
    <row r="1496" spans="1:20" x14ac:dyDescent="0.25">
      <c r="A1496" t="s">
        <v>38</v>
      </c>
      <c r="B1496" t="s">
        <v>39</v>
      </c>
      <c r="C1496">
        <v>34</v>
      </c>
      <c r="D1496">
        <v>2</v>
      </c>
      <c r="E1496" t="s">
        <v>3185</v>
      </c>
      <c r="F1496">
        <v>226</v>
      </c>
      <c r="G1496">
        <v>35</v>
      </c>
      <c r="H1496" t="s">
        <v>47</v>
      </c>
      <c r="I1496" t="s">
        <v>3186</v>
      </c>
      <c r="J1496" t="s">
        <v>3187</v>
      </c>
      <c r="K1496" t="s">
        <v>613</v>
      </c>
      <c r="L1496" t="s">
        <v>1248</v>
      </c>
      <c r="M1496" t="s">
        <v>3188</v>
      </c>
      <c r="N1496" t="s">
        <v>23</v>
      </c>
      <c r="O1496" t="s">
        <v>53</v>
      </c>
      <c r="P1496" t="s">
        <v>54</v>
      </c>
      <c r="Q1496" t="s">
        <v>55</v>
      </c>
      <c r="R1496" t="s">
        <v>24</v>
      </c>
      <c r="S1496" t="s">
        <v>23</v>
      </c>
      <c r="T1496" t="s">
        <v>3183</v>
      </c>
    </row>
    <row r="1497" spans="1:20" x14ac:dyDescent="0.25">
      <c r="A1497" t="s">
        <v>36</v>
      </c>
      <c r="B1497" t="s">
        <v>37</v>
      </c>
      <c r="C1497">
        <v>33</v>
      </c>
      <c r="D1497">
        <v>2</v>
      </c>
      <c r="E1497" t="s">
        <v>3189</v>
      </c>
      <c r="F1497">
        <v>220</v>
      </c>
      <c r="G1497">
        <v>29</v>
      </c>
      <c r="H1497" t="s">
        <v>47</v>
      </c>
      <c r="I1497" t="s">
        <v>3118</v>
      </c>
      <c r="J1497" t="s">
        <v>3190</v>
      </c>
      <c r="K1497" t="s">
        <v>2035</v>
      </c>
      <c r="L1497" t="s">
        <v>675</v>
      </c>
      <c r="M1497" t="s">
        <v>3183</v>
      </c>
      <c r="N1497" t="s">
        <v>23</v>
      </c>
      <c r="O1497" t="s">
        <v>63</v>
      </c>
      <c r="P1497" t="s">
        <v>54</v>
      </c>
      <c r="Q1497" t="s">
        <v>55</v>
      </c>
      <c r="R1497" t="s">
        <v>24</v>
      </c>
      <c r="S1497" t="s">
        <v>3191</v>
      </c>
      <c r="T1497" t="s">
        <v>3183</v>
      </c>
    </row>
    <row r="1498" spans="1:20" x14ac:dyDescent="0.25">
      <c r="A1498" t="s">
        <v>34</v>
      </c>
      <c r="B1498" t="s">
        <v>35</v>
      </c>
      <c r="C1498">
        <v>33</v>
      </c>
      <c r="D1498">
        <v>2</v>
      </c>
      <c r="E1498" t="s">
        <v>3189</v>
      </c>
      <c r="F1498">
        <v>220</v>
      </c>
      <c r="G1498">
        <v>29</v>
      </c>
      <c r="H1498" t="s">
        <v>47</v>
      </c>
      <c r="I1498" t="s">
        <v>3118</v>
      </c>
      <c r="J1498" t="s">
        <v>3190</v>
      </c>
      <c r="K1498" t="s">
        <v>2035</v>
      </c>
      <c r="L1498" t="s">
        <v>675</v>
      </c>
      <c r="M1498" t="s">
        <v>3183</v>
      </c>
      <c r="N1498" t="s">
        <v>23</v>
      </c>
      <c r="O1498" t="s">
        <v>63</v>
      </c>
      <c r="P1498" t="s">
        <v>54</v>
      </c>
      <c r="Q1498" t="s">
        <v>55</v>
      </c>
      <c r="R1498" t="s">
        <v>24</v>
      </c>
      <c r="S1498" t="s">
        <v>3191</v>
      </c>
      <c r="T1498" t="s">
        <v>3183</v>
      </c>
    </row>
    <row r="1499" spans="1:20" x14ac:dyDescent="0.25">
      <c r="A1499" t="s">
        <v>38</v>
      </c>
      <c r="B1499" t="s">
        <v>39</v>
      </c>
      <c r="C1499">
        <v>34</v>
      </c>
      <c r="D1499">
        <v>2</v>
      </c>
      <c r="E1499" t="s">
        <v>3189</v>
      </c>
      <c r="F1499">
        <v>220</v>
      </c>
      <c r="G1499">
        <v>29</v>
      </c>
      <c r="H1499" t="s">
        <v>47</v>
      </c>
      <c r="I1499" t="s">
        <v>3118</v>
      </c>
      <c r="J1499" t="s">
        <v>3190</v>
      </c>
      <c r="K1499" t="s">
        <v>2035</v>
      </c>
      <c r="L1499" t="s">
        <v>675</v>
      </c>
      <c r="M1499" t="s">
        <v>3183</v>
      </c>
      <c r="N1499" t="s">
        <v>23</v>
      </c>
      <c r="O1499" t="s">
        <v>63</v>
      </c>
      <c r="P1499" t="s">
        <v>54</v>
      </c>
      <c r="Q1499" t="s">
        <v>55</v>
      </c>
      <c r="R1499" t="s">
        <v>24</v>
      </c>
      <c r="S1499" t="s">
        <v>3191</v>
      </c>
      <c r="T1499" t="s">
        <v>3183</v>
      </c>
    </row>
    <row r="1500" spans="1:20" x14ac:dyDescent="0.25">
      <c r="A1500" t="s">
        <v>281</v>
      </c>
      <c r="B1500" t="s">
        <v>283</v>
      </c>
      <c r="C1500">
        <v>65</v>
      </c>
      <c r="D1500">
        <v>6</v>
      </c>
      <c r="E1500" t="s">
        <v>3192</v>
      </c>
      <c r="F1500">
        <v>174</v>
      </c>
      <c r="G1500">
        <v>0</v>
      </c>
      <c r="H1500" t="s">
        <v>1162</v>
      </c>
      <c r="I1500" t="s">
        <v>3193</v>
      </c>
      <c r="J1500" t="s">
        <v>1163</v>
      </c>
      <c r="K1500" t="s">
        <v>23</v>
      </c>
      <c r="L1500" t="s">
        <v>24</v>
      </c>
      <c r="M1500" t="s">
        <v>3194</v>
      </c>
      <c r="N1500" t="s">
        <v>23</v>
      </c>
      <c r="O1500" t="s">
        <v>32</v>
      </c>
      <c r="P1500" t="s">
        <v>26</v>
      </c>
      <c r="Q1500" t="s">
        <v>33</v>
      </c>
      <c r="R1500" t="s">
        <v>24</v>
      </c>
      <c r="S1500" t="s">
        <v>3195</v>
      </c>
      <c r="T1500" t="s">
        <v>3196</v>
      </c>
    </row>
    <row r="1501" spans="1:20" x14ac:dyDescent="0.25">
      <c r="A1501" t="s">
        <v>36</v>
      </c>
      <c r="B1501" t="s">
        <v>37</v>
      </c>
      <c r="C1501">
        <v>33</v>
      </c>
      <c r="D1501">
        <v>2</v>
      </c>
      <c r="E1501" t="s">
        <v>3197</v>
      </c>
      <c r="F1501">
        <v>232</v>
      </c>
      <c r="G1501">
        <v>41</v>
      </c>
      <c r="H1501" t="s">
        <v>47</v>
      </c>
      <c r="I1501" t="s">
        <v>1211</v>
      </c>
      <c r="J1501" t="s">
        <v>3198</v>
      </c>
      <c r="K1501" t="s">
        <v>3199</v>
      </c>
      <c r="L1501" t="s">
        <v>1289</v>
      </c>
      <c r="M1501" t="s">
        <v>3130</v>
      </c>
      <c r="N1501" t="s">
        <v>23</v>
      </c>
      <c r="O1501" t="s">
        <v>53</v>
      </c>
      <c r="P1501" t="s">
        <v>54</v>
      </c>
      <c r="Q1501" t="s">
        <v>55</v>
      </c>
      <c r="R1501" t="s">
        <v>24</v>
      </c>
      <c r="S1501" t="s">
        <v>3200</v>
      </c>
      <c r="T1501" t="s">
        <v>3201</v>
      </c>
    </row>
    <row r="1502" spans="1:20" x14ac:dyDescent="0.25">
      <c r="A1502" t="s">
        <v>34</v>
      </c>
      <c r="B1502" t="s">
        <v>35</v>
      </c>
      <c r="C1502">
        <v>33</v>
      </c>
      <c r="D1502">
        <v>2</v>
      </c>
      <c r="E1502" t="s">
        <v>3197</v>
      </c>
      <c r="F1502">
        <v>232</v>
      </c>
      <c r="G1502">
        <v>41</v>
      </c>
      <c r="H1502" t="s">
        <v>47</v>
      </c>
      <c r="I1502" t="s">
        <v>1211</v>
      </c>
      <c r="J1502" t="s">
        <v>3198</v>
      </c>
      <c r="K1502" t="s">
        <v>3199</v>
      </c>
      <c r="L1502" t="s">
        <v>1289</v>
      </c>
      <c r="M1502" t="s">
        <v>3130</v>
      </c>
      <c r="N1502" t="s">
        <v>23</v>
      </c>
      <c r="O1502" t="s">
        <v>53</v>
      </c>
      <c r="P1502" t="s">
        <v>54</v>
      </c>
      <c r="Q1502" t="s">
        <v>55</v>
      </c>
      <c r="R1502" t="s">
        <v>24</v>
      </c>
      <c r="S1502" t="s">
        <v>3200</v>
      </c>
      <c r="T1502" t="s">
        <v>3201</v>
      </c>
    </row>
    <row r="1503" spans="1:20" x14ac:dyDescent="0.25">
      <c r="A1503" t="s">
        <v>38</v>
      </c>
      <c r="B1503" t="s">
        <v>39</v>
      </c>
      <c r="C1503">
        <v>34</v>
      </c>
      <c r="D1503">
        <v>2</v>
      </c>
      <c r="E1503" t="s">
        <v>3197</v>
      </c>
      <c r="F1503">
        <v>232</v>
      </c>
      <c r="G1503">
        <v>41</v>
      </c>
      <c r="H1503" t="s">
        <v>47</v>
      </c>
      <c r="I1503" t="s">
        <v>1211</v>
      </c>
      <c r="J1503" t="s">
        <v>3198</v>
      </c>
      <c r="K1503" t="s">
        <v>3199</v>
      </c>
      <c r="L1503" t="s">
        <v>1289</v>
      </c>
      <c r="M1503" t="s">
        <v>3130</v>
      </c>
      <c r="N1503" t="s">
        <v>23</v>
      </c>
      <c r="O1503" t="s">
        <v>53</v>
      </c>
      <c r="P1503" t="s">
        <v>54</v>
      </c>
      <c r="Q1503" t="s">
        <v>55</v>
      </c>
      <c r="R1503" t="s">
        <v>24</v>
      </c>
      <c r="S1503" t="s">
        <v>3200</v>
      </c>
      <c r="T1503" t="s">
        <v>3201</v>
      </c>
    </row>
    <row r="1504" spans="1:20" x14ac:dyDescent="0.25">
      <c r="A1504" t="s">
        <v>36</v>
      </c>
      <c r="B1504" t="s">
        <v>37</v>
      </c>
      <c r="C1504">
        <v>33</v>
      </c>
      <c r="D1504">
        <v>2</v>
      </c>
      <c r="E1504" t="s">
        <v>3202</v>
      </c>
      <c r="F1504">
        <v>226</v>
      </c>
      <c r="G1504">
        <v>35</v>
      </c>
      <c r="H1504" t="s">
        <v>47</v>
      </c>
      <c r="I1504" t="s">
        <v>3203</v>
      </c>
      <c r="J1504" t="s">
        <v>3204</v>
      </c>
      <c r="K1504" t="s">
        <v>1216</v>
      </c>
      <c r="L1504" t="s">
        <v>2697</v>
      </c>
      <c r="M1504" t="s">
        <v>3130</v>
      </c>
      <c r="N1504" t="s">
        <v>23</v>
      </c>
      <c r="O1504" t="s">
        <v>53</v>
      </c>
      <c r="P1504" t="s">
        <v>54</v>
      </c>
      <c r="Q1504" t="s">
        <v>55</v>
      </c>
      <c r="R1504" t="s">
        <v>24</v>
      </c>
      <c r="S1504" t="s">
        <v>3205</v>
      </c>
      <c r="T1504" t="s">
        <v>3201</v>
      </c>
    </row>
    <row r="1505" spans="1:20" x14ac:dyDescent="0.25">
      <c r="A1505" t="s">
        <v>34</v>
      </c>
      <c r="B1505" t="s">
        <v>35</v>
      </c>
      <c r="C1505">
        <v>33</v>
      </c>
      <c r="D1505">
        <v>2</v>
      </c>
      <c r="E1505" t="s">
        <v>3202</v>
      </c>
      <c r="F1505">
        <v>226</v>
      </c>
      <c r="G1505">
        <v>35</v>
      </c>
      <c r="H1505" t="s">
        <v>47</v>
      </c>
      <c r="I1505" t="s">
        <v>3203</v>
      </c>
      <c r="J1505" t="s">
        <v>3204</v>
      </c>
      <c r="K1505" t="s">
        <v>1216</v>
      </c>
      <c r="L1505" t="s">
        <v>2697</v>
      </c>
      <c r="M1505" t="s">
        <v>3130</v>
      </c>
      <c r="N1505" t="s">
        <v>23</v>
      </c>
      <c r="O1505" t="s">
        <v>53</v>
      </c>
      <c r="P1505" t="s">
        <v>54</v>
      </c>
      <c r="Q1505" t="s">
        <v>55</v>
      </c>
      <c r="R1505" t="s">
        <v>24</v>
      </c>
      <c r="S1505" t="s">
        <v>3205</v>
      </c>
      <c r="T1505" t="s">
        <v>3201</v>
      </c>
    </row>
    <row r="1506" spans="1:20" x14ac:dyDescent="0.25">
      <c r="A1506" t="s">
        <v>38</v>
      </c>
      <c r="B1506" t="s">
        <v>39</v>
      </c>
      <c r="C1506">
        <v>34</v>
      </c>
      <c r="D1506">
        <v>2</v>
      </c>
      <c r="E1506" t="s">
        <v>3202</v>
      </c>
      <c r="F1506">
        <v>226</v>
      </c>
      <c r="G1506">
        <v>35</v>
      </c>
      <c r="H1506" t="s">
        <v>47</v>
      </c>
      <c r="I1506" t="s">
        <v>3203</v>
      </c>
      <c r="J1506" t="s">
        <v>3204</v>
      </c>
      <c r="K1506" t="s">
        <v>1216</v>
      </c>
      <c r="L1506" t="s">
        <v>2697</v>
      </c>
      <c r="M1506" t="s">
        <v>3130</v>
      </c>
      <c r="N1506" t="s">
        <v>23</v>
      </c>
      <c r="O1506" t="s">
        <v>53</v>
      </c>
      <c r="P1506" t="s">
        <v>54</v>
      </c>
      <c r="Q1506" t="s">
        <v>55</v>
      </c>
      <c r="R1506" t="s">
        <v>24</v>
      </c>
      <c r="S1506" t="s">
        <v>3205</v>
      </c>
      <c r="T1506" t="s">
        <v>3201</v>
      </c>
    </row>
    <row r="1507" spans="1:20" x14ac:dyDescent="0.25">
      <c r="A1507" t="s">
        <v>36</v>
      </c>
      <c r="B1507" t="s">
        <v>37</v>
      </c>
      <c r="C1507">
        <v>33</v>
      </c>
      <c r="D1507">
        <v>2</v>
      </c>
      <c r="E1507" t="s">
        <v>3206</v>
      </c>
      <c r="F1507">
        <v>226</v>
      </c>
      <c r="G1507">
        <v>35</v>
      </c>
      <c r="H1507" t="s">
        <v>47</v>
      </c>
      <c r="I1507" t="s">
        <v>3207</v>
      </c>
      <c r="J1507" t="s">
        <v>3208</v>
      </c>
      <c r="K1507" t="s">
        <v>1646</v>
      </c>
      <c r="L1507" t="s">
        <v>1197</v>
      </c>
      <c r="M1507" t="s">
        <v>3201</v>
      </c>
      <c r="N1507" t="s">
        <v>23</v>
      </c>
      <c r="O1507" t="s">
        <v>63</v>
      </c>
      <c r="P1507" t="s">
        <v>54</v>
      </c>
      <c r="Q1507" t="s">
        <v>55</v>
      </c>
      <c r="R1507" t="s">
        <v>24</v>
      </c>
      <c r="S1507" t="s">
        <v>3209</v>
      </c>
      <c r="T1507" t="s">
        <v>3210</v>
      </c>
    </row>
    <row r="1508" spans="1:20" x14ac:dyDescent="0.25">
      <c r="A1508" t="s">
        <v>34</v>
      </c>
      <c r="B1508" t="s">
        <v>35</v>
      </c>
      <c r="C1508">
        <v>33</v>
      </c>
      <c r="D1508">
        <v>2</v>
      </c>
      <c r="E1508" t="s">
        <v>3206</v>
      </c>
      <c r="F1508">
        <v>226</v>
      </c>
      <c r="G1508">
        <v>35</v>
      </c>
      <c r="H1508" t="s">
        <v>47</v>
      </c>
      <c r="I1508" t="s">
        <v>3207</v>
      </c>
      <c r="J1508" t="s">
        <v>3208</v>
      </c>
      <c r="K1508" t="s">
        <v>1646</v>
      </c>
      <c r="L1508" t="s">
        <v>1197</v>
      </c>
      <c r="M1508" t="s">
        <v>3201</v>
      </c>
      <c r="N1508" t="s">
        <v>23</v>
      </c>
      <c r="O1508" t="s">
        <v>63</v>
      </c>
      <c r="P1508" t="s">
        <v>54</v>
      </c>
      <c r="Q1508" t="s">
        <v>55</v>
      </c>
      <c r="R1508" t="s">
        <v>24</v>
      </c>
      <c r="S1508" t="s">
        <v>3209</v>
      </c>
      <c r="T1508" t="s">
        <v>3210</v>
      </c>
    </row>
    <row r="1509" spans="1:20" x14ac:dyDescent="0.25">
      <c r="A1509" t="s">
        <v>38</v>
      </c>
      <c r="B1509" t="s">
        <v>39</v>
      </c>
      <c r="C1509">
        <v>34</v>
      </c>
      <c r="D1509">
        <v>2</v>
      </c>
      <c r="E1509" t="s">
        <v>3206</v>
      </c>
      <c r="F1509">
        <v>226</v>
      </c>
      <c r="G1509">
        <v>35</v>
      </c>
      <c r="H1509" t="s">
        <v>47</v>
      </c>
      <c r="I1509" t="s">
        <v>3207</v>
      </c>
      <c r="J1509" t="s">
        <v>3208</v>
      </c>
      <c r="K1509" t="s">
        <v>1646</v>
      </c>
      <c r="L1509" t="s">
        <v>1197</v>
      </c>
      <c r="M1509" t="s">
        <v>3201</v>
      </c>
      <c r="N1509" t="s">
        <v>23</v>
      </c>
      <c r="O1509" t="s">
        <v>63</v>
      </c>
      <c r="P1509" t="s">
        <v>54</v>
      </c>
      <c r="Q1509" t="s">
        <v>55</v>
      </c>
      <c r="R1509" t="s">
        <v>24</v>
      </c>
      <c r="S1509" t="s">
        <v>3209</v>
      </c>
      <c r="T1509" t="s">
        <v>3210</v>
      </c>
    </row>
    <row r="1510" spans="1:20" x14ac:dyDescent="0.25">
      <c r="A1510" t="s">
        <v>42</v>
      </c>
      <c r="B1510" t="s">
        <v>43</v>
      </c>
      <c r="C1510">
        <v>30</v>
      </c>
      <c r="D1510">
        <v>3</v>
      </c>
      <c r="E1510" t="s">
        <v>3211</v>
      </c>
      <c r="F1510">
        <v>200</v>
      </c>
      <c r="G1510">
        <v>0</v>
      </c>
      <c r="H1510" t="s">
        <v>1162</v>
      </c>
      <c r="I1510" t="s">
        <v>3212</v>
      </c>
      <c r="J1510" t="s">
        <v>1226</v>
      </c>
      <c r="K1510" t="s">
        <v>23</v>
      </c>
      <c r="L1510" t="s">
        <v>24</v>
      </c>
      <c r="M1510" t="s">
        <v>3213</v>
      </c>
      <c r="N1510" t="s">
        <v>23</v>
      </c>
      <c r="O1510" t="s">
        <v>307</v>
      </c>
      <c r="P1510" t="s">
        <v>26</v>
      </c>
      <c r="Q1510" t="s">
        <v>27</v>
      </c>
      <c r="R1510" t="s">
        <v>24</v>
      </c>
      <c r="S1510" t="s">
        <v>3214</v>
      </c>
      <c r="T1510" t="s">
        <v>3215</v>
      </c>
    </row>
    <row r="1511" spans="1:20" x14ac:dyDescent="0.25">
      <c r="A1511" t="s">
        <v>44</v>
      </c>
      <c r="B1511" t="s">
        <v>45</v>
      </c>
      <c r="C1511">
        <v>36.666666666666664</v>
      </c>
      <c r="D1511">
        <v>3</v>
      </c>
      <c r="E1511" t="s">
        <v>3211</v>
      </c>
      <c r="F1511">
        <v>200</v>
      </c>
      <c r="G1511">
        <v>0</v>
      </c>
      <c r="H1511" t="s">
        <v>1162</v>
      </c>
      <c r="I1511" t="s">
        <v>3212</v>
      </c>
      <c r="J1511" t="s">
        <v>1226</v>
      </c>
      <c r="K1511" t="s">
        <v>23</v>
      </c>
      <c r="L1511" t="s">
        <v>24</v>
      </c>
      <c r="M1511" t="s">
        <v>3213</v>
      </c>
      <c r="N1511" t="s">
        <v>23</v>
      </c>
      <c r="O1511" t="s">
        <v>307</v>
      </c>
      <c r="P1511" t="s">
        <v>26</v>
      </c>
      <c r="Q1511" t="s">
        <v>27</v>
      </c>
      <c r="R1511" t="s">
        <v>24</v>
      </c>
      <c r="S1511" t="s">
        <v>3214</v>
      </c>
      <c r="T1511" t="s">
        <v>3215</v>
      </c>
    </row>
    <row r="1512" spans="1:20" x14ac:dyDescent="0.25">
      <c r="A1512" t="s">
        <v>36</v>
      </c>
      <c r="B1512" t="s">
        <v>37</v>
      </c>
      <c r="C1512">
        <v>33</v>
      </c>
      <c r="D1512">
        <v>2</v>
      </c>
      <c r="E1512" t="s">
        <v>3216</v>
      </c>
      <c r="F1512">
        <v>226</v>
      </c>
      <c r="G1512">
        <v>35</v>
      </c>
      <c r="H1512" t="s">
        <v>47</v>
      </c>
      <c r="I1512" t="s">
        <v>3217</v>
      </c>
      <c r="J1512" t="s">
        <v>3218</v>
      </c>
      <c r="K1512" t="s">
        <v>1267</v>
      </c>
      <c r="L1512" t="s">
        <v>1288</v>
      </c>
      <c r="M1512" t="s">
        <v>3215</v>
      </c>
      <c r="N1512" t="s">
        <v>23</v>
      </c>
      <c r="O1512" t="s">
        <v>63</v>
      </c>
      <c r="P1512" t="s">
        <v>54</v>
      </c>
      <c r="Q1512" t="s">
        <v>55</v>
      </c>
      <c r="R1512" t="s">
        <v>24</v>
      </c>
      <c r="S1512" t="s">
        <v>3219</v>
      </c>
      <c r="T1512" t="s">
        <v>3215</v>
      </c>
    </row>
    <row r="1513" spans="1:20" x14ac:dyDescent="0.25">
      <c r="A1513" t="s">
        <v>34</v>
      </c>
      <c r="B1513" t="s">
        <v>35</v>
      </c>
      <c r="C1513">
        <v>33</v>
      </c>
      <c r="D1513">
        <v>2</v>
      </c>
      <c r="E1513" t="s">
        <v>3216</v>
      </c>
      <c r="F1513">
        <v>226</v>
      </c>
      <c r="G1513">
        <v>35</v>
      </c>
      <c r="H1513" t="s">
        <v>47</v>
      </c>
      <c r="I1513" t="s">
        <v>3217</v>
      </c>
      <c r="J1513" t="s">
        <v>3218</v>
      </c>
      <c r="K1513" t="s">
        <v>1267</v>
      </c>
      <c r="L1513" t="s">
        <v>1288</v>
      </c>
      <c r="M1513" t="s">
        <v>3215</v>
      </c>
      <c r="N1513" t="s">
        <v>23</v>
      </c>
      <c r="O1513" t="s">
        <v>63</v>
      </c>
      <c r="P1513" t="s">
        <v>54</v>
      </c>
      <c r="Q1513" t="s">
        <v>55</v>
      </c>
      <c r="R1513" t="s">
        <v>24</v>
      </c>
      <c r="S1513" t="s">
        <v>3219</v>
      </c>
      <c r="T1513" t="s">
        <v>3215</v>
      </c>
    </row>
    <row r="1514" spans="1:20" x14ac:dyDescent="0.25">
      <c r="A1514" t="s">
        <v>38</v>
      </c>
      <c r="B1514" t="s">
        <v>39</v>
      </c>
      <c r="C1514">
        <v>34</v>
      </c>
      <c r="D1514">
        <v>2</v>
      </c>
      <c r="E1514" t="s">
        <v>3216</v>
      </c>
      <c r="F1514">
        <v>226</v>
      </c>
      <c r="G1514">
        <v>35</v>
      </c>
      <c r="H1514" t="s">
        <v>47</v>
      </c>
      <c r="I1514" t="s">
        <v>3217</v>
      </c>
      <c r="J1514" t="s">
        <v>3218</v>
      </c>
      <c r="K1514" t="s">
        <v>1267</v>
      </c>
      <c r="L1514" t="s">
        <v>1288</v>
      </c>
      <c r="M1514" t="s">
        <v>3215</v>
      </c>
      <c r="N1514" t="s">
        <v>23</v>
      </c>
      <c r="O1514" t="s">
        <v>63</v>
      </c>
      <c r="P1514" t="s">
        <v>54</v>
      </c>
      <c r="Q1514" t="s">
        <v>55</v>
      </c>
      <c r="R1514" t="s">
        <v>24</v>
      </c>
      <c r="S1514" t="s">
        <v>3219</v>
      </c>
      <c r="T1514" t="s">
        <v>3215</v>
      </c>
    </row>
    <row r="1515" spans="1:20" x14ac:dyDescent="0.25">
      <c r="A1515" t="s">
        <v>36</v>
      </c>
      <c r="B1515" t="s">
        <v>37</v>
      </c>
      <c r="C1515">
        <v>33</v>
      </c>
      <c r="D1515">
        <v>2</v>
      </c>
      <c r="E1515" t="s">
        <v>3220</v>
      </c>
      <c r="F1515">
        <v>220</v>
      </c>
      <c r="G1515">
        <v>29</v>
      </c>
      <c r="H1515" t="s">
        <v>47</v>
      </c>
      <c r="I1515" t="s">
        <v>2685</v>
      </c>
      <c r="J1515" t="s">
        <v>3221</v>
      </c>
      <c r="K1515" t="s">
        <v>1178</v>
      </c>
      <c r="L1515" t="s">
        <v>1172</v>
      </c>
      <c r="M1515" t="s">
        <v>3215</v>
      </c>
      <c r="N1515" t="s">
        <v>23</v>
      </c>
      <c r="O1515" t="s">
        <v>63</v>
      </c>
      <c r="P1515" t="s">
        <v>54</v>
      </c>
      <c r="Q1515" t="s">
        <v>55</v>
      </c>
      <c r="R1515" t="s">
        <v>24</v>
      </c>
      <c r="S1515" t="s">
        <v>3222</v>
      </c>
      <c r="T1515" t="s">
        <v>3213</v>
      </c>
    </row>
    <row r="1516" spans="1:20" x14ac:dyDescent="0.25">
      <c r="A1516" t="s">
        <v>34</v>
      </c>
      <c r="B1516" t="s">
        <v>35</v>
      </c>
      <c r="C1516">
        <v>33</v>
      </c>
      <c r="D1516">
        <v>2</v>
      </c>
      <c r="E1516" t="s">
        <v>3220</v>
      </c>
      <c r="F1516">
        <v>220</v>
      </c>
      <c r="G1516">
        <v>29</v>
      </c>
      <c r="H1516" t="s">
        <v>47</v>
      </c>
      <c r="I1516" t="s">
        <v>2685</v>
      </c>
      <c r="J1516" t="s">
        <v>3221</v>
      </c>
      <c r="K1516" t="s">
        <v>1178</v>
      </c>
      <c r="L1516" t="s">
        <v>1172</v>
      </c>
      <c r="M1516" t="s">
        <v>3215</v>
      </c>
      <c r="N1516" t="s">
        <v>23</v>
      </c>
      <c r="O1516" t="s">
        <v>63</v>
      </c>
      <c r="P1516" t="s">
        <v>54</v>
      </c>
      <c r="Q1516" t="s">
        <v>55</v>
      </c>
      <c r="R1516" t="s">
        <v>24</v>
      </c>
      <c r="S1516" t="s">
        <v>3222</v>
      </c>
      <c r="T1516" t="s">
        <v>3213</v>
      </c>
    </row>
    <row r="1517" spans="1:20" x14ac:dyDescent="0.25">
      <c r="A1517" t="s">
        <v>38</v>
      </c>
      <c r="B1517" t="s">
        <v>39</v>
      </c>
      <c r="C1517">
        <v>34</v>
      </c>
      <c r="D1517">
        <v>2</v>
      </c>
      <c r="E1517" t="s">
        <v>3220</v>
      </c>
      <c r="F1517">
        <v>220</v>
      </c>
      <c r="G1517">
        <v>29</v>
      </c>
      <c r="H1517" t="s">
        <v>47</v>
      </c>
      <c r="I1517" t="s">
        <v>2685</v>
      </c>
      <c r="J1517" t="s">
        <v>3221</v>
      </c>
      <c r="K1517" t="s">
        <v>1178</v>
      </c>
      <c r="L1517" t="s">
        <v>1172</v>
      </c>
      <c r="M1517" t="s">
        <v>3215</v>
      </c>
      <c r="N1517" t="s">
        <v>23</v>
      </c>
      <c r="O1517" t="s">
        <v>63</v>
      </c>
      <c r="P1517" t="s">
        <v>54</v>
      </c>
      <c r="Q1517" t="s">
        <v>55</v>
      </c>
      <c r="R1517" t="s">
        <v>24</v>
      </c>
      <c r="S1517" t="s">
        <v>3222</v>
      </c>
      <c r="T1517" t="s">
        <v>3213</v>
      </c>
    </row>
    <row r="1518" spans="1:20" x14ac:dyDescent="0.25">
      <c r="A1518" t="s">
        <v>281</v>
      </c>
      <c r="B1518" t="s">
        <v>283</v>
      </c>
      <c r="C1518">
        <v>65</v>
      </c>
      <c r="D1518">
        <v>7</v>
      </c>
      <c r="E1518" t="s">
        <v>3223</v>
      </c>
      <c r="F1518">
        <v>203</v>
      </c>
      <c r="G1518">
        <v>0</v>
      </c>
      <c r="H1518" t="s">
        <v>1162</v>
      </c>
      <c r="I1518" t="s">
        <v>3224</v>
      </c>
      <c r="J1518" t="s">
        <v>303</v>
      </c>
      <c r="K1518" t="s">
        <v>23</v>
      </c>
      <c r="L1518" t="s">
        <v>24</v>
      </c>
      <c r="M1518" t="s">
        <v>3225</v>
      </c>
      <c r="N1518" t="s">
        <v>23</v>
      </c>
      <c r="O1518" t="s">
        <v>307</v>
      </c>
      <c r="P1518" t="s">
        <v>26</v>
      </c>
      <c r="Q1518" t="s">
        <v>27</v>
      </c>
      <c r="R1518" t="s">
        <v>24</v>
      </c>
      <c r="S1518" t="s">
        <v>3226</v>
      </c>
      <c r="T1518" t="s">
        <v>3213</v>
      </c>
    </row>
    <row r="1519" spans="1:20" x14ac:dyDescent="0.25">
      <c r="A1519" t="s">
        <v>36</v>
      </c>
      <c r="B1519" t="s">
        <v>37</v>
      </c>
      <c r="C1519">
        <v>33</v>
      </c>
      <c r="D1519">
        <v>2</v>
      </c>
      <c r="E1519" t="s">
        <v>3227</v>
      </c>
      <c r="F1519">
        <v>236</v>
      </c>
      <c r="G1519">
        <v>45</v>
      </c>
      <c r="H1519" t="s">
        <v>47</v>
      </c>
      <c r="I1519" t="s">
        <v>2980</v>
      </c>
      <c r="J1519" t="s">
        <v>3228</v>
      </c>
      <c r="K1519" t="s">
        <v>1426</v>
      </c>
      <c r="L1519" t="s">
        <v>2988</v>
      </c>
      <c r="M1519" t="s">
        <v>3215</v>
      </c>
      <c r="N1519" t="s">
        <v>23</v>
      </c>
      <c r="O1519" t="s">
        <v>63</v>
      </c>
      <c r="P1519" t="s">
        <v>54</v>
      </c>
      <c r="Q1519" t="s">
        <v>55</v>
      </c>
      <c r="R1519" t="s">
        <v>24</v>
      </c>
      <c r="S1519" t="s">
        <v>3229</v>
      </c>
      <c r="T1519" t="s">
        <v>3225</v>
      </c>
    </row>
    <row r="1520" spans="1:20" x14ac:dyDescent="0.25">
      <c r="A1520" t="s">
        <v>34</v>
      </c>
      <c r="B1520" t="s">
        <v>35</v>
      </c>
      <c r="C1520">
        <v>33</v>
      </c>
      <c r="D1520">
        <v>2</v>
      </c>
      <c r="E1520" t="s">
        <v>3227</v>
      </c>
      <c r="F1520">
        <v>236</v>
      </c>
      <c r="G1520">
        <v>45</v>
      </c>
      <c r="H1520" t="s">
        <v>47</v>
      </c>
      <c r="I1520" t="s">
        <v>2980</v>
      </c>
      <c r="J1520" t="s">
        <v>3228</v>
      </c>
      <c r="K1520" t="s">
        <v>1426</v>
      </c>
      <c r="L1520" t="s">
        <v>2988</v>
      </c>
      <c r="M1520" t="s">
        <v>3215</v>
      </c>
      <c r="N1520" t="s">
        <v>23</v>
      </c>
      <c r="O1520" t="s">
        <v>63</v>
      </c>
      <c r="P1520" t="s">
        <v>54</v>
      </c>
      <c r="Q1520" t="s">
        <v>55</v>
      </c>
      <c r="R1520" t="s">
        <v>24</v>
      </c>
      <c r="S1520" t="s">
        <v>3229</v>
      </c>
      <c r="T1520" t="s">
        <v>3225</v>
      </c>
    </row>
    <row r="1521" spans="1:20" x14ac:dyDescent="0.25">
      <c r="A1521" t="s">
        <v>38</v>
      </c>
      <c r="B1521" t="s">
        <v>39</v>
      </c>
      <c r="C1521">
        <v>34</v>
      </c>
      <c r="D1521">
        <v>2</v>
      </c>
      <c r="E1521" t="s">
        <v>3227</v>
      </c>
      <c r="F1521">
        <v>236</v>
      </c>
      <c r="G1521">
        <v>45</v>
      </c>
      <c r="H1521" t="s">
        <v>47</v>
      </c>
      <c r="I1521" t="s">
        <v>2980</v>
      </c>
      <c r="J1521" t="s">
        <v>3228</v>
      </c>
      <c r="K1521" t="s">
        <v>1426</v>
      </c>
      <c r="L1521" t="s">
        <v>2988</v>
      </c>
      <c r="M1521" t="s">
        <v>3215</v>
      </c>
      <c r="N1521" t="s">
        <v>23</v>
      </c>
      <c r="O1521" t="s">
        <v>63</v>
      </c>
      <c r="P1521" t="s">
        <v>54</v>
      </c>
      <c r="Q1521" t="s">
        <v>55</v>
      </c>
      <c r="R1521" t="s">
        <v>24</v>
      </c>
      <c r="S1521" t="s">
        <v>3229</v>
      </c>
      <c r="T1521" t="s">
        <v>3225</v>
      </c>
    </row>
    <row r="1522" spans="1:20" x14ac:dyDescent="0.25">
      <c r="A1522" t="s">
        <v>36</v>
      </c>
      <c r="B1522" t="s">
        <v>37</v>
      </c>
      <c r="C1522">
        <v>33</v>
      </c>
      <c r="D1522">
        <v>2</v>
      </c>
      <c r="E1522" t="s">
        <v>3230</v>
      </c>
      <c r="F1522">
        <v>232</v>
      </c>
      <c r="G1522">
        <v>41</v>
      </c>
      <c r="H1522" t="s">
        <v>47</v>
      </c>
      <c r="I1522" t="s">
        <v>3018</v>
      </c>
      <c r="J1522" t="s">
        <v>3231</v>
      </c>
      <c r="K1522" t="s">
        <v>1185</v>
      </c>
      <c r="L1522" t="s">
        <v>675</v>
      </c>
      <c r="M1522" t="s">
        <v>3225</v>
      </c>
      <c r="N1522" t="s">
        <v>23</v>
      </c>
      <c r="O1522" t="s">
        <v>63</v>
      </c>
      <c r="P1522" t="s">
        <v>54</v>
      </c>
      <c r="Q1522" t="s">
        <v>55</v>
      </c>
      <c r="R1522" t="s">
        <v>24</v>
      </c>
      <c r="S1522" t="s">
        <v>3232</v>
      </c>
      <c r="T1522" t="s">
        <v>3225</v>
      </c>
    </row>
    <row r="1523" spans="1:20" x14ac:dyDescent="0.25">
      <c r="A1523" t="s">
        <v>34</v>
      </c>
      <c r="B1523" t="s">
        <v>35</v>
      </c>
      <c r="C1523">
        <v>33</v>
      </c>
      <c r="D1523">
        <v>2</v>
      </c>
      <c r="E1523" t="s">
        <v>3230</v>
      </c>
      <c r="F1523">
        <v>232</v>
      </c>
      <c r="G1523">
        <v>41</v>
      </c>
      <c r="H1523" t="s">
        <v>47</v>
      </c>
      <c r="I1523" t="s">
        <v>3018</v>
      </c>
      <c r="J1523" t="s">
        <v>3231</v>
      </c>
      <c r="K1523" t="s">
        <v>1185</v>
      </c>
      <c r="L1523" t="s">
        <v>675</v>
      </c>
      <c r="M1523" t="s">
        <v>3225</v>
      </c>
      <c r="N1523" t="s">
        <v>23</v>
      </c>
      <c r="O1523" t="s">
        <v>63</v>
      </c>
      <c r="P1523" t="s">
        <v>54</v>
      </c>
      <c r="Q1523" t="s">
        <v>55</v>
      </c>
      <c r="R1523" t="s">
        <v>24</v>
      </c>
      <c r="S1523" t="s">
        <v>3232</v>
      </c>
      <c r="T1523" t="s">
        <v>3225</v>
      </c>
    </row>
    <row r="1524" spans="1:20" x14ac:dyDescent="0.25">
      <c r="A1524" t="s">
        <v>38</v>
      </c>
      <c r="B1524" t="s">
        <v>39</v>
      </c>
      <c r="C1524">
        <v>34</v>
      </c>
      <c r="D1524">
        <v>2</v>
      </c>
      <c r="E1524" t="s">
        <v>3230</v>
      </c>
      <c r="F1524">
        <v>232</v>
      </c>
      <c r="G1524">
        <v>41</v>
      </c>
      <c r="H1524" t="s">
        <v>47</v>
      </c>
      <c r="I1524" t="s">
        <v>3018</v>
      </c>
      <c r="J1524" t="s">
        <v>3231</v>
      </c>
      <c r="K1524" t="s">
        <v>1185</v>
      </c>
      <c r="L1524" t="s">
        <v>675</v>
      </c>
      <c r="M1524" t="s">
        <v>3225</v>
      </c>
      <c r="N1524" t="s">
        <v>23</v>
      </c>
      <c r="O1524" t="s">
        <v>63</v>
      </c>
      <c r="P1524" t="s">
        <v>54</v>
      </c>
      <c r="Q1524" t="s">
        <v>55</v>
      </c>
      <c r="R1524" t="s">
        <v>24</v>
      </c>
      <c r="S1524" t="s">
        <v>3232</v>
      </c>
      <c r="T1524" t="s">
        <v>3225</v>
      </c>
    </row>
    <row r="1525" spans="1:20" x14ac:dyDescent="0.25">
      <c r="A1525" t="s">
        <v>44</v>
      </c>
      <c r="B1525" t="s">
        <v>45</v>
      </c>
      <c r="C1525">
        <v>66.666666666666671</v>
      </c>
      <c r="D1525">
        <v>12</v>
      </c>
      <c r="E1525" t="s">
        <v>3233</v>
      </c>
      <c r="F1525">
        <v>400</v>
      </c>
      <c r="G1525">
        <v>0</v>
      </c>
      <c r="H1525" t="s">
        <v>22</v>
      </c>
      <c r="I1525" t="s">
        <v>2024</v>
      </c>
      <c r="J1525" t="s">
        <v>1246</v>
      </c>
      <c r="K1525" t="s">
        <v>23</v>
      </c>
      <c r="L1525" t="s">
        <v>24</v>
      </c>
      <c r="M1525" t="s">
        <v>3234</v>
      </c>
      <c r="N1525" t="s">
        <v>23</v>
      </c>
      <c r="O1525" t="s">
        <v>25</v>
      </c>
      <c r="P1525" t="s">
        <v>26</v>
      </c>
      <c r="Q1525" t="s">
        <v>27</v>
      </c>
      <c r="R1525" t="s">
        <v>24</v>
      </c>
      <c r="S1525" t="s">
        <v>23</v>
      </c>
      <c r="T1525" t="s">
        <v>3234</v>
      </c>
    </row>
    <row r="1526" spans="1:20" x14ac:dyDescent="0.25">
      <c r="A1526" t="s">
        <v>36</v>
      </c>
      <c r="B1526" t="s">
        <v>37</v>
      </c>
      <c r="C1526">
        <v>33</v>
      </c>
      <c r="D1526">
        <v>2</v>
      </c>
      <c r="E1526" t="s">
        <v>3235</v>
      </c>
      <c r="F1526">
        <v>226</v>
      </c>
      <c r="G1526">
        <v>35</v>
      </c>
      <c r="H1526" t="s">
        <v>47</v>
      </c>
      <c r="I1526" t="s">
        <v>1840</v>
      </c>
      <c r="J1526" t="s">
        <v>3236</v>
      </c>
      <c r="K1526" t="s">
        <v>1301</v>
      </c>
      <c r="L1526" t="s">
        <v>1233</v>
      </c>
      <c r="M1526" t="s">
        <v>3237</v>
      </c>
      <c r="N1526" t="s">
        <v>23</v>
      </c>
      <c r="O1526" t="s">
        <v>53</v>
      </c>
      <c r="P1526" t="s">
        <v>54</v>
      </c>
      <c r="Q1526" t="s">
        <v>55</v>
      </c>
      <c r="R1526" t="s">
        <v>24</v>
      </c>
      <c r="S1526" t="s">
        <v>3238</v>
      </c>
      <c r="T1526" t="s">
        <v>3237</v>
      </c>
    </row>
    <row r="1527" spans="1:20" x14ac:dyDescent="0.25">
      <c r="A1527" t="s">
        <v>34</v>
      </c>
      <c r="B1527" t="s">
        <v>35</v>
      </c>
      <c r="C1527">
        <v>33</v>
      </c>
      <c r="D1527">
        <v>2</v>
      </c>
      <c r="E1527" t="s">
        <v>3235</v>
      </c>
      <c r="F1527">
        <v>226</v>
      </c>
      <c r="G1527">
        <v>35</v>
      </c>
      <c r="H1527" t="s">
        <v>47</v>
      </c>
      <c r="I1527" t="s">
        <v>1840</v>
      </c>
      <c r="J1527" t="s">
        <v>3236</v>
      </c>
      <c r="K1527" t="s">
        <v>1301</v>
      </c>
      <c r="L1527" t="s">
        <v>1233</v>
      </c>
      <c r="M1527" t="s">
        <v>3237</v>
      </c>
      <c r="N1527" t="s">
        <v>23</v>
      </c>
      <c r="O1527" t="s">
        <v>53</v>
      </c>
      <c r="P1527" t="s">
        <v>54</v>
      </c>
      <c r="Q1527" t="s">
        <v>55</v>
      </c>
      <c r="R1527" t="s">
        <v>24</v>
      </c>
      <c r="S1527" t="s">
        <v>3238</v>
      </c>
      <c r="T1527" t="s">
        <v>3237</v>
      </c>
    </row>
    <row r="1528" spans="1:20" x14ac:dyDescent="0.25">
      <c r="A1528" t="s">
        <v>38</v>
      </c>
      <c r="B1528" t="s">
        <v>39</v>
      </c>
      <c r="C1528">
        <v>34</v>
      </c>
      <c r="D1528">
        <v>2</v>
      </c>
      <c r="E1528" t="s">
        <v>3235</v>
      </c>
      <c r="F1528">
        <v>226</v>
      </c>
      <c r="G1528">
        <v>35</v>
      </c>
      <c r="H1528" t="s">
        <v>47</v>
      </c>
      <c r="I1528" t="s">
        <v>1840</v>
      </c>
      <c r="J1528" t="s">
        <v>3236</v>
      </c>
      <c r="K1528" t="s">
        <v>1301</v>
      </c>
      <c r="L1528" t="s">
        <v>1233</v>
      </c>
      <c r="M1528" t="s">
        <v>3237</v>
      </c>
      <c r="N1528" t="s">
        <v>23</v>
      </c>
      <c r="O1528" t="s">
        <v>53</v>
      </c>
      <c r="P1528" t="s">
        <v>54</v>
      </c>
      <c r="Q1528" t="s">
        <v>55</v>
      </c>
      <c r="R1528" t="s">
        <v>24</v>
      </c>
      <c r="S1528" t="s">
        <v>3238</v>
      </c>
      <c r="T1528" t="s">
        <v>3237</v>
      </c>
    </row>
    <row r="1529" spans="1:20" x14ac:dyDescent="0.25">
      <c r="A1529" t="s">
        <v>36</v>
      </c>
      <c r="B1529" t="s">
        <v>37</v>
      </c>
      <c r="C1529">
        <v>33</v>
      </c>
      <c r="D1529">
        <v>2</v>
      </c>
      <c r="E1529" t="s">
        <v>3239</v>
      </c>
      <c r="F1529">
        <v>226</v>
      </c>
      <c r="G1529">
        <v>35</v>
      </c>
      <c r="H1529" t="s">
        <v>47</v>
      </c>
      <c r="I1529" t="s">
        <v>1235</v>
      </c>
      <c r="J1529" t="s">
        <v>3240</v>
      </c>
      <c r="K1529" t="s">
        <v>1228</v>
      </c>
      <c r="L1529" t="s">
        <v>1307</v>
      </c>
      <c r="M1529" t="s">
        <v>3241</v>
      </c>
      <c r="N1529" t="s">
        <v>23</v>
      </c>
      <c r="O1529" t="s">
        <v>63</v>
      </c>
      <c r="P1529" t="s">
        <v>54</v>
      </c>
      <c r="Q1529" t="s">
        <v>55</v>
      </c>
      <c r="R1529" t="s">
        <v>24</v>
      </c>
      <c r="S1529" t="s">
        <v>3242</v>
      </c>
      <c r="T1529" t="s">
        <v>3237</v>
      </c>
    </row>
    <row r="1530" spans="1:20" x14ac:dyDescent="0.25">
      <c r="A1530" t="s">
        <v>34</v>
      </c>
      <c r="B1530" t="s">
        <v>35</v>
      </c>
      <c r="C1530">
        <v>33</v>
      </c>
      <c r="D1530">
        <v>2</v>
      </c>
      <c r="E1530" t="s">
        <v>3239</v>
      </c>
      <c r="F1530">
        <v>226</v>
      </c>
      <c r="G1530">
        <v>35</v>
      </c>
      <c r="H1530" t="s">
        <v>47</v>
      </c>
      <c r="I1530" t="s">
        <v>1235</v>
      </c>
      <c r="J1530" t="s">
        <v>3240</v>
      </c>
      <c r="K1530" t="s">
        <v>1228</v>
      </c>
      <c r="L1530" t="s">
        <v>1307</v>
      </c>
      <c r="M1530" t="s">
        <v>3241</v>
      </c>
      <c r="N1530" t="s">
        <v>23</v>
      </c>
      <c r="O1530" t="s">
        <v>63</v>
      </c>
      <c r="P1530" t="s">
        <v>54</v>
      </c>
      <c r="Q1530" t="s">
        <v>55</v>
      </c>
      <c r="R1530" t="s">
        <v>24</v>
      </c>
      <c r="S1530" t="s">
        <v>3242</v>
      </c>
      <c r="T1530" t="s">
        <v>3237</v>
      </c>
    </row>
    <row r="1531" spans="1:20" x14ac:dyDescent="0.25">
      <c r="A1531" t="s">
        <v>38</v>
      </c>
      <c r="B1531" t="s">
        <v>39</v>
      </c>
      <c r="C1531">
        <v>34</v>
      </c>
      <c r="D1531">
        <v>2</v>
      </c>
      <c r="E1531" t="s">
        <v>3239</v>
      </c>
      <c r="F1531">
        <v>226</v>
      </c>
      <c r="G1531">
        <v>35</v>
      </c>
      <c r="H1531" t="s">
        <v>47</v>
      </c>
      <c r="I1531" t="s">
        <v>1235</v>
      </c>
      <c r="J1531" t="s">
        <v>3240</v>
      </c>
      <c r="K1531" t="s">
        <v>1228</v>
      </c>
      <c r="L1531" t="s">
        <v>1307</v>
      </c>
      <c r="M1531" t="s">
        <v>3241</v>
      </c>
      <c r="N1531" t="s">
        <v>23</v>
      </c>
      <c r="O1531" t="s">
        <v>63</v>
      </c>
      <c r="P1531" t="s">
        <v>54</v>
      </c>
      <c r="Q1531" t="s">
        <v>55</v>
      </c>
      <c r="R1531" t="s">
        <v>24</v>
      </c>
      <c r="S1531" t="s">
        <v>3242</v>
      </c>
      <c r="T1531" t="s">
        <v>3237</v>
      </c>
    </row>
    <row r="1532" spans="1:20" x14ac:dyDescent="0.25">
      <c r="A1532" t="s">
        <v>36</v>
      </c>
      <c r="B1532" t="s">
        <v>37</v>
      </c>
      <c r="C1532">
        <v>33</v>
      </c>
      <c r="D1532">
        <v>2</v>
      </c>
      <c r="E1532" t="s">
        <v>3243</v>
      </c>
      <c r="F1532">
        <v>226</v>
      </c>
      <c r="G1532">
        <v>35</v>
      </c>
      <c r="H1532" t="s">
        <v>47</v>
      </c>
      <c r="I1532" t="s">
        <v>1818</v>
      </c>
      <c r="J1532" t="s">
        <v>3244</v>
      </c>
      <c r="K1532" t="s">
        <v>1441</v>
      </c>
      <c r="L1532" t="s">
        <v>2672</v>
      </c>
      <c r="M1532" t="s">
        <v>3237</v>
      </c>
      <c r="N1532" t="s">
        <v>23</v>
      </c>
      <c r="O1532" t="s">
        <v>63</v>
      </c>
      <c r="P1532" t="s">
        <v>54</v>
      </c>
      <c r="Q1532" t="s">
        <v>55</v>
      </c>
      <c r="R1532" t="s">
        <v>24</v>
      </c>
      <c r="S1532" t="s">
        <v>3245</v>
      </c>
      <c r="T1532" t="s">
        <v>3246</v>
      </c>
    </row>
    <row r="1533" spans="1:20" x14ac:dyDescent="0.25">
      <c r="A1533" t="s">
        <v>34</v>
      </c>
      <c r="B1533" t="s">
        <v>35</v>
      </c>
      <c r="C1533">
        <v>33</v>
      </c>
      <c r="D1533">
        <v>2</v>
      </c>
      <c r="E1533" t="s">
        <v>3243</v>
      </c>
      <c r="F1533">
        <v>226</v>
      </c>
      <c r="G1533">
        <v>35</v>
      </c>
      <c r="H1533" t="s">
        <v>47</v>
      </c>
      <c r="I1533" t="s">
        <v>1818</v>
      </c>
      <c r="J1533" t="s">
        <v>3244</v>
      </c>
      <c r="K1533" t="s">
        <v>1441</v>
      </c>
      <c r="L1533" t="s">
        <v>2672</v>
      </c>
      <c r="M1533" t="s">
        <v>3237</v>
      </c>
      <c r="N1533" t="s">
        <v>23</v>
      </c>
      <c r="O1533" t="s">
        <v>63</v>
      </c>
      <c r="P1533" t="s">
        <v>54</v>
      </c>
      <c r="Q1533" t="s">
        <v>55</v>
      </c>
      <c r="R1533" t="s">
        <v>24</v>
      </c>
      <c r="S1533" t="s">
        <v>3245</v>
      </c>
      <c r="T1533" t="s">
        <v>3246</v>
      </c>
    </row>
    <row r="1534" spans="1:20" x14ac:dyDescent="0.25">
      <c r="A1534" t="s">
        <v>38</v>
      </c>
      <c r="B1534" t="s">
        <v>39</v>
      </c>
      <c r="C1534">
        <v>34</v>
      </c>
      <c r="D1534">
        <v>2</v>
      </c>
      <c r="E1534" t="s">
        <v>3243</v>
      </c>
      <c r="F1534">
        <v>226</v>
      </c>
      <c r="G1534">
        <v>35</v>
      </c>
      <c r="H1534" t="s">
        <v>47</v>
      </c>
      <c r="I1534" t="s">
        <v>1818</v>
      </c>
      <c r="J1534" t="s">
        <v>3244</v>
      </c>
      <c r="K1534" t="s">
        <v>1441</v>
      </c>
      <c r="L1534" t="s">
        <v>2672</v>
      </c>
      <c r="M1534" t="s">
        <v>3237</v>
      </c>
      <c r="N1534" t="s">
        <v>23</v>
      </c>
      <c r="O1534" t="s">
        <v>63</v>
      </c>
      <c r="P1534" t="s">
        <v>54</v>
      </c>
      <c r="Q1534" t="s">
        <v>55</v>
      </c>
      <c r="R1534" t="s">
        <v>24</v>
      </c>
      <c r="S1534" t="s">
        <v>3245</v>
      </c>
      <c r="T1534" t="s">
        <v>3246</v>
      </c>
    </row>
    <row r="1535" spans="1:20" x14ac:dyDescent="0.25">
      <c r="A1535" t="s">
        <v>46</v>
      </c>
      <c r="B1535" t="s">
        <v>56</v>
      </c>
      <c r="C1535">
        <v>66.333333333333329</v>
      </c>
      <c r="D1535">
        <v>3</v>
      </c>
      <c r="E1535" t="s">
        <v>3247</v>
      </c>
      <c r="F1535">
        <v>343.75</v>
      </c>
      <c r="G1535">
        <v>7</v>
      </c>
      <c r="H1535" t="s">
        <v>684</v>
      </c>
      <c r="I1535" t="s">
        <v>3248</v>
      </c>
      <c r="J1535" t="s">
        <v>3249</v>
      </c>
      <c r="K1535" t="s">
        <v>2971</v>
      </c>
      <c r="L1535" t="s">
        <v>3250</v>
      </c>
      <c r="M1535" t="s">
        <v>3251</v>
      </c>
      <c r="N1535" t="s">
        <v>23</v>
      </c>
      <c r="O1535" t="s">
        <v>48</v>
      </c>
      <c r="P1535" t="s">
        <v>49</v>
      </c>
      <c r="Q1535" t="s">
        <v>50</v>
      </c>
      <c r="R1535" t="s">
        <v>24</v>
      </c>
      <c r="S1535" t="s">
        <v>3252</v>
      </c>
      <c r="T1535" t="s">
        <v>3251</v>
      </c>
    </row>
    <row r="1536" spans="1:20" x14ac:dyDescent="0.25">
      <c r="A1536" t="s">
        <v>46</v>
      </c>
      <c r="B1536" t="s">
        <v>56</v>
      </c>
      <c r="C1536">
        <v>66.333333333333329</v>
      </c>
      <c r="D1536">
        <v>3</v>
      </c>
      <c r="E1536" t="s">
        <v>3247</v>
      </c>
      <c r="F1536">
        <v>343.75</v>
      </c>
      <c r="G1536">
        <v>7</v>
      </c>
      <c r="H1536" t="s">
        <v>684</v>
      </c>
      <c r="I1536" t="s">
        <v>3248</v>
      </c>
      <c r="J1536" t="s">
        <v>3249</v>
      </c>
      <c r="K1536" t="s">
        <v>2971</v>
      </c>
      <c r="L1536" t="s">
        <v>3250</v>
      </c>
      <c r="M1536" t="s">
        <v>3251</v>
      </c>
      <c r="N1536" t="s">
        <v>23</v>
      </c>
      <c r="O1536" t="s">
        <v>48</v>
      </c>
      <c r="P1536" t="s">
        <v>49</v>
      </c>
      <c r="Q1536" t="s">
        <v>50</v>
      </c>
      <c r="R1536" t="s">
        <v>24</v>
      </c>
      <c r="S1536" t="s">
        <v>3252</v>
      </c>
      <c r="T1536" t="s">
        <v>3251</v>
      </c>
    </row>
    <row r="1537" spans="1:20" x14ac:dyDescent="0.25">
      <c r="A1537" t="s">
        <v>42</v>
      </c>
      <c r="B1537" t="s">
        <v>43</v>
      </c>
      <c r="C1537">
        <v>66.666666666666671</v>
      </c>
      <c r="D1537">
        <v>3</v>
      </c>
      <c r="E1537" t="s">
        <v>3253</v>
      </c>
      <c r="F1537">
        <v>106</v>
      </c>
      <c r="G1537">
        <v>6</v>
      </c>
      <c r="H1537" t="s">
        <v>22</v>
      </c>
      <c r="I1537" t="s">
        <v>3254</v>
      </c>
      <c r="J1537" t="s">
        <v>346</v>
      </c>
      <c r="K1537" t="s">
        <v>23</v>
      </c>
      <c r="L1537" t="s">
        <v>24</v>
      </c>
      <c r="M1537" t="s">
        <v>3255</v>
      </c>
      <c r="N1537" t="s">
        <v>23</v>
      </c>
      <c r="O1537" t="s">
        <v>25</v>
      </c>
      <c r="P1537" t="s">
        <v>26</v>
      </c>
      <c r="Q1537" t="s">
        <v>27</v>
      </c>
      <c r="R1537" t="s">
        <v>24</v>
      </c>
      <c r="S1537" t="s">
        <v>3256</v>
      </c>
      <c r="T1537" t="s">
        <v>3255</v>
      </c>
    </row>
    <row r="1538" spans="1:20" x14ac:dyDescent="0.25">
      <c r="A1538" t="s">
        <v>115</v>
      </c>
      <c r="B1538" t="s">
        <v>116</v>
      </c>
      <c r="C1538">
        <v>33.166666666666664</v>
      </c>
      <c r="D1538">
        <v>6</v>
      </c>
      <c r="E1538" t="s">
        <v>3257</v>
      </c>
      <c r="F1538">
        <v>190</v>
      </c>
      <c r="G1538">
        <v>0</v>
      </c>
      <c r="H1538" t="s">
        <v>47</v>
      </c>
      <c r="I1538" t="s">
        <v>3258</v>
      </c>
      <c r="J1538" t="s">
        <v>3259</v>
      </c>
      <c r="K1538" t="s">
        <v>1167</v>
      </c>
      <c r="L1538" t="s">
        <v>1337</v>
      </c>
      <c r="M1538" t="s">
        <v>3152</v>
      </c>
      <c r="N1538" t="s">
        <v>23</v>
      </c>
      <c r="O1538" t="s">
        <v>53</v>
      </c>
      <c r="P1538" t="s">
        <v>54</v>
      </c>
      <c r="Q1538" t="s">
        <v>55</v>
      </c>
      <c r="R1538" t="s">
        <v>24</v>
      </c>
      <c r="S1538" t="s">
        <v>3260</v>
      </c>
      <c r="T1538" t="s">
        <v>3261</v>
      </c>
    </row>
    <row r="1539" spans="1:20" x14ac:dyDescent="0.25">
      <c r="A1539" t="s">
        <v>110</v>
      </c>
      <c r="B1539" t="s">
        <v>1205</v>
      </c>
      <c r="C1539">
        <v>66</v>
      </c>
      <c r="D1539">
        <v>1</v>
      </c>
      <c r="E1539" t="s">
        <v>3262</v>
      </c>
      <c r="F1539">
        <v>220.75</v>
      </c>
      <c r="G1539">
        <v>7</v>
      </c>
      <c r="H1539" t="s">
        <v>684</v>
      </c>
      <c r="I1539" t="s">
        <v>3263</v>
      </c>
      <c r="J1539" t="s">
        <v>3264</v>
      </c>
      <c r="K1539" t="s">
        <v>1318</v>
      </c>
      <c r="L1539" t="s">
        <v>3265</v>
      </c>
      <c r="M1539" t="s">
        <v>3266</v>
      </c>
      <c r="N1539" t="s">
        <v>23</v>
      </c>
      <c r="O1539" t="s">
        <v>48</v>
      </c>
      <c r="P1539" t="s">
        <v>49</v>
      </c>
      <c r="Q1539" t="s">
        <v>50</v>
      </c>
      <c r="R1539" t="s">
        <v>24</v>
      </c>
      <c r="S1539" t="s">
        <v>3267</v>
      </c>
      <c r="T1539" t="s">
        <v>3266</v>
      </c>
    </row>
    <row r="1540" spans="1:20" x14ac:dyDescent="0.25">
      <c r="A1540" t="s">
        <v>111</v>
      </c>
      <c r="B1540" t="s">
        <v>112</v>
      </c>
      <c r="C1540">
        <v>66</v>
      </c>
      <c r="D1540">
        <v>1</v>
      </c>
      <c r="E1540" t="s">
        <v>3262</v>
      </c>
      <c r="F1540">
        <v>220.75</v>
      </c>
      <c r="G1540">
        <v>7</v>
      </c>
      <c r="H1540" t="s">
        <v>684</v>
      </c>
      <c r="I1540" t="s">
        <v>3263</v>
      </c>
      <c r="J1540" t="s">
        <v>3264</v>
      </c>
      <c r="K1540" t="s">
        <v>1318</v>
      </c>
      <c r="L1540" t="s">
        <v>3265</v>
      </c>
      <c r="M1540" t="s">
        <v>3266</v>
      </c>
      <c r="N1540" t="s">
        <v>23</v>
      </c>
      <c r="O1540" t="s">
        <v>48</v>
      </c>
      <c r="P1540" t="s">
        <v>49</v>
      </c>
      <c r="Q1540" t="s">
        <v>50</v>
      </c>
      <c r="R1540" t="s">
        <v>24</v>
      </c>
      <c r="S1540" t="s">
        <v>3267</v>
      </c>
      <c r="T1540" t="s">
        <v>3266</v>
      </c>
    </row>
    <row r="1541" spans="1:20" x14ac:dyDescent="0.25">
      <c r="A1541" t="s">
        <v>46</v>
      </c>
      <c r="B1541" t="s">
        <v>56</v>
      </c>
      <c r="C1541">
        <v>67</v>
      </c>
      <c r="D1541">
        <v>1</v>
      </c>
      <c r="E1541" t="s">
        <v>3262</v>
      </c>
      <c r="F1541">
        <v>220.75</v>
      </c>
      <c r="G1541">
        <v>7</v>
      </c>
      <c r="H1541" t="s">
        <v>684</v>
      </c>
      <c r="I1541" t="s">
        <v>3263</v>
      </c>
      <c r="J1541" t="s">
        <v>3264</v>
      </c>
      <c r="K1541" t="s">
        <v>1318</v>
      </c>
      <c r="L1541" t="s">
        <v>3265</v>
      </c>
      <c r="M1541" t="s">
        <v>3266</v>
      </c>
      <c r="N1541" t="s">
        <v>23</v>
      </c>
      <c r="O1541" t="s">
        <v>48</v>
      </c>
      <c r="P1541" t="s">
        <v>49</v>
      </c>
      <c r="Q1541" t="s">
        <v>50</v>
      </c>
      <c r="R1541" t="s">
        <v>24</v>
      </c>
      <c r="S1541" t="s">
        <v>3267</v>
      </c>
      <c r="T1541" t="s">
        <v>3266</v>
      </c>
    </row>
    <row r="1542" spans="1:20" x14ac:dyDescent="0.25">
      <c r="A1542" t="s">
        <v>281</v>
      </c>
      <c r="B1542" t="s">
        <v>283</v>
      </c>
      <c r="C1542">
        <v>65</v>
      </c>
      <c r="D1542">
        <v>3</v>
      </c>
      <c r="E1542" t="s">
        <v>3268</v>
      </c>
      <c r="F1542">
        <v>96</v>
      </c>
      <c r="G1542">
        <v>6</v>
      </c>
      <c r="H1542" t="s">
        <v>1162</v>
      </c>
      <c r="I1542" t="s">
        <v>1687</v>
      </c>
      <c r="J1542" t="s">
        <v>1163</v>
      </c>
      <c r="K1542" t="s">
        <v>23</v>
      </c>
      <c r="L1542" t="s">
        <v>24</v>
      </c>
      <c r="M1542" t="s">
        <v>3266</v>
      </c>
      <c r="N1542" t="s">
        <v>23</v>
      </c>
      <c r="O1542" t="s">
        <v>307</v>
      </c>
      <c r="P1542" t="s">
        <v>26</v>
      </c>
      <c r="Q1542" t="s">
        <v>27</v>
      </c>
      <c r="R1542" t="s">
        <v>24</v>
      </c>
      <c r="S1542" t="s">
        <v>23</v>
      </c>
      <c r="T1542" t="s">
        <v>3266</v>
      </c>
    </row>
    <row r="1543" spans="1:20" x14ac:dyDescent="0.25">
      <c r="A1543" t="s">
        <v>186</v>
      </c>
      <c r="B1543" t="s">
        <v>187</v>
      </c>
      <c r="C1543">
        <v>40</v>
      </c>
      <c r="D1543">
        <v>10</v>
      </c>
      <c r="E1543" t="s">
        <v>3269</v>
      </c>
      <c r="F1543">
        <v>300</v>
      </c>
      <c r="G1543">
        <v>0</v>
      </c>
      <c r="H1543" t="s">
        <v>1162</v>
      </c>
      <c r="I1543" t="s">
        <v>3004</v>
      </c>
      <c r="J1543" t="s">
        <v>3005</v>
      </c>
      <c r="K1543" t="s">
        <v>23</v>
      </c>
      <c r="L1543" t="s">
        <v>24</v>
      </c>
      <c r="M1543" t="s">
        <v>3270</v>
      </c>
      <c r="N1543" t="s">
        <v>23</v>
      </c>
      <c r="O1543" t="s">
        <v>32</v>
      </c>
      <c r="P1543" t="s">
        <v>26</v>
      </c>
      <c r="Q1543" t="s">
        <v>33</v>
      </c>
      <c r="R1543" t="s">
        <v>24</v>
      </c>
      <c r="S1543" t="s">
        <v>3271</v>
      </c>
      <c r="T1543" t="s">
        <v>3270</v>
      </c>
    </row>
    <row r="1544" spans="1:20" x14ac:dyDescent="0.25">
      <c r="A1544" t="s">
        <v>36</v>
      </c>
      <c r="B1544" t="s">
        <v>37</v>
      </c>
      <c r="C1544">
        <v>33</v>
      </c>
      <c r="D1544">
        <v>2</v>
      </c>
      <c r="E1544" t="s">
        <v>3272</v>
      </c>
      <c r="F1544">
        <v>232</v>
      </c>
      <c r="G1544">
        <v>41</v>
      </c>
      <c r="H1544" t="s">
        <v>47</v>
      </c>
      <c r="I1544" t="s">
        <v>2671</v>
      </c>
      <c r="J1544" t="s">
        <v>3273</v>
      </c>
      <c r="K1544" t="s">
        <v>1298</v>
      </c>
      <c r="L1544" t="s">
        <v>1322</v>
      </c>
      <c r="M1544" t="s">
        <v>3237</v>
      </c>
      <c r="N1544" t="s">
        <v>23</v>
      </c>
      <c r="O1544" t="s">
        <v>63</v>
      </c>
      <c r="P1544" t="s">
        <v>54</v>
      </c>
      <c r="Q1544" t="s">
        <v>55</v>
      </c>
      <c r="R1544" t="s">
        <v>24</v>
      </c>
      <c r="S1544" t="s">
        <v>3274</v>
      </c>
      <c r="T1544" t="s">
        <v>3275</v>
      </c>
    </row>
    <row r="1545" spans="1:20" x14ac:dyDescent="0.25">
      <c r="A1545" t="s">
        <v>34</v>
      </c>
      <c r="B1545" t="s">
        <v>35</v>
      </c>
      <c r="C1545">
        <v>33</v>
      </c>
      <c r="D1545">
        <v>2</v>
      </c>
      <c r="E1545" t="s">
        <v>3272</v>
      </c>
      <c r="F1545">
        <v>232</v>
      </c>
      <c r="G1545">
        <v>41</v>
      </c>
      <c r="H1545" t="s">
        <v>47</v>
      </c>
      <c r="I1545" t="s">
        <v>2671</v>
      </c>
      <c r="J1545" t="s">
        <v>3273</v>
      </c>
      <c r="K1545" t="s">
        <v>1298</v>
      </c>
      <c r="L1545" t="s">
        <v>1322</v>
      </c>
      <c r="M1545" t="s">
        <v>3237</v>
      </c>
      <c r="N1545" t="s">
        <v>23</v>
      </c>
      <c r="O1545" t="s">
        <v>63</v>
      </c>
      <c r="P1545" t="s">
        <v>54</v>
      </c>
      <c r="Q1545" t="s">
        <v>55</v>
      </c>
      <c r="R1545" t="s">
        <v>24</v>
      </c>
      <c r="S1545" t="s">
        <v>3274</v>
      </c>
      <c r="T1545" t="s">
        <v>3275</v>
      </c>
    </row>
    <row r="1546" spans="1:20" x14ac:dyDescent="0.25">
      <c r="A1546" t="s">
        <v>38</v>
      </c>
      <c r="B1546" t="s">
        <v>39</v>
      </c>
      <c r="C1546">
        <v>34</v>
      </c>
      <c r="D1546">
        <v>2</v>
      </c>
      <c r="E1546" t="s">
        <v>3272</v>
      </c>
      <c r="F1546">
        <v>232</v>
      </c>
      <c r="G1546">
        <v>41</v>
      </c>
      <c r="H1546" t="s">
        <v>47</v>
      </c>
      <c r="I1546" t="s">
        <v>2671</v>
      </c>
      <c r="J1546" t="s">
        <v>3273</v>
      </c>
      <c r="K1546" t="s">
        <v>1298</v>
      </c>
      <c r="L1546" t="s">
        <v>1322</v>
      </c>
      <c r="M1546" t="s">
        <v>3237</v>
      </c>
      <c r="N1546" t="s">
        <v>23</v>
      </c>
      <c r="O1546" t="s">
        <v>63</v>
      </c>
      <c r="P1546" t="s">
        <v>54</v>
      </c>
      <c r="Q1546" t="s">
        <v>55</v>
      </c>
      <c r="R1546" t="s">
        <v>24</v>
      </c>
      <c r="S1546" t="s">
        <v>3274</v>
      </c>
      <c r="T1546" t="s">
        <v>3275</v>
      </c>
    </row>
    <row r="1547" spans="1:20" x14ac:dyDescent="0.25">
      <c r="A1547" t="s">
        <v>186</v>
      </c>
      <c r="B1547" t="s">
        <v>187</v>
      </c>
      <c r="C1547">
        <v>40</v>
      </c>
      <c r="D1547">
        <v>10</v>
      </c>
      <c r="E1547" t="s">
        <v>3276</v>
      </c>
      <c r="F1547">
        <v>300</v>
      </c>
      <c r="G1547">
        <v>0</v>
      </c>
      <c r="H1547" t="s">
        <v>1162</v>
      </c>
      <c r="I1547" t="s">
        <v>3277</v>
      </c>
      <c r="J1547" t="s">
        <v>322</v>
      </c>
      <c r="K1547" t="s">
        <v>23</v>
      </c>
      <c r="L1547" t="s">
        <v>24</v>
      </c>
      <c r="M1547" t="s">
        <v>3278</v>
      </c>
      <c r="N1547" t="s">
        <v>23</v>
      </c>
      <c r="O1547" t="s">
        <v>307</v>
      </c>
      <c r="P1547" t="s">
        <v>26</v>
      </c>
      <c r="Q1547" t="s">
        <v>27</v>
      </c>
      <c r="R1547" t="s">
        <v>24</v>
      </c>
      <c r="S1547" t="s">
        <v>3279</v>
      </c>
      <c r="T1547" t="s">
        <v>3278</v>
      </c>
    </row>
    <row r="1548" spans="1:20" x14ac:dyDescent="0.25">
      <c r="A1548" t="s">
        <v>36</v>
      </c>
      <c r="B1548" t="s">
        <v>37</v>
      </c>
      <c r="C1548">
        <v>33</v>
      </c>
      <c r="D1548">
        <v>1</v>
      </c>
      <c r="E1548" t="s">
        <v>3280</v>
      </c>
      <c r="F1548">
        <v>100</v>
      </c>
      <c r="G1548">
        <v>0</v>
      </c>
      <c r="H1548" t="s">
        <v>1162</v>
      </c>
      <c r="I1548" t="s">
        <v>3281</v>
      </c>
      <c r="J1548" t="s">
        <v>331</v>
      </c>
      <c r="K1548" t="s">
        <v>23</v>
      </c>
      <c r="L1548" t="s">
        <v>24</v>
      </c>
      <c r="M1548" t="s">
        <v>3282</v>
      </c>
      <c r="N1548" t="s">
        <v>23</v>
      </c>
      <c r="O1548" t="s">
        <v>307</v>
      </c>
      <c r="P1548" t="s">
        <v>26</v>
      </c>
      <c r="Q1548" t="s">
        <v>27</v>
      </c>
      <c r="R1548" t="s">
        <v>24</v>
      </c>
      <c r="S1548" t="s">
        <v>23</v>
      </c>
      <c r="T1548" t="s">
        <v>3282</v>
      </c>
    </row>
    <row r="1549" spans="1:20" x14ac:dyDescent="0.25">
      <c r="A1549" t="s">
        <v>34</v>
      </c>
      <c r="B1549" t="s">
        <v>35</v>
      </c>
      <c r="C1549">
        <v>33</v>
      </c>
      <c r="D1549">
        <v>1</v>
      </c>
      <c r="E1549" t="s">
        <v>3280</v>
      </c>
      <c r="F1549">
        <v>100</v>
      </c>
      <c r="G1549">
        <v>0</v>
      </c>
      <c r="H1549" t="s">
        <v>1162</v>
      </c>
      <c r="I1549" t="s">
        <v>3281</v>
      </c>
      <c r="J1549" t="s">
        <v>331</v>
      </c>
      <c r="K1549" t="s">
        <v>23</v>
      </c>
      <c r="L1549" t="s">
        <v>24</v>
      </c>
      <c r="M1549" t="s">
        <v>3282</v>
      </c>
      <c r="N1549" t="s">
        <v>23</v>
      </c>
      <c r="O1549" t="s">
        <v>307</v>
      </c>
      <c r="P1549" t="s">
        <v>26</v>
      </c>
      <c r="Q1549" t="s">
        <v>27</v>
      </c>
      <c r="R1549" t="s">
        <v>24</v>
      </c>
      <c r="S1549" t="s">
        <v>23</v>
      </c>
      <c r="T1549" t="s">
        <v>3282</v>
      </c>
    </row>
    <row r="1550" spans="1:20" x14ac:dyDescent="0.25">
      <c r="A1550" t="s">
        <v>38</v>
      </c>
      <c r="B1550" t="s">
        <v>39</v>
      </c>
      <c r="C1550">
        <v>34</v>
      </c>
      <c r="D1550">
        <v>1</v>
      </c>
      <c r="E1550" t="s">
        <v>3280</v>
      </c>
      <c r="F1550">
        <v>100</v>
      </c>
      <c r="G1550">
        <v>0</v>
      </c>
      <c r="H1550" t="s">
        <v>1162</v>
      </c>
      <c r="I1550" t="s">
        <v>3281</v>
      </c>
      <c r="J1550" t="s">
        <v>331</v>
      </c>
      <c r="K1550" t="s">
        <v>23</v>
      </c>
      <c r="L1550" t="s">
        <v>24</v>
      </c>
      <c r="M1550" t="s">
        <v>3282</v>
      </c>
      <c r="N1550" t="s">
        <v>23</v>
      </c>
      <c r="O1550" t="s">
        <v>307</v>
      </c>
      <c r="P1550" t="s">
        <v>26</v>
      </c>
      <c r="Q1550" t="s">
        <v>27</v>
      </c>
      <c r="R1550" t="s">
        <v>24</v>
      </c>
      <c r="S1550" t="s">
        <v>23</v>
      </c>
      <c r="T1550" t="s">
        <v>3282</v>
      </c>
    </row>
    <row r="1551" spans="1:20" x14ac:dyDescent="0.25">
      <c r="A1551" t="s">
        <v>36</v>
      </c>
      <c r="B1551" t="s">
        <v>37</v>
      </c>
      <c r="C1551">
        <v>33</v>
      </c>
      <c r="D1551">
        <v>1</v>
      </c>
      <c r="E1551" t="s">
        <v>3283</v>
      </c>
      <c r="F1551">
        <v>85.75</v>
      </c>
      <c r="G1551">
        <v>7</v>
      </c>
      <c r="H1551" t="s">
        <v>1166</v>
      </c>
      <c r="I1551" t="s">
        <v>3006</v>
      </c>
      <c r="J1551" t="s">
        <v>3007</v>
      </c>
      <c r="K1551" t="s">
        <v>3001</v>
      </c>
      <c r="L1551" t="s">
        <v>3008</v>
      </c>
      <c r="M1551" t="s">
        <v>3284</v>
      </c>
      <c r="N1551" t="s">
        <v>23</v>
      </c>
      <c r="O1551" t="s">
        <v>48</v>
      </c>
      <c r="P1551" t="s">
        <v>49</v>
      </c>
      <c r="Q1551" t="s">
        <v>50</v>
      </c>
      <c r="R1551" t="s">
        <v>24</v>
      </c>
      <c r="S1551" t="s">
        <v>3285</v>
      </c>
      <c r="T1551" t="s">
        <v>3284</v>
      </c>
    </row>
    <row r="1552" spans="1:20" x14ac:dyDescent="0.25">
      <c r="A1552" t="s">
        <v>34</v>
      </c>
      <c r="B1552" t="s">
        <v>35</v>
      </c>
      <c r="C1552">
        <v>33</v>
      </c>
      <c r="D1552">
        <v>1</v>
      </c>
      <c r="E1552" t="s">
        <v>3283</v>
      </c>
      <c r="F1552">
        <v>85.75</v>
      </c>
      <c r="G1552">
        <v>7</v>
      </c>
      <c r="H1552" t="s">
        <v>1166</v>
      </c>
      <c r="I1552" t="s">
        <v>3006</v>
      </c>
      <c r="J1552" t="s">
        <v>3007</v>
      </c>
      <c r="K1552" t="s">
        <v>3001</v>
      </c>
      <c r="L1552" t="s">
        <v>3008</v>
      </c>
      <c r="M1552" t="s">
        <v>3284</v>
      </c>
      <c r="N1552" t="s">
        <v>23</v>
      </c>
      <c r="O1552" t="s">
        <v>48</v>
      </c>
      <c r="P1552" t="s">
        <v>49</v>
      </c>
      <c r="Q1552" t="s">
        <v>50</v>
      </c>
      <c r="R1552" t="s">
        <v>24</v>
      </c>
      <c r="S1552" t="s">
        <v>3285</v>
      </c>
      <c r="T1552" t="s">
        <v>3284</v>
      </c>
    </row>
    <row r="1553" spans="1:20" x14ac:dyDescent="0.25">
      <c r="A1553" t="s">
        <v>38</v>
      </c>
      <c r="B1553" t="s">
        <v>39</v>
      </c>
      <c r="C1553">
        <v>34</v>
      </c>
      <c r="D1553">
        <v>1</v>
      </c>
      <c r="E1553" t="s">
        <v>3283</v>
      </c>
      <c r="F1553">
        <v>85.75</v>
      </c>
      <c r="G1553">
        <v>7</v>
      </c>
      <c r="H1553" t="s">
        <v>1166</v>
      </c>
      <c r="I1553" t="s">
        <v>3006</v>
      </c>
      <c r="J1553" t="s">
        <v>3007</v>
      </c>
      <c r="K1553" t="s">
        <v>3001</v>
      </c>
      <c r="L1553" t="s">
        <v>3008</v>
      </c>
      <c r="M1553" t="s">
        <v>3284</v>
      </c>
      <c r="N1553" t="s">
        <v>23</v>
      </c>
      <c r="O1553" t="s">
        <v>48</v>
      </c>
      <c r="P1553" t="s">
        <v>49</v>
      </c>
      <c r="Q1553" t="s">
        <v>50</v>
      </c>
      <c r="R1553" t="s">
        <v>24</v>
      </c>
      <c r="S1553" t="s">
        <v>3285</v>
      </c>
      <c r="T1553" t="s">
        <v>3284</v>
      </c>
    </row>
    <row r="1554" spans="1:20" x14ac:dyDescent="0.25">
      <c r="A1554" t="s">
        <v>36</v>
      </c>
      <c r="B1554" t="s">
        <v>37</v>
      </c>
      <c r="C1554">
        <v>33</v>
      </c>
      <c r="D1554">
        <v>1</v>
      </c>
      <c r="E1554" t="s">
        <v>3286</v>
      </c>
      <c r="F1554">
        <v>85.75</v>
      </c>
      <c r="G1554">
        <v>7</v>
      </c>
      <c r="H1554" t="s">
        <v>1166</v>
      </c>
      <c r="I1554" t="s">
        <v>3287</v>
      </c>
      <c r="J1554" t="s">
        <v>3288</v>
      </c>
      <c r="K1554" t="s">
        <v>2686</v>
      </c>
      <c r="L1554" t="s">
        <v>3289</v>
      </c>
      <c r="M1554" t="s">
        <v>3284</v>
      </c>
      <c r="N1554" t="s">
        <v>23</v>
      </c>
      <c r="O1554" t="s">
        <v>48</v>
      </c>
      <c r="P1554" t="s">
        <v>49</v>
      </c>
      <c r="Q1554" t="s">
        <v>50</v>
      </c>
      <c r="R1554" t="s">
        <v>24</v>
      </c>
      <c r="S1554" t="s">
        <v>3290</v>
      </c>
      <c r="T1554" t="s">
        <v>3284</v>
      </c>
    </row>
    <row r="1555" spans="1:20" x14ac:dyDescent="0.25">
      <c r="A1555" t="s">
        <v>34</v>
      </c>
      <c r="B1555" t="s">
        <v>35</v>
      </c>
      <c r="C1555">
        <v>33</v>
      </c>
      <c r="D1555">
        <v>1</v>
      </c>
      <c r="E1555" t="s">
        <v>3286</v>
      </c>
      <c r="F1555">
        <v>85.75</v>
      </c>
      <c r="G1555">
        <v>7</v>
      </c>
      <c r="H1555" t="s">
        <v>1166</v>
      </c>
      <c r="I1555" t="s">
        <v>3287</v>
      </c>
      <c r="J1555" t="s">
        <v>3288</v>
      </c>
      <c r="K1555" t="s">
        <v>2686</v>
      </c>
      <c r="L1555" t="s">
        <v>3289</v>
      </c>
      <c r="M1555" t="s">
        <v>3284</v>
      </c>
      <c r="N1555" t="s">
        <v>23</v>
      </c>
      <c r="O1555" t="s">
        <v>48</v>
      </c>
      <c r="P1555" t="s">
        <v>49</v>
      </c>
      <c r="Q1555" t="s">
        <v>50</v>
      </c>
      <c r="R1555" t="s">
        <v>24</v>
      </c>
      <c r="S1555" t="s">
        <v>3290</v>
      </c>
      <c r="T1555" t="s">
        <v>3284</v>
      </c>
    </row>
    <row r="1556" spans="1:20" x14ac:dyDescent="0.25">
      <c r="A1556" t="s">
        <v>38</v>
      </c>
      <c r="B1556" t="s">
        <v>39</v>
      </c>
      <c r="C1556">
        <v>34</v>
      </c>
      <c r="D1556">
        <v>1</v>
      </c>
      <c r="E1556" t="s">
        <v>3286</v>
      </c>
      <c r="F1556">
        <v>85.75</v>
      </c>
      <c r="G1556">
        <v>7</v>
      </c>
      <c r="H1556" t="s">
        <v>1166</v>
      </c>
      <c r="I1556" t="s">
        <v>3287</v>
      </c>
      <c r="J1556" t="s">
        <v>3288</v>
      </c>
      <c r="K1556" t="s">
        <v>2686</v>
      </c>
      <c r="L1556" t="s">
        <v>3289</v>
      </c>
      <c r="M1556" t="s">
        <v>3284</v>
      </c>
      <c r="N1556" t="s">
        <v>23</v>
      </c>
      <c r="O1556" t="s">
        <v>48</v>
      </c>
      <c r="P1556" t="s">
        <v>49</v>
      </c>
      <c r="Q1556" t="s">
        <v>50</v>
      </c>
      <c r="R1556" t="s">
        <v>24</v>
      </c>
      <c r="S1556" t="s">
        <v>3290</v>
      </c>
      <c r="T1556" t="s">
        <v>3284</v>
      </c>
    </row>
    <row r="1557" spans="1:20" x14ac:dyDescent="0.25">
      <c r="A1557" t="s">
        <v>36</v>
      </c>
      <c r="B1557" t="s">
        <v>37</v>
      </c>
      <c r="C1557">
        <v>33</v>
      </c>
      <c r="D1557">
        <v>1</v>
      </c>
      <c r="E1557" t="s">
        <v>3291</v>
      </c>
      <c r="F1557">
        <v>84.75</v>
      </c>
      <c r="G1557">
        <v>7</v>
      </c>
      <c r="H1557" t="s">
        <v>1166</v>
      </c>
      <c r="I1557" t="s">
        <v>3292</v>
      </c>
      <c r="J1557" t="s">
        <v>3293</v>
      </c>
      <c r="K1557" t="s">
        <v>2695</v>
      </c>
      <c r="L1557" t="s">
        <v>2696</v>
      </c>
      <c r="M1557" t="s">
        <v>3284</v>
      </c>
      <c r="N1557" t="s">
        <v>23</v>
      </c>
      <c r="O1557" t="s">
        <v>48</v>
      </c>
      <c r="P1557" t="s">
        <v>49</v>
      </c>
      <c r="Q1557" t="s">
        <v>50</v>
      </c>
      <c r="R1557" t="s">
        <v>24</v>
      </c>
      <c r="S1557" t="s">
        <v>3294</v>
      </c>
      <c r="T1557" t="s">
        <v>3284</v>
      </c>
    </row>
    <row r="1558" spans="1:20" x14ac:dyDescent="0.25">
      <c r="A1558" t="s">
        <v>34</v>
      </c>
      <c r="B1558" t="s">
        <v>35</v>
      </c>
      <c r="C1558">
        <v>33</v>
      </c>
      <c r="D1558">
        <v>1</v>
      </c>
      <c r="E1558" t="s">
        <v>3291</v>
      </c>
      <c r="F1558">
        <v>84.75</v>
      </c>
      <c r="G1558">
        <v>7</v>
      </c>
      <c r="H1558" t="s">
        <v>1166</v>
      </c>
      <c r="I1558" t="s">
        <v>3292</v>
      </c>
      <c r="J1558" t="s">
        <v>3293</v>
      </c>
      <c r="K1558" t="s">
        <v>2695</v>
      </c>
      <c r="L1558" t="s">
        <v>2696</v>
      </c>
      <c r="M1558" t="s">
        <v>3284</v>
      </c>
      <c r="N1558" t="s">
        <v>23</v>
      </c>
      <c r="O1558" t="s">
        <v>48</v>
      </c>
      <c r="P1558" t="s">
        <v>49</v>
      </c>
      <c r="Q1558" t="s">
        <v>50</v>
      </c>
      <c r="R1558" t="s">
        <v>24</v>
      </c>
      <c r="S1558" t="s">
        <v>3294</v>
      </c>
      <c r="T1558" t="s">
        <v>3284</v>
      </c>
    </row>
    <row r="1559" spans="1:20" x14ac:dyDescent="0.25">
      <c r="A1559" t="s">
        <v>38</v>
      </c>
      <c r="B1559" t="s">
        <v>39</v>
      </c>
      <c r="C1559">
        <v>34</v>
      </c>
      <c r="D1559">
        <v>1</v>
      </c>
      <c r="E1559" t="s">
        <v>3291</v>
      </c>
      <c r="F1559">
        <v>84.75</v>
      </c>
      <c r="G1559">
        <v>7</v>
      </c>
      <c r="H1559" t="s">
        <v>1166</v>
      </c>
      <c r="I1559" t="s">
        <v>3292</v>
      </c>
      <c r="J1559" t="s">
        <v>3293</v>
      </c>
      <c r="K1559" t="s">
        <v>2695</v>
      </c>
      <c r="L1559" t="s">
        <v>2696</v>
      </c>
      <c r="M1559" t="s">
        <v>3284</v>
      </c>
      <c r="N1559" t="s">
        <v>23</v>
      </c>
      <c r="O1559" t="s">
        <v>48</v>
      </c>
      <c r="P1559" t="s">
        <v>49</v>
      </c>
      <c r="Q1559" t="s">
        <v>50</v>
      </c>
      <c r="R1559" t="s">
        <v>24</v>
      </c>
      <c r="S1559" t="s">
        <v>3294</v>
      </c>
      <c r="T1559" t="s">
        <v>3284</v>
      </c>
    </row>
    <row r="1560" spans="1:20" x14ac:dyDescent="0.25">
      <c r="A1560" t="s">
        <v>36</v>
      </c>
      <c r="B1560" t="s">
        <v>37</v>
      </c>
      <c r="C1560">
        <v>33</v>
      </c>
      <c r="D1560">
        <v>1</v>
      </c>
      <c r="E1560" t="s">
        <v>3295</v>
      </c>
      <c r="F1560">
        <v>110.9</v>
      </c>
      <c r="G1560">
        <v>7</v>
      </c>
      <c r="H1560" t="s">
        <v>1166</v>
      </c>
      <c r="I1560" t="s">
        <v>3296</v>
      </c>
      <c r="J1560" t="s">
        <v>3297</v>
      </c>
      <c r="K1560" t="s">
        <v>1290</v>
      </c>
      <c r="L1560" t="s">
        <v>3298</v>
      </c>
      <c r="M1560" t="s">
        <v>3299</v>
      </c>
      <c r="N1560" t="s">
        <v>23</v>
      </c>
      <c r="O1560" t="s">
        <v>48</v>
      </c>
      <c r="P1560" t="s">
        <v>49</v>
      </c>
      <c r="Q1560" t="s">
        <v>50</v>
      </c>
      <c r="R1560" t="s">
        <v>24</v>
      </c>
      <c r="S1560" t="s">
        <v>3300</v>
      </c>
      <c r="T1560" t="s">
        <v>3299</v>
      </c>
    </row>
    <row r="1561" spans="1:20" x14ac:dyDescent="0.25">
      <c r="A1561" t="s">
        <v>34</v>
      </c>
      <c r="B1561" t="s">
        <v>35</v>
      </c>
      <c r="C1561">
        <v>33</v>
      </c>
      <c r="D1561">
        <v>1</v>
      </c>
      <c r="E1561" t="s">
        <v>3295</v>
      </c>
      <c r="F1561">
        <v>110.9</v>
      </c>
      <c r="G1561">
        <v>7</v>
      </c>
      <c r="H1561" t="s">
        <v>1166</v>
      </c>
      <c r="I1561" t="s">
        <v>3296</v>
      </c>
      <c r="J1561" t="s">
        <v>3297</v>
      </c>
      <c r="K1561" t="s">
        <v>1290</v>
      </c>
      <c r="L1561" t="s">
        <v>3298</v>
      </c>
      <c r="M1561" t="s">
        <v>3299</v>
      </c>
      <c r="N1561" t="s">
        <v>23</v>
      </c>
      <c r="O1561" t="s">
        <v>48</v>
      </c>
      <c r="P1561" t="s">
        <v>49</v>
      </c>
      <c r="Q1561" t="s">
        <v>50</v>
      </c>
      <c r="R1561" t="s">
        <v>24</v>
      </c>
      <c r="S1561" t="s">
        <v>3300</v>
      </c>
      <c r="T1561" t="s">
        <v>3299</v>
      </c>
    </row>
    <row r="1562" spans="1:20" x14ac:dyDescent="0.25">
      <c r="A1562" t="s">
        <v>38</v>
      </c>
      <c r="B1562" t="s">
        <v>39</v>
      </c>
      <c r="C1562">
        <v>34</v>
      </c>
      <c r="D1562">
        <v>1</v>
      </c>
      <c r="E1562" t="s">
        <v>3295</v>
      </c>
      <c r="F1562">
        <v>110.9</v>
      </c>
      <c r="G1562">
        <v>7</v>
      </c>
      <c r="H1562" t="s">
        <v>1166</v>
      </c>
      <c r="I1562" t="s">
        <v>3296</v>
      </c>
      <c r="J1562" t="s">
        <v>3297</v>
      </c>
      <c r="K1562" t="s">
        <v>1290</v>
      </c>
      <c r="L1562" t="s">
        <v>3298</v>
      </c>
      <c r="M1562" t="s">
        <v>3299</v>
      </c>
      <c r="N1562" t="s">
        <v>23</v>
      </c>
      <c r="O1562" t="s">
        <v>48</v>
      </c>
      <c r="P1562" t="s">
        <v>49</v>
      </c>
      <c r="Q1562" t="s">
        <v>50</v>
      </c>
      <c r="R1562" t="s">
        <v>24</v>
      </c>
      <c r="S1562" t="s">
        <v>3300</v>
      </c>
      <c r="T1562" t="s">
        <v>3299</v>
      </c>
    </row>
    <row r="1563" spans="1:20" x14ac:dyDescent="0.25">
      <c r="A1563" t="s">
        <v>42</v>
      </c>
      <c r="B1563" t="s">
        <v>43</v>
      </c>
      <c r="C1563">
        <v>66.666666666666671</v>
      </c>
      <c r="D1563">
        <v>3</v>
      </c>
      <c r="E1563" t="s">
        <v>3301</v>
      </c>
      <c r="F1563">
        <v>100</v>
      </c>
      <c r="G1563">
        <v>0</v>
      </c>
      <c r="H1563" t="s">
        <v>22</v>
      </c>
      <c r="I1563" t="s">
        <v>3302</v>
      </c>
      <c r="J1563" t="s">
        <v>328</v>
      </c>
      <c r="K1563" t="s">
        <v>23</v>
      </c>
      <c r="L1563" t="s">
        <v>24</v>
      </c>
      <c r="M1563" t="s">
        <v>3299</v>
      </c>
      <c r="N1563" t="s">
        <v>23</v>
      </c>
      <c r="O1563" t="s">
        <v>25</v>
      </c>
      <c r="P1563" t="s">
        <v>26</v>
      </c>
      <c r="Q1563" t="s">
        <v>27</v>
      </c>
      <c r="R1563" t="s">
        <v>24</v>
      </c>
      <c r="S1563" t="s">
        <v>3303</v>
      </c>
      <c r="T1563" t="s">
        <v>3299</v>
      </c>
    </row>
    <row r="1564" spans="1:20" x14ac:dyDescent="0.25">
      <c r="A1564" t="s">
        <v>42</v>
      </c>
      <c r="B1564" t="s">
        <v>43</v>
      </c>
      <c r="C1564">
        <v>66.666666666666671</v>
      </c>
      <c r="D1564">
        <v>3</v>
      </c>
      <c r="E1564" t="s">
        <v>3304</v>
      </c>
      <c r="F1564">
        <v>300</v>
      </c>
      <c r="G1564">
        <v>0</v>
      </c>
      <c r="H1564" t="s">
        <v>22</v>
      </c>
      <c r="I1564" t="s">
        <v>3305</v>
      </c>
      <c r="J1564" t="s">
        <v>344</v>
      </c>
      <c r="K1564" t="s">
        <v>23</v>
      </c>
      <c r="L1564" t="s">
        <v>24</v>
      </c>
      <c r="M1564" t="s">
        <v>3306</v>
      </c>
      <c r="N1564" t="s">
        <v>23</v>
      </c>
      <c r="O1564" t="s">
        <v>25</v>
      </c>
      <c r="P1564" t="s">
        <v>26</v>
      </c>
      <c r="Q1564" t="s">
        <v>27</v>
      </c>
      <c r="R1564" t="s">
        <v>24</v>
      </c>
      <c r="S1564" t="s">
        <v>3307</v>
      </c>
      <c r="T1564" t="s">
        <v>3306</v>
      </c>
    </row>
    <row r="1565" spans="1:20" x14ac:dyDescent="0.25">
      <c r="A1565" t="s">
        <v>44</v>
      </c>
      <c r="B1565" t="s">
        <v>45</v>
      </c>
      <c r="C1565">
        <v>66.666666666666671</v>
      </c>
      <c r="D1565">
        <v>6</v>
      </c>
      <c r="E1565" t="s">
        <v>3304</v>
      </c>
      <c r="F1565">
        <v>300</v>
      </c>
      <c r="G1565">
        <v>0</v>
      </c>
      <c r="H1565" t="s">
        <v>22</v>
      </c>
      <c r="I1565" t="s">
        <v>3305</v>
      </c>
      <c r="J1565" t="s">
        <v>344</v>
      </c>
      <c r="K1565" t="s">
        <v>23</v>
      </c>
      <c r="L1565" t="s">
        <v>24</v>
      </c>
      <c r="M1565" t="s">
        <v>3306</v>
      </c>
      <c r="N1565" t="s">
        <v>23</v>
      </c>
      <c r="O1565" t="s">
        <v>25</v>
      </c>
      <c r="P1565" t="s">
        <v>26</v>
      </c>
      <c r="Q1565" t="s">
        <v>27</v>
      </c>
      <c r="R1565" t="s">
        <v>24</v>
      </c>
      <c r="S1565" t="s">
        <v>3307</v>
      </c>
      <c r="T1565" t="s">
        <v>3306</v>
      </c>
    </row>
    <row r="1566" spans="1:20" x14ac:dyDescent="0.25">
      <c r="A1566" t="s">
        <v>115</v>
      </c>
      <c r="B1566" t="s">
        <v>116</v>
      </c>
      <c r="C1566">
        <v>33.166666666666664</v>
      </c>
      <c r="D1566">
        <v>6</v>
      </c>
      <c r="E1566" t="s">
        <v>3308</v>
      </c>
      <c r="F1566">
        <v>231</v>
      </c>
      <c r="G1566">
        <v>41</v>
      </c>
      <c r="H1566" t="s">
        <v>47</v>
      </c>
      <c r="I1566" t="s">
        <v>1341</v>
      </c>
      <c r="J1566" t="s">
        <v>3309</v>
      </c>
      <c r="K1566" t="s">
        <v>2727</v>
      </c>
      <c r="L1566" t="s">
        <v>1359</v>
      </c>
      <c r="M1566" t="s">
        <v>3310</v>
      </c>
      <c r="N1566" t="s">
        <v>23</v>
      </c>
      <c r="O1566" t="s">
        <v>63</v>
      </c>
      <c r="P1566" t="s">
        <v>54</v>
      </c>
      <c r="Q1566" t="s">
        <v>55</v>
      </c>
      <c r="R1566" t="s">
        <v>24</v>
      </c>
      <c r="S1566" t="s">
        <v>3311</v>
      </c>
      <c r="T1566" t="s">
        <v>3312</v>
      </c>
    </row>
    <row r="1567" spans="1:20" x14ac:dyDescent="0.25">
      <c r="A1567" t="s">
        <v>46</v>
      </c>
      <c r="B1567" t="s">
        <v>56</v>
      </c>
      <c r="C1567">
        <v>90</v>
      </c>
      <c r="D1567">
        <v>2</v>
      </c>
      <c r="E1567" t="s">
        <v>3313</v>
      </c>
      <c r="F1567">
        <v>150</v>
      </c>
      <c r="G1567">
        <v>0</v>
      </c>
      <c r="H1567" t="s">
        <v>1162</v>
      </c>
      <c r="I1567" t="s">
        <v>3314</v>
      </c>
      <c r="J1567" t="s">
        <v>1169</v>
      </c>
      <c r="K1567" t="s">
        <v>23</v>
      </c>
      <c r="L1567" t="s">
        <v>24</v>
      </c>
      <c r="M1567" t="s">
        <v>3315</v>
      </c>
      <c r="N1567" t="s">
        <v>23</v>
      </c>
      <c r="O1567" t="s">
        <v>307</v>
      </c>
      <c r="P1567" t="s">
        <v>26</v>
      </c>
      <c r="Q1567" t="s">
        <v>27</v>
      </c>
      <c r="R1567" t="s">
        <v>24</v>
      </c>
      <c r="S1567" t="s">
        <v>3316</v>
      </c>
      <c r="T1567" t="s">
        <v>3315</v>
      </c>
    </row>
    <row r="1568" spans="1:20" x14ac:dyDescent="0.25">
      <c r="A1568" t="s">
        <v>186</v>
      </c>
      <c r="B1568" t="s">
        <v>187</v>
      </c>
      <c r="C1568">
        <v>40</v>
      </c>
      <c r="D1568">
        <v>10</v>
      </c>
      <c r="E1568" t="s">
        <v>3317</v>
      </c>
      <c r="F1568">
        <v>300</v>
      </c>
      <c r="G1568">
        <v>0</v>
      </c>
      <c r="H1568" t="s">
        <v>1162</v>
      </c>
      <c r="I1568" t="s">
        <v>3318</v>
      </c>
      <c r="J1568" t="s">
        <v>324</v>
      </c>
      <c r="K1568" t="s">
        <v>23</v>
      </c>
      <c r="L1568" t="s">
        <v>24</v>
      </c>
      <c r="M1568" t="s">
        <v>3319</v>
      </c>
      <c r="N1568" t="s">
        <v>23</v>
      </c>
      <c r="O1568" t="s">
        <v>307</v>
      </c>
      <c r="P1568" t="s">
        <v>26</v>
      </c>
      <c r="Q1568" t="s">
        <v>27</v>
      </c>
      <c r="R1568" t="s">
        <v>24</v>
      </c>
      <c r="S1568" t="s">
        <v>3320</v>
      </c>
      <c r="T1568" t="s">
        <v>3319</v>
      </c>
    </row>
    <row r="1569" spans="1:20" x14ac:dyDescent="0.25">
      <c r="A1569" t="s">
        <v>186</v>
      </c>
      <c r="B1569" t="s">
        <v>187</v>
      </c>
      <c r="C1569">
        <v>40</v>
      </c>
      <c r="D1569">
        <v>10</v>
      </c>
      <c r="E1569" t="s">
        <v>3321</v>
      </c>
      <c r="F1569">
        <v>300</v>
      </c>
      <c r="G1569">
        <v>0</v>
      </c>
      <c r="H1569" t="s">
        <v>1162</v>
      </c>
      <c r="I1569" t="s">
        <v>3031</v>
      </c>
      <c r="J1569" t="s">
        <v>309</v>
      </c>
      <c r="K1569" t="s">
        <v>23</v>
      </c>
      <c r="L1569" t="s">
        <v>24</v>
      </c>
      <c r="M1569" t="s">
        <v>3322</v>
      </c>
      <c r="N1569" t="s">
        <v>23</v>
      </c>
      <c r="O1569" t="s">
        <v>307</v>
      </c>
      <c r="P1569" t="s">
        <v>26</v>
      </c>
      <c r="Q1569" t="s">
        <v>27</v>
      </c>
      <c r="R1569" t="s">
        <v>24</v>
      </c>
      <c r="S1569" t="s">
        <v>3323</v>
      </c>
      <c r="T1569" t="s">
        <v>3322</v>
      </c>
    </row>
    <row r="1570" spans="1:20" x14ac:dyDescent="0.25">
      <c r="A1570" t="s">
        <v>46</v>
      </c>
      <c r="B1570" t="s">
        <v>56</v>
      </c>
      <c r="C1570">
        <v>75</v>
      </c>
      <c r="D1570">
        <v>2</v>
      </c>
      <c r="E1570" t="s">
        <v>3324</v>
      </c>
      <c r="F1570">
        <v>150</v>
      </c>
      <c r="G1570">
        <v>0</v>
      </c>
      <c r="H1570" t="s">
        <v>47</v>
      </c>
      <c r="I1570" t="s">
        <v>3325</v>
      </c>
      <c r="J1570" t="s">
        <v>3326</v>
      </c>
      <c r="K1570" t="s">
        <v>1646</v>
      </c>
      <c r="L1570" t="s">
        <v>1293</v>
      </c>
      <c r="M1570" t="s">
        <v>3278</v>
      </c>
      <c r="N1570" t="s">
        <v>23</v>
      </c>
      <c r="O1570" t="s">
        <v>63</v>
      </c>
      <c r="P1570" t="s">
        <v>54</v>
      </c>
      <c r="Q1570" t="s">
        <v>55</v>
      </c>
      <c r="R1570" t="s">
        <v>24</v>
      </c>
      <c r="S1570" t="s">
        <v>3327</v>
      </c>
      <c r="T1570" t="s">
        <v>3322</v>
      </c>
    </row>
    <row r="1571" spans="1:20" x14ac:dyDescent="0.25">
      <c r="A1571" t="s">
        <v>44</v>
      </c>
      <c r="B1571" t="s">
        <v>45</v>
      </c>
      <c r="C1571">
        <v>66.666666666666671</v>
      </c>
      <c r="D1571">
        <v>3</v>
      </c>
      <c r="E1571" t="s">
        <v>3328</v>
      </c>
      <c r="F1571">
        <v>106</v>
      </c>
      <c r="G1571">
        <v>6</v>
      </c>
      <c r="H1571" t="s">
        <v>22</v>
      </c>
      <c r="I1571" t="s">
        <v>3329</v>
      </c>
      <c r="J1571" t="s">
        <v>2021</v>
      </c>
      <c r="K1571" t="s">
        <v>23</v>
      </c>
      <c r="L1571" t="s">
        <v>24</v>
      </c>
      <c r="M1571" t="s">
        <v>3330</v>
      </c>
      <c r="N1571" t="s">
        <v>23</v>
      </c>
      <c r="O1571" t="s">
        <v>25</v>
      </c>
      <c r="P1571" t="s">
        <v>26</v>
      </c>
      <c r="Q1571" t="s">
        <v>27</v>
      </c>
      <c r="R1571" t="s">
        <v>24</v>
      </c>
      <c r="S1571" t="s">
        <v>3331</v>
      </c>
      <c r="T1571" t="s">
        <v>3330</v>
      </c>
    </row>
    <row r="1572" spans="1:20" x14ac:dyDescent="0.25">
      <c r="A1572" t="s">
        <v>186</v>
      </c>
      <c r="B1572" t="s">
        <v>187</v>
      </c>
      <c r="C1572">
        <v>40</v>
      </c>
      <c r="D1572">
        <v>10</v>
      </c>
      <c r="E1572" t="s">
        <v>3332</v>
      </c>
      <c r="F1572">
        <v>300</v>
      </c>
      <c r="G1572">
        <v>0</v>
      </c>
      <c r="H1572" t="s">
        <v>1162</v>
      </c>
      <c r="I1572" t="s">
        <v>1320</v>
      </c>
      <c r="J1572" t="s">
        <v>309</v>
      </c>
      <c r="K1572" t="s">
        <v>23</v>
      </c>
      <c r="L1572" t="s">
        <v>24</v>
      </c>
      <c r="M1572" t="s">
        <v>3330</v>
      </c>
      <c r="N1572" t="s">
        <v>23</v>
      </c>
      <c r="O1572" t="s">
        <v>307</v>
      </c>
      <c r="P1572" t="s">
        <v>26</v>
      </c>
      <c r="Q1572" t="s">
        <v>27</v>
      </c>
      <c r="R1572" t="s">
        <v>24</v>
      </c>
      <c r="S1572" t="s">
        <v>3333</v>
      </c>
      <c r="T1572" t="s">
        <v>3330</v>
      </c>
    </row>
    <row r="1573" spans="1:20" x14ac:dyDescent="0.25">
      <c r="A1573" t="s">
        <v>115</v>
      </c>
      <c r="B1573" t="s">
        <v>116</v>
      </c>
      <c r="C1573">
        <v>33.166666666666664</v>
      </c>
      <c r="D1573">
        <v>12</v>
      </c>
      <c r="E1573" t="s">
        <v>3334</v>
      </c>
      <c r="F1573">
        <v>446</v>
      </c>
      <c r="G1573">
        <v>58</v>
      </c>
      <c r="H1573" t="s">
        <v>47</v>
      </c>
      <c r="I1573" t="s">
        <v>3335</v>
      </c>
      <c r="J1573" t="s">
        <v>3336</v>
      </c>
      <c r="K1573" t="s">
        <v>2689</v>
      </c>
      <c r="L1573" t="s">
        <v>2693</v>
      </c>
      <c r="M1573" t="s">
        <v>3337</v>
      </c>
      <c r="N1573" t="s">
        <v>23</v>
      </c>
      <c r="O1573" t="s">
        <v>53</v>
      </c>
      <c r="P1573" t="s">
        <v>54</v>
      </c>
      <c r="Q1573" t="s">
        <v>55</v>
      </c>
      <c r="R1573" t="s">
        <v>24</v>
      </c>
      <c r="S1573" t="s">
        <v>3338</v>
      </c>
      <c r="T1573" t="s">
        <v>3339</v>
      </c>
    </row>
    <row r="1574" spans="1:20" x14ac:dyDescent="0.25">
      <c r="A1574" t="s">
        <v>42</v>
      </c>
      <c r="B1574" t="s">
        <v>43</v>
      </c>
      <c r="C1574">
        <v>30</v>
      </c>
      <c r="D1574">
        <v>3</v>
      </c>
      <c r="E1574" t="s">
        <v>3340</v>
      </c>
      <c r="F1574">
        <v>200</v>
      </c>
      <c r="G1574">
        <v>0</v>
      </c>
      <c r="H1574" t="s">
        <v>1162</v>
      </c>
      <c r="I1574" t="s">
        <v>3341</v>
      </c>
      <c r="J1574" t="s">
        <v>1207</v>
      </c>
      <c r="K1574" t="s">
        <v>23</v>
      </c>
      <c r="L1574" t="s">
        <v>24</v>
      </c>
      <c r="M1574" t="s">
        <v>3342</v>
      </c>
      <c r="N1574" t="s">
        <v>23</v>
      </c>
      <c r="O1574" t="s">
        <v>32</v>
      </c>
      <c r="P1574" t="s">
        <v>26</v>
      </c>
      <c r="Q1574" t="s">
        <v>33</v>
      </c>
      <c r="R1574" t="s">
        <v>24</v>
      </c>
      <c r="S1574" t="s">
        <v>3343</v>
      </c>
      <c r="T1574" t="s">
        <v>3342</v>
      </c>
    </row>
    <row r="1575" spans="1:20" x14ac:dyDescent="0.25">
      <c r="A1575" t="s">
        <v>44</v>
      </c>
      <c r="B1575" t="s">
        <v>45</v>
      </c>
      <c r="C1575">
        <v>36.666666666666664</v>
      </c>
      <c r="D1575">
        <v>3</v>
      </c>
      <c r="E1575" t="s">
        <v>3340</v>
      </c>
      <c r="F1575">
        <v>200</v>
      </c>
      <c r="G1575">
        <v>0</v>
      </c>
      <c r="H1575" t="s">
        <v>1162</v>
      </c>
      <c r="I1575" t="s">
        <v>3341</v>
      </c>
      <c r="J1575" t="s">
        <v>1207</v>
      </c>
      <c r="K1575" t="s">
        <v>23</v>
      </c>
      <c r="L1575" t="s">
        <v>24</v>
      </c>
      <c r="M1575" t="s">
        <v>3342</v>
      </c>
      <c r="N1575" t="s">
        <v>23</v>
      </c>
      <c r="O1575" t="s">
        <v>32</v>
      </c>
      <c r="P1575" t="s">
        <v>26</v>
      </c>
      <c r="Q1575" t="s">
        <v>33</v>
      </c>
      <c r="R1575" t="s">
        <v>24</v>
      </c>
      <c r="S1575" t="s">
        <v>3343</v>
      </c>
      <c r="T1575" t="s">
        <v>3342</v>
      </c>
    </row>
    <row r="1576" spans="1:20" x14ac:dyDescent="0.25">
      <c r="A1576" t="s">
        <v>115</v>
      </c>
      <c r="B1576" t="s">
        <v>116</v>
      </c>
      <c r="C1576">
        <v>27.5</v>
      </c>
      <c r="D1576">
        <v>8</v>
      </c>
      <c r="E1576" t="s">
        <v>3344</v>
      </c>
      <c r="F1576">
        <v>200</v>
      </c>
      <c r="G1576">
        <v>0</v>
      </c>
      <c r="H1576" t="s">
        <v>22</v>
      </c>
      <c r="I1576" t="s">
        <v>3345</v>
      </c>
      <c r="J1576" t="s">
        <v>346</v>
      </c>
      <c r="K1576" t="s">
        <v>23</v>
      </c>
      <c r="L1576" t="s">
        <v>24</v>
      </c>
      <c r="M1576" t="s">
        <v>3346</v>
      </c>
      <c r="N1576" t="s">
        <v>23</v>
      </c>
      <c r="O1576" t="s">
        <v>25</v>
      </c>
      <c r="P1576" t="s">
        <v>26</v>
      </c>
      <c r="Q1576" t="s">
        <v>27</v>
      </c>
      <c r="R1576" t="s">
        <v>24</v>
      </c>
      <c r="S1576" t="s">
        <v>3347</v>
      </c>
      <c r="T1576" t="s">
        <v>3346</v>
      </c>
    </row>
    <row r="1577" spans="1:20" x14ac:dyDescent="0.25">
      <c r="A1577" t="s">
        <v>46</v>
      </c>
      <c r="B1577" t="s">
        <v>56</v>
      </c>
      <c r="C1577">
        <v>75</v>
      </c>
      <c r="D1577">
        <v>2</v>
      </c>
      <c r="E1577" t="s">
        <v>3348</v>
      </c>
      <c r="F1577">
        <v>150</v>
      </c>
      <c r="G1577">
        <v>0</v>
      </c>
      <c r="H1577" t="s">
        <v>47</v>
      </c>
      <c r="I1577" t="s">
        <v>1170</v>
      </c>
      <c r="J1577" t="s">
        <v>3349</v>
      </c>
      <c r="K1577" t="s">
        <v>3350</v>
      </c>
      <c r="L1577" t="s">
        <v>1279</v>
      </c>
      <c r="M1577" t="s">
        <v>3351</v>
      </c>
      <c r="N1577" t="s">
        <v>23</v>
      </c>
      <c r="O1577" t="s">
        <v>63</v>
      </c>
      <c r="P1577" t="s">
        <v>54</v>
      </c>
      <c r="Q1577" t="s">
        <v>55</v>
      </c>
      <c r="R1577" t="s">
        <v>24</v>
      </c>
      <c r="S1577" t="s">
        <v>3352</v>
      </c>
      <c r="T1577" t="s">
        <v>3351</v>
      </c>
    </row>
    <row r="1578" spans="1:20" x14ac:dyDescent="0.25">
      <c r="A1578" t="s">
        <v>115</v>
      </c>
      <c r="B1578" t="s">
        <v>116</v>
      </c>
      <c r="C1578">
        <v>33.166666666666664</v>
      </c>
      <c r="D1578">
        <v>6</v>
      </c>
      <c r="E1578" t="s">
        <v>3353</v>
      </c>
      <c r="F1578">
        <v>235</v>
      </c>
      <c r="G1578">
        <v>45</v>
      </c>
      <c r="H1578" t="s">
        <v>47</v>
      </c>
      <c r="I1578" t="s">
        <v>2981</v>
      </c>
      <c r="J1578" t="s">
        <v>2998</v>
      </c>
      <c r="K1578" t="s">
        <v>1165</v>
      </c>
      <c r="L1578" t="s">
        <v>2999</v>
      </c>
      <c r="M1578" t="s">
        <v>3310</v>
      </c>
      <c r="N1578" t="s">
        <v>23</v>
      </c>
      <c r="O1578" t="s">
        <v>63</v>
      </c>
      <c r="P1578" t="s">
        <v>54</v>
      </c>
      <c r="Q1578" t="s">
        <v>55</v>
      </c>
      <c r="R1578" t="s">
        <v>24</v>
      </c>
      <c r="S1578" t="s">
        <v>3354</v>
      </c>
      <c r="T1578" t="s">
        <v>3355</v>
      </c>
    </row>
    <row r="1579" spans="1:20" x14ac:dyDescent="0.25">
      <c r="A1579" t="s">
        <v>186</v>
      </c>
      <c r="B1579" t="s">
        <v>187</v>
      </c>
      <c r="C1579">
        <v>40</v>
      </c>
      <c r="D1579">
        <v>10</v>
      </c>
      <c r="E1579" t="s">
        <v>3356</v>
      </c>
      <c r="F1579">
        <v>300</v>
      </c>
      <c r="G1579">
        <v>0</v>
      </c>
      <c r="H1579" t="s">
        <v>1162</v>
      </c>
      <c r="I1579" t="s">
        <v>3357</v>
      </c>
      <c r="J1579" t="s">
        <v>1253</v>
      </c>
      <c r="K1579" t="s">
        <v>23</v>
      </c>
      <c r="L1579" t="s">
        <v>24</v>
      </c>
      <c r="M1579" t="s">
        <v>3358</v>
      </c>
      <c r="N1579" t="s">
        <v>23</v>
      </c>
      <c r="O1579" t="s">
        <v>307</v>
      </c>
      <c r="P1579" t="s">
        <v>26</v>
      </c>
      <c r="Q1579" t="s">
        <v>27</v>
      </c>
      <c r="R1579" t="s">
        <v>24</v>
      </c>
      <c r="S1579" t="s">
        <v>3359</v>
      </c>
      <c r="T1579" t="s">
        <v>3358</v>
      </c>
    </row>
    <row r="1580" spans="1:20" x14ac:dyDescent="0.25">
      <c r="A1580" t="s">
        <v>115</v>
      </c>
      <c r="B1580" t="s">
        <v>116</v>
      </c>
      <c r="C1580">
        <v>33.333333333333336</v>
      </c>
      <c r="D1580">
        <v>9</v>
      </c>
      <c r="E1580" t="s">
        <v>3360</v>
      </c>
      <c r="F1580">
        <v>297</v>
      </c>
      <c r="G1580">
        <v>0</v>
      </c>
      <c r="H1580" t="s">
        <v>22</v>
      </c>
      <c r="I1580" t="s">
        <v>3361</v>
      </c>
      <c r="J1580" t="s">
        <v>351</v>
      </c>
      <c r="K1580" t="s">
        <v>23</v>
      </c>
      <c r="L1580" t="s">
        <v>24</v>
      </c>
      <c r="M1580" t="s">
        <v>3362</v>
      </c>
      <c r="N1580" t="s">
        <v>23</v>
      </c>
      <c r="O1580" t="s">
        <v>25</v>
      </c>
      <c r="P1580" t="s">
        <v>26</v>
      </c>
      <c r="Q1580" t="s">
        <v>27</v>
      </c>
      <c r="R1580" t="s">
        <v>24</v>
      </c>
      <c r="S1580" t="s">
        <v>3363</v>
      </c>
      <c r="T1580" t="s">
        <v>3362</v>
      </c>
    </row>
    <row r="1581" spans="1:20" x14ac:dyDescent="0.25">
      <c r="A1581" t="s">
        <v>42</v>
      </c>
      <c r="B1581" t="s">
        <v>43</v>
      </c>
      <c r="C1581">
        <v>66.666666666666671</v>
      </c>
      <c r="D1581">
        <v>3</v>
      </c>
      <c r="E1581" t="s">
        <v>3364</v>
      </c>
      <c r="F1581">
        <v>106</v>
      </c>
      <c r="G1581">
        <v>6</v>
      </c>
      <c r="H1581" t="s">
        <v>22</v>
      </c>
      <c r="I1581" t="s">
        <v>1242</v>
      </c>
      <c r="J1581" t="s">
        <v>361</v>
      </c>
      <c r="K1581" t="s">
        <v>23</v>
      </c>
      <c r="L1581" t="s">
        <v>24</v>
      </c>
      <c r="M1581" t="s">
        <v>3362</v>
      </c>
      <c r="N1581" t="s">
        <v>23</v>
      </c>
      <c r="O1581" t="s">
        <v>25</v>
      </c>
      <c r="P1581" t="s">
        <v>26</v>
      </c>
      <c r="Q1581" t="s">
        <v>27</v>
      </c>
      <c r="R1581" t="s">
        <v>24</v>
      </c>
      <c r="S1581" t="s">
        <v>3365</v>
      </c>
      <c r="T1581" t="s">
        <v>3362</v>
      </c>
    </row>
    <row r="1582" spans="1:20" x14ac:dyDescent="0.25">
      <c r="A1582" t="s">
        <v>186</v>
      </c>
      <c r="B1582" t="s">
        <v>187</v>
      </c>
      <c r="C1582">
        <v>40</v>
      </c>
      <c r="D1582">
        <v>10</v>
      </c>
      <c r="E1582" t="s">
        <v>3366</v>
      </c>
      <c r="F1582">
        <v>300</v>
      </c>
      <c r="G1582">
        <v>0</v>
      </c>
      <c r="H1582" t="s">
        <v>1162</v>
      </c>
      <c r="I1582" t="s">
        <v>2691</v>
      </c>
      <c r="J1582" t="s">
        <v>1179</v>
      </c>
      <c r="K1582" t="s">
        <v>23</v>
      </c>
      <c r="L1582" t="s">
        <v>24</v>
      </c>
      <c r="M1582" t="s">
        <v>3367</v>
      </c>
      <c r="N1582" t="s">
        <v>23</v>
      </c>
      <c r="O1582" t="s">
        <v>307</v>
      </c>
      <c r="P1582" t="s">
        <v>26</v>
      </c>
      <c r="Q1582" t="s">
        <v>27</v>
      </c>
      <c r="R1582" t="s">
        <v>24</v>
      </c>
      <c r="S1582" t="s">
        <v>3368</v>
      </c>
      <c r="T1582" t="s">
        <v>3367</v>
      </c>
    </row>
    <row r="1583" spans="1:20" x14ac:dyDescent="0.25">
      <c r="A1583" t="s">
        <v>186</v>
      </c>
      <c r="B1583" t="s">
        <v>187</v>
      </c>
      <c r="C1583">
        <v>40</v>
      </c>
      <c r="D1583">
        <v>10</v>
      </c>
      <c r="E1583" t="s">
        <v>3369</v>
      </c>
      <c r="F1583">
        <v>300</v>
      </c>
      <c r="G1583">
        <v>0</v>
      </c>
      <c r="H1583" t="s">
        <v>1162</v>
      </c>
      <c r="I1583" t="s">
        <v>3370</v>
      </c>
      <c r="J1583" t="s">
        <v>328</v>
      </c>
      <c r="K1583" t="s">
        <v>23</v>
      </c>
      <c r="L1583" t="s">
        <v>24</v>
      </c>
      <c r="M1583" t="s">
        <v>3371</v>
      </c>
      <c r="N1583" t="s">
        <v>23</v>
      </c>
      <c r="O1583" t="s">
        <v>307</v>
      </c>
      <c r="P1583" t="s">
        <v>26</v>
      </c>
      <c r="Q1583" t="s">
        <v>27</v>
      </c>
      <c r="R1583" t="s">
        <v>24</v>
      </c>
      <c r="S1583" t="s">
        <v>3372</v>
      </c>
      <c r="T1583" t="s">
        <v>3371</v>
      </c>
    </row>
    <row r="1584" spans="1:20" x14ac:dyDescent="0.25">
      <c r="A1584" t="s">
        <v>186</v>
      </c>
      <c r="B1584" t="s">
        <v>187</v>
      </c>
      <c r="C1584">
        <v>40</v>
      </c>
      <c r="D1584">
        <v>10</v>
      </c>
      <c r="E1584" t="s">
        <v>3373</v>
      </c>
      <c r="F1584">
        <v>300</v>
      </c>
      <c r="G1584">
        <v>0</v>
      </c>
      <c r="H1584" t="s">
        <v>1162</v>
      </c>
      <c r="I1584" t="s">
        <v>3374</v>
      </c>
      <c r="J1584" t="s">
        <v>335</v>
      </c>
      <c r="K1584" t="s">
        <v>23</v>
      </c>
      <c r="L1584" t="s">
        <v>24</v>
      </c>
      <c r="M1584" t="s">
        <v>3371</v>
      </c>
      <c r="N1584" t="s">
        <v>23</v>
      </c>
      <c r="O1584" t="s">
        <v>32</v>
      </c>
      <c r="P1584" t="s">
        <v>26</v>
      </c>
      <c r="Q1584" t="s">
        <v>33</v>
      </c>
      <c r="R1584" t="s">
        <v>24</v>
      </c>
      <c r="S1584" t="s">
        <v>3375</v>
      </c>
      <c r="T1584" t="s">
        <v>3371</v>
      </c>
    </row>
    <row r="1585" spans="1:20" x14ac:dyDescent="0.25">
      <c r="A1585" t="s">
        <v>42</v>
      </c>
      <c r="B1585" t="s">
        <v>43</v>
      </c>
      <c r="C1585">
        <v>66.666666666666671</v>
      </c>
      <c r="D1585">
        <v>3</v>
      </c>
      <c r="E1585" t="s">
        <v>3376</v>
      </c>
      <c r="F1585">
        <v>100</v>
      </c>
      <c r="G1585">
        <v>0</v>
      </c>
      <c r="H1585" t="s">
        <v>22</v>
      </c>
      <c r="I1585" t="s">
        <v>3377</v>
      </c>
      <c r="J1585" t="s">
        <v>323</v>
      </c>
      <c r="K1585" t="s">
        <v>23</v>
      </c>
      <c r="L1585" t="s">
        <v>24</v>
      </c>
      <c r="M1585" t="s">
        <v>3378</v>
      </c>
      <c r="N1585" t="s">
        <v>23</v>
      </c>
      <c r="O1585" t="s">
        <v>25</v>
      </c>
      <c r="P1585" t="s">
        <v>26</v>
      </c>
      <c r="Q1585" t="s">
        <v>27</v>
      </c>
      <c r="R1585" t="s">
        <v>24</v>
      </c>
      <c r="S1585" t="s">
        <v>3379</v>
      </c>
      <c r="T1585" t="s">
        <v>3378</v>
      </c>
    </row>
    <row r="1586" spans="1:20" x14ac:dyDescent="0.25">
      <c r="A1586" t="s">
        <v>186</v>
      </c>
      <c r="B1586" t="s">
        <v>187</v>
      </c>
      <c r="C1586">
        <v>40</v>
      </c>
      <c r="D1586">
        <v>10</v>
      </c>
      <c r="E1586" t="s">
        <v>3380</v>
      </c>
      <c r="F1586">
        <v>300</v>
      </c>
      <c r="G1586">
        <v>0</v>
      </c>
      <c r="H1586" t="s">
        <v>1162</v>
      </c>
      <c r="I1586" t="s">
        <v>3381</v>
      </c>
      <c r="J1586" t="s">
        <v>1179</v>
      </c>
      <c r="K1586" t="s">
        <v>23</v>
      </c>
      <c r="L1586" t="s">
        <v>24</v>
      </c>
      <c r="M1586" t="s">
        <v>3382</v>
      </c>
      <c r="N1586" t="s">
        <v>23</v>
      </c>
      <c r="O1586" t="s">
        <v>307</v>
      </c>
      <c r="P1586" t="s">
        <v>26</v>
      </c>
      <c r="Q1586" t="s">
        <v>27</v>
      </c>
      <c r="R1586" t="s">
        <v>24</v>
      </c>
      <c r="S1586" t="s">
        <v>3383</v>
      </c>
      <c r="T1586" t="s">
        <v>3382</v>
      </c>
    </row>
    <row r="1587" spans="1:20" x14ac:dyDescent="0.25">
      <c r="A1587" t="s">
        <v>20</v>
      </c>
      <c r="B1587" t="s">
        <v>21</v>
      </c>
      <c r="C1587">
        <v>50</v>
      </c>
      <c r="D1587">
        <v>1</v>
      </c>
      <c r="E1587" t="s">
        <v>3384</v>
      </c>
      <c r="F1587">
        <v>138.85</v>
      </c>
      <c r="G1587">
        <v>10</v>
      </c>
      <c r="H1587" t="s">
        <v>47</v>
      </c>
      <c r="I1587" t="s">
        <v>3385</v>
      </c>
      <c r="J1587" t="s">
        <v>3386</v>
      </c>
      <c r="K1587" t="s">
        <v>3387</v>
      </c>
      <c r="L1587" t="s">
        <v>3388</v>
      </c>
      <c r="M1587" t="s">
        <v>3389</v>
      </c>
      <c r="N1587" t="s">
        <v>23</v>
      </c>
      <c r="O1587" t="s">
        <v>48</v>
      </c>
      <c r="P1587" t="s">
        <v>49</v>
      </c>
      <c r="Q1587" t="s">
        <v>50</v>
      </c>
      <c r="R1587" t="s">
        <v>24</v>
      </c>
      <c r="S1587" t="s">
        <v>23</v>
      </c>
      <c r="T1587" t="s">
        <v>3389</v>
      </c>
    </row>
    <row r="1588" spans="1:20" x14ac:dyDescent="0.25">
      <c r="A1588" t="s">
        <v>28</v>
      </c>
      <c r="B1588" t="s">
        <v>29</v>
      </c>
      <c r="C1588">
        <v>50</v>
      </c>
      <c r="D1588">
        <v>1</v>
      </c>
      <c r="E1588" t="s">
        <v>3384</v>
      </c>
      <c r="F1588">
        <v>138.85</v>
      </c>
      <c r="G1588">
        <v>10</v>
      </c>
      <c r="H1588" t="s">
        <v>47</v>
      </c>
      <c r="I1588" t="s">
        <v>3385</v>
      </c>
      <c r="J1588" t="s">
        <v>3386</v>
      </c>
      <c r="K1588" t="s">
        <v>3387</v>
      </c>
      <c r="L1588" t="s">
        <v>3388</v>
      </c>
      <c r="M1588" t="s">
        <v>3389</v>
      </c>
      <c r="N1588" t="s">
        <v>23</v>
      </c>
      <c r="O1588" t="s">
        <v>48</v>
      </c>
      <c r="P1588" t="s">
        <v>49</v>
      </c>
      <c r="Q1588" t="s">
        <v>50</v>
      </c>
      <c r="R1588" t="s">
        <v>24</v>
      </c>
      <c r="S1588" t="s">
        <v>23</v>
      </c>
      <c r="T1588" t="s">
        <v>3389</v>
      </c>
    </row>
    <row r="1589" spans="1:20" x14ac:dyDescent="0.25">
      <c r="A1589" t="s">
        <v>30</v>
      </c>
      <c r="B1589" t="s">
        <v>31</v>
      </c>
      <c r="C1589">
        <v>50</v>
      </c>
      <c r="D1589">
        <v>1</v>
      </c>
      <c r="E1589" t="s">
        <v>3384</v>
      </c>
      <c r="F1589">
        <v>138.85</v>
      </c>
      <c r="G1589">
        <v>10</v>
      </c>
      <c r="H1589" t="s">
        <v>47</v>
      </c>
      <c r="I1589" t="s">
        <v>3385</v>
      </c>
      <c r="J1589" t="s">
        <v>3386</v>
      </c>
      <c r="K1589" t="s">
        <v>3387</v>
      </c>
      <c r="L1589" t="s">
        <v>3388</v>
      </c>
      <c r="M1589" t="s">
        <v>3389</v>
      </c>
      <c r="N1589" t="s">
        <v>23</v>
      </c>
      <c r="O1589" t="s">
        <v>48</v>
      </c>
      <c r="P1589" t="s">
        <v>49</v>
      </c>
      <c r="Q1589" t="s">
        <v>50</v>
      </c>
      <c r="R1589" t="s">
        <v>24</v>
      </c>
      <c r="S1589" t="s">
        <v>23</v>
      </c>
      <c r="T1589" t="s">
        <v>3389</v>
      </c>
    </row>
    <row r="1590" spans="1:20" x14ac:dyDescent="0.25">
      <c r="A1590" t="s">
        <v>36</v>
      </c>
      <c r="B1590" t="s">
        <v>37</v>
      </c>
      <c r="C1590">
        <v>33</v>
      </c>
      <c r="D1590">
        <v>1</v>
      </c>
      <c r="E1590" t="s">
        <v>3390</v>
      </c>
      <c r="F1590">
        <v>106</v>
      </c>
      <c r="G1590">
        <v>6</v>
      </c>
      <c r="H1590" t="s">
        <v>22</v>
      </c>
      <c r="I1590" t="s">
        <v>3020</v>
      </c>
      <c r="J1590" t="s">
        <v>1163</v>
      </c>
      <c r="K1590" t="s">
        <v>23</v>
      </c>
      <c r="L1590" t="s">
        <v>24</v>
      </c>
      <c r="M1590" t="s">
        <v>3391</v>
      </c>
      <c r="N1590" t="s">
        <v>23</v>
      </c>
      <c r="O1590" t="s">
        <v>25</v>
      </c>
      <c r="P1590" t="s">
        <v>26</v>
      </c>
      <c r="Q1590" t="s">
        <v>27</v>
      </c>
      <c r="R1590" t="s">
        <v>24</v>
      </c>
      <c r="S1590" t="s">
        <v>3392</v>
      </c>
      <c r="T1590" t="s">
        <v>3393</v>
      </c>
    </row>
    <row r="1591" spans="1:20" x14ac:dyDescent="0.25">
      <c r="A1591" t="s">
        <v>34</v>
      </c>
      <c r="B1591" t="s">
        <v>35</v>
      </c>
      <c r="C1591">
        <v>33</v>
      </c>
      <c r="D1591">
        <v>1</v>
      </c>
      <c r="E1591" t="s">
        <v>3390</v>
      </c>
      <c r="F1591">
        <v>106</v>
      </c>
      <c r="G1591">
        <v>6</v>
      </c>
      <c r="H1591" t="s">
        <v>22</v>
      </c>
      <c r="I1591" t="s">
        <v>3020</v>
      </c>
      <c r="J1591" t="s">
        <v>1163</v>
      </c>
      <c r="K1591" t="s">
        <v>23</v>
      </c>
      <c r="L1591" t="s">
        <v>24</v>
      </c>
      <c r="M1591" t="s">
        <v>3391</v>
      </c>
      <c r="N1591" t="s">
        <v>23</v>
      </c>
      <c r="O1591" t="s">
        <v>25</v>
      </c>
      <c r="P1591" t="s">
        <v>26</v>
      </c>
      <c r="Q1591" t="s">
        <v>27</v>
      </c>
      <c r="R1591" t="s">
        <v>24</v>
      </c>
      <c r="S1591" t="s">
        <v>3392</v>
      </c>
      <c r="T1591" t="s">
        <v>3393</v>
      </c>
    </row>
    <row r="1592" spans="1:20" x14ac:dyDescent="0.25">
      <c r="A1592" t="s">
        <v>38</v>
      </c>
      <c r="B1592" t="s">
        <v>39</v>
      </c>
      <c r="C1592">
        <v>34</v>
      </c>
      <c r="D1592">
        <v>1</v>
      </c>
      <c r="E1592" t="s">
        <v>3390</v>
      </c>
      <c r="F1592">
        <v>106</v>
      </c>
      <c r="G1592">
        <v>6</v>
      </c>
      <c r="H1592" t="s">
        <v>22</v>
      </c>
      <c r="I1592" t="s">
        <v>3020</v>
      </c>
      <c r="J1592" t="s">
        <v>1163</v>
      </c>
      <c r="K1592" t="s">
        <v>23</v>
      </c>
      <c r="L1592" t="s">
        <v>24</v>
      </c>
      <c r="M1592" t="s">
        <v>3391</v>
      </c>
      <c r="N1592" t="s">
        <v>23</v>
      </c>
      <c r="O1592" t="s">
        <v>25</v>
      </c>
      <c r="P1592" t="s">
        <v>26</v>
      </c>
      <c r="Q1592" t="s">
        <v>27</v>
      </c>
      <c r="R1592" t="s">
        <v>24</v>
      </c>
      <c r="S1592" t="s">
        <v>3392</v>
      </c>
      <c r="T1592" t="s">
        <v>3393</v>
      </c>
    </row>
    <row r="1593" spans="1:20" x14ac:dyDescent="0.25">
      <c r="A1593" t="s">
        <v>186</v>
      </c>
      <c r="B1593" t="s">
        <v>187</v>
      </c>
      <c r="C1593">
        <v>40</v>
      </c>
      <c r="D1593">
        <v>10</v>
      </c>
      <c r="E1593" t="s">
        <v>3394</v>
      </c>
      <c r="F1593">
        <v>500</v>
      </c>
      <c r="G1593">
        <v>0</v>
      </c>
      <c r="H1593" t="s">
        <v>1162</v>
      </c>
      <c r="I1593" t="s">
        <v>2034</v>
      </c>
      <c r="J1593" t="s">
        <v>302</v>
      </c>
      <c r="K1593" t="s">
        <v>23</v>
      </c>
      <c r="L1593" t="s">
        <v>24</v>
      </c>
      <c r="M1593" t="s">
        <v>3121</v>
      </c>
      <c r="N1593" t="s">
        <v>23</v>
      </c>
      <c r="O1593" t="s">
        <v>307</v>
      </c>
      <c r="P1593" t="s">
        <v>26</v>
      </c>
      <c r="Q1593" t="s">
        <v>27</v>
      </c>
      <c r="R1593" t="s">
        <v>24</v>
      </c>
      <c r="S1593" t="s">
        <v>23</v>
      </c>
      <c r="T1593" t="s">
        <v>3121</v>
      </c>
    </row>
    <row r="1594" spans="1:20" x14ac:dyDescent="0.25">
      <c r="A1594" t="s">
        <v>44</v>
      </c>
      <c r="B1594" t="s">
        <v>45</v>
      </c>
      <c r="C1594">
        <v>66.666666666666671</v>
      </c>
      <c r="D1594">
        <v>6</v>
      </c>
      <c r="E1594" t="s">
        <v>3394</v>
      </c>
      <c r="F1594">
        <v>500</v>
      </c>
      <c r="G1594">
        <v>0</v>
      </c>
      <c r="H1594" t="s">
        <v>1162</v>
      </c>
      <c r="I1594" t="s">
        <v>2034</v>
      </c>
      <c r="J1594" t="s">
        <v>302</v>
      </c>
      <c r="K1594" t="s">
        <v>23</v>
      </c>
      <c r="L1594" t="s">
        <v>24</v>
      </c>
      <c r="M1594" t="s">
        <v>3121</v>
      </c>
      <c r="N1594" t="s">
        <v>23</v>
      </c>
      <c r="O1594" t="s">
        <v>307</v>
      </c>
      <c r="P1594" t="s">
        <v>26</v>
      </c>
      <c r="Q1594" t="s">
        <v>27</v>
      </c>
      <c r="R1594" t="s">
        <v>24</v>
      </c>
      <c r="S1594" t="s">
        <v>23</v>
      </c>
      <c r="T1594" t="s">
        <v>3121</v>
      </c>
    </row>
    <row r="1595" spans="1:20" x14ac:dyDescent="0.25">
      <c r="A1595" t="s">
        <v>44</v>
      </c>
      <c r="B1595" t="s">
        <v>45</v>
      </c>
      <c r="C1595">
        <v>66.666666666666671</v>
      </c>
      <c r="D1595">
        <v>3</v>
      </c>
      <c r="E1595" t="s">
        <v>3395</v>
      </c>
      <c r="F1595">
        <v>106</v>
      </c>
      <c r="G1595">
        <v>6</v>
      </c>
      <c r="H1595" t="s">
        <v>22</v>
      </c>
      <c r="I1595" t="s">
        <v>1269</v>
      </c>
      <c r="J1595" t="s">
        <v>2681</v>
      </c>
      <c r="K1595" t="s">
        <v>23</v>
      </c>
      <c r="L1595" t="s">
        <v>24</v>
      </c>
      <c r="M1595" t="s">
        <v>3396</v>
      </c>
      <c r="N1595" t="s">
        <v>23</v>
      </c>
      <c r="O1595" t="s">
        <v>25</v>
      </c>
      <c r="P1595" t="s">
        <v>26</v>
      </c>
      <c r="Q1595" t="s">
        <v>27</v>
      </c>
      <c r="R1595" t="s">
        <v>24</v>
      </c>
      <c r="S1595" t="s">
        <v>3397</v>
      </c>
      <c r="T1595" t="s">
        <v>3121</v>
      </c>
    </row>
    <row r="1596" spans="1:20" x14ac:dyDescent="0.25">
      <c r="A1596" t="s">
        <v>42</v>
      </c>
      <c r="B1596" t="s">
        <v>43</v>
      </c>
      <c r="C1596">
        <v>66.666666666666671</v>
      </c>
      <c r="D1596">
        <v>3</v>
      </c>
      <c r="E1596" t="s">
        <v>3398</v>
      </c>
      <c r="F1596">
        <v>106</v>
      </c>
      <c r="G1596">
        <v>6</v>
      </c>
      <c r="H1596" t="s">
        <v>22</v>
      </c>
      <c r="I1596" t="s">
        <v>2994</v>
      </c>
      <c r="J1596" t="s">
        <v>359</v>
      </c>
      <c r="K1596" t="s">
        <v>23</v>
      </c>
      <c r="L1596" t="s">
        <v>24</v>
      </c>
      <c r="M1596" t="s">
        <v>3396</v>
      </c>
      <c r="N1596" t="s">
        <v>23</v>
      </c>
      <c r="O1596" t="s">
        <v>25</v>
      </c>
      <c r="P1596" t="s">
        <v>26</v>
      </c>
      <c r="Q1596" t="s">
        <v>27</v>
      </c>
      <c r="R1596" t="s">
        <v>24</v>
      </c>
      <c r="S1596" t="s">
        <v>3399</v>
      </c>
      <c r="T1596" t="s">
        <v>3396</v>
      </c>
    </row>
    <row r="1597" spans="1:20" x14ac:dyDescent="0.25">
      <c r="A1597" t="s">
        <v>42</v>
      </c>
      <c r="B1597" t="s">
        <v>43</v>
      </c>
      <c r="C1597">
        <v>30</v>
      </c>
      <c r="D1597">
        <v>3</v>
      </c>
      <c r="E1597" t="s">
        <v>3400</v>
      </c>
      <c r="F1597">
        <v>200</v>
      </c>
      <c r="G1597">
        <v>0</v>
      </c>
      <c r="H1597" t="s">
        <v>1162</v>
      </c>
      <c r="I1597" t="s">
        <v>3401</v>
      </c>
      <c r="J1597" t="s">
        <v>1239</v>
      </c>
      <c r="K1597" t="s">
        <v>23</v>
      </c>
      <c r="L1597" t="s">
        <v>24</v>
      </c>
      <c r="M1597" t="s">
        <v>3402</v>
      </c>
      <c r="N1597" t="s">
        <v>23</v>
      </c>
      <c r="O1597" t="s">
        <v>307</v>
      </c>
      <c r="P1597" t="s">
        <v>26</v>
      </c>
      <c r="Q1597" t="s">
        <v>27</v>
      </c>
      <c r="R1597" t="s">
        <v>24</v>
      </c>
      <c r="S1597" t="s">
        <v>3403</v>
      </c>
      <c r="T1597" t="s">
        <v>3402</v>
      </c>
    </row>
    <row r="1598" spans="1:20" x14ac:dyDescent="0.25">
      <c r="A1598" t="s">
        <v>44</v>
      </c>
      <c r="B1598" t="s">
        <v>45</v>
      </c>
      <c r="C1598">
        <v>36.666666666666664</v>
      </c>
      <c r="D1598">
        <v>3</v>
      </c>
      <c r="E1598" t="s">
        <v>3400</v>
      </c>
      <c r="F1598">
        <v>200</v>
      </c>
      <c r="G1598">
        <v>0</v>
      </c>
      <c r="H1598" t="s">
        <v>1162</v>
      </c>
      <c r="I1598" t="s">
        <v>3401</v>
      </c>
      <c r="J1598" t="s">
        <v>1239</v>
      </c>
      <c r="K1598" t="s">
        <v>23</v>
      </c>
      <c r="L1598" t="s">
        <v>24</v>
      </c>
      <c r="M1598" t="s">
        <v>3402</v>
      </c>
      <c r="N1598" t="s">
        <v>23</v>
      </c>
      <c r="O1598" t="s">
        <v>307</v>
      </c>
      <c r="P1598" t="s">
        <v>26</v>
      </c>
      <c r="Q1598" t="s">
        <v>27</v>
      </c>
      <c r="R1598" t="s">
        <v>24</v>
      </c>
      <c r="S1598" t="s">
        <v>3403</v>
      </c>
      <c r="T1598" t="s">
        <v>3402</v>
      </c>
    </row>
    <row r="1599" spans="1:20" x14ac:dyDescent="0.25">
      <c r="A1599" t="s">
        <v>115</v>
      </c>
      <c r="B1599" t="s">
        <v>116</v>
      </c>
      <c r="C1599">
        <v>33.333333333333336</v>
      </c>
      <c r="D1599">
        <v>6</v>
      </c>
      <c r="E1599" t="s">
        <v>3404</v>
      </c>
      <c r="F1599">
        <v>200</v>
      </c>
      <c r="G1599">
        <v>0</v>
      </c>
      <c r="H1599" t="s">
        <v>1162</v>
      </c>
      <c r="I1599" t="s">
        <v>3405</v>
      </c>
      <c r="J1599" t="s">
        <v>313</v>
      </c>
      <c r="K1599" t="s">
        <v>23</v>
      </c>
      <c r="L1599" t="s">
        <v>24</v>
      </c>
      <c r="M1599" t="s">
        <v>3406</v>
      </c>
      <c r="N1599" t="s">
        <v>23</v>
      </c>
      <c r="O1599" t="s">
        <v>307</v>
      </c>
      <c r="P1599" t="s">
        <v>26</v>
      </c>
      <c r="Q1599" t="s">
        <v>27</v>
      </c>
      <c r="R1599" t="s">
        <v>24</v>
      </c>
      <c r="S1599" t="s">
        <v>3407</v>
      </c>
      <c r="T1599" t="s">
        <v>3406</v>
      </c>
    </row>
    <row r="1600" spans="1:20" x14ac:dyDescent="0.25">
      <c r="A1600" t="s">
        <v>144</v>
      </c>
      <c r="B1600" t="s">
        <v>145</v>
      </c>
      <c r="C1600">
        <v>40</v>
      </c>
      <c r="D1600">
        <v>3</v>
      </c>
      <c r="E1600" t="s">
        <v>3408</v>
      </c>
      <c r="F1600">
        <v>155</v>
      </c>
      <c r="G1600">
        <v>35</v>
      </c>
      <c r="H1600" t="s">
        <v>22</v>
      </c>
      <c r="I1600" t="s">
        <v>2673</v>
      </c>
      <c r="J1600" t="s">
        <v>3002</v>
      </c>
      <c r="K1600" t="s">
        <v>1167</v>
      </c>
      <c r="L1600" t="s">
        <v>1340</v>
      </c>
      <c r="M1600" t="s">
        <v>3409</v>
      </c>
      <c r="N1600" t="s">
        <v>23</v>
      </c>
      <c r="O1600" t="s">
        <v>63</v>
      </c>
      <c r="P1600" t="s">
        <v>54</v>
      </c>
      <c r="Q1600" t="s">
        <v>55</v>
      </c>
      <c r="R1600" t="s">
        <v>24</v>
      </c>
      <c r="S1600" t="s">
        <v>23</v>
      </c>
      <c r="T1600" t="s">
        <v>3409</v>
      </c>
    </row>
    <row r="1601" spans="1:20" x14ac:dyDescent="0.25">
      <c r="A1601" t="s">
        <v>115</v>
      </c>
      <c r="B1601" t="s">
        <v>116</v>
      </c>
      <c r="C1601">
        <v>33.333333333333336</v>
      </c>
      <c r="D1601">
        <v>3</v>
      </c>
      <c r="E1601" t="s">
        <v>3410</v>
      </c>
      <c r="F1601">
        <v>125</v>
      </c>
      <c r="G1601">
        <v>25</v>
      </c>
      <c r="H1601" t="s">
        <v>1162</v>
      </c>
      <c r="I1601" t="s">
        <v>3411</v>
      </c>
      <c r="J1601" t="s">
        <v>2964</v>
      </c>
      <c r="K1601" t="s">
        <v>23</v>
      </c>
      <c r="L1601" t="s">
        <v>24</v>
      </c>
      <c r="M1601" t="s">
        <v>3412</v>
      </c>
      <c r="N1601" t="s">
        <v>23</v>
      </c>
      <c r="O1601" t="s">
        <v>307</v>
      </c>
      <c r="P1601" t="s">
        <v>26</v>
      </c>
      <c r="Q1601" t="s">
        <v>27</v>
      </c>
      <c r="R1601" t="s">
        <v>24</v>
      </c>
      <c r="S1601" t="s">
        <v>3413</v>
      </c>
      <c r="T1601" t="s">
        <v>3412</v>
      </c>
    </row>
    <row r="1602" spans="1:20" x14ac:dyDescent="0.25">
      <c r="A1602" t="s">
        <v>44</v>
      </c>
      <c r="B1602" t="s">
        <v>45</v>
      </c>
      <c r="C1602">
        <v>66.666666666666671</v>
      </c>
      <c r="D1602">
        <v>3</v>
      </c>
      <c r="E1602" t="s">
        <v>3414</v>
      </c>
      <c r="F1602">
        <v>106</v>
      </c>
      <c r="G1602">
        <v>6</v>
      </c>
      <c r="H1602" t="s">
        <v>22</v>
      </c>
      <c r="I1602" t="s">
        <v>3415</v>
      </c>
      <c r="J1602" t="s">
        <v>325</v>
      </c>
      <c r="K1602" t="s">
        <v>23</v>
      </c>
      <c r="L1602" t="s">
        <v>24</v>
      </c>
      <c r="M1602" t="s">
        <v>3416</v>
      </c>
      <c r="N1602" t="s">
        <v>23</v>
      </c>
      <c r="O1602" t="s">
        <v>25</v>
      </c>
      <c r="P1602" t="s">
        <v>26</v>
      </c>
      <c r="Q1602" t="s">
        <v>27</v>
      </c>
      <c r="R1602" t="s">
        <v>24</v>
      </c>
      <c r="S1602" t="s">
        <v>3417</v>
      </c>
      <c r="T1602" t="s">
        <v>3416</v>
      </c>
    </row>
    <row r="1603" spans="1:20" x14ac:dyDescent="0.25">
      <c r="A1603" t="s">
        <v>186</v>
      </c>
      <c r="B1603" t="s">
        <v>187</v>
      </c>
      <c r="C1603">
        <v>40</v>
      </c>
      <c r="D1603">
        <v>10</v>
      </c>
      <c r="E1603" t="s">
        <v>3418</v>
      </c>
      <c r="F1603">
        <v>300</v>
      </c>
      <c r="G1603">
        <v>0</v>
      </c>
      <c r="H1603" t="s">
        <v>1162</v>
      </c>
      <c r="I1603" t="s">
        <v>3419</v>
      </c>
      <c r="J1603" t="s">
        <v>315</v>
      </c>
      <c r="K1603" t="s">
        <v>23</v>
      </c>
      <c r="L1603" t="s">
        <v>24</v>
      </c>
      <c r="M1603" t="s">
        <v>3420</v>
      </c>
      <c r="N1603" t="s">
        <v>23</v>
      </c>
      <c r="O1603" t="s">
        <v>307</v>
      </c>
      <c r="P1603" t="s">
        <v>26</v>
      </c>
      <c r="Q1603" t="s">
        <v>27</v>
      </c>
      <c r="R1603" t="s">
        <v>24</v>
      </c>
      <c r="S1603" t="s">
        <v>3421</v>
      </c>
      <c r="T1603" t="s">
        <v>3420</v>
      </c>
    </row>
    <row r="1604" spans="1:20" x14ac:dyDescent="0.25">
      <c r="A1604" t="s">
        <v>115</v>
      </c>
      <c r="B1604" t="s">
        <v>116</v>
      </c>
      <c r="C1604">
        <v>27.5</v>
      </c>
      <c r="D1604">
        <v>4</v>
      </c>
      <c r="E1604" t="s">
        <v>3422</v>
      </c>
      <c r="F1604">
        <v>160</v>
      </c>
      <c r="G1604">
        <v>0</v>
      </c>
      <c r="H1604" t="s">
        <v>1162</v>
      </c>
      <c r="I1604" t="s">
        <v>3423</v>
      </c>
      <c r="J1604" t="s">
        <v>342</v>
      </c>
      <c r="K1604" t="s">
        <v>23</v>
      </c>
      <c r="L1604" t="s">
        <v>24</v>
      </c>
      <c r="M1604" t="s">
        <v>3424</v>
      </c>
      <c r="N1604" t="s">
        <v>23</v>
      </c>
      <c r="O1604" t="s">
        <v>307</v>
      </c>
      <c r="P1604" t="s">
        <v>26</v>
      </c>
      <c r="Q1604" t="s">
        <v>27</v>
      </c>
      <c r="R1604" t="s">
        <v>24</v>
      </c>
      <c r="S1604" t="s">
        <v>23</v>
      </c>
      <c r="T1604" t="s">
        <v>3424</v>
      </c>
    </row>
    <row r="1605" spans="1:20" x14ac:dyDescent="0.25">
      <c r="A1605" t="s">
        <v>281</v>
      </c>
      <c r="B1605" t="s">
        <v>283</v>
      </c>
      <c r="C1605">
        <v>65</v>
      </c>
      <c r="D1605">
        <v>1</v>
      </c>
      <c r="E1605" t="s">
        <v>3422</v>
      </c>
      <c r="F1605">
        <v>160</v>
      </c>
      <c r="G1605">
        <v>0</v>
      </c>
      <c r="H1605" t="s">
        <v>1162</v>
      </c>
      <c r="I1605" t="s">
        <v>3423</v>
      </c>
      <c r="J1605" t="s">
        <v>342</v>
      </c>
      <c r="K1605" t="s">
        <v>23</v>
      </c>
      <c r="L1605" t="s">
        <v>24</v>
      </c>
      <c r="M1605" t="s">
        <v>3424</v>
      </c>
      <c r="N1605" t="s">
        <v>23</v>
      </c>
      <c r="O1605" t="s">
        <v>307</v>
      </c>
      <c r="P1605" t="s">
        <v>26</v>
      </c>
      <c r="Q1605" t="s">
        <v>27</v>
      </c>
      <c r="R1605" t="s">
        <v>24</v>
      </c>
      <c r="S1605" t="s">
        <v>23</v>
      </c>
      <c r="T1605" t="s">
        <v>3424</v>
      </c>
    </row>
    <row r="1606" spans="1:20" x14ac:dyDescent="0.25">
      <c r="A1606" t="s">
        <v>20</v>
      </c>
      <c r="B1606" t="s">
        <v>21</v>
      </c>
      <c r="C1606">
        <v>65</v>
      </c>
      <c r="D1606">
        <v>1</v>
      </c>
      <c r="E1606" t="s">
        <v>3422</v>
      </c>
      <c r="F1606">
        <v>160</v>
      </c>
      <c r="G1606">
        <v>0</v>
      </c>
      <c r="H1606" t="s">
        <v>1162</v>
      </c>
      <c r="I1606" t="s">
        <v>3423</v>
      </c>
      <c r="J1606" t="s">
        <v>342</v>
      </c>
      <c r="K1606" t="s">
        <v>23</v>
      </c>
      <c r="L1606" t="s">
        <v>24</v>
      </c>
      <c r="M1606" t="s">
        <v>3424</v>
      </c>
      <c r="N1606" t="s">
        <v>23</v>
      </c>
      <c r="O1606" t="s">
        <v>307</v>
      </c>
      <c r="P1606" t="s">
        <v>26</v>
      </c>
      <c r="Q1606" t="s">
        <v>27</v>
      </c>
      <c r="R1606" t="s">
        <v>24</v>
      </c>
      <c r="S1606" t="s">
        <v>23</v>
      </c>
      <c r="T1606" t="s">
        <v>3424</v>
      </c>
    </row>
    <row r="1607" spans="1:20" x14ac:dyDescent="0.25">
      <c r="A1607" t="s">
        <v>42</v>
      </c>
      <c r="B1607" t="s">
        <v>43</v>
      </c>
      <c r="C1607">
        <v>66.666666666666671</v>
      </c>
      <c r="D1607">
        <v>3</v>
      </c>
      <c r="E1607" t="s">
        <v>3425</v>
      </c>
      <c r="F1607">
        <v>106</v>
      </c>
      <c r="G1607">
        <v>6</v>
      </c>
      <c r="H1607" t="s">
        <v>22</v>
      </c>
      <c r="I1607" t="s">
        <v>3426</v>
      </c>
      <c r="J1607" t="s">
        <v>1311</v>
      </c>
      <c r="K1607" t="s">
        <v>23</v>
      </c>
      <c r="L1607" t="s">
        <v>24</v>
      </c>
      <c r="M1607" t="s">
        <v>3427</v>
      </c>
      <c r="N1607" t="s">
        <v>23</v>
      </c>
      <c r="O1607" t="s">
        <v>25</v>
      </c>
      <c r="P1607" t="s">
        <v>26</v>
      </c>
      <c r="Q1607" t="s">
        <v>27</v>
      </c>
      <c r="R1607" t="s">
        <v>24</v>
      </c>
      <c r="S1607" t="s">
        <v>3428</v>
      </c>
      <c r="T1607" t="s">
        <v>3427</v>
      </c>
    </row>
    <row r="1608" spans="1:20" x14ac:dyDescent="0.25">
      <c r="A1608" t="s">
        <v>150</v>
      </c>
      <c r="B1608" t="s">
        <v>151</v>
      </c>
      <c r="C1608">
        <v>50</v>
      </c>
      <c r="D1608">
        <v>1</v>
      </c>
      <c r="E1608" t="s">
        <v>3429</v>
      </c>
      <c r="F1608">
        <v>206</v>
      </c>
      <c r="G1608">
        <v>6</v>
      </c>
      <c r="H1608" t="s">
        <v>1162</v>
      </c>
      <c r="I1608" t="s">
        <v>3430</v>
      </c>
      <c r="J1608" t="s">
        <v>306</v>
      </c>
      <c r="K1608" t="s">
        <v>23</v>
      </c>
      <c r="L1608" t="s">
        <v>24</v>
      </c>
      <c r="M1608" t="s">
        <v>3431</v>
      </c>
      <c r="N1608" t="s">
        <v>23</v>
      </c>
      <c r="O1608" t="s">
        <v>307</v>
      </c>
      <c r="P1608" t="s">
        <v>26</v>
      </c>
      <c r="Q1608" t="s">
        <v>27</v>
      </c>
      <c r="R1608" t="s">
        <v>24</v>
      </c>
      <c r="S1608" t="s">
        <v>3432</v>
      </c>
      <c r="T1608" t="s">
        <v>3431</v>
      </c>
    </row>
    <row r="1609" spans="1:20" x14ac:dyDescent="0.25">
      <c r="A1609" t="s">
        <v>148</v>
      </c>
      <c r="B1609" t="s">
        <v>149</v>
      </c>
      <c r="C1609">
        <v>50</v>
      </c>
      <c r="D1609">
        <v>1</v>
      </c>
      <c r="E1609" t="s">
        <v>3429</v>
      </c>
      <c r="F1609">
        <v>206</v>
      </c>
      <c r="G1609">
        <v>6</v>
      </c>
      <c r="H1609" t="s">
        <v>1162</v>
      </c>
      <c r="I1609" t="s">
        <v>3430</v>
      </c>
      <c r="J1609" t="s">
        <v>306</v>
      </c>
      <c r="K1609" t="s">
        <v>23</v>
      </c>
      <c r="L1609" t="s">
        <v>24</v>
      </c>
      <c r="M1609" t="s">
        <v>3431</v>
      </c>
      <c r="N1609" t="s">
        <v>23</v>
      </c>
      <c r="O1609" t="s">
        <v>307</v>
      </c>
      <c r="P1609" t="s">
        <v>26</v>
      </c>
      <c r="Q1609" t="s">
        <v>27</v>
      </c>
      <c r="R1609" t="s">
        <v>24</v>
      </c>
      <c r="S1609" t="s">
        <v>3432</v>
      </c>
      <c r="T1609" t="s">
        <v>3431</v>
      </c>
    </row>
    <row r="1610" spans="1:20" x14ac:dyDescent="0.25">
      <c r="A1610" t="s">
        <v>152</v>
      </c>
      <c r="B1610" t="s">
        <v>153</v>
      </c>
      <c r="C1610">
        <v>50</v>
      </c>
      <c r="D1610">
        <v>1</v>
      </c>
      <c r="E1610" t="s">
        <v>3429</v>
      </c>
      <c r="F1610">
        <v>206</v>
      </c>
      <c r="G1610">
        <v>6</v>
      </c>
      <c r="H1610" t="s">
        <v>1162</v>
      </c>
      <c r="I1610" t="s">
        <v>3430</v>
      </c>
      <c r="J1610" t="s">
        <v>306</v>
      </c>
      <c r="K1610" t="s">
        <v>23</v>
      </c>
      <c r="L1610" t="s">
        <v>24</v>
      </c>
      <c r="M1610" t="s">
        <v>3431</v>
      </c>
      <c r="N1610" t="s">
        <v>23</v>
      </c>
      <c r="O1610" t="s">
        <v>307</v>
      </c>
      <c r="P1610" t="s">
        <v>26</v>
      </c>
      <c r="Q1610" t="s">
        <v>27</v>
      </c>
      <c r="R1610" t="s">
        <v>24</v>
      </c>
      <c r="S1610" t="s">
        <v>3432</v>
      </c>
      <c r="T1610" t="s">
        <v>3431</v>
      </c>
    </row>
    <row r="1611" spans="1:20" x14ac:dyDescent="0.25">
      <c r="A1611" t="s">
        <v>34</v>
      </c>
      <c r="B1611" t="s">
        <v>35</v>
      </c>
      <c r="C1611">
        <v>50</v>
      </c>
      <c r="D1611">
        <v>1</v>
      </c>
      <c r="E1611" t="s">
        <v>3429</v>
      </c>
      <c r="F1611">
        <v>206</v>
      </c>
      <c r="G1611">
        <v>6</v>
      </c>
      <c r="H1611" t="s">
        <v>1162</v>
      </c>
      <c r="I1611" t="s">
        <v>3430</v>
      </c>
      <c r="J1611" t="s">
        <v>306</v>
      </c>
      <c r="K1611" t="s">
        <v>23</v>
      </c>
      <c r="L1611" t="s">
        <v>24</v>
      </c>
      <c r="M1611" t="s">
        <v>3431</v>
      </c>
      <c r="N1611" t="s">
        <v>23</v>
      </c>
      <c r="O1611" t="s">
        <v>307</v>
      </c>
      <c r="P1611" t="s">
        <v>26</v>
      </c>
      <c r="Q1611" t="s">
        <v>27</v>
      </c>
      <c r="R1611" t="s">
        <v>24</v>
      </c>
      <c r="S1611" t="s">
        <v>3432</v>
      </c>
      <c r="T1611" t="s">
        <v>3431</v>
      </c>
    </row>
    <row r="1612" spans="1:20" x14ac:dyDescent="0.25">
      <c r="A1612" t="s">
        <v>38</v>
      </c>
      <c r="B1612" t="s">
        <v>39</v>
      </c>
      <c r="C1612">
        <v>50</v>
      </c>
      <c r="D1612">
        <v>1</v>
      </c>
      <c r="E1612" t="s">
        <v>3429</v>
      </c>
      <c r="F1612">
        <v>206</v>
      </c>
      <c r="G1612">
        <v>6</v>
      </c>
      <c r="H1612" t="s">
        <v>1162</v>
      </c>
      <c r="I1612" t="s">
        <v>3430</v>
      </c>
      <c r="J1612" t="s">
        <v>306</v>
      </c>
      <c r="K1612" t="s">
        <v>23</v>
      </c>
      <c r="L1612" t="s">
        <v>24</v>
      </c>
      <c r="M1612" t="s">
        <v>3431</v>
      </c>
      <c r="N1612" t="s">
        <v>23</v>
      </c>
      <c r="O1612" t="s">
        <v>307</v>
      </c>
      <c r="P1612" t="s">
        <v>26</v>
      </c>
      <c r="Q1612" t="s">
        <v>27</v>
      </c>
      <c r="R1612" t="s">
        <v>24</v>
      </c>
      <c r="S1612" t="s">
        <v>3432</v>
      </c>
      <c r="T1612" t="s">
        <v>3431</v>
      </c>
    </row>
    <row r="1613" spans="1:20" x14ac:dyDescent="0.25">
      <c r="A1613" t="s">
        <v>36</v>
      </c>
      <c r="B1613" t="s">
        <v>37</v>
      </c>
      <c r="C1613">
        <v>50</v>
      </c>
      <c r="D1613">
        <v>1</v>
      </c>
      <c r="E1613" t="s">
        <v>3429</v>
      </c>
      <c r="F1613">
        <v>206</v>
      </c>
      <c r="G1613">
        <v>6</v>
      </c>
      <c r="H1613" t="s">
        <v>1162</v>
      </c>
      <c r="I1613" t="s">
        <v>3430</v>
      </c>
      <c r="J1613" t="s">
        <v>306</v>
      </c>
      <c r="K1613" t="s">
        <v>23</v>
      </c>
      <c r="L1613" t="s">
        <v>24</v>
      </c>
      <c r="M1613" t="s">
        <v>3431</v>
      </c>
      <c r="N1613" t="s">
        <v>23</v>
      </c>
      <c r="O1613" t="s">
        <v>307</v>
      </c>
      <c r="P1613" t="s">
        <v>26</v>
      </c>
      <c r="Q1613" t="s">
        <v>27</v>
      </c>
      <c r="R1613" t="s">
        <v>24</v>
      </c>
      <c r="S1613" t="s">
        <v>3432</v>
      </c>
      <c r="T1613" t="s">
        <v>3431</v>
      </c>
    </row>
    <row r="1614" spans="1:20" x14ac:dyDescent="0.25">
      <c r="A1614" t="s">
        <v>42</v>
      </c>
      <c r="B1614" t="s">
        <v>43</v>
      </c>
      <c r="C1614">
        <v>66.666666666666671</v>
      </c>
      <c r="D1614">
        <v>18</v>
      </c>
      <c r="E1614" t="s">
        <v>3433</v>
      </c>
      <c r="F1614">
        <v>630</v>
      </c>
      <c r="G1614">
        <v>0</v>
      </c>
      <c r="H1614" t="s">
        <v>1162</v>
      </c>
      <c r="I1614" t="s">
        <v>3434</v>
      </c>
      <c r="J1614" t="s">
        <v>1281</v>
      </c>
      <c r="K1614" t="s">
        <v>23</v>
      </c>
      <c r="L1614" t="s">
        <v>24</v>
      </c>
      <c r="M1614" t="s">
        <v>3435</v>
      </c>
      <c r="N1614" t="s">
        <v>23</v>
      </c>
      <c r="O1614" t="s">
        <v>32</v>
      </c>
      <c r="P1614" t="s">
        <v>26</v>
      </c>
      <c r="Q1614" t="s">
        <v>33</v>
      </c>
      <c r="R1614" t="s">
        <v>24</v>
      </c>
      <c r="S1614" t="s">
        <v>3436</v>
      </c>
      <c r="T1614" t="s">
        <v>3435</v>
      </c>
    </row>
    <row r="1615" spans="1:20" x14ac:dyDescent="0.25">
      <c r="A1615" t="s">
        <v>20</v>
      </c>
      <c r="B1615" t="s">
        <v>21</v>
      </c>
      <c r="C1615">
        <v>65</v>
      </c>
      <c r="D1615">
        <v>1</v>
      </c>
      <c r="E1615" t="s">
        <v>3433</v>
      </c>
      <c r="F1615">
        <v>630</v>
      </c>
      <c r="G1615">
        <v>0</v>
      </c>
      <c r="H1615" t="s">
        <v>1162</v>
      </c>
      <c r="I1615" t="s">
        <v>3434</v>
      </c>
      <c r="J1615" t="s">
        <v>1281</v>
      </c>
      <c r="K1615" t="s">
        <v>23</v>
      </c>
      <c r="L1615" t="s">
        <v>24</v>
      </c>
      <c r="M1615" t="s">
        <v>3435</v>
      </c>
      <c r="N1615" t="s">
        <v>23</v>
      </c>
      <c r="O1615" t="s">
        <v>32</v>
      </c>
      <c r="P1615" t="s">
        <v>26</v>
      </c>
      <c r="Q1615" t="s">
        <v>33</v>
      </c>
      <c r="R1615" t="s">
        <v>24</v>
      </c>
      <c r="S1615" t="s">
        <v>3436</v>
      </c>
      <c r="T1615" t="s">
        <v>3435</v>
      </c>
    </row>
    <row r="1616" spans="1:20" x14ac:dyDescent="0.25">
      <c r="A1616" t="s">
        <v>42</v>
      </c>
      <c r="B1616" t="s">
        <v>43</v>
      </c>
      <c r="C1616">
        <v>30</v>
      </c>
      <c r="D1616">
        <v>3</v>
      </c>
      <c r="E1616" t="s">
        <v>3437</v>
      </c>
      <c r="F1616">
        <v>200</v>
      </c>
      <c r="G1616">
        <v>0</v>
      </c>
      <c r="H1616" t="s">
        <v>1162</v>
      </c>
      <c r="I1616" t="s">
        <v>3438</v>
      </c>
      <c r="J1616" t="s">
        <v>359</v>
      </c>
      <c r="K1616" t="s">
        <v>23</v>
      </c>
      <c r="L1616" t="s">
        <v>24</v>
      </c>
      <c r="M1616" t="s">
        <v>3439</v>
      </c>
      <c r="N1616" t="s">
        <v>23</v>
      </c>
      <c r="O1616" t="s">
        <v>307</v>
      </c>
      <c r="P1616" t="s">
        <v>26</v>
      </c>
      <c r="Q1616" t="s">
        <v>27</v>
      </c>
      <c r="R1616" t="s">
        <v>24</v>
      </c>
      <c r="S1616" t="s">
        <v>3440</v>
      </c>
      <c r="T1616" t="s">
        <v>3439</v>
      </c>
    </row>
    <row r="1617" spans="1:20" x14ac:dyDescent="0.25">
      <c r="A1617" t="s">
        <v>44</v>
      </c>
      <c r="B1617" t="s">
        <v>45</v>
      </c>
      <c r="C1617">
        <v>36.666666666666664</v>
      </c>
      <c r="D1617">
        <v>3</v>
      </c>
      <c r="E1617" t="s">
        <v>3437</v>
      </c>
      <c r="F1617">
        <v>200</v>
      </c>
      <c r="G1617">
        <v>0</v>
      </c>
      <c r="H1617" t="s">
        <v>1162</v>
      </c>
      <c r="I1617" t="s">
        <v>3438</v>
      </c>
      <c r="J1617" t="s">
        <v>359</v>
      </c>
      <c r="K1617" t="s">
        <v>23</v>
      </c>
      <c r="L1617" t="s">
        <v>24</v>
      </c>
      <c r="M1617" t="s">
        <v>3439</v>
      </c>
      <c r="N1617" t="s">
        <v>23</v>
      </c>
      <c r="O1617" t="s">
        <v>307</v>
      </c>
      <c r="P1617" t="s">
        <v>26</v>
      </c>
      <c r="Q1617" t="s">
        <v>27</v>
      </c>
      <c r="R1617" t="s">
        <v>24</v>
      </c>
      <c r="S1617" t="s">
        <v>3440</v>
      </c>
      <c r="T1617" t="s">
        <v>3439</v>
      </c>
    </row>
    <row r="1618" spans="1:20" x14ac:dyDescent="0.25">
      <c r="A1618" t="s">
        <v>115</v>
      </c>
      <c r="B1618" t="s">
        <v>116</v>
      </c>
      <c r="C1618">
        <v>27.5</v>
      </c>
      <c r="D1618">
        <v>8</v>
      </c>
      <c r="E1618" t="s">
        <v>3441</v>
      </c>
      <c r="F1618">
        <v>200</v>
      </c>
      <c r="G1618">
        <v>0</v>
      </c>
      <c r="H1618" t="s">
        <v>22</v>
      </c>
      <c r="I1618" t="s">
        <v>2955</v>
      </c>
      <c r="J1618" t="s">
        <v>339</v>
      </c>
      <c r="K1618" t="s">
        <v>23</v>
      </c>
      <c r="L1618" t="s">
        <v>24</v>
      </c>
      <c r="M1618" t="s">
        <v>3442</v>
      </c>
      <c r="N1618" t="s">
        <v>23</v>
      </c>
      <c r="O1618" t="s">
        <v>25</v>
      </c>
      <c r="P1618" t="s">
        <v>26</v>
      </c>
      <c r="Q1618" t="s">
        <v>27</v>
      </c>
      <c r="R1618" t="s">
        <v>24</v>
      </c>
      <c r="S1618" t="s">
        <v>3443</v>
      </c>
      <c r="T1618" t="s">
        <v>3442</v>
      </c>
    </row>
    <row r="1619" spans="1:20" x14ac:dyDescent="0.25">
      <c r="A1619" t="s">
        <v>36</v>
      </c>
      <c r="B1619" t="s">
        <v>37</v>
      </c>
      <c r="C1619">
        <v>33</v>
      </c>
      <c r="D1619">
        <v>1</v>
      </c>
      <c r="E1619" t="s">
        <v>3444</v>
      </c>
      <c r="F1619">
        <v>100</v>
      </c>
      <c r="G1619">
        <v>0</v>
      </c>
      <c r="H1619" t="s">
        <v>22</v>
      </c>
      <c r="I1619" t="s">
        <v>3445</v>
      </c>
      <c r="J1619" t="s">
        <v>328</v>
      </c>
      <c r="K1619" t="s">
        <v>23</v>
      </c>
      <c r="L1619" t="s">
        <v>24</v>
      </c>
      <c r="M1619" t="s">
        <v>3446</v>
      </c>
      <c r="N1619" t="s">
        <v>23</v>
      </c>
      <c r="O1619" t="s">
        <v>25</v>
      </c>
      <c r="P1619" t="s">
        <v>26</v>
      </c>
      <c r="Q1619" t="s">
        <v>27</v>
      </c>
      <c r="R1619" t="s">
        <v>24</v>
      </c>
      <c r="S1619" t="s">
        <v>3447</v>
      </c>
      <c r="T1619" t="s">
        <v>3446</v>
      </c>
    </row>
    <row r="1620" spans="1:20" x14ac:dyDescent="0.25">
      <c r="A1620" t="s">
        <v>34</v>
      </c>
      <c r="B1620" t="s">
        <v>35</v>
      </c>
      <c r="C1620">
        <v>33</v>
      </c>
      <c r="D1620">
        <v>1</v>
      </c>
      <c r="E1620" t="s">
        <v>3444</v>
      </c>
      <c r="F1620">
        <v>100</v>
      </c>
      <c r="G1620">
        <v>0</v>
      </c>
      <c r="H1620" t="s">
        <v>22</v>
      </c>
      <c r="I1620" t="s">
        <v>3445</v>
      </c>
      <c r="J1620" t="s">
        <v>328</v>
      </c>
      <c r="K1620" t="s">
        <v>23</v>
      </c>
      <c r="L1620" t="s">
        <v>24</v>
      </c>
      <c r="M1620" t="s">
        <v>3446</v>
      </c>
      <c r="N1620" t="s">
        <v>23</v>
      </c>
      <c r="O1620" t="s">
        <v>25</v>
      </c>
      <c r="P1620" t="s">
        <v>26</v>
      </c>
      <c r="Q1620" t="s">
        <v>27</v>
      </c>
      <c r="R1620" t="s">
        <v>24</v>
      </c>
      <c r="S1620" t="s">
        <v>3447</v>
      </c>
      <c r="T1620" t="s">
        <v>3446</v>
      </c>
    </row>
    <row r="1621" spans="1:20" x14ac:dyDescent="0.25">
      <c r="A1621" t="s">
        <v>38</v>
      </c>
      <c r="B1621" t="s">
        <v>39</v>
      </c>
      <c r="C1621">
        <v>34</v>
      </c>
      <c r="D1621">
        <v>1</v>
      </c>
      <c r="E1621" t="s">
        <v>3444</v>
      </c>
      <c r="F1621">
        <v>100</v>
      </c>
      <c r="G1621">
        <v>0</v>
      </c>
      <c r="H1621" t="s">
        <v>22</v>
      </c>
      <c r="I1621" t="s">
        <v>3445</v>
      </c>
      <c r="J1621" t="s">
        <v>328</v>
      </c>
      <c r="K1621" t="s">
        <v>23</v>
      </c>
      <c r="L1621" t="s">
        <v>24</v>
      </c>
      <c r="M1621" t="s">
        <v>3446</v>
      </c>
      <c r="N1621" t="s">
        <v>23</v>
      </c>
      <c r="O1621" t="s">
        <v>25</v>
      </c>
      <c r="P1621" t="s">
        <v>26</v>
      </c>
      <c r="Q1621" t="s">
        <v>27</v>
      </c>
      <c r="R1621" t="s">
        <v>24</v>
      </c>
      <c r="S1621" t="s">
        <v>3447</v>
      </c>
      <c r="T1621" t="s">
        <v>3446</v>
      </c>
    </row>
    <row r="1622" spans="1:20" x14ac:dyDescent="0.25">
      <c r="A1622" t="s">
        <v>184</v>
      </c>
      <c r="B1622" t="s">
        <v>1164</v>
      </c>
      <c r="C1622">
        <v>36.78</v>
      </c>
      <c r="D1622">
        <v>1</v>
      </c>
      <c r="E1622" t="s">
        <v>3448</v>
      </c>
      <c r="F1622">
        <v>36.78</v>
      </c>
      <c r="G1622">
        <v>0</v>
      </c>
      <c r="H1622" t="s">
        <v>47</v>
      </c>
      <c r="I1622" t="s">
        <v>3449</v>
      </c>
      <c r="J1622" t="s">
        <v>3450</v>
      </c>
      <c r="K1622" t="s">
        <v>3021</v>
      </c>
      <c r="L1622" t="s">
        <v>3451</v>
      </c>
      <c r="M1622" t="s">
        <v>3452</v>
      </c>
      <c r="N1622" t="s">
        <v>23</v>
      </c>
      <c r="O1622" t="s">
        <v>48</v>
      </c>
      <c r="P1622" t="s">
        <v>49</v>
      </c>
      <c r="Q1622" t="s">
        <v>50</v>
      </c>
      <c r="R1622" t="s">
        <v>24</v>
      </c>
      <c r="S1622" t="s">
        <v>3453</v>
      </c>
      <c r="T1622" t="s">
        <v>3452</v>
      </c>
    </row>
    <row r="1623" spans="1:20" x14ac:dyDescent="0.25">
      <c r="A1623" t="s">
        <v>150</v>
      </c>
      <c r="B1623" t="s">
        <v>151</v>
      </c>
      <c r="C1623">
        <v>50</v>
      </c>
      <c r="D1623">
        <v>1</v>
      </c>
      <c r="E1623" t="s">
        <v>3454</v>
      </c>
      <c r="F1623">
        <v>200</v>
      </c>
      <c r="G1623">
        <v>0</v>
      </c>
      <c r="H1623" t="s">
        <v>22</v>
      </c>
      <c r="I1623" t="s">
        <v>1351</v>
      </c>
      <c r="J1623" t="s">
        <v>305</v>
      </c>
      <c r="K1623" t="s">
        <v>23</v>
      </c>
      <c r="L1623" t="s">
        <v>24</v>
      </c>
      <c r="M1623" t="s">
        <v>3455</v>
      </c>
      <c r="N1623" t="s">
        <v>23</v>
      </c>
      <c r="O1623" t="s">
        <v>25</v>
      </c>
      <c r="P1623" t="s">
        <v>26</v>
      </c>
      <c r="Q1623" t="s">
        <v>27</v>
      </c>
      <c r="R1623" t="s">
        <v>3456</v>
      </c>
      <c r="S1623" t="s">
        <v>3457</v>
      </c>
      <c r="T1623" t="s">
        <v>3455</v>
      </c>
    </row>
    <row r="1624" spans="1:20" x14ac:dyDescent="0.25">
      <c r="A1624" t="s">
        <v>148</v>
      </c>
      <c r="B1624" t="s">
        <v>149</v>
      </c>
      <c r="C1624">
        <v>50</v>
      </c>
      <c r="D1624">
        <v>1</v>
      </c>
      <c r="E1624" t="s">
        <v>3454</v>
      </c>
      <c r="F1624">
        <v>200</v>
      </c>
      <c r="G1624">
        <v>0</v>
      </c>
      <c r="H1624" t="s">
        <v>22</v>
      </c>
      <c r="I1624" t="s">
        <v>1351</v>
      </c>
      <c r="J1624" t="s">
        <v>305</v>
      </c>
      <c r="K1624" t="s">
        <v>23</v>
      </c>
      <c r="L1624" t="s">
        <v>24</v>
      </c>
      <c r="M1624" t="s">
        <v>3455</v>
      </c>
      <c r="N1624" t="s">
        <v>23</v>
      </c>
      <c r="O1624" t="s">
        <v>25</v>
      </c>
      <c r="P1624" t="s">
        <v>26</v>
      </c>
      <c r="Q1624" t="s">
        <v>27</v>
      </c>
      <c r="R1624" t="s">
        <v>3456</v>
      </c>
      <c r="S1624" t="s">
        <v>3457</v>
      </c>
      <c r="T1624" t="s">
        <v>3455</v>
      </c>
    </row>
    <row r="1625" spans="1:20" x14ac:dyDescent="0.25">
      <c r="A1625" t="s">
        <v>152</v>
      </c>
      <c r="B1625" t="s">
        <v>153</v>
      </c>
      <c r="C1625">
        <v>50</v>
      </c>
      <c r="D1625">
        <v>1</v>
      </c>
      <c r="E1625" t="s">
        <v>3454</v>
      </c>
      <c r="F1625">
        <v>200</v>
      </c>
      <c r="G1625">
        <v>0</v>
      </c>
      <c r="H1625" t="s">
        <v>22</v>
      </c>
      <c r="I1625" t="s">
        <v>1351</v>
      </c>
      <c r="J1625" t="s">
        <v>305</v>
      </c>
      <c r="K1625" t="s">
        <v>23</v>
      </c>
      <c r="L1625" t="s">
        <v>24</v>
      </c>
      <c r="M1625" t="s">
        <v>3455</v>
      </c>
      <c r="N1625" t="s">
        <v>23</v>
      </c>
      <c r="O1625" t="s">
        <v>25</v>
      </c>
      <c r="P1625" t="s">
        <v>26</v>
      </c>
      <c r="Q1625" t="s">
        <v>27</v>
      </c>
      <c r="R1625" t="s">
        <v>3456</v>
      </c>
      <c r="S1625" t="s">
        <v>3457</v>
      </c>
      <c r="T1625" t="s">
        <v>3455</v>
      </c>
    </row>
    <row r="1626" spans="1:20" x14ac:dyDescent="0.25">
      <c r="A1626" t="s">
        <v>34</v>
      </c>
      <c r="B1626" t="s">
        <v>35</v>
      </c>
      <c r="C1626">
        <v>50</v>
      </c>
      <c r="D1626">
        <v>1</v>
      </c>
      <c r="E1626" t="s">
        <v>3454</v>
      </c>
      <c r="F1626">
        <v>200</v>
      </c>
      <c r="G1626">
        <v>0</v>
      </c>
      <c r="H1626" t="s">
        <v>22</v>
      </c>
      <c r="I1626" t="s">
        <v>1351</v>
      </c>
      <c r="J1626" t="s">
        <v>305</v>
      </c>
      <c r="K1626" t="s">
        <v>23</v>
      </c>
      <c r="L1626" t="s">
        <v>24</v>
      </c>
      <c r="M1626" t="s">
        <v>3455</v>
      </c>
      <c r="N1626" t="s">
        <v>23</v>
      </c>
      <c r="O1626" t="s">
        <v>25</v>
      </c>
      <c r="P1626" t="s">
        <v>26</v>
      </c>
      <c r="Q1626" t="s">
        <v>27</v>
      </c>
      <c r="R1626" t="s">
        <v>3456</v>
      </c>
      <c r="S1626" t="s">
        <v>3457</v>
      </c>
      <c r="T1626" t="s">
        <v>3455</v>
      </c>
    </row>
    <row r="1627" spans="1:20" x14ac:dyDescent="0.25">
      <c r="A1627" t="s">
        <v>38</v>
      </c>
      <c r="B1627" t="s">
        <v>39</v>
      </c>
      <c r="C1627">
        <v>50</v>
      </c>
      <c r="D1627">
        <v>1</v>
      </c>
      <c r="E1627" t="s">
        <v>3454</v>
      </c>
      <c r="F1627">
        <v>200</v>
      </c>
      <c r="G1627">
        <v>0</v>
      </c>
      <c r="H1627" t="s">
        <v>22</v>
      </c>
      <c r="I1627" t="s">
        <v>1351</v>
      </c>
      <c r="J1627" t="s">
        <v>305</v>
      </c>
      <c r="K1627" t="s">
        <v>23</v>
      </c>
      <c r="L1627" t="s">
        <v>24</v>
      </c>
      <c r="M1627" t="s">
        <v>3455</v>
      </c>
      <c r="N1627" t="s">
        <v>23</v>
      </c>
      <c r="O1627" t="s">
        <v>25</v>
      </c>
      <c r="P1627" t="s">
        <v>26</v>
      </c>
      <c r="Q1627" t="s">
        <v>27</v>
      </c>
      <c r="R1627" t="s">
        <v>3456</v>
      </c>
      <c r="S1627" t="s">
        <v>3457</v>
      </c>
      <c r="T1627" t="s">
        <v>3455</v>
      </c>
    </row>
    <row r="1628" spans="1:20" x14ac:dyDescent="0.25">
      <c r="A1628" t="s">
        <v>36</v>
      </c>
      <c r="B1628" t="s">
        <v>37</v>
      </c>
      <c r="C1628">
        <v>50</v>
      </c>
      <c r="D1628">
        <v>1</v>
      </c>
      <c r="E1628" t="s">
        <v>3454</v>
      </c>
      <c r="F1628">
        <v>200</v>
      </c>
      <c r="G1628">
        <v>0</v>
      </c>
      <c r="H1628" t="s">
        <v>22</v>
      </c>
      <c r="I1628" t="s">
        <v>1351</v>
      </c>
      <c r="J1628" t="s">
        <v>305</v>
      </c>
      <c r="K1628" t="s">
        <v>23</v>
      </c>
      <c r="L1628" t="s">
        <v>24</v>
      </c>
      <c r="M1628" t="s">
        <v>3455</v>
      </c>
      <c r="N1628" t="s">
        <v>23</v>
      </c>
      <c r="O1628" t="s">
        <v>25</v>
      </c>
      <c r="P1628" t="s">
        <v>26</v>
      </c>
      <c r="Q1628" t="s">
        <v>27</v>
      </c>
      <c r="R1628" t="s">
        <v>3456</v>
      </c>
      <c r="S1628" t="s">
        <v>3457</v>
      </c>
      <c r="T1628" t="s">
        <v>3455</v>
      </c>
    </row>
    <row r="1629" spans="1:20" x14ac:dyDescent="0.25">
      <c r="A1629" t="s">
        <v>46</v>
      </c>
      <c r="B1629" t="s">
        <v>56</v>
      </c>
      <c r="C1629">
        <v>69.900000000000006</v>
      </c>
      <c r="D1629">
        <v>10</v>
      </c>
      <c r="E1629" t="s">
        <v>3458</v>
      </c>
      <c r="F1629">
        <v>844</v>
      </c>
      <c r="G1629">
        <v>104</v>
      </c>
      <c r="H1629" t="s">
        <v>47</v>
      </c>
      <c r="I1629" t="s">
        <v>2694</v>
      </c>
      <c r="J1629" t="s">
        <v>3459</v>
      </c>
      <c r="K1629" t="s">
        <v>1350</v>
      </c>
      <c r="L1629" t="s">
        <v>1249</v>
      </c>
      <c r="M1629" t="s">
        <v>3460</v>
      </c>
      <c r="N1629" t="s">
        <v>23</v>
      </c>
      <c r="O1629" t="s">
        <v>63</v>
      </c>
      <c r="P1629" t="s">
        <v>54</v>
      </c>
      <c r="Q1629" t="s">
        <v>55</v>
      </c>
      <c r="R1629" t="s">
        <v>24</v>
      </c>
      <c r="S1629" t="s">
        <v>3461</v>
      </c>
      <c r="T1629" t="s">
        <v>3462</v>
      </c>
    </row>
    <row r="1630" spans="1:20" x14ac:dyDescent="0.25">
      <c r="A1630" t="s">
        <v>44</v>
      </c>
      <c r="B1630" t="s">
        <v>45</v>
      </c>
      <c r="C1630">
        <v>66.666666666666671</v>
      </c>
      <c r="D1630">
        <v>3</v>
      </c>
      <c r="E1630" t="s">
        <v>3463</v>
      </c>
      <c r="F1630">
        <v>106</v>
      </c>
      <c r="G1630">
        <v>6</v>
      </c>
      <c r="H1630" t="s">
        <v>22</v>
      </c>
      <c r="I1630" t="s">
        <v>3464</v>
      </c>
      <c r="J1630" t="s">
        <v>306</v>
      </c>
      <c r="K1630" t="s">
        <v>23</v>
      </c>
      <c r="L1630" t="s">
        <v>24</v>
      </c>
      <c r="M1630" t="s">
        <v>3465</v>
      </c>
      <c r="N1630" t="s">
        <v>23</v>
      </c>
      <c r="O1630" t="s">
        <v>25</v>
      </c>
      <c r="P1630" t="s">
        <v>26</v>
      </c>
      <c r="Q1630" t="s">
        <v>27</v>
      </c>
      <c r="R1630" t="s">
        <v>24</v>
      </c>
      <c r="S1630" t="s">
        <v>3466</v>
      </c>
      <c r="T1630" t="s">
        <v>3465</v>
      </c>
    </row>
    <row r="1631" spans="1:20" x14ac:dyDescent="0.25">
      <c r="A1631" t="s">
        <v>186</v>
      </c>
      <c r="B1631" t="s">
        <v>187</v>
      </c>
      <c r="C1631">
        <v>40</v>
      </c>
      <c r="D1631">
        <v>10</v>
      </c>
      <c r="E1631" t="s">
        <v>3467</v>
      </c>
      <c r="F1631">
        <v>300</v>
      </c>
      <c r="G1631">
        <v>0</v>
      </c>
      <c r="H1631" t="s">
        <v>1162</v>
      </c>
      <c r="I1631" t="s">
        <v>3468</v>
      </c>
      <c r="J1631" t="s">
        <v>325</v>
      </c>
      <c r="K1631" t="s">
        <v>23</v>
      </c>
      <c r="L1631" t="s">
        <v>24</v>
      </c>
      <c r="M1631" t="s">
        <v>3126</v>
      </c>
      <c r="N1631" t="s">
        <v>23</v>
      </c>
      <c r="O1631" t="s">
        <v>307</v>
      </c>
      <c r="P1631" t="s">
        <v>26</v>
      </c>
      <c r="Q1631" t="s">
        <v>27</v>
      </c>
      <c r="R1631" t="s">
        <v>24</v>
      </c>
      <c r="S1631" t="s">
        <v>3469</v>
      </c>
      <c r="T1631" t="s">
        <v>3126</v>
      </c>
    </row>
    <row r="1632" spans="1:20" x14ac:dyDescent="0.25">
      <c r="A1632" t="s">
        <v>44</v>
      </c>
      <c r="B1632" t="s">
        <v>45</v>
      </c>
      <c r="C1632">
        <v>40</v>
      </c>
      <c r="D1632">
        <v>5</v>
      </c>
      <c r="E1632" t="s">
        <v>3470</v>
      </c>
      <c r="F1632">
        <v>327</v>
      </c>
      <c r="G1632">
        <v>48</v>
      </c>
      <c r="H1632" t="s">
        <v>47</v>
      </c>
      <c r="I1632" t="s">
        <v>474</v>
      </c>
      <c r="J1632" t="s">
        <v>3471</v>
      </c>
      <c r="K1632" t="s">
        <v>1250</v>
      </c>
      <c r="L1632" t="s">
        <v>1262</v>
      </c>
      <c r="M1632" t="s">
        <v>3127</v>
      </c>
      <c r="N1632" t="s">
        <v>23</v>
      </c>
      <c r="O1632" t="s">
        <v>63</v>
      </c>
      <c r="P1632" t="s">
        <v>54</v>
      </c>
      <c r="Q1632" t="s">
        <v>55</v>
      </c>
      <c r="R1632" t="s">
        <v>24</v>
      </c>
      <c r="S1632" t="s">
        <v>3472</v>
      </c>
      <c r="T1632" t="s">
        <v>3127</v>
      </c>
    </row>
    <row r="1633" spans="1:20" x14ac:dyDescent="0.25">
      <c r="A1633" t="s">
        <v>44</v>
      </c>
      <c r="B1633" t="s">
        <v>45</v>
      </c>
      <c r="C1633">
        <v>45</v>
      </c>
      <c r="D1633">
        <v>2</v>
      </c>
      <c r="E1633" t="s">
        <v>3470</v>
      </c>
      <c r="F1633">
        <v>327</v>
      </c>
      <c r="G1633">
        <v>48</v>
      </c>
      <c r="H1633" t="s">
        <v>47</v>
      </c>
      <c r="I1633" t="s">
        <v>474</v>
      </c>
      <c r="J1633" t="s">
        <v>3471</v>
      </c>
      <c r="K1633" t="s">
        <v>1250</v>
      </c>
      <c r="L1633" t="s">
        <v>1262</v>
      </c>
      <c r="M1633" t="s">
        <v>3127</v>
      </c>
      <c r="N1633" t="s">
        <v>23</v>
      </c>
      <c r="O1633" t="s">
        <v>63</v>
      </c>
      <c r="P1633" t="s">
        <v>54</v>
      </c>
      <c r="Q1633" t="s">
        <v>55</v>
      </c>
      <c r="R1633" t="s">
        <v>24</v>
      </c>
      <c r="S1633" t="s">
        <v>3472</v>
      </c>
      <c r="T1633" t="s">
        <v>3127</v>
      </c>
    </row>
    <row r="1634" spans="1:20" x14ac:dyDescent="0.25">
      <c r="A1634" t="s">
        <v>34</v>
      </c>
      <c r="B1634" t="s">
        <v>1470</v>
      </c>
      <c r="C1634">
        <v>65</v>
      </c>
      <c r="D1634">
        <v>1</v>
      </c>
      <c r="E1634" t="s">
        <v>3473</v>
      </c>
      <c r="F1634">
        <v>150</v>
      </c>
      <c r="G1634">
        <v>0</v>
      </c>
      <c r="H1634" t="s">
        <v>1162</v>
      </c>
      <c r="I1634" t="s">
        <v>3474</v>
      </c>
      <c r="J1634" t="s">
        <v>336</v>
      </c>
      <c r="K1634" t="s">
        <v>23</v>
      </c>
      <c r="L1634" t="s">
        <v>24</v>
      </c>
      <c r="M1634" t="s">
        <v>3475</v>
      </c>
      <c r="N1634" t="s">
        <v>23</v>
      </c>
      <c r="O1634" t="s">
        <v>307</v>
      </c>
      <c r="P1634" t="s">
        <v>26</v>
      </c>
      <c r="Q1634" t="s">
        <v>27</v>
      </c>
      <c r="R1634" t="s">
        <v>24</v>
      </c>
      <c r="S1634" t="s">
        <v>23</v>
      </c>
      <c r="T1634" t="s">
        <v>3475</v>
      </c>
    </row>
    <row r="1635" spans="1:20" x14ac:dyDescent="0.25">
      <c r="A1635" t="s">
        <v>150</v>
      </c>
      <c r="B1635" t="s">
        <v>151</v>
      </c>
      <c r="C1635">
        <v>65</v>
      </c>
      <c r="D1635">
        <v>1</v>
      </c>
      <c r="E1635" t="s">
        <v>3473</v>
      </c>
      <c r="F1635">
        <v>150</v>
      </c>
      <c r="G1635">
        <v>0</v>
      </c>
      <c r="H1635" t="s">
        <v>1162</v>
      </c>
      <c r="I1635" t="s">
        <v>3474</v>
      </c>
      <c r="J1635" t="s">
        <v>336</v>
      </c>
      <c r="K1635" t="s">
        <v>23</v>
      </c>
      <c r="L1635" t="s">
        <v>24</v>
      </c>
      <c r="M1635" t="s">
        <v>3475</v>
      </c>
      <c r="N1635" t="s">
        <v>23</v>
      </c>
      <c r="O1635" t="s">
        <v>307</v>
      </c>
      <c r="P1635" t="s">
        <v>26</v>
      </c>
      <c r="Q1635" t="s">
        <v>27</v>
      </c>
      <c r="R1635" t="s">
        <v>24</v>
      </c>
      <c r="S1635" t="s">
        <v>23</v>
      </c>
      <c r="T1635" t="s">
        <v>3475</v>
      </c>
    </row>
    <row r="1636" spans="1:20" x14ac:dyDescent="0.25">
      <c r="A1636" t="s">
        <v>281</v>
      </c>
      <c r="B1636" t="s">
        <v>283</v>
      </c>
      <c r="C1636">
        <v>65</v>
      </c>
      <c r="D1636">
        <v>1</v>
      </c>
      <c r="E1636" t="s">
        <v>3473</v>
      </c>
      <c r="F1636">
        <v>150</v>
      </c>
      <c r="G1636">
        <v>0</v>
      </c>
      <c r="H1636" t="s">
        <v>1162</v>
      </c>
      <c r="I1636" t="s">
        <v>3474</v>
      </c>
      <c r="J1636" t="s">
        <v>336</v>
      </c>
      <c r="K1636" t="s">
        <v>23</v>
      </c>
      <c r="L1636" t="s">
        <v>24</v>
      </c>
      <c r="M1636" t="s">
        <v>3475</v>
      </c>
      <c r="N1636" t="s">
        <v>23</v>
      </c>
      <c r="O1636" t="s">
        <v>307</v>
      </c>
      <c r="P1636" t="s">
        <v>26</v>
      </c>
      <c r="Q1636" t="s">
        <v>27</v>
      </c>
      <c r="R1636" t="s">
        <v>24</v>
      </c>
      <c r="S1636" t="s">
        <v>23</v>
      </c>
      <c r="T1636" t="s">
        <v>3475</v>
      </c>
    </row>
    <row r="1637" spans="1:20" x14ac:dyDescent="0.25">
      <c r="A1637" t="s">
        <v>152</v>
      </c>
      <c r="B1637" t="s">
        <v>153</v>
      </c>
      <c r="C1637">
        <v>65</v>
      </c>
      <c r="D1637">
        <v>2</v>
      </c>
      <c r="E1637" t="s">
        <v>3473</v>
      </c>
      <c r="F1637">
        <v>150</v>
      </c>
      <c r="G1637">
        <v>0</v>
      </c>
      <c r="H1637" t="s">
        <v>1162</v>
      </c>
      <c r="I1637" t="s">
        <v>3474</v>
      </c>
      <c r="J1637" t="s">
        <v>336</v>
      </c>
      <c r="K1637" t="s">
        <v>23</v>
      </c>
      <c r="L1637" t="s">
        <v>24</v>
      </c>
      <c r="M1637" t="s">
        <v>3475</v>
      </c>
      <c r="N1637" t="s">
        <v>23</v>
      </c>
      <c r="O1637" t="s">
        <v>307</v>
      </c>
      <c r="P1637" t="s">
        <v>26</v>
      </c>
      <c r="Q1637" t="s">
        <v>27</v>
      </c>
      <c r="R1637" t="s">
        <v>24</v>
      </c>
      <c r="S1637" t="s">
        <v>23</v>
      </c>
      <c r="T1637" t="s">
        <v>3475</v>
      </c>
    </row>
    <row r="1638" spans="1:20" x14ac:dyDescent="0.25">
      <c r="A1638" t="s">
        <v>150</v>
      </c>
      <c r="B1638" t="s">
        <v>151</v>
      </c>
      <c r="C1638">
        <v>65</v>
      </c>
      <c r="D1638">
        <v>1</v>
      </c>
      <c r="E1638" t="s">
        <v>3476</v>
      </c>
      <c r="F1638">
        <v>150</v>
      </c>
      <c r="G1638">
        <v>6</v>
      </c>
      <c r="H1638" t="s">
        <v>1162</v>
      </c>
      <c r="I1638" t="s">
        <v>3477</v>
      </c>
      <c r="J1638" t="s">
        <v>1168</v>
      </c>
      <c r="K1638" t="s">
        <v>23</v>
      </c>
      <c r="L1638" t="s">
        <v>24</v>
      </c>
      <c r="M1638" t="s">
        <v>3478</v>
      </c>
      <c r="N1638" t="s">
        <v>23</v>
      </c>
      <c r="O1638" t="s">
        <v>32</v>
      </c>
      <c r="P1638" t="s">
        <v>26</v>
      </c>
      <c r="Q1638" t="s">
        <v>33</v>
      </c>
      <c r="R1638" t="s">
        <v>24</v>
      </c>
      <c r="S1638" t="s">
        <v>23</v>
      </c>
      <c r="T1638" t="s">
        <v>3478</v>
      </c>
    </row>
    <row r="1639" spans="1:20" x14ac:dyDescent="0.25">
      <c r="A1639" t="s">
        <v>40</v>
      </c>
      <c r="B1639" t="s">
        <v>41</v>
      </c>
      <c r="C1639">
        <v>35</v>
      </c>
      <c r="D1639">
        <v>2</v>
      </c>
      <c r="E1639" t="s">
        <v>3476</v>
      </c>
      <c r="F1639">
        <v>150</v>
      </c>
      <c r="G1639">
        <v>6</v>
      </c>
      <c r="H1639" t="s">
        <v>1162</v>
      </c>
      <c r="I1639" t="s">
        <v>3477</v>
      </c>
      <c r="J1639" t="s">
        <v>1168</v>
      </c>
      <c r="K1639" t="s">
        <v>23</v>
      </c>
      <c r="L1639" t="s">
        <v>24</v>
      </c>
      <c r="M1639" t="s">
        <v>3478</v>
      </c>
      <c r="N1639" t="s">
        <v>23</v>
      </c>
      <c r="O1639" t="s">
        <v>32</v>
      </c>
      <c r="P1639" t="s">
        <v>26</v>
      </c>
      <c r="Q1639" t="s">
        <v>33</v>
      </c>
      <c r="R1639" t="s">
        <v>24</v>
      </c>
      <c r="S1639" t="s">
        <v>23</v>
      </c>
      <c r="T1639" t="s">
        <v>3478</v>
      </c>
    </row>
    <row r="1640" spans="1:20" x14ac:dyDescent="0.25">
      <c r="A1640" t="s">
        <v>152</v>
      </c>
      <c r="B1640" t="s">
        <v>153</v>
      </c>
      <c r="C1640">
        <v>65</v>
      </c>
      <c r="D1640">
        <v>1</v>
      </c>
      <c r="E1640" t="s">
        <v>3476</v>
      </c>
      <c r="F1640">
        <v>150</v>
      </c>
      <c r="G1640">
        <v>6</v>
      </c>
      <c r="H1640" t="s">
        <v>1162</v>
      </c>
      <c r="I1640" t="s">
        <v>3477</v>
      </c>
      <c r="J1640" t="s">
        <v>1168</v>
      </c>
      <c r="K1640" t="s">
        <v>23</v>
      </c>
      <c r="L1640" t="s">
        <v>24</v>
      </c>
      <c r="M1640" t="s">
        <v>3478</v>
      </c>
      <c r="N1640" t="s">
        <v>23</v>
      </c>
      <c r="O1640" t="s">
        <v>32</v>
      </c>
      <c r="P1640" t="s">
        <v>26</v>
      </c>
      <c r="Q1640" t="s">
        <v>33</v>
      </c>
      <c r="R1640" t="s">
        <v>24</v>
      </c>
      <c r="S1640" t="s">
        <v>23</v>
      </c>
      <c r="T1640" t="s">
        <v>3478</v>
      </c>
    </row>
    <row r="1641" spans="1:20" x14ac:dyDescent="0.25">
      <c r="A1641" t="s">
        <v>34</v>
      </c>
      <c r="B1641" t="s">
        <v>1470</v>
      </c>
      <c r="C1641">
        <v>65</v>
      </c>
      <c r="D1641">
        <v>2</v>
      </c>
      <c r="E1641" t="s">
        <v>3476</v>
      </c>
      <c r="F1641">
        <v>150</v>
      </c>
      <c r="G1641">
        <v>6</v>
      </c>
      <c r="H1641" t="s">
        <v>1162</v>
      </c>
      <c r="I1641" t="s">
        <v>3477</v>
      </c>
      <c r="J1641" t="s">
        <v>1168</v>
      </c>
      <c r="K1641" t="s">
        <v>23</v>
      </c>
      <c r="L1641" t="s">
        <v>24</v>
      </c>
      <c r="M1641" t="s">
        <v>3478</v>
      </c>
      <c r="N1641" t="s">
        <v>23</v>
      </c>
      <c r="O1641" t="s">
        <v>32</v>
      </c>
      <c r="P1641" t="s">
        <v>26</v>
      </c>
      <c r="Q1641" t="s">
        <v>33</v>
      </c>
      <c r="R1641" t="s">
        <v>24</v>
      </c>
      <c r="S1641" t="s">
        <v>23</v>
      </c>
      <c r="T1641" t="s">
        <v>3478</v>
      </c>
    </row>
    <row r="1642" spans="1:20" x14ac:dyDescent="0.25">
      <c r="A1642" t="s">
        <v>186</v>
      </c>
      <c r="B1642" t="s">
        <v>187</v>
      </c>
      <c r="C1642">
        <v>40</v>
      </c>
      <c r="D1642">
        <v>10</v>
      </c>
      <c r="E1642" t="s">
        <v>3479</v>
      </c>
      <c r="F1642">
        <v>330</v>
      </c>
      <c r="G1642">
        <v>0</v>
      </c>
      <c r="H1642" t="s">
        <v>22</v>
      </c>
      <c r="I1642" t="s">
        <v>1351</v>
      </c>
      <c r="J1642" t="s">
        <v>305</v>
      </c>
      <c r="K1642" t="s">
        <v>23</v>
      </c>
      <c r="L1642" t="s">
        <v>24</v>
      </c>
      <c r="M1642" t="s">
        <v>3122</v>
      </c>
      <c r="N1642" t="s">
        <v>23</v>
      </c>
      <c r="O1642" t="s">
        <v>25</v>
      </c>
      <c r="P1642" t="s">
        <v>26</v>
      </c>
      <c r="Q1642" t="s">
        <v>27</v>
      </c>
      <c r="R1642" t="s">
        <v>3480</v>
      </c>
      <c r="S1642" t="s">
        <v>3481</v>
      </c>
      <c r="T1642" t="s">
        <v>3122</v>
      </c>
    </row>
    <row r="1643" spans="1:20" x14ac:dyDescent="0.25">
      <c r="A1643" t="s">
        <v>36</v>
      </c>
      <c r="B1643" t="s">
        <v>37</v>
      </c>
      <c r="C1643">
        <v>33</v>
      </c>
      <c r="D1643">
        <v>1</v>
      </c>
      <c r="E1643" t="s">
        <v>3482</v>
      </c>
      <c r="F1643">
        <v>106</v>
      </c>
      <c r="G1643">
        <v>6</v>
      </c>
      <c r="H1643" t="s">
        <v>22</v>
      </c>
      <c r="I1643" t="s">
        <v>3483</v>
      </c>
      <c r="J1643" t="s">
        <v>303</v>
      </c>
      <c r="K1643" t="s">
        <v>23</v>
      </c>
      <c r="L1643" t="s">
        <v>24</v>
      </c>
      <c r="M1643" t="s">
        <v>3484</v>
      </c>
      <c r="N1643" t="s">
        <v>23</v>
      </c>
      <c r="O1643" t="s">
        <v>25</v>
      </c>
      <c r="P1643" t="s">
        <v>26</v>
      </c>
      <c r="Q1643" t="s">
        <v>27</v>
      </c>
      <c r="R1643" t="s">
        <v>24</v>
      </c>
      <c r="S1643" t="s">
        <v>3485</v>
      </c>
      <c r="T1643" t="s">
        <v>3484</v>
      </c>
    </row>
    <row r="1644" spans="1:20" x14ac:dyDescent="0.25">
      <c r="A1644" t="s">
        <v>34</v>
      </c>
      <c r="B1644" t="s">
        <v>35</v>
      </c>
      <c r="C1644">
        <v>33</v>
      </c>
      <c r="D1644">
        <v>1</v>
      </c>
      <c r="E1644" t="s">
        <v>3482</v>
      </c>
      <c r="F1644">
        <v>106</v>
      </c>
      <c r="G1644">
        <v>6</v>
      </c>
      <c r="H1644" t="s">
        <v>22</v>
      </c>
      <c r="I1644" t="s">
        <v>3483</v>
      </c>
      <c r="J1644" t="s">
        <v>303</v>
      </c>
      <c r="K1644" t="s">
        <v>23</v>
      </c>
      <c r="L1644" t="s">
        <v>24</v>
      </c>
      <c r="M1644" t="s">
        <v>3484</v>
      </c>
      <c r="N1644" t="s">
        <v>23</v>
      </c>
      <c r="O1644" t="s">
        <v>25</v>
      </c>
      <c r="P1644" t="s">
        <v>26</v>
      </c>
      <c r="Q1644" t="s">
        <v>27</v>
      </c>
      <c r="R1644" t="s">
        <v>24</v>
      </c>
      <c r="S1644" t="s">
        <v>3485</v>
      </c>
      <c r="T1644" t="s">
        <v>3484</v>
      </c>
    </row>
    <row r="1645" spans="1:20" x14ac:dyDescent="0.25">
      <c r="A1645" t="s">
        <v>38</v>
      </c>
      <c r="B1645" t="s">
        <v>39</v>
      </c>
      <c r="C1645">
        <v>34</v>
      </c>
      <c r="D1645">
        <v>1</v>
      </c>
      <c r="E1645" t="s">
        <v>3482</v>
      </c>
      <c r="F1645">
        <v>106</v>
      </c>
      <c r="G1645">
        <v>6</v>
      </c>
      <c r="H1645" t="s">
        <v>22</v>
      </c>
      <c r="I1645" t="s">
        <v>3483</v>
      </c>
      <c r="J1645" t="s">
        <v>303</v>
      </c>
      <c r="K1645" t="s">
        <v>23</v>
      </c>
      <c r="L1645" t="s">
        <v>24</v>
      </c>
      <c r="M1645" t="s">
        <v>3484</v>
      </c>
      <c r="N1645" t="s">
        <v>23</v>
      </c>
      <c r="O1645" t="s">
        <v>25</v>
      </c>
      <c r="P1645" t="s">
        <v>26</v>
      </c>
      <c r="Q1645" t="s">
        <v>27</v>
      </c>
      <c r="R1645" t="s">
        <v>24</v>
      </c>
      <c r="S1645" t="s">
        <v>3485</v>
      </c>
      <c r="T1645" t="s">
        <v>3484</v>
      </c>
    </row>
    <row r="1646" spans="1:20" x14ac:dyDescent="0.25">
      <c r="A1646" t="s">
        <v>44</v>
      </c>
      <c r="B1646" t="s">
        <v>45</v>
      </c>
      <c r="C1646">
        <v>66.666666666666671</v>
      </c>
      <c r="D1646">
        <v>3</v>
      </c>
      <c r="E1646" t="s">
        <v>3486</v>
      </c>
      <c r="F1646">
        <v>106</v>
      </c>
      <c r="G1646">
        <v>6</v>
      </c>
      <c r="H1646" t="s">
        <v>22</v>
      </c>
      <c r="I1646" t="s">
        <v>3487</v>
      </c>
      <c r="J1646" t="s">
        <v>1175</v>
      </c>
      <c r="K1646" t="s">
        <v>23</v>
      </c>
      <c r="L1646" t="s">
        <v>24</v>
      </c>
      <c r="M1646" t="s">
        <v>3488</v>
      </c>
      <c r="N1646" t="s">
        <v>23</v>
      </c>
      <c r="O1646" t="s">
        <v>58</v>
      </c>
      <c r="P1646" t="s">
        <v>26</v>
      </c>
      <c r="Q1646" t="s">
        <v>33</v>
      </c>
      <c r="R1646" t="s">
        <v>24</v>
      </c>
      <c r="S1646" t="s">
        <v>3489</v>
      </c>
      <c r="T1646" t="s">
        <v>3490</v>
      </c>
    </row>
    <row r="1647" spans="1:20" x14ac:dyDescent="0.25">
      <c r="A1647" t="s">
        <v>186</v>
      </c>
      <c r="B1647" t="s">
        <v>187</v>
      </c>
      <c r="C1647">
        <v>40</v>
      </c>
      <c r="D1647">
        <v>10</v>
      </c>
      <c r="E1647" t="s">
        <v>3491</v>
      </c>
      <c r="F1647">
        <v>300</v>
      </c>
      <c r="G1647">
        <v>0</v>
      </c>
      <c r="H1647" t="s">
        <v>1162</v>
      </c>
      <c r="I1647" t="s">
        <v>3492</v>
      </c>
      <c r="J1647" t="s">
        <v>1175</v>
      </c>
      <c r="K1647" t="s">
        <v>23</v>
      </c>
      <c r="L1647" t="s">
        <v>24</v>
      </c>
      <c r="M1647" t="s">
        <v>3484</v>
      </c>
      <c r="N1647" t="s">
        <v>23</v>
      </c>
      <c r="O1647" t="s">
        <v>32</v>
      </c>
      <c r="P1647" t="s">
        <v>26</v>
      </c>
      <c r="Q1647" t="s">
        <v>33</v>
      </c>
      <c r="R1647" t="s">
        <v>24</v>
      </c>
      <c r="S1647" t="s">
        <v>3493</v>
      </c>
      <c r="T1647" t="s">
        <v>3490</v>
      </c>
    </row>
    <row r="1648" spans="1:20" x14ac:dyDescent="0.25">
      <c r="A1648" t="s">
        <v>42</v>
      </c>
      <c r="B1648" t="s">
        <v>43</v>
      </c>
      <c r="C1648">
        <v>66.666666666666671</v>
      </c>
      <c r="D1648">
        <v>3</v>
      </c>
      <c r="E1648" t="s">
        <v>3494</v>
      </c>
      <c r="F1648">
        <v>100</v>
      </c>
      <c r="G1648">
        <v>0</v>
      </c>
      <c r="H1648" t="s">
        <v>22</v>
      </c>
      <c r="I1648" t="s">
        <v>3495</v>
      </c>
      <c r="J1648" t="s">
        <v>319</v>
      </c>
      <c r="K1648" t="s">
        <v>23</v>
      </c>
      <c r="L1648" t="s">
        <v>24</v>
      </c>
      <c r="M1648" t="s">
        <v>3496</v>
      </c>
      <c r="N1648" t="s">
        <v>23</v>
      </c>
      <c r="O1648" t="s">
        <v>25</v>
      </c>
      <c r="P1648" t="s">
        <v>26</v>
      </c>
      <c r="Q1648" t="s">
        <v>27</v>
      </c>
      <c r="R1648" t="s">
        <v>24</v>
      </c>
      <c r="S1648" t="s">
        <v>3497</v>
      </c>
      <c r="T1648" t="s">
        <v>3498</v>
      </c>
    </row>
    <row r="1649" spans="1:20" x14ac:dyDescent="0.25">
      <c r="A1649" t="s">
        <v>42</v>
      </c>
      <c r="B1649" t="s">
        <v>43</v>
      </c>
      <c r="C1649">
        <v>66.666666666666671</v>
      </c>
      <c r="D1649">
        <v>3</v>
      </c>
      <c r="E1649" t="s">
        <v>3499</v>
      </c>
      <c r="F1649">
        <v>106</v>
      </c>
      <c r="G1649">
        <v>6</v>
      </c>
      <c r="H1649" t="s">
        <v>22</v>
      </c>
      <c r="I1649" t="s">
        <v>3500</v>
      </c>
      <c r="J1649" t="s">
        <v>1176</v>
      </c>
      <c r="K1649" t="s">
        <v>23</v>
      </c>
      <c r="L1649" t="s">
        <v>24</v>
      </c>
      <c r="M1649" t="s">
        <v>3496</v>
      </c>
      <c r="N1649" t="s">
        <v>23</v>
      </c>
      <c r="O1649" t="s">
        <v>25</v>
      </c>
      <c r="P1649" t="s">
        <v>26</v>
      </c>
      <c r="Q1649" t="s">
        <v>27</v>
      </c>
      <c r="R1649" t="s">
        <v>24</v>
      </c>
      <c r="S1649" t="s">
        <v>3501</v>
      </c>
      <c r="T1649" t="s">
        <v>3496</v>
      </c>
    </row>
    <row r="1650" spans="1:20" x14ac:dyDescent="0.25">
      <c r="A1650" t="s">
        <v>46</v>
      </c>
      <c r="B1650" t="s">
        <v>56</v>
      </c>
      <c r="C1650">
        <v>69.900000000000006</v>
      </c>
      <c r="D1650">
        <v>10</v>
      </c>
      <c r="E1650" t="s">
        <v>3502</v>
      </c>
      <c r="F1650">
        <v>780</v>
      </c>
      <c r="G1650">
        <v>35</v>
      </c>
      <c r="H1650" t="s">
        <v>22</v>
      </c>
      <c r="I1650" t="s">
        <v>2032</v>
      </c>
      <c r="J1650" t="s">
        <v>3503</v>
      </c>
      <c r="K1650" t="s">
        <v>1299</v>
      </c>
      <c r="L1650" t="s">
        <v>1181</v>
      </c>
      <c r="M1650" t="s">
        <v>3504</v>
      </c>
      <c r="N1650" t="s">
        <v>23</v>
      </c>
      <c r="O1650" t="s">
        <v>63</v>
      </c>
      <c r="P1650" t="s">
        <v>54</v>
      </c>
      <c r="Q1650" t="s">
        <v>55</v>
      </c>
      <c r="R1650" t="s">
        <v>24</v>
      </c>
      <c r="S1650" t="s">
        <v>3505</v>
      </c>
      <c r="T1650" t="s">
        <v>3504</v>
      </c>
    </row>
    <row r="1651" spans="1:20" x14ac:dyDescent="0.25">
      <c r="A1651" t="s">
        <v>42</v>
      </c>
      <c r="B1651" t="s">
        <v>43</v>
      </c>
      <c r="C1651">
        <v>66.666666666666671</v>
      </c>
      <c r="D1651">
        <v>3</v>
      </c>
      <c r="E1651" t="s">
        <v>3506</v>
      </c>
      <c r="F1651">
        <v>106</v>
      </c>
      <c r="G1651">
        <v>6</v>
      </c>
      <c r="H1651" t="s">
        <v>22</v>
      </c>
      <c r="I1651" t="s">
        <v>3507</v>
      </c>
      <c r="J1651" t="s">
        <v>302</v>
      </c>
      <c r="K1651" t="s">
        <v>23</v>
      </c>
      <c r="L1651" t="s">
        <v>24</v>
      </c>
      <c r="M1651" t="s">
        <v>3508</v>
      </c>
      <c r="N1651" t="s">
        <v>23</v>
      </c>
      <c r="O1651" t="s">
        <v>25</v>
      </c>
      <c r="P1651" t="s">
        <v>26</v>
      </c>
      <c r="Q1651" t="s">
        <v>27</v>
      </c>
      <c r="R1651" t="s">
        <v>24</v>
      </c>
      <c r="S1651" t="s">
        <v>3509</v>
      </c>
      <c r="T1651" t="s">
        <v>3508</v>
      </c>
    </row>
    <row r="1652" spans="1:20" x14ac:dyDescent="0.25">
      <c r="A1652" t="s">
        <v>44</v>
      </c>
      <c r="B1652" t="s">
        <v>45</v>
      </c>
      <c r="C1652">
        <v>66.666666666666671</v>
      </c>
      <c r="D1652">
        <v>3</v>
      </c>
      <c r="E1652" t="s">
        <v>3510</v>
      </c>
      <c r="F1652">
        <v>106</v>
      </c>
      <c r="G1652">
        <v>6</v>
      </c>
      <c r="H1652" t="s">
        <v>22</v>
      </c>
      <c r="I1652" t="s">
        <v>3511</v>
      </c>
      <c r="J1652" t="s">
        <v>310</v>
      </c>
      <c r="K1652" t="s">
        <v>23</v>
      </c>
      <c r="L1652" t="s">
        <v>24</v>
      </c>
      <c r="M1652" t="s">
        <v>3512</v>
      </c>
      <c r="N1652" t="s">
        <v>23</v>
      </c>
      <c r="O1652" t="s">
        <v>25</v>
      </c>
      <c r="P1652" t="s">
        <v>26</v>
      </c>
      <c r="Q1652" t="s">
        <v>27</v>
      </c>
      <c r="R1652" t="s">
        <v>24</v>
      </c>
      <c r="S1652" t="s">
        <v>3513</v>
      </c>
      <c r="T1652" t="s">
        <v>3514</v>
      </c>
    </row>
    <row r="1653" spans="1:20" x14ac:dyDescent="0.25">
      <c r="A1653" t="s">
        <v>281</v>
      </c>
      <c r="B1653" t="s">
        <v>283</v>
      </c>
      <c r="C1653">
        <v>65</v>
      </c>
      <c r="D1653">
        <v>3</v>
      </c>
      <c r="E1653" t="s">
        <v>3515</v>
      </c>
      <c r="F1653">
        <v>105</v>
      </c>
      <c r="G1653">
        <v>6</v>
      </c>
      <c r="H1653" t="s">
        <v>1162</v>
      </c>
      <c r="I1653" t="s">
        <v>3516</v>
      </c>
      <c r="J1653" t="s">
        <v>309</v>
      </c>
      <c r="K1653" t="s">
        <v>23</v>
      </c>
      <c r="L1653" t="s">
        <v>24</v>
      </c>
      <c r="M1653" t="s">
        <v>3517</v>
      </c>
      <c r="N1653" t="s">
        <v>23</v>
      </c>
      <c r="O1653" t="s">
        <v>307</v>
      </c>
      <c r="P1653" t="s">
        <v>26</v>
      </c>
      <c r="Q1653" t="s">
        <v>27</v>
      </c>
      <c r="R1653" t="s">
        <v>24</v>
      </c>
      <c r="S1653" t="s">
        <v>3518</v>
      </c>
      <c r="T1653" t="s">
        <v>3517</v>
      </c>
    </row>
    <row r="1654" spans="1:20" x14ac:dyDescent="0.25">
      <c r="A1654" t="s">
        <v>44</v>
      </c>
      <c r="B1654" t="s">
        <v>45</v>
      </c>
      <c r="C1654">
        <v>66.666666666666671</v>
      </c>
      <c r="D1654">
        <v>3</v>
      </c>
      <c r="E1654" t="s">
        <v>3519</v>
      </c>
      <c r="F1654">
        <v>106</v>
      </c>
      <c r="G1654">
        <v>6</v>
      </c>
      <c r="H1654" t="s">
        <v>22</v>
      </c>
      <c r="I1654" t="s">
        <v>3520</v>
      </c>
      <c r="J1654" t="s">
        <v>302</v>
      </c>
      <c r="K1654" t="s">
        <v>23</v>
      </c>
      <c r="L1654" t="s">
        <v>24</v>
      </c>
      <c r="M1654" t="s">
        <v>3517</v>
      </c>
      <c r="N1654" t="s">
        <v>23</v>
      </c>
      <c r="O1654" t="s">
        <v>58</v>
      </c>
      <c r="P1654" t="s">
        <v>26</v>
      </c>
      <c r="Q1654" t="s">
        <v>33</v>
      </c>
      <c r="R1654" t="s">
        <v>24</v>
      </c>
      <c r="S1654" t="s">
        <v>3521</v>
      </c>
      <c r="T1654" t="s">
        <v>3522</v>
      </c>
    </row>
    <row r="1655" spans="1:20" x14ac:dyDescent="0.25">
      <c r="A1655" t="s">
        <v>42</v>
      </c>
      <c r="B1655" t="s">
        <v>43</v>
      </c>
      <c r="C1655">
        <v>30</v>
      </c>
      <c r="D1655">
        <v>3</v>
      </c>
      <c r="E1655" t="s">
        <v>3523</v>
      </c>
      <c r="F1655">
        <v>200</v>
      </c>
      <c r="G1655">
        <v>0</v>
      </c>
      <c r="H1655" t="s">
        <v>22</v>
      </c>
      <c r="I1655" t="s">
        <v>3524</v>
      </c>
      <c r="J1655" t="s">
        <v>334</v>
      </c>
      <c r="K1655" t="s">
        <v>23</v>
      </c>
      <c r="L1655" t="s">
        <v>24</v>
      </c>
      <c r="M1655" t="s">
        <v>3525</v>
      </c>
      <c r="N1655" t="s">
        <v>23</v>
      </c>
      <c r="O1655" t="s">
        <v>25</v>
      </c>
      <c r="P1655" t="s">
        <v>26</v>
      </c>
      <c r="Q1655" t="s">
        <v>27</v>
      </c>
      <c r="R1655" t="s">
        <v>24</v>
      </c>
      <c r="S1655" t="s">
        <v>3526</v>
      </c>
      <c r="T1655" t="s">
        <v>3525</v>
      </c>
    </row>
    <row r="1656" spans="1:20" x14ac:dyDescent="0.25">
      <c r="A1656" t="s">
        <v>44</v>
      </c>
      <c r="B1656" t="s">
        <v>45</v>
      </c>
      <c r="C1656">
        <v>36.666666666666664</v>
      </c>
      <c r="D1656">
        <v>3</v>
      </c>
      <c r="E1656" t="s">
        <v>3523</v>
      </c>
      <c r="F1656">
        <v>200</v>
      </c>
      <c r="G1656">
        <v>0</v>
      </c>
      <c r="H1656" t="s">
        <v>22</v>
      </c>
      <c r="I1656" t="s">
        <v>3524</v>
      </c>
      <c r="J1656" t="s">
        <v>334</v>
      </c>
      <c r="K1656" t="s">
        <v>23</v>
      </c>
      <c r="L1656" t="s">
        <v>24</v>
      </c>
      <c r="M1656" t="s">
        <v>3525</v>
      </c>
      <c r="N1656" t="s">
        <v>23</v>
      </c>
      <c r="O1656" t="s">
        <v>25</v>
      </c>
      <c r="P1656" t="s">
        <v>26</v>
      </c>
      <c r="Q1656" t="s">
        <v>27</v>
      </c>
      <c r="R1656" t="s">
        <v>24</v>
      </c>
      <c r="S1656" t="s">
        <v>3526</v>
      </c>
      <c r="T1656" t="s">
        <v>3525</v>
      </c>
    </row>
    <row r="1657" spans="1:20" x14ac:dyDescent="0.25">
      <c r="A1657" t="s">
        <v>38</v>
      </c>
      <c r="B1657" t="s">
        <v>39</v>
      </c>
      <c r="C1657">
        <v>54.5</v>
      </c>
      <c r="D1657">
        <v>2</v>
      </c>
      <c r="E1657" t="s">
        <v>3527</v>
      </c>
      <c r="F1657">
        <v>493.12</v>
      </c>
      <c r="G1657">
        <v>26</v>
      </c>
      <c r="H1657" t="s">
        <v>47</v>
      </c>
      <c r="I1657" t="s">
        <v>3009</v>
      </c>
      <c r="J1657" t="s">
        <v>3010</v>
      </c>
      <c r="K1657" t="s">
        <v>2709</v>
      </c>
      <c r="L1657" t="s">
        <v>3011</v>
      </c>
      <c r="M1657" t="s">
        <v>3528</v>
      </c>
      <c r="N1657" t="s">
        <v>23</v>
      </c>
      <c r="O1657" t="s">
        <v>48</v>
      </c>
      <c r="P1657" t="s">
        <v>49</v>
      </c>
      <c r="Q1657" t="s">
        <v>50</v>
      </c>
      <c r="R1657" t="s">
        <v>24</v>
      </c>
      <c r="S1657" t="s">
        <v>23</v>
      </c>
      <c r="T1657" t="s">
        <v>3528</v>
      </c>
    </row>
    <row r="1658" spans="1:20" x14ac:dyDescent="0.25">
      <c r="A1658" t="s">
        <v>38</v>
      </c>
      <c r="B1658" t="s">
        <v>39</v>
      </c>
      <c r="C1658">
        <v>54.5</v>
      </c>
      <c r="D1658">
        <v>2</v>
      </c>
      <c r="E1658" t="s">
        <v>3527</v>
      </c>
      <c r="F1658">
        <v>493.12</v>
      </c>
      <c r="G1658">
        <v>26</v>
      </c>
      <c r="H1658" t="s">
        <v>47</v>
      </c>
      <c r="I1658" t="s">
        <v>3009</v>
      </c>
      <c r="J1658" t="s">
        <v>3010</v>
      </c>
      <c r="K1658" t="s">
        <v>2709</v>
      </c>
      <c r="L1658" t="s">
        <v>3011</v>
      </c>
      <c r="M1658" t="s">
        <v>3528</v>
      </c>
      <c r="N1658" t="s">
        <v>23</v>
      </c>
      <c r="O1658" t="s">
        <v>48</v>
      </c>
      <c r="P1658" t="s">
        <v>49</v>
      </c>
      <c r="Q1658" t="s">
        <v>50</v>
      </c>
      <c r="R1658" t="s">
        <v>24</v>
      </c>
      <c r="S1658" t="s">
        <v>23</v>
      </c>
      <c r="T1658" t="s">
        <v>3528</v>
      </c>
    </row>
    <row r="1659" spans="1:20" x14ac:dyDescent="0.25">
      <c r="A1659" t="s">
        <v>66</v>
      </c>
      <c r="B1659" t="s">
        <v>67</v>
      </c>
      <c r="C1659">
        <v>12</v>
      </c>
      <c r="D1659">
        <v>2</v>
      </c>
      <c r="E1659" t="s">
        <v>3527</v>
      </c>
      <c r="F1659">
        <v>493.12</v>
      </c>
      <c r="G1659">
        <v>26</v>
      </c>
      <c r="H1659" t="s">
        <v>47</v>
      </c>
      <c r="I1659" t="s">
        <v>3009</v>
      </c>
      <c r="J1659" t="s">
        <v>3010</v>
      </c>
      <c r="K1659" t="s">
        <v>2709</v>
      </c>
      <c r="L1659" t="s">
        <v>3011</v>
      </c>
      <c r="M1659" t="s">
        <v>3528</v>
      </c>
      <c r="N1659" t="s">
        <v>23</v>
      </c>
      <c r="O1659" t="s">
        <v>48</v>
      </c>
      <c r="P1659" t="s">
        <v>49</v>
      </c>
      <c r="Q1659" t="s">
        <v>50</v>
      </c>
      <c r="R1659" t="s">
        <v>24</v>
      </c>
      <c r="S1659" t="s">
        <v>23</v>
      </c>
      <c r="T1659" t="s">
        <v>3528</v>
      </c>
    </row>
    <row r="1660" spans="1:20" x14ac:dyDescent="0.25">
      <c r="A1660" t="s">
        <v>69</v>
      </c>
      <c r="B1660" t="s">
        <v>70</v>
      </c>
      <c r="C1660">
        <v>12</v>
      </c>
      <c r="D1660">
        <v>2</v>
      </c>
      <c r="E1660" t="s">
        <v>3527</v>
      </c>
      <c r="F1660">
        <v>493.12</v>
      </c>
      <c r="G1660">
        <v>26</v>
      </c>
      <c r="H1660" t="s">
        <v>47</v>
      </c>
      <c r="I1660" t="s">
        <v>3009</v>
      </c>
      <c r="J1660" t="s">
        <v>3010</v>
      </c>
      <c r="K1660" t="s">
        <v>2709</v>
      </c>
      <c r="L1660" t="s">
        <v>3011</v>
      </c>
      <c r="M1660" t="s">
        <v>3528</v>
      </c>
      <c r="N1660" t="s">
        <v>23</v>
      </c>
      <c r="O1660" t="s">
        <v>48</v>
      </c>
      <c r="P1660" t="s">
        <v>49</v>
      </c>
      <c r="Q1660" t="s">
        <v>50</v>
      </c>
      <c r="R1660" t="s">
        <v>24</v>
      </c>
      <c r="S1660" t="s">
        <v>23</v>
      </c>
      <c r="T1660" t="s">
        <v>3528</v>
      </c>
    </row>
    <row r="1661" spans="1:20" x14ac:dyDescent="0.25">
      <c r="A1661" t="s">
        <v>71</v>
      </c>
      <c r="B1661" t="s">
        <v>72</v>
      </c>
      <c r="C1661">
        <v>12</v>
      </c>
      <c r="D1661">
        <v>2</v>
      </c>
      <c r="E1661" t="s">
        <v>3527</v>
      </c>
      <c r="F1661">
        <v>493.12</v>
      </c>
      <c r="G1661">
        <v>26</v>
      </c>
      <c r="H1661" t="s">
        <v>47</v>
      </c>
      <c r="I1661" t="s">
        <v>3009</v>
      </c>
      <c r="J1661" t="s">
        <v>3010</v>
      </c>
      <c r="K1661" t="s">
        <v>2709</v>
      </c>
      <c r="L1661" t="s">
        <v>3011</v>
      </c>
      <c r="M1661" t="s">
        <v>3528</v>
      </c>
      <c r="N1661" t="s">
        <v>23</v>
      </c>
      <c r="O1661" t="s">
        <v>48</v>
      </c>
      <c r="P1661" t="s">
        <v>49</v>
      </c>
      <c r="Q1661" t="s">
        <v>50</v>
      </c>
      <c r="R1661" t="s">
        <v>24</v>
      </c>
      <c r="S1661" t="s">
        <v>23</v>
      </c>
      <c r="T1661" t="s">
        <v>3528</v>
      </c>
    </row>
    <row r="1662" spans="1:20" x14ac:dyDescent="0.25">
      <c r="A1662" t="s">
        <v>73</v>
      </c>
      <c r="B1662" t="s">
        <v>74</v>
      </c>
      <c r="C1662">
        <v>12</v>
      </c>
      <c r="D1662">
        <v>2</v>
      </c>
      <c r="E1662" t="s">
        <v>3527</v>
      </c>
      <c r="F1662">
        <v>493.12</v>
      </c>
      <c r="G1662">
        <v>26</v>
      </c>
      <c r="H1662" t="s">
        <v>47</v>
      </c>
      <c r="I1662" t="s">
        <v>3009</v>
      </c>
      <c r="J1662" t="s">
        <v>3010</v>
      </c>
      <c r="K1662" t="s">
        <v>2709</v>
      </c>
      <c r="L1662" t="s">
        <v>3011</v>
      </c>
      <c r="M1662" t="s">
        <v>3528</v>
      </c>
      <c r="N1662" t="s">
        <v>23</v>
      </c>
      <c r="O1662" t="s">
        <v>48</v>
      </c>
      <c r="P1662" t="s">
        <v>49</v>
      </c>
      <c r="Q1662" t="s">
        <v>50</v>
      </c>
      <c r="R1662" t="s">
        <v>24</v>
      </c>
      <c r="S1662" t="s">
        <v>23</v>
      </c>
      <c r="T1662" t="s">
        <v>3528</v>
      </c>
    </row>
    <row r="1663" spans="1:20" x14ac:dyDescent="0.25">
      <c r="A1663" t="s">
        <v>75</v>
      </c>
      <c r="B1663" t="s">
        <v>76</v>
      </c>
      <c r="C1663">
        <v>12</v>
      </c>
      <c r="D1663">
        <v>2</v>
      </c>
      <c r="E1663" t="s">
        <v>3527</v>
      </c>
      <c r="F1663">
        <v>493.12</v>
      </c>
      <c r="G1663">
        <v>26</v>
      </c>
      <c r="H1663" t="s">
        <v>47</v>
      </c>
      <c r="I1663" t="s">
        <v>3009</v>
      </c>
      <c r="J1663" t="s">
        <v>3010</v>
      </c>
      <c r="K1663" t="s">
        <v>2709</v>
      </c>
      <c r="L1663" t="s">
        <v>3011</v>
      </c>
      <c r="M1663" t="s">
        <v>3528</v>
      </c>
      <c r="N1663" t="s">
        <v>23</v>
      </c>
      <c r="O1663" t="s">
        <v>48</v>
      </c>
      <c r="P1663" t="s">
        <v>49</v>
      </c>
      <c r="Q1663" t="s">
        <v>50</v>
      </c>
      <c r="R1663" t="s">
        <v>24</v>
      </c>
      <c r="S1663" t="s">
        <v>23</v>
      </c>
      <c r="T1663" t="s">
        <v>3528</v>
      </c>
    </row>
    <row r="1664" spans="1:20" x14ac:dyDescent="0.25">
      <c r="A1664" t="s">
        <v>77</v>
      </c>
      <c r="B1664" t="s">
        <v>78</v>
      </c>
      <c r="C1664">
        <v>12</v>
      </c>
      <c r="D1664">
        <v>2</v>
      </c>
      <c r="E1664" t="s">
        <v>3527</v>
      </c>
      <c r="F1664">
        <v>493.12</v>
      </c>
      <c r="G1664">
        <v>26</v>
      </c>
      <c r="H1664" t="s">
        <v>47</v>
      </c>
      <c r="I1664" t="s">
        <v>3009</v>
      </c>
      <c r="J1664" t="s">
        <v>3010</v>
      </c>
      <c r="K1664" t="s">
        <v>2709</v>
      </c>
      <c r="L1664" t="s">
        <v>3011</v>
      </c>
      <c r="M1664" t="s">
        <v>3528</v>
      </c>
      <c r="N1664" t="s">
        <v>23</v>
      </c>
      <c r="O1664" t="s">
        <v>48</v>
      </c>
      <c r="P1664" t="s">
        <v>49</v>
      </c>
      <c r="Q1664" t="s">
        <v>50</v>
      </c>
      <c r="R1664" t="s">
        <v>24</v>
      </c>
      <c r="S1664" t="s">
        <v>23</v>
      </c>
      <c r="T1664" t="s">
        <v>3528</v>
      </c>
    </row>
    <row r="1665" spans="1:20" x14ac:dyDescent="0.25">
      <c r="A1665" t="s">
        <v>79</v>
      </c>
      <c r="B1665" t="s">
        <v>80</v>
      </c>
      <c r="C1665">
        <v>12</v>
      </c>
      <c r="D1665">
        <v>2</v>
      </c>
      <c r="E1665" t="s">
        <v>3527</v>
      </c>
      <c r="F1665">
        <v>493.12</v>
      </c>
      <c r="G1665">
        <v>26</v>
      </c>
      <c r="H1665" t="s">
        <v>47</v>
      </c>
      <c r="I1665" t="s">
        <v>3009</v>
      </c>
      <c r="J1665" t="s">
        <v>3010</v>
      </c>
      <c r="K1665" t="s">
        <v>2709</v>
      </c>
      <c r="L1665" t="s">
        <v>3011</v>
      </c>
      <c r="M1665" t="s">
        <v>3528</v>
      </c>
      <c r="N1665" t="s">
        <v>23</v>
      </c>
      <c r="O1665" t="s">
        <v>48</v>
      </c>
      <c r="P1665" t="s">
        <v>49</v>
      </c>
      <c r="Q1665" t="s">
        <v>50</v>
      </c>
      <c r="R1665" t="s">
        <v>24</v>
      </c>
      <c r="S1665" t="s">
        <v>23</v>
      </c>
      <c r="T1665" t="s">
        <v>3528</v>
      </c>
    </row>
    <row r="1666" spans="1:20" x14ac:dyDescent="0.25">
      <c r="A1666" t="s">
        <v>81</v>
      </c>
      <c r="B1666" t="s">
        <v>82</v>
      </c>
      <c r="C1666">
        <v>12</v>
      </c>
      <c r="D1666">
        <v>2</v>
      </c>
      <c r="E1666" t="s">
        <v>3527</v>
      </c>
      <c r="F1666">
        <v>493.12</v>
      </c>
      <c r="G1666">
        <v>26</v>
      </c>
      <c r="H1666" t="s">
        <v>47</v>
      </c>
      <c r="I1666" t="s">
        <v>3009</v>
      </c>
      <c r="J1666" t="s">
        <v>3010</v>
      </c>
      <c r="K1666" t="s">
        <v>2709</v>
      </c>
      <c r="L1666" t="s">
        <v>3011</v>
      </c>
      <c r="M1666" t="s">
        <v>3528</v>
      </c>
      <c r="N1666" t="s">
        <v>23</v>
      </c>
      <c r="O1666" t="s">
        <v>48</v>
      </c>
      <c r="P1666" t="s">
        <v>49</v>
      </c>
      <c r="Q1666" t="s">
        <v>50</v>
      </c>
      <c r="R1666" t="s">
        <v>24</v>
      </c>
      <c r="S1666" t="s">
        <v>23</v>
      </c>
      <c r="T1666" t="s">
        <v>3528</v>
      </c>
    </row>
    <row r="1667" spans="1:20" x14ac:dyDescent="0.25">
      <c r="A1667" t="s">
        <v>83</v>
      </c>
      <c r="B1667" t="s">
        <v>84</v>
      </c>
      <c r="C1667">
        <v>12</v>
      </c>
      <c r="D1667">
        <v>2</v>
      </c>
      <c r="E1667" t="s">
        <v>3527</v>
      </c>
      <c r="F1667">
        <v>493.12</v>
      </c>
      <c r="G1667">
        <v>26</v>
      </c>
      <c r="H1667" t="s">
        <v>47</v>
      </c>
      <c r="I1667" t="s">
        <v>3009</v>
      </c>
      <c r="J1667" t="s">
        <v>3010</v>
      </c>
      <c r="K1667" t="s">
        <v>2709</v>
      </c>
      <c r="L1667" t="s">
        <v>3011</v>
      </c>
      <c r="M1667" t="s">
        <v>3528</v>
      </c>
      <c r="N1667" t="s">
        <v>23</v>
      </c>
      <c r="O1667" t="s">
        <v>48</v>
      </c>
      <c r="P1667" t="s">
        <v>49</v>
      </c>
      <c r="Q1667" t="s">
        <v>50</v>
      </c>
      <c r="R1667" t="s">
        <v>24</v>
      </c>
      <c r="S1667" t="s">
        <v>23</v>
      </c>
      <c r="T1667" t="s">
        <v>3528</v>
      </c>
    </row>
    <row r="1668" spans="1:20" x14ac:dyDescent="0.25">
      <c r="A1668" t="s">
        <v>85</v>
      </c>
      <c r="B1668" t="s">
        <v>86</v>
      </c>
      <c r="C1668">
        <v>12</v>
      </c>
      <c r="D1668">
        <v>2</v>
      </c>
      <c r="E1668" t="s">
        <v>3527</v>
      </c>
      <c r="F1668">
        <v>493.12</v>
      </c>
      <c r="G1668">
        <v>26</v>
      </c>
      <c r="H1668" t="s">
        <v>47</v>
      </c>
      <c r="I1668" t="s">
        <v>3009</v>
      </c>
      <c r="J1668" t="s">
        <v>3010</v>
      </c>
      <c r="K1668" t="s">
        <v>2709</v>
      </c>
      <c r="L1668" t="s">
        <v>3011</v>
      </c>
      <c r="M1668" t="s">
        <v>3528</v>
      </c>
      <c r="N1668" t="s">
        <v>23</v>
      </c>
      <c r="O1668" t="s">
        <v>48</v>
      </c>
      <c r="P1668" t="s">
        <v>49</v>
      </c>
      <c r="Q1668" t="s">
        <v>50</v>
      </c>
      <c r="R1668" t="s">
        <v>24</v>
      </c>
      <c r="S1668" t="s">
        <v>23</v>
      </c>
      <c r="T1668" t="s">
        <v>3528</v>
      </c>
    </row>
    <row r="1669" spans="1:20" x14ac:dyDescent="0.25">
      <c r="A1669" t="s">
        <v>182</v>
      </c>
      <c r="B1669" t="s">
        <v>1164</v>
      </c>
      <c r="C1669">
        <v>38.93</v>
      </c>
      <c r="D1669">
        <v>1</v>
      </c>
      <c r="E1669" t="s">
        <v>3527</v>
      </c>
      <c r="F1669">
        <v>493.12</v>
      </c>
      <c r="G1669">
        <v>26</v>
      </c>
      <c r="H1669" t="s">
        <v>47</v>
      </c>
      <c r="I1669" t="s">
        <v>3009</v>
      </c>
      <c r="J1669" t="s">
        <v>3010</v>
      </c>
      <c r="K1669" t="s">
        <v>2709</v>
      </c>
      <c r="L1669" t="s">
        <v>3011</v>
      </c>
      <c r="M1669" t="s">
        <v>3528</v>
      </c>
      <c r="N1669" t="s">
        <v>23</v>
      </c>
      <c r="O1669" t="s">
        <v>48</v>
      </c>
      <c r="P1669" t="s">
        <v>49</v>
      </c>
      <c r="Q1669" t="s">
        <v>50</v>
      </c>
      <c r="R1669" t="s">
        <v>24</v>
      </c>
      <c r="S1669" t="s">
        <v>23</v>
      </c>
      <c r="T1669" t="s">
        <v>3528</v>
      </c>
    </row>
    <row r="1670" spans="1:20" x14ac:dyDescent="0.25">
      <c r="A1670" t="s">
        <v>184</v>
      </c>
      <c r="B1670" t="s">
        <v>1164</v>
      </c>
      <c r="C1670">
        <v>38.92</v>
      </c>
      <c r="D1670">
        <v>1</v>
      </c>
      <c r="E1670" t="s">
        <v>3527</v>
      </c>
      <c r="F1670">
        <v>493.12</v>
      </c>
      <c r="G1670">
        <v>26</v>
      </c>
      <c r="H1670" t="s">
        <v>47</v>
      </c>
      <c r="I1670" t="s">
        <v>3009</v>
      </c>
      <c r="J1670" t="s">
        <v>3010</v>
      </c>
      <c r="K1670" t="s">
        <v>2709</v>
      </c>
      <c r="L1670" t="s">
        <v>3011</v>
      </c>
      <c r="M1670" t="s">
        <v>3528</v>
      </c>
      <c r="N1670" t="s">
        <v>23</v>
      </c>
      <c r="O1670" t="s">
        <v>48</v>
      </c>
      <c r="P1670" t="s">
        <v>49</v>
      </c>
      <c r="Q1670" t="s">
        <v>50</v>
      </c>
      <c r="R1670" t="s">
        <v>24</v>
      </c>
      <c r="S1670" t="s">
        <v>23</v>
      </c>
      <c r="T1670" t="s">
        <v>3528</v>
      </c>
    </row>
    <row r="1671" spans="1:20" x14ac:dyDescent="0.25">
      <c r="A1671" t="s">
        <v>44</v>
      </c>
      <c r="B1671" t="s">
        <v>45</v>
      </c>
      <c r="C1671">
        <v>40</v>
      </c>
      <c r="D1671">
        <v>5</v>
      </c>
      <c r="E1671" t="s">
        <v>3529</v>
      </c>
      <c r="F1671">
        <v>202</v>
      </c>
      <c r="G1671">
        <v>7</v>
      </c>
      <c r="H1671" t="s">
        <v>47</v>
      </c>
      <c r="I1671" t="s">
        <v>3120</v>
      </c>
      <c r="J1671" t="s">
        <v>3530</v>
      </c>
      <c r="K1671" t="s">
        <v>1292</v>
      </c>
      <c r="L1671" t="s">
        <v>3531</v>
      </c>
      <c r="M1671" t="s">
        <v>3532</v>
      </c>
      <c r="N1671" t="s">
        <v>23</v>
      </c>
      <c r="O1671" t="s">
        <v>48</v>
      </c>
      <c r="P1671" t="s">
        <v>49</v>
      </c>
      <c r="Q1671" t="s">
        <v>50</v>
      </c>
      <c r="R1671" t="s">
        <v>24</v>
      </c>
      <c r="S1671" t="s">
        <v>3533</v>
      </c>
      <c r="T1671" t="s">
        <v>3532</v>
      </c>
    </row>
    <row r="1672" spans="1:20" x14ac:dyDescent="0.25">
      <c r="A1672" t="s">
        <v>42</v>
      </c>
      <c r="B1672" t="s">
        <v>43</v>
      </c>
      <c r="C1672">
        <v>66.666666666666671</v>
      </c>
      <c r="D1672">
        <v>3</v>
      </c>
      <c r="E1672" t="s">
        <v>3534</v>
      </c>
      <c r="F1672">
        <v>100</v>
      </c>
      <c r="G1672">
        <v>0</v>
      </c>
      <c r="H1672" t="s">
        <v>22</v>
      </c>
      <c r="I1672" t="s">
        <v>3535</v>
      </c>
      <c r="J1672" t="s">
        <v>331</v>
      </c>
      <c r="K1672" t="s">
        <v>23</v>
      </c>
      <c r="L1672" t="s">
        <v>24</v>
      </c>
      <c r="M1672" t="s">
        <v>3532</v>
      </c>
      <c r="N1672" t="s">
        <v>23</v>
      </c>
      <c r="O1672" t="s">
        <v>25</v>
      </c>
      <c r="P1672" t="s">
        <v>26</v>
      </c>
      <c r="Q1672" t="s">
        <v>27</v>
      </c>
      <c r="R1672" t="s">
        <v>24</v>
      </c>
      <c r="S1672" t="s">
        <v>3536</v>
      </c>
      <c r="T1672" t="s">
        <v>3532</v>
      </c>
    </row>
    <row r="1673" spans="1:20" x14ac:dyDescent="0.25">
      <c r="A1673" t="s">
        <v>278</v>
      </c>
      <c r="B1673" t="s">
        <v>284</v>
      </c>
      <c r="C1673">
        <v>139</v>
      </c>
      <c r="D1673">
        <v>2</v>
      </c>
      <c r="E1673" t="s">
        <v>3537</v>
      </c>
      <c r="F1673">
        <v>238</v>
      </c>
      <c r="G1673">
        <v>0</v>
      </c>
      <c r="H1673" t="s">
        <v>22</v>
      </c>
      <c r="I1673" t="s">
        <v>1263</v>
      </c>
      <c r="J1673" t="s">
        <v>311</v>
      </c>
      <c r="K1673" t="s">
        <v>23</v>
      </c>
      <c r="L1673" t="s">
        <v>24</v>
      </c>
      <c r="M1673" t="s">
        <v>3538</v>
      </c>
      <c r="N1673" t="s">
        <v>23</v>
      </c>
      <c r="O1673" t="s">
        <v>25</v>
      </c>
      <c r="P1673" t="s">
        <v>26</v>
      </c>
      <c r="Q1673" t="s">
        <v>27</v>
      </c>
      <c r="R1673" t="s">
        <v>24</v>
      </c>
      <c r="S1673" t="s">
        <v>3539</v>
      </c>
      <c r="T1673" t="s">
        <v>3538</v>
      </c>
    </row>
    <row r="1674" spans="1:20" x14ac:dyDescent="0.25">
      <c r="A1674" t="s">
        <v>66</v>
      </c>
      <c r="B1674" t="s">
        <v>67</v>
      </c>
      <c r="C1674">
        <v>12</v>
      </c>
      <c r="D1674">
        <v>9</v>
      </c>
      <c r="E1674" t="s">
        <v>3540</v>
      </c>
      <c r="F1674">
        <v>1554</v>
      </c>
      <c r="G1674">
        <v>79</v>
      </c>
      <c r="H1674" t="s">
        <v>47</v>
      </c>
      <c r="I1674" t="s">
        <v>3541</v>
      </c>
      <c r="J1674" t="s">
        <v>3542</v>
      </c>
      <c r="K1674" t="s">
        <v>3003</v>
      </c>
      <c r="L1674" t="s">
        <v>1335</v>
      </c>
      <c r="M1674" t="s">
        <v>3543</v>
      </c>
      <c r="N1674" t="s">
        <v>23</v>
      </c>
      <c r="O1674" t="s">
        <v>63</v>
      </c>
      <c r="P1674" t="s">
        <v>54</v>
      </c>
      <c r="Q1674" t="s">
        <v>55</v>
      </c>
      <c r="R1674" t="s">
        <v>24</v>
      </c>
      <c r="S1674" t="s">
        <v>3544</v>
      </c>
      <c r="T1674" t="s">
        <v>3543</v>
      </c>
    </row>
    <row r="1675" spans="1:20" x14ac:dyDescent="0.25">
      <c r="A1675" t="s">
        <v>73</v>
      </c>
      <c r="B1675" t="s">
        <v>74</v>
      </c>
      <c r="C1675">
        <v>12</v>
      </c>
      <c r="D1675">
        <v>9</v>
      </c>
      <c r="E1675" t="s">
        <v>3540</v>
      </c>
      <c r="F1675">
        <v>1554</v>
      </c>
      <c r="G1675">
        <v>79</v>
      </c>
      <c r="H1675" t="s">
        <v>47</v>
      </c>
      <c r="I1675" t="s">
        <v>3541</v>
      </c>
      <c r="J1675" t="s">
        <v>3542</v>
      </c>
      <c r="K1675" t="s">
        <v>3003</v>
      </c>
      <c r="L1675" t="s">
        <v>1335</v>
      </c>
      <c r="M1675" t="s">
        <v>3543</v>
      </c>
      <c r="N1675" t="s">
        <v>23</v>
      </c>
      <c r="O1675" t="s">
        <v>63</v>
      </c>
      <c r="P1675" t="s">
        <v>54</v>
      </c>
      <c r="Q1675" t="s">
        <v>55</v>
      </c>
      <c r="R1675" t="s">
        <v>24</v>
      </c>
      <c r="S1675" t="s">
        <v>3544</v>
      </c>
      <c r="T1675" t="s">
        <v>3543</v>
      </c>
    </row>
    <row r="1676" spans="1:20" x14ac:dyDescent="0.25">
      <c r="A1676" t="s">
        <v>71</v>
      </c>
      <c r="B1676" t="s">
        <v>72</v>
      </c>
      <c r="C1676">
        <v>12</v>
      </c>
      <c r="D1676">
        <v>9</v>
      </c>
      <c r="E1676" t="s">
        <v>3540</v>
      </c>
      <c r="F1676">
        <v>1554</v>
      </c>
      <c r="G1676">
        <v>79</v>
      </c>
      <c r="H1676" t="s">
        <v>47</v>
      </c>
      <c r="I1676" t="s">
        <v>3541</v>
      </c>
      <c r="J1676" t="s">
        <v>3542</v>
      </c>
      <c r="K1676" t="s">
        <v>3003</v>
      </c>
      <c r="L1676" t="s">
        <v>1335</v>
      </c>
      <c r="M1676" t="s">
        <v>3543</v>
      </c>
      <c r="N1676" t="s">
        <v>23</v>
      </c>
      <c r="O1676" t="s">
        <v>63</v>
      </c>
      <c r="P1676" t="s">
        <v>54</v>
      </c>
      <c r="Q1676" t="s">
        <v>55</v>
      </c>
      <c r="R1676" t="s">
        <v>24</v>
      </c>
      <c r="S1676" t="s">
        <v>3544</v>
      </c>
      <c r="T1676" t="s">
        <v>3543</v>
      </c>
    </row>
    <row r="1677" spans="1:20" x14ac:dyDescent="0.25">
      <c r="A1677" t="s">
        <v>69</v>
      </c>
      <c r="B1677" t="s">
        <v>70</v>
      </c>
      <c r="C1677">
        <v>12</v>
      </c>
      <c r="D1677">
        <v>9</v>
      </c>
      <c r="E1677" t="s">
        <v>3540</v>
      </c>
      <c r="F1677">
        <v>1554</v>
      </c>
      <c r="G1677">
        <v>79</v>
      </c>
      <c r="H1677" t="s">
        <v>47</v>
      </c>
      <c r="I1677" t="s">
        <v>3541</v>
      </c>
      <c r="J1677" t="s">
        <v>3542</v>
      </c>
      <c r="K1677" t="s">
        <v>3003</v>
      </c>
      <c r="L1677" t="s">
        <v>1335</v>
      </c>
      <c r="M1677" t="s">
        <v>3543</v>
      </c>
      <c r="N1677" t="s">
        <v>23</v>
      </c>
      <c r="O1677" t="s">
        <v>63</v>
      </c>
      <c r="P1677" t="s">
        <v>54</v>
      </c>
      <c r="Q1677" t="s">
        <v>55</v>
      </c>
      <c r="R1677" t="s">
        <v>24</v>
      </c>
      <c r="S1677" t="s">
        <v>3544</v>
      </c>
      <c r="T1677" t="s">
        <v>3543</v>
      </c>
    </row>
    <row r="1678" spans="1:20" x14ac:dyDescent="0.25">
      <c r="A1678" t="s">
        <v>75</v>
      </c>
      <c r="B1678" t="s">
        <v>76</v>
      </c>
      <c r="C1678">
        <v>12</v>
      </c>
      <c r="D1678">
        <v>9</v>
      </c>
      <c r="E1678" t="s">
        <v>3540</v>
      </c>
      <c r="F1678">
        <v>1554</v>
      </c>
      <c r="G1678">
        <v>79</v>
      </c>
      <c r="H1678" t="s">
        <v>47</v>
      </c>
      <c r="I1678" t="s">
        <v>3541</v>
      </c>
      <c r="J1678" t="s">
        <v>3542</v>
      </c>
      <c r="K1678" t="s">
        <v>3003</v>
      </c>
      <c r="L1678" t="s">
        <v>1335</v>
      </c>
      <c r="M1678" t="s">
        <v>3543</v>
      </c>
      <c r="N1678" t="s">
        <v>23</v>
      </c>
      <c r="O1678" t="s">
        <v>63</v>
      </c>
      <c r="P1678" t="s">
        <v>54</v>
      </c>
      <c r="Q1678" t="s">
        <v>55</v>
      </c>
      <c r="R1678" t="s">
        <v>24</v>
      </c>
      <c r="S1678" t="s">
        <v>3544</v>
      </c>
      <c r="T1678" t="s">
        <v>3543</v>
      </c>
    </row>
    <row r="1679" spans="1:20" x14ac:dyDescent="0.25">
      <c r="A1679" t="s">
        <v>77</v>
      </c>
      <c r="B1679" t="s">
        <v>78</v>
      </c>
      <c r="C1679">
        <v>12</v>
      </c>
      <c r="D1679">
        <v>9</v>
      </c>
      <c r="E1679" t="s">
        <v>3540</v>
      </c>
      <c r="F1679">
        <v>1554</v>
      </c>
      <c r="G1679">
        <v>79</v>
      </c>
      <c r="H1679" t="s">
        <v>47</v>
      </c>
      <c r="I1679" t="s">
        <v>3541</v>
      </c>
      <c r="J1679" t="s">
        <v>3542</v>
      </c>
      <c r="K1679" t="s">
        <v>3003</v>
      </c>
      <c r="L1679" t="s">
        <v>1335</v>
      </c>
      <c r="M1679" t="s">
        <v>3543</v>
      </c>
      <c r="N1679" t="s">
        <v>23</v>
      </c>
      <c r="O1679" t="s">
        <v>63</v>
      </c>
      <c r="P1679" t="s">
        <v>54</v>
      </c>
      <c r="Q1679" t="s">
        <v>55</v>
      </c>
      <c r="R1679" t="s">
        <v>24</v>
      </c>
      <c r="S1679" t="s">
        <v>3544</v>
      </c>
      <c r="T1679" t="s">
        <v>3543</v>
      </c>
    </row>
    <row r="1680" spans="1:20" x14ac:dyDescent="0.25">
      <c r="A1680" t="s">
        <v>79</v>
      </c>
      <c r="B1680" t="s">
        <v>80</v>
      </c>
      <c r="C1680">
        <v>12</v>
      </c>
      <c r="D1680">
        <v>9</v>
      </c>
      <c r="E1680" t="s">
        <v>3540</v>
      </c>
      <c r="F1680">
        <v>1554</v>
      </c>
      <c r="G1680">
        <v>79</v>
      </c>
      <c r="H1680" t="s">
        <v>47</v>
      </c>
      <c r="I1680" t="s">
        <v>3541</v>
      </c>
      <c r="J1680" t="s">
        <v>3542</v>
      </c>
      <c r="K1680" t="s">
        <v>3003</v>
      </c>
      <c r="L1680" t="s">
        <v>1335</v>
      </c>
      <c r="M1680" t="s">
        <v>3543</v>
      </c>
      <c r="N1680" t="s">
        <v>23</v>
      </c>
      <c r="O1680" t="s">
        <v>63</v>
      </c>
      <c r="P1680" t="s">
        <v>54</v>
      </c>
      <c r="Q1680" t="s">
        <v>55</v>
      </c>
      <c r="R1680" t="s">
        <v>24</v>
      </c>
      <c r="S1680" t="s">
        <v>3544</v>
      </c>
      <c r="T1680" t="s">
        <v>3543</v>
      </c>
    </row>
    <row r="1681" spans="1:20" x14ac:dyDescent="0.25">
      <c r="A1681" t="s">
        <v>81</v>
      </c>
      <c r="B1681" t="s">
        <v>82</v>
      </c>
      <c r="C1681">
        <v>12</v>
      </c>
      <c r="D1681">
        <v>9</v>
      </c>
      <c r="E1681" t="s">
        <v>3540</v>
      </c>
      <c r="F1681">
        <v>1554</v>
      </c>
      <c r="G1681">
        <v>79</v>
      </c>
      <c r="H1681" t="s">
        <v>47</v>
      </c>
      <c r="I1681" t="s">
        <v>3541</v>
      </c>
      <c r="J1681" t="s">
        <v>3542</v>
      </c>
      <c r="K1681" t="s">
        <v>3003</v>
      </c>
      <c r="L1681" t="s">
        <v>1335</v>
      </c>
      <c r="M1681" t="s">
        <v>3543</v>
      </c>
      <c r="N1681" t="s">
        <v>23</v>
      </c>
      <c r="O1681" t="s">
        <v>63</v>
      </c>
      <c r="P1681" t="s">
        <v>54</v>
      </c>
      <c r="Q1681" t="s">
        <v>55</v>
      </c>
      <c r="R1681" t="s">
        <v>24</v>
      </c>
      <c r="S1681" t="s">
        <v>3544</v>
      </c>
      <c r="T1681" t="s">
        <v>3543</v>
      </c>
    </row>
    <row r="1682" spans="1:20" x14ac:dyDescent="0.25">
      <c r="A1682" t="s">
        <v>83</v>
      </c>
      <c r="B1682" t="s">
        <v>84</v>
      </c>
      <c r="C1682">
        <v>12</v>
      </c>
      <c r="D1682">
        <v>9</v>
      </c>
      <c r="E1682" t="s">
        <v>3540</v>
      </c>
      <c r="F1682">
        <v>1554</v>
      </c>
      <c r="G1682">
        <v>79</v>
      </c>
      <c r="H1682" t="s">
        <v>47</v>
      </c>
      <c r="I1682" t="s">
        <v>3541</v>
      </c>
      <c r="J1682" t="s">
        <v>3542</v>
      </c>
      <c r="K1682" t="s">
        <v>3003</v>
      </c>
      <c r="L1682" t="s">
        <v>1335</v>
      </c>
      <c r="M1682" t="s">
        <v>3543</v>
      </c>
      <c r="N1682" t="s">
        <v>23</v>
      </c>
      <c r="O1682" t="s">
        <v>63</v>
      </c>
      <c r="P1682" t="s">
        <v>54</v>
      </c>
      <c r="Q1682" t="s">
        <v>55</v>
      </c>
      <c r="R1682" t="s">
        <v>24</v>
      </c>
      <c r="S1682" t="s">
        <v>3544</v>
      </c>
      <c r="T1682" t="s">
        <v>3543</v>
      </c>
    </row>
    <row r="1683" spans="1:20" x14ac:dyDescent="0.25">
      <c r="A1683" t="s">
        <v>85</v>
      </c>
      <c r="B1683" t="s">
        <v>86</v>
      </c>
      <c r="C1683">
        <v>12</v>
      </c>
      <c r="D1683">
        <v>9</v>
      </c>
      <c r="E1683" t="s">
        <v>3540</v>
      </c>
      <c r="F1683">
        <v>1554</v>
      </c>
      <c r="G1683">
        <v>79</v>
      </c>
      <c r="H1683" t="s">
        <v>47</v>
      </c>
      <c r="I1683" t="s">
        <v>3541</v>
      </c>
      <c r="J1683" t="s">
        <v>3542</v>
      </c>
      <c r="K1683" t="s">
        <v>3003</v>
      </c>
      <c r="L1683" t="s">
        <v>1335</v>
      </c>
      <c r="M1683" t="s">
        <v>3543</v>
      </c>
      <c r="N1683" t="s">
        <v>23</v>
      </c>
      <c r="O1683" t="s">
        <v>63</v>
      </c>
      <c r="P1683" t="s">
        <v>54</v>
      </c>
      <c r="Q1683" t="s">
        <v>55</v>
      </c>
      <c r="R1683" t="s">
        <v>24</v>
      </c>
      <c r="S1683" t="s">
        <v>3544</v>
      </c>
      <c r="T1683" t="s">
        <v>3543</v>
      </c>
    </row>
    <row r="1684" spans="1:20" x14ac:dyDescent="0.25">
      <c r="A1684" t="s">
        <v>42</v>
      </c>
      <c r="B1684" t="s">
        <v>43</v>
      </c>
      <c r="C1684">
        <v>45</v>
      </c>
      <c r="D1684">
        <v>5</v>
      </c>
      <c r="E1684" t="s">
        <v>3540</v>
      </c>
      <c r="F1684">
        <v>1554</v>
      </c>
      <c r="G1684">
        <v>79</v>
      </c>
      <c r="H1684" t="s">
        <v>47</v>
      </c>
      <c r="I1684" t="s">
        <v>3541</v>
      </c>
      <c r="J1684" t="s">
        <v>3542</v>
      </c>
      <c r="K1684" t="s">
        <v>3003</v>
      </c>
      <c r="L1684" t="s">
        <v>1335</v>
      </c>
      <c r="M1684" t="s">
        <v>3543</v>
      </c>
      <c r="N1684" t="s">
        <v>23</v>
      </c>
      <c r="O1684" t="s">
        <v>63</v>
      </c>
      <c r="P1684" t="s">
        <v>54</v>
      </c>
      <c r="Q1684" t="s">
        <v>55</v>
      </c>
      <c r="R1684" t="s">
        <v>24</v>
      </c>
      <c r="S1684" t="s">
        <v>3544</v>
      </c>
      <c r="T1684" t="s">
        <v>3543</v>
      </c>
    </row>
    <row r="1685" spans="1:20" x14ac:dyDescent="0.25">
      <c r="A1685" t="s">
        <v>36</v>
      </c>
      <c r="B1685" t="s">
        <v>37</v>
      </c>
      <c r="C1685">
        <v>33</v>
      </c>
      <c r="D1685">
        <v>1</v>
      </c>
      <c r="E1685" t="s">
        <v>3545</v>
      </c>
      <c r="F1685">
        <v>106</v>
      </c>
      <c r="G1685">
        <v>6</v>
      </c>
      <c r="H1685" t="s">
        <v>1162</v>
      </c>
      <c r="I1685" t="s">
        <v>1304</v>
      </c>
      <c r="J1685" t="s">
        <v>306</v>
      </c>
      <c r="K1685" t="s">
        <v>23</v>
      </c>
      <c r="L1685" t="s">
        <v>24</v>
      </c>
      <c r="M1685" t="s">
        <v>3546</v>
      </c>
      <c r="N1685" t="s">
        <v>23</v>
      </c>
      <c r="O1685" t="s">
        <v>307</v>
      </c>
      <c r="P1685" t="s">
        <v>26</v>
      </c>
      <c r="Q1685" t="s">
        <v>27</v>
      </c>
      <c r="R1685" t="s">
        <v>24</v>
      </c>
      <c r="S1685" t="s">
        <v>3547</v>
      </c>
      <c r="T1685" t="s">
        <v>3546</v>
      </c>
    </row>
    <row r="1686" spans="1:20" x14ac:dyDescent="0.25">
      <c r="A1686" t="s">
        <v>34</v>
      </c>
      <c r="B1686" t="s">
        <v>35</v>
      </c>
      <c r="C1686">
        <v>33</v>
      </c>
      <c r="D1686">
        <v>1</v>
      </c>
      <c r="E1686" t="s">
        <v>3545</v>
      </c>
      <c r="F1686">
        <v>106</v>
      </c>
      <c r="G1686">
        <v>6</v>
      </c>
      <c r="H1686" t="s">
        <v>1162</v>
      </c>
      <c r="I1686" t="s">
        <v>1304</v>
      </c>
      <c r="J1686" t="s">
        <v>306</v>
      </c>
      <c r="K1686" t="s">
        <v>23</v>
      </c>
      <c r="L1686" t="s">
        <v>24</v>
      </c>
      <c r="M1686" t="s">
        <v>3546</v>
      </c>
      <c r="N1686" t="s">
        <v>23</v>
      </c>
      <c r="O1686" t="s">
        <v>307</v>
      </c>
      <c r="P1686" t="s">
        <v>26</v>
      </c>
      <c r="Q1686" t="s">
        <v>27</v>
      </c>
      <c r="R1686" t="s">
        <v>24</v>
      </c>
      <c r="S1686" t="s">
        <v>3547</v>
      </c>
      <c r="T1686" t="s">
        <v>3546</v>
      </c>
    </row>
    <row r="1687" spans="1:20" x14ac:dyDescent="0.25">
      <c r="A1687" t="s">
        <v>38</v>
      </c>
      <c r="B1687" t="s">
        <v>39</v>
      </c>
      <c r="C1687">
        <v>34</v>
      </c>
      <c r="D1687">
        <v>1</v>
      </c>
      <c r="E1687" t="s">
        <v>3545</v>
      </c>
      <c r="F1687">
        <v>106</v>
      </c>
      <c r="G1687">
        <v>6</v>
      </c>
      <c r="H1687" t="s">
        <v>1162</v>
      </c>
      <c r="I1687" t="s">
        <v>1304</v>
      </c>
      <c r="J1687" t="s">
        <v>306</v>
      </c>
      <c r="K1687" t="s">
        <v>23</v>
      </c>
      <c r="L1687" t="s">
        <v>24</v>
      </c>
      <c r="M1687" t="s">
        <v>3546</v>
      </c>
      <c r="N1687" t="s">
        <v>23</v>
      </c>
      <c r="O1687" t="s">
        <v>307</v>
      </c>
      <c r="P1687" t="s">
        <v>26</v>
      </c>
      <c r="Q1687" t="s">
        <v>27</v>
      </c>
      <c r="R1687" t="s">
        <v>24</v>
      </c>
      <c r="S1687" t="s">
        <v>3547</v>
      </c>
      <c r="T1687" t="s">
        <v>3546</v>
      </c>
    </row>
    <row r="1688" spans="1:20" x14ac:dyDescent="0.25">
      <c r="A1688" t="s">
        <v>38</v>
      </c>
      <c r="B1688" t="s">
        <v>39</v>
      </c>
      <c r="C1688">
        <v>54.5</v>
      </c>
      <c r="D1688">
        <v>2</v>
      </c>
      <c r="E1688" t="s">
        <v>3548</v>
      </c>
      <c r="F1688">
        <v>252.4</v>
      </c>
      <c r="G1688">
        <v>34</v>
      </c>
      <c r="H1688" t="s">
        <v>47</v>
      </c>
      <c r="I1688" t="s">
        <v>3549</v>
      </c>
      <c r="J1688" t="s">
        <v>3550</v>
      </c>
      <c r="K1688" t="s">
        <v>3199</v>
      </c>
      <c r="L1688" t="s">
        <v>3551</v>
      </c>
      <c r="M1688" t="s">
        <v>3552</v>
      </c>
      <c r="N1688" t="s">
        <v>23</v>
      </c>
      <c r="O1688" t="s">
        <v>48</v>
      </c>
      <c r="P1688" t="s">
        <v>49</v>
      </c>
      <c r="Q1688" t="s">
        <v>50</v>
      </c>
      <c r="R1688" t="s">
        <v>24</v>
      </c>
      <c r="S1688" t="s">
        <v>3553</v>
      </c>
      <c r="T1688" t="s">
        <v>3554</v>
      </c>
    </row>
    <row r="1689" spans="1:20" x14ac:dyDescent="0.25">
      <c r="A1689" t="s">
        <v>38</v>
      </c>
      <c r="B1689" t="s">
        <v>39</v>
      </c>
      <c r="C1689">
        <v>54.5</v>
      </c>
      <c r="D1689">
        <v>2</v>
      </c>
      <c r="E1689" t="s">
        <v>3548</v>
      </c>
      <c r="F1689">
        <v>252.4</v>
      </c>
      <c r="G1689">
        <v>34</v>
      </c>
      <c r="H1689" t="s">
        <v>47</v>
      </c>
      <c r="I1689" t="s">
        <v>3549</v>
      </c>
      <c r="J1689" t="s">
        <v>3550</v>
      </c>
      <c r="K1689" t="s">
        <v>3199</v>
      </c>
      <c r="L1689" t="s">
        <v>3551</v>
      </c>
      <c r="M1689" t="s">
        <v>3552</v>
      </c>
      <c r="N1689" t="s">
        <v>23</v>
      </c>
      <c r="O1689" t="s">
        <v>48</v>
      </c>
      <c r="P1689" t="s">
        <v>49</v>
      </c>
      <c r="Q1689" t="s">
        <v>50</v>
      </c>
      <c r="R1689" t="s">
        <v>24</v>
      </c>
      <c r="S1689" t="s">
        <v>3553</v>
      </c>
      <c r="T1689" t="s">
        <v>3554</v>
      </c>
    </row>
    <row r="1690" spans="1:20" x14ac:dyDescent="0.25">
      <c r="A1690" t="s">
        <v>38</v>
      </c>
      <c r="B1690" t="s">
        <v>39</v>
      </c>
      <c r="C1690">
        <v>54.5</v>
      </c>
      <c r="D1690">
        <v>2</v>
      </c>
      <c r="E1690" t="s">
        <v>3548</v>
      </c>
      <c r="F1690">
        <v>252.4</v>
      </c>
      <c r="G1690">
        <v>34</v>
      </c>
      <c r="H1690" t="s">
        <v>47</v>
      </c>
      <c r="I1690" t="s">
        <v>3549</v>
      </c>
      <c r="J1690" t="s">
        <v>3550</v>
      </c>
      <c r="K1690" t="s">
        <v>3199</v>
      </c>
      <c r="L1690" t="s">
        <v>3551</v>
      </c>
      <c r="M1690" t="s">
        <v>3552</v>
      </c>
      <c r="N1690" t="s">
        <v>23</v>
      </c>
      <c r="O1690" t="s">
        <v>48</v>
      </c>
      <c r="P1690" t="s">
        <v>49</v>
      </c>
      <c r="Q1690" t="s">
        <v>50</v>
      </c>
      <c r="R1690" t="s">
        <v>24</v>
      </c>
      <c r="S1690" t="s">
        <v>3553</v>
      </c>
      <c r="T1690" t="s">
        <v>3554</v>
      </c>
    </row>
    <row r="1691" spans="1:20" x14ac:dyDescent="0.25">
      <c r="A1691" t="s">
        <v>42</v>
      </c>
      <c r="B1691" t="s">
        <v>43</v>
      </c>
      <c r="C1691">
        <v>66.666666666666671</v>
      </c>
      <c r="D1691">
        <v>3</v>
      </c>
      <c r="E1691" t="s">
        <v>3555</v>
      </c>
      <c r="F1691">
        <v>106</v>
      </c>
      <c r="G1691">
        <v>6</v>
      </c>
      <c r="H1691" t="s">
        <v>22</v>
      </c>
      <c r="I1691" t="s">
        <v>3556</v>
      </c>
      <c r="J1691" t="s">
        <v>302</v>
      </c>
      <c r="K1691" t="s">
        <v>23</v>
      </c>
      <c r="L1691" t="s">
        <v>24</v>
      </c>
      <c r="M1691" t="s">
        <v>3557</v>
      </c>
      <c r="N1691" t="s">
        <v>23</v>
      </c>
      <c r="O1691" t="s">
        <v>25</v>
      </c>
      <c r="P1691" t="s">
        <v>26</v>
      </c>
      <c r="Q1691" t="s">
        <v>27</v>
      </c>
      <c r="R1691" t="s">
        <v>24</v>
      </c>
      <c r="S1691" t="s">
        <v>3558</v>
      </c>
      <c r="T1691" t="s">
        <v>3557</v>
      </c>
    </row>
    <row r="1692" spans="1:20" x14ac:dyDescent="0.25">
      <c r="A1692" t="s">
        <v>42</v>
      </c>
      <c r="B1692" t="s">
        <v>43</v>
      </c>
      <c r="C1692">
        <v>66.666666666666671</v>
      </c>
      <c r="D1692">
        <v>3</v>
      </c>
      <c r="E1692" t="s">
        <v>3559</v>
      </c>
      <c r="F1692">
        <v>100</v>
      </c>
      <c r="G1692">
        <v>0</v>
      </c>
      <c r="H1692" t="s">
        <v>22</v>
      </c>
      <c r="I1692" t="s">
        <v>3560</v>
      </c>
      <c r="J1692" t="s">
        <v>304</v>
      </c>
      <c r="K1692" t="s">
        <v>23</v>
      </c>
      <c r="L1692" t="s">
        <v>24</v>
      </c>
      <c r="M1692" t="s">
        <v>3561</v>
      </c>
      <c r="N1692" t="s">
        <v>23</v>
      </c>
      <c r="O1692" t="s">
        <v>25</v>
      </c>
      <c r="P1692" t="s">
        <v>26</v>
      </c>
      <c r="Q1692" t="s">
        <v>27</v>
      </c>
      <c r="R1692" t="s">
        <v>24</v>
      </c>
      <c r="S1692" t="s">
        <v>3562</v>
      </c>
      <c r="T1692" t="s">
        <v>3561</v>
      </c>
    </row>
    <row r="1693" spans="1:20" x14ac:dyDescent="0.25">
      <c r="A1693" t="s">
        <v>42</v>
      </c>
      <c r="B1693" t="s">
        <v>43</v>
      </c>
      <c r="C1693">
        <v>66.666666666666671</v>
      </c>
      <c r="D1693">
        <v>3</v>
      </c>
      <c r="E1693" t="s">
        <v>3563</v>
      </c>
      <c r="F1693">
        <v>106</v>
      </c>
      <c r="G1693">
        <v>6</v>
      </c>
      <c r="H1693" t="s">
        <v>22</v>
      </c>
      <c r="I1693" t="s">
        <v>3564</v>
      </c>
      <c r="J1693" t="s">
        <v>305</v>
      </c>
      <c r="K1693" t="s">
        <v>23</v>
      </c>
      <c r="L1693" t="s">
        <v>24</v>
      </c>
      <c r="M1693" t="s">
        <v>3565</v>
      </c>
      <c r="N1693" t="s">
        <v>23</v>
      </c>
      <c r="O1693" t="s">
        <v>58</v>
      </c>
      <c r="P1693" t="s">
        <v>26</v>
      </c>
      <c r="Q1693" t="s">
        <v>33</v>
      </c>
      <c r="R1693" t="s">
        <v>24</v>
      </c>
      <c r="S1693" t="s">
        <v>3566</v>
      </c>
      <c r="T1693" t="s">
        <v>3561</v>
      </c>
    </row>
    <row r="1694" spans="1:20" x14ac:dyDescent="0.25">
      <c r="A1694" t="s">
        <v>42</v>
      </c>
      <c r="B1694" t="s">
        <v>43</v>
      </c>
      <c r="C1694">
        <v>66.666666666666671</v>
      </c>
      <c r="D1694">
        <v>3</v>
      </c>
      <c r="E1694" t="s">
        <v>3567</v>
      </c>
      <c r="F1694">
        <v>100</v>
      </c>
      <c r="G1694">
        <v>0</v>
      </c>
      <c r="H1694" t="s">
        <v>22</v>
      </c>
      <c r="I1694" t="s">
        <v>3568</v>
      </c>
      <c r="J1694" t="s">
        <v>331</v>
      </c>
      <c r="K1694" t="s">
        <v>23</v>
      </c>
      <c r="L1694" t="s">
        <v>24</v>
      </c>
      <c r="M1694" t="s">
        <v>3569</v>
      </c>
      <c r="N1694" t="s">
        <v>23</v>
      </c>
      <c r="O1694" t="s">
        <v>25</v>
      </c>
      <c r="P1694" t="s">
        <v>26</v>
      </c>
      <c r="Q1694" t="s">
        <v>27</v>
      </c>
      <c r="R1694" t="s">
        <v>24</v>
      </c>
      <c r="S1694" t="s">
        <v>3570</v>
      </c>
      <c r="T1694" t="s">
        <v>3569</v>
      </c>
    </row>
    <row r="1695" spans="1:20" x14ac:dyDescent="0.25">
      <c r="A1695" t="s">
        <v>44</v>
      </c>
      <c r="B1695" t="s">
        <v>45</v>
      </c>
      <c r="C1695">
        <v>66.666666666666671</v>
      </c>
      <c r="D1695">
        <v>3</v>
      </c>
      <c r="E1695" t="s">
        <v>3571</v>
      </c>
      <c r="F1695">
        <v>106</v>
      </c>
      <c r="G1695">
        <v>6</v>
      </c>
      <c r="H1695" t="s">
        <v>22</v>
      </c>
      <c r="I1695" t="s">
        <v>3572</v>
      </c>
      <c r="J1695" t="s">
        <v>329</v>
      </c>
      <c r="K1695" t="s">
        <v>23</v>
      </c>
      <c r="L1695" t="s">
        <v>24</v>
      </c>
      <c r="M1695" t="s">
        <v>3573</v>
      </c>
      <c r="N1695" t="s">
        <v>23</v>
      </c>
      <c r="O1695" t="s">
        <v>25</v>
      </c>
      <c r="P1695" t="s">
        <v>26</v>
      </c>
      <c r="Q1695" t="s">
        <v>27</v>
      </c>
      <c r="R1695" t="s">
        <v>24</v>
      </c>
      <c r="S1695" t="s">
        <v>3574</v>
      </c>
      <c r="T1695" t="s">
        <v>3573</v>
      </c>
    </row>
    <row r="1696" spans="1:20" x14ac:dyDescent="0.25">
      <c r="A1696" t="s">
        <v>88</v>
      </c>
      <c r="B1696" t="s">
        <v>89</v>
      </c>
      <c r="C1696">
        <v>10</v>
      </c>
      <c r="D1696">
        <v>2</v>
      </c>
      <c r="E1696" t="s">
        <v>3575</v>
      </c>
      <c r="F1696">
        <v>500</v>
      </c>
      <c r="G1696">
        <v>0</v>
      </c>
      <c r="H1696" t="s">
        <v>1162</v>
      </c>
      <c r="I1696" t="s">
        <v>2970</v>
      </c>
      <c r="J1696" t="s">
        <v>336</v>
      </c>
      <c r="K1696" t="s">
        <v>23</v>
      </c>
      <c r="L1696" t="s">
        <v>24</v>
      </c>
      <c r="M1696" t="s">
        <v>3576</v>
      </c>
      <c r="N1696" t="s">
        <v>23</v>
      </c>
      <c r="O1696" t="s">
        <v>307</v>
      </c>
      <c r="P1696" t="s">
        <v>26</v>
      </c>
      <c r="Q1696" t="s">
        <v>27</v>
      </c>
      <c r="R1696" t="s">
        <v>24</v>
      </c>
      <c r="S1696" t="s">
        <v>3577</v>
      </c>
      <c r="T1696" t="s">
        <v>3576</v>
      </c>
    </row>
    <row r="1697" spans="1:20" x14ac:dyDescent="0.25">
      <c r="A1697" t="s">
        <v>90</v>
      </c>
      <c r="B1697" t="s">
        <v>91</v>
      </c>
      <c r="C1697">
        <v>10</v>
      </c>
      <c r="D1697">
        <v>8</v>
      </c>
      <c r="E1697" t="s">
        <v>3575</v>
      </c>
      <c r="F1697">
        <v>500</v>
      </c>
      <c r="G1697">
        <v>0</v>
      </c>
      <c r="H1697" t="s">
        <v>1162</v>
      </c>
      <c r="I1697" t="s">
        <v>2970</v>
      </c>
      <c r="J1697" t="s">
        <v>336</v>
      </c>
      <c r="K1697" t="s">
        <v>23</v>
      </c>
      <c r="L1697" t="s">
        <v>24</v>
      </c>
      <c r="M1697" t="s">
        <v>3576</v>
      </c>
      <c r="N1697" t="s">
        <v>23</v>
      </c>
      <c r="O1697" t="s">
        <v>307</v>
      </c>
      <c r="P1697" t="s">
        <v>26</v>
      </c>
      <c r="Q1697" t="s">
        <v>27</v>
      </c>
      <c r="R1697" t="s">
        <v>24</v>
      </c>
      <c r="S1697" t="s">
        <v>3577</v>
      </c>
      <c r="T1697" t="s">
        <v>3576</v>
      </c>
    </row>
    <row r="1698" spans="1:20" x14ac:dyDescent="0.25">
      <c r="A1698" t="s">
        <v>92</v>
      </c>
      <c r="B1698" t="s">
        <v>93</v>
      </c>
      <c r="C1698">
        <v>10</v>
      </c>
      <c r="D1698">
        <v>4</v>
      </c>
      <c r="E1698" t="s">
        <v>3575</v>
      </c>
      <c r="F1698">
        <v>500</v>
      </c>
      <c r="G1698">
        <v>0</v>
      </c>
      <c r="H1698" t="s">
        <v>1162</v>
      </c>
      <c r="I1698" t="s">
        <v>2970</v>
      </c>
      <c r="J1698" t="s">
        <v>336</v>
      </c>
      <c r="K1698" t="s">
        <v>23</v>
      </c>
      <c r="L1698" t="s">
        <v>24</v>
      </c>
      <c r="M1698" t="s">
        <v>3576</v>
      </c>
      <c r="N1698" t="s">
        <v>23</v>
      </c>
      <c r="O1698" t="s">
        <v>307</v>
      </c>
      <c r="P1698" t="s">
        <v>26</v>
      </c>
      <c r="Q1698" t="s">
        <v>27</v>
      </c>
      <c r="R1698" t="s">
        <v>24</v>
      </c>
      <c r="S1698" t="s">
        <v>3577</v>
      </c>
      <c r="T1698" t="s">
        <v>3576</v>
      </c>
    </row>
    <row r="1699" spans="1:20" x14ac:dyDescent="0.25">
      <c r="A1699" t="s">
        <v>94</v>
      </c>
      <c r="B1699" t="s">
        <v>95</v>
      </c>
      <c r="C1699">
        <v>10</v>
      </c>
      <c r="D1699">
        <v>2</v>
      </c>
      <c r="E1699" t="s">
        <v>3575</v>
      </c>
      <c r="F1699">
        <v>500</v>
      </c>
      <c r="G1699">
        <v>0</v>
      </c>
      <c r="H1699" t="s">
        <v>1162</v>
      </c>
      <c r="I1699" t="s">
        <v>2970</v>
      </c>
      <c r="J1699" t="s">
        <v>336</v>
      </c>
      <c r="K1699" t="s">
        <v>23</v>
      </c>
      <c r="L1699" t="s">
        <v>24</v>
      </c>
      <c r="M1699" t="s">
        <v>3576</v>
      </c>
      <c r="N1699" t="s">
        <v>23</v>
      </c>
      <c r="O1699" t="s">
        <v>307</v>
      </c>
      <c r="P1699" t="s">
        <v>26</v>
      </c>
      <c r="Q1699" t="s">
        <v>27</v>
      </c>
      <c r="R1699" t="s">
        <v>24</v>
      </c>
      <c r="S1699" t="s">
        <v>3577</v>
      </c>
      <c r="T1699" t="s">
        <v>3576</v>
      </c>
    </row>
    <row r="1700" spans="1:20" x14ac:dyDescent="0.25">
      <c r="A1700" t="s">
        <v>96</v>
      </c>
      <c r="B1700" t="s">
        <v>97</v>
      </c>
      <c r="C1700">
        <v>10</v>
      </c>
      <c r="D1700">
        <v>3</v>
      </c>
      <c r="E1700" t="s">
        <v>3575</v>
      </c>
      <c r="F1700">
        <v>500</v>
      </c>
      <c r="G1700">
        <v>0</v>
      </c>
      <c r="H1700" t="s">
        <v>1162</v>
      </c>
      <c r="I1700" t="s">
        <v>2970</v>
      </c>
      <c r="J1700" t="s">
        <v>336</v>
      </c>
      <c r="K1700" t="s">
        <v>23</v>
      </c>
      <c r="L1700" t="s">
        <v>24</v>
      </c>
      <c r="M1700" t="s">
        <v>3576</v>
      </c>
      <c r="N1700" t="s">
        <v>23</v>
      </c>
      <c r="O1700" t="s">
        <v>307</v>
      </c>
      <c r="P1700" t="s">
        <v>26</v>
      </c>
      <c r="Q1700" t="s">
        <v>27</v>
      </c>
      <c r="R1700" t="s">
        <v>24</v>
      </c>
      <c r="S1700" t="s">
        <v>3577</v>
      </c>
      <c r="T1700" t="s">
        <v>3576</v>
      </c>
    </row>
    <row r="1701" spans="1:20" x14ac:dyDescent="0.25">
      <c r="A1701" t="s">
        <v>98</v>
      </c>
      <c r="B1701" t="s">
        <v>99</v>
      </c>
      <c r="C1701">
        <v>10</v>
      </c>
      <c r="D1701">
        <v>3</v>
      </c>
      <c r="E1701" t="s">
        <v>3575</v>
      </c>
      <c r="F1701">
        <v>500</v>
      </c>
      <c r="G1701">
        <v>0</v>
      </c>
      <c r="H1701" t="s">
        <v>1162</v>
      </c>
      <c r="I1701" t="s">
        <v>2970</v>
      </c>
      <c r="J1701" t="s">
        <v>336</v>
      </c>
      <c r="K1701" t="s">
        <v>23</v>
      </c>
      <c r="L1701" t="s">
        <v>24</v>
      </c>
      <c r="M1701" t="s">
        <v>3576</v>
      </c>
      <c r="N1701" t="s">
        <v>23</v>
      </c>
      <c r="O1701" t="s">
        <v>307</v>
      </c>
      <c r="P1701" t="s">
        <v>26</v>
      </c>
      <c r="Q1701" t="s">
        <v>27</v>
      </c>
      <c r="R1701" t="s">
        <v>24</v>
      </c>
      <c r="S1701" t="s">
        <v>3577</v>
      </c>
      <c r="T1701" t="s">
        <v>3576</v>
      </c>
    </row>
    <row r="1702" spans="1:20" x14ac:dyDescent="0.25">
      <c r="A1702" t="s">
        <v>100</v>
      </c>
      <c r="B1702" t="s">
        <v>101</v>
      </c>
      <c r="C1702">
        <v>10</v>
      </c>
      <c r="D1702">
        <v>6</v>
      </c>
      <c r="E1702" t="s">
        <v>3575</v>
      </c>
      <c r="F1702">
        <v>500</v>
      </c>
      <c r="G1702">
        <v>0</v>
      </c>
      <c r="H1702" t="s">
        <v>1162</v>
      </c>
      <c r="I1702" t="s">
        <v>2970</v>
      </c>
      <c r="J1702" t="s">
        <v>336</v>
      </c>
      <c r="K1702" t="s">
        <v>23</v>
      </c>
      <c r="L1702" t="s">
        <v>24</v>
      </c>
      <c r="M1702" t="s">
        <v>3576</v>
      </c>
      <c r="N1702" t="s">
        <v>23</v>
      </c>
      <c r="O1702" t="s">
        <v>307</v>
      </c>
      <c r="P1702" t="s">
        <v>26</v>
      </c>
      <c r="Q1702" t="s">
        <v>27</v>
      </c>
      <c r="R1702" t="s">
        <v>24</v>
      </c>
      <c r="S1702" t="s">
        <v>3577</v>
      </c>
      <c r="T1702" t="s">
        <v>3576</v>
      </c>
    </row>
    <row r="1703" spans="1:20" x14ac:dyDescent="0.25">
      <c r="A1703" t="s">
        <v>102</v>
      </c>
      <c r="B1703" t="s">
        <v>103</v>
      </c>
      <c r="C1703">
        <v>10</v>
      </c>
      <c r="D1703">
        <v>3</v>
      </c>
      <c r="E1703" t="s">
        <v>3575</v>
      </c>
      <c r="F1703">
        <v>500</v>
      </c>
      <c r="G1703">
        <v>0</v>
      </c>
      <c r="H1703" t="s">
        <v>1162</v>
      </c>
      <c r="I1703" t="s">
        <v>2970</v>
      </c>
      <c r="J1703" t="s">
        <v>336</v>
      </c>
      <c r="K1703" t="s">
        <v>23</v>
      </c>
      <c r="L1703" t="s">
        <v>24</v>
      </c>
      <c r="M1703" t="s">
        <v>3576</v>
      </c>
      <c r="N1703" t="s">
        <v>23</v>
      </c>
      <c r="O1703" t="s">
        <v>307</v>
      </c>
      <c r="P1703" t="s">
        <v>26</v>
      </c>
      <c r="Q1703" t="s">
        <v>27</v>
      </c>
      <c r="R1703" t="s">
        <v>24</v>
      </c>
      <c r="S1703" t="s">
        <v>3577</v>
      </c>
      <c r="T1703" t="s">
        <v>3576</v>
      </c>
    </row>
    <row r="1704" spans="1:20" x14ac:dyDescent="0.25">
      <c r="A1704" t="s">
        <v>104</v>
      </c>
      <c r="B1704" t="s">
        <v>105</v>
      </c>
      <c r="C1704">
        <v>10</v>
      </c>
      <c r="D1704">
        <v>3</v>
      </c>
      <c r="E1704" t="s">
        <v>3575</v>
      </c>
      <c r="F1704">
        <v>500</v>
      </c>
      <c r="G1704">
        <v>0</v>
      </c>
      <c r="H1704" t="s">
        <v>1162</v>
      </c>
      <c r="I1704" t="s">
        <v>2970</v>
      </c>
      <c r="J1704" t="s">
        <v>336</v>
      </c>
      <c r="K1704" t="s">
        <v>23</v>
      </c>
      <c r="L1704" t="s">
        <v>24</v>
      </c>
      <c r="M1704" t="s">
        <v>3576</v>
      </c>
      <c r="N1704" t="s">
        <v>23</v>
      </c>
      <c r="O1704" t="s">
        <v>307</v>
      </c>
      <c r="P1704" t="s">
        <v>26</v>
      </c>
      <c r="Q1704" t="s">
        <v>27</v>
      </c>
      <c r="R1704" t="s">
        <v>24</v>
      </c>
      <c r="S1704" t="s">
        <v>3577</v>
      </c>
      <c r="T1704" t="s">
        <v>3576</v>
      </c>
    </row>
    <row r="1705" spans="1:20" x14ac:dyDescent="0.25">
      <c r="A1705" t="s">
        <v>106</v>
      </c>
      <c r="B1705" t="s">
        <v>107</v>
      </c>
      <c r="C1705">
        <v>10</v>
      </c>
      <c r="D1705">
        <v>8</v>
      </c>
      <c r="E1705" t="s">
        <v>3575</v>
      </c>
      <c r="F1705">
        <v>500</v>
      </c>
      <c r="G1705">
        <v>0</v>
      </c>
      <c r="H1705" t="s">
        <v>1162</v>
      </c>
      <c r="I1705" t="s">
        <v>2970</v>
      </c>
      <c r="J1705" t="s">
        <v>336</v>
      </c>
      <c r="K1705" t="s">
        <v>23</v>
      </c>
      <c r="L1705" t="s">
        <v>24</v>
      </c>
      <c r="M1705" t="s">
        <v>3576</v>
      </c>
      <c r="N1705" t="s">
        <v>23</v>
      </c>
      <c r="O1705" t="s">
        <v>307</v>
      </c>
      <c r="P1705" t="s">
        <v>26</v>
      </c>
      <c r="Q1705" t="s">
        <v>27</v>
      </c>
      <c r="R1705" t="s">
        <v>24</v>
      </c>
      <c r="S1705" t="s">
        <v>3577</v>
      </c>
      <c r="T1705" t="s">
        <v>3576</v>
      </c>
    </row>
    <row r="1706" spans="1:20" x14ac:dyDescent="0.25">
      <c r="A1706" t="s">
        <v>108</v>
      </c>
      <c r="B1706" t="s">
        <v>109</v>
      </c>
      <c r="C1706">
        <v>10</v>
      </c>
      <c r="D1706">
        <v>8</v>
      </c>
      <c r="E1706" t="s">
        <v>3575</v>
      </c>
      <c r="F1706">
        <v>500</v>
      </c>
      <c r="G1706">
        <v>0</v>
      </c>
      <c r="H1706" t="s">
        <v>1162</v>
      </c>
      <c r="I1706" t="s">
        <v>2970</v>
      </c>
      <c r="J1706" t="s">
        <v>336</v>
      </c>
      <c r="K1706" t="s">
        <v>23</v>
      </c>
      <c r="L1706" t="s">
        <v>24</v>
      </c>
      <c r="M1706" t="s">
        <v>3576</v>
      </c>
      <c r="N1706" t="s">
        <v>23</v>
      </c>
      <c r="O1706" t="s">
        <v>307</v>
      </c>
      <c r="P1706" t="s">
        <v>26</v>
      </c>
      <c r="Q1706" t="s">
        <v>27</v>
      </c>
      <c r="R1706" t="s">
        <v>24</v>
      </c>
      <c r="S1706" t="s">
        <v>3577</v>
      </c>
      <c r="T1706" t="s">
        <v>3576</v>
      </c>
    </row>
    <row r="1707" spans="1:20" x14ac:dyDescent="0.25">
      <c r="A1707" t="s">
        <v>110</v>
      </c>
      <c r="B1707" t="s">
        <v>1205</v>
      </c>
      <c r="C1707">
        <v>66</v>
      </c>
      <c r="D1707">
        <v>1</v>
      </c>
      <c r="E1707" t="s">
        <v>3578</v>
      </c>
      <c r="F1707">
        <v>176.5</v>
      </c>
      <c r="G1707">
        <v>0</v>
      </c>
      <c r="H1707" t="s">
        <v>684</v>
      </c>
      <c r="I1707" t="s">
        <v>3579</v>
      </c>
      <c r="J1707" t="s">
        <v>3580</v>
      </c>
      <c r="K1707" t="s">
        <v>1258</v>
      </c>
      <c r="L1707" t="s">
        <v>3581</v>
      </c>
      <c r="M1707" t="s">
        <v>3582</v>
      </c>
      <c r="N1707" t="s">
        <v>23</v>
      </c>
      <c r="O1707" t="s">
        <v>48</v>
      </c>
      <c r="P1707" t="s">
        <v>49</v>
      </c>
      <c r="Q1707" t="s">
        <v>50</v>
      </c>
      <c r="R1707" t="s">
        <v>24</v>
      </c>
      <c r="S1707" t="s">
        <v>3583</v>
      </c>
      <c r="T1707" t="s">
        <v>3582</v>
      </c>
    </row>
    <row r="1708" spans="1:20" x14ac:dyDescent="0.25">
      <c r="A1708" t="s">
        <v>111</v>
      </c>
      <c r="B1708" t="s">
        <v>112</v>
      </c>
      <c r="C1708">
        <v>66</v>
      </c>
      <c r="D1708">
        <v>1</v>
      </c>
      <c r="E1708" t="s">
        <v>3578</v>
      </c>
      <c r="F1708">
        <v>176.5</v>
      </c>
      <c r="G1708">
        <v>0</v>
      </c>
      <c r="H1708" t="s">
        <v>684</v>
      </c>
      <c r="I1708" t="s">
        <v>3579</v>
      </c>
      <c r="J1708" t="s">
        <v>3580</v>
      </c>
      <c r="K1708" t="s">
        <v>1258</v>
      </c>
      <c r="L1708" t="s">
        <v>3581</v>
      </c>
      <c r="M1708" t="s">
        <v>3582</v>
      </c>
      <c r="N1708" t="s">
        <v>23</v>
      </c>
      <c r="O1708" t="s">
        <v>48</v>
      </c>
      <c r="P1708" t="s">
        <v>49</v>
      </c>
      <c r="Q1708" t="s">
        <v>50</v>
      </c>
      <c r="R1708" t="s">
        <v>24</v>
      </c>
      <c r="S1708" t="s">
        <v>3583</v>
      </c>
      <c r="T1708" t="s">
        <v>3582</v>
      </c>
    </row>
    <row r="1709" spans="1:20" x14ac:dyDescent="0.25">
      <c r="A1709" t="s">
        <v>46</v>
      </c>
      <c r="B1709" t="s">
        <v>56</v>
      </c>
      <c r="C1709">
        <v>67</v>
      </c>
      <c r="D1709">
        <v>1</v>
      </c>
      <c r="E1709" t="s">
        <v>3578</v>
      </c>
      <c r="F1709">
        <v>176.5</v>
      </c>
      <c r="G1709">
        <v>0</v>
      </c>
      <c r="H1709" t="s">
        <v>684</v>
      </c>
      <c r="I1709" t="s">
        <v>3579</v>
      </c>
      <c r="J1709" t="s">
        <v>3580</v>
      </c>
      <c r="K1709" t="s">
        <v>1258</v>
      </c>
      <c r="L1709" t="s">
        <v>3581</v>
      </c>
      <c r="M1709" t="s">
        <v>3582</v>
      </c>
      <c r="N1709" t="s">
        <v>23</v>
      </c>
      <c r="O1709" t="s">
        <v>48</v>
      </c>
      <c r="P1709" t="s">
        <v>49</v>
      </c>
      <c r="Q1709" t="s">
        <v>50</v>
      </c>
      <c r="R1709" t="s">
        <v>24</v>
      </c>
      <c r="S1709" t="s">
        <v>3583</v>
      </c>
      <c r="T1709" t="s">
        <v>3582</v>
      </c>
    </row>
    <row r="1710" spans="1:20" x14ac:dyDescent="0.25">
      <c r="A1710" t="s">
        <v>36</v>
      </c>
      <c r="B1710" t="s">
        <v>37</v>
      </c>
      <c r="C1710">
        <v>33</v>
      </c>
      <c r="D1710">
        <v>1</v>
      </c>
      <c r="E1710" t="s">
        <v>3584</v>
      </c>
      <c r="F1710">
        <v>209.5</v>
      </c>
      <c r="G1710">
        <v>10</v>
      </c>
      <c r="H1710" t="s">
        <v>1166</v>
      </c>
      <c r="I1710" t="s">
        <v>3585</v>
      </c>
      <c r="J1710" t="s">
        <v>3586</v>
      </c>
      <c r="K1710" t="s">
        <v>3587</v>
      </c>
      <c r="L1710" t="s">
        <v>3588</v>
      </c>
      <c r="M1710" t="s">
        <v>3589</v>
      </c>
      <c r="N1710" t="s">
        <v>23</v>
      </c>
      <c r="O1710" t="s">
        <v>48</v>
      </c>
      <c r="P1710" t="s">
        <v>49</v>
      </c>
      <c r="Q1710" t="s">
        <v>50</v>
      </c>
      <c r="R1710" t="s">
        <v>24</v>
      </c>
      <c r="S1710" t="s">
        <v>3590</v>
      </c>
      <c r="T1710" t="s">
        <v>3589</v>
      </c>
    </row>
    <row r="1711" spans="1:20" x14ac:dyDescent="0.25">
      <c r="A1711" t="s">
        <v>34</v>
      </c>
      <c r="B1711" t="s">
        <v>35</v>
      </c>
      <c r="C1711">
        <v>33</v>
      </c>
      <c r="D1711">
        <v>1</v>
      </c>
      <c r="E1711" t="s">
        <v>3584</v>
      </c>
      <c r="F1711">
        <v>209.5</v>
      </c>
      <c r="G1711">
        <v>10</v>
      </c>
      <c r="H1711" t="s">
        <v>1166</v>
      </c>
      <c r="I1711" t="s">
        <v>3585</v>
      </c>
      <c r="J1711" t="s">
        <v>3586</v>
      </c>
      <c r="K1711" t="s">
        <v>3587</v>
      </c>
      <c r="L1711" t="s">
        <v>3588</v>
      </c>
      <c r="M1711" t="s">
        <v>3589</v>
      </c>
      <c r="N1711" t="s">
        <v>23</v>
      </c>
      <c r="O1711" t="s">
        <v>48</v>
      </c>
      <c r="P1711" t="s">
        <v>49</v>
      </c>
      <c r="Q1711" t="s">
        <v>50</v>
      </c>
      <c r="R1711" t="s">
        <v>24</v>
      </c>
      <c r="S1711" t="s">
        <v>3590</v>
      </c>
      <c r="T1711" t="s">
        <v>3589</v>
      </c>
    </row>
    <row r="1712" spans="1:20" x14ac:dyDescent="0.25">
      <c r="A1712" t="s">
        <v>38</v>
      </c>
      <c r="B1712" t="s">
        <v>39</v>
      </c>
      <c r="C1712">
        <v>34</v>
      </c>
      <c r="D1712">
        <v>1</v>
      </c>
      <c r="E1712" t="s">
        <v>3584</v>
      </c>
      <c r="F1712">
        <v>209.5</v>
      </c>
      <c r="G1712">
        <v>10</v>
      </c>
      <c r="H1712" t="s">
        <v>1166</v>
      </c>
      <c r="I1712" t="s">
        <v>3585</v>
      </c>
      <c r="J1712" t="s">
        <v>3586</v>
      </c>
      <c r="K1712" t="s">
        <v>3587</v>
      </c>
      <c r="L1712" t="s">
        <v>3588</v>
      </c>
      <c r="M1712" t="s">
        <v>3589</v>
      </c>
      <c r="N1712" t="s">
        <v>23</v>
      </c>
      <c r="O1712" t="s">
        <v>48</v>
      </c>
      <c r="P1712" t="s">
        <v>49</v>
      </c>
      <c r="Q1712" t="s">
        <v>50</v>
      </c>
      <c r="R1712" t="s">
        <v>24</v>
      </c>
      <c r="S1712" t="s">
        <v>3590</v>
      </c>
      <c r="T1712" t="s">
        <v>3589</v>
      </c>
    </row>
    <row r="1713" spans="1:20" x14ac:dyDescent="0.25">
      <c r="A1713" t="s">
        <v>36</v>
      </c>
      <c r="B1713" t="s">
        <v>37</v>
      </c>
      <c r="C1713">
        <v>33</v>
      </c>
      <c r="D1713">
        <v>1</v>
      </c>
      <c r="E1713" t="s">
        <v>3584</v>
      </c>
      <c r="F1713">
        <v>209.5</v>
      </c>
      <c r="G1713">
        <v>10</v>
      </c>
      <c r="H1713" t="s">
        <v>1166</v>
      </c>
      <c r="I1713" t="s">
        <v>3585</v>
      </c>
      <c r="J1713" t="s">
        <v>3586</v>
      </c>
      <c r="K1713" t="s">
        <v>3587</v>
      </c>
      <c r="L1713" t="s">
        <v>3588</v>
      </c>
      <c r="M1713" t="s">
        <v>3589</v>
      </c>
      <c r="N1713" t="s">
        <v>23</v>
      </c>
      <c r="O1713" t="s">
        <v>48</v>
      </c>
      <c r="P1713" t="s">
        <v>49</v>
      </c>
      <c r="Q1713" t="s">
        <v>50</v>
      </c>
      <c r="R1713" t="s">
        <v>24</v>
      </c>
      <c r="S1713" t="s">
        <v>3590</v>
      </c>
      <c r="T1713" t="s">
        <v>3589</v>
      </c>
    </row>
    <row r="1714" spans="1:20" x14ac:dyDescent="0.25">
      <c r="A1714" t="s">
        <v>34</v>
      </c>
      <c r="B1714" t="s">
        <v>35</v>
      </c>
      <c r="C1714">
        <v>33</v>
      </c>
      <c r="D1714">
        <v>1</v>
      </c>
      <c r="E1714" t="s">
        <v>3584</v>
      </c>
      <c r="F1714">
        <v>209.5</v>
      </c>
      <c r="G1714">
        <v>10</v>
      </c>
      <c r="H1714" t="s">
        <v>1166</v>
      </c>
      <c r="I1714" t="s">
        <v>3585</v>
      </c>
      <c r="J1714" t="s">
        <v>3586</v>
      </c>
      <c r="K1714" t="s">
        <v>3587</v>
      </c>
      <c r="L1714" t="s">
        <v>3588</v>
      </c>
      <c r="M1714" t="s">
        <v>3589</v>
      </c>
      <c r="N1714" t="s">
        <v>23</v>
      </c>
      <c r="O1714" t="s">
        <v>48</v>
      </c>
      <c r="P1714" t="s">
        <v>49</v>
      </c>
      <c r="Q1714" t="s">
        <v>50</v>
      </c>
      <c r="R1714" t="s">
        <v>24</v>
      </c>
      <c r="S1714" t="s">
        <v>3590</v>
      </c>
      <c r="T1714" t="s">
        <v>3589</v>
      </c>
    </row>
    <row r="1715" spans="1:20" x14ac:dyDescent="0.25">
      <c r="A1715" t="s">
        <v>38</v>
      </c>
      <c r="B1715" t="s">
        <v>39</v>
      </c>
      <c r="C1715">
        <v>34</v>
      </c>
      <c r="D1715">
        <v>1</v>
      </c>
      <c r="E1715" t="s">
        <v>3584</v>
      </c>
      <c r="F1715">
        <v>209.5</v>
      </c>
      <c r="G1715">
        <v>10</v>
      </c>
      <c r="H1715" t="s">
        <v>1166</v>
      </c>
      <c r="I1715" t="s">
        <v>3585</v>
      </c>
      <c r="J1715" t="s">
        <v>3586</v>
      </c>
      <c r="K1715" t="s">
        <v>3587</v>
      </c>
      <c r="L1715" t="s">
        <v>3588</v>
      </c>
      <c r="M1715" t="s">
        <v>3589</v>
      </c>
      <c r="N1715" t="s">
        <v>23</v>
      </c>
      <c r="O1715" t="s">
        <v>48</v>
      </c>
      <c r="P1715" t="s">
        <v>49</v>
      </c>
      <c r="Q1715" t="s">
        <v>50</v>
      </c>
      <c r="R1715" t="s">
        <v>24</v>
      </c>
      <c r="S1715" t="s">
        <v>3590</v>
      </c>
      <c r="T1715" t="s">
        <v>3589</v>
      </c>
    </row>
    <row r="1716" spans="1:20" x14ac:dyDescent="0.25">
      <c r="A1716" t="s">
        <v>44</v>
      </c>
      <c r="B1716" t="s">
        <v>45</v>
      </c>
      <c r="C1716">
        <v>66.666666666666671</v>
      </c>
      <c r="D1716">
        <v>6</v>
      </c>
      <c r="E1716" t="s">
        <v>3591</v>
      </c>
      <c r="F1716">
        <v>200</v>
      </c>
      <c r="G1716">
        <v>0</v>
      </c>
      <c r="H1716" t="s">
        <v>22</v>
      </c>
      <c r="I1716" t="s">
        <v>3592</v>
      </c>
      <c r="J1716" t="s">
        <v>305</v>
      </c>
      <c r="K1716" t="s">
        <v>23</v>
      </c>
      <c r="L1716" t="s">
        <v>24</v>
      </c>
      <c r="M1716" t="s">
        <v>3593</v>
      </c>
      <c r="N1716" t="s">
        <v>23</v>
      </c>
      <c r="O1716" t="s">
        <v>25</v>
      </c>
      <c r="P1716" t="s">
        <v>26</v>
      </c>
      <c r="Q1716" t="s">
        <v>27</v>
      </c>
      <c r="R1716" t="s">
        <v>24</v>
      </c>
      <c r="S1716" t="s">
        <v>3594</v>
      </c>
      <c r="T1716" t="s">
        <v>3593</v>
      </c>
    </row>
    <row r="1717" spans="1:20" x14ac:dyDescent="0.25">
      <c r="A1717" t="s">
        <v>30</v>
      </c>
      <c r="B1717" t="s">
        <v>31</v>
      </c>
      <c r="C1717">
        <v>45</v>
      </c>
      <c r="D1717">
        <v>1</v>
      </c>
      <c r="E1717" t="s">
        <v>3595</v>
      </c>
      <c r="F1717">
        <v>45</v>
      </c>
      <c r="G1717">
        <v>0</v>
      </c>
      <c r="H1717" t="s">
        <v>47</v>
      </c>
      <c r="I1717" t="s">
        <v>2670</v>
      </c>
      <c r="J1717" t="s">
        <v>3596</v>
      </c>
      <c r="K1717" t="s">
        <v>1592</v>
      </c>
      <c r="L1717" t="s">
        <v>1342</v>
      </c>
      <c r="M1717" t="s">
        <v>3597</v>
      </c>
      <c r="N1717" t="s">
        <v>23</v>
      </c>
      <c r="O1717" t="s">
        <v>63</v>
      </c>
      <c r="P1717" t="s">
        <v>54</v>
      </c>
      <c r="Q1717" t="s">
        <v>55</v>
      </c>
      <c r="R1717" t="s">
        <v>24</v>
      </c>
      <c r="S1717" t="s">
        <v>23</v>
      </c>
      <c r="T1717" t="s">
        <v>3597</v>
      </c>
    </row>
    <row r="1718" spans="1:20" x14ac:dyDescent="0.25">
      <c r="A1718" t="s">
        <v>46</v>
      </c>
      <c r="B1718" t="s">
        <v>56</v>
      </c>
      <c r="C1718">
        <v>75</v>
      </c>
      <c r="D1718">
        <v>1</v>
      </c>
      <c r="E1718" t="s">
        <v>3598</v>
      </c>
      <c r="F1718">
        <v>75</v>
      </c>
      <c r="G1718">
        <v>0</v>
      </c>
      <c r="H1718" t="s">
        <v>47</v>
      </c>
      <c r="I1718" t="s">
        <v>3114</v>
      </c>
      <c r="J1718" t="s">
        <v>3599</v>
      </c>
      <c r="K1718" t="s">
        <v>1266</v>
      </c>
      <c r="L1718" t="s">
        <v>1251</v>
      </c>
      <c r="M1718" t="s">
        <v>3600</v>
      </c>
      <c r="N1718" t="s">
        <v>23</v>
      </c>
      <c r="O1718" t="s">
        <v>63</v>
      </c>
      <c r="P1718" t="s">
        <v>54</v>
      </c>
      <c r="Q1718" t="s">
        <v>55</v>
      </c>
      <c r="R1718" t="s">
        <v>24</v>
      </c>
      <c r="S1718" t="s">
        <v>3601</v>
      </c>
      <c r="T1718" t="s">
        <v>3602</v>
      </c>
    </row>
    <row r="1719" spans="1:20" x14ac:dyDescent="0.25">
      <c r="A1719" t="s">
        <v>20</v>
      </c>
      <c r="B1719" t="s">
        <v>21</v>
      </c>
      <c r="C1719">
        <v>50</v>
      </c>
      <c r="D1719">
        <v>1</v>
      </c>
      <c r="E1719" t="s">
        <v>3603</v>
      </c>
      <c r="F1719">
        <v>324.27</v>
      </c>
      <c r="G1719">
        <v>49.07</v>
      </c>
      <c r="H1719" t="s">
        <v>47</v>
      </c>
      <c r="I1719" t="s">
        <v>3604</v>
      </c>
      <c r="J1719" t="s">
        <v>3605</v>
      </c>
      <c r="K1719" t="s">
        <v>1223</v>
      </c>
      <c r="L1719" t="s">
        <v>3606</v>
      </c>
      <c r="M1719" t="s">
        <v>3607</v>
      </c>
      <c r="N1719" t="s">
        <v>23</v>
      </c>
      <c r="O1719" t="s">
        <v>48</v>
      </c>
      <c r="P1719" t="s">
        <v>49</v>
      </c>
      <c r="Q1719" t="s">
        <v>50</v>
      </c>
      <c r="R1719" t="s">
        <v>24</v>
      </c>
      <c r="S1719" t="s">
        <v>3608</v>
      </c>
      <c r="T1719" t="s">
        <v>3609</v>
      </c>
    </row>
    <row r="1720" spans="1:20" x14ac:dyDescent="0.25">
      <c r="A1720" t="s">
        <v>28</v>
      </c>
      <c r="B1720" t="s">
        <v>29</v>
      </c>
      <c r="C1720">
        <v>50</v>
      </c>
      <c r="D1720">
        <v>1</v>
      </c>
      <c r="E1720" t="s">
        <v>3603</v>
      </c>
      <c r="F1720">
        <v>324.27</v>
      </c>
      <c r="G1720">
        <v>49.07</v>
      </c>
      <c r="H1720" t="s">
        <v>47</v>
      </c>
      <c r="I1720" t="s">
        <v>3604</v>
      </c>
      <c r="J1720" t="s">
        <v>3605</v>
      </c>
      <c r="K1720" t="s">
        <v>1223</v>
      </c>
      <c r="L1720" t="s">
        <v>3606</v>
      </c>
      <c r="M1720" t="s">
        <v>3607</v>
      </c>
      <c r="N1720" t="s">
        <v>23</v>
      </c>
      <c r="O1720" t="s">
        <v>48</v>
      </c>
      <c r="P1720" t="s">
        <v>49</v>
      </c>
      <c r="Q1720" t="s">
        <v>50</v>
      </c>
      <c r="R1720" t="s">
        <v>24</v>
      </c>
      <c r="S1720" t="s">
        <v>3608</v>
      </c>
      <c r="T1720" t="s">
        <v>3609</v>
      </c>
    </row>
    <row r="1721" spans="1:20" x14ac:dyDescent="0.25">
      <c r="A1721" t="s">
        <v>30</v>
      </c>
      <c r="B1721" t="s">
        <v>31</v>
      </c>
      <c r="C1721">
        <v>50</v>
      </c>
      <c r="D1721">
        <v>1</v>
      </c>
      <c r="E1721" t="s">
        <v>3603</v>
      </c>
      <c r="F1721">
        <v>324.27</v>
      </c>
      <c r="G1721">
        <v>49.07</v>
      </c>
      <c r="H1721" t="s">
        <v>47</v>
      </c>
      <c r="I1721" t="s">
        <v>3604</v>
      </c>
      <c r="J1721" t="s">
        <v>3605</v>
      </c>
      <c r="K1721" t="s">
        <v>1223</v>
      </c>
      <c r="L1721" t="s">
        <v>3606</v>
      </c>
      <c r="M1721" t="s">
        <v>3607</v>
      </c>
      <c r="N1721" t="s">
        <v>23</v>
      </c>
      <c r="O1721" t="s">
        <v>48</v>
      </c>
      <c r="P1721" t="s">
        <v>49</v>
      </c>
      <c r="Q1721" t="s">
        <v>50</v>
      </c>
      <c r="R1721" t="s">
        <v>24</v>
      </c>
      <c r="S1721" t="s">
        <v>3608</v>
      </c>
      <c r="T1721" t="s">
        <v>3609</v>
      </c>
    </row>
    <row r="1722" spans="1:20" x14ac:dyDescent="0.25">
      <c r="A1722" t="s">
        <v>20</v>
      </c>
      <c r="B1722" t="s">
        <v>21</v>
      </c>
      <c r="C1722">
        <v>50</v>
      </c>
      <c r="D1722">
        <v>1</v>
      </c>
      <c r="E1722" t="s">
        <v>3603</v>
      </c>
      <c r="F1722">
        <v>324.27</v>
      </c>
      <c r="G1722">
        <v>49.07</v>
      </c>
      <c r="H1722" t="s">
        <v>47</v>
      </c>
      <c r="I1722" t="s">
        <v>3604</v>
      </c>
      <c r="J1722" t="s">
        <v>3605</v>
      </c>
      <c r="K1722" t="s">
        <v>1223</v>
      </c>
      <c r="L1722" t="s">
        <v>3606</v>
      </c>
      <c r="M1722" t="s">
        <v>3607</v>
      </c>
      <c r="N1722" t="s">
        <v>23</v>
      </c>
      <c r="O1722" t="s">
        <v>48</v>
      </c>
      <c r="P1722" t="s">
        <v>49</v>
      </c>
      <c r="Q1722" t="s">
        <v>50</v>
      </c>
      <c r="R1722" t="s">
        <v>24</v>
      </c>
      <c r="S1722" t="s">
        <v>3608</v>
      </c>
      <c r="T1722" t="s">
        <v>3609</v>
      </c>
    </row>
    <row r="1723" spans="1:20" x14ac:dyDescent="0.25">
      <c r="A1723" t="s">
        <v>28</v>
      </c>
      <c r="B1723" t="s">
        <v>29</v>
      </c>
      <c r="C1723">
        <v>50</v>
      </c>
      <c r="D1723">
        <v>1</v>
      </c>
      <c r="E1723" t="s">
        <v>3603</v>
      </c>
      <c r="F1723">
        <v>324.27</v>
      </c>
      <c r="G1723">
        <v>49.07</v>
      </c>
      <c r="H1723" t="s">
        <v>47</v>
      </c>
      <c r="I1723" t="s">
        <v>3604</v>
      </c>
      <c r="J1723" t="s">
        <v>3605</v>
      </c>
      <c r="K1723" t="s">
        <v>1223</v>
      </c>
      <c r="L1723" t="s">
        <v>3606</v>
      </c>
      <c r="M1723" t="s">
        <v>3607</v>
      </c>
      <c r="N1723" t="s">
        <v>23</v>
      </c>
      <c r="O1723" t="s">
        <v>48</v>
      </c>
      <c r="P1723" t="s">
        <v>49</v>
      </c>
      <c r="Q1723" t="s">
        <v>50</v>
      </c>
      <c r="R1723" t="s">
        <v>24</v>
      </c>
      <c r="S1723" t="s">
        <v>3608</v>
      </c>
      <c r="T1723" t="s">
        <v>3609</v>
      </c>
    </row>
    <row r="1724" spans="1:20" x14ac:dyDescent="0.25">
      <c r="A1724" t="s">
        <v>30</v>
      </c>
      <c r="B1724" t="s">
        <v>31</v>
      </c>
      <c r="C1724">
        <v>50</v>
      </c>
      <c r="D1724">
        <v>1</v>
      </c>
      <c r="E1724" t="s">
        <v>3603</v>
      </c>
      <c r="F1724">
        <v>324.27</v>
      </c>
      <c r="G1724">
        <v>49.07</v>
      </c>
      <c r="H1724" t="s">
        <v>47</v>
      </c>
      <c r="I1724" t="s">
        <v>3604</v>
      </c>
      <c r="J1724" t="s">
        <v>3605</v>
      </c>
      <c r="K1724" t="s">
        <v>1223</v>
      </c>
      <c r="L1724" t="s">
        <v>3606</v>
      </c>
      <c r="M1724" t="s">
        <v>3607</v>
      </c>
      <c r="N1724" t="s">
        <v>23</v>
      </c>
      <c r="O1724" t="s">
        <v>48</v>
      </c>
      <c r="P1724" t="s">
        <v>49</v>
      </c>
      <c r="Q1724" t="s">
        <v>50</v>
      </c>
      <c r="R1724" t="s">
        <v>24</v>
      </c>
      <c r="S1724" t="s">
        <v>3608</v>
      </c>
      <c r="T1724" t="s">
        <v>3609</v>
      </c>
    </row>
    <row r="1725" spans="1:20" x14ac:dyDescent="0.25">
      <c r="A1725" t="s">
        <v>46</v>
      </c>
      <c r="B1725" t="s">
        <v>56</v>
      </c>
      <c r="C1725">
        <v>75</v>
      </c>
      <c r="D1725">
        <v>1</v>
      </c>
      <c r="E1725" t="s">
        <v>3610</v>
      </c>
      <c r="F1725">
        <v>82</v>
      </c>
      <c r="G1725">
        <v>7</v>
      </c>
      <c r="H1725" t="s">
        <v>47</v>
      </c>
      <c r="I1725" t="s">
        <v>3611</v>
      </c>
      <c r="J1725" t="s">
        <v>3612</v>
      </c>
      <c r="K1725" t="s">
        <v>3387</v>
      </c>
      <c r="L1725" t="s">
        <v>2008</v>
      </c>
      <c r="M1725" t="s">
        <v>3613</v>
      </c>
      <c r="N1725" t="s">
        <v>23</v>
      </c>
      <c r="O1725" t="s">
        <v>53</v>
      </c>
      <c r="P1725" t="s">
        <v>54</v>
      </c>
      <c r="Q1725" t="s">
        <v>55</v>
      </c>
      <c r="R1725" t="s">
        <v>24</v>
      </c>
      <c r="S1725" t="s">
        <v>3614</v>
      </c>
      <c r="T1725" t="s">
        <v>3615</v>
      </c>
    </row>
    <row r="1726" spans="1:20" x14ac:dyDescent="0.25">
      <c r="A1726" t="s">
        <v>36</v>
      </c>
      <c r="B1726" t="s">
        <v>37</v>
      </c>
      <c r="C1726">
        <v>33</v>
      </c>
      <c r="D1726">
        <v>1</v>
      </c>
      <c r="E1726" t="s">
        <v>3616</v>
      </c>
      <c r="F1726">
        <v>106.75</v>
      </c>
      <c r="G1726">
        <v>7</v>
      </c>
      <c r="H1726" t="s">
        <v>1166</v>
      </c>
      <c r="I1726" t="s">
        <v>2957</v>
      </c>
      <c r="J1726" t="s">
        <v>2958</v>
      </c>
      <c r="K1726" t="s">
        <v>2959</v>
      </c>
      <c r="L1726" t="s">
        <v>2960</v>
      </c>
      <c r="M1726" t="s">
        <v>3617</v>
      </c>
      <c r="N1726" t="s">
        <v>23</v>
      </c>
      <c r="O1726" t="s">
        <v>48</v>
      </c>
      <c r="P1726" t="s">
        <v>49</v>
      </c>
      <c r="Q1726" t="s">
        <v>50</v>
      </c>
      <c r="R1726" t="s">
        <v>24</v>
      </c>
      <c r="S1726" t="s">
        <v>3618</v>
      </c>
      <c r="T1726" t="s">
        <v>3617</v>
      </c>
    </row>
    <row r="1727" spans="1:20" x14ac:dyDescent="0.25">
      <c r="A1727" t="s">
        <v>34</v>
      </c>
      <c r="B1727" t="s">
        <v>35</v>
      </c>
      <c r="C1727">
        <v>33</v>
      </c>
      <c r="D1727">
        <v>1</v>
      </c>
      <c r="E1727" t="s">
        <v>3616</v>
      </c>
      <c r="F1727">
        <v>106.75</v>
      </c>
      <c r="G1727">
        <v>7</v>
      </c>
      <c r="H1727" t="s">
        <v>1166</v>
      </c>
      <c r="I1727" t="s">
        <v>2957</v>
      </c>
      <c r="J1727" t="s">
        <v>2958</v>
      </c>
      <c r="K1727" t="s">
        <v>2959</v>
      </c>
      <c r="L1727" t="s">
        <v>2960</v>
      </c>
      <c r="M1727" t="s">
        <v>3617</v>
      </c>
      <c r="N1727" t="s">
        <v>23</v>
      </c>
      <c r="O1727" t="s">
        <v>48</v>
      </c>
      <c r="P1727" t="s">
        <v>49</v>
      </c>
      <c r="Q1727" t="s">
        <v>50</v>
      </c>
      <c r="R1727" t="s">
        <v>24</v>
      </c>
      <c r="S1727" t="s">
        <v>3618</v>
      </c>
      <c r="T1727" t="s">
        <v>3617</v>
      </c>
    </row>
    <row r="1728" spans="1:20" x14ac:dyDescent="0.25">
      <c r="A1728" t="s">
        <v>38</v>
      </c>
      <c r="B1728" t="s">
        <v>39</v>
      </c>
      <c r="C1728">
        <v>34</v>
      </c>
      <c r="D1728">
        <v>1</v>
      </c>
      <c r="E1728" t="s">
        <v>3616</v>
      </c>
      <c r="F1728">
        <v>106.75</v>
      </c>
      <c r="G1728">
        <v>7</v>
      </c>
      <c r="H1728" t="s">
        <v>1166</v>
      </c>
      <c r="I1728" t="s">
        <v>2957</v>
      </c>
      <c r="J1728" t="s">
        <v>2958</v>
      </c>
      <c r="K1728" t="s">
        <v>2959</v>
      </c>
      <c r="L1728" t="s">
        <v>2960</v>
      </c>
      <c r="M1728" t="s">
        <v>3617</v>
      </c>
      <c r="N1728" t="s">
        <v>23</v>
      </c>
      <c r="O1728" t="s">
        <v>48</v>
      </c>
      <c r="P1728" t="s">
        <v>49</v>
      </c>
      <c r="Q1728" t="s">
        <v>50</v>
      </c>
      <c r="R1728" t="s">
        <v>24</v>
      </c>
      <c r="S1728" t="s">
        <v>3618</v>
      </c>
      <c r="T1728" t="s">
        <v>3617</v>
      </c>
    </row>
    <row r="1729" spans="1:20" x14ac:dyDescent="0.25">
      <c r="A1729" t="s">
        <v>42</v>
      </c>
      <c r="B1729" t="s">
        <v>43</v>
      </c>
      <c r="C1729">
        <v>66.666666666666671</v>
      </c>
      <c r="D1729">
        <v>3</v>
      </c>
      <c r="E1729" t="s">
        <v>3619</v>
      </c>
      <c r="F1729">
        <v>106</v>
      </c>
      <c r="G1729">
        <v>6</v>
      </c>
      <c r="H1729" t="s">
        <v>22</v>
      </c>
      <c r="I1729" t="s">
        <v>3620</v>
      </c>
      <c r="J1729" t="s">
        <v>303</v>
      </c>
      <c r="K1729" t="s">
        <v>23</v>
      </c>
      <c r="L1729" t="s">
        <v>24</v>
      </c>
      <c r="M1729" t="s">
        <v>3621</v>
      </c>
      <c r="N1729" t="s">
        <v>23</v>
      </c>
      <c r="O1729" t="s">
        <v>58</v>
      </c>
      <c r="P1729" t="s">
        <v>26</v>
      </c>
      <c r="Q1729" t="s">
        <v>33</v>
      </c>
      <c r="R1729" t="s">
        <v>24</v>
      </c>
      <c r="S1729" t="s">
        <v>3622</v>
      </c>
      <c r="T1729" t="s">
        <v>3623</v>
      </c>
    </row>
    <row r="1730" spans="1:20" x14ac:dyDescent="0.25">
      <c r="A1730" t="s">
        <v>44</v>
      </c>
      <c r="B1730" t="s">
        <v>45</v>
      </c>
      <c r="C1730">
        <v>66.666666666666671</v>
      </c>
      <c r="D1730">
        <v>3</v>
      </c>
      <c r="E1730" t="s">
        <v>3624</v>
      </c>
      <c r="F1730">
        <v>106</v>
      </c>
      <c r="G1730">
        <v>6</v>
      </c>
      <c r="H1730" t="s">
        <v>22</v>
      </c>
      <c r="I1730" t="s">
        <v>3625</v>
      </c>
      <c r="J1730" t="s">
        <v>317</v>
      </c>
      <c r="K1730" t="s">
        <v>23</v>
      </c>
      <c r="L1730" t="s">
        <v>24</v>
      </c>
      <c r="M1730" t="s">
        <v>3626</v>
      </c>
      <c r="N1730" t="s">
        <v>23</v>
      </c>
      <c r="O1730" t="s">
        <v>25</v>
      </c>
      <c r="P1730" t="s">
        <v>26</v>
      </c>
      <c r="Q1730" t="s">
        <v>27</v>
      </c>
      <c r="R1730" t="s">
        <v>24</v>
      </c>
      <c r="S1730" t="s">
        <v>3627</v>
      </c>
      <c r="T1730" t="s">
        <v>3628</v>
      </c>
    </row>
    <row r="1731" spans="1:20" x14ac:dyDescent="0.25">
      <c r="A1731" t="s">
        <v>42</v>
      </c>
      <c r="B1731" t="s">
        <v>43</v>
      </c>
      <c r="C1731">
        <v>66.666666666666671</v>
      </c>
      <c r="D1731">
        <v>3</v>
      </c>
      <c r="E1731" t="s">
        <v>3629</v>
      </c>
      <c r="F1731">
        <v>106</v>
      </c>
      <c r="G1731">
        <v>6</v>
      </c>
      <c r="H1731" t="s">
        <v>22</v>
      </c>
      <c r="I1731" t="s">
        <v>3630</v>
      </c>
      <c r="J1731" t="s">
        <v>306</v>
      </c>
      <c r="K1731" t="s">
        <v>23</v>
      </c>
      <c r="L1731" t="s">
        <v>24</v>
      </c>
      <c r="M1731" t="s">
        <v>3631</v>
      </c>
      <c r="N1731" t="s">
        <v>23</v>
      </c>
      <c r="O1731" t="s">
        <v>25</v>
      </c>
      <c r="P1731" t="s">
        <v>26</v>
      </c>
      <c r="Q1731" t="s">
        <v>27</v>
      </c>
      <c r="R1731" t="s">
        <v>24</v>
      </c>
      <c r="S1731" t="s">
        <v>3632</v>
      </c>
      <c r="T1731" t="s">
        <v>3631</v>
      </c>
    </row>
    <row r="1732" spans="1:20" x14ac:dyDescent="0.25">
      <c r="A1732" t="s">
        <v>150</v>
      </c>
      <c r="B1732" t="s">
        <v>151</v>
      </c>
      <c r="C1732">
        <v>50</v>
      </c>
      <c r="D1732">
        <v>1</v>
      </c>
      <c r="E1732" t="s">
        <v>3633</v>
      </c>
      <c r="F1732">
        <v>200</v>
      </c>
      <c r="G1732">
        <v>0</v>
      </c>
      <c r="H1732" t="s">
        <v>22</v>
      </c>
      <c r="I1732" t="s">
        <v>3634</v>
      </c>
      <c r="J1732" t="s">
        <v>3635</v>
      </c>
      <c r="K1732" t="s">
        <v>23</v>
      </c>
      <c r="L1732" t="s">
        <v>24</v>
      </c>
      <c r="M1732" t="s">
        <v>3636</v>
      </c>
      <c r="N1732" t="s">
        <v>23</v>
      </c>
      <c r="O1732" t="s">
        <v>25</v>
      </c>
      <c r="P1732" t="s">
        <v>26</v>
      </c>
      <c r="Q1732" t="s">
        <v>27</v>
      </c>
      <c r="R1732" t="s">
        <v>24</v>
      </c>
      <c r="S1732" t="s">
        <v>3637</v>
      </c>
      <c r="T1732" t="s">
        <v>3636</v>
      </c>
    </row>
    <row r="1733" spans="1:20" x14ac:dyDescent="0.25">
      <c r="A1733" t="s">
        <v>148</v>
      </c>
      <c r="B1733" t="s">
        <v>149</v>
      </c>
      <c r="C1733">
        <v>50</v>
      </c>
      <c r="D1733">
        <v>1</v>
      </c>
      <c r="E1733" t="s">
        <v>3633</v>
      </c>
      <c r="F1733">
        <v>200</v>
      </c>
      <c r="G1733">
        <v>0</v>
      </c>
      <c r="H1733" t="s">
        <v>22</v>
      </c>
      <c r="I1733" t="s">
        <v>3634</v>
      </c>
      <c r="J1733" t="s">
        <v>3635</v>
      </c>
      <c r="K1733" t="s">
        <v>23</v>
      </c>
      <c r="L1733" t="s">
        <v>24</v>
      </c>
      <c r="M1733" t="s">
        <v>3636</v>
      </c>
      <c r="N1733" t="s">
        <v>23</v>
      </c>
      <c r="O1733" t="s">
        <v>25</v>
      </c>
      <c r="P1733" t="s">
        <v>26</v>
      </c>
      <c r="Q1733" t="s">
        <v>27</v>
      </c>
      <c r="R1733" t="s">
        <v>24</v>
      </c>
      <c r="S1733" t="s">
        <v>3637</v>
      </c>
      <c r="T1733" t="s">
        <v>3636</v>
      </c>
    </row>
    <row r="1734" spans="1:20" x14ac:dyDescent="0.25">
      <c r="A1734" t="s">
        <v>152</v>
      </c>
      <c r="B1734" t="s">
        <v>153</v>
      </c>
      <c r="C1734">
        <v>50</v>
      </c>
      <c r="D1734">
        <v>1</v>
      </c>
      <c r="E1734" t="s">
        <v>3633</v>
      </c>
      <c r="F1734">
        <v>200</v>
      </c>
      <c r="G1734">
        <v>0</v>
      </c>
      <c r="H1734" t="s">
        <v>22</v>
      </c>
      <c r="I1734" t="s">
        <v>3634</v>
      </c>
      <c r="J1734" t="s">
        <v>3635</v>
      </c>
      <c r="K1734" t="s">
        <v>23</v>
      </c>
      <c r="L1734" t="s">
        <v>24</v>
      </c>
      <c r="M1734" t="s">
        <v>3636</v>
      </c>
      <c r="N1734" t="s">
        <v>23</v>
      </c>
      <c r="O1734" t="s">
        <v>25</v>
      </c>
      <c r="P1734" t="s">
        <v>26</v>
      </c>
      <c r="Q1734" t="s">
        <v>27</v>
      </c>
      <c r="R1734" t="s">
        <v>24</v>
      </c>
      <c r="S1734" t="s">
        <v>3637</v>
      </c>
      <c r="T1734" t="s">
        <v>3636</v>
      </c>
    </row>
    <row r="1735" spans="1:20" x14ac:dyDescent="0.25">
      <c r="A1735" t="s">
        <v>34</v>
      </c>
      <c r="B1735" t="s">
        <v>35</v>
      </c>
      <c r="C1735">
        <v>50</v>
      </c>
      <c r="D1735">
        <v>1</v>
      </c>
      <c r="E1735" t="s">
        <v>3633</v>
      </c>
      <c r="F1735">
        <v>200</v>
      </c>
      <c r="G1735">
        <v>0</v>
      </c>
      <c r="H1735" t="s">
        <v>22</v>
      </c>
      <c r="I1735" t="s">
        <v>3634</v>
      </c>
      <c r="J1735" t="s">
        <v>3635</v>
      </c>
      <c r="K1735" t="s">
        <v>23</v>
      </c>
      <c r="L1735" t="s">
        <v>24</v>
      </c>
      <c r="M1735" t="s">
        <v>3636</v>
      </c>
      <c r="N1735" t="s">
        <v>23</v>
      </c>
      <c r="O1735" t="s">
        <v>25</v>
      </c>
      <c r="P1735" t="s">
        <v>26</v>
      </c>
      <c r="Q1735" t="s">
        <v>27</v>
      </c>
      <c r="R1735" t="s">
        <v>24</v>
      </c>
      <c r="S1735" t="s">
        <v>3637</v>
      </c>
      <c r="T1735" t="s">
        <v>3636</v>
      </c>
    </row>
    <row r="1736" spans="1:20" x14ac:dyDescent="0.25">
      <c r="A1736" t="s">
        <v>38</v>
      </c>
      <c r="B1736" t="s">
        <v>39</v>
      </c>
      <c r="C1736">
        <v>50</v>
      </c>
      <c r="D1736">
        <v>1</v>
      </c>
      <c r="E1736" t="s">
        <v>3633</v>
      </c>
      <c r="F1736">
        <v>200</v>
      </c>
      <c r="G1736">
        <v>0</v>
      </c>
      <c r="H1736" t="s">
        <v>22</v>
      </c>
      <c r="I1736" t="s">
        <v>3634</v>
      </c>
      <c r="J1736" t="s">
        <v>3635</v>
      </c>
      <c r="K1736" t="s">
        <v>23</v>
      </c>
      <c r="L1736" t="s">
        <v>24</v>
      </c>
      <c r="M1736" t="s">
        <v>3636</v>
      </c>
      <c r="N1736" t="s">
        <v>23</v>
      </c>
      <c r="O1736" t="s">
        <v>25</v>
      </c>
      <c r="P1736" t="s">
        <v>26</v>
      </c>
      <c r="Q1736" t="s">
        <v>27</v>
      </c>
      <c r="R1736" t="s">
        <v>24</v>
      </c>
      <c r="S1736" t="s">
        <v>3637</v>
      </c>
      <c r="T1736" t="s">
        <v>3636</v>
      </c>
    </row>
    <row r="1737" spans="1:20" x14ac:dyDescent="0.25">
      <c r="A1737" t="s">
        <v>36</v>
      </c>
      <c r="B1737" t="s">
        <v>37</v>
      </c>
      <c r="C1737">
        <v>50</v>
      </c>
      <c r="D1737">
        <v>1</v>
      </c>
      <c r="E1737" t="s">
        <v>3633</v>
      </c>
      <c r="F1737">
        <v>200</v>
      </c>
      <c r="G1737">
        <v>0</v>
      </c>
      <c r="H1737" t="s">
        <v>22</v>
      </c>
      <c r="I1737" t="s">
        <v>3634</v>
      </c>
      <c r="J1737" t="s">
        <v>3635</v>
      </c>
      <c r="K1737" t="s">
        <v>23</v>
      </c>
      <c r="L1737" t="s">
        <v>24</v>
      </c>
      <c r="M1737" t="s">
        <v>3636</v>
      </c>
      <c r="N1737" t="s">
        <v>23</v>
      </c>
      <c r="O1737" t="s">
        <v>25</v>
      </c>
      <c r="P1737" t="s">
        <v>26</v>
      </c>
      <c r="Q1737" t="s">
        <v>27</v>
      </c>
      <c r="R1737" t="s">
        <v>24</v>
      </c>
      <c r="S1737" t="s">
        <v>3637</v>
      </c>
      <c r="T1737" t="s">
        <v>3636</v>
      </c>
    </row>
    <row r="1738" spans="1:20" x14ac:dyDescent="0.25">
      <c r="A1738" t="s">
        <v>46</v>
      </c>
      <c r="B1738" t="s">
        <v>56</v>
      </c>
      <c r="C1738">
        <v>69.900000000000006</v>
      </c>
      <c r="D1738">
        <v>10</v>
      </c>
      <c r="E1738" t="s">
        <v>3638</v>
      </c>
      <c r="F1738">
        <v>795</v>
      </c>
      <c r="G1738">
        <v>55</v>
      </c>
      <c r="H1738" t="s">
        <v>47</v>
      </c>
      <c r="I1738" t="s">
        <v>3639</v>
      </c>
      <c r="J1738" t="s">
        <v>3640</v>
      </c>
      <c r="K1738" t="s">
        <v>2973</v>
      </c>
      <c r="L1738" t="s">
        <v>2693</v>
      </c>
      <c r="M1738" t="s">
        <v>3641</v>
      </c>
      <c r="N1738" t="s">
        <v>23</v>
      </c>
      <c r="O1738" t="s">
        <v>63</v>
      </c>
      <c r="P1738" t="s">
        <v>54</v>
      </c>
      <c r="Q1738" t="s">
        <v>55</v>
      </c>
      <c r="R1738" t="s">
        <v>24</v>
      </c>
      <c r="S1738" t="s">
        <v>3642</v>
      </c>
      <c r="T1738" t="s">
        <v>3641</v>
      </c>
    </row>
    <row r="1739" spans="1:20" x14ac:dyDescent="0.25">
      <c r="A1739" t="s">
        <v>36</v>
      </c>
      <c r="B1739" t="s">
        <v>37</v>
      </c>
      <c r="C1739">
        <v>33</v>
      </c>
      <c r="D1739">
        <v>1</v>
      </c>
      <c r="E1739" t="s">
        <v>3643</v>
      </c>
      <c r="F1739">
        <v>106</v>
      </c>
      <c r="G1739">
        <v>6</v>
      </c>
      <c r="H1739" t="s">
        <v>22</v>
      </c>
      <c r="I1739" t="s">
        <v>3644</v>
      </c>
      <c r="J1739" t="s">
        <v>306</v>
      </c>
      <c r="K1739" t="s">
        <v>23</v>
      </c>
      <c r="L1739" t="s">
        <v>24</v>
      </c>
      <c r="M1739" t="s">
        <v>3645</v>
      </c>
      <c r="N1739" t="s">
        <v>23</v>
      </c>
      <c r="O1739" t="s">
        <v>25</v>
      </c>
      <c r="P1739" t="s">
        <v>26</v>
      </c>
      <c r="Q1739" t="s">
        <v>27</v>
      </c>
      <c r="R1739" t="s">
        <v>24</v>
      </c>
      <c r="S1739" t="s">
        <v>3646</v>
      </c>
      <c r="T1739" t="s">
        <v>3647</v>
      </c>
    </row>
    <row r="1740" spans="1:20" x14ac:dyDescent="0.25">
      <c r="A1740" t="s">
        <v>34</v>
      </c>
      <c r="B1740" t="s">
        <v>35</v>
      </c>
      <c r="C1740">
        <v>33</v>
      </c>
      <c r="D1740">
        <v>1</v>
      </c>
      <c r="E1740" t="s">
        <v>3643</v>
      </c>
      <c r="F1740">
        <v>106</v>
      </c>
      <c r="G1740">
        <v>6</v>
      </c>
      <c r="H1740" t="s">
        <v>22</v>
      </c>
      <c r="I1740" t="s">
        <v>3644</v>
      </c>
      <c r="J1740" t="s">
        <v>306</v>
      </c>
      <c r="K1740" t="s">
        <v>23</v>
      </c>
      <c r="L1740" t="s">
        <v>24</v>
      </c>
      <c r="M1740" t="s">
        <v>3645</v>
      </c>
      <c r="N1740" t="s">
        <v>23</v>
      </c>
      <c r="O1740" t="s">
        <v>25</v>
      </c>
      <c r="P1740" t="s">
        <v>26</v>
      </c>
      <c r="Q1740" t="s">
        <v>27</v>
      </c>
      <c r="R1740" t="s">
        <v>24</v>
      </c>
      <c r="S1740" t="s">
        <v>3646</v>
      </c>
      <c r="T1740" t="s">
        <v>3647</v>
      </c>
    </row>
    <row r="1741" spans="1:20" x14ac:dyDescent="0.25">
      <c r="A1741" t="s">
        <v>38</v>
      </c>
      <c r="B1741" t="s">
        <v>39</v>
      </c>
      <c r="C1741">
        <v>34</v>
      </c>
      <c r="D1741">
        <v>1</v>
      </c>
      <c r="E1741" t="s">
        <v>3643</v>
      </c>
      <c r="F1741">
        <v>106</v>
      </c>
      <c r="G1741">
        <v>6</v>
      </c>
      <c r="H1741" t="s">
        <v>22</v>
      </c>
      <c r="I1741" t="s">
        <v>3644</v>
      </c>
      <c r="J1741" t="s">
        <v>306</v>
      </c>
      <c r="K1741" t="s">
        <v>23</v>
      </c>
      <c r="L1741" t="s">
        <v>24</v>
      </c>
      <c r="M1741" t="s">
        <v>3645</v>
      </c>
      <c r="N1741" t="s">
        <v>23</v>
      </c>
      <c r="O1741" t="s">
        <v>25</v>
      </c>
      <c r="P1741" t="s">
        <v>26</v>
      </c>
      <c r="Q1741" t="s">
        <v>27</v>
      </c>
      <c r="R1741" t="s">
        <v>24</v>
      </c>
      <c r="S1741" t="s">
        <v>3646</v>
      </c>
      <c r="T1741" t="s">
        <v>3647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180"/>
  <sheetViews>
    <sheetView zoomScale="70" zoomScaleNormal="70" workbookViewId="0">
      <pane xSplit="2" ySplit="1" topLeftCell="U14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43" sqref="U4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99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13772</v>
      </c>
      <c r="F2">
        <v>153.5</v>
      </c>
      <c r="G2">
        <v>7</v>
      </c>
      <c r="H2" t="s">
        <v>684</v>
      </c>
      <c r="I2" t="s">
        <v>13024</v>
      </c>
      <c r="J2" t="s">
        <v>13025</v>
      </c>
      <c r="K2" t="s">
        <v>1186</v>
      </c>
      <c r="L2" t="s">
        <v>10551</v>
      </c>
      <c r="M2" t="s">
        <v>13773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13774</v>
      </c>
      <c r="U2" s="52" t="s">
        <v>186</v>
      </c>
      <c r="V2">
        <v>76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13775</v>
      </c>
      <c r="F3">
        <v>153.30000000000001</v>
      </c>
      <c r="G3">
        <v>7</v>
      </c>
      <c r="H3" t="s">
        <v>684</v>
      </c>
      <c r="I3" t="s">
        <v>6980</v>
      </c>
      <c r="J3" t="s">
        <v>13017</v>
      </c>
      <c r="K3" t="s">
        <v>1186</v>
      </c>
      <c r="L3" t="s">
        <v>6982</v>
      </c>
      <c r="M3" t="s">
        <v>13773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13776</v>
      </c>
      <c r="U3" s="53" t="s">
        <v>187</v>
      </c>
      <c r="V3">
        <v>76</v>
      </c>
    </row>
    <row r="4" spans="1:22" x14ac:dyDescent="0.25">
      <c r="A4" t="s">
        <v>139</v>
      </c>
      <c r="B4" t="s">
        <v>112</v>
      </c>
      <c r="C4">
        <v>66</v>
      </c>
      <c r="D4">
        <v>1</v>
      </c>
      <c r="E4" t="s">
        <v>13777</v>
      </c>
      <c r="F4">
        <v>151.4</v>
      </c>
      <c r="G4">
        <v>7</v>
      </c>
      <c r="H4" t="s">
        <v>684</v>
      </c>
      <c r="I4" t="s">
        <v>6980</v>
      </c>
      <c r="J4" t="s">
        <v>6981</v>
      </c>
      <c r="K4" t="s">
        <v>1186</v>
      </c>
      <c r="L4" t="s">
        <v>6982</v>
      </c>
      <c r="M4" t="s">
        <v>13778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13779</v>
      </c>
      <c r="U4" s="52" t="s">
        <v>44</v>
      </c>
      <c r="V4">
        <v>6</v>
      </c>
    </row>
    <row r="5" spans="1:22" x14ac:dyDescent="0.25">
      <c r="A5" t="s">
        <v>110</v>
      </c>
      <c r="B5" t="s">
        <v>1205</v>
      </c>
      <c r="C5">
        <v>66</v>
      </c>
      <c r="D5">
        <v>1</v>
      </c>
      <c r="E5" t="s">
        <v>13777</v>
      </c>
      <c r="F5">
        <v>151.4</v>
      </c>
      <c r="G5">
        <v>7</v>
      </c>
      <c r="H5" t="s">
        <v>684</v>
      </c>
      <c r="I5" t="s">
        <v>6980</v>
      </c>
      <c r="J5" t="s">
        <v>6981</v>
      </c>
      <c r="K5" t="s">
        <v>1186</v>
      </c>
      <c r="L5" t="s">
        <v>6982</v>
      </c>
      <c r="M5" t="s">
        <v>13778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13779</v>
      </c>
      <c r="U5" s="53" t="s">
        <v>45</v>
      </c>
      <c r="V5">
        <v>6</v>
      </c>
    </row>
    <row r="6" spans="1:22" x14ac:dyDescent="0.25">
      <c r="A6" t="s">
        <v>46</v>
      </c>
      <c r="B6" t="s">
        <v>56</v>
      </c>
      <c r="C6">
        <v>67</v>
      </c>
      <c r="D6">
        <v>1</v>
      </c>
      <c r="E6" t="s">
        <v>13777</v>
      </c>
      <c r="F6">
        <v>151.4</v>
      </c>
      <c r="G6">
        <v>7</v>
      </c>
      <c r="H6" t="s">
        <v>684</v>
      </c>
      <c r="I6" t="s">
        <v>6980</v>
      </c>
      <c r="J6" t="s">
        <v>6981</v>
      </c>
      <c r="K6" t="s">
        <v>1186</v>
      </c>
      <c r="L6" t="s">
        <v>6982</v>
      </c>
      <c r="M6" t="s">
        <v>13778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13779</v>
      </c>
      <c r="U6" s="52" t="s">
        <v>46</v>
      </c>
      <c r="V6">
        <v>117</v>
      </c>
    </row>
    <row r="7" spans="1:22" x14ac:dyDescent="0.25">
      <c r="A7" t="s">
        <v>46</v>
      </c>
      <c r="B7" t="s">
        <v>56</v>
      </c>
      <c r="C7">
        <v>66.333333333333329</v>
      </c>
      <c r="D7">
        <v>3</v>
      </c>
      <c r="E7" t="s">
        <v>13780</v>
      </c>
      <c r="F7">
        <v>151.30000000000001</v>
      </c>
      <c r="G7">
        <v>7</v>
      </c>
      <c r="H7" t="s">
        <v>684</v>
      </c>
      <c r="I7" t="s">
        <v>10549</v>
      </c>
      <c r="J7" t="s">
        <v>10550</v>
      </c>
      <c r="K7" t="s">
        <v>1186</v>
      </c>
      <c r="L7" t="s">
        <v>10551</v>
      </c>
      <c r="M7" t="s">
        <v>13781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13782</v>
      </c>
      <c r="U7" s="53" t="s">
        <v>56</v>
      </c>
      <c r="V7">
        <v>113</v>
      </c>
    </row>
    <row r="8" spans="1:22" x14ac:dyDescent="0.25">
      <c r="A8" t="s">
        <v>139</v>
      </c>
      <c r="B8" t="s">
        <v>112</v>
      </c>
      <c r="C8">
        <v>66</v>
      </c>
      <c r="D8">
        <v>1</v>
      </c>
      <c r="E8" t="s">
        <v>13783</v>
      </c>
      <c r="F8">
        <v>237.69</v>
      </c>
      <c r="G8">
        <v>7</v>
      </c>
      <c r="H8" t="s">
        <v>684</v>
      </c>
      <c r="I8" t="s">
        <v>13784</v>
      </c>
      <c r="J8" t="s">
        <v>13785</v>
      </c>
      <c r="K8" t="s">
        <v>2956</v>
      </c>
      <c r="L8" t="s">
        <v>13786</v>
      </c>
      <c r="M8" t="s">
        <v>13787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13787</v>
      </c>
      <c r="U8" s="53" t="s">
        <v>8145</v>
      </c>
      <c r="V8">
        <v>4</v>
      </c>
    </row>
    <row r="9" spans="1:22" x14ac:dyDescent="0.25">
      <c r="A9" t="s">
        <v>110</v>
      </c>
      <c r="B9" t="s">
        <v>1205</v>
      </c>
      <c r="C9">
        <v>66</v>
      </c>
      <c r="D9">
        <v>1</v>
      </c>
      <c r="E9" t="s">
        <v>13783</v>
      </c>
      <c r="F9">
        <v>237.69</v>
      </c>
      <c r="G9">
        <v>7</v>
      </c>
      <c r="H9" t="s">
        <v>684</v>
      </c>
      <c r="I9" t="s">
        <v>13784</v>
      </c>
      <c r="J9" t="s">
        <v>13785</v>
      </c>
      <c r="K9" t="s">
        <v>2956</v>
      </c>
      <c r="L9" t="s">
        <v>13786</v>
      </c>
      <c r="M9" t="s">
        <v>13787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13787</v>
      </c>
      <c r="U9" s="52" t="s">
        <v>42</v>
      </c>
      <c r="V9">
        <v>10</v>
      </c>
    </row>
    <row r="10" spans="1:22" x14ac:dyDescent="0.25">
      <c r="A10" t="s">
        <v>46</v>
      </c>
      <c r="B10" t="s">
        <v>56</v>
      </c>
      <c r="C10">
        <v>67</v>
      </c>
      <c r="D10">
        <v>1</v>
      </c>
      <c r="E10" t="s">
        <v>13783</v>
      </c>
      <c r="F10">
        <v>237.69</v>
      </c>
      <c r="G10">
        <v>7</v>
      </c>
      <c r="H10" t="s">
        <v>684</v>
      </c>
      <c r="I10" t="s">
        <v>13784</v>
      </c>
      <c r="J10" t="s">
        <v>13785</v>
      </c>
      <c r="K10" t="s">
        <v>2956</v>
      </c>
      <c r="L10" t="s">
        <v>13786</v>
      </c>
      <c r="M10" t="s">
        <v>13787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13787</v>
      </c>
      <c r="U10" s="53" t="s">
        <v>43</v>
      </c>
      <c r="V10">
        <v>10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13783</v>
      </c>
      <c r="F11">
        <v>237.69</v>
      </c>
      <c r="G11">
        <v>7</v>
      </c>
      <c r="H11" t="s">
        <v>684</v>
      </c>
      <c r="I11" t="s">
        <v>13784</v>
      </c>
      <c r="J11" t="s">
        <v>13785</v>
      </c>
      <c r="K11" t="s">
        <v>2956</v>
      </c>
      <c r="L11" t="s">
        <v>13786</v>
      </c>
      <c r="M11" t="s">
        <v>13787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13787</v>
      </c>
      <c r="U11" s="52" t="s">
        <v>139</v>
      </c>
      <c r="V11">
        <v>24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13788</v>
      </c>
      <c r="F12">
        <v>85.05</v>
      </c>
      <c r="G12">
        <v>7</v>
      </c>
      <c r="H12" t="s">
        <v>1166</v>
      </c>
      <c r="I12" t="s">
        <v>13789</v>
      </c>
      <c r="J12" t="s">
        <v>13790</v>
      </c>
      <c r="K12" t="s">
        <v>1267</v>
      </c>
      <c r="L12" t="s">
        <v>13791</v>
      </c>
      <c r="M12" t="s">
        <v>13792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13792</v>
      </c>
      <c r="U12" s="53" t="s">
        <v>9790</v>
      </c>
      <c r="V12">
        <v>1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13793</v>
      </c>
      <c r="F13">
        <v>122.35</v>
      </c>
      <c r="G13">
        <v>7</v>
      </c>
      <c r="H13" t="s">
        <v>684</v>
      </c>
      <c r="I13" t="s">
        <v>2795</v>
      </c>
      <c r="J13" t="s">
        <v>2796</v>
      </c>
      <c r="K13" t="s">
        <v>1299</v>
      </c>
      <c r="L13" t="s">
        <v>2797</v>
      </c>
      <c r="M13" t="s">
        <v>13794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13794</v>
      </c>
      <c r="U13" s="53" t="s">
        <v>112</v>
      </c>
      <c r="V13">
        <v>23</v>
      </c>
    </row>
    <row r="14" spans="1:22" x14ac:dyDescent="0.25">
      <c r="A14" t="s">
        <v>139</v>
      </c>
      <c r="B14" t="s">
        <v>112</v>
      </c>
      <c r="C14">
        <v>66</v>
      </c>
      <c r="D14">
        <v>1</v>
      </c>
      <c r="E14" t="s">
        <v>13795</v>
      </c>
      <c r="F14">
        <v>150.80000000000001</v>
      </c>
      <c r="G14">
        <v>7</v>
      </c>
      <c r="H14" t="s">
        <v>684</v>
      </c>
      <c r="I14" t="s">
        <v>6381</v>
      </c>
      <c r="J14" t="s">
        <v>6382</v>
      </c>
      <c r="K14" t="s">
        <v>6383</v>
      </c>
      <c r="L14" t="s">
        <v>6384</v>
      </c>
      <c r="M14" t="s">
        <v>13796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13796</v>
      </c>
      <c r="U14" s="52" t="s">
        <v>110</v>
      </c>
      <c r="V14">
        <v>24</v>
      </c>
    </row>
    <row r="15" spans="1:22" x14ac:dyDescent="0.25">
      <c r="A15" t="s">
        <v>110</v>
      </c>
      <c r="B15" t="s">
        <v>1205</v>
      </c>
      <c r="C15">
        <v>66</v>
      </c>
      <c r="D15">
        <v>1</v>
      </c>
      <c r="E15" t="s">
        <v>13795</v>
      </c>
      <c r="F15">
        <v>150.80000000000001</v>
      </c>
      <c r="G15">
        <v>7</v>
      </c>
      <c r="H15" t="s">
        <v>684</v>
      </c>
      <c r="I15" t="s">
        <v>6381</v>
      </c>
      <c r="J15" t="s">
        <v>6382</v>
      </c>
      <c r="K15" t="s">
        <v>6383</v>
      </c>
      <c r="L15" t="s">
        <v>6384</v>
      </c>
      <c r="M15" t="s">
        <v>13796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13796</v>
      </c>
      <c r="U15" s="53" t="s">
        <v>146</v>
      </c>
      <c r="V15">
        <v>1</v>
      </c>
    </row>
    <row r="16" spans="1:22" x14ac:dyDescent="0.25">
      <c r="A16" t="s">
        <v>46</v>
      </c>
      <c r="B16" t="s">
        <v>56</v>
      </c>
      <c r="C16">
        <v>67</v>
      </c>
      <c r="D16">
        <v>1</v>
      </c>
      <c r="E16" t="s">
        <v>13795</v>
      </c>
      <c r="F16">
        <v>150.80000000000001</v>
      </c>
      <c r="G16">
        <v>7</v>
      </c>
      <c r="H16" t="s">
        <v>684</v>
      </c>
      <c r="I16" t="s">
        <v>6381</v>
      </c>
      <c r="J16" t="s">
        <v>6382</v>
      </c>
      <c r="K16" t="s">
        <v>6383</v>
      </c>
      <c r="L16" t="s">
        <v>6384</v>
      </c>
      <c r="M16" t="s">
        <v>13796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13796</v>
      </c>
      <c r="U16" s="53" t="s">
        <v>1205</v>
      </c>
      <c r="V16">
        <v>22</v>
      </c>
    </row>
    <row r="17" spans="1:22" x14ac:dyDescent="0.25">
      <c r="A17" t="s">
        <v>139</v>
      </c>
      <c r="B17" t="s">
        <v>112</v>
      </c>
      <c r="C17">
        <v>66</v>
      </c>
      <c r="D17">
        <v>1</v>
      </c>
      <c r="E17" t="s">
        <v>13797</v>
      </c>
      <c r="F17">
        <v>152.6</v>
      </c>
      <c r="G17">
        <v>7</v>
      </c>
      <c r="H17" t="s">
        <v>684</v>
      </c>
      <c r="I17" t="s">
        <v>13798</v>
      </c>
      <c r="J17" t="s">
        <v>13799</v>
      </c>
      <c r="K17" t="s">
        <v>4204</v>
      </c>
      <c r="L17" t="s">
        <v>13800</v>
      </c>
      <c r="M17" t="s">
        <v>13801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13801</v>
      </c>
      <c r="U17" s="53" t="s">
        <v>3831</v>
      </c>
      <c r="V17">
        <v>1</v>
      </c>
    </row>
    <row r="18" spans="1:22" x14ac:dyDescent="0.25">
      <c r="A18" t="s">
        <v>110</v>
      </c>
      <c r="B18" t="s">
        <v>1205</v>
      </c>
      <c r="C18">
        <v>66</v>
      </c>
      <c r="D18">
        <v>1</v>
      </c>
      <c r="E18" t="s">
        <v>13797</v>
      </c>
      <c r="F18">
        <v>152.6</v>
      </c>
      <c r="G18">
        <v>7</v>
      </c>
      <c r="H18" t="s">
        <v>684</v>
      </c>
      <c r="I18" t="s">
        <v>13798</v>
      </c>
      <c r="J18" t="s">
        <v>13799</v>
      </c>
      <c r="K18" t="s">
        <v>4204</v>
      </c>
      <c r="L18" t="s">
        <v>13800</v>
      </c>
      <c r="M18" t="s">
        <v>13801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13801</v>
      </c>
      <c r="U18" s="52" t="s">
        <v>152</v>
      </c>
      <c r="V18">
        <v>2</v>
      </c>
    </row>
    <row r="19" spans="1:22" x14ac:dyDescent="0.25">
      <c r="A19" t="s">
        <v>46</v>
      </c>
      <c r="B19" t="s">
        <v>56</v>
      </c>
      <c r="C19">
        <v>67</v>
      </c>
      <c r="D19">
        <v>1</v>
      </c>
      <c r="E19" t="s">
        <v>13797</v>
      </c>
      <c r="F19">
        <v>152.6</v>
      </c>
      <c r="G19">
        <v>7</v>
      </c>
      <c r="H19" t="s">
        <v>684</v>
      </c>
      <c r="I19" t="s">
        <v>13798</v>
      </c>
      <c r="J19" t="s">
        <v>13799</v>
      </c>
      <c r="K19" t="s">
        <v>4204</v>
      </c>
      <c r="L19" t="s">
        <v>13800</v>
      </c>
      <c r="M19" t="s">
        <v>13801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13801</v>
      </c>
      <c r="U19" s="53" t="s">
        <v>153</v>
      </c>
      <c r="V19">
        <v>2</v>
      </c>
    </row>
    <row r="20" spans="1:22" x14ac:dyDescent="0.25">
      <c r="A20" t="s">
        <v>13802</v>
      </c>
      <c r="B20" t="s">
        <v>13803</v>
      </c>
      <c r="C20">
        <v>150</v>
      </c>
      <c r="D20">
        <v>1</v>
      </c>
      <c r="E20" t="s">
        <v>13804</v>
      </c>
      <c r="F20">
        <v>220</v>
      </c>
      <c r="G20">
        <v>0</v>
      </c>
      <c r="H20" t="s">
        <v>22</v>
      </c>
      <c r="I20" t="s">
        <v>13805</v>
      </c>
      <c r="J20" t="s">
        <v>334</v>
      </c>
      <c r="K20" t="s">
        <v>23</v>
      </c>
      <c r="L20" t="s">
        <v>24</v>
      </c>
      <c r="M20" t="s">
        <v>13806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13806</v>
      </c>
      <c r="U20" s="52" t="s">
        <v>150</v>
      </c>
      <c r="V20">
        <v>1</v>
      </c>
    </row>
    <row r="21" spans="1:22" x14ac:dyDescent="0.25">
      <c r="A21" t="s">
        <v>110</v>
      </c>
      <c r="B21" t="s">
        <v>146</v>
      </c>
      <c r="C21">
        <v>120</v>
      </c>
      <c r="D21">
        <v>1</v>
      </c>
      <c r="E21" t="s">
        <v>13804</v>
      </c>
      <c r="F21">
        <v>220</v>
      </c>
      <c r="G21">
        <v>0</v>
      </c>
      <c r="H21" t="s">
        <v>22</v>
      </c>
      <c r="I21" t="s">
        <v>13805</v>
      </c>
      <c r="J21" t="s">
        <v>334</v>
      </c>
      <c r="K21" t="s">
        <v>23</v>
      </c>
      <c r="L21" t="s">
        <v>24</v>
      </c>
      <c r="M21" t="s">
        <v>13806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13806</v>
      </c>
      <c r="U21" s="53" t="s">
        <v>151</v>
      </c>
      <c r="V21">
        <v>1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13807</v>
      </c>
      <c r="F22">
        <v>122.35</v>
      </c>
      <c r="G22">
        <v>7</v>
      </c>
      <c r="H22" t="s">
        <v>684</v>
      </c>
      <c r="I22" t="s">
        <v>13808</v>
      </c>
      <c r="J22" t="s">
        <v>13809</v>
      </c>
      <c r="K22" t="s">
        <v>1206</v>
      </c>
      <c r="L22" t="s">
        <v>13810</v>
      </c>
      <c r="M22" t="s">
        <v>13811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13811</v>
      </c>
      <c r="U22" s="52" t="s">
        <v>854</v>
      </c>
      <c r="V22">
        <v>2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13812</v>
      </c>
      <c r="F23">
        <v>142.31</v>
      </c>
      <c r="G23">
        <v>0</v>
      </c>
      <c r="H23" t="s">
        <v>684</v>
      </c>
      <c r="I23" t="s">
        <v>13813</v>
      </c>
      <c r="J23" t="s">
        <v>13814</v>
      </c>
      <c r="K23" t="s">
        <v>10347</v>
      </c>
      <c r="L23" t="s">
        <v>13815</v>
      </c>
      <c r="M23" t="s">
        <v>13816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13816</v>
      </c>
      <c r="U23" s="53" t="s">
        <v>855</v>
      </c>
      <c r="V23">
        <v>2</v>
      </c>
    </row>
    <row r="24" spans="1:22" x14ac:dyDescent="0.25">
      <c r="A24" t="s">
        <v>139</v>
      </c>
      <c r="B24" t="s">
        <v>112</v>
      </c>
      <c r="C24">
        <v>66</v>
      </c>
      <c r="D24">
        <v>1</v>
      </c>
      <c r="E24" t="s">
        <v>13817</v>
      </c>
      <c r="F24">
        <v>115.35</v>
      </c>
      <c r="G24">
        <v>0</v>
      </c>
      <c r="H24" t="s">
        <v>684</v>
      </c>
      <c r="I24" t="s">
        <v>13818</v>
      </c>
      <c r="J24" t="s">
        <v>13819</v>
      </c>
      <c r="K24" t="s">
        <v>8979</v>
      </c>
      <c r="L24" t="s">
        <v>13820</v>
      </c>
      <c r="M24" t="s">
        <v>13816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13816</v>
      </c>
      <c r="U24" s="52" t="s">
        <v>36</v>
      </c>
      <c r="V24">
        <v>5</v>
      </c>
    </row>
    <row r="25" spans="1:22" x14ac:dyDescent="0.25">
      <c r="A25" t="s">
        <v>110</v>
      </c>
      <c r="B25" t="s">
        <v>1205</v>
      </c>
      <c r="C25">
        <v>66</v>
      </c>
      <c r="D25">
        <v>1</v>
      </c>
      <c r="E25" t="s">
        <v>13817</v>
      </c>
      <c r="F25">
        <v>115.35</v>
      </c>
      <c r="G25">
        <v>0</v>
      </c>
      <c r="H25" t="s">
        <v>684</v>
      </c>
      <c r="I25" t="s">
        <v>13818</v>
      </c>
      <c r="J25" t="s">
        <v>13819</v>
      </c>
      <c r="K25" t="s">
        <v>8979</v>
      </c>
      <c r="L25" t="s">
        <v>13820</v>
      </c>
      <c r="M25" t="s">
        <v>13816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13816</v>
      </c>
      <c r="U25" s="53" t="s">
        <v>37</v>
      </c>
      <c r="V25">
        <v>5</v>
      </c>
    </row>
    <row r="26" spans="1:22" x14ac:dyDescent="0.25">
      <c r="A26" t="s">
        <v>46</v>
      </c>
      <c r="B26" t="s">
        <v>56</v>
      </c>
      <c r="C26">
        <v>67</v>
      </c>
      <c r="D26">
        <v>1</v>
      </c>
      <c r="E26" t="s">
        <v>13817</v>
      </c>
      <c r="F26">
        <v>115.35</v>
      </c>
      <c r="G26">
        <v>0</v>
      </c>
      <c r="H26" t="s">
        <v>684</v>
      </c>
      <c r="I26" t="s">
        <v>13818</v>
      </c>
      <c r="J26" t="s">
        <v>13819</v>
      </c>
      <c r="K26" t="s">
        <v>8979</v>
      </c>
      <c r="L26" t="s">
        <v>13820</v>
      </c>
      <c r="M26" t="s">
        <v>13816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13816</v>
      </c>
      <c r="U26" s="52" t="s">
        <v>38</v>
      </c>
      <c r="V26">
        <v>5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13821</v>
      </c>
      <c r="F27">
        <v>469.18</v>
      </c>
      <c r="G27">
        <v>7</v>
      </c>
      <c r="H27" t="s">
        <v>684</v>
      </c>
      <c r="I27" t="s">
        <v>10848</v>
      </c>
      <c r="J27" t="s">
        <v>13822</v>
      </c>
      <c r="K27" t="s">
        <v>10850</v>
      </c>
      <c r="L27" t="s">
        <v>10851</v>
      </c>
      <c r="M27" t="s">
        <v>13823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13823</v>
      </c>
      <c r="U27" s="53" t="s">
        <v>39</v>
      </c>
      <c r="V27">
        <v>5</v>
      </c>
    </row>
    <row r="28" spans="1:22" x14ac:dyDescent="0.25">
      <c r="A28" t="s">
        <v>46</v>
      </c>
      <c r="B28" t="s">
        <v>56</v>
      </c>
      <c r="C28">
        <v>66.333333333333329</v>
      </c>
      <c r="D28">
        <v>3</v>
      </c>
      <c r="E28" t="s">
        <v>13821</v>
      </c>
      <c r="F28">
        <v>469.18</v>
      </c>
      <c r="G28">
        <v>7</v>
      </c>
      <c r="H28" t="s">
        <v>684</v>
      </c>
      <c r="I28" t="s">
        <v>10848</v>
      </c>
      <c r="J28" t="s">
        <v>13822</v>
      </c>
      <c r="K28" t="s">
        <v>10850</v>
      </c>
      <c r="L28" t="s">
        <v>10851</v>
      </c>
      <c r="M28" t="s">
        <v>13823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13823</v>
      </c>
      <c r="U28" s="52" t="s">
        <v>279</v>
      </c>
      <c r="V28">
        <v>11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13821</v>
      </c>
      <c r="F29">
        <v>469.18</v>
      </c>
      <c r="G29">
        <v>7</v>
      </c>
      <c r="H29" t="s">
        <v>684</v>
      </c>
      <c r="I29" t="s">
        <v>10848</v>
      </c>
      <c r="J29" t="s">
        <v>13822</v>
      </c>
      <c r="K29" t="s">
        <v>10850</v>
      </c>
      <c r="L29" t="s">
        <v>10851</v>
      </c>
      <c r="M29" t="s">
        <v>13823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13823</v>
      </c>
      <c r="U29" s="53" t="s">
        <v>285</v>
      </c>
      <c r="V29">
        <v>11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13821</v>
      </c>
      <c r="F30">
        <v>469.18</v>
      </c>
      <c r="G30">
        <v>7</v>
      </c>
      <c r="H30" t="s">
        <v>684</v>
      </c>
      <c r="I30" t="s">
        <v>10848</v>
      </c>
      <c r="J30" t="s">
        <v>13822</v>
      </c>
      <c r="K30" t="s">
        <v>10850</v>
      </c>
      <c r="L30" t="s">
        <v>10851</v>
      </c>
      <c r="M30" t="s">
        <v>13823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13823</v>
      </c>
      <c r="U30" s="52" t="s">
        <v>280</v>
      </c>
      <c r="V30">
        <v>7</v>
      </c>
    </row>
    <row r="31" spans="1:22" x14ac:dyDescent="0.25">
      <c r="A31" t="s">
        <v>44</v>
      </c>
      <c r="B31" t="s">
        <v>45</v>
      </c>
      <c r="C31">
        <v>66.666666666666671</v>
      </c>
      <c r="D31">
        <v>3</v>
      </c>
      <c r="E31" t="s">
        <v>13824</v>
      </c>
      <c r="F31">
        <v>150</v>
      </c>
      <c r="G31">
        <v>0</v>
      </c>
      <c r="H31" t="s">
        <v>22</v>
      </c>
      <c r="I31" t="s">
        <v>1263</v>
      </c>
      <c r="J31" t="s">
        <v>311</v>
      </c>
      <c r="K31" t="s">
        <v>23</v>
      </c>
      <c r="L31" t="s">
        <v>24</v>
      </c>
      <c r="M31" t="s">
        <v>13825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13825</v>
      </c>
      <c r="U31" s="53" t="s">
        <v>286</v>
      </c>
      <c r="V31">
        <v>7</v>
      </c>
    </row>
    <row r="32" spans="1:22" x14ac:dyDescent="0.25">
      <c r="A32" t="s">
        <v>42</v>
      </c>
      <c r="B32" t="s">
        <v>43</v>
      </c>
      <c r="C32">
        <v>66.666666666666671</v>
      </c>
      <c r="D32">
        <v>6</v>
      </c>
      <c r="E32" t="s">
        <v>13826</v>
      </c>
      <c r="F32">
        <v>210</v>
      </c>
      <c r="G32">
        <v>0</v>
      </c>
      <c r="H32" t="s">
        <v>22</v>
      </c>
      <c r="I32" t="s">
        <v>13827</v>
      </c>
      <c r="J32" t="s">
        <v>329</v>
      </c>
      <c r="K32" t="s">
        <v>23</v>
      </c>
      <c r="L32" t="s">
        <v>24</v>
      </c>
      <c r="M32" t="s">
        <v>13828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13828</v>
      </c>
      <c r="U32" s="52" t="s">
        <v>30</v>
      </c>
      <c r="V32">
        <v>15</v>
      </c>
    </row>
    <row r="33" spans="1:22" x14ac:dyDescent="0.25">
      <c r="A33" t="s">
        <v>46</v>
      </c>
      <c r="B33" t="s">
        <v>56</v>
      </c>
      <c r="C33">
        <v>80</v>
      </c>
      <c r="D33">
        <v>1</v>
      </c>
      <c r="E33" t="s">
        <v>13829</v>
      </c>
      <c r="F33">
        <v>125</v>
      </c>
      <c r="G33">
        <v>0</v>
      </c>
      <c r="H33" t="s">
        <v>22</v>
      </c>
      <c r="I33" t="s">
        <v>13830</v>
      </c>
      <c r="J33" t="s">
        <v>13831</v>
      </c>
      <c r="K33" t="s">
        <v>13832</v>
      </c>
      <c r="L33" t="s">
        <v>1359</v>
      </c>
      <c r="M33" t="s">
        <v>13833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13833</v>
      </c>
      <c r="U33" s="53" t="s">
        <v>31</v>
      </c>
      <c r="V33">
        <v>15</v>
      </c>
    </row>
    <row r="34" spans="1:22" x14ac:dyDescent="0.25">
      <c r="A34" t="s">
        <v>30</v>
      </c>
      <c r="B34" t="s">
        <v>31</v>
      </c>
      <c r="C34">
        <v>45</v>
      </c>
      <c r="D34">
        <v>1</v>
      </c>
      <c r="E34" t="s">
        <v>13829</v>
      </c>
      <c r="F34">
        <v>125</v>
      </c>
      <c r="G34">
        <v>0</v>
      </c>
      <c r="H34" t="s">
        <v>22</v>
      </c>
      <c r="I34" t="s">
        <v>13830</v>
      </c>
      <c r="J34" t="s">
        <v>13831</v>
      </c>
      <c r="K34" t="s">
        <v>13832</v>
      </c>
      <c r="L34" t="s">
        <v>1359</v>
      </c>
      <c r="M34" t="s">
        <v>13833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13833</v>
      </c>
      <c r="U34" s="52" t="s">
        <v>20</v>
      </c>
      <c r="V34">
        <v>4</v>
      </c>
    </row>
    <row r="35" spans="1:22" x14ac:dyDescent="0.25">
      <c r="A35" t="s">
        <v>38</v>
      </c>
      <c r="B35" t="s">
        <v>39</v>
      </c>
      <c r="C35">
        <v>50</v>
      </c>
      <c r="D35">
        <v>2</v>
      </c>
      <c r="E35" t="s">
        <v>13834</v>
      </c>
      <c r="F35">
        <v>229</v>
      </c>
      <c r="G35">
        <v>38</v>
      </c>
      <c r="H35" t="s">
        <v>47</v>
      </c>
      <c r="I35" t="s">
        <v>1235</v>
      </c>
      <c r="J35" t="s">
        <v>13835</v>
      </c>
      <c r="K35" t="s">
        <v>5792</v>
      </c>
      <c r="L35" t="s">
        <v>163</v>
      </c>
      <c r="M35" t="s">
        <v>13836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23</v>
      </c>
      <c r="T35" t="s">
        <v>13837</v>
      </c>
      <c r="U35" s="53" t="s">
        <v>21</v>
      </c>
      <c r="V35">
        <v>4</v>
      </c>
    </row>
    <row r="36" spans="1:22" x14ac:dyDescent="0.25">
      <c r="A36" t="s">
        <v>36</v>
      </c>
      <c r="B36" t="s">
        <v>37</v>
      </c>
      <c r="C36">
        <v>50</v>
      </c>
      <c r="D36">
        <v>2</v>
      </c>
      <c r="E36" t="s">
        <v>13834</v>
      </c>
      <c r="F36">
        <v>229</v>
      </c>
      <c r="G36">
        <v>38</v>
      </c>
      <c r="H36" t="s">
        <v>47</v>
      </c>
      <c r="I36" t="s">
        <v>1235</v>
      </c>
      <c r="J36" t="s">
        <v>13835</v>
      </c>
      <c r="K36" t="s">
        <v>5792</v>
      </c>
      <c r="L36" t="s">
        <v>163</v>
      </c>
      <c r="M36" t="s">
        <v>13836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23</v>
      </c>
      <c r="T36" t="s">
        <v>13837</v>
      </c>
      <c r="U36" s="52" t="s">
        <v>115</v>
      </c>
      <c r="V36">
        <v>9</v>
      </c>
    </row>
    <row r="37" spans="1:22" x14ac:dyDescent="0.25">
      <c r="A37" t="s">
        <v>3653</v>
      </c>
      <c r="B37" t="s">
        <v>4657</v>
      </c>
      <c r="C37">
        <v>72.97</v>
      </c>
      <c r="D37">
        <v>1</v>
      </c>
      <c r="E37" t="s">
        <v>13838</v>
      </c>
      <c r="F37">
        <v>168.97</v>
      </c>
      <c r="G37">
        <v>96</v>
      </c>
      <c r="H37" t="s">
        <v>1247</v>
      </c>
      <c r="I37" t="s">
        <v>9693</v>
      </c>
      <c r="J37" t="s">
        <v>9694</v>
      </c>
      <c r="K37" t="s">
        <v>9695</v>
      </c>
      <c r="L37" t="s">
        <v>9696</v>
      </c>
      <c r="M37" t="s">
        <v>13839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13839</v>
      </c>
      <c r="U37" s="53" t="s">
        <v>116</v>
      </c>
      <c r="V37">
        <v>5</v>
      </c>
    </row>
    <row r="38" spans="1:22" x14ac:dyDescent="0.25">
      <c r="A38" t="s">
        <v>139</v>
      </c>
      <c r="B38" t="s">
        <v>112</v>
      </c>
      <c r="C38">
        <v>66</v>
      </c>
      <c r="D38">
        <v>1</v>
      </c>
      <c r="E38" t="s">
        <v>13840</v>
      </c>
      <c r="F38">
        <v>115.35</v>
      </c>
      <c r="G38">
        <v>0</v>
      </c>
      <c r="H38" t="s">
        <v>684</v>
      </c>
      <c r="I38" t="s">
        <v>13841</v>
      </c>
      <c r="J38" t="s">
        <v>13842</v>
      </c>
      <c r="K38" t="s">
        <v>6166</v>
      </c>
      <c r="L38" t="s">
        <v>13843</v>
      </c>
      <c r="M38" t="s">
        <v>13844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13845</v>
      </c>
      <c r="U38" s="53" t="s">
        <v>9541</v>
      </c>
      <c r="V38">
        <v>2</v>
      </c>
    </row>
    <row r="39" spans="1:22" x14ac:dyDescent="0.25">
      <c r="A39" t="s">
        <v>110</v>
      </c>
      <c r="B39" t="s">
        <v>1205</v>
      </c>
      <c r="C39">
        <v>66</v>
      </c>
      <c r="D39">
        <v>1</v>
      </c>
      <c r="E39" t="s">
        <v>13840</v>
      </c>
      <c r="F39">
        <v>115.35</v>
      </c>
      <c r="G39">
        <v>0</v>
      </c>
      <c r="H39" t="s">
        <v>684</v>
      </c>
      <c r="I39" t="s">
        <v>13841</v>
      </c>
      <c r="J39" t="s">
        <v>13842</v>
      </c>
      <c r="K39" t="s">
        <v>6166</v>
      </c>
      <c r="L39" t="s">
        <v>13843</v>
      </c>
      <c r="M39" t="s">
        <v>13844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13845</v>
      </c>
      <c r="U39" s="53" t="s">
        <v>340</v>
      </c>
      <c r="V39">
        <v>2</v>
      </c>
    </row>
    <row r="40" spans="1:22" x14ac:dyDescent="0.25">
      <c r="A40" t="s">
        <v>46</v>
      </c>
      <c r="B40" t="s">
        <v>56</v>
      </c>
      <c r="C40">
        <v>67</v>
      </c>
      <c r="D40">
        <v>1</v>
      </c>
      <c r="E40" t="s">
        <v>13840</v>
      </c>
      <c r="F40">
        <v>115.35</v>
      </c>
      <c r="G40">
        <v>0</v>
      </c>
      <c r="H40" t="s">
        <v>684</v>
      </c>
      <c r="I40" t="s">
        <v>13841</v>
      </c>
      <c r="J40" t="s">
        <v>13842</v>
      </c>
      <c r="K40" t="s">
        <v>6166</v>
      </c>
      <c r="L40" t="s">
        <v>13843</v>
      </c>
      <c r="M40" t="s">
        <v>13844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13845</v>
      </c>
      <c r="U40" s="52" t="s">
        <v>5153</v>
      </c>
      <c r="V40">
        <v>2</v>
      </c>
    </row>
    <row r="41" spans="1:22" x14ac:dyDescent="0.25">
      <c r="A41" t="s">
        <v>42</v>
      </c>
      <c r="B41" t="s">
        <v>43</v>
      </c>
      <c r="C41">
        <v>40</v>
      </c>
      <c r="D41">
        <v>1</v>
      </c>
      <c r="E41" t="s">
        <v>13846</v>
      </c>
      <c r="F41">
        <v>200</v>
      </c>
      <c r="G41">
        <v>0</v>
      </c>
      <c r="H41" t="s">
        <v>1162</v>
      </c>
      <c r="I41" t="s">
        <v>13847</v>
      </c>
      <c r="J41" t="s">
        <v>87</v>
      </c>
      <c r="K41" t="s">
        <v>23</v>
      </c>
      <c r="L41" t="s">
        <v>24</v>
      </c>
      <c r="M41" t="s">
        <v>13848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23</v>
      </c>
      <c r="T41" t="s">
        <v>13849</v>
      </c>
      <c r="U41" s="53" t="s">
        <v>5154</v>
      </c>
      <c r="V41">
        <v>2</v>
      </c>
    </row>
    <row r="42" spans="1:22" x14ac:dyDescent="0.25">
      <c r="A42" t="s">
        <v>46</v>
      </c>
      <c r="B42" t="s">
        <v>56</v>
      </c>
      <c r="C42">
        <v>80</v>
      </c>
      <c r="D42">
        <v>1</v>
      </c>
      <c r="E42" t="s">
        <v>13846</v>
      </c>
      <c r="F42">
        <v>200</v>
      </c>
      <c r="G42">
        <v>0</v>
      </c>
      <c r="H42" t="s">
        <v>1162</v>
      </c>
      <c r="I42" t="s">
        <v>13847</v>
      </c>
      <c r="J42" t="s">
        <v>87</v>
      </c>
      <c r="K42" t="s">
        <v>23</v>
      </c>
      <c r="L42" t="s">
        <v>24</v>
      </c>
      <c r="M42" t="s">
        <v>13848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23</v>
      </c>
      <c r="T42" t="s">
        <v>13849</v>
      </c>
      <c r="U42" s="52" t="s">
        <v>13802</v>
      </c>
      <c r="V42">
        <v>1</v>
      </c>
    </row>
    <row r="43" spans="1:22" x14ac:dyDescent="0.25">
      <c r="A43" t="s">
        <v>139</v>
      </c>
      <c r="B43" t="s">
        <v>112</v>
      </c>
      <c r="C43">
        <v>80</v>
      </c>
      <c r="D43">
        <v>1</v>
      </c>
      <c r="E43" t="s">
        <v>13846</v>
      </c>
      <c r="F43">
        <v>200</v>
      </c>
      <c r="G43">
        <v>0</v>
      </c>
      <c r="H43" t="s">
        <v>1162</v>
      </c>
      <c r="I43" t="s">
        <v>13847</v>
      </c>
      <c r="J43" t="s">
        <v>87</v>
      </c>
      <c r="K43" t="s">
        <v>23</v>
      </c>
      <c r="L43" t="s">
        <v>24</v>
      </c>
      <c r="M43" t="s">
        <v>13848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13849</v>
      </c>
      <c r="U43" s="53" t="s">
        <v>13803</v>
      </c>
      <c r="V43">
        <v>1</v>
      </c>
    </row>
    <row r="44" spans="1:22" x14ac:dyDescent="0.25">
      <c r="A44" t="s">
        <v>46</v>
      </c>
      <c r="B44" t="s">
        <v>56</v>
      </c>
      <c r="C44">
        <v>66.333333333333329</v>
      </c>
      <c r="D44">
        <v>3</v>
      </c>
      <c r="E44" t="s">
        <v>13850</v>
      </c>
      <c r="F44">
        <v>135.02000000000001</v>
      </c>
      <c r="G44">
        <v>7</v>
      </c>
      <c r="H44" t="s">
        <v>684</v>
      </c>
      <c r="I44" t="s">
        <v>13851</v>
      </c>
      <c r="J44" t="s">
        <v>13852</v>
      </c>
      <c r="K44" t="s">
        <v>13853</v>
      </c>
      <c r="L44" t="s">
        <v>13854</v>
      </c>
      <c r="M44" t="s">
        <v>13855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13855</v>
      </c>
      <c r="U44" s="52" t="s">
        <v>142</v>
      </c>
      <c r="V44">
        <v>4</v>
      </c>
    </row>
    <row r="45" spans="1:22" x14ac:dyDescent="0.25">
      <c r="A45" t="s">
        <v>115</v>
      </c>
      <c r="B45" t="s">
        <v>9541</v>
      </c>
      <c r="C45">
        <v>28.5</v>
      </c>
      <c r="D45">
        <v>2</v>
      </c>
      <c r="E45" t="s">
        <v>13856</v>
      </c>
      <c r="F45">
        <v>83</v>
      </c>
      <c r="G45">
        <v>26</v>
      </c>
      <c r="H45" t="s">
        <v>1162</v>
      </c>
      <c r="I45" t="s">
        <v>13857</v>
      </c>
      <c r="J45" t="s">
        <v>13858</v>
      </c>
      <c r="K45" t="s">
        <v>5995</v>
      </c>
      <c r="L45" t="s">
        <v>13859</v>
      </c>
      <c r="M45" t="s">
        <v>13860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13860</v>
      </c>
      <c r="U45" s="53" t="s">
        <v>4657</v>
      </c>
      <c r="V45">
        <v>4</v>
      </c>
    </row>
    <row r="46" spans="1:22" x14ac:dyDescent="0.25">
      <c r="A46" t="s">
        <v>186</v>
      </c>
      <c r="B46" t="s">
        <v>187</v>
      </c>
      <c r="C46">
        <v>65</v>
      </c>
      <c r="D46">
        <v>2</v>
      </c>
      <c r="E46" t="s">
        <v>13861</v>
      </c>
      <c r="F46">
        <v>230</v>
      </c>
      <c r="G46">
        <v>0</v>
      </c>
      <c r="H46" t="s">
        <v>47</v>
      </c>
      <c r="I46" t="s">
        <v>13862</v>
      </c>
      <c r="J46" t="s">
        <v>13863</v>
      </c>
      <c r="K46" t="s">
        <v>2984</v>
      </c>
      <c r="L46" t="s">
        <v>13864</v>
      </c>
      <c r="M46" t="s">
        <v>13865</v>
      </c>
      <c r="N46" t="s">
        <v>5937</v>
      </c>
      <c r="O46" t="s">
        <v>1189</v>
      </c>
      <c r="P46" t="s">
        <v>1190</v>
      </c>
      <c r="Q46" t="s">
        <v>1191</v>
      </c>
      <c r="R46" t="s">
        <v>24</v>
      </c>
      <c r="S46" t="s">
        <v>23</v>
      </c>
      <c r="T46" t="s">
        <v>13865</v>
      </c>
      <c r="U46" s="52" t="s">
        <v>3653</v>
      </c>
      <c r="V46">
        <v>5</v>
      </c>
    </row>
    <row r="47" spans="1:22" x14ac:dyDescent="0.25">
      <c r="A47" t="s">
        <v>46</v>
      </c>
      <c r="B47" t="s">
        <v>56</v>
      </c>
      <c r="C47">
        <v>100</v>
      </c>
      <c r="D47">
        <v>2</v>
      </c>
      <c r="E47" t="s">
        <v>13861</v>
      </c>
      <c r="F47">
        <v>230</v>
      </c>
      <c r="G47">
        <v>0</v>
      </c>
      <c r="H47" t="s">
        <v>47</v>
      </c>
      <c r="I47" t="s">
        <v>13862</v>
      </c>
      <c r="J47" t="s">
        <v>13863</v>
      </c>
      <c r="K47" t="s">
        <v>2984</v>
      </c>
      <c r="L47" t="s">
        <v>13864</v>
      </c>
      <c r="M47" t="s">
        <v>13865</v>
      </c>
      <c r="N47" t="s">
        <v>5937</v>
      </c>
      <c r="O47" t="s">
        <v>1189</v>
      </c>
      <c r="P47" t="s">
        <v>1190</v>
      </c>
      <c r="Q47" t="s">
        <v>1191</v>
      </c>
      <c r="R47" t="s">
        <v>24</v>
      </c>
      <c r="S47" t="s">
        <v>23</v>
      </c>
      <c r="T47" t="s">
        <v>13865</v>
      </c>
      <c r="U47" s="53" t="s">
        <v>4657</v>
      </c>
      <c r="V47">
        <v>3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13866</v>
      </c>
      <c r="F48">
        <v>141.82</v>
      </c>
      <c r="G48">
        <v>7</v>
      </c>
      <c r="H48" t="s">
        <v>684</v>
      </c>
      <c r="I48" t="s">
        <v>13867</v>
      </c>
      <c r="J48" t="s">
        <v>13868</v>
      </c>
      <c r="K48" t="s">
        <v>2486</v>
      </c>
      <c r="L48" t="s">
        <v>13869</v>
      </c>
      <c r="M48" t="s">
        <v>13870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13871</v>
      </c>
      <c r="U48" s="53" t="s">
        <v>158</v>
      </c>
      <c r="V48">
        <v>2</v>
      </c>
    </row>
    <row r="49" spans="1:22" x14ac:dyDescent="0.25">
      <c r="A49" t="s">
        <v>3653</v>
      </c>
      <c r="B49" t="s">
        <v>4657</v>
      </c>
      <c r="C49">
        <v>72.97</v>
      </c>
      <c r="D49">
        <v>2</v>
      </c>
      <c r="E49" t="s">
        <v>13872</v>
      </c>
      <c r="F49">
        <v>203.1</v>
      </c>
      <c r="G49">
        <v>0</v>
      </c>
      <c r="H49" t="s">
        <v>1247</v>
      </c>
      <c r="I49" t="s">
        <v>13873</v>
      </c>
      <c r="J49" t="s">
        <v>13874</v>
      </c>
      <c r="K49" t="s">
        <v>1228</v>
      </c>
      <c r="L49" t="s">
        <v>13875</v>
      </c>
      <c r="M49" t="s">
        <v>13876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13876</v>
      </c>
      <c r="U49" s="52" t="s">
        <v>1309</v>
      </c>
      <c r="V49">
        <v>330</v>
      </c>
    </row>
    <row r="50" spans="1:22" x14ac:dyDescent="0.25">
      <c r="A50" t="s">
        <v>142</v>
      </c>
      <c r="B50" t="s">
        <v>4657</v>
      </c>
      <c r="C50">
        <v>14.29</v>
      </c>
      <c r="D50">
        <v>4</v>
      </c>
      <c r="E50" t="s">
        <v>13872</v>
      </c>
      <c r="F50">
        <v>203.1</v>
      </c>
      <c r="G50">
        <v>0</v>
      </c>
      <c r="H50" t="s">
        <v>1247</v>
      </c>
      <c r="I50" t="s">
        <v>13873</v>
      </c>
      <c r="J50" t="s">
        <v>13874</v>
      </c>
      <c r="K50" t="s">
        <v>1228</v>
      </c>
      <c r="L50" t="s">
        <v>13875</v>
      </c>
      <c r="M50" t="s">
        <v>13876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13876</v>
      </c>
    </row>
    <row r="51" spans="1:22" x14ac:dyDescent="0.25">
      <c r="A51" t="s">
        <v>139</v>
      </c>
      <c r="B51" t="s">
        <v>112</v>
      </c>
      <c r="C51">
        <v>66</v>
      </c>
      <c r="D51">
        <v>1</v>
      </c>
      <c r="E51" t="s">
        <v>13877</v>
      </c>
      <c r="F51">
        <v>122.35</v>
      </c>
      <c r="G51">
        <v>7</v>
      </c>
      <c r="H51" t="s">
        <v>684</v>
      </c>
      <c r="I51" t="s">
        <v>13878</v>
      </c>
      <c r="J51" t="s">
        <v>13879</v>
      </c>
      <c r="K51" t="s">
        <v>13880</v>
      </c>
      <c r="L51" t="s">
        <v>13881</v>
      </c>
      <c r="M51" t="s">
        <v>13882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13882</v>
      </c>
    </row>
    <row r="52" spans="1:22" x14ac:dyDescent="0.25">
      <c r="A52" t="s">
        <v>110</v>
      </c>
      <c r="B52" t="s">
        <v>1205</v>
      </c>
      <c r="C52">
        <v>66</v>
      </c>
      <c r="D52">
        <v>1</v>
      </c>
      <c r="E52" t="s">
        <v>13877</v>
      </c>
      <c r="F52">
        <v>122.35</v>
      </c>
      <c r="G52">
        <v>7</v>
      </c>
      <c r="H52" t="s">
        <v>684</v>
      </c>
      <c r="I52" t="s">
        <v>13878</v>
      </c>
      <c r="J52" t="s">
        <v>13879</v>
      </c>
      <c r="K52" t="s">
        <v>13880</v>
      </c>
      <c r="L52" t="s">
        <v>13881</v>
      </c>
      <c r="M52" t="s">
        <v>13882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13882</v>
      </c>
    </row>
    <row r="53" spans="1:22" x14ac:dyDescent="0.25">
      <c r="A53" t="s">
        <v>46</v>
      </c>
      <c r="B53" t="s">
        <v>56</v>
      </c>
      <c r="C53">
        <v>67</v>
      </c>
      <c r="D53">
        <v>1</v>
      </c>
      <c r="E53" t="s">
        <v>13877</v>
      </c>
      <c r="F53">
        <v>122.35</v>
      </c>
      <c r="G53">
        <v>7</v>
      </c>
      <c r="H53" t="s">
        <v>684</v>
      </c>
      <c r="I53" t="s">
        <v>13878</v>
      </c>
      <c r="J53" t="s">
        <v>13879</v>
      </c>
      <c r="K53" t="s">
        <v>13880</v>
      </c>
      <c r="L53" t="s">
        <v>13881</v>
      </c>
      <c r="M53" t="s">
        <v>13882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13882</v>
      </c>
    </row>
    <row r="54" spans="1:22" x14ac:dyDescent="0.25">
      <c r="A54" t="s">
        <v>186</v>
      </c>
      <c r="B54" t="s">
        <v>187</v>
      </c>
      <c r="C54">
        <v>65</v>
      </c>
      <c r="D54">
        <v>4</v>
      </c>
      <c r="E54" t="s">
        <v>13883</v>
      </c>
      <c r="F54">
        <v>152</v>
      </c>
      <c r="G54">
        <v>0</v>
      </c>
      <c r="H54" t="s">
        <v>1162</v>
      </c>
      <c r="I54" t="s">
        <v>13884</v>
      </c>
      <c r="J54" t="s">
        <v>303</v>
      </c>
      <c r="K54" t="s">
        <v>23</v>
      </c>
      <c r="L54" t="s">
        <v>24</v>
      </c>
      <c r="M54" t="s">
        <v>13885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13885</v>
      </c>
    </row>
    <row r="55" spans="1:22" x14ac:dyDescent="0.25">
      <c r="A55" t="s">
        <v>115</v>
      </c>
      <c r="B55" t="s">
        <v>340</v>
      </c>
      <c r="C55">
        <v>27.12</v>
      </c>
      <c r="D55">
        <v>1</v>
      </c>
      <c r="E55" t="s">
        <v>13886</v>
      </c>
      <c r="F55">
        <v>27.12</v>
      </c>
      <c r="G55">
        <v>0</v>
      </c>
      <c r="H55" t="s">
        <v>1238</v>
      </c>
      <c r="I55" t="s">
        <v>13887</v>
      </c>
      <c r="J55" t="s">
        <v>13888</v>
      </c>
      <c r="K55" t="s">
        <v>4446</v>
      </c>
      <c r="L55" t="s">
        <v>13889</v>
      </c>
      <c r="M55" t="s">
        <v>13890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13890</v>
      </c>
    </row>
    <row r="56" spans="1:22" x14ac:dyDescent="0.25">
      <c r="A56" t="s">
        <v>186</v>
      </c>
      <c r="B56" t="s">
        <v>187</v>
      </c>
      <c r="C56">
        <v>65</v>
      </c>
      <c r="D56">
        <v>4</v>
      </c>
      <c r="E56" t="s">
        <v>13891</v>
      </c>
      <c r="F56">
        <v>152</v>
      </c>
      <c r="G56">
        <v>0</v>
      </c>
      <c r="H56" t="s">
        <v>1162</v>
      </c>
      <c r="I56" t="s">
        <v>13892</v>
      </c>
      <c r="J56" t="s">
        <v>331</v>
      </c>
      <c r="K56" t="s">
        <v>23</v>
      </c>
      <c r="L56" t="s">
        <v>24</v>
      </c>
      <c r="M56" t="s">
        <v>13893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13890</v>
      </c>
    </row>
    <row r="57" spans="1:22" x14ac:dyDescent="0.25">
      <c r="A57" t="s">
        <v>186</v>
      </c>
      <c r="B57" t="s">
        <v>187</v>
      </c>
      <c r="C57">
        <v>65</v>
      </c>
      <c r="D57">
        <v>8</v>
      </c>
      <c r="E57" t="s">
        <v>13894</v>
      </c>
      <c r="F57">
        <v>304</v>
      </c>
      <c r="G57">
        <v>0</v>
      </c>
      <c r="H57" t="s">
        <v>1162</v>
      </c>
      <c r="I57" t="s">
        <v>13895</v>
      </c>
      <c r="J57" t="s">
        <v>1623</v>
      </c>
      <c r="K57" t="s">
        <v>23</v>
      </c>
      <c r="L57" t="s">
        <v>24</v>
      </c>
      <c r="M57" t="s">
        <v>13896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13896</v>
      </c>
    </row>
    <row r="58" spans="1:22" x14ac:dyDescent="0.25">
      <c r="A58" t="s">
        <v>186</v>
      </c>
      <c r="B58" t="s">
        <v>187</v>
      </c>
      <c r="C58">
        <v>65</v>
      </c>
      <c r="D58">
        <v>2</v>
      </c>
      <c r="E58" t="s">
        <v>13897</v>
      </c>
      <c r="F58">
        <v>82</v>
      </c>
      <c r="G58">
        <v>6</v>
      </c>
      <c r="H58" t="s">
        <v>1162</v>
      </c>
      <c r="I58" t="s">
        <v>13898</v>
      </c>
      <c r="J58" t="s">
        <v>327</v>
      </c>
      <c r="K58" t="s">
        <v>23</v>
      </c>
      <c r="L58" t="s">
        <v>24</v>
      </c>
      <c r="M58" t="s">
        <v>13899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13899</v>
      </c>
    </row>
    <row r="59" spans="1:22" x14ac:dyDescent="0.25">
      <c r="A59" t="s">
        <v>139</v>
      </c>
      <c r="B59" t="s">
        <v>112</v>
      </c>
      <c r="C59">
        <v>66</v>
      </c>
      <c r="D59">
        <v>1</v>
      </c>
      <c r="E59" t="s">
        <v>13900</v>
      </c>
      <c r="F59">
        <v>277</v>
      </c>
      <c r="G59">
        <v>38</v>
      </c>
      <c r="H59" t="s">
        <v>22</v>
      </c>
      <c r="I59" t="s">
        <v>3932</v>
      </c>
      <c r="J59" t="s">
        <v>4970</v>
      </c>
      <c r="K59" t="s">
        <v>4971</v>
      </c>
      <c r="L59" t="s">
        <v>4972</v>
      </c>
      <c r="M59" t="s">
        <v>13901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13902</v>
      </c>
    </row>
    <row r="60" spans="1:22" x14ac:dyDescent="0.25">
      <c r="A60" t="s">
        <v>110</v>
      </c>
      <c r="B60" t="s">
        <v>1205</v>
      </c>
      <c r="C60">
        <v>66</v>
      </c>
      <c r="D60">
        <v>1</v>
      </c>
      <c r="E60" t="s">
        <v>13900</v>
      </c>
      <c r="F60">
        <v>277</v>
      </c>
      <c r="G60">
        <v>38</v>
      </c>
      <c r="H60" t="s">
        <v>22</v>
      </c>
      <c r="I60" t="s">
        <v>3932</v>
      </c>
      <c r="J60" t="s">
        <v>4970</v>
      </c>
      <c r="K60" t="s">
        <v>4971</v>
      </c>
      <c r="L60" t="s">
        <v>4972</v>
      </c>
      <c r="M60" t="s">
        <v>13901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13902</v>
      </c>
    </row>
    <row r="61" spans="1:22" x14ac:dyDescent="0.25">
      <c r="A61" t="s">
        <v>46</v>
      </c>
      <c r="B61" t="s">
        <v>56</v>
      </c>
      <c r="C61">
        <v>67</v>
      </c>
      <c r="D61">
        <v>1</v>
      </c>
      <c r="E61" t="s">
        <v>13900</v>
      </c>
      <c r="F61">
        <v>277</v>
      </c>
      <c r="G61">
        <v>38</v>
      </c>
      <c r="H61" t="s">
        <v>22</v>
      </c>
      <c r="I61" t="s">
        <v>3932</v>
      </c>
      <c r="J61" t="s">
        <v>4970</v>
      </c>
      <c r="K61" t="s">
        <v>4971</v>
      </c>
      <c r="L61" t="s">
        <v>4972</v>
      </c>
      <c r="M61" t="s">
        <v>13901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13902</v>
      </c>
    </row>
    <row r="62" spans="1:22" x14ac:dyDescent="0.25">
      <c r="A62" t="s">
        <v>152</v>
      </c>
      <c r="B62" t="s">
        <v>153</v>
      </c>
      <c r="C62">
        <v>65</v>
      </c>
      <c r="D62">
        <v>1</v>
      </c>
      <c r="E62" t="s">
        <v>13903</v>
      </c>
      <c r="F62">
        <v>179</v>
      </c>
      <c r="G62">
        <v>20</v>
      </c>
      <c r="H62" t="s">
        <v>47</v>
      </c>
      <c r="I62" t="s">
        <v>9057</v>
      </c>
      <c r="J62" t="s">
        <v>9058</v>
      </c>
      <c r="K62" t="s">
        <v>1729</v>
      </c>
      <c r="L62" t="s">
        <v>9059</v>
      </c>
      <c r="M62" t="s">
        <v>13904</v>
      </c>
      <c r="N62" t="s">
        <v>5937</v>
      </c>
      <c r="O62" t="s">
        <v>1222</v>
      </c>
      <c r="P62" t="s">
        <v>1190</v>
      </c>
      <c r="Q62" t="s">
        <v>1191</v>
      </c>
      <c r="R62" t="s">
        <v>24</v>
      </c>
      <c r="S62" t="s">
        <v>23</v>
      </c>
      <c r="T62" t="s">
        <v>13905</v>
      </c>
    </row>
    <row r="63" spans="1:22" x14ac:dyDescent="0.25">
      <c r="A63" t="s">
        <v>36</v>
      </c>
      <c r="B63" t="s">
        <v>37</v>
      </c>
      <c r="C63">
        <v>65</v>
      </c>
      <c r="D63">
        <v>1</v>
      </c>
      <c r="E63" t="s">
        <v>13903</v>
      </c>
      <c r="F63">
        <v>179</v>
      </c>
      <c r="G63">
        <v>20</v>
      </c>
      <c r="H63" t="s">
        <v>47</v>
      </c>
      <c r="I63" t="s">
        <v>9057</v>
      </c>
      <c r="J63" t="s">
        <v>9058</v>
      </c>
      <c r="K63" t="s">
        <v>1729</v>
      </c>
      <c r="L63" t="s">
        <v>9059</v>
      </c>
      <c r="M63" t="s">
        <v>13904</v>
      </c>
      <c r="N63" t="s">
        <v>5937</v>
      </c>
      <c r="O63" t="s">
        <v>1222</v>
      </c>
      <c r="P63" t="s">
        <v>1190</v>
      </c>
      <c r="Q63" t="s">
        <v>1191</v>
      </c>
      <c r="R63" t="s">
        <v>24</v>
      </c>
      <c r="S63" t="s">
        <v>23</v>
      </c>
      <c r="T63" t="s">
        <v>13905</v>
      </c>
    </row>
    <row r="64" spans="1:22" x14ac:dyDescent="0.25">
      <c r="A64" t="s">
        <v>38</v>
      </c>
      <c r="B64" t="s">
        <v>39</v>
      </c>
      <c r="C64">
        <v>65</v>
      </c>
      <c r="D64">
        <v>2</v>
      </c>
      <c r="E64" t="s">
        <v>13903</v>
      </c>
      <c r="F64">
        <v>179</v>
      </c>
      <c r="G64">
        <v>20</v>
      </c>
      <c r="H64" t="s">
        <v>47</v>
      </c>
      <c r="I64" t="s">
        <v>9057</v>
      </c>
      <c r="J64" t="s">
        <v>9058</v>
      </c>
      <c r="K64" t="s">
        <v>1729</v>
      </c>
      <c r="L64" t="s">
        <v>9059</v>
      </c>
      <c r="M64" t="s">
        <v>13904</v>
      </c>
      <c r="N64" t="s">
        <v>5937</v>
      </c>
      <c r="O64" t="s">
        <v>1222</v>
      </c>
      <c r="P64" t="s">
        <v>1190</v>
      </c>
      <c r="Q64" t="s">
        <v>1191</v>
      </c>
      <c r="R64" t="s">
        <v>24</v>
      </c>
      <c r="S64" t="s">
        <v>23</v>
      </c>
      <c r="T64" t="s">
        <v>13905</v>
      </c>
    </row>
    <row r="65" spans="1:20" x14ac:dyDescent="0.25">
      <c r="A65" t="s">
        <v>186</v>
      </c>
      <c r="B65" t="s">
        <v>187</v>
      </c>
      <c r="C65">
        <v>65</v>
      </c>
      <c r="D65">
        <v>2</v>
      </c>
      <c r="E65" t="s">
        <v>13906</v>
      </c>
      <c r="F65">
        <v>82</v>
      </c>
      <c r="G65">
        <v>6</v>
      </c>
      <c r="H65" t="s">
        <v>1162</v>
      </c>
      <c r="I65" t="s">
        <v>13907</v>
      </c>
      <c r="J65" t="s">
        <v>2021</v>
      </c>
      <c r="K65" t="s">
        <v>23</v>
      </c>
      <c r="L65" t="s">
        <v>24</v>
      </c>
      <c r="M65" t="s">
        <v>13908</v>
      </c>
      <c r="N65" t="s">
        <v>23</v>
      </c>
      <c r="O65" t="s">
        <v>307</v>
      </c>
      <c r="P65" t="s">
        <v>26</v>
      </c>
      <c r="Q65" t="s">
        <v>27</v>
      </c>
      <c r="R65" t="s">
        <v>13909</v>
      </c>
      <c r="S65" t="s">
        <v>23</v>
      </c>
      <c r="T65" t="s">
        <v>13908</v>
      </c>
    </row>
    <row r="66" spans="1:20" x14ac:dyDescent="0.25">
      <c r="A66" t="s">
        <v>280</v>
      </c>
      <c r="B66" t="s">
        <v>286</v>
      </c>
      <c r="C66">
        <v>139</v>
      </c>
      <c r="D66">
        <v>1</v>
      </c>
      <c r="E66" t="s">
        <v>13910</v>
      </c>
      <c r="F66">
        <v>199</v>
      </c>
      <c r="G66">
        <v>20</v>
      </c>
      <c r="H66" t="s">
        <v>47</v>
      </c>
      <c r="I66" t="s">
        <v>13911</v>
      </c>
      <c r="J66" t="s">
        <v>13912</v>
      </c>
      <c r="K66" t="s">
        <v>1299</v>
      </c>
      <c r="L66" t="s">
        <v>13913</v>
      </c>
      <c r="M66" t="s">
        <v>13914</v>
      </c>
      <c r="N66" t="s">
        <v>5937</v>
      </c>
      <c r="O66" t="s">
        <v>1222</v>
      </c>
      <c r="P66" t="s">
        <v>1190</v>
      </c>
      <c r="Q66" t="s">
        <v>1191</v>
      </c>
      <c r="R66" t="s">
        <v>24</v>
      </c>
      <c r="S66" t="s">
        <v>23</v>
      </c>
      <c r="T66" t="s">
        <v>13915</v>
      </c>
    </row>
    <row r="67" spans="1:20" x14ac:dyDescent="0.25">
      <c r="A67" t="s">
        <v>279</v>
      </c>
      <c r="B67" t="s">
        <v>285</v>
      </c>
      <c r="C67">
        <v>139</v>
      </c>
      <c r="D67">
        <v>1</v>
      </c>
      <c r="E67" t="s">
        <v>13910</v>
      </c>
      <c r="F67">
        <v>199</v>
      </c>
      <c r="G67">
        <v>20</v>
      </c>
      <c r="H67" t="s">
        <v>47</v>
      </c>
      <c r="I67" t="s">
        <v>13911</v>
      </c>
      <c r="J67" t="s">
        <v>13912</v>
      </c>
      <c r="K67" t="s">
        <v>1299</v>
      </c>
      <c r="L67" t="s">
        <v>13913</v>
      </c>
      <c r="M67" t="s">
        <v>13914</v>
      </c>
      <c r="N67" t="s">
        <v>5937</v>
      </c>
      <c r="O67" t="s">
        <v>1222</v>
      </c>
      <c r="P67" t="s">
        <v>1190</v>
      </c>
      <c r="Q67" t="s">
        <v>1191</v>
      </c>
      <c r="R67" t="s">
        <v>24</v>
      </c>
      <c r="S67" t="s">
        <v>23</v>
      </c>
      <c r="T67" t="s">
        <v>13915</v>
      </c>
    </row>
    <row r="68" spans="1:20" x14ac:dyDescent="0.25">
      <c r="A68" t="s">
        <v>186</v>
      </c>
      <c r="B68" t="s">
        <v>187</v>
      </c>
      <c r="C68">
        <v>65</v>
      </c>
      <c r="D68">
        <v>4</v>
      </c>
      <c r="E68" t="s">
        <v>13916</v>
      </c>
      <c r="F68">
        <v>152</v>
      </c>
      <c r="G68">
        <v>0</v>
      </c>
      <c r="H68" t="s">
        <v>1162</v>
      </c>
      <c r="I68" t="s">
        <v>13917</v>
      </c>
      <c r="J68" t="s">
        <v>309</v>
      </c>
      <c r="K68" t="s">
        <v>23</v>
      </c>
      <c r="L68" t="s">
        <v>24</v>
      </c>
      <c r="M68" t="s">
        <v>13918</v>
      </c>
      <c r="N68" t="s">
        <v>23</v>
      </c>
      <c r="O68" t="s">
        <v>32</v>
      </c>
      <c r="P68" t="s">
        <v>26</v>
      </c>
      <c r="Q68" t="s">
        <v>33</v>
      </c>
      <c r="R68" t="s">
        <v>24</v>
      </c>
      <c r="S68" t="s">
        <v>23</v>
      </c>
      <c r="T68" t="s">
        <v>13918</v>
      </c>
    </row>
    <row r="69" spans="1:20" x14ac:dyDescent="0.25">
      <c r="A69" t="s">
        <v>186</v>
      </c>
      <c r="B69" t="s">
        <v>187</v>
      </c>
      <c r="C69">
        <v>65</v>
      </c>
      <c r="D69">
        <v>3</v>
      </c>
      <c r="E69" t="s">
        <v>13919</v>
      </c>
      <c r="F69">
        <v>120</v>
      </c>
      <c r="G69">
        <v>6</v>
      </c>
      <c r="H69" t="s">
        <v>1162</v>
      </c>
      <c r="I69" t="s">
        <v>13920</v>
      </c>
      <c r="J69" t="s">
        <v>57</v>
      </c>
      <c r="K69" t="s">
        <v>23</v>
      </c>
      <c r="L69" t="s">
        <v>24</v>
      </c>
      <c r="M69" t="s">
        <v>13921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23</v>
      </c>
      <c r="T69" t="s">
        <v>13922</v>
      </c>
    </row>
    <row r="70" spans="1:20" x14ac:dyDescent="0.25">
      <c r="A70" t="s">
        <v>280</v>
      </c>
      <c r="B70" t="s">
        <v>286</v>
      </c>
      <c r="C70">
        <v>139</v>
      </c>
      <c r="D70">
        <v>2</v>
      </c>
      <c r="E70" t="s">
        <v>13923</v>
      </c>
      <c r="F70">
        <v>199</v>
      </c>
      <c r="G70">
        <v>20</v>
      </c>
      <c r="H70" t="s">
        <v>47</v>
      </c>
      <c r="I70" t="s">
        <v>13924</v>
      </c>
      <c r="J70" t="s">
        <v>13925</v>
      </c>
      <c r="K70" t="s">
        <v>562</v>
      </c>
      <c r="L70" t="s">
        <v>13926</v>
      </c>
      <c r="M70" t="s">
        <v>13927</v>
      </c>
      <c r="N70" t="s">
        <v>5937</v>
      </c>
      <c r="O70" t="s">
        <v>1222</v>
      </c>
      <c r="P70" t="s">
        <v>1190</v>
      </c>
      <c r="Q70" t="s">
        <v>1191</v>
      </c>
      <c r="R70" t="s">
        <v>24</v>
      </c>
      <c r="S70" t="s">
        <v>23</v>
      </c>
      <c r="T70" t="s">
        <v>13922</v>
      </c>
    </row>
    <row r="71" spans="1:20" x14ac:dyDescent="0.25">
      <c r="A71" t="s">
        <v>46</v>
      </c>
      <c r="B71" t="s">
        <v>56</v>
      </c>
      <c r="C71">
        <v>80</v>
      </c>
      <c r="D71">
        <v>2</v>
      </c>
      <c r="E71" t="s">
        <v>13928</v>
      </c>
      <c r="F71">
        <v>299</v>
      </c>
      <c r="G71">
        <v>64</v>
      </c>
      <c r="H71" t="s">
        <v>22</v>
      </c>
      <c r="I71" t="s">
        <v>13929</v>
      </c>
      <c r="J71" t="s">
        <v>13930</v>
      </c>
      <c r="K71" t="s">
        <v>10953</v>
      </c>
      <c r="L71" t="s">
        <v>1197</v>
      </c>
      <c r="M71" t="s">
        <v>13931</v>
      </c>
      <c r="N71" t="s">
        <v>23</v>
      </c>
      <c r="O71" t="s">
        <v>63</v>
      </c>
      <c r="P71" t="s">
        <v>54</v>
      </c>
      <c r="Q71" t="s">
        <v>55</v>
      </c>
      <c r="R71" t="s">
        <v>24</v>
      </c>
      <c r="S71" t="s">
        <v>23</v>
      </c>
      <c r="T71" t="s">
        <v>13932</v>
      </c>
    </row>
    <row r="72" spans="1:20" x14ac:dyDescent="0.25">
      <c r="A72" t="s">
        <v>139</v>
      </c>
      <c r="B72" t="s">
        <v>112</v>
      </c>
      <c r="C72">
        <v>75</v>
      </c>
      <c r="D72">
        <v>1</v>
      </c>
      <c r="E72" t="s">
        <v>13928</v>
      </c>
      <c r="F72">
        <v>299</v>
      </c>
      <c r="G72">
        <v>64</v>
      </c>
      <c r="H72" t="s">
        <v>22</v>
      </c>
      <c r="I72" t="s">
        <v>13929</v>
      </c>
      <c r="J72" t="s">
        <v>13930</v>
      </c>
      <c r="K72" t="s">
        <v>10953</v>
      </c>
      <c r="L72" t="s">
        <v>1197</v>
      </c>
      <c r="M72" t="s">
        <v>13931</v>
      </c>
      <c r="N72" t="s">
        <v>23</v>
      </c>
      <c r="O72" t="s">
        <v>63</v>
      </c>
      <c r="P72" t="s">
        <v>54</v>
      </c>
      <c r="Q72" t="s">
        <v>55</v>
      </c>
      <c r="R72" t="s">
        <v>24</v>
      </c>
      <c r="S72" t="s">
        <v>23</v>
      </c>
      <c r="T72" t="s">
        <v>13932</v>
      </c>
    </row>
    <row r="73" spans="1:20" x14ac:dyDescent="0.25">
      <c r="A73" t="s">
        <v>186</v>
      </c>
      <c r="B73" t="s">
        <v>187</v>
      </c>
      <c r="C73">
        <v>65</v>
      </c>
      <c r="D73">
        <v>5</v>
      </c>
      <c r="E73" t="s">
        <v>13933</v>
      </c>
      <c r="F73">
        <v>190</v>
      </c>
      <c r="G73">
        <v>0</v>
      </c>
      <c r="H73" t="s">
        <v>1162</v>
      </c>
      <c r="I73" t="s">
        <v>13934</v>
      </c>
      <c r="J73" t="s">
        <v>325</v>
      </c>
      <c r="K73" t="s">
        <v>23</v>
      </c>
      <c r="L73" t="s">
        <v>24</v>
      </c>
      <c r="M73" t="s">
        <v>13935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13935</v>
      </c>
    </row>
    <row r="74" spans="1:20" x14ac:dyDescent="0.25">
      <c r="A74" t="s">
        <v>30</v>
      </c>
      <c r="B74" t="s">
        <v>31</v>
      </c>
      <c r="C74">
        <v>65</v>
      </c>
      <c r="D74">
        <v>1</v>
      </c>
      <c r="E74" t="s">
        <v>13936</v>
      </c>
      <c r="F74">
        <v>135</v>
      </c>
      <c r="G74">
        <v>6</v>
      </c>
      <c r="H74" t="s">
        <v>1162</v>
      </c>
      <c r="I74" t="s">
        <v>13937</v>
      </c>
      <c r="J74" t="s">
        <v>8458</v>
      </c>
      <c r="K74" t="s">
        <v>23</v>
      </c>
      <c r="L74" t="s">
        <v>24</v>
      </c>
      <c r="M74" t="s">
        <v>13938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13938</v>
      </c>
    </row>
    <row r="75" spans="1:20" x14ac:dyDescent="0.25">
      <c r="A75" t="s">
        <v>139</v>
      </c>
      <c r="B75" t="s">
        <v>112</v>
      </c>
      <c r="C75">
        <v>120</v>
      </c>
      <c r="D75">
        <v>1</v>
      </c>
      <c r="E75" t="s">
        <v>13936</v>
      </c>
      <c r="F75">
        <v>135</v>
      </c>
      <c r="G75">
        <v>6</v>
      </c>
      <c r="H75" t="s">
        <v>1162</v>
      </c>
      <c r="I75" t="s">
        <v>13937</v>
      </c>
      <c r="J75" t="s">
        <v>8458</v>
      </c>
      <c r="K75" t="s">
        <v>23</v>
      </c>
      <c r="L75" t="s">
        <v>24</v>
      </c>
      <c r="M75" t="s">
        <v>13938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13938</v>
      </c>
    </row>
    <row r="76" spans="1:20" x14ac:dyDescent="0.25">
      <c r="A76" t="s">
        <v>280</v>
      </c>
      <c r="B76" t="s">
        <v>286</v>
      </c>
      <c r="C76">
        <v>139</v>
      </c>
      <c r="D76">
        <v>1</v>
      </c>
      <c r="E76" t="s">
        <v>13939</v>
      </c>
      <c r="F76">
        <v>209</v>
      </c>
      <c r="G76">
        <v>30</v>
      </c>
      <c r="H76" t="s">
        <v>47</v>
      </c>
      <c r="I76" t="s">
        <v>13940</v>
      </c>
      <c r="J76" t="s">
        <v>13941</v>
      </c>
      <c r="K76" t="s">
        <v>1171</v>
      </c>
      <c r="L76" t="s">
        <v>13942</v>
      </c>
      <c r="M76" t="s">
        <v>13943</v>
      </c>
      <c r="N76" t="s">
        <v>5937</v>
      </c>
      <c r="O76" t="s">
        <v>1189</v>
      </c>
      <c r="P76" t="s">
        <v>1190</v>
      </c>
      <c r="Q76" t="s">
        <v>1191</v>
      </c>
      <c r="R76" t="s">
        <v>24</v>
      </c>
      <c r="S76" t="s">
        <v>23</v>
      </c>
      <c r="T76" t="s">
        <v>13944</v>
      </c>
    </row>
    <row r="77" spans="1:20" x14ac:dyDescent="0.25">
      <c r="A77" t="s">
        <v>279</v>
      </c>
      <c r="B77" t="s">
        <v>285</v>
      </c>
      <c r="C77">
        <v>139</v>
      </c>
      <c r="D77">
        <v>1</v>
      </c>
      <c r="E77" t="s">
        <v>13939</v>
      </c>
      <c r="F77">
        <v>209</v>
      </c>
      <c r="G77">
        <v>30</v>
      </c>
      <c r="H77" t="s">
        <v>47</v>
      </c>
      <c r="I77" t="s">
        <v>13940</v>
      </c>
      <c r="J77" t="s">
        <v>13941</v>
      </c>
      <c r="K77" t="s">
        <v>1171</v>
      </c>
      <c r="L77" t="s">
        <v>13942</v>
      </c>
      <c r="M77" t="s">
        <v>13943</v>
      </c>
      <c r="N77" t="s">
        <v>5937</v>
      </c>
      <c r="O77" t="s">
        <v>1189</v>
      </c>
      <c r="P77" t="s">
        <v>1190</v>
      </c>
      <c r="Q77" t="s">
        <v>1191</v>
      </c>
      <c r="R77" t="s">
        <v>24</v>
      </c>
      <c r="S77" t="s">
        <v>23</v>
      </c>
      <c r="T77" t="s">
        <v>13944</v>
      </c>
    </row>
    <row r="78" spans="1:20" x14ac:dyDescent="0.25">
      <c r="A78" t="s">
        <v>3653</v>
      </c>
      <c r="B78" t="s">
        <v>158</v>
      </c>
      <c r="C78">
        <v>75</v>
      </c>
      <c r="D78">
        <v>2</v>
      </c>
      <c r="E78" t="s">
        <v>13945</v>
      </c>
      <c r="F78">
        <v>284</v>
      </c>
      <c r="G78">
        <v>134</v>
      </c>
      <c r="H78" t="s">
        <v>47</v>
      </c>
      <c r="I78" t="s">
        <v>5885</v>
      </c>
      <c r="J78" t="s">
        <v>10649</v>
      </c>
      <c r="K78" t="s">
        <v>1228</v>
      </c>
      <c r="L78" t="s">
        <v>357</v>
      </c>
      <c r="M78" t="s">
        <v>13946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23</v>
      </c>
      <c r="T78" t="s">
        <v>13944</v>
      </c>
    </row>
    <row r="79" spans="1:20" x14ac:dyDescent="0.25">
      <c r="A79" t="s">
        <v>139</v>
      </c>
      <c r="B79" t="s">
        <v>112</v>
      </c>
      <c r="C79">
        <v>66</v>
      </c>
      <c r="D79">
        <v>1</v>
      </c>
      <c r="E79" t="s">
        <v>13947</v>
      </c>
      <c r="F79">
        <v>122.35</v>
      </c>
      <c r="G79">
        <v>7</v>
      </c>
      <c r="H79" t="s">
        <v>684</v>
      </c>
      <c r="I79" t="s">
        <v>13948</v>
      </c>
      <c r="J79" t="s">
        <v>13949</v>
      </c>
      <c r="K79" t="s">
        <v>2682</v>
      </c>
      <c r="L79" t="s">
        <v>13950</v>
      </c>
      <c r="M79" t="s">
        <v>13951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13951</v>
      </c>
    </row>
    <row r="80" spans="1:20" x14ac:dyDescent="0.25">
      <c r="A80" t="s">
        <v>110</v>
      </c>
      <c r="B80" t="s">
        <v>1205</v>
      </c>
      <c r="C80">
        <v>66</v>
      </c>
      <c r="D80">
        <v>1</v>
      </c>
      <c r="E80" t="s">
        <v>13947</v>
      </c>
      <c r="F80">
        <v>122.35</v>
      </c>
      <c r="G80">
        <v>7</v>
      </c>
      <c r="H80" t="s">
        <v>684</v>
      </c>
      <c r="I80" t="s">
        <v>13948</v>
      </c>
      <c r="J80" t="s">
        <v>13949</v>
      </c>
      <c r="K80" t="s">
        <v>2682</v>
      </c>
      <c r="L80" t="s">
        <v>13950</v>
      </c>
      <c r="M80" t="s">
        <v>13951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23</v>
      </c>
      <c r="T80" t="s">
        <v>13951</v>
      </c>
    </row>
    <row r="81" spans="1:20" x14ac:dyDescent="0.25">
      <c r="A81" t="s">
        <v>46</v>
      </c>
      <c r="B81" t="s">
        <v>56</v>
      </c>
      <c r="C81">
        <v>67</v>
      </c>
      <c r="D81">
        <v>1</v>
      </c>
      <c r="E81" t="s">
        <v>13947</v>
      </c>
      <c r="F81">
        <v>122.35</v>
      </c>
      <c r="G81">
        <v>7</v>
      </c>
      <c r="H81" t="s">
        <v>684</v>
      </c>
      <c r="I81" t="s">
        <v>13948</v>
      </c>
      <c r="J81" t="s">
        <v>13949</v>
      </c>
      <c r="K81" t="s">
        <v>2682</v>
      </c>
      <c r="L81" t="s">
        <v>13950</v>
      </c>
      <c r="M81" t="s">
        <v>13951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23</v>
      </c>
      <c r="T81" t="s">
        <v>13951</v>
      </c>
    </row>
    <row r="82" spans="1:20" x14ac:dyDescent="0.25">
      <c r="A82" t="s">
        <v>280</v>
      </c>
      <c r="B82" t="s">
        <v>286</v>
      </c>
      <c r="C82">
        <v>139</v>
      </c>
      <c r="D82">
        <v>1</v>
      </c>
      <c r="E82" t="s">
        <v>13952</v>
      </c>
      <c r="F82">
        <v>199</v>
      </c>
      <c r="G82">
        <v>20</v>
      </c>
      <c r="H82" t="s">
        <v>47</v>
      </c>
      <c r="I82" t="s">
        <v>13953</v>
      </c>
      <c r="J82" t="s">
        <v>13954</v>
      </c>
      <c r="K82" t="s">
        <v>1441</v>
      </c>
      <c r="L82" t="s">
        <v>13955</v>
      </c>
      <c r="M82" t="s">
        <v>13956</v>
      </c>
      <c r="N82" t="s">
        <v>5937</v>
      </c>
      <c r="O82" t="s">
        <v>1222</v>
      </c>
      <c r="P82" t="s">
        <v>1190</v>
      </c>
      <c r="Q82" t="s">
        <v>1191</v>
      </c>
      <c r="R82" t="s">
        <v>24</v>
      </c>
      <c r="S82" t="s">
        <v>23</v>
      </c>
      <c r="T82" t="s">
        <v>13951</v>
      </c>
    </row>
    <row r="83" spans="1:20" x14ac:dyDescent="0.25">
      <c r="A83" t="s">
        <v>279</v>
      </c>
      <c r="B83" t="s">
        <v>285</v>
      </c>
      <c r="C83">
        <v>139</v>
      </c>
      <c r="D83">
        <v>1</v>
      </c>
      <c r="E83" t="s">
        <v>13952</v>
      </c>
      <c r="F83">
        <v>199</v>
      </c>
      <c r="G83">
        <v>20</v>
      </c>
      <c r="H83" t="s">
        <v>47</v>
      </c>
      <c r="I83" t="s">
        <v>13953</v>
      </c>
      <c r="J83" t="s">
        <v>13954</v>
      </c>
      <c r="K83" t="s">
        <v>1441</v>
      </c>
      <c r="L83" t="s">
        <v>13955</v>
      </c>
      <c r="M83" t="s">
        <v>13956</v>
      </c>
      <c r="N83" t="s">
        <v>5937</v>
      </c>
      <c r="O83" t="s">
        <v>1222</v>
      </c>
      <c r="P83" t="s">
        <v>1190</v>
      </c>
      <c r="Q83" t="s">
        <v>1191</v>
      </c>
      <c r="R83" t="s">
        <v>24</v>
      </c>
      <c r="S83" t="s">
        <v>23</v>
      </c>
      <c r="T83" t="s">
        <v>13951</v>
      </c>
    </row>
    <row r="84" spans="1:20" x14ac:dyDescent="0.25">
      <c r="A84" t="s">
        <v>5153</v>
      </c>
      <c r="B84" t="s">
        <v>5154</v>
      </c>
      <c r="C84">
        <v>0</v>
      </c>
      <c r="D84">
        <v>1</v>
      </c>
      <c r="E84" t="s">
        <v>13957</v>
      </c>
      <c r="F84">
        <v>106</v>
      </c>
      <c r="G84">
        <v>6</v>
      </c>
      <c r="H84" t="s">
        <v>1162</v>
      </c>
      <c r="I84" t="s">
        <v>13958</v>
      </c>
      <c r="J84" t="s">
        <v>310</v>
      </c>
      <c r="K84" t="s">
        <v>23</v>
      </c>
      <c r="L84" t="s">
        <v>24</v>
      </c>
      <c r="M84" t="s">
        <v>13959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13951</v>
      </c>
    </row>
    <row r="85" spans="1:20" x14ac:dyDescent="0.25">
      <c r="A85" t="s">
        <v>46</v>
      </c>
      <c r="B85" t="s">
        <v>56</v>
      </c>
      <c r="C85">
        <v>120</v>
      </c>
      <c r="D85">
        <v>1</v>
      </c>
      <c r="E85" t="s">
        <v>13957</v>
      </c>
      <c r="F85">
        <v>106</v>
      </c>
      <c r="G85">
        <v>6</v>
      </c>
      <c r="H85" t="s">
        <v>1162</v>
      </c>
      <c r="I85" t="s">
        <v>13958</v>
      </c>
      <c r="J85" t="s">
        <v>310</v>
      </c>
      <c r="K85" t="s">
        <v>23</v>
      </c>
      <c r="L85" t="s">
        <v>24</v>
      </c>
      <c r="M85" t="s">
        <v>13959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13951</v>
      </c>
    </row>
    <row r="86" spans="1:20" x14ac:dyDescent="0.25">
      <c r="A86" t="s">
        <v>46</v>
      </c>
      <c r="B86" t="s">
        <v>8145</v>
      </c>
      <c r="C86">
        <v>61.5</v>
      </c>
      <c r="D86">
        <v>1</v>
      </c>
      <c r="E86" t="s">
        <v>13960</v>
      </c>
      <c r="F86">
        <v>61.5</v>
      </c>
      <c r="G86">
        <v>0</v>
      </c>
      <c r="H86" t="s">
        <v>47</v>
      </c>
      <c r="I86" t="s">
        <v>10932</v>
      </c>
      <c r="J86" t="s">
        <v>10933</v>
      </c>
      <c r="K86" t="s">
        <v>10934</v>
      </c>
      <c r="L86" t="s">
        <v>10935</v>
      </c>
      <c r="M86" t="s">
        <v>13961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23</v>
      </c>
      <c r="T86" t="s">
        <v>13961</v>
      </c>
    </row>
    <row r="87" spans="1:20" x14ac:dyDescent="0.25">
      <c r="A87" t="s">
        <v>46</v>
      </c>
      <c r="B87" t="s">
        <v>56</v>
      </c>
      <c r="C87">
        <v>66.333333333333329</v>
      </c>
      <c r="D87">
        <v>3</v>
      </c>
      <c r="E87" t="s">
        <v>13962</v>
      </c>
      <c r="F87">
        <v>220</v>
      </c>
      <c r="G87">
        <v>0</v>
      </c>
      <c r="H87" t="s">
        <v>1162</v>
      </c>
      <c r="I87" t="s">
        <v>4109</v>
      </c>
      <c r="J87" t="s">
        <v>348</v>
      </c>
      <c r="K87" t="s">
        <v>23</v>
      </c>
      <c r="L87" t="s">
        <v>24</v>
      </c>
      <c r="M87" t="s">
        <v>13963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13963</v>
      </c>
    </row>
    <row r="88" spans="1:20" x14ac:dyDescent="0.25">
      <c r="A88" t="s">
        <v>186</v>
      </c>
      <c r="B88" t="s">
        <v>187</v>
      </c>
      <c r="C88">
        <v>65</v>
      </c>
      <c r="D88">
        <v>2</v>
      </c>
      <c r="E88" t="s">
        <v>13964</v>
      </c>
      <c r="F88">
        <v>82</v>
      </c>
      <c r="G88">
        <v>6</v>
      </c>
      <c r="H88" t="s">
        <v>1162</v>
      </c>
      <c r="I88" t="s">
        <v>13965</v>
      </c>
      <c r="J88" t="s">
        <v>1311</v>
      </c>
      <c r="K88" t="s">
        <v>23</v>
      </c>
      <c r="L88" t="s">
        <v>24</v>
      </c>
      <c r="M88" t="s">
        <v>13966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23</v>
      </c>
      <c r="T88" t="s">
        <v>13966</v>
      </c>
    </row>
    <row r="89" spans="1:20" x14ac:dyDescent="0.25">
      <c r="A89" t="s">
        <v>30</v>
      </c>
      <c r="B89" t="s">
        <v>31</v>
      </c>
      <c r="C89">
        <v>60</v>
      </c>
      <c r="D89">
        <v>3</v>
      </c>
      <c r="E89" t="s">
        <v>13967</v>
      </c>
      <c r="F89">
        <v>105</v>
      </c>
      <c r="G89">
        <v>0</v>
      </c>
      <c r="H89" t="s">
        <v>1162</v>
      </c>
      <c r="I89" t="s">
        <v>13968</v>
      </c>
      <c r="J89" t="s">
        <v>342</v>
      </c>
      <c r="K89" t="s">
        <v>23</v>
      </c>
      <c r="L89" t="s">
        <v>24</v>
      </c>
      <c r="M89" t="s">
        <v>13969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13969</v>
      </c>
    </row>
    <row r="90" spans="1:20" x14ac:dyDescent="0.25">
      <c r="A90" t="s">
        <v>186</v>
      </c>
      <c r="B90" t="s">
        <v>187</v>
      </c>
      <c r="C90">
        <v>65</v>
      </c>
      <c r="D90">
        <v>4</v>
      </c>
      <c r="E90" t="s">
        <v>13970</v>
      </c>
      <c r="F90">
        <v>152</v>
      </c>
      <c r="G90">
        <v>0</v>
      </c>
      <c r="H90" t="s">
        <v>1162</v>
      </c>
      <c r="I90" t="s">
        <v>13971</v>
      </c>
      <c r="J90" t="s">
        <v>311</v>
      </c>
      <c r="K90" t="s">
        <v>23</v>
      </c>
      <c r="L90" t="s">
        <v>24</v>
      </c>
      <c r="M90" t="s">
        <v>13972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13972</v>
      </c>
    </row>
    <row r="91" spans="1:20" x14ac:dyDescent="0.25">
      <c r="A91" t="s">
        <v>186</v>
      </c>
      <c r="B91" t="s">
        <v>187</v>
      </c>
      <c r="C91">
        <v>65</v>
      </c>
      <c r="D91">
        <v>4</v>
      </c>
      <c r="E91" t="s">
        <v>13973</v>
      </c>
      <c r="F91">
        <v>152</v>
      </c>
      <c r="G91">
        <v>0</v>
      </c>
      <c r="H91" t="s">
        <v>1162</v>
      </c>
      <c r="I91" t="s">
        <v>13974</v>
      </c>
      <c r="J91" t="s">
        <v>325</v>
      </c>
      <c r="K91" t="s">
        <v>23</v>
      </c>
      <c r="L91" t="s">
        <v>24</v>
      </c>
      <c r="M91" t="s">
        <v>13975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13976</v>
      </c>
    </row>
    <row r="92" spans="1:20" x14ac:dyDescent="0.25">
      <c r="A92" t="s">
        <v>115</v>
      </c>
      <c r="B92" t="s">
        <v>116</v>
      </c>
      <c r="C92">
        <v>27.5</v>
      </c>
      <c r="D92">
        <v>4</v>
      </c>
      <c r="E92" t="s">
        <v>13977</v>
      </c>
      <c r="F92">
        <v>106.62</v>
      </c>
      <c r="G92">
        <v>7</v>
      </c>
      <c r="H92" t="s">
        <v>1247</v>
      </c>
      <c r="I92" t="s">
        <v>13978</v>
      </c>
      <c r="J92" t="s">
        <v>13979</v>
      </c>
      <c r="K92" t="s">
        <v>13980</v>
      </c>
      <c r="L92" t="s">
        <v>13981</v>
      </c>
      <c r="M92" t="s">
        <v>13982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13982</v>
      </c>
    </row>
    <row r="93" spans="1:20" x14ac:dyDescent="0.25">
      <c r="A93" t="s">
        <v>186</v>
      </c>
      <c r="B93" t="s">
        <v>187</v>
      </c>
      <c r="C93">
        <v>65</v>
      </c>
      <c r="D93">
        <v>5</v>
      </c>
      <c r="E93" t="s">
        <v>13983</v>
      </c>
      <c r="F93">
        <v>190</v>
      </c>
      <c r="G93">
        <v>0</v>
      </c>
      <c r="H93" t="s">
        <v>1162</v>
      </c>
      <c r="I93" t="s">
        <v>13984</v>
      </c>
      <c r="J93" t="s">
        <v>325</v>
      </c>
      <c r="K93" t="s">
        <v>23</v>
      </c>
      <c r="L93" t="s">
        <v>24</v>
      </c>
      <c r="M93" t="s">
        <v>13985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13985</v>
      </c>
    </row>
    <row r="94" spans="1:20" x14ac:dyDescent="0.25">
      <c r="A94" t="s">
        <v>46</v>
      </c>
      <c r="B94" t="s">
        <v>56</v>
      </c>
      <c r="C94">
        <v>100</v>
      </c>
      <c r="D94">
        <v>5</v>
      </c>
      <c r="E94" t="s">
        <v>13986</v>
      </c>
      <c r="F94">
        <v>520</v>
      </c>
      <c r="G94">
        <v>20</v>
      </c>
      <c r="H94" t="s">
        <v>47</v>
      </c>
      <c r="I94" t="s">
        <v>13987</v>
      </c>
      <c r="J94" t="s">
        <v>13988</v>
      </c>
      <c r="K94" t="s">
        <v>1929</v>
      </c>
      <c r="L94" t="s">
        <v>13989</v>
      </c>
      <c r="M94" t="s">
        <v>13990</v>
      </c>
      <c r="N94" t="s">
        <v>5937</v>
      </c>
      <c r="O94" t="s">
        <v>1222</v>
      </c>
      <c r="P94" t="s">
        <v>1190</v>
      </c>
      <c r="Q94" t="s">
        <v>1191</v>
      </c>
      <c r="R94" t="s">
        <v>24</v>
      </c>
      <c r="S94" t="s">
        <v>23</v>
      </c>
      <c r="T94" t="s">
        <v>13991</v>
      </c>
    </row>
    <row r="95" spans="1:20" x14ac:dyDescent="0.25">
      <c r="A95" t="s">
        <v>186</v>
      </c>
      <c r="B95" t="s">
        <v>187</v>
      </c>
      <c r="C95">
        <v>65</v>
      </c>
      <c r="D95">
        <v>5</v>
      </c>
      <c r="E95" t="s">
        <v>13986</v>
      </c>
      <c r="F95">
        <v>520</v>
      </c>
      <c r="G95">
        <v>20</v>
      </c>
      <c r="H95" t="s">
        <v>47</v>
      </c>
      <c r="I95" t="s">
        <v>13987</v>
      </c>
      <c r="J95" t="s">
        <v>13988</v>
      </c>
      <c r="K95" t="s">
        <v>1929</v>
      </c>
      <c r="L95" t="s">
        <v>13989</v>
      </c>
      <c r="M95" t="s">
        <v>13990</v>
      </c>
      <c r="N95" t="s">
        <v>5937</v>
      </c>
      <c r="O95" t="s">
        <v>1222</v>
      </c>
      <c r="P95" t="s">
        <v>1190</v>
      </c>
      <c r="Q95" t="s">
        <v>1191</v>
      </c>
      <c r="R95" t="s">
        <v>24</v>
      </c>
      <c r="S95" t="s">
        <v>23</v>
      </c>
      <c r="T95" t="s">
        <v>13991</v>
      </c>
    </row>
    <row r="96" spans="1:20" x14ac:dyDescent="0.25">
      <c r="A96" t="s">
        <v>36</v>
      </c>
      <c r="B96" t="s">
        <v>37</v>
      </c>
      <c r="C96">
        <v>65</v>
      </c>
      <c r="D96">
        <v>1</v>
      </c>
      <c r="E96" t="s">
        <v>13992</v>
      </c>
      <c r="F96">
        <v>130</v>
      </c>
      <c r="G96">
        <v>30</v>
      </c>
      <c r="H96" t="s">
        <v>47</v>
      </c>
      <c r="I96" t="s">
        <v>11783</v>
      </c>
      <c r="J96" t="s">
        <v>11784</v>
      </c>
      <c r="K96" t="s">
        <v>2961</v>
      </c>
      <c r="L96" t="s">
        <v>11785</v>
      </c>
      <c r="M96" t="s">
        <v>13993</v>
      </c>
      <c r="N96" t="s">
        <v>5937</v>
      </c>
      <c r="O96" t="s">
        <v>1189</v>
      </c>
      <c r="P96" t="s">
        <v>1190</v>
      </c>
      <c r="Q96" t="s">
        <v>1191</v>
      </c>
      <c r="R96" t="s">
        <v>24</v>
      </c>
      <c r="S96" t="s">
        <v>23</v>
      </c>
      <c r="T96" t="s">
        <v>13994</v>
      </c>
    </row>
    <row r="97" spans="1:20" x14ac:dyDescent="0.25">
      <c r="A97" t="s">
        <v>46</v>
      </c>
      <c r="B97" t="s">
        <v>56</v>
      </c>
      <c r="C97">
        <v>100</v>
      </c>
      <c r="D97">
        <v>1</v>
      </c>
      <c r="E97" t="s">
        <v>13992</v>
      </c>
      <c r="F97">
        <v>130</v>
      </c>
      <c r="G97">
        <v>30</v>
      </c>
      <c r="H97" t="s">
        <v>47</v>
      </c>
      <c r="I97" t="s">
        <v>11783</v>
      </c>
      <c r="J97" t="s">
        <v>11784</v>
      </c>
      <c r="K97" t="s">
        <v>2961</v>
      </c>
      <c r="L97" t="s">
        <v>11785</v>
      </c>
      <c r="M97" t="s">
        <v>13993</v>
      </c>
      <c r="N97" t="s">
        <v>5937</v>
      </c>
      <c r="O97" t="s">
        <v>1189</v>
      </c>
      <c r="P97" t="s">
        <v>1190</v>
      </c>
      <c r="Q97" t="s">
        <v>1191</v>
      </c>
      <c r="R97" t="s">
        <v>24</v>
      </c>
      <c r="S97" t="s">
        <v>23</v>
      </c>
      <c r="T97" t="s">
        <v>13993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13995</v>
      </c>
      <c r="F98">
        <v>201</v>
      </c>
      <c r="G98">
        <v>0</v>
      </c>
      <c r="H98" t="s">
        <v>47</v>
      </c>
      <c r="I98" t="s">
        <v>13996</v>
      </c>
      <c r="J98" t="s">
        <v>13997</v>
      </c>
      <c r="K98" t="s">
        <v>1441</v>
      </c>
      <c r="L98" t="s">
        <v>477</v>
      </c>
      <c r="M98" t="s">
        <v>13998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23</v>
      </c>
      <c r="T98" t="s">
        <v>13998</v>
      </c>
    </row>
    <row r="99" spans="1:20" x14ac:dyDescent="0.25">
      <c r="A99" t="s">
        <v>46</v>
      </c>
      <c r="B99" t="s">
        <v>56</v>
      </c>
      <c r="C99">
        <v>80</v>
      </c>
      <c r="D99">
        <v>1</v>
      </c>
      <c r="E99" t="s">
        <v>13995</v>
      </c>
      <c r="F99">
        <v>201</v>
      </c>
      <c r="G99">
        <v>0</v>
      </c>
      <c r="H99" t="s">
        <v>47</v>
      </c>
      <c r="I99" t="s">
        <v>13996</v>
      </c>
      <c r="J99" t="s">
        <v>13997</v>
      </c>
      <c r="K99" t="s">
        <v>1441</v>
      </c>
      <c r="L99" t="s">
        <v>477</v>
      </c>
      <c r="M99" t="s">
        <v>13998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23</v>
      </c>
      <c r="T99" t="s">
        <v>13998</v>
      </c>
    </row>
    <row r="100" spans="1:20" x14ac:dyDescent="0.25">
      <c r="A100" t="s">
        <v>110</v>
      </c>
      <c r="B100" t="s">
        <v>1205</v>
      </c>
      <c r="C100">
        <v>66.333333333333329</v>
      </c>
      <c r="D100">
        <v>3</v>
      </c>
      <c r="E100" t="s">
        <v>13999</v>
      </c>
      <c r="F100">
        <v>250</v>
      </c>
      <c r="G100">
        <v>0</v>
      </c>
      <c r="H100" t="s">
        <v>22</v>
      </c>
      <c r="I100" t="s">
        <v>14000</v>
      </c>
      <c r="J100" t="s">
        <v>1226</v>
      </c>
      <c r="K100" t="s">
        <v>23</v>
      </c>
      <c r="L100" t="s">
        <v>24</v>
      </c>
      <c r="M100" t="s">
        <v>14001</v>
      </c>
      <c r="N100" t="s">
        <v>23</v>
      </c>
      <c r="O100" t="s">
        <v>32</v>
      </c>
      <c r="P100" t="s">
        <v>26</v>
      </c>
      <c r="Q100" t="s">
        <v>33</v>
      </c>
      <c r="R100" t="s">
        <v>24</v>
      </c>
      <c r="S100" t="s">
        <v>23</v>
      </c>
      <c r="T100" t="s">
        <v>14001</v>
      </c>
    </row>
    <row r="101" spans="1:20" x14ac:dyDescent="0.25">
      <c r="A101" t="s">
        <v>115</v>
      </c>
      <c r="B101" t="s">
        <v>340</v>
      </c>
      <c r="C101">
        <v>0</v>
      </c>
      <c r="D101">
        <v>1</v>
      </c>
      <c r="E101" t="s">
        <v>14002</v>
      </c>
      <c r="F101">
        <v>0</v>
      </c>
      <c r="G101">
        <v>0</v>
      </c>
      <c r="H101" t="s">
        <v>1238</v>
      </c>
      <c r="I101" t="s">
        <v>12925</v>
      </c>
      <c r="J101" t="s">
        <v>12926</v>
      </c>
      <c r="K101" t="s">
        <v>1350</v>
      </c>
      <c r="L101" t="s">
        <v>12927</v>
      </c>
      <c r="M101" t="s">
        <v>14001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14001</v>
      </c>
    </row>
    <row r="102" spans="1:20" x14ac:dyDescent="0.25">
      <c r="A102" t="s">
        <v>139</v>
      </c>
      <c r="B102" t="s">
        <v>112</v>
      </c>
      <c r="C102">
        <v>66</v>
      </c>
      <c r="D102">
        <v>1</v>
      </c>
      <c r="E102" t="s">
        <v>14003</v>
      </c>
      <c r="F102">
        <v>122.35</v>
      </c>
      <c r="G102">
        <v>7</v>
      </c>
      <c r="H102" t="s">
        <v>684</v>
      </c>
      <c r="I102" t="s">
        <v>14004</v>
      </c>
      <c r="J102" t="s">
        <v>14005</v>
      </c>
      <c r="K102" t="s">
        <v>1230</v>
      </c>
      <c r="L102" t="s">
        <v>14006</v>
      </c>
      <c r="M102" t="s">
        <v>14007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14007</v>
      </c>
    </row>
    <row r="103" spans="1:20" x14ac:dyDescent="0.25">
      <c r="A103" t="s">
        <v>110</v>
      </c>
      <c r="B103" t="s">
        <v>1205</v>
      </c>
      <c r="C103">
        <v>66</v>
      </c>
      <c r="D103">
        <v>1</v>
      </c>
      <c r="E103" t="s">
        <v>14003</v>
      </c>
      <c r="F103">
        <v>122.35</v>
      </c>
      <c r="G103">
        <v>7</v>
      </c>
      <c r="H103" t="s">
        <v>684</v>
      </c>
      <c r="I103" t="s">
        <v>14004</v>
      </c>
      <c r="J103" t="s">
        <v>14005</v>
      </c>
      <c r="K103" t="s">
        <v>1230</v>
      </c>
      <c r="L103" t="s">
        <v>14006</v>
      </c>
      <c r="M103" t="s">
        <v>14007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23</v>
      </c>
      <c r="T103" t="s">
        <v>14007</v>
      </c>
    </row>
    <row r="104" spans="1:20" x14ac:dyDescent="0.25">
      <c r="A104" t="s">
        <v>46</v>
      </c>
      <c r="B104" t="s">
        <v>56</v>
      </c>
      <c r="C104">
        <v>67</v>
      </c>
      <c r="D104">
        <v>1</v>
      </c>
      <c r="E104" t="s">
        <v>14003</v>
      </c>
      <c r="F104">
        <v>122.35</v>
      </c>
      <c r="G104">
        <v>7</v>
      </c>
      <c r="H104" t="s">
        <v>684</v>
      </c>
      <c r="I104" t="s">
        <v>14004</v>
      </c>
      <c r="J104" t="s">
        <v>14005</v>
      </c>
      <c r="K104" t="s">
        <v>1230</v>
      </c>
      <c r="L104" t="s">
        <v>14006</v>
      </c>
      <c r="M104" t="s">
        <v>14007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23</v>
      </c>
      <c r="T104" t="s">
        <v>14007</v>
      </c>
    </row>
    <row r="105" spans="1:20" x14ac:dyDescent="0.25">
      <c r="A105" t="s">
        <v>110</v>
      </c>
      <c r="B105" t="s">
        <v>1205</v>
      </c>
      <c r="C105">
        <v>66.333333333333329</v>
      </c>
      <c r="D105">
        <v>3</v>
      </c>
      <c r="E105" t="s">
        <v>14008</v>
      </c>
      <c r="F105">
        <v>288</v>
      </c>
      <c r="G105">
        <v>48</v>
      </c>
      <c r="H105" t="s">
        <v>47</v>
      </c>
      <c r="I105" t="s">
        <v>11318</v>
      </c>
      <c r="J105" t="s">
        <v>14009</v>
      </c>
      <c r="K105" t="s">
        <v>2682</v>
      </c>
      <c r="L105" t="s">
        <v>2033</v>
      </c>
      <c r="M105" t="s">
        <v>14010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14011</v>
      </c>
    </row>
    <row r="106" spans="1:20" x14ac:dyDescent="0.25">
      <c r="A106" t="s">
        <v>46</v>
      </c>
      <c r="B106" t="s">
        <v>56</v>
      </c>
      <c r="C106">
        <v>100</v>
      </c>
      <c r="D106">
        <v>1</v>
      </c>
      <c r="E106" t="s">
        <v>14012</v>
      </c>
      <c r="F106">
        <v>120</v>
      </c>
      <c r="G106">
        <v>20</v>
      </c>
      <c r="H106" t="s">
        <v>47</v>
      </c>
      <c r="I106" t="s">
        <v>14013</v>
      </c>
      <c r="J106" t="s">
        <v>14014</v>
      </c>
      <c r="K106" t="s">
        <v>2684</v>
      </c>
      <c r="L106" t="s">
        <v>14015</v>
      </c>
      <c r="M106" t="s">
        <v>13458</v>
      </c>
      <c r="N106" t="s">
        <v>5937</v>
      </c>
      <c r="O106" t="s">
        <v>1222</v>
      </c>
      <c r="P106" t="s">
        <v>1190</v>
      </c>
      <c r="Q106" t="s">
        <v>1191</v>
      </c>
      <c r="R106" t="s">
        <v>24</v>
      </c>
      <c r="S106" t="s">
        <v>23</v>
      </c>
      <c r="T106" t="s">
        <v>14016</v>
      </c>
    </row>
    <row r="107" spans="1:20" x14ac:dyDescent="0.25">
      <c r="A107" t="s">
        <v>186</v>
      </c>
      <c r="B107" t="s">
        <v>187</v>
      </c>
      <c r="C107">
        <v>65</v>
      </c>
      <c r="D107">
        <v>1</v>
      </c>
      <c r="E107" t="s">
        <v>14012</v>
      </c>
      <c r="F107">
        <v>120</v>
      </c>
      <c r="G107">
        <v>20</v>
      </c>
      <c r="H107" t="s">
        <v>47</v>
      </c>
      <c r="I107" t="s">
        <v>14013</v>
      </c>
      <c r="J107" t="s">
        <v>14014</v>
      </c>
      <c r="K107" t="s">
        <v>2684</v>
      </c>
      <c r="L107" t="s">
        <v>14015</v>
      </c>
      <c r="M107" t="s">
        <v>13458</v>
      </c>
      <c r="N107" t="s">
        <v>5937</v>
      </c>
      <c r="O107" t="s">
        <v>1222</v>
      </c>
      <c r="P107" t="s">
        <v>1190</v>
      </c>
      <c r="Q107" t="s">
        <v>1191</v>
      </c>
      <c r="R107" t="s">
        <v>24</v>
      </c>
      <c r="S107" t="s">
        <v>23</v>
      </c>
      <c r="T107" t="s">
        <v>14016</v>
      </c>
    </row>
    <row r="108" spans="1:20" x14ac:dyDescent="0.25">
      <c r="A108" t="s">
        <v>46</v>
      </c>
      <c r="B108" t="s">
        <v>56</v>
      </c>
      <c r="C108">
        <v>100</v>
      </c>
      <c r="D108">
        <v>1</v>
      </c>
      <c r="E108" t="s">
        <v>14017</v>
      </c>
      <c r="F108">
        <v>120</v>
      </c>
      <c r="G108">
        <v>20</v>
      </c>
      <c r="H108" t="s">
        <v>47</v>
      </c>
      <c r="I108" t="s">
        <v>14018</v>
      </c>
      <c r="J108" t="s">
        <v>14019</v>
      </c>
      <c r="K108" t="s">
        <v>1234</v>
      </c>
      <c r="L108" t="s">
        <v>14020</v>
      </c>
      <c r="M108" t="s">
        <v>13458</v>
      </c>
      <c r="N108" t="s">
        <v>5937</v>
      </c>
      <c r="O108" t="s">
        <v>1222</v>
      </c>
      <c r="P108" t="s">
        <v>1190</v>
      </c>
      <c r="Q108" t="s">
        <v>1191</v>
      </c>
      <c r="R108" t="s">
        <v>24</v>
      </c>
      <c r="S108" t="s">
        <v>23</v>
      </c>
      <c r="T108" t="s">
        <v>14021</v>
      </c>
    </row>
    <row r="109" spans="1:20" x14ac:dyDescent="0.25">
      <c r="A109" t="s">
        <v>186</v>
      </c>
      <c r="B109" t="s">
        <v>187</v>
      </c>
      <c r="C109">
        <v>65</v>
      </c>
      <c r="D109">
        <v>1</v>
      </c>
      <c r="E109" t="s">
        <v>14017</v>
      </c>
      <c r="F109">
        <v>120</v>
      </c>
      <c r="G109">
        <v>20</v>
      </c>
      <c r="H109" t="s">
        <v>47</v>
      </c>
      <c r="I109" t="s">
        <v>14018</v>
      </c>
      <c r="J109" t="s">
        <v>14019</v>
      </c>
      <c r="K109" t="s">
        <v>1234</v>
      </c>
      <c r="L109" t="s">
        <v>14020</v>
      </c>
      <c r="M109" t="s">
        <v>13458</v>
      </c>
      <c r="N109" t="s">
        <v>5937</v>
      </c>
      <c r="O109" t="s">
        <v>1222</v>
      </c>
      <c r="P109" t="s">
        <v>1190</v>
      </c>
      <c r="Q109" t="s">
        <v>1191</v>
      </c>
      <c r="R109" t="s">
        <v>24</v>
      </c>
      <c r="S109" t="s">
        <v>23</v>
      </c>
      <c r="T109" t="s">
        <v>14021</v>
      </c>
    </row>
    <row r="110" spans="1:20" x14ac:dyDescent="0.25">
      <c r="A110" t="s">
        <v>186</v>
      </c>
      <c r="B110" t="s">
        <v>187</v>
      </c>
      <c r="C110">
        <v>65</v>
      </c>
      <c r="D110">
        <v>5</v>
      </c>
      <c r="E110" t="s">
        <v>14022</v>
      </c>
      <c r="F110">
        <v>195</v>
      </c>
      <c r="G110">
        <v>0</v>
      </c>
      <c r="H110" t="s">
        <v>1162</v>
      </c>
      <c r="I110" t="s">
        <v>14023</v>
      </c>
      <c r="J110" t="s">
        <v>1163</v>
      </c>
      <c r="K110" t="s">
        <v>23</v>
      </c>
      <c r="L110" t="s">
        <v>24</v>
      </c>
      <c r="M110" t="s">
        <v>14024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14025</v>
      </c>
    </row>
    <row r="111" spans="1:20" x14ac:dyDescent="0.25">
      <c r="A111" t="s">
        <v>46</v>
      </c>
      <c r="B111" t="s">
        <v>56</v>
      </c>
      <c r="C111">
        <v>66.333333333333329</v>
      </c>
      <c r="D111">
        <v>3</v>
      </c>
      <c r="E111" t="s">
        <v>14026</v>
      </c>
      <c r="F111">
        <v>122.35</v>
      </c>
      <c r="G111">
        <v>7</v>
      </c>
      <c r="H111" t="s">
        <v>684</v>
      </c>
      <c r="I111" t="s">
        <v>12337</v>
      </c>
      <c r="J111" t="s">
        <v>12338</v>
      </c>
      <c r="K111" t="s">
        <v>2682</v>
      </c>
      <c r="L111" t="s">
        <v>5255</v>
      </c>
      <c r="M111" t="s">
        <v>14027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14027</v>
      </c>
    </row>
    <row r="112" spans="1:20" x14ac:dyDescent="0.25">
      <c r="A112" t="s">
        <v>46</v>
      </c>
      <c r="B112" t="s">
        <v>56</v>
      </c>
      <c r="C112">
        <v>80</v>
      </c>
      <c r="D112">
        <v>1</v>
      </c>
      <c r="E112" t="s">
        <v>14028</v>
      </c>
      <c r="F112">
        <v>80</v>
      </c>
      <c r="G112">
        <v>0</v>
      </c>
      <c r="H112" t="s">
        <v>47</v>
      </c>
      <c r="I112" t="s">
        <v>4061</v>
      </c>
      <c r="J112" t="s">
        <v>14029</v>
      </c>
      <c r="K112" t="s">
        <v>9677</v>
      </c>
      <c r="L112" t="s">
        <v>4972</v>
      </c>
      <c r="M112" t="s">
        <v>14030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23</v>
      </c>
      <c r="T112" t="s">
        <v>14030</v>
      </c>
    </row>
    <row r="113" spans="1:20" x14ac:dyDescent="0.25">
      <c r="A113" t="s">
        <v>279</v>
      </c>
      <c r="B113" t="s">
        <v>285</v>
      </c>
      <c r="C113">
        <v>139</v>
      </c>
      <c r="D113">
        <v>2</v>
      </c>
      <c r="E113" t="s">
        <v>14031</v>
      </c>
      <c r="F113">
        <v>209</v>
      </c>
      <c r="G113">
        <v>30</v>
      </c>
      <c r="H113" t="s">
        <v>47</v>
      </c>
      <c r="I113" t="s">
        <v>14032</v>
      </c>
      <c r="J113" t="s">
        <v>14033</v>
      </c>
      <c r="K113" t="s">
        <v>4934</v>
      </c>
      <c r="L113" t="s">
        <v>14034</v>
      </c>
      <c r="M113" t="s">
        <v>14035</v>
      </c>
      <c r="N113" t="s">
        <v>5937</v>
      </c>
      <c r="O113" t="s">
        <v>1189</v>
      </c>
      <c r="P113" t="s">
        <v>1190</v>
      </c>
      <c r="Q113" t="s">
        <v>1191</v>
      </c>
      <c r="R113" t="s">
        <v>24</v>
      </c>
      <c r="S113" t="s">
        <v>23</v>
      </c>
      <c r="T113" t="s">
        <v>14036</v>
      </c>
    </row>
    <row r="114" spans="1:20" x14ac:dyDescent="0.25">
      <c r="A114" t="s">
        <v>115</v>
      </c>
      <c r="B114" t="s">
        <v>116</v>
      </c>
      <c r="C114">
        <v>45</v>
      </c>
      <c r="D114">
        <v>1</v>
      </c>
      <c r="E114" t="s">
        <v>14037</v>
      </c>
      <c r="F114">
        <v>354</v>
      </c>
      <c r="G114">
        <v>30</v>
      </c>
      <c r="H114" t="s">
        <v>47</v>
      </c>
      <c r="I114" t="s">
        <v>14038</v>
      </c>
      <c r="J114" t="s">
        <v>14039</v>
      </c>
      <c r="K114" t="s">
        <v>1234</v>
      </c>
      <c r="L114" t="s">
        <v>14040</v>
      </c>
      <c r="M114" t="s">
        <v>14041</v>
      </c>
      <c r="N114" t="s">
        <v>5937</v>
      </c>
      <c r="O114" t="s">
        <v>1189</v>
      </c>
      <c r="P114" t="s">
        <v>1190</v>
      </c>
      <c r="Q114" t="s">
        <v>1191</v>
      </c>
      <c r="R114" t="s">
        <v>24</v>
      </c>
      <c r="S114" t="s">
        <v>23</v>
      </c>
      <c r="T114" t="s">
        <v>14042</v>
      </c>
    </row>
    <row r="115" spans="1:20" x14ac:dyDescent="0.25">
      <c r="A115" t="s">
        <v>280</v>
      </c>
      <c r="B115" t="s">
        <v>286</v>
      </c>
      <c r="C115">
        <v>139</v>
      </c>
      <c r="D115">
        <v>1</v>
      </c>
      <c r="E115" t="s">
        <v>14037</v>
      </c>
      <c r="F115">
        <v>354</v>
      </c>
      <c r="G115">
        <v>30</v>
      </c>
      <c r="H115" t="s">
        <v>47</v>
      </c>
      <c r="I115" t="s">
        <v>14038</v>
      </c>
      <c r="J115" t="s">
        <v>14039</v>
      </c>
      <c r="K115" t="s">
        <v>1234</v>
      </c>
      <c r="L115" t="s">
        <v>14040</v>
      </c>
      <c r="M115" t="s">
        <v>14041</v>
      </c>
      <c r="N115" t="s">
        <v>5937</v>
      </c>
      <c r="O115" t="s">
        <v>1189</v>
      </c>
      <c r="P115" t="s">
        <v>1190</v>
      </c>
      <c r="Q115" t="s">
        <v>1191</v>
      </c>
      <c r="R115" t="s">
        <v>24</v>
      </c>
      <c r="S115" t="s">
        <v>23</v>
      </c>
      <c r="T115" t="s">
        <v>14042</v>
      </c>
    </row>
    <row r="116" spans="1:20" x14ac:dyDescent="0.25">
      <c r="A116" t="s">
        <v>279</v>
      </c>
      <c r="B116" t="s">
        <v>285</v>
      </c>
      <c r="C116">
        <v>139</v>
      </c>
      <c r="D116">
        <v>1</v>
      </c>
      <c r="E116" t="s">
        <v>14037</v>
      </c>
      <c r="F116">
        <v>354</v>
      </c>
      <c r="G116">
        <v>30</v>
      </c>
      <c r="H116" t="s">
        <v>47</v>
      </c>
      <c r="I116" t="s">
        <v>14038</v>
      </c>
      <c r="J116" t="s">
        <v>14039</v>
      </c>
      <c r="K116" t="s">
        <v>1234</v>
      </c>
      <c r="L116" t="s">
        <v>14040</v>
      </c>
      <c r="M116" t="s">
        <v>14041</v>
      </c>
      <c r="N116" t="s">
        <v>5937</v>
      </c>
      <c r="O116" t="s">
        <v>1189</v>
      </c>
      <c r="P116" t="s">
        <v>1190</v>
      </c>
      <c r="Q116" t="s">
        <v>1191</v>
      </c>
      <c r="R116" t="s">
        <v>24</v>
      </c>
      <c r="S116" t="s">
        <v>23</v>
      </c>
      <c r="T116" t="s">
        <v>14042</v>
      </c>
    </row>
    <row r="117" spans="1:20" x14ac:dyDescent="0.25">
      <c r="A117" t="s">
        <v>186</v>
      </c>
      <c r="B117" t="s">
        <v>187</v>
      </c>
      <c r="C117">
        <v>65</v>
      </c>
      <c r="D117">
        <v>1</v>
      </c>
      <c r="E117" t="s">
        <v>14037</v>
      </c>
      <c r="F117">
        <v>354</v>
      </c>
      <c r="G117">
        <v>30</v>
      </c>
      <c r="H117" t="s">
        <v>47</v>
      </c>
      <c r="I117" t="s">
        <v>14038</v>
      </c>
      <c r="J117" t="s">
        <v>14039</v>
      </c>
      <c r="K117" t="s">
        <v>1234</v>
      </c>
      <c r="L117" t="s">
        <v>14040</v>
      </c>
      <c r="M117" t="s">
        <v>14041</v>
      </c>
      <c r="N117" t="s">
        <v>5937</v>
      </c>
      <c r="O117" t="s">
        <v>1189</v>
      </c>
      <c r="P117" t="s">
        <v>1190</v>
      </c>
      <c r="Q117" t="s">
        <v>1191</v>
      </c>
      <c r="R117" t="s">
        <v>24</v>
      </c>
      <c r="S117" t="s">
        <v>23</v>
      </c>
      <c r="T117" t="s">
        <v>14042</v>
      </c>
    </row>
    <row r="118" spans="1:20" x14ac:dyDescent="0.25">
      <c r="A118" t="s">
        <v>46</v>
      </c>
      <c r="B118" t="s">
        <v>56</v>
      </c>
      <c r="C118">
        <v>100</v>
      </c>
      <c r="D118">
        <v>1</v>
      </c>
      <c r="E118" t="s">
        <v>14037</v>
      </c>
      <c r="F118">
        <v>354</v>
      </c>
      <c r="G118">
        <v>30</v>
      </c>
      <c r="H118" t="s">
        <v>47</v>
      </c>
      <c r="I118" t="s">
        <v>14038</v>
      </c>
      <c r="J118" t="s">
        <v>14039</v>
      </c>
      <c r="K118" t="s">
        <v>1234</v>
      </c>
      <c r="L118" t="s">
        <v>14040</v>
      </c>
      <c r="M118" t="s">
        <v>14041</v>
      </c>
      <c r="N118" t="s">
        <v>5937</v>
      </c>
      <c r="O118" t="s">
        <v>1189</v>
      </c>
      <c r="P118" t="s">
        <v>1190</v>
      </c>
      <c r="Q118" t="s">
        <v>1191</v>
      </c>
      <c r="R118" t="s">
        <v>24</v>
      </c>
      <c r="S118" t="s">
        <v>23</v>
      </c>
      <c r="T118" t="s">
        <v>14042</v>
      </c>
    </row>
    <row r="119" spans="1:20" x14ac:dyDescent="0.25">
      <c r="A119" t="s">
        <v>30</v>
      </c>
      <c r="B119" t="s">
        <v>31</v>
      </c>
      <c r="C119">
        <v>60</v>
      </c>
      <c r="D119">
        <v>6</v>
      </c>
      <c r="E119" t="s">
        <v>14043</v>
      </c>
      <c r="F119">
        <v>210</v>
      </c>
      <c r="G119">
        <v>0</v>
      </c>
      <c r="H119" t="s">
        <v>22</v>
      </c>
      <c r="I119" t="s">
        <v>14044</v>
      </c>
      <c r="J119" t="s">
        <v>335</v>
      </c>
      <c r="K119" t="s">
        <v>23</v>
      </c>
      <c r="L119" t="s">
        <v>24</v>
      </c>
      <c r="M119" t="s">
        <v>14045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14045</v>
      </c>
    </row>
    <row r="120" spans="1:20" x14ac:dyDescent="0.25">
      <c r="A120" t="s">
        <v>46</v>
      </c>
      <c r="B120" t="s">
        <v>56</v>
      </c>
      <c r="C120">
        <v>66.333333333333329</v>
      </c>
      <c r="D120">
        <v>3</v>
      </c>
      <c r="E120" t="s">
        <v>14046</v>
      </c>
      <c r="F120">
        <v>122.35</v>
      </c>
      <c r="G120">
        <v>7</v>
      </c>
      <c r="H120" t="s">
        <v>684</v>
      </c>
      <c r="I120" t="s">
        <v>10093</v>
      </c>
      <c r="J120" t="s">
        <v>14047</v>
      </c>
      <c r="K120" t="s">
        <v>4381</v>
      </c>
      <c r="L120" t="s">
        <v>10095</v>
      </c>
      <c r="M120" t="s">
        <v>14048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14048</v>
      </c>
    </row>
    <row r="121" spans="1:20" x14ac:dyDescent="0.25">
      <c r="A121" t="s">
        <v>279</v>
      </c>
      <c r="B121" t="s">
        <v>285</v>
      </c>
      <c r="C121">
        <v>139</v>
      </c>
      <c r="D121">
        <v>2</v>
      </c>
      <c r="E121" t="s">
        <v>14049</v>
      </c>
      <c r="F121">
        <v>209</v>
      </c>
      <c r="G121">
        <v>30</v>
      </c>
      <c r="H121" t="s">
        <v>47</v>
      </c>
      <c r="I121" t="s">
        <v>14050</v>
      </c>
      <c r="J121" t="s">
        <v>14051</v>
      </c>
      <c r="K121" t="s">
        <v>14052</v>
      </c>
      <c r="L121" t="s">
        <v>14053</v>
      </c>
      <c r="M121" t="s">
        <v>14054</v>
      </c>
      <c r="N121" t="s">
        <v>5937</v>
      </c>
      <c r="O121" t="s">
        <v>1189</v>
      </c>
      <c r="P121" t="s">
        <v>1190</v>
      </c>
      <c r="Q121" t="s">
        <v>1191</v>
      </c>
      <c r="R121" t="s">
        <v>24</v>
      </c>
      <c r="S121" t="s">
        <v>23</v>
      </c>
      <c r="T121" t="s">
        <v>14055</v>
      </c>
    </row>
    <row r="122" spans="1:20" x14ac:dyDescent="0.25">
      <c r="A122" t="s">
        <v>186</v>
      </c>
      <c r="B122" t="s">
        <v>187</v>
      </c>
      <c r="C122">
        <v>65</v>
      </c>
      <c r="D122">
        <v>4</v>
      </c>
      <c r="E122" t="s">
        <v>14056</v>
      </c>
      <c r="F122">
        <v>156</v>
      </c>
      <c r="G122">
        <v>0</v>
      </c>
      <c r="H122" t="s">
        <v>1162</v>
      </c>
      <c r="I122" t="s">
        <v>14057</v>
      </c>
      <c r="J122" t="s">
        <v>316</v>
      </c>
      <c r="K122" t="s">
        <v>23</v>
      </c>
      <c r="L122" t="s">
        <v>24</v>
      </c>
      <c r="M122" t="s">
        <v>14058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23</v>
      </c>
      <c r="T122" t="s">
        <v>14059</v>
      </c>
    </row>
    <row r="123" spans="1:20" x14ac:dyDescent="0.25">
      <c r="A123" t="s">
        <v>46</v>
      </c>
      <c r="B123" t="s">
        <v>8145</v>
      </c>
      <c r="C123">
        <v>61.25</v>
      </c>
      <c r="D123">
        <v>1</v>
      </c>
      <c r="E123" t="s">
        <v>14060</v>
      </c>
      <c r="F123">
        <v>68.25</v>
      </c>
      <c r="G123">
        <v>7</v>
      </c>
      <c r="H123" t="s">
        <v>47</v>
      </c>
      <c r="I123" t="s">
        <v>14061</v>
      </c>
      <c r="J123" t="s">
        <v>14062</v>
      </c>
      <c r="K123" t="s">
        <v>10191</v>
      </c>
      <c r="L123" t="s">
        <v>14063</v>
      </c>
      <c r="M123" t="s">
        <v>14064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14064</v>
      </c>
    </row>
    <row r="124" spans="1:20" x14ac:dyDescent="0.25">
      <c r="A124" t="s">
        <v>279</v>
      </c>
      <c r="B124" t="s">
        <v>285</v>
      </c>
      <c r="C124">
        <v>139</v>
      </c>
      <c r="D124">
        <v>2</v>
      </c>
      <c r="E124" t="s">
        <v>14065</v>
      </c>
      <c r="F124">
        <v>209</v>
      </c>
      <c r="G124">
        <v>30</v>
      </c>
      <c r="H124" t="s">
        <v>47</v>
      </c>
      <c r="I124" t="s">
        <v>14066</v>
      </c>
      <c r="J124" t="s">
        <v>14067</v>
      </c>
      <c r="K124" t="s">
        <v>3164</v>
      </c>
      <c r="L124" t="s">
        <v>14068</v>
      </c>
      <c r="M124" t="s">
        <v>14069</v>
      </c>
      <c r="N124" t="s">
        <v>5937</v>
      </c>
      <c r="O124" t="s">
        <v>1189</v>
      </c>
      <c r="P124" t="s">
        <v>1190</v>
      </c>
      <c r="Q124" t="s">
        <v>1191</v>
      </c>
      <c r="R124" t="s">
        <v>24</v>
      </c>
      <c r="S124" t="s">
        <v>23</v>
      </c>
      <c r="T124" t="s">
        <v>14070</v>
      </c>
    </row>
    <row r="125" spans="1:20" x14ac:dyDescent="0.25">
      <c r="A125" t="s">
        <v>5153</v>
      </c>
      <c r="B125" t="s">
        <v>5154</v>
      </c>
      <c r="C125">
        <v>0</v>
      </c>
      <c r="D125">
        <v>1</v>
      </c>
      <c r="E125" t="s">
        <v>14071</v>
      </c>
      <c r="F125">
        <v>205</v>
      </c>
      <c r="G125">
        <v>0</v>
      </c>
      <c r="H125" t="s">
        <v>1162</v>
      </c>
      <c r="I125" t="s">
        <v>14072</v>
      </c>
      <c r="J125" t="s">
        <v>353</v>
      </c>
      <c r="K125" t="s">
        <v>23</v>
      </c>
      <c r="L125" t="s">
        <v>24</v>
      </c>
      <c r="M125" t="s">
        <v>14069</v>
      </c>
      <c r="N125" t="s">
        <v>23</v>
      </c>
      <c r="O125" t="s">
        <v>32</v>
      </c>
      <c r="P125" t="s">
        <v>26</v>
      </c>
      <c r="Q125" t="s">
        <v>33</v>
      </c>
      <c r="R125" t="s">
        <v>24</v>
      </c>
      <c r="S125" t="s">
        <v>23</v>
      </c>
      <c r="T125" t="s">
        <v>14073</v>
      </c>
    </row>
    <row r="126" spans="1:20" x14ac:dyDescent="0.25">
      <c r="A126" t="s">
        <v>139</v>
      </c>
      <c r="B126" t="s">
        <v>112</v>
      </c>
      <c r="C126">
        <v>120</v>
      </c>
      <c r="D126">
        <v>1</v>
      </c>
      <c r="E126" t="s">
        <v>14071</v>
      </c>
      <c r="F126">
        <v>205</v>
      </c>
      <c r="G126">
        <v>0</v>
      </c>
      <c r="H126" t="s">
        <v>1162</v>
      </c>
      <c r="I126" t="s">
        <v>14072</v>
      </c>
      <c r="J126" t="s">
        <v>353</v>
      </c>
      <c r="K126" t="s">
        <v>23</v>
      </c>
      <c r="L126" t="s">
        <v>24</v>
      </c>
      <c r="M126" t="s">
        <v>14069</v>
      </c>
      <c r="N126" t="s">
        <v>23</v>
      </c>
      <c r="O126" t="s">
        <v>32</v>
      </c>
      <c r="P126" t="s">
        <v>26</v>
      </c>
      <c r="Q126" t="s">
        <v>33</v>
      </c>
      <c r="R126" t="s">
        <v>24</v>
      </c>
      <c r="S126" t="s">
        <v>23</v>
      </c>
      <c r="T126" t="s">
        <v>14074</v>
      </c>
    </row>
    <row r="127" spans="1:20" x14ac:dyDescent="0.25">
      <c r="A127" t="s">
        <v>44</v>
      </c>
      <c r="B127" t="s">
        <v>45</v>
      </c>
      <c r="C127">
        <v>66.666666666666671</v>
      </c>
      <c r="D127">
        <v>3</v>
      </c>
      <c r="E127" t="s">
        <v>14071</v>
      </c>
      <c r="F127">
        <v>205</v>
      </c>
      <c r="G127">
        <v>0</v>
      </c>
      <c r="H127" t="s">
        <v>1162</v>
      </c>
      <c r="I127" t="s">
        <v>14072</v>
      </c>
      <c r="J127" t="s">
        <v>353</v>
      </c>
      <c r="K127" t="s">
        <v>23</v>
      </c>
      <c r="L127" t="s">
        <v>24</v>
      </c>
      <c r="M127" t="s">
        <v>14069</v>
      </c>
      <c r="N127" t="s">
        <v>23</v>
      </c>
      <c r="O127" t="s">
        <v>32</v>
      </c>
      <c r="P127" t="s">
        <v>26</v>
      </c>
      <c r="Q127" t="s">
        <v>33</v>
      </c>
      <c r="R127" t="s">
        <v>24</v>
      </c>
      <c r="S127" t="s">
        <v>23</v>
      </c>
      <c r="T127" t="s">
        <v>14074</v>
      </c>
    </row>
    <row r="128" spans="1:20" x14ac:dyDescent="0.25">
      <c r="A128" t="s">
        <v>186</v>
      </c>
      <c r="B128" t="s">
        <v>187</v>
      </c>
      <c r="C128">
        <v>65</v>
      </c>
      <c r="D128">
        <v>1</v>
      </c>
      <c r="E128" t="s">
        <v>14075</v>
      </c>
      <c r="F128">
        <v>130</v>
      </c>
      <c r="G128">
        <v>30</v>
      </c>
      <c r="H128" t="s">
        <v>47</v>
      </c>
      <c r="I128" t="s">
        <v>14076</v>
      </c>
      <c r="J128" t="s">
        <v>14077</v>
      </c>
      <c r="K128" t="s">
        <v>1199</v>
      </c>
      <c r="L128" t="s">
        <v>14078</v>
      </c>
      <c r="M128" t="s">
        <v>14079</v>
      </c>
      <c r="N128" t="s">
        <v>5937</v>
      </c>
      <c r="O128" t="s">
        <v>1189</v>
      </c>
      <c r="P128" t="s">
        <v>1190</v>
      </c>
      <c r="Q128" t="s">
        <v>1191</v>
      </c>
      <c r="R128" t="s">
        <v>24</v>
      </c>
      <c r="S128" t="s">
        <v>23</v>
      </c>
      <c r="T128" t="s">
        <v>14080</v>
      </c>
    </row>
    <row r="129" spans="1:20" x14ac:dyDescent="0.25">
      <c r="A129" t="s">
        <v>46</v>
      </c>
      <c r="B129" t="s">
        <v>56</v>
      </c>
      <c r="C129">
        <v>100</v>
      </c>
      <c r="D129">
        <v>1</v>
      </c>
      <c r="E129" t="s">
        <v>14075</v>
      </c>
      <c r="F129">
        <v>130</v>
      </c>
      <c r="G129">
        <v>30</v>
      </c>
      <c r="H129" t="s">
        <v>47</v>
      </c>
      <c r="I129" t="s">
        <v>14076</v>
      </c>
      <c r="J129" t="s">
        <v>14077</v>
      </c>
      <c r="K129" t="s">
        <v>1199</v>
      </c>
      <c r="L129" t="s">
        <v>14078</v>
      </c>
      <c r="M129" t="s">
        <v>14079</v>
      </c>
      <c r="N129" t="s">
        <v>5937</v>
      </c>
      <c r="O129" t="s">
        <v>1189</v>
      </c>
      <c r="P129" t="s">
        <v>1190</v>
      </c>
      <c r="Q129" t="s">
        <v>1191</v>
      </c>
      <c r="R129" t="s">
        <v>24</v>
      </c>
      <c r="S129" t="s">
        <v>23</v>
      </c>
      <c r="T129" t="s">
        <v>14080</v>
      </c>
    </row>
    <row r="130" spans="1:20" x14ac:dyDescent="0.25">
      <c r="A130" t="s">
        <v>854</v>
      </c>
      <c r="B130" t="s">
        <v>855</v>
      </c>
      <c r="C130">
        <v>100</v>
      </c>
      <c r="D130">
        <v>1</v>
      </c>
      <c r="E130" t="s">
        <v>14081</v>
      </c>
      <c r="F130">
        <v>145</v>
      </c>
      <c r="G130">
        <v>45</v>
      </c>
      <c r="H130" t="s">
        <v>47</v>
      </c>
      <c r="I130" t="s">
        <v>1235</v>
      </c>
      <c r="J130" t="s">
        <v>14082</v>
      </c>
      <c r="K130" t="s">
        <v>1299</v>
      </c>
      <c r="L130" t="s">
        <v>1181</v>
      </c>
      <c r="M130" t="s">
        <v>23</v>
      </c>
      <c r="N130" t="s">
        <v>23</v>
      </c>
      <c r="O130" t="s">
        <v>24</v>
      </c>
      <c r="P130" t="s">
        <v>54</v>
      </c>
      <c r="Q130" t="s">
        <v>23</v>
      </c>
      <c r="R130" t="s">
        <v>24</v>
      </c>
      <c r="S130" t="s">
        <v>23</v>
      </c>
      <c r="T130" t="s">
        <v>14083</v>
      </c>
    </row>
    <row r="131" spans="1:20" x14ac:dyDescent="0.25">
      <c r="A131" t="s">
        <v>186</v>
      </c>
      <c r="B131" t="s">
        <v>187</v>
      </c>
      <c r="C131">
        <v>65</v>
      </c>
      <c r="D131">
        <v>3</v>
      </c>
      <c r="E131" t="s">
        <v>14084</v>
      </c>
      <c r="F131">
        <v>320</v>
      </c>
      <c r="G131">
        <v>20</v>
      </c>
      <c r="H131" t="s">
        <v>47</v>
      </c>
      <c r="I131" t="s">
        <v>14085</v>
      </c>
      <c r="J131" t="s">
        <v>14086</v>
      </c>
      <c r="K131" t="s">
        <v>1355</v>
      </c>
      <c r="L131" t="s">
        <v>14087</v>
      </c>
      <c r="M131" t="s">
        <v>14088</v>
      </c>
      <c r="N131" t="s">
        <v>5937</v>
      </c>
      <c r="O131" t="s">
        <v>1222</v>
      </c>
      <c r="P131" t="s">
        <v>1190</v>
      </c>
      <c r="Q131" t="s">
        <v>1191</v>
      </c>
      <c r="R131" t="s">
        <v>24</v>
      </c>
      <c r="S131" t="s">
        <v>23</v>
      </c>
      <c r="T131" t="s">
        <v>14089</v>
      </c>
    </row>
    <row r="132" spans="1:20" x14ac:dyDescent="0.25">
      <c r="A132" t="s">
        <v>139</v>
      </c>
      <c r="B132" t="s">
        <v>112</v>
      </c>
      <c r="C132">
        <v>100</v>
      </c>
      <c r="D132">
        <v>1</v>
      </c>
      <c r="E132" t="s">
        <v>14084</v>
      </c>
      <c r="F132">
        <v>320</v>
      </c>
      <c r="G132">
        <v>20</v>
      </c>
      <c r="H132" t="s">
        <v>47</v>
      </c>
      <c r="I132" t="s">
        <v>14085</v>
      </c>
      <c r="J132" t="s">
        <v>14086</v>
      </c>
      <c r="K132" t="s">
        <v>1355</v>
      </c>
      <c r="L132" t="s">
        <v>14087</v>
      </c>
      <c r="M132" t="s">
        <v>14088</v>
      </c>
      <c r="N132" t="s">
        <v>5937</v>
      </c>
      <c r="O132" t="s">
        <v>1222</v>
      </c>
      <c r="P132" t="s">
        <v>1190</v>
      </c>
      <c r="Q132" t="s">
        <v>1191</v>
      </c>
      <c r="R132" t="s">
        <v>24</v>
      </c>
      <c r="S132" t="s">
        <v>23</v>
      </c>
      <c r="T132" t="s">
        <v>14089</v>
      </c>
    </row>
    <row r="133" spans="1:20" x14ac:dyDescent="0.25">
      <c r="A133" t="s">
        <v>46</v>
      </c>
      <c r="B133" t="s">
        <v>56</v>
      </c>
      <c r="C133">
        <v>100</v>
      </c>
      <c r="D133">
        <v>2</v>
      </c>
      <c r="E133" t="s">
        <v>14084</v>
      </c>
      <c r="F133">
        <v>320</v>
      </c>
      <c r="G133">
        <v>20</v>
      </c>
      <c r="H133" t="s">
        <v>47</v>
      </c>
      <c r="I133" t="s">
        <v>14085</v>
      </c>
      <c r="J133" t="s">
        <v>14086</v>
      </c>
      <c r="K133" t="s">
        <v>1355</v>
      </c>
      <c r="L133" t="s">
        <v>14087</v>
      </c>
      <c r="M133" t="s">
        <v>14088</v>
      </c>
      <c r="N133" t="s">
        <v>5937</v>
      </c>
      <c r="O133" t="s">
        <v>1222</v>
      </c>
      <c r="P133" t="s">
        <v>1190</v>
      </c>
      <c r="Q133" t="s">
        <v>1191</v>
      </c>
      <c r="R133" t="s">
        <v>24</v>
      </c>
      <c r="S133" t="s">
        <v>23</v>
      </c>
      <c r="T133" t="s">
        <v>14089</v>
      </c>
    </row>
    <row r="134" spans="1:20" x14ac:dyDescent="0.25">
      <c r="A134" t="s">
        <v>46</v>
      </c>
      <c r="B134" t="s">
        <v>56</v>
      </c>
      <c r="C134">
        <v>100</v>
      </c>
      <c r="D134">
        <v>1</v>
      </c>
      <c r="E134" t="s">
        <v>14090</v>
      </c>
      <c r="F134">
        <v>130</v>
      </c>
      <c r="G134">
        <v>30</v>
      </c>
      <c r="H134" t="s">
        <v>47</v>
      </c>
      <c r="I134" t="s">
        <v>14091</v>
      </c>
      <c r="J134" t="s">
        <v>14092</v>
      </c>
      <c r="K134" t="s">
        <v>1209</v>
      </c>
      <c r="L134" t="s">
        <v>14093</v>
      </c>
      <c r="M134" t="s">
        <v>14094</v>
      </c>
      <c r="N134" t="s">
        <v>5937</v>
      </c>
      <c r="O134" t="s">
        <v>1189</v>
      </c>
      <c r="P134" t="s">
        <v>1190</v>
      </c>
      <c r="Q134" t="s">
        <v>1191</v>
      </c>
      <c r="R134" t="s">
        <v>24</v>
      </c>
      <c r="S134" t="s">
        <v>23</v>
      </c>
      <c r="T134" t="s">
        <v>14094</v>
      </c>
    </row>
    <row r="135" spans="1:20" x14ac:dyDescent="0.25">
      <c r="A135" t="s">
        <v>186</v>
      </c>
      <c r="B135" t="s">
        <v>187</v>
      </c>
      <c r="C135">
        <v>65</v>
      </c>
      <c r="D135">
        <v>1</v>
      </c>
      <c r="E135" t="s">
        <v>14090</v>
      </c>
      <c r="F135">
        <v>130</v>
      </c>
      <c r="G135">
        <v>30</v>
      </c>
      <c r="H135" t="s">
        <v>47</v>
      </c>
      <c r="I135" t="s">
        <v>14091</v>
      </c>
      <c r="J135" t="s">
        <v>14092</v>
      </c>
      <c r="K135" t="s">
        <v>1209</v>
      </c>
      <c r="L135" t="s">
        <v>14093</v>
      </c>
      <c r="M135" t="s">
        <v>14094</v>
      </c>
      <c r="N135" t="s">
        <v>5937</v>
      </c>
      <c r="O135" t="s">
        <v>1189</v>
      </c>
      <c r="P135" t="s">
        <v>1190</v>
      </c>
      <c r="Q135" t="s">
        <v>1191</v>
      </c>
      <c r="R135" t="s">
        <v>24</v>
      </c>
      <c r="S135" t="s">
        <v>23</v>
      </c>
      <c r="T135" t="s">
        <v>14094</v>
      </c>
    </row>
    <row r="136" spans="1:20" x14ac:dyDescent="0.25">
      <c r="A136" t="s">
        <v>139</v>
      </c>
      <c r="B136" t="s">
        <v>112</v>
      </c>
      <c r="C136">
        <v>66</v>
      </c>
      <c r="D136">
        <v>1</v>
      </c>
      <c r="E136" t="s">
        <v>14095</v>
      </c>
      <c r="F136">
        <v>122.35</v>
      </c>
      <c r="G136">
        <v>7</v>
      </c>
      <c r="H136" t="s">
        <v>684</v>
      </c>
      <c r="I136" t="s">
        <v>14096</v>
      </c>
      <c r="J136" t="s">
        <v>14097</v>
      </c>
      <c r="K136" t="s">
        <v>1264</v>
      </c>
      <c r="L136" t="s">
        <v>14098</v>
      </c>
      <c r="M136" t="s">
        <v>14099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23</v>
      </c>
      <c r="T136" t="s">
        <v>14100</v>
      </c>
    </row>
    <row r="137" spans="1:20" x14ac:dyDescent="0.25">
      <c r="A137" t="s">
        <v>110</v>
      </c>
      <c r="B137" t="s">
        <v>1205</v>
      </c>
      <c r="C137">
        <v>66</v>
      </c>
      <c r="D137">
        <v>1</v>
      </c>
      <c r="E137" t="s">
        <v>14095</v>
      </c>
      <c r="F137">
        <v>122.35</v>
      </c>
      <c r="G137">
        <v>7</v>
      </c>
      <c r="H137" t="s">
        <v>684</v>
      </c>
      <c r="I137" t="s">
        <v>14096</v>
      </c>
      <c r="J137" t="s">
        <v>14097</v>
      </c>
      <c r="K137" t="s">
        <v>1264</v>
      </c>
      <c r="L137" t="s">
        <v>14098</v>
      </c>
      <c r="M137" t="s">
        <v>14099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23</v>
      </c>
      <c r="T137" t="s">
        <v>14100</v>
      </c>
    </row>
    <row r="138" spans="1:20" x14ac:dyDescent="0.25">
      <c r="A138" t="s">
        <v>46</v>
      </c>
      <c r="B138" t="s">
        <v>56</v>
      </c>
      <c r="C138">
        <v>67</v>
      </c>
      <c r="D138">
        <v>1</v>
      </c>
      <c r="E138" t="s">
        <v>14095</v>
      </c>
      <c r="F138">
        <v>122.35</v>
      </c>
      <c r="G138">
        <v>7</v>
      </c>
      <c r="H138" t="s">
        <v>684</v>
      </c>
      <c r="I138" t="s">
        <v>14096</v>
      </c>
      <c r="J138" t="s">
        <v>14097</v>
      </c>
      <c r="K138" t="s">
        <v>1264</v>
      </c>
      <c r="L138" t="s">
        <v>14098</v>
      </c>
      <c r="M138" t="s">
        <v>14099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23</v>
      </c>
      <c r="T138" t="s">
        <v>14100</v>
      </c>
    </row>
    <row r="139" spans="1:20" x14ac:dyDescent="0.25">
      <c r="A139" t="s">
        <v>30</v>
      </c>
      <c r="B139" t="s">
        <v>31</v>
      </c>
      <c r="C139">
        <v>60</v>
      </c>
      <c r="D139">
        <v>3</v>
      </c>
      <c r="E139" t="s">
        <v>14101</v>
      </c>
      <c r="F139">
        <v>121</v>
      </c>
      <c r="G139">
        <v>16</v>
      </c>
      <c r="H139" t="s">
        <v>1162</v>
      </c>
      <c r="I139" t="s">
        <v>362</v>
      </c>
      <c r="J139" t="s">
        <v>316</v>
      </c>
      <c r="K139" t="s">
        <v>23</v>
      </c>
      <c r="L139" t="s">
        <v>24</v>
      </c>
      <c r="M139" t="s">
        <v>14102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14102</v>
      </c>
    </row>
    <row r="140" spans="1:20" x14ac:dyDescent="0.25">
      <c r="A140" t="s">
        <v>139</v>
      </c>
      <c r="B140" t="s">
        <v>112</v>
      </c>
      <c r="C140">
        <v>66</v>
      </c>
      <c r="D140">
        <v>1</v>
      </c>
      <c r="E140" t="s">
        <v>14103</v>
      </c>
      <c r="F140">
        <v>122.35</v>
      </c>
      <c r="G140">
        <v>7</v>
      </c>
      <c r="H140" t="s">
        <v>684</v>
      </c>
      <c r="I140" t="s">
        <v>14104</v>
      </c>
      <c r="J140" t="s">
        <v>14105</v>
      </c>
      <c r="K140" t="s">
        <v>3151</v>
      </c>
      <c r="L140" t="s">
        <v>14106</v>
      </c>
      <c r="M140" t="s">
        <v>14107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14107</v>
      </c>
    </row>
    <row r="141" spans="1:20" x14ac:dyDescent="0.25">
      <c r="A141" t="s">
        <v>110</v>
      </c>
      <c r="B141" t="s">
        <v>1205</v>
      </c>
      <c r="C141">
        <v>66</v>
      </c>
      <c r="D141">
        <v>1</v>
      </c>
      <c r="E141" t="s">
        <v>14103</v>
      </c>
      <c r="F141">
        <v>122.35</v>
      </c>
      <c r="G141">
        <v>7</v>
      </c>
      <c r="H141" t="s">
        <v>684</v>
      </c>
      <c r="I141" t="s">
        <v>14104</v>
      </c>
      <c r="J141" t="s">
        <v>14105</v>
      </c>
      <c r="K141" t="s">
        <v>3151</v>
      </c>
      <c r="L141" t="s">
        <v>14106</v>
      </c>
      <c r="M141" t="s">
        <v>14107</v>
      </c>
      <c r="N141" t="s">
        <v>23</v>
      </c>
      <c r="O141" t="s">
        <v>48</v>
      </c>
      <c r="P141" t="s">
        <v>49</v>
      </c>
      <c r="Q141" t="s">
        <v>50</v>
      </c>
      <c r="R141" t="s">
        <v>24</v>
      </c>
      <c r="S141" t="s">
        <v>23</v>
      </c>
      <c r="T141" t="s">
        <v>14107</v>
      </c>
    </row>
    <row r="142" spans="1:20" x14ac:dyDescent="0.25">
      <c r="A142" t="s">
        <v>46</v>
      </c>
      <c r="B142" t="s">
        <v>56</v>
      </c>
      <c r="C142">
        <v>67</v>
      </c>
      <c r="D142">
        <v>1</v>
      </c>
      <c r="E142" t="s">
        <v>14103</v>
      </c>
      <c r="F142">
        <v>122.35</v>
      </c>
      <c r="G142">
        <v>7</v>
      </c>
      <c r="H142" t="s">
        <v>684</v>
      </c>
      <c r="I142" t="s">
        <v>14104</v>
      </c>
      <c r="J142" t="s">
        <v>14105</v>
      </c>
      <c r="K142" t="s">
        <v>3151</v>
      </c>
      <c r="L142" t="s">
        <v>14106</v>
      </c>
      <c r="M142" t="s">
        <v>14107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23</v>
      </c>
      <c r="T142" t="s">
        <v>14107</v>
      </c>
    </row>
    <row r="143" spans="1:20" x14ac:dyDescent="0.25">
      <c r="A143" t="s">
        <v>46</v>
      </c>
      <c r="B143" t="s">
        <v>56</v>
      </c>
      <c r="C143">
        <v>66.333333333333329</v>
      </c>
      <c r="D143">
        <v>6</v>
      </c>
      <c r="E143" t="s">
        <v>14108</v>
      </c>
      <c r="F143">
        <v>440</v>
      </c>
      <c r="G143">
        <v>0</v>
      </c>
      <c r="H143" t="s">
        <v>1162</v>
      </c>
      <c r="I143" t="s">
        <v>14109</v>
      </c>
      <c r="J143" t="s">
        <v>328</v>
      </c>
      <c r="K143" t="s">
        <v>23</v>
      </c>
      <c r="L143" t="s">
        <v>24</v>
      </c>
      <c r="M143" t="s">
        <v>14107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14107</v>
      </c>
    </row>
    <row r="144" spans="1:20" x14ac:dyDescent="0.25">
      <c r="A144" t="s">
        <v>46</v>
      </c>
      <c r="B144" t="s">
        <v>56</v>
      </c>
      <c r="C144">
        <v>100</v>
      </c>
      <c r="D144">
        <v>1</v>
      </c>
      <c r="E144" t="s">
        <v>14110</v>
      </c>
      <c r="F144">
        <v>120</v>
      </c>
      <c r="G144">
        <v>20</v>
      </c>
      <c r="H144" t="s">
        <v>47</v>
      </c>
      <c r="I144" t="s">
        <v>14111</v>
      </c>
      <c r="J144" t="s">
        <v>14112</v>
      </c>
      <c r="K144" t="s">
        <v>7118</v>
      </c>
      <c r="L144" t="s">
        <v>14113</v>
      </c>
      <c r="M144" t="s">
        <v>14114</v>
      </c>
      <c r="N144" t="s">
        <v>5937</v>
      </c>
      <c r="O144" t="s">
        <v>1222</v>
      </c>
      <c r="P144" t="s">
        <v>1190</v>
      </c>
      <c r="Q144" t="s">
        <v>1191</v>
      </c>
      <c r="R144" t="s">
        <v>24</v>
      </c>
      <c r="S144" t="s">
        <v>23</v>
      </c>
      <c r="T144" t="s">
        <v>14115</v>
      </c>
    </row>
    <row r="145" spans="1:20" x14ac:dyDescent="0.25">
      <c r="A145" t="s">
        <v>186</v>
      </c>
      <c r="B145" t="s">
        <v>187</v>
      </c>
      <c r="C145">
        <v>65</v>
      </c>
      <c r="D145">
        <v>1</v>
      </c>
      <c r="E145" t="s">
        <v>14110</v>
      </c>
      <c r="F145">
        <v>120</v>
      </c>
      <c r="G145">
        <v>20</v>
      </c>
      <c r="H145" t="s">
        <v>47</v>
      </c>
      <c r="I145" t="s">
        <v>14111</v>
      </c>
      <c r="J145" t="s">
        <v>14112</v>
      </c>
      <c r="K145" t="s">
        <v>7118</v>
      </c>
      <c r="L145" t="s">
        <v>14113</v>
      </c>
      <c r="M145" t="s">
        <v>14114</v>
      </c>
      <c r="N145" t="s">
        <v>5937</v>
      </c>
      <c r="O145" t="s">
        <v>1222</v>
      </c>
      <c r="P145" t="s">
        <v>1190</v>
      </c>
      <c r="Q145" t="s">
        <v>1191</v>
      </c>
      <c r="R145" t="s">
        <v>24</v>
      </c>
      <c r="S145" t="s">
        <v>23</v>
      </c>
      <c r="T145" t="s">
        <v>14115</v>
      </c>
    </row>
    <row r="146" spans="1:20" x14ac:dyDescent="0.25">
      <c r="A146" t="s">
        <v>854</v>
      </c>
      <c r="B146" t="s">
        <v>855</v>
      </c>
      <c r="C146">
        <v>100</v>
      </c>
      <c r="D146">
        <v>1</v>
      </c>
      <c r="E146" t="s">
        <v>14116</v>
      </c>
      <c r="F146">
        <v>315</v>
      </c>
      <c r="G146">
        <v>64</v>
      </c>
      <c r="H146" t="s">
        <v>47</v>
      </c>
      <c r="I146" t="s">
        <v>14117</v>
      </c>
      <c r="J146" t="s">
        <v>14118</v>
      </c>
      <c r="K146" t="s">
        <v>10347</v>
      </c>
      <c r="L146" t="s">
        <v>1293</v>
      </c>
      <c r="M146" t="s">
        <v>14119</v>
      </c>
      <c r="N146" t="s">
        <v>23</v>
      </c>
      <c r="O146" t="s">
        <v>63</v>
      </c>
      <c r="P146" t="s">
        <v>54</v>
      </c>
      <c r="Q146" t="s">
        <v>55</v>
      </c>
      <c r="R146" t="s">
        <v>24</v>
      </c>
      <c r="S146" t="s">
        <v>23</v>
      </c>
      <c r="T146" t="s">
        <v>14120</v>
      </c>
    </row>
    <row r="147" spans="1:20" x14ac:dyDescent="0.25">
      <c r="A147" t="s">
        <v>110</v>
      </c>
      <c r="B147" t="s">
        <v>3831</v>
      </c>
      <c r="C147">
        <v>80</v>
      </c>
      <c r="D147">
        <v>1</v>
      </c>
      <c r="E147" t="s">
        <v>14116</v>
      </c>
      <c r="F147">
        <v>315</v>
      </c>
      <c r="G147">
        <v>64</v>
      </c>
      <c r="H147" t="s">
        <v>47</v>
      </c>
      <c r="I147" t="s">
        <v>14117</v>
      </c>
      <c r="J147" t="s">
        <v>14118</v>
      </c>
      <c r="K147" t="s">
        <v>10347</v>
      </c>
      <c r="L147" t="s">
        <v>1293</v>
      </c>
      <c r="M147" t="s">
        <v>14119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14120</v>
      </c>
    </row>
    <row r="148" spans="1:20" x14ac:dyDescent="0.25">
      <c r="A148" t="s">
        <v>46</v>
      </c>
      <c r="B148" t="s">
        <v>56</v>
      </c>
      <c r="C148">
        <v>80</v>
      </c>
      <c r="D148">
        <v>1</v>
      </c>
      <c r="E148" t="s">
        <v>14116</v>
      </c>
      <c r="F148">
        <v>315</v>
      </c>
      <c r="G148">
        <v>64</v>
      </c>
      <c r="H148" t="s">
        <v>47</v>
      </c>
      <c r="I148" t="s">
        <v>14117</v>
      </c>
      <c r="J148" t="s">
        <v>14118</v>
      </c>
      <c r="K148" t="s">
        <v>10347</v>
      </c>
      <c r="L148" t="s">
        <v>1293</v>
      </c>
      <c r="M148" t="s">
        <v>14119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23</v>
      </c>
      <c r="T148" t="s">
        <v>14120</v>
      </c>
    </row>
    <row r="149" spans="1:20" x14ac:dyDescent="0.25">
      <c r="A149" t="s">
        <v>152</v>
      </c>
      <c r="B149" t="s">
        <v>153</v>
      </c>
      <c r="C149">
        <v>65</v>
      </c>
      <c r="D149">
        <v>1</v>
      </c>
      <c r="E149" t="s">
        <v>14121</v>
      </c>
      <c r="F149">
        <v>189</v>
      </c>
      <c r="G149">
        <v>30</v>
      </c>
      <c r="H149" t="s">
        <v>47</v>
      </c>
      <c r="I149" t="s">
        <v>7969</v>
      </c>
      <c r="J149" t="s">
        <v>9944</v>
      </c>
      <c r="K149" t="s">
        <v>4069</v>
      </c>
      <c r="L149" t="s">
        <v>7971</v>
      </c>
      <c r="M149" t="s">
        <v>14122</v>
      </c>
      <c r="N149" t="s">
        <v>5937</v>
      </c>
      <c r="O149" t="s">
        <v>1189</v>
      </c>
      <c r="P149" t="s">
        <v>1190</v>
      </c>
      <c r="Q149" t="s">
        <v>1191</v>
      </c>
      <c r="R149" t="s">
        <v>24</v>
      </c>
      <c r="S149" t="s">
        <v>23</v>
      </c>
      <c r="T149" t="s">
        <v>14122</v>
      </c>
    </row>
    <row r="150" spans="1:20" x14ac:dyDescent="0.25">
      <c r="A150" t="s">
        <v>150</v>
      </c>
      <c r="B150" t="s">
        <v>151</v>
      </c>
      <c r="C150">
        <v>65</v>
      </c>
      <c r="D150">
        <v>1</v>
      </c>
      <c r="E150" t="s">
        <v>14121</v>
      </c>
      <c r="F150">
        <v>189</v>
      </c>
      <c r="G150">
        <v>30</v>
      </c>
      <c r="H150" t="s">
        <v>47</v>
      </c>
      <c r="I150" t="s">
        <v>7969</v>
      </c>
      <c r="J150" t="s">
        <v>9944</v>
      </c>
      <c r="K150" t="s">
        <v>4069</v>
      </c>
      <c r="L150" t="s">
        <v>7971</v>
      </c>
      <c r="M150" t="s">
        <v>14122</v>
      </c>
      <c r="N150" t="s">
        <v>5937</v>
      </c>
      <c r="O150" t="s">
        <v>1189</v>
      </c>
      <c r="P150" t="s">
        <v>1190</v>
      </c>
      <c r="Q150" t="s">
        <v>1191</v>
      </c>
      <c r="R150" t="s">
        <v>24</v>
      </c>
      <c r="S150" t="s">
        <v>23</v>
      </c>
      <c r="T150" t="s">
        <v>14122</v>
      </c>
    </row>
    <row r="151" spans="1:20" x14ac:dyDescent="0.25">
      <c r="A151" t="s">
        <v>36</v>
      </c>
      <c r="B151" t="s">
        <v>37</v>
      </c>
      <c r="C151">
        <v>65</v>
      </c>
      <c r="D151">
        <v>1</v>
      </c>
      <c r="E151" t="s">
        <v>14121</v>
      </c>
      <c r="F151">
        <v>189</v>
      </c>
      <c r="G151">
        <v>30</v>
      </c>
      <c r="H151" t="s">
        <v>47</v>
      </c>
      <c r="I151" t="s">
        <v>7969</v>
      </c>
      <c r="J151" t="s">
        <v>9944</v>
      </c>
      <c r="K151" t="s">
        <v>4069</v>
      </c>
      <c r="L151" t="s">
        <v>7971</v>
      </c>
      <c r="M151" t="s">
        <v>14122</v>
      </c>
      <c r="N151" t="s">
        <v>5937</v>
      </c>
      <c r="O151" t="s">
        <v>1189</v>
      </c>
      <c r="P151" t="s">
        <v>1190</v>
      </c>
      <c r="Q151" t="s">
        <v>1191</v>
      </c>
      <c r="R151" t="s">
        <v>24</v>
      </c>
      <c r="S151" t="s">
        <v>23</v>
      </c>
      <c r="T151" t="s">
        <v>14122</v>
      </c>
    </row>
    <row r="152" spans="1:20" x14ac:dyDescent="0.25">
      <c r="A152" t="s">
        <v>38</v>
      </c>
      <c r="B152" t="s">
        <v>39</v>
      </c>
      <c r="C152">
        <v>65</v>
      </c>
      <c r="D152">
        <v>1</v>
      </c>
      <c r="E152" t="s">
        <v>14121</v>
      </c>
      <c r="F152">
        <v>189</v>
      </c>
      <c r="G152">
        <v>30</v>
      </c>
      <c r="H152" t="s">
        <v>47</v>
      </c>
      <c r="I152" t="s">
        <v>7969</v>
      </c>
      <c r="J152" t="s">
        <v>9944</v>
      </c>
      <c r="K152" t="s">
        <v>4069</v>
      </c>
      <c r="L152" t="s">
        <v>7971</v>
      </c>
      <c r="M152" t="s">
        <v>14122</v>
      </c>
      <c r="N152" t="s">
        <v>5937</v>
      </c>
      <c r="O152" t="s">
        <v>1189</v>
      </c>
      <c r="P152" t="s">
        <v>1190</v>
      </c>
      <c r="Q152" t="s">
        <v>1191</v>
      </c>
      <c r="R152" t="s">
        <v>24</v>
      </c>
      <c r="S152" t="s">
        <v>23</v>
      </c>
      <c r="T152" t="s">
        <v>14122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14123</v>
      </c>
      <c r="F153">
        <v>230</v>
      </c>
      <c r="G153">
        <v>30</v>
      </c>
      <c r="H153" t="s">
        <v>47</v>
      </c>
      <c r="I153" t="s">
        <v>14124</v>
      </c>
      <c r="J153" t="s">
        <v>14125</v>
      </c>
      <c r="K153" t="s">
        <v>11233</v>
      </c>
      <c r="L153" t="s">
        <v>14126</v>
      </c>
      <c r="M153" t="s">
        <v>14127</v>
      </c>
      <c r="N153" t="s">
        <v>5937</v>
      </c>
      <c r="O153" t="s">
        <v>1189</v>
      </c>
      <c r="P153" t="s">
        <v>1190</v>
      </c>
      <c r="Q153" t="s">
        <v>1191</v>
      </c>
      <c r="R153" t="s">
        <v>845</v>
      </c>
      <c r="S153" t="s">
        <v>23</v>
      </c>
      <c r="T153" t="s">
        <v>14128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14123</v>
      </c>
      <c r="F154">
        <v>230</v>
      </c>
      <c r="G154">
        <v>30</v>
      </c>
      <c r="H154" t="s">
        <v>47</v>
      </c>
      <c r="I154" t="s">
        <v>14124</v>
      </c>
      <c r="J154" t="s">
        <v>14125</v>
      </c>
      <c r="K154" t="s">
        <v>11233</v>
      </c>
      <c r="L154" t="s">
        <v>14126</v>
      </c>
      <c r="M154" t="s">
        <v>14127</v>
      </c>
      <c r="N154" t="s">
        <v>5937</v>
      </c>
      <c r="O154" t="s">
        <v>1189</v>
      </c>
      <c r="P154" t="s">
        <v>1190</v>
      </c>
      <c r="Q154" t="s">
        <v>1191</v>
      </c>
      <c r="R154" t="s">
        <v>845</v>
      </c>
      <c r="S154" t="s">
        <v>23</v>
      </c>
      <c r="T154" t="s">
        <v>14128</v>
      </c>
    </row>
    <row r="155" spans="1:20" x14ac:dyDescent="0.25">
      <c r="A155" t="s">
        <v>139</v>
      </c>
      <c r="B155" t="s">
        <v>112</v>
      </c>
      <c r="C155">
        <v>100</v>
      </c>
      <c r="D155">
        <v>2</v>
      </c>
      <c r="E155" t="s">
        <v>14123</v>
      </c>
      <c r="F155">
        <v>230</v>
      </c>
      <c r="G155">
        <v>30</v>
      </c>
      <c r="H155" t="s">
        <v>47</v>
      </c>
      <c r="I155" t="s">
        <v>14124</v>
      </c>
      <c r="J155" t="s">
        <v>14125</v>
      </c>
      <c r="K155" t="s">
        <v>11233</v>
      </c>
      <c r="L155" t="s">
        <v>14126</v>
      </c>
      <c r="M155" t="s">
        <v>14127</v>
      </c>
      <c r="N155" t="s">
        <v>5937</v>
      </c>
      <c r="O155" t="s">
        <v>1189</v>
      </c>
      <c r="P155" t="s">
        <v>1190</v>
      </c>
      <c r="Q155" t="s">
        <v>1191</v>
      </c>
      <c r="R155" t="s">
        <v>845</v>
      </c>
      <c r="S155" t="s">
        <v>23</v>
      </c>
      <c r="T155" t="s">
        <v>14128</v>
      </c>
    </row>
    <row r="156" spans="1:20" x14ac:dyDescent="0.25">
      <c r="A156" t="s">
        <v>186</v>
      </c>
      <c r="B156" t="s">
        <v>187</v>
      </c>
      <c r="C156">
        <v>65</v>
      </c>
      <c r="D156">
        <v>1</v>
      </c>
      <c r="E156" t="s">
        <v>14129</v>
      </c>
      <c r="F156">
        <v>130</v>
      </c>
      <c r="G156">
        <v>30</v>
      </c>
      <c r="H156" t="s">
        <v>47</v>
      </c>
      <c r="I156" t="s">
        <v>14130</v>
      </c>
      <c r="J156" t="s">
        <v>14131</v>
      </c>
      <c r="K156" t="s">
        <v>2956</v>
      </c>
      <c r="L156" t="s">
        <v>14132</v>
      </c>
      <c r="M156" t="s">
        <v>14133</v>
      </c>
      <c r="N156" t="s">
        <v>5937</v>
      </c>
      <c r="O156" t="s">
        <v>1189</v>
      </c>
      <c r="P156" t="s">
        <v>1190</v>
      </c>
      <c r="Q156" t="s">
        <v>1191</v>
      </c>
      <c r="R156" t="s">
        <v>24</v>
      </c>
      <c r="S156" t="s">
        <v>23</v>
      </c>
      <c r="T156" t="s">
        <v>14134</v>
      </c>
    </row>
    <row r="157" spans="1:20" x14ac:dyDescent="0.25">
      <c r="A157" t="s">
        <v>46</v>
      </c>
      <c r="B157" t="s">
        <v>56</v>
      </c>
      <c r="C157">
        <v>100</v>
      </c>
      <c r="D157">
        <v>1</v>
      </c>
      <c r="E157" t="s">
        <v>14129</v>
      </c>
      <c r="F157">
        <v>130</v>
      </c>
      <c r="G157">
        <v>30</v>
      </c>
      <c r="H157" t="s">
        <v>47</v>
      </c>
      <c r="I157" t="s">
        <v>14130</v>
      </c>
      <c r="J157" t="s">
        <v>14131</v>
      </c>
      <c r="K157" t="s">
        <v>2956</v>
      </c>
      <c r="L157" t="s">
        <v>14132</v>
      </c>
      <c r="M157" t="s">
        <v>14133</v>
      </c>
      <c r="N157" t="s">
        <v>5937</v>
      </c>
      <c r="O157" t="s">
        <v>1189</v>
      </c>
      <c r="P157" t="s">
        <v>1190</v>
      </c>
      <c r="Q157" t="s">
        <v>1191</v>
      </c>
      <c r="R157" t="s">
        <v>24</v>
      </c>
      <c r="S157" t="s">
        <v>23</v>
      </c>
      <c r="T157" t="s">
        <v>14134</v>
      </c>
    </row>
    <row r="158" spans="1:20" x14ac:dyDescent="0.25">
      <c r="A158" t="s">
        <v>46</v>
      </c>
      <c r="B158" t="s">
        <v>56</v>
      </c>
      <c r="C158">
        <v>66.333333333333329</v>
      </c>
      <c r="D158">
        <v>3</v>
      </c>
      <c r="E158" t="s">
        <v>14135</v>
      </c>
      <c r="F158">
        <v>122.35</v>
      </c>
      <c r="G158">
        <v>7</v>
      </c>
      <c r="H158" t="s">
        <v>684</v>
      </c>
      <c r="I158" t="s">
        <v>14136</v>
      </c>
      <c r="J158" t="s">
        <v>14137</v>
      </c>
      <c r="K158" t="s">
        <v>1209</v>
      </c>
      <c r="L158" t="s">
        <v>14138</v>
      </c>
      <c r="M158" t="s">
        <v>14139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14139</v>
      </c>
    </row>
    <row r="159" spans="1:20" x14ac:dyDescent="0.25">
      <c r="A159" t="s">
        <v>20</v>
      </c>
      <c r="B159" t="s">
        <v>21</v>
      </c>
      <c r="C159">
        <v>60</v>
      </c>
      <c r="D159">
        <v>3</v>
      </c>
      <c r="E159" t="s">
        <v>14140</v>
      </c>
      <c r="F159">
        <v>225</v>
      </c>
      <c r="G159">
        <v>45</v>
      </c>
      <c r="H159" t="s">
        <v>22</v>
      </c>
      <c r="I159" t="s">
        <v>1232</v>
      </c>
      <c r="J159" t="s">
        <v>14141</v>
      </c>
      <c r="K159" t="s">
        <v>9671</v>
      </c>
      <c r="L159" t="s">
        <v>2653</v>
      </c>
      <c r="M159" t="s">
        <v>14142</v>
      </c>
      <c r="N159" t="s">
        <v>23</v>
      </c>
      <c r="O159" t="s">
        <v>63</v>
      </c>
      <c r="P159" t="s">
        <v>54</v>
      </c>
      <c r="Q159" t="s">
        <v>55</v>
      </c>
      <c r="R159" t="s">
        <v>24</v>
      </c>
      <c r="S159" t="s">
        <v>23</v>
      </c>
      <c r="T159" t="s">
        <v>14142</v>
      </c>
    </row>
    <row r="160" spans="1:20" x14ac:dyDescent="0.25">
      <c r="A160" t="s">
        <v>139</v>
      </c>
      <c r="B160" t="s">
        <v>112</v>
      </c>
      <c r="C160">
        <v>66</v>
      </c>
      <c r="D160">
        <v>1</v>
      </c>
      <c r="E160" t="s">
        <v>14143</v>
      </c>
      <c r="F160">
        <v>122.35</v>
      </c>
      <c r="G160">
        <v>7</v>
      </c>
      <c r="H160" t="s">
        <v>684</v>
      </c>
      <c r="I160" t="s">
        <v>10389</v>
      </c>
      <c r="J160" t="s">
        <v>10390</v>
      </c>
      <c r="K160" t="s">
        <v>1206</v>
      </c>
      <c r="L160" t="s">
        <v>24</v>
      </c>
      <c r="M160" t="s">
        <v>23</v>
      </c>
      <c r="N160" t="s">
        <v>23</v>
      </c>
      <c r="O160" t="s">
        <v>48</v>
      </c>
      <c r="P160" t="s">
        <v>49</v>
      </c>
      <c r="Q160" t="s">
        <v>23</v>
      </c>
      <c r="R160" t="s">
        <v>24</v>
      </c>
      <c r="S160" t="s">
        <v>23</v>
      </c>
      <c r="T160" t="s">
        <v>14144</v>
      </c>
    </row>
    <row r="161" spans="1:20" x14ac:dyDescent="0.25">
      <c r="A161" t="s">
        <v>110</v>
      </c>
      <c r="B161" t="s">
        <v>1205</v>
      </c>
      <c r="C161">
        <v>66</v>
      </c>
      <c r="D161">
        <v>1</v>
      </c>
      <c r="E161" t="s">
        <v>14143</v>
      </c>
      <c r="F161">
        <v>122.35</v>
      </c>
      <c r="G161">
        <v>7</v>
      </c>
      <c r="H161" t="s">
        <v>684</v>
      </c>
      <c r="I161" t="s">
        <v>10389</v>
      </c>
      <c r="J161" t="s">
        <v>10390</v>
      </c>
      <c r="K161" t="s">
        <v>1206</v>
      </c>
      <c r="L161" t="s">
        <v>24</v>
      </c>
      <c r="M161" t="s">
        <v>23</v>
      </c>
      <c r="N161" t="s">
        <v>23</v>
      </c>
      <c r="O161" t="s">
        <v>48</v>
      </c>
      <c r="P161" t="s">
        <v>49</v>
      </c>
      <c r="Q161" t="s">
        <v>23</v>
      </c>
      <c r="R161" t="s">
        <v>24</v>
      </c>
      <c r="S161" t="s">
        <v>23</v>
      </c>
      <c r="T161" t="s">
        <v>14144</v>
      </c>
    </row>
    <row r="162" spans="1:20" x14ac:dyDescent="0.25">
      <c r="A162" t="s">
        <v>46</v>
      </c>
      <c r="B162" t="s">
        <v>56</v>
      </c>
      <c r="C162">
        <v>67</v>
      </c>
      <c r="D162">
        <v>1</v>
      </c>
      <c r="E162" t="s">
        <v>14143</v>
      </c>
      <c r="F162">
        <v>122.35</v>
      </c>
      <c r="G162">
        <v>7</v>
      </c>
      <c r="H162" t="s">
        <v>684</v>
      </c>
      <c r="I162" t="s">
        <v>10389</v>
      </c>
      <c r="J162" t="s">
        <v>10390</v>
      </c>
      <c r="K162" t="s">
        <v>1206</v>
      </c>
      <c r="L162" t="s">
        <v>24</v>
      </c>
      <c r="M162" t="s">
        <v>23</v>
      </c>
      <c r="N162" t="s">
        <v>23</v>
      </c>
      <c r="O162" t="s">
        <v>48</v>
      </c>
      <c r="P162" t="s">
        <v>49</v>
      </c>
      <c r="Q162" t="s">
        <v>23</v>
      </c>
      <c r="R162" t="s">
        <v>24</v>
      </c>
      <c r="S162" t="s">
        <v>23</v>
      </c>
      <c r="T162" t="s">
        <v>14144</v>
      </c>
    </row>
    <row r="163" spans="1:20" x14ac:dyDescent="0.25">
      <c r="A163" t="s">
        <v>46</v>
      </c>
      <c r="B163" t="s">
        <v>56</v>
      </c>
      <c r="C163">
        <v>66.333333333333329</v>
      </c>
      <c r="D163">
        <v>3</v>
      </c>
      <c r="E163" t="s">
        <v>14145</v>
      </c>
      <c r="F163">
        <v>516.98</v>
      </c>
      <c r="G163">
        <v>7</v>
      </c>
      <c r="H163" t="s">
        <v>684</v>
      </c>
      <c r="I163" t="s">
        <v>14146</v>
      </c>
      <c r="J163" t="s">
        <v>14147</v>
      </c>
      <c r="K163" t="s">
        <v>1186</v>
      </c>
      <c r="L163" t="s">
        <v>14148</v>
      </c>
      <c r="M163" t="s">
        <v>14149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23</v>
      </c>
      <c r="T163" t="s">
        <v>14149</v>
      </c>
    </row>
    <row r="164" spans="1:20" x14ac:dyDescent="0.25">
      <c r="A164" t="s">
        <v>46</v>
      </c>
      <c r="B164" t="s">
        <v>56</v>
      </c>
      <c r="C164">
        <v>66.333333333333329</v>
      </c>
      <c r="D164">
        <v>3</v>
      </c>
      <c r="E164" t="s">
        <v>14145</v>
      </c>
      <c r="F164">
        <v>516.98</v>
      </c>
      <c r="G164">
        <v>7</v>
      </c>
      <c r="H164" t="s">
        <v>684</v>
      </c>
      <c r="I164" t="s">
        <v>14146</v>
      </c>
      <c r="J164" t="s">
        <v>14147</v>
      </c>
      <c r="K164" t="s">
        <v>1186</v>
      </c>
      <c r="L164" t="s">
        <v>14148</v>
      </c>
      <c r="M164" t="s">
        <v>14149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23</v>
      </c>
      <c r="T164" t="s">
        <v>14149</v>
      </c>
    </row>
    <row r="165" spans="1:20" x14ac:dyDescent="0.25">
      <c r="A165" t="s">
        <v>46</v>
      </c>
      <c r="B165" t="s">
        <v>56</v>
      </c>
      <c r="C165">
        <v>66.333333333333329</v>
      </c>
      <c r="D165">
        <v>3</v>
      </c>
      <c r="E165" t="s">
        <v>14145</v>
      </c>
      <c r="F165">
        <v>516.98</v>
      </c>
      <c r="G165">
        <v>7</v>
      </c>
      <c r="H165" t="s">
        <v>684</v>
      </c>
      <c r="I165" t="s">
        <v>14146</v>
      </c>
      <c r="J165" t="s">
        <v>14147</v>
      </c>
      <c r="K165" t="s">
        <v>1186</v>
      </c>
      <c r="L165" t="s">
        <v>14148</v>
      </c>
      <c r="M165" t="s">
        <v>14149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23</v>
      </c>
      <c r="T165" t="s">
        <v>14149</v>
      </c>
    </row>
    <row r="166" spans="1:20" x14ac:dyDescent="0.25">
      <c r="A166" t="s">
        <v>46</v>
      </c>
      <c r="B166" t="s">
        <v>56</v>
      </c>
      <c r="C166">
        <v>66.333333333333329</v>
      </c>
      <c r="D166">
        <v>3</v>
      </c>
      <c r="E166" t="s">
        <v>14145</v>
      </c>
      <c r="F166">
        <v>516.98</v>
      </c>
      <c r="G166">
        <v>7</v>
      </c>
      <c r="H166" t="s">
        <v>684</v>
      </c>
      <c r="I166" t="s">
        <v>14146</v>
      </c>
      <c r="J166" t="s">
        <v>14147</v>
      </c>
      <c r="K166" t="s">
        <v>1186</v>
      </c>
      <c r="L166" t="s">
        <v>14148</v>
      </c>
      <c r="M166" t="s">
        <v>14149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23</v>
      </c>
      <c r="T166" t="s">
        <v>14149</v>
      </c>
    </row>
    <row r="167" spans="1:20" x14ac:dyDescent="0.25">
      <c r="A167" t="s">
        <v>139</v>
      </c>
      <c r="B167" t="s">
        <v>112</v>
      </c>
      <c r="C167">
        <v>66</v>
      </c>
      <c r="D167">
        <v>1</v>
      </c>
      <c r="E167" t="s">
        <v>14150</v>
      </c>
      <c r="F167">
        <v>142.31</v>
      </c>
      <c r="G167">
        <v>0</v>
      </c>
      <c r="H167" t="s">
        <v>684</v>
      </c>
      <c r="I167" t="s">
        <v>14151</v>
      </c>
      <c r="J167" t="s">
        <v>14152</v>
      </c>
      <c r="K167" t="s">
        <v>10272</v>
      </c>
      <c r="L167" t="s">
        <v>14153</v>
      </c>
      <c r="M167" t="s">
        <v>14154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23</v>
      </c>
      <c r="T167" t="s">
        <v>14155</v>
      </c>
    </row>
    <row r="168" spans="1:20" x14ac:dyDescent="0.25">
      <c r="A168" t="s">
        <v>110</v>
      </c>
      <c r="B168" t="s">
        <v>1205</v>
      </c>
      <c r="C168">
        <v>66</v>
      </c>
      <c r="D168">
        <v>1</v>
      </c>
      <c r="E168" t="s">
        <v>14150</v>
      </c>
      <c r="F168">
        <v>142.31</v>
      </c>
      <c r="G168">
        <v>0</v>
      </c>
      <c r="H168" t="s">
        <v>684</v>
      </c>
      <c r="I168" t="s">
        <v>14151</v>
      </c>
      <c r="J168" t="s">
        <v>14152</v>
      </c>
      <c r="K168" t="s">
        <v>10272</v>
      </c>
      <c r="L168" t="s">
        <v>14153</v>
      </c>
      <c r="M168" t="s">
        <v>14154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23</v>
      </c>
      <c r="T168" t="s">
        <v>14155</v>
      </c>
    </row>
    <row r="169" spans="1:20" x14ac:dyDescent="0.25">
      <c r="A169" t="s">
        <v>46</v>
      </c>
      <c r="B169" t="s">
        <v>56</v>
      </c>
      <c r="C169">
        <v>67</v>
      </c>
      <c r="D169">
        <v>1</v>
      </c>
      <c r="E169" t="s">
        <v>14150</v>
      </c>
      <c r="F169">
        <v>142.31</v>
      </c>
      <c r="G169">
        <v>0</v>
      </c>
      <c r="H169" t="s">
        <v>684</v>
      </c>
      <c r="I169" t="s">
        <v>14151</v>
      </c>
      <c r="J169" t="s">
        <v>14152</v>
      </c>
      <c r="K169" t="s">
        <v>10272</v>
      </c>
      <c r="L169" t="s">
        <v>14153</v>
      </c>
      <c r="M169" t="s">
        <v>14154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14155</v>
      </c>
    </row>
    <row r="170" spans="1:20" x14ac:dyDescent="0.25">
      <c r="A170" t="s">
        <v>139</v>
      </c>
      <c r="B170" t="s">
        <v>9790</v>
      </c>
      <c r="C170">
        <v>65.599999999999994</v>
      </c>
      <c r="D170">
        <v>1</v>
      </c>
      <c r="E170" t="s">
        <v>14156</v>
      </c>
      <c r="F170">
        <v>65.599999999999994</v>
      </c>
      <c r="G170">
        <v>0</v>
      </c>
      <c r="H170" t="s">
        <v>9788</v>
      </c>
      <c r="I170" t="s">
        <v>2668</v>
      </c>
      <c r="J170" t="s">
        <v>11699</v>
      </c>
      <c r="K170" t="s">
        <v>1196</v>
      </c>
      <c r="L170" t="s">
        <v>2669</v>
      </c>
      <c r="M170" t="s">
        <v>14157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14158</v>
      </c>
      <c r="T170" t="s">
        <v>14157</v>
      </c>
    </row>
    <row r="171" spans="1:20" x14ac:dyDescent="0.25">
      <c r="A171" t="s">
        <v>46</v>
      </c>
      <c r="B171" t="s">
        <v>8145</v>
      </c>
      <c r="C171">
        <v>61.5</v>
      </c>
      <c r="D171">
        <v>2</v>
      </c>
      <c r="E171" t="s">
        <v>14159</v>
      </c>
      <c r="F171">
        <v>149</v>
      </c>
      <c r="G171">
        <v>26</v>
      </c>
      <c r="H171" t="s">
        <v>47</v>
      </c>
      <c r="I171" t="s">
        <v>14160</v>
      </c>
      <c r="J171" t="s">
        <v>14161</v>
      </c>
      <c r="K171" t="s">
        <v>1592</v>
      </c>
      <c r="L171" t="s">
        <v>14162</v>
      </c>
      <c r="M171" t="s">
        <v>14163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14164</v>
      </c>
      <c r="T171" t="s">
        <v>14163</v>
      </c>
    </row>
    <row r="172" spans="1:20" x14ac:dyDescent="0.25">
      <c r="A172" t="s">
        <v>280</v>
      </c>
      <c r="B172" t="s">
        <v>286</v>
      </c>
      <c r="C172">
        <v>99</v>
      </c>
      <c r="D172">
        <v>1</v>
      </c>
      <c r="E172" t="s">
        <v>14165</v>
      </c>
      <c r="F172">
        <v>179</v>
      </c>
      <c r="G172">
        <v>0</v>
      </c>
      <c r="H172" t="s">
        <v>1162</v>
      </c>
      <c r="I172" t="s">
        <v>8710</v>
      </c>
      <c r="J172" t="s">
        <v>305</v>
      </c>
      <c r="K172" t="s">
        <v>23</v>
      </c>
      <c r="L172" t="s">
        <v>24</v>
      </c>
      <c r="M172" t="s">
        <v>14166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14167</v>
      </c>
      <c r="T172" t="s">
        <v>14166</v>
      </c>
    </row>
    <row r="173" spans="1:20" x14ac:dyDescent="0.25">
      <c r="A173" t="s">
        <v>279</v>
      </c>
      <c r="B173" t="s">
        <v>285</v>
      </c>
      <c r="C173">
        <v>100</v>
      </c>
      <c r="D173">
        <v>1</v>
      </c>
      <c r="E173" t="s">
        <v>14165</v>
      </c>
      <c r="F173">
        <v>179</v>
      </c>
      <c r="G173">
        <v>0</v>
      </c>
      <c r="H173" t="s">
        <v>1162</v>
      </c>
      <c r="I173" t="s">
        <v>8710</v>
      </c>
      <c r="J173" t="s">
        <v>305</v>
      </c>
      <c r="K173" t="s">
        <v>23</v>
      </c>
      <c r="L173" t="s">
        <v>24</v>
      </c>
      <c r="M173" t="s">
        <v>14166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14167</v>
      </c>
      <c r="T173" t="s">
        <v>14166</v>
      </c>
    </row>
    <row r="174" spans="1:20" x14ac:dyDescent="0.25">
      <c r="A174" t="s">
        <v>46</v>
      </c>
      <c r="B174" t="s">
        <v>56</v>
      </c>
      <c r="C174">
        <v>66.333333333333329</v>
      </c>
      <c r="D174">
        <v>3</v>
      </c>
      <c r="E174" t="s">
        <v>14168</v>
      </c>
      <c r="F174">
        <v>107.35</v>
      </c>
      <c r="G174">
        <v>7</v>
      </c>
      <c r="H174" t="s">
        <v>684</v>
      </c>
      <c r="I174" t="s">
        <v>14169</v>
      </c>
      <c r="J174" t="s">
        <v>14170</v>
      </c>
      <c r="K174" t="s">
        <v>1167</v>
      </c>
      <c r="L174" t="s">
        <v>14171</v>
      </c>
      <c r="M174" t="s">
        <v>13654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14172</v>
      </c>
      <c r="T174" t="s">
        <v>13654</v>
      </c>
    </row>
    <row r="175" spans="1:20" x14ac:dyDescent="0.25">
      <c r="A175" t="s">
        <v>139</v>
      </c>
      <c r="B175" t="s">
        <v>112</v>
      </c>
      <c r="C175">
        <v>66</v>
      </c>
      <c r="D175">
        <v>1</v>
      </c>
      <c r="E175" t="s">
        <v>14173</v>
      </c>
      <c r="F175">
        <v>122.35</v>
      </c>
      <c r="G175">
        <v>7</v>
      </c>
      <c r="H175" t="s">
        <v>684</v>
      </c>
      <c r="I175" t="s">
        <v>14174</v>
      </c>
      <c r="J175" t="s">
        <v>14175</v>
      </c>
      <c r="K175" t="s">
        <v>14176</v>
      </c>
      <c r="L175" t="s">
        <v>14177</v>
      </c>
      <c r="M175" t="s">
        <v>14178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14179</v>
      </c>
      <c r="T175" t="s">
        <v>14178</v>
      </c>
    </row>
    <row r="176" spans="1:20" x14ac:dyDescent="0.25">
      <c r="A176" t="s">
        <v>110</v>
      </c>
      <c r="B176" t="s">
        <v>1205</v>
      </c>
      <c r="C176">
        <v>66</v>
      </c>
      <c r="D176">
        <v>1</v>
      </c>
      <c r="E176" t="s">
        <v>14173</v>
      </c>
      <c r="F176">
        <v>122.35</v>
      </c>
      <c r="G176">
        <v>7</v>
      </c>
      <c r="H176" t="s">
        <v>684</v>
      </c>
      <c r="I176" t="s">
        <v>14174</v>
      </c>
      <c r="J176" t="s">
        <v>14175</v>
      </c>
      <c r="K176" t="s">
        <v>14176</v>
      </c>
      <c r="L176" t="s">
        <v>14177</v>
      </c>
      <c r="M176" t="s">
        <v>14178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14179</v>
      </c>
      <c r="T176" t="s">
        <v>14178</v>
      </c>
    </row>
    <row r="177" spans="1:20" x14ac:dyDescent="0.25">
      <c r="A177" t="s">
        <v>46</v>
      </c>
      <c r="B177" t="s">
        <v>56</v>
      </c>
      <c r="C177">
        <v>67</v>
      </c>
      <c r="D177">
        <v>1</v>
      </c>
      <c r="E177" t="s">
        <v>14173</v>
      </c>
      <c r="F177">
        <v>122.35</v>
      </c>
      <c r="G177">
        <v>7</v>
      </c>
      <c r="H177" t="s">
        <v>684</v>
      </c>
      <c r="I177" t="s">
        <v>14174</v>
      </c>
      <c r="J177" t="s">
        <v>14175</v>
      </c>
      <c r="K177" t="s">
        <v>14176</v>
      </c>
      <c r="L177" t="s">
        <v>14177</v>
      </c>
      <c r="M177" t="s">
        <v>14178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14179</v>
      </c>
      <c r="T177" t="s">
        <v>14178</v>
      </c>
    </row>
    <row r="178" spans="1:20" x14ac:dyDescent="0.25">
      <c r="A178" t="s">
        <v>139</v>
      </c>
      <c r="B178" t="s">
        <v>112</v>
      </c>
      <c r="C178">
        <v>66</v>
      </c>
      <c r="D178">
        <v>1</v>
      </c>
      <c r="E178" t="s">
        <v>14180</v>
      </c>
      <c r="F178">
        <v>101.85</v>
      </c>
      <c r="G178">
        <v>7</v>
      </c>
      <c r="H178" t="s">
        <v>684</v>
      </c>
      <c r="I178" t="s">
        <v>14181</v>
      </c>
      <c r="J178" t="s">
        <v>14182</v>
      </c>
      <c r="K178" t="s">
        <v>1224</v>
      </c>
      <c r="L178" t="s">
        <v>14183</v>
      </c>
      <c r="M178" t="s">
        <v>14184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23</v>
      </c>
      <c r="T178" t="s">
        <v>14185</v>
      </c>
    </row>
    <row r="179" spans="1:20" x14ac:dyDescent="0.25">
      <c r="A179" t="s">
        <v>110</v>
      </c>
      <c r="B179" t="s">
        <v>1205</v>
      </c>
      <c r="C179">
        <v>66</v>
      </c>
      <c r="D179">
        <v>1</v>
      </c>
      <c r="E179" t="s">
        <v>14180</v>
      </c>
      <c r="F179">
        <v>101.85</v>
      </c>
      <c r="G179">
        <v>7</v>
      </c>
      <c r="H179" t="s">
        <v>684</v>
      </c>
      <c r="I179" t="s">
        <v>14181</v>
      </c>
      <c r="J179" t="s">
        <v>14182</v>
      </c>
      <c r="K179" t="s">
        <v>1224</v>
      </c>
      <c r="L179" t="s">
        <v>14183</v>
      </c>
      <c r="M179" t="s">
        <v>14184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23</v>
      </c>
      <c r="T179" t="s">
        <v>14185</v>
      </c>
    </row>
    <row r="180" spans="1:20" x14ac:dyDescent="0.25">
      <c r="A180" t="s">
        <v>46</v>
      </c>
      <c r="B180" t="s">
        <v>56</v>
      </c>
      <c r="C180">
        <v>67</v>
      </c>
      <c r="D180">
        <v>1</v>
      </c>
      <c r="E180" t="s">
        <v>14180</v>
      </c>
      <c r="F180">
        <v>101.85</v>
      </c>
      <c r="G180">
        <v>7</v>
      </c>
      <c r="H180" t="s">
        <v>684</v>
      </c>
      <c r="I180" t="s">
        <v>14181</v>
      </c>
      <c r="J180" t="s">
        <v>14182</v>
      </c>
      <c r="K180" t="s">
        <v>1224</v>
      </c>
      <c r="L180" t="s">
        <v>14183</v>
      </c>
      <c r="M180" t="s">
        <v>14184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23</v>
      </c>
      <c r="T180" t="s">
        <v>14185</v>
      </c>
    </row>
  </sheetData>
  <autoFilter ref="A1:T1005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  <pageSetup paperSize="9" scale="30" fitToHeight="0" orientation="landscape" horizontalDpi="0" verticalDpi="0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162"/>
  <sheetViews>
    <sheetView zoomScale="70" zoomScaleNormal="70" workbookViewId="0">
      <pane xSplit="2" ySplit="1" topLeftCell="R1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21" sqref="U2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115</v>
      </c>
      <c r="B2" t="s">
        <v>116</v>
      </c>
      <c r="C2">
        <v>27.5</v>
      </c>
      <c r="D2">
        <v>4</v>
      </c>
      <c r="E2" t="s">
        <v>14186</v>
      </c>
      <c r="F2">
        <v>271</v>
      </c>
      <c r="G2">
        <v>35</v>
      </c>
      <c r="H2" t="s">
        <v>47</v>
      </c>
      <c r="I2" t="s">
        <v>14187</v>
      </c>
      <c r="J2" t="s">
        <v>14188</v>
      </c>
      <c r="K2" t="s">
        <v>3852</v>
      </c>
      <c r="L2" t="s">
        <v>1259</v>
      </c>
      <c r="M2" t="s">
        <v>14189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14190</v>
      </c>
      <c r="U2" s="52" t="s">
        <v>3691</v>
      </c>
      <c r="V2">
        <v>1</v>
      </c>
    </row>
    <row r="3" spans="1:22" x14ac:dyDescent="0.25">
      <c r="A3" t="s">
        <v>46</v>
      </c>
      <c r="B3" t="s">
        <v>56</v>
      </c>
      <c r="C3">
        <v>80</v>
      </c>
      <c r="D3">
        <v>1</v>
      </c>
      <c r="E3" t="s">
        <v>14186</v>
      </c>
      <c r="F3">
        <v>271</v>
      </c>
      <c r="G3">
        <v>35</v>
      </c>
      <c r="H3" t="s">
        <v>47</v>
      </c>
      <c r="I3" t="s">
        <v>14187</v>
      </c>
      <c r="J3" t="s">
        <v>14188</v>
      </c>
      <c r="K3" t="s">
        <v>3852</v>
      </c>
      <c r="L3" t="s">
        <v>1259</v>
      </c>
      <c r="M3" t="s">
        <v>14189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14190</v>
      </c>
      <c r="U3" s="53" t="s">
        <v>3692</v>
      </c>
      <c r="V3">
        <v>1</v>
      </c>
    </row>
    <row r="4" spans="1:22" x14ac:dyDescent="0.25">
      <c r="A4" t="s">
        <v>38</v>
      </c>
      <c r="B4" t="s">
        <v>39</v>
      </c>
      <c r="C4">
        <v>50</v>
      </c>
      <c r="D4">
        <v>2</v>
      </c>
      <c r="E4" t="s">
        <v>14191</v>
      </c>
      <c r="F4">
        <v>100</v>
      </c>
      <c r="G4">
        <v>0</v>
      </c>
      <c r="H4" t="s">
        <v>47</v>
      </c>
      <c r="I4" t="s">
        <v>11739</v>
      </c>
      <c r="J4" t="s">
        <v>11740</v>
      </c>
      <c r="K4" t="s">
        <v>4500</v>
      </c>
      <c r="L4" t="s">
        <v>2181</v>
      </c>
      <c r="M4" t="s">
        <v>14192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14193</v>
      </c>
      <c r="U4" s="52" t="s">
        <v>186</v>
      </c>
      <c r="V4">
        <v>190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14194</v>
      </c>
      <c r="F5">
        <v>293.29000000000002</v>
      </c>
      <c r="G5">
        <v>45</v>
      </c>
      <c r="H5" t="s">
        <v>684</v>
      </c>
      <c r="I5" t="s">
        <v>14195</v>
      </c>
      <c r="J5" t="s">
        <v>14196</v>
      </c>
      <c r="K5" t="s">
        <v>1284</v>
      </c>
      <c r="L5" t="s">
        <v>14197</v>
      </c>
      <c r="M5" t="s">
        <v>14198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14199</v>
      </c>
      <c r="U5" s="53" t="s">
        <v>187</v>
      </c>
      <c r="V5">
        <v>190</v>
      </c>
    </row>
    <row r="6" spans="1:22" x14ac:dyDescent="0.25">
      <c r="A6" t="s">
        <v>110</v>
      </c>
      <c r="B6" t="s">
        <v>1205</v>
      </c>
      <c r="C6">
        <v>66</v>
      </c>
      <c r="D6">
        <v>1</v>
      </c>
      <c r="E6" t="s">
        <v>14194</v>
      </c>
      <c r="F6">
        <v>293.29000000000002</v>
      </c>
      <c r="G6">
        <v>45</v>
      </c>
      <c r="H6" t="s">
        <v>684</v>
      </c>
      <c r="I6" t="s">
        <v>14195</v>
      </c>
      <c r="J6" t="s">
        <v>14196</v>
      </c>
      <c r="K6" t="s">
        <v>1284</v>
      </c>
      <c r="L6" t="s">
        <v>14197</v>
      </c>
      <c r="M6" t="s">
        <v>14198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14199</v>
      </c>
      <c r="U6" s="52" t="s">
        <v>44</v>
      </c>
      <c r="V6">
        <v>3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14194</v>
      </c>
      <c r="F7">
        <v>293.29000000000002</v>
      </c>
      <c r="G7">
        <v>45</v>
      </c>
      <c r="H7" t="s">
        <v>684</v>
      </c>
      <c r="I7" t="s">
        <v>14195</v>
      </c>
      <c r="J7" t="s">
        <v>14196</v>
      </c>
      <c r="K7" t="s">
        <v>1284</v>
      </c>
      <c r="L7" t="s">
        <v>14197</v>
      </c>
      <c r="M7" t="s">
        <v>14198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14199</v>
      </c>
      <c r="U7" s="53" t="s">
        <v>45</v>
      </c>
      <c r="V7">
        <v>3</v>
      </c>
    </row>
    <row r="8" spans="1:22" x14ac:dyDescent="0.25">
      <c r="A8" t="s">
        <v>46</v>
      </c>
      <c r="B8" t="s">
        <v>56</v>
      </c>
      <c r="C8">
        <v>80</v>
      </c>
      <c r="D8">
        <v>1</v>
      </c>
      <c r="E8" t="s">
        <v>14200</v>
      </c>
      <c r="F8">
        <v>80</v>
      </c>
      <c r="G8">
        <v>0</v>
      </c>
      <c r="H8" t="s">
        <v>47</v>
      </c>
      <c r="I8" t="s">
        <v>10345</v>
      </c>
      <c r="J8" t="s">
        <v>14201</v>
      </c>
      <c r="K8" t="s">
        <v>14202</v>
      </c>
      <c r="L8" t="s">
        <v>1362</v>
      </c>
      <c r="M8" t="s">
        <v>14203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14204</v>
      </c>
      <c r="U8" s="52" t="s">
        <v>46</v>
      </c>
      <c r="V8">
        <v>53</v>
      </c>
    </row>
    <row r="9" spans="1:22" x14ac:dyDescent="0.25">
      <c r="A9" t="s">
        <v>46</v>
      </c>
      <c r="B9" t="s">
        <v>56</v>
      </c>
      <c r="C9">
        <v>66.333333333333329</v>
      </c>
      <c r="D9">
        <v>3</v>
      </c>
      <c r="E9" t="s">
        <v>14205</v>
      </c>
      <c r="F9">
        <v>270</v>
      </c>
      <c r="G9">
        <v>42</v>
      </c>
      <c r="H9" t="s">
        <v>22</v>
      </c>
      <c r="I9" t="s">
        <v>14206</v>
      </c>
      <c r="J9" t="s">
        <v>14207</v>
      </c>
      <c r="K9" t="s">
        <v>1258</v>
      </c>
      <c r="L9" t="s">
        <v>14208</v>
      </c>
      <c r="M9" t="s">
        <v>14209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14209</v>
      </c>
      <c r="U9" s="53" t="s">
        <v>56</v>
      </c>
      <c r="V9">
        <v>52</v>
      </c>
    </row>
    <row r="10" spans="1:22" x14ac:dyDescent="0.25">
      <c r="A10" t="s">
        <v>46</v>
      </c>
      <c r="B10" t="s">
        <v>56</v>
      </c>
      <c r="C10">
        <v>77.5</v>
      </c>
      <c r="D10">
        <v>2</v>
      </c>
      <c r="E10" t="s">
        <v>14210</v>
      </c>
      <c r="F10">
        <v>200</v>
      </c>
      <c r="G10">
        <v>45</v>
      </c>
      <c r="H10" t="s">
        <v>47</v>
      </c>
      <c r="I10" t="s">
        <v>4370</v>
      </c>
      <c r="J10" t="s">
        <v>14211</v>
      </c>
      <c r="K10" t="s">
        <v>2023</v>
      </c>
      <c r="L10" t="s">
        <v>1354</v>
      </c>
      <c r="M10" t="s">
        <v>14209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14209</v>
      </c>
      <c r="U10" s="53" t="s">
        <v>8145</v>
      </c>
      <c r="V10">
        <v>1</v>
      </c>
    </row>
    <row r="11" spans="1:22" x14ac:dyDescent="0.25">
      <c r="A11" t="s">
        <v>42</v>
      </c>
      <c r="B11" t="s">
        <v>43</v>
      </c>
      <c r="C11">
        <v>66.666666666666671</v>
      </c>
      <c r="D11">
        <v>3</v>
      </c>
      <c r="E11" t="s">
        <v>14212</v>
      </c>
      <c r="F11">
        <v>121</v>
      </c>
      <c r="G11">
        <v>16</v>
      </c>
      <c r="H11" t="s">
        <v>22</v>
      </c>
      <c r="I11" t="s">
        <v>14213</v>
      </c>
      <c r="J11" t="s">
        <v>318</v>
      </c>
      <c r="K11" t="s">
        <v>23</v>
      </c>
      <c r="L11" t="s">
        <v>24</v>
      </c>
      <c r="M11" t="s">
        <v>14214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14215</v>
      </c>
      <c r="U11" s="52" t="s">
        <v>42</v>
      </c>
      <c r="V11">
        <v>19</v>
      </c>
    </row>
    <row r="12" spans="1:22" x14ac:dyDescent="0.25">
      <c r="A12" t="s">
        <v>115</v>
      </c>
      <c r="B12" t="s">
        <v>9541</v>
      </c>
      <c r="C12">
        <v>30</v>
      </c>
      <c r="D12">
        <v>2</v>
      </c>
      <c r="E12" t="s">
        <v>14216</v>
      </c>
      <c r="F12">
        <v>86</v>
      </c>
      <c r="G12">
        <v>26</v>
      </c>
      <c r="H12" t="s">
        <v>1162</v>
      </c>
      <c r="I12" t="s">
        <v>14217</v>
      </c>
      <c r="J12" t="s">
        <v>14218</v>
      </c>
      <c r="K12" t="s">
        <v>14219</v>
      </c>
      <c r="L12" t="s">
        <v>14220</v>
      </c>
      <c r="M12" t="s">
        <v>14221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14221</v>
      </c>
      <c r="U12" s="53" t="s">
        <v>43</v>
      </c>
      <c r="V12">
        <v>19</v>
      </c>
    </row>
    <row r="13" spans="1:22" x14ac:dyDescent="0.25">
      <c r="A13" t="s">
        <v>110</v>
      </c>
      <c r="B13" t="s">
        <v>1205</v>
      </c>
      <c r="C13">
        <v>66.333333333333329</v>
      </c>
      <c r="D13">
        <v>3</v>
      </c>
      <c r="E13" t="s">
        <v>14222</v>
      </c>
      <c r="F13">
        <v>202</v>
      </c>
      <c r="G13">
        <v>26</v>
      </c>
      <c r="H13" t="s">
        <v>47</v>
      </c>
      <c r="I13" t="s">
        <v>14223</v>
      </c>
      <c r="J13" t="s">
        <v>14224</v>
      </c>
      <c r="K13" t="s">
        <v>10599</v>
      </c>
      <c r="L13" t="s">
        <v>14225</v>
      </c>
      <c r="M13" t="s">
        <v>14226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14226</v>
      </c>
      <c r="U13" s="52" t="s">
        <v>139</v>
      </c>
      <c r="V13">
        <v>12</v>
      </c>
    </row>
    <row r="14" spans="1:22" x14ac:dyDescent="0.25">
      <c r="A14" t="s">
        <v>854</v>
      </c>
      <c r="B14" t="s">
        <v>855</v>
      </c>
      <c r="C14">
        <v>100</v>
      </c>
      <c r="D14">
        <v>1</v>
      </c>
      <c r="E14" t="s">
        <v>14227</v>
      </c>
      <c r="F14">
        <v>180</v>
      </c>
      <c r="G14">
        <v>0</v>
      </c>
      <c r="H14" t="s">
        <v>47</v>
      </c>
      <c r="I14" t="s">
        <v>1316</v>
      </c>
      <c r="J14" t="s">
        <v>14228</v>
      </c>
      <c r="K14" t="s">
        <v>4934</v>
      </c>
      <c r="L14" t="s">
        <v>2027</v>
      </c>
      <c r="M14" t="s">
        <v>14229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14230</v>
      </c>
      <c r="U14" s="53" t="s">
        <v>6844</v>
      </c>
      <c r="V14">
        <v>1</v>
      </c>
    </row>
    <row r="15" spans="1:22" x14ac:dyDescent="0.25">
      <c r="A15" t="s">
        <v>139</v>
      </c>
      <c r="B15" t="s">
        <v>6844</v>
      </c>
      <c r="C15">
        <v>80</v>
      </c>
      <c r="D15">
        <v>1</v>
      </c>
      <c r="E15" t="s">
        <v>14227</v>
      </c>
      <c r="F15">
        <v>180</v>
      </c>
      <c r="G15">
        <v>0</v>
      </c>
      <c r="H15" t="s">
        <v>47</v>
      </c>
      <c r="I15" t="s">
        <v>1316</v>
      </c>
      <c r="J15" t="s">
        <v>14228</v>
      </c>
      <c r="K15" t="s">
        <v>4934</v>
      </c>
      <c r="L15" t="s">
        <v>2027</v>
      </c>
      <c r="M15" t="s">
        <v>14229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23</v>
      </c>
      <c r="T15" t="s">
        <v>14230</v>
      </c>
      <c r="U15" s="53" t="s">
        <v>112</v>
      </c>
      <c r="V15">
        <v>11</v>
      </c>
    </row>
    <row r="16" spans="1:22" x14ac:dyDescent="0.25">
      <c r="A16" t="s">
        <v>46</v>
      </c>
      <c r="B16" t="s">
        <v>56</v>
      </c>
      <c r="C16">
        <v>66.333333333333329</v>
      </c>
      <c r="D16">
        <v>3</v>
      </c>
      <c r="E16" t="s">
        <v>14231</v>
      </c>
      <c r="F16">
        <v>220</v>
      </c>
      <c r="G16">
        <v>0</v>
      </c>
      <c r="H16" t="s">
        <v>1162</v>
      </c>
      <c r="I16" t="s">
        <v>14232</v>
      </c>
      <c r="J16" t="s">
        <v>315</v>
      </c>
      <c r="K16" t="s">
        <v>23</v>
      </c>
      <c r="L16" t="s">
        <v>24</v>
      </c>
      <c r="M16" t="s">
        <v>14233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23</v>
      </c>
      <c r="T16" t="s">
        <v>14233</v>
      </c>
      <c r="U16" s="52" t="s">
        <v>110</v>
      </c>
      <c r="V16">
        <v>19</v>
      </c>
    </row>
    <row r="17" spans="1:22" x14ac:dyDescent="0.25">
      <c r="A17" t="s">
        <v>115</v>
      </c>
      <c r="B17" t="s">
        <v>116</v>
      </c>
      <c r="C17">
        <v>35</v>
      </c>
      <c r="D17">
        <v>8</v>
      </c>
      <c r="E17" t="s">
        <v>14234</v>
      </c>
      <c r="F17">
        <v>366</v>
      </c>
      <c r="G17">
        <v>38</v>
      </c>
      <c r="H17" t="s">
        <v>47</v>
      </c>
      <c r="I17" t="s">
        <v>3942</v>
      </c>
      <c r="J17" t="s">
        <v>4477</v>
      </c>
      <c r="K17" t="s">
        <v>4478</v>
      </c>
      <c r="L17" t="s">
        <v>1261</v>
      </c>
      <c r="M17" t="s">
        <v>14235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14236</v>
      </c>
      <c r="U17" s="53" t="s">
        <v>146</v>
      </c>
      <c r="V17">
        <v>1</v>
      </c>
    </row>
    <row r="18" spans="1:22" x14ac:dyDescent="0.25">
      <c r="A18" t="s">
        <v>46</v>
      </c>
      <c r="B18" t="s">
        <v>56</v>
      </c>
      <c r="C18">
        <v>76.666666666666671</v>
      </c>
      <c r="D18">
        <v>3</v>
      </c>
      <c r="E18" t="s">
        <v>14237</v>
      </c>
      <c r="F18">
        <v>259</v>
      </c>
      <c r="G18">
        <v>38</v>
      </c>
      <c r="H18" t="s">
        <v>47</v>
      </c>
      <c r="I18" t="s">
        <v>8129</v>
      </c>
      <c r="J18" t="s">
        <v>14238</v>
      </c>
      <c r="K18" t="s">
        <v>14239</v>
      </c>
      <c r="L18" t="s">
        <v>11398</v>
      </c>
      <c r="M18" t="s">
        <v>14240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14241</v>
      </c>
      <c r="U18" s="53" t="s">
        <v>1205</v>
      </c>
      <c r="V18">
        <v>15</v>
      </c>
    </row>
    <row r="19" spans="1:22" x14ac:dyDescent="0.25">
      <c r="A19" t="s">
        <v>36</v>
      </c>
      <c r="B19" t="s">
        <v>37</v>
      </c>
      <c r="C19">
        <v>50</v>
      </c>
      <c r="D19">
        <v>1</v>
      </c>
      <c r="E19" t="s">
        <v>14242</v>
      </c>
      <c r="F19">
        <v>128</v>
      </c>
      <c r="G19">
        <v>0</v>
      </c>
      <c r="H19" t="s">
        <v>47</v>
      </c>
      <c r="I19" t="s">
        <v>14243</v>
      </c>
      <c r="J19" t="s">
        <v>14244</v>
      </c>
      <c r="K19" t="s">
        <v>14245</v>
      </c>
      <c r="L19" t="s">
        <v>1181</v>
      </c>
      <c r="M19" t="s">
        <v>14246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14246</v>
      </c>
      <c r="U19" s="53" t="s">
        <v>3831</v>
      </c>
      <c r="V19">
        <v>3</v>
      </c>
    </row>
    <row r="20" spans="1:22" x14ac:dyDescent="0.25">
      <c r="A20" t="s">
        <v>46</v>
      </c>
      <c r="B20" t="s">
        <v>56</v>
      </c>
      <c r="C20">
        <v>80</v>
      </c>
      <c r="D20">
        <v>1</v>
      </c>
      <c r="E20" t="s">
        <v>14242</v>
      </c>
      <c r="F20">
        <v>128</v>
      </c>
      <c r="G20">
        <v>0</v>
      </c>
      <c r="H20" t="s">
        <v>47</v>
      </c>
      <c r="I20" t="s">
        <v>14243</v>
      </c>
      <c r="J20" t="s">
        <v>14244</v>
      </c>
      <c r="K20" t="s">
        <v>14245</v>
      </c>
      <c r="L20" t="s">
        <v>1181</v>
      </c>
      <c r="M20" t="s">
        <v>14246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14246</v>
      </c>
      <c r="U20" s="52" t="s">
        <v>14509</v>
      </c>
      <c r="V20">
        <v>3</v>
      </c>
    </row>
    <row r="21" spans="1:22" x14ac:dyDescent="0.25">
      <c r="A21" t="s">
        <v>42</v>
      </c>
      <c r="B21" t="s">
        <v>43</v>
      </c>
      <c r="C21">
        <v>66.666666666666671</v>
      </c>
      <c r="D21">
        <v>3</v>
      </c>
      <c r="E21" t="s">
        <v>14247</v>
      </c>
      <c r="F21">
        <v>111</v>
      </c>
      <c r="G21">
        <v>6</v>
      </c>
      <c r="H21" t="s">
        <v>22</v>
      </c>
      <c r="I21" t="s">
        <v>14248</v>
      </c>
      <c r="J21" t="s">
        <v>1176</v>
      </c>
      <c r="K21" t="s">
        <v>23</v>
      </c>
      <c r="L21" t="s">
        <v>24</v>
      </c>
      <c r="M21" t="s">
        <v>14249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14249</v>
      </c>
      <c r="U21" s="53" t="s">
        <v>14510</v>
      </c>
      <c r="V21">
        <v>3</v>
      </c>
    </row>
    <row r="22" spans="1:22" x14ac:dyDescent="0.25">
      <c r="A22" t="s">
        <v>186</v>
      </c>
      <c r="B22" t="s">
        <v>187</v>
      </c>
      <c r="C22">
        <v>65</v>
      </c>
      <c r="D22">
        <v>4</v>
      </c>
      <c r="E22" t="s">
        <v>14250</v>
      </c>
      <c r="F22">
        <v>152</v>
      </c>
      <c r="G22">
        <v>0</v>
      </c>
      <c r="H22" t="s">
        <v>1162</v>
      </c>
      <c r="I22" t="s">
        <v>14251</v>
      </c>
      <c r="J22" t="s">
        <v>306</v>
      </c>
      <c r="K22" t="s">
        <v>23</v>
      </c>
      <c r="L22" t="s">
        <v>24</v>
      </c>
      <c r="M22" t="s">
        <v>14252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23</v>
      </c>
      <c r="T22" t="s">
        <v>14252</v>
      </c>
      <c r="U22" s="52" t="s">
        <v>150</v>
      </c>
      <c r="V22">
        <v>1</v>
      </c>
    </row>
    <row r="23" spans="1:22" x14ac:dyDescent="0.25">
      <c r="A23" t="s">
        <v>280</v>
      </c>
      <c r="B23" t="s">
        <v>286</v>
      </c>
      <c r="C23">
        <v>139</v>
      </c>
      <c r="D23">
        <v>1</v>
      </c>
      <c r="E23" t="s">
        <v>14253</v>
      </c>
      <c r="F23">
        <v>209</v>
      </c>
      <c r="G23">
        <v>30</v>
      </c>
      <c r="H23" t="s">
        <v>47</v>
      </c>
      <c r="I23" t="s">
        <v>14254</v>
      </c>
      <c r="J23" t="s">
        <v>14255</v>
      </c>
      <c r="K23" t="s">
        <v>8448</v>
      </c>
      <c r="L23" t="s">
        <v>14256</v>
      </c>
      <c r="M23" t="s">
        <v>14257</v>
      </c>
      <c r="N23" t="s">
        <v>5937</v>
      </c>
      <c r="O23" t="s">
        <v>1189</v>
      </c>
      <c r="P23" t="s">
        <v>1190</v>
      </c>
      <c r="Q23" t="s">
        <v>1191</v>
      </c>
      <c r="R23" t="s">
        <v>24</v>
      </c>
      <c r="S23" t="s">
        <v>23</v>
      </c>
      <c r="T23" t="s">
        <v>14258</v>
      </c>
      <c r="U23" s="53" t="s">
        <v>151</v>
      </c>
      <c r="V23">
        <v>1</v>
      </c>
    </row>
    <row r="24" spans="1:22" x14ac:dyDescent="0.25">
      <c r="A24" t="s">
        <v>279</v>
      </c>
      <c r="B24" t="s">
        <v>285</v>
      </c>
      <c r="C24">
        <v>139</v>
      </c>
      <c r="D24">
        <v>1</v>
      </c>
      <c r="E24" t="s">
        <v>14253</v>
      </c>
      <c r="F24">
        <v>209</v>
      </c>
      <c r="G24">
        <v>30</v>
      </c>
      <c r="H24" t="s">
        <v>47</v>
      </c>
      <c r="I24" t="s">
        <v>14254</v>
      </c>
      <c r="J24" t="s">
        <v>14255</v>
      </c>
      <c r="K24" t="s">
        <v>8448</v>
      </c>
      <c r="L24" t="s">
        <v>14256</v>
      </c>
      <c r="M24" t="s">
        <v>14257</v>
      </c>
      <c r="N24" t="s">
        <v>5937</v>
      </c>
      <c r="O24" t="s">
        <v>1189</v>
      </c>
      <c r="P24" t="s">
        <v>1190</v>
      </c>
      <c r="Q24" t="s">
        <v>1191</v>
      </c>
      <c r="R24" t="s">
        <v>24</v>
      </c>
      <c r="S24" t="s">
        <v>23</v>
      </c>
      <c r="T24" t="s">
        <v>14258</v>
      </c>
      <c r="U24" s="52" t="s">
        <v>854</v>
      </c>
      <c r="V24">
        <v>2</v>
      </c>
    </row>
    <row r="25" spans="1:22" x14ac:dyDescent="0.25">
      <c r="A25" t="s">
        <v>280</v>
      </c>
      <c r="B25" t="s">
        <v>286</v>
      </c>
      <c r="C25">
        <v>139</v>
      </c>
      <c r="D25">
        <v>1</v>
      </c>
      <c r="E25" t="s">
        <v>14259</v>
      </c>
      <c r="F25">
        <v>126</v>
      </c>
      <c r="G25">
        <v>6</v>
      </c>
      <c r="H25" t="s">
        <v>1162</v>
      </c>
      <c r="I25" t="s">
        <v>14260</v>
      </c>
      <c r="J25" t="s">
        <v>65</v>
      </c>
      <c r="K25" t="s">
        <v>23</v>
      </c>
      <c r="L25" t="s">
        <v>24</v>
      </c>
      <c r="M25" t="s">
        <v>14261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14261</v>
      </c>
      <c r="U25" s="53" t="s">
        <v>855</v>
      </c>
      <c r="V25">
        <v>2</v>
      </c>
    </row>
    <row r="26" spans="1:22" x14ac:dyDescent="0.25">
      <c r="A26" t="s">
        <v>110</v>
      </c>
      <c r="B26" t="s">
        <v>1205</v>
      </c>
      <c r="C26">
        <v>66.333333333333329</v>
      </c>
      <c r="D26">
        <v>3</v>
      </c>
      <c r="E26" t="s">
        <v>14262</v>
      </c>
      <c r="F26">
        <v>278</v>
      </c>
      <c r="G26">
        <v>38</v>
      </c>
      <c r="H26" t="s">
        <v>22</v>
      </c>
      <c r="I26" t="s">
        <v>11194</v>
      </c>
      <c r="J26" t="s">
        <v>11195</v>
      </c>
      <c r="K26" t="s">
        <v>4853</v>
      </c>
      <c r="L26" t="s">
        <v>1237</v>
      </c>
      <c r="M26" t="s">
        <v>14263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14264</v>
      </c>
      <c r="U26" s="52" t="s">
        <v>36</v>
      </c>
      <c r="V26">
        <v>1</v>
      </c>
    </row>
    <row r="27" spans="1:22" x14ac:dyDescent="0.25">
      <c r="A27" t="s">
        <v>46</v>
      </c>
      <c r="B27" t="s">
        <v>8145</v>
      </c>
      <c r="C27">
        <v>51.34</v>
      </c>
      <c r="D27">
        <v>1</v>
      </c>
      <c r="E27" t="s">
        <v>14265</v>
      </c>
      <c r="F27">
        <v>281</v>
      </c>
      <c r="G27">
        <v>26</v>
      </c>
      <c r="H27" t="s">
        <v>47</v>
      </c>
      <c r="I27" t="s">
        <v>14266</v>
      </c>
      <c r="J27" t="s">
        <v>14267</v>
      </c>
      <c r="K27" t="s">
        <v>1348</v>
      </c>
      <c r="L27" t="s">
        <v>14268</v>
      </c>
      <c r="M27" t="s">
        <v>14269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14269</v>
      </c>
      <c r="U27" s="53" t="s">
        <v>37</v>
      </c>
      <c r="V27">
        <v>1</v>
      </c>
    </row>
    <row r="28" spans="1:22" x14ac:dyDescent="0.25">
      <c r="A28" t="s">
        <v>110</v>
      </c>
      <c r="B28" t="s">
        <v>1205</v>
      </c>
      <c r="C28">
        <v>66.333333333333329</v>
      </c>
      <c r="D28">
        <v>3</v>
      </c>
      <c r="E28" t="s">
        <v>14265</v>
      </c>
      <c r="F28">
        <v>281</v>
      </c>
      <c r="G28">
        <v>26</v>
      </c>
      <c r="H28" t="s">
        <v>47</v>
      </c>
      <c r="I28" t="s">
        <v>14266</v>
      </c>
      <c r="J28" t="s">
        <v>14267</v>
      </c>
      <c r="K28" t="s">
        <v>1348</v>
      </c>
      <c r="L28" t="s">
        <v>14268</v>
      </c>
      <c r="M28" t="s">
        <v>14269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14269</v>
      </c>
      <c r="U28" s="52" t="s">
        <v>38</v>
      </c>
      <c r="V28">
        <v>6</v>
      </c>
    </row>
    <row r="29" spans="1:22" x14ac:dyDescent="0.25">
      <c r="A29" t="s">
        <v>42</v>
      </c>
      <c r="B29" t="s">
        <v>43</v>
      </c>
      <c r="C29">
        <v>66.666666666666671</v>
      </c>
      <c r="D29">
        <v>3</v>
      </c>
      <c r="E29" t="s">
        <v>14270</v>
      </c>
      <c r="F29">
        <v>111</v>
      </c>
      <c r="G29">
        <v>6</v>
      </c>
      <c r="H29" t="s">
        <v>22</v>
      </c>
      <c r="I29" t="s">
        <v>14271</v>
      </c>
      <c r="J29" t="s">
        <v>334</v>
      </c>
      <c r="K29" t="s">
        <v>23</v>
      </c>
      <c r="L29" t="s">
        <v>24</v>
      </c>
      <c r="M29" t="s">
        <v>14272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14272</v>
      </c>
      <c r="U29" s="53" t="s">
        <v>39</v>
      </c>
      <c r="V29">
        <v>6</v>
      </c>
    </row>
    <row r="30" spans="1:22" x14ac:dyDescent="0.25">
      <c r="A30" t="s">
        <v>186</v>
      </c>
      <c r="B30" t="s">
        <v>187</v>
      </c>
      <c r="C30">
        <v>65</v>
      </c>
      <c r="D30">
        <v>1</v>
      </c>
      <c r="E30" t="s">
        <v>14273</v>
      </c>
      <c r="F30">
        <v>90</v>
      </c>
      <c r="G30">
        <v>45</v>
      </c>
      <c r="H30" t="s">
        <v>1162</v>
      </c>
      <c r="I30" t="s">
        <v>14274</v>
      </c>
      <c r="J30" t="s">
        <v>302</v>
      </c>
      <c r="K30" t="s">
        <v>23</v>
      </c>
      <c r="L30" t="s">
        <v>24</v>
      </c>
      <c r="M30" t="s">
        <v>14275</v>
      </c>
      <c r="N30" t="s">
        <v>23</v>
      </c>
      <c r="O30" t="s">
        <v>32</v>
      </c>
      <c r="P30" t="s">
        <v>26</v>
      </c>
      <c r="Q30" t="s">
        <v>33</v>
      </c>
      <c r="R30" t="s">
        <v>24</v>
      </c>
      <c r="S30" t="s">
        <v>23</v>
      </c>
      <c r="T30" t="s">
        <v>14275</v>
      </c>
      <c r="U30" s="52" t="s">
        <v>279</v>
      </c>
      <c r="V30">
        <v>4</v>
      </c>
    </row>
    <row r="31" spans="1:22" x14ac:dyDescent="0.25">
      <c r="A31" t="s">
        <v>186</v>
      </c>
      <c r="B31" t="s">
        <v>187</v>
      </c>
      <c r="C31">
        <v>65</v>
      </c>
      <c r="D31">
        <v>4</v>
      </c>
      <c r="E31" t="s">
        <v>14276</v>
      </c>
      <c r="F31">
        <v>152</v>
      </c>
      <c r="G31">
        <v>0</v>
      </c>
      <c r="H31" t="s">
        <v>1162</v>
      </c>
      <c r="I31" t="s">
        <v>14277</v>
      </c>
      <c r="J31" t="s">
        <v>318</v>
      </c>
      <c r="K31" t="s">
        <v>23</v>
      </c>
      <c r="L31" t="s">
        <v>24</v>
      </c>
      <c r="M31" t="s">
        <v>23</v>
      </c>
      <c r="N31" t="s">
        <v>23</v>
      </c>
      <c r="O31" t="s">
        <v>58</v>
      </c>
      <c r="P31" t="s">
        <v>26</v>
      </c>
      <c r="Q31" t="s">
        <v>23</v>
      </c>
      <c r="R31" t="s">
        <v>24</v>
      </c>
      <c r="S31" t="s">
        <v>23</v>
      </c>
      <c r="T31" t="s">
        <v>14278</v>
      </c>
      <c r="U31" s="53" t="s">
        <v>285</v>
      </c>
      <c r="V31">
        <v>4</v>
      </c>
    </row>
    <row r="32" spans="1:22" x14ac:dyDescent="0.25">
      <c r="A32" t="s">
        <v>186</v>
      </c>
      <c r="B32" t="s">
        <v>187</v>
      </c>
      <c r="C32">
        <v>65</v>
      </c>
      <c r="D32">
        <v>1</v>
      </c>
      <c r="E32" t="s">
        <v>14279</v>
      </c>
      <c r="F32">
        <v>83</v>
      </c>
      <c r="G32">
        <v>45</v>
      </c>
      <c r="H32" t="s">
        <v>1162</v>
      </c>
      <c r="I32" t="s">
        <v>14280</v>
      </c>
      <c r="J32" t="s">
        <v>61</v>
      </c>
      <c r="K32" t="s">
        <v>23</v>
      </c>
      <c r="L32" t="s">
        <v>24</v>
      </c>
      <c r="M32" t="s">
        <v>14281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14281</v>
      </c>
      <c r="U32" s="52" t="s">
        <v>280</v>
      </c>
      <c r="V32">
        <v>5</v>
      </c>
    </row>
    <row r="33" spans="1:22" x14ac:dyDescent="0.25">
      <c r="A33" t="s">
        <v>186</v>
      </c>
      <c r="B33" t="s">
        <v>187</v>
      </c>
      <c r="C33">
        <v>65</v>
      </c>
      <c r="D33">
        <v>6</v>
      </c>
      <c r="E33" t="s">
        <v>14282</v>
      </c>
      <c r="F33">
        <v>270</v>
      </c>
      <c r="G33">
        <v>0</v>
      </c>
      <c r="H33" t="s">
        <v>1162</v>
      </c>
      <c r="I33" t="s">
        <v>14283</v>
      </c>
      <c r="J33" t="s">
        <v>302</v>
      </c>
      <c r="K33" t="s">
        <v>23</v>
      </c>
      <c r="L33" t="s">
        <v>24</v>
      </c>
      <c r="M33" t="s">
        <v>23</v>
      </c>
      <c r="N33" t="s">
        <v>23</v>
      </c>
      <c r="O33" t="s">
        <v>58</v>
      </c>
      <c r="P33" t="s">
        <v>26</v>
      </c>
      <c r="Q33" t="s">
        <v>23</v>
      </c>
      <c r="R33" t="s">
        <v>24</v>
      </c>
      <c r="S33" t="s">
        <v>23</v>
      </c>
      <c r="T33" t="s">
        <v>14284</v>
      </c>
      <c r="U33" s="53" t="s">
        <v>286</v>
      </c>
      <c r="V33">
        <v>5</v>
      </c>
    </row>
    <row r="34" spans="1:22" x14ac:dyDescent="0.25">
      <c r="A34" t="s">
        <v>186</v>
      </c>
      <c r="B34" t="s">
        <v>187</v>
      </c>
      <c r="C34">
        <v>65</v>
      </c>
      <c r="D34">
        <v>2</v>
      </c>
      <c r="E34" t="s">
        <v>14285</v>
      </c>
      <c r="F34">
        <v>76</v>
      </c>
      <c r="G34">
        <v>0</v>
      </c>
      <c r="H34" t="s">
        <v>1162</v>
      </c>
      <c r="I34" t="s">
        <v>14286</v>
      </c>
      <c r="J34" t="s">
        <v>319</v>
      </c>
      <c r="K34" t="s">
        <v>23</v>
      </c>
      <c r="L34" t="s">
        <v>24</v>
      </c>
      <c r="M34" t="s">
        <v>14287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23</v>
      </c>
      <c r="T34" t="s">
        <v>14287</v>
      </c>
      <c r="U34" s="52" t="s">
        <v>30</v>
      </c>
      <c r="V34">
        <v>26</v>
      </c>
    </row>
    <row r="35" spans="1:22" x14ac:dyDescent="0.25">
      <c r="A35" t="s">
        <v>46</v>
      </c>
      <c r="B35" t="s">
        <v>56</v>
      </c>
      <c r="C35">
        <v>60</v>
      </c>
      <c r="D35">
        <v>1</v>
      </c>
      <c r="E35" t="s">
        <v>14288</v>
      </c>
      <c r="F35">
        <v>126</v>
      </c>
      <c r="G35">
        <v>6</v>
      </c>
      <c r="H35" t="s">
        <v>1162</v>
      </c>
      <c r="I35" t="s">
        <v>14289</v>
      </c>
      <c r="J35" t="s">
        <v>338</v>
      </c>
      <c r="K35" t="s">
        <v>23</v>
      </c>
      <c r="L35" t="s">
        <v>24</v>
      </c>
      <c r="M35" t="s">
        <v>14290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14290</v>
      </c>
      <c r="U35" s="53" t="s">
        <v>31</v>
      </c>
      <c r="V35">
        <v>26</v>
      </c>
    </row>
    <row r="36" spans="1:22" x14ac:dyDescent="0.25">
      <c r="A36" t="s">
        <v>3691</v>
      </c>
      <c r="B36" t="s">
        <v>3692</v>
      </c>
      <c r="C36">
        <v>60</v>
      </c>
      <c r="D36">
        <v>1</v>
      </c>
      <c r="E36" t="s">
        <v>14288</v>
      </c>
      <c r="F36">
        <v>126</v>
      </c>
      <c r="G36">
        <v>6</v>
      </c>
      <c r="H36" t="s">
        <v>1162</v>
      </c>
      <c r="I36" t="s">
        <v>14289</v>
      </c>
      <c r="J36" t="s">
        <v>338</v>
      </c>
      <c r="K36" t="s">
        <v>23</v>
      </c>
      <c r="L36" t="s">
        <v>24</v>
      </c>
      <c r="M36" t="s">
        <v>14290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14290</v>
      </c>
      <c r="U36" s="52" t="s">
        <v>20</v>
      </c>
      <c r="V36">
        <v>4</v>
      </c>
    </row>
    <row r="37" spans="1:22" x14ac:dyDescent="0.25">
      <c r="A37" t="s">
        <v>115</v>
      </c>
      <c r="B37" t="s">
        <v>116</v>
      </c>
      <c r="C37">
        <v>35</v>
      </c>
      <c r="D37">
        <v>8</v>
      </c>
      <c r="E37" t="s">
        <v>14291</v>
      </c>
      <c r="F37">
        <v>366</v>
      </c>
      <c r="G37">
        <v>38</v>
      </c>
      <c r="H37" t="s">
        <v>47</v>
      </c>
      <c r="I37" t="s">
        <v>4141</v>
      </c>
      <c r="J37" t="s">
        <v>4142</v>
      </c>
      <c r="K37" t="s">
        <v>4143</v>
      </c>
      <c r="L37" t="s">
        <v>675</v>
      </c>
      <c r="M37" t="s">
        <v>14292</v>
      </c>
      <c r="N37" t="s">
        <v>23</v>
      </c>
      <c r="O37" t="s">
        <v>53</v>
      </c>
      <c r="P37" t="s">
        <v>54</v>
      </c>
      <c r="Q37" t="s">
        <v>55</v>
      </c>
      <c r="R37" t="s">
        <v>24</v>
      </c>
      <c r="S37" t="s">
        <v>23</v>
      </c>
      <c r="T37" t="s">
        <v>14293</v>
      </c>
      <c r="U37" s="53" t="s">
        <v>21</v>
      </c>
      <c r="V37">
        <v>2</v>
      </c>
    </row>
    <row r="38" spans="1:22" x14ac:dyDescent="0.25">
      <c r="A38" t="s">
        <v>30</v>
      </c>
      <c r="B38" t="s">
        <v>31</v>
      </c>
      <c r="C38">
        <v>45</v>
      </c>
      <c r="D38">
        <v>3</v>
      </c>
      <c r="E38" t="s">
        <v>14294</v>
      </c>
      <c r="F38">
        <v>273</v>
      </c>
      <c r="G38">
        <v>38</v>
      </c>
      <c r="H38" t="s">
        <v>22</v>
      </c>
      <c r="I38" t="s">
        <v>3932</v>
      </c>
      <c r="J38" t="s">
        <v>4970</v>
      </c>
      <c r="K38" t="s">
        <v>4971</v>
      </c>
      <c r="L38" t="s">
        <v>4972</v>
      </c>
      <c r="M38" t="s">
        <v>14295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23</v>
      </c>
      <c r="T38" t="s">
        <v>14295</v>
      </c>
      <c r="U38" s="53" t="s">
        <v>14296</v>
      </c>
      <c r="V38">
        <v>2</v>
      </c>
    </row>
    <row r="39" spans="1:22" x14ac:dyDescent="0.25">
      <c r="A39" t="s">
        <v>20</v>
      </c>
      <c r="B39" t="s">
        <v>14296</v>
      </c>
      <c r="C39">
        <v>50</v>
      </c>
      <c r="D39">
        <v>2</v>
      </c>
      <c r="E39" t="s">
        <v>14294</v>
      </c>
      <c r="F39">
        <v>273</v>
      </c>
      <c r="G39">
        <v>38</v>
      </c>
      <c r="H39" t="s">
        <v>22</v>
      </c>
      <c r="I39" t="s">
        <v>3932</v>
      </c>
      <c r="J39" t="s">
        <v>4970</v>
      </c>
      <c r="K39" t="s">
        <v>4971</v>
      </c>
      <c r="L39" t="s">
        <v>4972</v>
      </c>
      <c r="M39" t="s">
        <v>14295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23</v>
      </c>
      <c r="T39" t="s">
        <v>14295</v>
      </c>
      <c r="U39" s="52" t="s">
        <v>115</v>
      </c>
      <c r="V39">
        <v>50</v>
      </c>
    </row>
    <row r="40" spans="1:22" x14ac:dyDescent="0.25">
      <c r="A40" t="s">
        <v>186</v>
      </c>
      <c r="B40" t="s">
        <v>187</v>
      </c>
      <c r="C40">
        <v>65</v>
      </c>
      <c r="D40">
        <v>3</v>
      </c>
      <c r="E40" t="s">
        <v>14297</v>
      </c>
      <c r="F40">
        <v>164</v>
      </c>
      <c r="G40">
        <v>29</v>
      </c>
      <c r="H40" t="s">
        <v>1162</v>
      </c>
      <c r="I40" t="s">
        <v>14298</v>
      </c>
      <c r="J40" t="s">
        <v>335</v>
      </c>
      <c r="K40" t="s">
        <v>23</v>
      </c>
      <c r="L40" t="s">
        <v>24</v>
      </c>
      <c r="M40" t="s">
        <v>14299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14299</v>
      </c>
      <c r="U40" s="53" t="s">
        <v>116</v>
      </c>
      <c r="V40">
        <v>48</v>
      </c>
    </row>
    <row r="41" spans="1:22" x14ac:dyDescent="0.25">
      <c r="A41" t="s">
        <v>186</v>
      </c>
      <c r="B41" t="s">
        <v>187</v>
      </c>
      <c r="C41">
        <v>65</v>
      </c>
      <c r="D41">
        <v>6</v>
      </c>
      <c r="E41" t="s">
        <v>14300</v>
      </c>
      <c r="F41">
        <v>228</v>
      </c>
      <c r="G41">
        <v>0</v>
      </c>
      <c r="H41" t="s">
        <v>1162</v>
      </c>
      <c r="I41" t="s">
        <v>14301</v>
      </c>
      <c r="J41" t="s">
        <v>6318</v>
      </c>
      <c r="K41" t="s">
        <v>23</v>
      </c>
      <c r="L41" t="s">
        <v>24</v>
      </c>
      <c r="M41" t="s">
        <v>14302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14302</v>
      </c>
      <c r="U41" s="53" t="s">
        <v>9541</v>
      </c>
      <c r="V41">
        <v>2</v>
      </c>
    </row>
    <row r="42" spans="1:22" x14ac:dyDescent="0.25">
      <c r="A42" t="s">
        <v>186</v>
      </c>
      <c r="B42" t="s">
        <v>187</v>
      </c>
      <c r="C42">
        <v>65</v>
      </c>
      <c r="D42">
        <v>2</v>
      </c>
      <c r="E42" t="s">
        <v>14303</v>
      </c>
      <c r="F42">
        <v>230</v>
      </c>
      <c r="G42">
        <v>30</v>
      </c>
      <c r="H42" t="s">
        <v>47</v>
      </c>
      <c r="I42" t="s">
        <v>14304</v>
      </c>
      <c r="J42" t="s">
        <v>14305</v>
      </c>
      <c r="K42" t="s">
        <v>1299</v>
      </c>
      <c r="L42" t="s">
        <v>14306</v>
      </c>
      <c r="M42" t="s">
        <v>14307</v>
      </c>
      <c r="N42" t="s">
        <v>5937</v>
      </c>
      <c r="O42" t="s">
        <v>1189</v>
      </c>
      <c r="P42" t="s">
        <v>1190</v>
      </c>
      <c r="Q42" t="s">
        <v>1191</v>
      </c>
      <c r="R42" t="s">
        <v>24</v>
      </c>
      <c r="S42" t="s">
        <v>23</v>
      </c>
      <c r="T42" t="s">
        <v>14308</v>
      </c>
      <c r="U42" s="52" t="s">
        <v>51</v>
      </c>
      <c r="V42">
        <v>50</v>
      </c>
    </row>
    <row r="43" spans="1:22" x14ac:dyDescent="0.25">
      <c r="A43" t="s">
        <v>46</v>
      </c>
      <c r="B43" t="s">
        <v>56</v>
      </c>
      <c r="C43">
        <v>100</v>
      </c>
      <c r="D43">
        <v>2</v>
      </c>
      <c r="E43" t="s">
        <v>14303</v>
      </c>
      <c r="F43">
        <v>230</v>
      </c>
      <c r="G43">
        <v>30</v>
      </c>
      <c r="H43" t="s">
        <v>47</v>
      </c>
      <c r="I43" t="s">
        <v>14304</v>
      </c>
      <c r="J43" t="s">
        <v>14305</v>
      </c>
      <c r="K43" t="s">
        <v>1299</v>
      </c>
      <c r="L43" t="s">
        <v>14306</v>
      </c>
      <c r="M43" t="s">
        <v>14307</v>
      </c>
      <c r="N43" t="s">
        <v>5937</v>
      </c>
      <c r="O43" t="s">
        <v>1189</v>
      </c>
      <c r="P43" t="s">
        <v>1190</v>
      </c>
      <c r="Q43" t="s">
        <v>1191</v>
      </c>
      <c r="R43" t="s">
        <v>24</v>
      </c>
      <c r="S43" t="s">
        <v>23</v>
      </c>
      <c r="T43" t="s">
        <v>14308</v>
      </c>
      <c r="U43" s="53" t="s">
        <v>52</v>
      </c>
      <c r="V43">
        <v>50</v>
      </c>
    </row>
    <row r="44" spans="1:22" x14ac:dyDescent="0.25">
      <c r="A44" t="s">
        <v>46</v>
      </c>
      <c r="B44" t="s">
        <v>56</v>
      </c>
      <c r="C44">
        <v>80</v>
      </c>
      <c r="D44">
        <v>2</v>
      </c>
      <c r="E44" t="s">
        <v>14309</v>
      </c>
      <c r="F44">
        <v>160</v>
      </c>
      <c r="G44">
        <v>0</v>
      </c>
      <c r="H44" t="s">
        <v>47</v>
      </c>
      <c r="I44" t="s">
        <v>1232</v>
      </c>
      <c r="J44" t="s">
        <v>14310</v>
      </c>
      <c r="K44" t="s">
        <v>11841</v>
      </c>
      <c r="L44" t="s">
        <v>14311</v>
      </c>
      <c r="M44" t="s">
        <v>14312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14312</v>
      </c>
      <c r="U44" s="52" t="s">
        <v>3809</v>
      </c>
      <c r="V44">
        <v>16</v>
      </c>
    </row>
    <row r="45" spans="1:22" x14ac:dyDescent="0.25">
      <c r="A45" t="s">
        <v>5153</v>
      </c>
      <c r="B45" t="s">
        <v>5154</v>
      </c>
      <c r="C45">
        <v>0</v>
      </c>
      <c r="D45">
        <v>1</v>
      </c>
      <c r="E45" t="s">
        <v>14313</v>
      </c>
      <c r="F45">
        <v>106</v>
      </c>
      <c r="G45">
        <v>6</v>
      </c>
      <c r="H45" t="s">
        <v>1162</v>
      </c>
      <c r="I45" t="s">
        <v>14314</v>
      </c>
      <c r="J45" t="s">
        <v>7754</v>
      </c>
      <c r="K45" t="s">
        <v>23</v>
      </c>
      <c r="L45" t="s">
        <v>24</v>
      </c>
      <c r="M45" t="s">
        <v>14315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14315</v>
      </c>
      <c r="U45" s="53" t="s">
        <v>3810</v>
      </c>
      <c r="V45">
        <v>16</v>
      </c>
    </row>
    <row r="46" spans="1:22" x14ac:dyDescent="0.25">
      <c r="A46" t="s">
        <v>110</v>
      </c>
      <c r="B46" t="s">
        <v>146</v>
      </c>
      <c r="C46">
        <v>120</v>
      </c>
      <c r="D46">
        <v>1</v>
      </c>
      <c r="E46" t="s">
        <v>14313</v>
      </c>
      <c r="F46">
        <v>106</v>
      </c>
      <c r="G46">
        <v>6</v>
      </c>
      <c r="H46" t="s">
        <v>1162</v>
      </c>
      <c r="I46" t="s">
        <v>14314</v>
      </c>
      <c r="J46" t="s">
        <v>7754</v>
      </c>
      <c r="K46" t="s">
        <v>23</v>
      </c>
      <c r="L46" t="s">
        <v>24</v>
      </c>
      <c r="M46" t="s">
        <v>14315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14315</v>
      </c>
      <c r="U46" s="52" t="s">
        <v>5153</v>
      </c>
      <c r="V46">
        <v>5</v>
      </c>
    </row>
    <row r="47" spans="1:22" x14ac:dyDescent="0.25">
      <c r="A47" t="s">
        <v>186</v>
      </c>
      <c r="B47" t="s">
        <v>187</v>
      </c>
      <c r="C47">
        <v>65</v>
      </c>
      <c r="D47">
        <v>2</v>
      </c>
      <c r="E47" t="s">
        <v>14316</v>
      </c>
      <c r="F47">
        <v>82</v>
      </c>
      <c r="G47">
        <v>6</v>
      </c>
      <c r="H47" t="s">
        <v>1162</v>
      </c>
      <c r="I47" t="s">
        <v>14317</v>
      </c>
      <c r="J47" t="s">
        <v>309</v>
      </c>
      <c r="K47" t="s">
        <v>23</v>
      </c>
      <c r="L47" t="s">
        <v>24</v>
      </c>
      <c r="M47" t="s">
        <v>23</v>
      </c>
      <c r="N47" t="s">
        <v>23</v>
      </c>
      <c r="O47" t="s">
        <v>58</v>
      </c>
      <c r="P47" t="s">
        <v>26</v>
      </c>
      <c r="Q47" t="s">
        <v>23</v>
      </c>
      <c r="R47" t="s">
        <v>24</v>
      </c>
      <c r="S47" t="s">
        <v>23</v>
      </c>
      <c r="T47" t="s">
        <v>14318</v>
      </c>
      <c r="U47" s="53" t="s">
        <v>5154</v>
      </c>
      <c r="V47">
        <v>5</v>
      </c>
    </row>
    <row r="48" spans="1:22" x14ac:dyDescent="0.25">
      <c r="A48" t="s">
        <v>186</v>
      </c>
      <c r="B48" t="s">
        <v>187</v>
      </c>
      <c r="C48">
        <v>65</v>
      </c>
      <c r="D48">
        <v>4</v>
      </c>
      <c r="E48" t="s">
        <v>14319</v>
      </c>
      <c r="F48">
        <v>156</v>
      </c>
      <c r="G48">
        <v>0</v>
      </c>
      <c r="H48" t="s">
        <v>1162</v>
      </c>
      <c r="I48" t="s">
        <v>5407</v>
      </c>
      <c r="J48" t="s">
        <v>1703</v>
      </c>
      <c r="K48" t="s">
        <v>23</v>
      </c>
      <c r="L48" t="s">
        <v>24</v>
      </c>
      <c r="M48" t="s">
        <v>14320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14320</v>
      </c>
      <c r="U48" s="52" t="s">
        <v>1309</v>
      </c>
      <c r="V48">
        <v>470</v>
      </c>
    </row>
    <row r="49" spans="1:20" x14ac:dyDescent="0.25">
      <c r="A49" t="s">
        <v>186</v>
      </c>
      <c r="B49" t="s">
        <v>187</v>
      </c>
      <c r="C49">
        <v>65</v>
      </c>
      <c r="D49">
        <v>2</v>
      </c>
      <c r="E49" t="s">
        <v>14321</v>
      </c>
      <c r="F49">
        <v>74</v>
      </c>
      <c r="G49">
        <v>0</v>
      </c>
      <c r="H49" t="s">
        <v>1162</v>
      </c>
      <c r="I49" t="s">
        <v>14322</v>
      </c>
      <c r="J49" t="s">
        <v>328</v>
      </c>
      <c r="K49" t="s">
        <v>23</v>
      </c>
      <c r="L49" t="s">
        <v>24</v>
      </c>
      <c r="M49" t="s">
        <v>14323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14324</v>
      </c>
    </row>
    <row r="50" spans="1:20" x14ac:dyDescent="0.25">
      <c r="A50" t="s">
        <v>186</v>
      </c>
      <c r="B50" t="s">
        <v>187</v>
      </c>
      <c r="C50">
        <v>65</v>
      </c>
      <c r="D50">
        <v>2</v>
      </c>
      <c r="E50" t="s">
        <v>14325</v>
      </c>
      <c r="F50">
        <v>220</v>
      </c>
      <c r="G50">
        <v>20</v>
      </c>
      <c r="H50" t="s">
        <v>47</v>
      </c>
      <c r="I50" t="s">
        <v>14326</v>
      </c>
      <c r="J50" t="s">
        <v>14327</v>
      </c>
      <c r="K50" t="s">
        <v>13321</v>
      </c>
      <c r="L50" t="s">
        <v>14328</v>
      </c>
      <c r="M50" t="s">
        <v>14329</v>
      </c>
      <c r="N50" t="s">
        <v>5937</v>
      </c>
      <c r="O50" t="s">
        <v>1222</v>
      </c>
      <c r="P50" t="s">
        <v>24</v>
      </c>
      <c r="Q50" t="s">
        <v>1191</v>
      </c>
      <c r="R50" t="s">
        <v>24</v>
      </c>
      <c r="S50" t="s">
        <v>23</v>
      </c>
      <c r="T50" t="s">
        <v>14330</v>
      </c>
    </row>
    <row r="51" spans="1:20" x14ac:dyDescent="0.25">
      <c r="A51" t="s">
        <v>46</v>
      </c>
      <c r="B51" t="s">
        <v>56</v>
      </c>
      <c r="C51">
        <v>100</v>
      </c>
      <c r="D51">
        <v>2</v>
      </c>
      <c r="E51" t="s">
        <v>14325</v>
      </c>
      <c r="F51">
        <v>220</v>
      </c>
      <c r="G51">
        <v>20</v>
      </c>
      <c r="H51" t="s">
        <v>47</v>
      </c>
      <c r="I51" t="s">
        <v>14326</v>
      </c>
      <c r="J51" t="s">
        <v>14327</v>
      </c>
      <c r="K51" t="s">
        <v>13321</v>
      </c>
      <c r="L51" t="s">
        <v>14328</v>
      </c>
      <c r="M51" t="s">
        <v>14329</v>
      </c>
      <c r="N51" t="s">
        <v>5937</v>
      </c>
      <c r="O51" t="s">
        <v>1222</v>
      </c>
      <c r="P51" t="s">
        <v>24</v>
      </c>
      <c r="Q51" t="s">
        <v>1191</v>
      </c>
      <c r="R51" t="s">
        <v>24</v>
      </c>
      <c r="S51" t="s">
        <v>23</v>
      </c>
      <c r="T51" t="s">
        <v>14330</v>
      </c>
    </row>
    <row r="52" spans="1:20" x14ac:dyDescent="0.25">
      <c r="A52" t="s">
        <v>186</v>
      </c>
      <c r="B52" t="s">
        <v>187</v>
      </c>
      <c r="C52">
        <v>65</v>
      </c>
      <c r="D52">
        <v>1</v>
      </c>
      <c r="E52" t="s">
        <v>14331</v>
      </c>
      <c r="F52">
        <v>120</v>
      </c>
      <c r="G52">
        <v>20</v>
      </c>
      <c r="H52" t="s">
        <v>47</v>
      </c>
      <c r="I52" t="s">
        <v>11222</v>
      </c>
      <c r="J52" t="s">
        <v>11223</v>
      </c>
      <c r="K52" t="s">
        <v>4159</v>
      </c>
      <c r="L52" t="s">
        <v>11224</v>
      </c>
      <c r="M52" t="s">
        <v>14332</v>
      </c>
      <c r="N52" t="s">
        <v>7879</v>
      </c>
      <c r="O52" t="s">
        <v>1222</v>
      </c>
      <c r="P52" t="s">
        <v>1190</v>
      </c>
      <c r="Q52" t="s">
        <v>1191</v>
      </c>
      <c r="R52" t="s">
        <v>24</v>
      </c>
      <c r="S52" t="s">
        <v>14331</v>
      </c>
      <c r="T52" t="s">
        <v>14333</v>
      </c>
    </row>
    <row r="53" spans="1:20" x14ac:dyDescent="0.25">
      <c r="A53" t="s">
        <v>46</v>
      </c>
      <c r="B53" t="s">
        <v>56</v>
      </c>
      <c r="C53">
        <v>100</v>
      </c>
      <c r="D53">
        <v>1</v>
      </c>
      <c r="E53" t="s">
        <v>14331</v>
      </c>
      <c r="F53">
        <v>120</v>
      </c>
      <c r="G53">
        <v>20</v>
      </c>
      <c r="H53" t="s">
        <v>47</v>
      </c>
      <c r="I53" t="s">
        <v>11222</v>
      </c>
      <c r="J53" t="s">
        <v>11223</v>
      </c>
      <c r="K53" t="s">
        <v>4159</v>
      </c>
      <c r="L53" t="s">
        <v>11224</v>
      </c>
      <c r="M53" t="s">
        <v>14332</v>
      </c>
      <c r="N53" t="s">
        <v>7879</v>
      </c>
      <c r="O53" t="s">
        <v>1222</v>
      </c>
      <c r="P53" t="s">
        <v>1190</v>
      </c>
      <c r="Q53" t="s">
        <v>1191</v>
      </c>
      <c r="R53" t="s">
        <v>24</v>
      </c>
      <c r="S53" t="s">
        <v>14331</v>
      </c>
      <c r="T53" t="s">
        <v>14333</v>
      </c>
    </row>
    <row r="54" spans="1:20" x14ac:dyDescent="0.25">
      <c r="A54" t="s">
        <v>115</v>
      </c>
      <c r="B54" t="s">
        <v>116</v>
      </c>
      <c r="C54">
        <v>45</v>
      </c>
      <c r="D54">
        <v>1</v>
      </c>
      <c r="E54" t="s">
        <v>14334</v>
      </c>
      <c r="F54">
        <v>45</v>
      </c>
      <c r="G54">
        <v>0</v>
      </c>
      <c r="H54" t="s">
        <v>47</v>
      </c>
      <c r="I54" t="s">
        <v>14335</v>
      </c>
      <c r="J54" t="s">
        <v>14336</v>
      </c>
      <c r="K54" t="s">
        <v>4764</v>
      </c>
      <c r="L54" t="s">
        <v>1249</v>
      </c>
      <c r="M54" t="s">
        <v>14337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14338</v>
      </c>
    </row>
    <row r="55" spans="1:20" x14ac:dyDescent="0.25">
      <c r="A55" t="s">
        <v>38</v>
      </c>
      <c r="B55" t="s">
        <v>39</v>
      </c>
      <c r="C55">
        <v>50</v>
      </c>
      <c r="D55">
        <v>4</v>
      </c>
      <c r="E55" t="s">
        <v>14339</v>
      </c>
      <c r="F55">
        <v>235</v>
      </c>
      <c r="G55">
        <v>35</v>
      </c>
      <c r="H55" t="s">
        <v>47</v>
      </c>
      <c r="I55" t="s">
        <v>6255</v>
      </c>
      <c r="J55" t="s">
        <v>11174</v>
      </c>
      <c r="K55" t="s">
        <v>1441</v>
      </c>
      <c r="L55" t="s">
        <v>1359</v>
      </c>
      <c r="M55" t="s">
        <v>23</v>
      </c>
      <c r="N55" t="s">
        <v>23</v>
      </c>
      <c r="O55" t="s">
        <v>24</v>
      </c>
      <c r="P55" t="s">
        <v>54</v>
      </c>
      <c r="Q55" t="s">
        <v>23</v>
      </c>
      <c r="R55" t="s">
        <v>24</v>
      </c>
      <c r="S55" t="s">
        <v>23</v>
      </c>
      <c r="T55" t="s">
        <v>14340</v>
      </c>
    </row>
    <row r="56" spans="1:20" x14ac:dyDescent="0.25">
      <c r="A56" t="s">
        <v>44</v>
      </c>
      <c r="B56" t="s">
        <v>45</v>
      </c>
      <c r="C56">
        <v>66.666666666666671</v>
      </c>
      <c r="D56">
        <v>3</v>
      </c>
      <c r="E56" t="s">
        <v>14341</v>
      </c>
      <c r="F56">
        <v>150</v>
      </c>
      <c r="G56">
        <v>45</v>
      </c>
      <c r="H56" t="s">
        <v>1162</v>
      </c>
      <c r="I56" t="s">
        <v>14342</v>
      </c>
      <c r="J56" t="s">
        <v>57</v>
      </c>
      <c r="K56" t="s">
        <v>23</v>
      </c>
      <c r="L56" t="s">
        <v>24</v>
      </c>
      <c r="M56" t="s">
        <v>14343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14343</v>
      </c>
    </row>
    <row r="57" spans="1:20" x14ac:dyDescent="0.25">
      <c r="A57" t="s">
        <v>46</v>
      </c>
      <c r="B57" t="s">
        <v>56</v>
      </c>
      <c r="C57">
        <v>100</v>
      </c>
      <c r="D57">
        <v>1</v>
      </c>
      <c r="E57" t="s">
        <v>14344</v>
      </c>
      <c r="F57">
        <v>120</v>
      </c>
      <c r="G57">
        <v>20</v>
      </c>
      <c r="H57" t="s">
        <v>47</v>
      </c>
      <c r="I57" t="s">
        <v>14345</v>
      </c>
      <c r="J57" t="s">
        <v>14346</v>
      </c>
      <c r="K57" t="s">
        <v>5200</v>
      </c>
      <c r="L57" t="s">
        <v>14347</v>
      </c>
      <c r="M57" t="s">
        <v>14348</v>
      </c>
      <c r="N57" t="s">
        <v>5937</v>
      </c>
      <c r="O57" t="s">
        <v>1222</v>
      </c>
      <c r="P57" t="s">
        <v>1190</v>
      </c>
      <c r="Q57" t="s">
        <v>1191</v>
      </c>
      <c r="R57" t="s">
        <v>24</v>
      </c>
      <c r="S57" t="s">
        <v>23</v>
      </c>
      <c r="T57" t="s">
        <v>14349</v>
      </c>
    </row>
    <row r="58" spans="1:20" x14ac:dyDescent="0.25">
      <c r="A58" t="s">
        <v>186</v>
      </c>
      <c r="B58" t="s">
        <v>187</v>
      </c>
      <c r="C58">
        <v>65</v>
      </c>
      <c r="D58">
        <v>1</v>
      </c>
      <c r="E58" t="s">
        <v>14344</v>
      </c>
      <c r="F58">
        <v>120</v>
      </c>
      <c r="G58">
        <v>20</v>
      </c>
      <c r="H58" t="s">
        <v>47</v>
      </c>
      <c r="I58" t="s">
        <v>14345</v>
      </c>
      <c r="J58" t="s">
        <v>14346</v>
      </c>
      <c r="K58" t="s">
        <v>5200</v>
      </c>
      <c r="L58" t="s">
        <v>14347</v>
      </c>
      <c r="M58" t="s">
        <v>14348</v>
      </c>
      <c r="N58" t="s">
        <v>5937</v>
      </c>
      <c r="O58" t="s">
        <v>1222</v>
      </c>
      <c r="P58" t="s">
        <v>1190</v>
      </c>
      <c r="Q58" t="s">
        <v>1191</v>
      </c>
      <c r="R58" t="s">
        <v>24</v>
      </c>
      <c r="S58" t="s">
        <v>23</v>
      </c>
      <c r="T58" t="s">
        <v>14349</v>
      </c>
    </row>
    <row r="59" spans="1:20" x14ac:dyDescent="0.25">
      <c r="A59" t="s">
        <v>186</v>
      </c>
      <c r="B59" t="s">
        <v>187</v>
      </c>
      <c r="C59">
        <v>65</v>
      </c>
      <c r="D59">
        <v>4</v>
      </c>
      <c r="E59" t="s">
        <v>14350</v>
      </c>
      <c r="F59">
        <v>152</v>
      </c>
      <c r="G59">
        <v>0</v>
      </c>
      <c r="H59" t="s">
        <v>1162</v>
      </c>
      <c r="I59" t="s">
        <v>14351</v>
      </c>
      <c r="J59" t="s">
        <v>327</v>
      </c>
      <c r="K59" t="s">
        <v>23</v>
      </c>
      <c r="L59" t="s">
        <v>24</v>
      </c>
      <c r="M59" t="s">
        <v>14352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14353</v>
      </c>
      <c r="T59" t="s">
        <v>14352</v>
      </c>
    </row>
    <row r="60" spans="1:20" x14ac:dyDescent="0.25">
      <c r="A60" t="s">
        <v>30</v>
      </c>
      <c r="B60" t="s">
        <v>31</v>
      </c>
      <c r="C60">
        <v>60</v>
      </c>
      <c r="D60">
        <v>3</v>
      </c>
      <c r="E60" t="s">
        <v>14354</v>
      </c>
      <c r="F60">
        <v>111</v>
      </c>
      <c r="G60">
        <v>6</v>
      </c>
      <c r="H60" t="s">
        <v>1162</v>
      </c>
      <c r="I60" t="s">
        <v>14355</v>
      </c>
      <c r="J60" t="s">
        <v>61</v>
      </c>
      <c r="K60" t="s">
        <v>23</v>
      </c>
      <c r="L60" t="s">
        <v>24</v>
      </c>
      <c r="M60" t="s">
        <v>14356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14357</v>
      </c>
      <c r="T60" t="s">
        <v>14356</v>
      </c>
    </row>
    <row r="61" spans="1:20" x14ac:dyDescent="0.25">
      <c r="A61" t="s">
        <v>139</v>
      </c>
      <c r="B61" t="s">
        <v>112</v>
      </c>
      <c r="C61">
        <v>66</v>
      </c>
      <c r="D61">
        <v>1</v>
      </c>
      <c r="E61" t="s">
        <v>14358</v>
      </c>
      <c r="F61">
        <v>1075</v>
      </c>
      <c r="G61">
        <v>79</v>
      </c>
      <c r="H61" t="s">
        <v>684</v>
      </c>
      <c r="I61" t="s">
        <v>14359</v>
      </c>
      <c r="J61" t="s">
        <v>14360</v>
      </c>
      <c r="K61" t="s">
        <v>8142</v>
      </c>
      <c r="L61" t="s">
        <v>14361</v>
      </c>
      <c r="M61" t="s">
        <v>14356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14362</v>
      </c>
      <c r="T61" t="s">
        <v>14356</v>
      </c>
    </row>
    <row r="62" spans="1:20" x14ac:dyDescent="0.25">
      <c r="A62" t="s">
        <v>110</v>
      </c>
      <c r="B62" t="s">
        <v>1205</v>
      </c>
      <c r="C62">
        <v>66</v>
      </c>
      <c r="D62">
        <v>1</v>
      </c>
      <c r="E62" t="s">
        <v>14358</v>
      </c>
      <c r="F62">
        <v>1075</v>
      </c>
      <c r="G62">
        <v>79</v>
      </c>
      <c r="H62" t="s">
        <v>684</v>
      </c>
      <c r="I62" t="s">
        <v>14359</v>
      </c>
      <c r="J62" t="s">
        <v>14360</v>
      </c>
      <c r="K62" t="s">
        <v>8142</v>
      </c>
      <c r="L62" t="s">
        <v>14361</v>
      </c>
      <c r="M62" t="s">
        <v>14356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14362</v>
      </c>
      <c r="T62" t="s">
        <v>14356</v>
      </c>
    </row>
    <row r="63" spans="1:20" x14ac:dyDescent="0.25">
      <c r="A63" t="s">
        <v>46</v>
      </c>
      <c r="B63" t="s">
        <v>56</v>
      </c>
      <c r="C63">
        <v>67</v>
      </c>
      <c r="D63">
        <v>1</v>
      </c>
      <c r="E63" t="s">
        <v>14358</v>
      </c>
      <c r="F63">
        <v>1075</v>
      </c>
      <c r="G63">
        <v>79</v>
      </c>
      <c r="H63" t="s">
        <v>684</v>
      </c>
      <c r="I63" t="s">
        <v>14359</v>
      </c>
      <c r="J63" t="s">
        <v>14360</v>
      </c>
      <c r="K63" t="s">
        <v>8142</v>
      </c>
      <c r="L63" t="s">
        <v>14361</v>
      </c>
      <c r="M63" t="s">
        <v>14356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14362</v>
      </c>
      <c r="T63" t="s">
        <v>14356</v>
      </c>
    </row>
    <row r="64" spans="1:20" x14ac:dyDescent="0.25">
      <c r="A64" t="s">
        <v>139</v>
      </c>
      <c r="B64" t="s">
        <v>112</v>
      </c>
      <c r="C64">
        <v>66</v>
      </c>
      <c r="D64">
        <v>1</v>
      </c>
      <c r="E64" t="s">
        <v>14358</v>
      </c>
      <c r="F64">
        <v>1075</v>
      </c>
      <c r="G64">
        <v>79</v>
      </c>
      <c r="H64" t="s">
        <v>684</v>
      </c>
      <c r="I64" t="s">
        <v>14359</v>
      </c>
      <c r="J64" t="s">
        <v>14360</v>
      </c>
      <c r="K64" t="s">
        <v>8142</v>
      </c>
      <c r="L64" t="s">
        <v>14361</v>
      </c>
      <c r="M64" t="s">
        <v>14356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14362</v>
      </c>
      <c r="T64" t="s">
        <v>14356</v>
      </c>
    </row>
    <row r="65" spans="1:20" x14ac:dyDescent="0.25">
      <c r="A65" t="s">
        <v>110</v>
      </c>
      <c r="B65" t="s">
        <v>1205</v>
      </c>
      <c r="C65">
        <v>66</v>
      </c>
      <c r="D65">
        <v>1</v>
      </c>
      <c r="E65" t="s">
        <v>14358</v>
      </c>
      <c r="F65">
        <v>1075</v>
      </c>
      <c r="G65">
        <v>79</v>
      </c>
      <c r="H65" t="s">
        <v>684</v>
      </c>
      <c r="I65" t="s">
        <v>14359</v>
      </c>
      <c r="J65" t="s">
        <v>14360</v>
      </c>
      <c r="K65" t="s">
        <v>8142</v>
      </c>
      <c r="L65" t="s">
        <v>14361</v>
      </c>
      <c r="M65" t="s">
        <v>14356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14362</v>
      </c>
      <c r="T65" t="s">
        <v>14356</v>
      </c>
    </row>
    <row r="66" spans="1:20" x14ac:dyDescent="0.25">
      <c r="A66" t="s">
        <v>46</v>
      </c>
      <c r="B66" t="s">
        <v>56</v>
      </c>
      <c r="C66">
        <v>67</v>
      </c>
      <c r="D66">
        <v>1</v>
      </c>
      <c r="E66" t="s">
        <v>14358</v>
      </c>
      <c r="F66">
        <v>1075</v>
      </c>
      <c r="G66">
        <v>79</v>
      </c>
      <c r="H66" t="s">
        <v>684</v>
      </c>
      <c r="I66" t="s">
        <v>14359</v>
      </c>
      <c r="J66" t="s">
        <v>14360</v>
      </c>
      <c r="K66" t="s">
        <v>8142</v>
      </c>
      <c r="L66" t="s">
        <v>14361</v>
      </c>
      <c r="M66" t="s">
        <v>14356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14362</v>
      </c>
      <c r="T66" t="s">
        <v>14356</v>
      </c>
    </row>
    <row r="67" spans="1:20" x14ac:dyDescent="0.25">
      <c r="A67" t="s">
        <v>139</v>
      </c>
      <c r="B67" t="s">
        <v>112</v>
      </c>
      <c r="C67">
        <v>66</v>
      </c>
      <c r="D67">
        <v>1</v>
      </c>
      <c r="E67" t="s">
        <v>14358</v>
      </c>
      <c r="F67">
        <v>1075</v>
      </c>
      <c r="G67">
        <v>79</v>
      </c>
      <c r="H67" t="s">
        <v>684</v>
      </c>
      <c r="I67" t="s">
        <v>14359</v>
      </c>
      <c r="J67" t="s">
        <v>14360</v>
      </c>
      <c r="K67" t="s">
        <v>8142</v>
      </c>
      <c r="L67" t="s">
        <v>14361</v>
      </c>
      <c r="M67" t="s">
        <v>14356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14362</v>
      </c>
      <c r="T67" t="s">
        <v>14356</v>
      </c>
    </row>
    <row r="68" spans="1:20" x14ac:dyDescent="0.25">
      <c r="A68" t="s">
        <v>110</v>
      </c>
      <c r="B68" t="s">
        <v>1205</v>
      </c>
      <c r="C68">
        <v>66</v>
      </c>
      <c r="D68">
        <v>1</v>
      </c>
      <c r="E68" t="s">
        <v>14358</v>
      </c>
      <c r="F68">
        <v>1075</v>
      </c>
      <c r="G68">
        <v>79</v>
      </c>
      <c r="H68" t="s">
        <v>684</v>
      </c>
      <c r="I68" t="s">
        <v>14359</v>
      </c>
      <c r="J68" t="s">
        <v>14360</v>
      </c>
      <c r="K68" t="s">
        <v>8142</v>
      </c>
      <c r="L68" t="s">
        <v>14361</v>
      </c>
      <c r="M68" t="s">
        <v>14356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14362</v>
      </c>
      <c r="T68" t="s">
        <v>14356</v>
      </c>
    </row>
    <row r="69" spans="1:20" x14ac:dyDescent="0.25">
      <c r="A69" t="s">
        <v>46</v>
      </c>
      <c r="B69" t="s">
        <v>56</v>
      </c>
      <c r="C69">
        <v>67</v>
      </c>
      <c r="D69">
        <v>1</v>
      </c>
      <c r="E69" t="s">
        <v>14358</v>
      </c>
      <c r="F69">
        <v>1075</v>
      </c>
      <c r="G69">
        <v>79</v>
      </c>
      <c r="H69" t="s">
        <v>684</v>
      </c>
      <c r="I69" t="s">
        <v>14359</v>
      </c>
      <c r="J69" t="s">
        <v>14360</v>
      </c>
      <c r="K69" t="s">
        <v>8142</v>
      </c>
      <c r="L69" t="s">
        <v>14361</v>
      </c>
      <c r="M69" t="s">
        <v>14356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14362</v>
      </c>
      <c r="T69" t="s">
        <v>14356</v>
      </c>
    </row>
    <row r="70" spans="1:20" x14ac:dyDescent="0.25">
      <c r="A70" t="s">
        <v>139</v>
      </c>
      <c r="B70" t="s">
        <v>112</v>
      </c>
      <c r="C70">
        <v>66</v>
      </c>
      <c r="D70">
        <v>1</v>
      </c>
      <c r="E70" t="s">
        <v>14358</v>
      </c>
      <c r="F70">
        <v>1075</v>
      </c>
      <c r="G70">
        <v>79</v>
      </c>
      <c r="H70" t="s">
        <v>684</v>
      </c>
      <c r="I70" t="s">
        <v>14359</v>
      </c>
      <c r="J70" t="s">
        <v>14360</v>
      </c>
      <c r="K70" t="s">
        <v>8142</v>
      </c>
      <c r="L70" t="s">
        <v>14361</v>
      </c>
      <c r="M70" t="s">
        <v>14356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14362</v>
      </c>
      <c r="T70" t="s">
        <v>14356</v>
      </c>
    </row>
    <row r="71" spans="1:20" x14ac:dyDescent="0.25">
      <c r="A71" t="s">
        <v>110</v>
      </c>
      <c r="B71" t="s">
        <v>1205</v>
      </c>
      <c r="C71">
        <v>66</v>
      </c>
      <c r="D71">
        <v>1</v>
      </c>
      <c r="E71" t="s">
        <v>14358</v>
      </c>
      <c r="F71">
        <v>1075</v>
      </c>
      <c r="G71">
        <v>79</v>
      </c>
      <c r="H71" t="s">
        <v>684</v>
      </c>
      <c r="I71" t="s">
        <v>14359</v>
      </c>
      <c r="J71" t="s">
        <v>14360</v>
      </c>
      <c r="K71" t="s">
        <v>8142</v>
      </c>
      <c r="L71" t="s">
        <v>14361</v>
      </c>
      <c r="M71" t="s">
        <v>14356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14362</v>
      </c>
      <c r="T71" t="s">
        <v>14356</v>
      </c>
    </row>
    <row r="72" spans="1:20" x14ac:dyDescent="0.25">
      <c r="A72" t="s">
        <v>46</v>
      </c>
      <c r="B72" t="s">
        <v>56</v>
      </c>
      <c r="C72">
        <v>67</v>
      </c>
      <c r="D72">
        <v>1</v>
      </c>
      <c r="E72" t="s">
        <v>14358</v>
      </c>
      <c r="F72">
        <v>1075</v>
      </c>
      <c r="G72">
        <v>79</v>
      </c>
      <c r="H72" t="s">
        <v>684</v>
      </c>
      <c r="I72" t="s">
        <v>14359</v>
      </c>
      <c r="J72" t="s">
        <v>14360</v>
      </c>
      <c r="K72" t="s">
        <v>8142</v>
      </c>
      <c r="L72" t="s">
        <v>14361</v>
      </c>
      <c r="M72" t="s">
        <v>14356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14362</v>
      </c>
      <c r="T72" t="s">
        <v>14356</v>
      </c>
    </row>
    <row r="73" spans="1:20" x14ac:dyDescent="0.25">
      <c r="A73" t="s">
        <v>186</v>
      </c>
      <c r="B73" t="s">
        <v>187</v>
      </c>
      <c r="C73">
        <v>50</v>
      </c>
      <c r="D73">
        <v>6</v>
      </c>
      <c r="E73" t="s">
        <v>14363</v>
      </c>
      <c r="F73">
        <v>286</v>
      </c>
      <c r="G73">
        <v>45</v>
      </c>
      <c r="H73" t="s">
        <v>47</v>
      </c>
      <c r="I73" t="s">
        <v>14364</v>
      </c>
      <c r="J73" t="s">
        <v>14365</v>
      </c>
      <c r="K73" t="s">
        <v>1272</v>
      </c>
      <c r="L73" t="s">
        <v>14366</v>
      </c>
      <c r="M73" t="s">
        <v>14367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14368</v>
      </c>
      <c r="T73" t="s">
        <v>14367</v>
      </c>
    </row>
    <row r="74" spans="1:20" x14ac:dyDescent="0.25">
      <c r="A74" t="s">
        <v>186</v>
      </c>
      <c r="B74" t="s">
        <v>187</v>
      </c>
      <c r="C74">
        <v>65</v>
      </c>
      <c r="D74">
        <v>2</v>
      </c>
      <c r="E74" t="s">
        <v>14369</v>
      </c>
      <c r="F74">
        <v>121</v>
      </c>
      <c r="G74">
        <v>45</v>
      </c>
      <c r="H74" t="s">
        <v>1162</v>
      </c>
      <c r="I74" t="s">
        <v>14370</v>
      </c>
      <c r="J74" t="s">
        <v>306</v>
      </c>
      <c r="K74" t="s">
        <v>23</v>
      </c>
      <c r="L74" t="s">
        <v>24</v>
      </c>
      <c r="M74" t="s">
        <v>14371</v>
      </c>
      <c r="N74" t="s">
        <v>23</v>
      </c>
      <c r="O74" t="s">
        <v>307</v>
      </c>
      <c r="P74" t="s">
        <v>26</v>
      </c>
      <c r="Q74" t="s">
        <v>27</v>
      </c>
      <c r="R74" t="s">
        <v>14372</v>
      </c>
      <c r="S74" t="s">
        <v>14373</v>
      </c>
      <c r="T74" t="s">
        <v>14371</v>
      </c>
    </row>
    <row r="75" spans="1:20" x14ac:dyDescent="0.25">
      <c r="A75" t="s">
        <v>42</v>
      </c>
      <c r="B75" t="s">
        <v>43</v>
      </c>
      <c r="C75">
        <v>66.666666666666671</v>
      </c>
      <c r="D75">
        <v>9</v>
      </c>
      <c r="E75" t="s">
        <v>14374</v>
      </c>
      <c r="F75">
        <v>315</v>
      </c>
      <c r="G75">
        <v>0</v>
      </c>
      <c r="H75" t="s">
        <v>22</v>
      </c>
      <c r="I75" t="s">
        <v>14375</v>
      </c>
      <c r="J75" t="s">
        <v>6635</v>
      </c>
      <c r="K75" t="s">
        <v>23</v>
      </c>
      <c r="L75" t="s">
        <v>24</v>
      </c>
      <c r="M75" t="s">
        <v>14376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14377</v>
      </c>
      <c r="T75" t="s">
        <v>14376</v>
      </c>
    </row>
    <row r="76" spans="1:20" x14ac:dyDescent="0.25">
      <c r="A76" t="s">
        <v>30</v>
      </c>
      <c r="B76" t="s">
        <v>31</v>
      </c>
      <c r="C76">
        <v>60</v>
      </c>
      <c r="D76">
        <v>9</v>
      </c>
      <c r="E76" t="s">
        <v>14378</v>
      </c>
      <c r="F76">
        <v>315</v>
      </c>
      <c r="G76">
        <v>0</v>
      </c>
      <c r="H76" t="s">
        <v>1162</v>
      </c>
      <c r="I76" t="s">
        <v>14375</v>
      </c>
      <c r="J76" t="s">
        <v>6635</v>
      </c>
      <c r="K76" t="s">
        <v>23</v>
      </c>
      <c r="L76" t="s">
        <v>24</v>
      </c>
      <c r="M76" t="s">
        <v>14379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14380</v>
      </c>
      <c r="T76" t="s">
        <v>14379</v>
      </c>
    </row>
    <row r="77" spans="1:20" x14ac:dyDescent="0.25">
      <c r="A77" t="s">
        <v>115</v>
      </c>
      <c r="B77" t="s">
        <v>116</v>
      </c>
      <c r="C77">
        <v>40</v>
      </c>
      <c r="D77">
        <v>24</v>
      </c>
      <c r="E77" t="s">
        <v>14381</v>
      </c>
      <c r="F77">
        <v>1060</v>
      </c>
      <c r="G77">
        <v>100</v>
      </c>
      <c r="H77" t="s">
        <v>47</v>
      </c>
      <c r="I77" t="s">
        <v>12560</v>
      </c>
      <c r="J77" t="s">
        <v>12561</v>
      </c>
      <c r="K77" t="s">
        <v>12562</v>
      </c>
      <c r="L77" t="s">
        <v>12563</v>
      </c>
      <c r="M77" t="s">
        <v>14382</v>
      </c>
      <c r="N77" t="s">
        <v>5937</v>
      </c>
      <c r="O77" t="s">
        <v>1189</v>
      </c>
      <c r="P77" t="s">
        <v>24</v>
      </c>
      <c r="Q77" t="s">
        <v>27</v>
      </c>
      <c r="R77" t="s">
        <v>24</v>
      </c>
      <c r="S77" t="s">
        <v>23</v>
      </c>
      <c r="T77" t="s">
        <v>14382</v>
      </c>
    </row>
    <row r="78" spans="1:20" x14ac:dyDescent="0.25">
      <c r="A78" t="s">
        <v>46</v>
      </c>
      <c r="B78" t="s">
        <v>56</v>
      </c>
      <c r="C78">
        <v>100</v>
      </c>
      <c r="D78">
        <v>3</v>
      </c>
      <c r="E78" t="s">
        <v>14383</v>
      </c>
      <c r="F78">
        <v>330</v>
      </c>
      <c r="G78">
        <v>30</v>
      </c>
      <c r="H78" t="s">
        <v>47</v>
      </c>
      <c r="I78" t="s">
        <v>14384</v>
      </c>
      <c r="J78" t="s">
        <v>14385</v>
      </c>
      <c r="K78" t="s">
        <v>23</v>
      </c>
      <c r="L78" t="s">
        <v>14386</v>
      </c>
      <c r="M78" t="s">
        <v>14387</v>
      </c>
      <c r="N78" t="s">
        <v>5937</v>
      </c>
      <c r="O78" t="s">
        <v>1189</v>
      </c>
      <c r="P78" t="s">
        <v>1190</v>
      </c>
      <c r="Q78" t="s">
        <v>1191</v>
      </c>
      <c r="R78" t="s">
        <v>24</v>
      </c>
      <c r="S78" t="s">
        <v>23</v>
      </c>
      <c r="T78" t="s">
        <v>14388</v>
      </c>
    </row>
    <row r="79" spans="1:20" x14ac:dyDescent="0.25">
      <c r="A79" t="s">
        <v>186</v>
      </c>
      <c r="B79" t="s">
        <v>187</v>
      </c>
      <c r="C79">
        <v>65</v>
      </c>
      <c r="D79">
        <v>3</v>
      </c>
      <c r="E79" t="s">
        <v>14383</v>
      </c>
      <c r="F79">
        <v>330</v>
      </c>
      <c r="G79">
        <v>30</v>
      </c>
      <c r="H79" t="s">
        <v>47</v>
      </c>
      <c r="I79" t="s">
        <v>14384</v>
      </c>
      <c r="J79" t="s">
        <v>14385</v>
      </c>
      <c r="K79" t="s">
        <v>23</v>
      </c>
      <c r="L79" t="s">
        <v>14386</v>
      </c>
      <c r="M79" t="s">
        <v>14387</v>
      </c>
      <c r="N79" t="s">
        <v>5937</v>
      </c>
      <c r="O79" t="s">
        <v>1189</v>
      </c>
      <c r="P79" t="s">
        <v>1190</v>
      </c>
      <c r="Q79" t="s">
        <v>1191</v>
      </c>
      <c r="R79" t="s">
        <v>24</v>
      </c>
      <c r="S79" t="s">
        <v>23</v>
      </c>
      <c r="T79" t="s">
        <v>14388</v>
      </c>
    </row>
    <row r="80" spans="1:20" x14ac:dyDescent="0.25">
      <c r="A80" t="s">
        <v>186</v>
      </c>
      <c r="B80" t="s">
        <v>187</v>
      </c>
      <c r="C80">
        <v>65</v>
      </c>
      <c r="D80">
        <v>1</v>
      </c>
      <c r="E80" t="s">
        <v>14389</v>
      </c>
      <c r="F80">
        <v>90</v>
      </c>
      <c r="G80">
        <v>45</v>
      </c>
      <c r="H80" t="s">
        <v>1162</v>
      </c>
      <c r="I80" t="s">
        <v>14390</v>
      </c>
      <c r="J80" t="s">
        <v>333</v>
      </c>
      <c r="K80" t="s">
        <v>23</v>
      </c>
      <c r="L80" t="s">
        <v>24</v>
      </c>
      <c r="M80" t="s">
        <v>14391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14392</v>
      </c>
      <c r="T80" t="s">
        <v>14393</v>
      </c>
    </row>
    <row r="81" spans="1:20" x14ac:dyDescent="0.25">
      <c r="A81" t="s">
        <v>46</v>
      </c>
      <c r="B81" t="s">
        <v>56</v>
      </c>
      <c r="C81">
        <v>66.333333333333329</v>
      </c>
      <c r="D81">
        <v>3</v>
      </c>
      <c r="E81" t="s">
        <v>14394</v>
      </c>
      <c r="F81">
        <v>220</v>
      </c>
      <c r="G81">
        <v>0</v>
      </c>
      <c r="H81" t="s">
        <v>1162</v>
      </c>
      <c r="I81" t="s">
        <v>14395</v>
      </c>
      <c r="J81" t="s">
        <v>329</v>
      </c>
      <c r="K81" t="s">
        <v>23</v>
      </c>
      <c r="L81" t="s">
        <v>24</v>
      </c>
      <c r="M81" t="s">
        <v>14396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14397</v>
      </c>
      <c r="T81" t="s">
        <v>14396</v>
      </c>
    </row>
    <row r="82" spans="1:20" x14ac:dyDescent="0.25">
      <c r="A82" t="s">
        <v>186</v>
      </c>
      <c r="B82" t="s">
        <v>187</v>
      </c>
      <c r="C82">
        <v>65</v>
      </c>
      <c r="D82">
        <v>5</v>
      </c>
      <c r="E82" t="s">
        <v>14398</v>
      </c>
      <c r="F82">
        <v>190</v>
      </c>
      <c r="G82">
        <v>0</v>
      </c>
      <c r="H82" t="s">
        <v>1162</v>
      </c>
      <c r="I82" t="s">
        <v>6955</v>
      </c>
      <c r="J82" t="s">
        <v>1175</v>
      </c>
      <c r="K82" t="s">
        <v>23</v>
      </c>
      <c r="L82" t="s">
        <v>24</v>
      </c>
      <c r="M82" t="s">
        <v>14399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14400</v>
      </c>
      <c r="T82" t="s">
        <v>14399</v>
      </c>
    </row>
    <row r="83" spans="1:20" x14ac:dyDescent="0.25">
      <c r="A83" t="s">
        <v>186</v>
      </c>
      <c r="B83" t="s">
        <v>187</v>
      </c>
      <c r="C83">
        <v>65</v>
      </c>
      <c r="D83">
        <v>1</v>
      </c>
      <c r="E83" t="s">
        <v>14401</v>
      </c>
      <c r="F83">
        <v>84</v>
      </c>
      <c r="G83">
        <v>45</v>
      </c>
      <c r="H83" t="s">
        <v>1162</v>
      </c>
      <c r="I83" t="s">
        <v>14402</v>
      </c>
      <c r="J83" t="s">
        <v>65</v>
      </c>
      <c r="K83" t="s">
        <v>23</v>
      </c>
      <c r="L83" t="s">
        <v>24</v>
      </c>
      <c r="M83" t="s">
        <v>14403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14404</v>
      </c>
      <c r="T83" t="s">
        <v>14403</v>
      </c>
    </row>
    <row r="84" spans="1:20" x14ac:dyDescent="0.25">
      <c r="A84" t="s">
        <v>186</v>
      </c>
      <c r="B84" t="s">
        <v>187</v>
      </c>
      <c r="C84">
        <v>65</v>
      </c>
      <c r="D84">
        <v>1</v>
      </c>
      <c r="E84" t="s">
        <v>14405</v>
      </c>
      <c r="F84">
        <v>90</v>
      </c>
      <c r="G84">
        <v>45</v>
      </c>
      <c r="H84" t="s">
        <v>1162</v>
      </c>
      <c r="I84" t="s">
        <v>14402</v>
      </c>
      <c r="J84" t="s">
        <v>317</v>
      </c>
      <c r="K84" t="s">
        <v>23</v>
      </c>
      <c r="L84" t="s">
        <v>24</v>
      </c>
      <c r="M84" t="s">
        <v>14406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14407</v>
      </c>
      <c r="T84" t="s">
        <v>14406</v>
      </c>
    </row>
    <row r="85" spans="1:20" x14ac:dyDescent="0.25">
      <c r="A85" t="s">
        <v>186</v>
      </c>
      <c r="B85" t="s">
        <v>187</v>
      </c>
      <c r="C85">
        <v>65</v>
      </c>
      <c r="D85">
        <v>4</v>
      </c>
      <c r="E85" t="s">
        <v>14408</v>
      </c>
      <c r="F85">
        <v>156</v>
      </c>
      <c r="G85">
        <v>0</v>
      </c>
      <c r="H85" t="s">
        <v>1162</v>
      </c>
      <c r="I85" t="s">
        <v>14409</v>
      </c>
      <c r="J85" t="s">
        <v>333</v>
      </c>
      <c r="K85" t="s">
        <v>23</v>
      </c>
      <c r="L85" t="s">
        <v>24</v>
      </c>
      <c r="M85" t="s">
        <v>14410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14411</v>
      </c>
      <c r="T85" t="s">
        <v>14410</v>
      </c>
    </row>
    <row r="86" spans="1:20" x14ac:dyDescent="0.25">
      <c r="A86" t="s">
        <v>186</v>
      </c>
      <c r="B86" t="s">
        <v>187</v>
      </c>
      <c r="C86">
        <v>65</v>
      </c>
      <c r="D86">
        <v>2</v>
      </c>
      <c r="E86" t="s">
        <v>14412</v>
      </c>
      <c r="F86">
        <v>82</v>
      </c>
      <c r="G86">
        <v>6</v>
      </c>
      <c r="H86" t="s">
        <v>1162</v>
      </c>
      <c r="I86" t="s">
        <v>14413</v>
      </c>
      <c r="J86" t="s">
        <v>353</v>
      </c>
      <c r="K86" t="s">
        <v>23</v>
      </c>
      <c r="L86" t="s">
        <v>24</v>
      </c>
      <c r="M86" t="s">
        <v>14414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14415</v>
      </c>
      <c r="T86" t="s">
        <v>14414</v>
      </c>
    </row>
    <row r="87" spans="1:20" x14ac:dyDescent="0.25">
      <c r="A87" t="s">
        <v>30</v>
      </c>
      <c r="B87" t="s">
        <v>31</v>
      </c>
      <c r="C87">
        <v>60</v>
      </c>
      <c r="D87">
        <v>3</v>
      </c>
      <c r="E87" t="s">
        <v>14416</v>
      </c>
      <c r="F87">
        <v>111</v>
      </c>
      <c r="G87">
        <v>6</v>
      </c>
      <c r="H87" t="s">
        <v>1162</v>
      </c>
      <c r="I87" t="s">
        <v>14417</v>
      </c>
      <c r="J87" t="s">
        <v>333</v>
      </c>
      <c r="K87" t="s">
        <v>23</v>
      </c>
      <c r="L87" t="s">
        <v>24</v>
      </c>
      <c r="M87" t="s">
        <v>14418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14419</v>
      </c>
      <c r="T87" t="s">
        <v>14418</v>
      </c>
    </row>
    <row r="88" spans="1:20" x14ac:dyDescent="0.25">
      <c r="A88" t="s">
        <v>186</v>
      </c>
      <c r="B88" t="s">
        <v>187</v>
      </c>
      <c r="C88">
        <v>65</v>
      </c>
      <c r="D88">
        <v>4</v>
      </c>
      <c r="E88" t="s">
        <v>14420</v>
      </c>
      <c r="F88">
        <v>152</v>
      </c>
      <c r="G88">
        <v>0</v>
      </c>
      <c r="H88" t="s">
        <v>1162</v>
      </c>
      <c r="I88" t="s">
        <v>14421</v>
      </c>
      <c r="J88" t="s">
        <v>65</v>
      </c>
      <c r="K88" t="s">
        <v>23</v>
      </c>
      <c r="L88" t="s">
        <v>24</v>
      </c>
      <c r="M88" t="s">
        <v>14418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14422</v>
      </c>
      <c r="T88" t="s">
        <v>14418</v>
      </c>
    </row>
    <row r="89" spans="1:20" x14ac:dyDescent="0.25">
      <c r="A89" t="s">
        <v>30</v>
      </c>
      <c r="B89" t="s">
        <v>31</v>
      </c>
      <c r="C89">
        <v>60</v>
      </c>
      <c r="D89">
        <v>6</v>
      </c>
      <c r="E89" t="s">
        <v>14423</v>
      </c>
      <c r="F89">
        <v>537</v>
      </c>
      <c r="G89">
        <v>0</v>
      </c>
      <c r="H89" t="s">
        <v>1162</v>
      </c>
      <c r="I89" t="s">
        <v>14424</v>
      </c>
      <c r="J89" t="s">
        <v>1268</v>
      </c>
      <c r="K89" t="s">
        <v>23</v>
      </c>
      <c r="L89" t="s">
        <v>24</v>
      </c>
      <c r="M89" t="s">
        <v>14418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14425</v>
      </c>
      <c r="T89" t="s">
        <v>14418</v>
      </c>
    </row>
    <row r="90" spans="1:20" x14ac:dyDescent="0.25">
      <c r="A90" t="s">
        <v>3809</v>
      </c>
      <c r="B90" t="s">
        <v>3810</v>
      </c>
      <c r="C90">
        <v>25</v>
      </c>
      <c r="D90">
        <v>8</v>
      </c>
      <c r="E90" t="s">
        <v>14423</v>
      </c>
      <c r="F90">
        <v>537</v>
      </c>
      <c r="G90">
        <v>0</v>
      </c>
      <c r="H90" t="s">
        <v>1162</v>
      </c>
      <c r="I90" t="s">
        <v>14424</v>
      </c>
      <c r="J90" t="s">
        <v>1268</v>
      </c>
      <c r="K90" t="s">
        <v>23</v>
      </c>
      <c r="L90" t="s">
        <v>24</v>
      </c>
      <c r="M90" t="s">
        <v>14418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14425</v>
      </c>
      <c r="T90" t="s">
        <v>14418</v>
      </c>
    </row>
    <row r="91" spans="1:20" x14ac:dyDescent="0.25">
      <c r="A91" t="s">
        <v>115</v>
      </c>
      <c r="B91" t="s">
        <v>116</v>
      </c>
      <c r="C91">
        <v>45</v>
      </c>
      <c r="D91">
        <v>3</v>
      </c>
      <c r="E91" t="s">
        <v>14423</v>
      </c>
      <c r="F91">
        <v>537</v>
      </c>
      <c r="G91">
        <v>0</v>
      </c>
      <c r="H91" t="s">
        <v>1162</v>
      </c>
      <c r="I91" t="s">
        <v>14424</v>
      </c>
      <c r="J91" t="s">
        <v>1268</v>
      </c>
      <c r="K91" t="s">
        <v>23</v>
      </c>
      <c r="L91" t="s">
        <v>24</v>
      </c>
      <c r="M91" t="s">
        <v>14418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14425</v>
      </c>
      <c r="T91" t="s">
        <v>14418</v>
      </c>
    </row>
    <row r="92" spans="1:20" x14ac:dyDescent="0.25">
      <c r="A92" t="s">
        <v>186</v>
      </c>
      <c r="B92" t="s">
        <v>187</v>
      </c>
      <c r="C92">
        <v>65</v>
      </c>
      <c r="D92">
        <v>4</v>
      </c>
      <c r="E92" t="s">
        <v>14426</v>
      </c>
      <c r="F92">
        <v>152</v>
      </c>
      <c r="G92">
        <v>0</v>
      </c>
      <c r="H92" t="s">
        <v>1162</v>
      </c>
      <c r="I92" t="s">
        <v>14427</v>
      </c>
      <c r="J92" t="s">
        <v>1207</v>
      </c>
      <c r="K92" t="s">
        <v>23</v>
      </c>
      <c r="L92" t="s">
        <v>24</v>
      </c>
      <c r="M92" t="s">
        <v>14428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14429</v>
      </c>
      <c r="T92" t="s">
        <v>14428</v>
      </c>
    </row>
    <row r="93" spans="1:20" x14ac:dyDescent="0.25">
      <c r="A93" t="s">
        <v>110</v>
      </c>
      <c r="B93" t="s">
        <v>3831</v>
      </c>
      <c r="C93">
        <v>100</v>
      </c>
      <c r="D93">
        <v>3</v>
      </c>
      <c r="E93" t="s">
        <v>14430</v>
      </c>
      <c r="F93">
        <v>330</v>
      </c>
      <c r="G93">
        <v>30</v>
      </c>
      <c r="H93" t="s">
        <v>47</v>
      </c>
      <c r="I93" t="s">
        <v>14431</v>
      </c>
      <c r="J93" t="s">
        <v>14432</v>
      </c>
      <c r="K93" t="s">
        <v>12549</v>
      </c>
      <c r="L93" t="s">
        <v>14433</v>
      </c>
      <c r="M93" t="s">
        <v>14434</v>
      </c>
      <c r="N93" t="s">
        <v>5937</v>
      </c>
      <c r="O93" t="s">
        <v>1189</v>
      </c>
      <c r="P93" t="s">
        <v>1190</v>
      </c>
      <c r="Q93" t="s">
        <v>1191</v>
      </c>
      <c r="R93" t="s">
        <v>24</v>
      </c>
      <c r="S93" t="s">
        <v>23</v>
      </c>
      <c r="T93" t="s">
        <v>14435</v>
      </c>
    </row>
    <row r="94" spans="1:20" x14ac:dyDescent="0.25">
      <c r="A94" t="s">
        <v>186</v>
      </c>
      <c r="B94" t="s">
        <v>187</v>
      </c>
      <c r="C94">
        <v>65</v>
      </c>
      <c r="D94">
        <v>2</v>
      </c>
      <c r="E94" t="s">
        <v>14436</v>
      </c>
      <c r="F94">
        <v>78</v>
      </c>
      <c r="G94">
        <v>0</v>
      </c>
      <c r="H94" t="s">
        <v>1162</v>
      </c>
      <c r="I94" t="s">
        <v>14437</v>
      </c>
      <c r="J94" t="s">
        <v>328</v>
      </c>
      <c r="K94" t="s">
        <v>23</v>
      </c>
      <c r="L94" t="s">
        <v>24</v>
      </c>
      <c r="M94" t="s">
        <v>14438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14439</v>
      </c>
      <c r="T94" t="s">
        <v>14438</v>
      </c>
    </row>
    <row r="95" spans="1:20" x14ac:dyDescent="0.25">
      <c r="A95" t="s">
        <v>854</v>
      </c>
      <c r="B95" t="s">
        <v>855</v>
      </c>
      <c r="C95">
        <v>100</v>
      </c>
      <c r="D95">
        <v>1</v>
      </c>
      <c r="E95" t="s">
        <v>14440</v>
      </c>
      <c r="F95">
        <v>100</v>
      </c>
      <c r="G95">
        <v>0</v>
      </c>
      <c r="H95" t="s">
        <v>47</v>
      </c>
      <c r="I95" t="s">
        <v>10179</v>
      </c>
      <c r="J95" t="s">
        <v>14441</v>
      </c>
      <c r="K95" t="s">
        <v>1196</v>
      </c>
      <c r="L95" t="s">
        <v>1293</v>
      </c>
      <c r="M95" t="s">
        <v>14442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14443</v>
      </c>
      <c r="T95" t="s">
        <v>14444</v>
      </c>
    </row>
    <row r="96" spans="1:20" x14ac:dyDescent="0.25">
      <c r="A96" t="s">
        <v>186</v>
      </c>
      <c r="B96" t="s">
        <v>187</v>
      </c>
      <c r="C96">
        <v>65</v>
      </c>
      <c r="D96">
        <v>5</v>
      </c>
      <c r="E96" t="s">
        <v>14445</v>
      </c>
      <c r="F96">
        <v>190</v>
      </c>
      <c r="G96">
        <v>0</v>
      </c>
      <c r="H96" t="s">
        <v>1162</v>
      </c>
      <c r="I96" t="s">
        <v>14446</v>
      </c>
      <c r="J96" t="s">
        <v>306</v>
      </c>
      <c r="K96" t="s">
        <v>23</v>
      </c>
      <c r="L96" t="s">
        <v>24</v>
      </c>
      <c r="M96" t="s">
        <v>14447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14448</v>
      </c>
      <c r="T96" t="s">
        <v>14447</v>
      </c>
    </row>
    <row r="97" spans="1:20" x14ac:dyDescent="0.25">
      <c r="A97" t="s">
        <v>186</v>
      </c>
      <c r="B97" t="s">
        <v>187</v>
      </c>
      <c r="C97">
        <v>65</v>
      </c>
      <c r="D97">
        <v>3</v>
      </c>
      <c r="E97" t="s">
        <v>14449</v>
      </c>
      <c r="F97">
        <v>114</v>
      </c>
      <c r="G97">
        <v>0</v>
      </c>
      <c r="H97" t="s">
        <v>1162</v>
      </c>
      <c r="I97" t="s">
        <v>14450</v>
      </c>
      <c r="J97" t="s">
        <v>1201</v>
      </c>
      <c r="K97" t="s">
        <v>23</v>
      </c>
      <c r="L97" t="s">
        <v>24</v>
      </c>
      <c r="M97" t="s">
        <v>14451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14452</v>
      </c>
      <c r="T97" t="s">
        <v>14451</v>
      </c>
    </row>
    <row r="98" spans="1:20" x14ac:dyDescent="0.25">
      <c r="A98" t="s">
        <v>186</v>
      </c>
      <c r="B98" t="s">
        <v>187</v>
      </c>
      <c r="C98">
        <v>65</v>
      </c>
      <c r="D98">
        <v>2</v>
      </c>
      <c r="E98" t="s">
        <v>14453</v>
      </c>
      <c r="F98">
        <v>82</v>
      </c>
      <c r="G98">
        <v>6</v>
      </c>
      <c r="H98" t="s">
        <v>1162</v>
      </c>
      <c r="I98" t="s">
        <v>14454</v>
      </c>
      <c r="J98" t="s">
        <v>303</v>
      </c>
      <c r="K98" t="s">
        <v>23</v>
      </c>
      <c r="L98" t="s">
        <v>24</v>
      </c>
      <c r="M98" t="s">
        <v>14451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14455</v>
      </c>
      <c r="T98" t="s">
        <v>14451</v>
      </c>
    </row>
    <row r="99" spans="1:20" x14ac:dyDescent="0.25">
      <c r="A99" t="s">
        <v>186</v>
      </c>
      <c r="B99" t="s">
        <v>187</v>
      </c>
      <c r="C99">
        <v>65</v>
      </c>
      <c r="D99">
        <v>4</v>
      </c>
      <c r="E99" t="s">
        <v>14456</v>
      </c>
      <c r="F99">
        <v>168</v>
      </c>
      <c r="G99">
        <v>16</v>
      </c>
      <c r="H99" t="s">
        <v>1162</v>
      </c>
      <c r="I99" t="s">
        <v>14457</v>
      </c>
      <c r="J99" t="s">
        <v>306</v>
      </c>
      <c r="K99" t="s">
        <v>23</v>
      </c>
      <c r="L99" t="s">
        <v>24</v>
      </c>
      <c r="M99" t="s">
        <v>14458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14459</v>
      </c>
      <c r="T99" t="s">
        <v>14458</v>
      </c>
    </row>
    <row r="100" spans="1:20" x14ac:dyDescent="0.25">
      <c r="A100" t="s">
        <v>5153</v>
      </c>
      <c r="B100" t="s">
        <v>5154</v>
      </c>
      <c r="C100">
        <v>0</v>
      </c>
      <c r="D100">
        <v>1</v>
      </c>
      <c r="E100" t="s">
        <v>14460</v>
      </c>
      <c r="F100">
        <v>176</v>
      </c>
      <c r="G100">
        <v>0</v>
      </c>
      <c r="H100" t="s">
        <v>1162</v>
      </c>
      <c r="I100" t="s">
        <v>14461</v>
      </c>
      <c r="J100" t="s">
        <v>325</v>
      </c>
      <c r="K100" t="s">
        <v>23</v>
      </c>
      <c r="L100" t="s">
        <v>24</v>
      </c>
      <c r="M100" t="s">
        <v>14458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14462</v>
      </c>
      <c r="T100" t="s">
        <v>14458</v>
      </c>
    </row>
    <row r="101" spans="1:20" x14ac:dyDescent="0.25">
      <c r="A101" t="s">
        <v>139</v>
      </c>
      <c r="B101" t="s">
        <v>112</v>
      </c>
      <c r="C101">
        <v>120</v>
      </c>
      <c r="D101">
        <v>1</v>
      </c>
      <c r="E101" t="s">
        <v>14460</v>
      </c>
      <c r="F101">
        <v>176</v>
      </c>
      <c r="G101">
        <v>0</v>
      </c>
      <c r="H101" t="s">
        <v>1162</v>
      </c>
      <c r="I101" t="s">
        <v>14461</v>
      </c>
      <c r="J101" t="s">
        <v>325</v>
      </c>
      <c r="K101" t="s">
        <v>23</v>
      </c>
      <c r="L101" t="s">
        <v>24</v>
      </c>
      <c r="M101" t="s">
        <v>14458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14462</v>
      </c>
      <c r="T101" t="s">
        <v>14458</v>
      </c>
    </row>
    <row r="102" spans="1:20" x14ac:dyDescent="0.25">
      <c r="A102" t="s">
        <v>186</v>
      </c>
      <c r="B102" t="s">
        <v>187</v>
      </c>
      <c r="C102">
        <v>65</v>
      </c>
      <c r="D102">
        <v>2</v>
      </c>
      <c r="E102" t="s">
        <v>14460</v>
      </c>
      <c r="F102">
        <v>176</v>
      </c>
      <c r="G102">
        <v>0</v>
      </c>
      <c r="H102" t="s">
        <v>1162</v>
      </c>
      <c r="I102" t="s">
        <v>14461</v>
      </c>
      <c r="J102" t="s">
        <v>325</v>
      </c>
      <c r="K102" t="s">
        <v>23</v>
      </c>
      <c r="L102" t="s">
        <v>24</v>
      </c>
      <c r="M102" t="s">
        <v>14458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14462</v>
      </c>
      <c r="T102" t="s">
        <v>14458</v>
      </c>
    </row>
    <row r="103" spans="1:20" x14ac:dyDescent="0.25">
      <c r="A103" t="s">
        <v>186</v>
      </c>
      <c r="B103" t="s">
        <v>187</v>
      </c>
      <c r="C103">
        <v>65</v>
      </c>
      <c r="D103">
        <v>3</v>
      </c>
      <c r="E103" t="s">
        <v>14463</v>
      </c>
      <c r="F103">
        <v>114</v>
      </c>
      <c r="G103">
        <v>0</v>
      </c>
      <c r="H103" t="s">
        <v>1162</v>
      </c>
      <c r="I103" t="s">
        <v>14464</v>
      </c>
      <c r="J103" t="s">
        <v>322</v>
      </c>
      <c r="K103" t="s">
        <v>23</v>
      </c>
      <c r="L103" t="s">
        <v>24</v>
      </c>
      <c r="M103" t="s">
        <v>14458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14465</v>
      </c>
      <c r="T103" t="s">
        <v>14458</v>
      </c>
    </row>
    <row r="104" spans="1:20" x14ac:dyDescent="0.25">
      <c r="A104" t="s">
        <v>42</v>
      </c>
      <c r="B104" t="s">
        <v>43</v>
      </c>
      <c r="C104">
        <v>40</v>
      </c>
      <c r="D104">
        <v>1</v>
      </c>
      <c r="E104" t="s">
        <v>14466</v>
      </c>
      <c r="F104">
        <v>200</v>
      </c>
      <c r="G104">
        <v>0</v>
      </c>
      <c r="H104" t="s">
        <v>1162</v>
      </c>
      <c r="I104" t="s">
        <v>14467</v>
      </c>
      <c r="J104" t="s">
        <v>306</v>
      </c>
      <c r="K104" t="s">
        <v>23</v>
      </c>
      <c r="L104" t="s">
        <v>24</v>
      </c>
      <c r="M104" t="s">
        <v>14468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14469</v>
      </c>
      <c r="T104" t="s">
        <v>14468</v>
      </c>
    </row>
    <row r="105" spans="1:20" x14ac:dyDescent="0.25">
      <c r="A105" t="s">
        <v>46</v>
      </c>
      <c r="B105" t="s">
        <v>56</v>
      </c>
      <c r="C105">
        <v>80</v>
      </c>
      <c r="D105">
        <v>1</v>
      </c>
      <c r="E105" t="s">
        <v>14466</v>
      </c>
      <c r="F105">
        <v>200</v>
      </c>
      <c r="G105">
        <v>0</v>
      </c>
      <c r="H105" t="s">
        <v>1162</v>
      </c>
      <c r="I105" t="s">
        <v>14467</v>
      </c>
      <c r="J105" t="s">
        <v>306</v>
      </c>
      <c r="K105" t="s">
        <v>23</v>
      </c>
      <c r="L105" t="s">
        <v>24</v>
      </c>
      <c r="M105" t="s">
        <v>14468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14469</v>
      </c>
      <c r="T105" t="s">
        <v>14468</v>
      </c>
    </row>
    <row r="106" spans="1:20" x14ac:dyDescent="0.25">
      <c r="A106" t="s">
        <v>139</v>
      </c>
      <c r="B106" t="s">
        <v>112</v>
      </c>
      <c r="C106">
        <v>80</v>
      </c>
      <c r="D106">
        <v>1</v>
      </c>
      <c r="E106" t="s">
        <v>14466</v>
      </c>
      <c r="F106">
        <v>200</v>
      </c>
      <c r="G106">
        <v>0</v>
      </c>
      <c r="H106" t="s">
        <v>1162</v>
      </c>
      <c r="I106" t="s">
        <v>14467</v>
      </c>
      <c r="J106" t="s">
        <v>306</v>
      </c>
      <c r="K106" t="s">
        <v>23</v>
      </c>
      <c r="L106" t="s">
        <v>24</v>
      </c>
      <c r="M106" t="s">
        <v>14468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14469</v>
      </c>
      <c r="T106" t="s">
        <v>14468</v>
      </c>
    </row>
    <row r="107" spans="1:20" x14ac:dyDescent="0.25">
      <c r="A107" t="s">
        <v>186</v>
      </c>
      <c r="B107" t="s">
        <v>187</v>
      </c>
      <c r="C107">
        <v>65</v>
      </c>
      <c r="D107">
        <v>3</v>
      </c>
      <c r="E107" t="s">
        <v>14470</v>
      </c>
      <c r="F107">
        <v>120</v>
      </c>
      <c r="G107">
        <v>6</v>
      </c>
      <c r="H107" t="s">
        <v>1162</v>
      </c>
      <c r="I107" t="s">
        <v>14471</v>
      </c>
      <c r="J107" t="s">
        <v>356</v>
      </c>
      <c r="K107" t="s">
        <v>23</v>
      </c>
      <c r="L107" t="s">
        <v>24</v>
      </c>
      <c r="M107" t="s">
        <v>14472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14473</v>
      </c>
      <c r="T107" t="s">
        <v>14474</v>
      </c>
    </row>
    <row r="108" spans="1:20" x14ac:dyDescent="0.25">
      <c r="A108" t="s">
        <v>186</v>
      </c>
      <c r="B108" t="s">
        <v>187</v>
      </c>
      <c r="C108">
        <v>65</v>
      </c>
      <c r="D108">
        <v>5</v>
      </c>
      <c r="E108" t="s">
        <v>14475</v>
      </c>
      <c r="F108">
        <v>190</v>
      </c>
      <c r="G108">
        <v>0</v>
      </c>
      <c r="H108" t="s">
        <v>1162</v>
      </c>
      <c r="I108" t="s">
        <v>14476</v>
      </c>
      <c r="J108" t="s">
        <v>65</v>
      </c>
      <c r="K108" t="s">
        <v>23</v>
      </c>
      <c r="L108" t="s">
        <v>24</v>
      </c>
      <c r="M108" t="s">
        <v>14477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14478</v>
      </c>
      <c r="T108" t="s">
        <v>14477</v>
      </c>
    </row>
    <row r="109" spans="1:20" x14ac:dyDescent="0.25">
      <c r="A109" t="s">
        <v>46</v>
      </c>
      <c r="B109" t="s">
        <v>56</v>
      </c>
      <c r="C109">
        <v>100</v>
      </c>
      <c r="D109">
        <v>1</v>
      </c>
      <c r="E109" t="s">
        <v>14479</v>
      </c>
      <c r="F109">
        <v>130</v>
      </c>
      <c r="G109">
        <v>30</v>
      </c>
      <c r="H109" t="s">
        <v>47</v>
      </c>
      <c r="I109" t="s">
        <v>14480</v>
      </c>
      <c r="J109" t="s">
        <v>14481</v>
      </c>
      <c r="K109" t="s">
        <v>7528</v>
      </c>
      <c r="L109" t="s">
        <v>14482</v>
      </c>
      <c r="M109" t="s">
        <v>14483</v>
      </c>
      <c r="N109" t="s">
        <v>5937</v>
      </c>
      <c r="O109" t="s">
        <v>1189</v>
      </c>
      <c r="P109" t="s">
        <v>1190</v>
      </c>
      <c r="Q109" t="s">
        <v>1191</v>
      </c>
      <c r="R109" t="s">
        <v>24</v>
      </c>
      <c r="S109" t="s">
        <v>23</v>
      </c>
      <c r="T109" t="s">
        <v>14484</v>
      </c>
    </row>
    <row r="110" spans="1:20" x14ac:dyDescent="0.25">
      <c r="A110" t="s">
        <v>186</v>
      </c>
      <c r="B110" t="s">
        <v>187</v>
      </c>
      <c r="C110">
        <v>65</v>
      </c>
      <c r="D110">
        <v>1</v>
      </c>
      <c r="E110" t="s">
        <v>14479</v>
      </c>
      <c r="F110">
        <v>130</v>
      </c>
      <c r="G110">
        <v>30</v>
      </c>
      <c r="H110" t="s">
        <v>47</v>
      </c>
      <c r="I110" t="s">
        <v>14480</v>
      </c>
      <c r="J110" t="s">
        <v>14481</v>
      </c>
      <c r="K110" t="s">
        <v>7528</v>
      </c>
      <c r="L110" t="s">
        <v>14482</v>
      </c>
      <c r="M110" t="s">
        <v>14483</v>
      </c>
      <c r="N110" t="s">
        <v>5937</v>
      </c>
      <c r="O110" t="s">
        <v>1189</v>
      </c>
      <c r="P110" t="s">
        <v>1190</v>
      </c>
      <c r="Q110" t="s">
        <v>1191</v>
      </c>
      <c r="R110" t="s">
        <v>24</v>
      </c>
      <c r="S110" t="s">
        <v>23</v>
      </c>
      <c r="T110" t="s">
        <v>14484</v>
      </c>
    </row>
    <row r="111" spans="1:20" x14ac:dyDescent="0.25">
      <c r="A111" t="s">
        <v>186</v>
      </c>
      <c r="B111" t="s">
        <v>187</v>
      </c>
      <c r="C111">
        <v>65</v>
      </c>
      <c r="D111">
        <v>4</v>
      </c>
      <c r="E111" t="s">
        <v>14485</v>
      </c>
      <c r="F111">
        <v>152</v>
      </c>
      <c r="G111">
        <v>0</v>
      </c>
      <c r="H111" t="s">
        <v>1162</v>
      </c>
      <c r="I111" t="s">
        <v>14486</v>
      </c>
      <c r="J111" t="s">
        <v>1257</v>
      </c>
      <c r="K111" t="s">
        <v>23</v>
      </c>
      <c r="L111" t="s">
        <v>24</v>
      </c>
      <c r="M111" t="s">
        <v>14487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14488</v>
      </c>
      <c r="T111" t="s">
        <v>14487</v>
      </c>
    </row>
    <row r="112" spans="1:20" x14ac:dyDescent="0.25">
      <c r="A112" t="s">
        <v>5153</v>
      </c>
      <c r="B112" t="s">
        <v>5154</v>
      </c>
      <c r="C112">
        <v>0</v>
      </c>
      <c r="D112">
        <v>1</v>
      </c>
      <c r="E112" t="s">
        <v>14489</v>
      </c>
      <c r="F112">
        <v>138</v>
      </c>
      <c r="G112">
        <v>0</v>
      </c>
      <c r="H112" t="s">
        <v>1162</v>
      </c>
      <c r="I112" t="s">
        <v>14490</v>
      </c>
      <c r="J112" t="s">
        <v>1201</v>
      </c>
      <c r="K112" t="s">
        <v>23</v>
      </c>
      <c r="L112" t="s">
        <v>24</v>
      </c>
      <c r="M112" t="s">
        <v>14491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14492</v>
      </c>
      <c r="T112" t="s">
        <v>14491</v>
      </c>
    </row>
    <row r="113" spans="1:20" x14ac:dyDescent="0.25">
      <c r="A113" t="s">
        <v>139</v>
      </c>
      <c r="B113" t="s">
        <v>112</v>
      </c>
      <c r="C113">
        <v>120</v>
      </c>
      <c r="D113">
        <v>1</v>
      </c>
      <c r="E113" t="s">
        <v>14489</v>
      </c>
      <c r="F113">
        <v>138</v>
      </c>
      <c r="G113">
        <v>0</v>
      </c>
      <c r="H113" t="s">
        <v>1162</v>
      </c>
      <c r="I113" t="s">
        <v>14490</v>
      </c>
      <c r="J113" t="s">
        <v>1201</v>
      </c>
      <c r="K113" t="s">
        <v>23</v>
      </c>
      <c r="L113" t="s">
        <v>24</v>
      </c>
      <c r="M113" t="s">
        <v>14491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14492</v>
      </c>
      <c r="T113" t="s">
        <v>14491</v>
      </c>
    </row>
    <row r="114" spans="1:20" x14ac:dyDescent="0.25">
      <c r="A114" t="s">
        <v>186</v>
      </c>
      <c r="B114" t="s">
        <v>187</v>
      </c>
      <c r="C114">
        <v>65</v>
      </c>
      <c r="D114">
        <v>1</v>
      </c>
      <c r="E114" t="s">
        <v>14489</v>
      </c>
      <c r="F114">
        <v>138</v>
      </c>
      <c r="G114">
        <v>0</v>
      </c>
      <c r="H114" t="s">
        <v>1162</v>
      </c>
      <c r="I114" t="s">
        <v>14490</v>
      </c>
      <c r="J114" t="s">
        <v>1201</v>
      </c>
      <c r="K114" t="s">
        <v>23</v>
      </c>
      <c r="L114" t="s">
        <v>24</v>
      </c>
      <c r="M114" t="s">
        <v>14491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14492</v>
      </c>
      <c r="T114" t="s">
        <v>14491</v>
      </c>
    </row>
    <row r="115" spans="1:20" x14ac:dyDescent="0.25">
      <c r="A115" t="s">
        <v>186</v>
      </c>
      <c r="B115" t="s">
        <v>187</v>
      </c>
      <c r="C115">
        <v>65</v>
      </c>
      <c r="D115">
        <v>4</v>
      </c>
      <c r="E115" t="s">
        <v>14493</v>
      </c>
      <c r="F115">
        <v>152</v>
      </c>
      <c r="G115">
        <v>0</v>
      </c>
      <c r="H115" t="s">
        <v>1162</v>
      </c>
      <c r="I115" t="s">
        <v>14494</v>
      </c>
      <c r="J115" t="s">
        <v>57</v>
      </c>
      <c r="K115" t="s">
        <v>23</v>
      </c>
      <c r="L115" t="s">
        <v>24</v>
      </c>
      <c r="M115" t="s">
        <v>14495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14496</v>
      </c>
      <c r="T115" t="s">
        <v>14495</v>
      </c>
    </row>
    <row r="116" spans="1:20" x14ac:dyDescent="0.25">
      <c r="A116" t="s">
        <v>186</v>
      </c>
      <c r="B116" t="s">
        <v>187</v>
      </c>
      <c r="C116">
        <v>65</v>
      </c>
      <c r="D116">
        <v>4</v>
      </c>
      <c r="E116" t="s">
        <v>14497</v>
      </c>
      <c r="F116">
        <v>156</v>
      </c>
      <c r="G116">
        <v>0</v>
      </c>
      <c r="H116" t="s">
        <v>1162</v>
      </c>
      <c r="I116" t="s">
        <v>14498</v>
      </c>
      <c r="J116" t="s">
        <v>1198</v>
      </c>
      <c r="K116" t="s">
        <v>23</v>
      </c>
      <c r="L116" t="s">
        <v>24</v>
      </c>
      <c r="M116" t="s">
        <v>14499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14500</v>
      </c>
      <c r="T116" t="s">
        <v>14499</v>
      </c>
    </row>
    <row r="117" spans="1:20" x14ac:dyDescent="0.25">
      <c r="A117" t="s">
        <v>5153</v>
      </c>
      <c r="B117" t="s">
        <v>5154</v>
      </c>
      <c r="C117">
        <v>0</v>
      </c>
      <c r="D117">
        <v>1</v>
      </c>
      <c r="E117" t="s">
        <v>14501</v>
      </c>
      <c r="F117">
        <v>106</v>
      </c>
      <c r="G117">
        <v>6</v>
      </c>
      <c r="H117" t="s">
        <v>1162</v>
      </c>
      <c r="I117" t="s">
        <v>14502</v>
      </c>
      <c r="J117" t="s">
        <v>320</v>
      </c>
      <c r="K117" t="s">
        <v>23</v>
      </c>
      <c r="L117" t="s">
        <v>24</v>
      </c>
      <c r="M117" t="s">
        <v>14503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14504</v>
      </c>
      <c r="T117" t="s">
        <v>14503</v>
      </c>
    </row>
    <row r="118" spans="1:20" x14ac:dyDescent="0.25">
      <c r="A118" t="s">
        <v>139</v>
      </c>
      <c r="B118" t="s">
        <v>112</v>
      </c>
      <c r="C118">
        <v>120</v>
      </c>
      <c r="D118">
        <v>1</v>
      </c>
      <c r="E118" t="s">
        <v>14501</v>
      </c>
      <c r="F118">
        <v>106</v>
      </c>
      <c r="G118">
        <v>6</v>
      </c>
      <c r="H118" t="s">
        <v>1162</v>
      </c>
      <c r="I118" t="s">
        <v>14502</v>
      </c>
      <c r="J118" t="s">
        <v>320</v>
      </c>
      <c r="K118" t="s">
        <v>23</v>
      </c>
      <c r="L118" t="s">
        <v>24</v>
      </c>
      <c r="M118" t="s">
        <v>14503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14504</v>
      </c>
      <c r="T118" t="s">
        <v>14503</v>
      </c>
    </row>
    <row r="119" spans="1:20" x14ac:dyDescent="0.25">
      <c r="A119" t="s">
        <v>186</v>
      </c>
      <c r="B119" t="s">
        <v>187</v>
      </c>
      <c r="C119">
        <v>65</v>
      </c>
      <c r="D119">
        <v>3</v>
      </c>
      <c r="E119" t="s">
        <v>14505</v>
      </c>
      <c r="F119">
        <v>159</v>
      </c>
      <c r="G119">
        <v>45</v>
      </c>
      <c r="H119" t="s">
        <v>1162</v>
      </c>
      <c r="I119" t="s">
        <v>14506</v>
      </c>
      <c r="J119" t="s">
        <v>5486</v>
      </c>
      <c r="K119" t="s">
        <v>23</v>
      </c>
      <c r="L119" t="s">
        <v>24</v>
      </c>
      <c r="M119" t="s">
        <v>14507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14508</v>
      </c>
      <c r="T119" t="s">
        <v>14507</v>
      </c>
    </row>
    <row r="120" spans="1:20" x14ac:dyDescent="0.25">
      <c r="A120" t="s">
        <v>14509</v>
      </c>
      <c r="B120" t="s">
        <v>14510</v>
      </c>
      <c r="C120">
        <v>90</v>
      </c>
      <c r="D120">
        <v>3</v>
      </c>
      <c r="E120" t="s">
        <v>14511</v>
      </c>
      <c r="F120">
        <v>470</v>
      </c>
      <c r="G120">
        <v>20</v>
      </c>
      <c r="H120" t="s">
        <v>47</v>
      </c>
      <c r="I120" t="s">
        <v>14512</v>
      </c>
      <c r="J120" t="s">
        <v>14513</v>
      </c>
      <c r="K120" t="s">
        <v>2953</v>
      </c>
      <c r="L120" t="s">
        <v>14514</v>
      </c>
      <c r="M120" t="s">
        <v>14515</v>
      </c>
      <c r="N120" t="s">
        <v>1188</v>
      </c>
      <c r="O120" t="s">
        <v>1222</v>
      </c>
      <c r="P120" t="s">
        <v>1190</v>
      </c>
      <c r="Q120" t="s">
        <v>1191</v>
      </c>
      <c r="R120" t="s">
        <v>24</v>
      </c>
      <c r="S120" t="s">
        <v>23</v>
      </c>
      <c r="T120" t="s">
        <v>14515</v>
      </c>
    </row>
    <row r="121" spans="1:20" x14ac:dyDescent="0.25">
      <c r="A121" t="s">
        <v>46</v>
      </c>
      <c r="B121" t="s">
        <v>56</v>
      </c>
      <c r="C121">
        <v>90</v>
      </c>
      <c r="D121">
        <v>2</v>
      </c>
      <c r="E121" t="s">
        <v>14511</v>
      </c>
      <c r="F121">
        <v>470</v>
      </c>
      <c r="G121">
        <v>20</v>
      </c>
      <c r="H121" t="s">
        <v>47</v>
      </c>
      <c r="I121" t="s">
        <v>14512</v>
      </c>
      <c r="J121" t="s">
        <v>14513</v>
      </c>
      <c r="K121" t="s">
        <v>2953</v>
      </c>
      <c r="L121" t="s">
        <v>14514</v>
      </c>
      <c r="M121" t="s">
        <v>14515</v>
      </c>
      <c r="N121" t="s">
        <v>1188</v>
      </c>
      <c r="O121" t="s">
        <v>1222</v>
      </c>
      <c r="P121" t="s">
        <v>1190</v>
      </c>
      <c r="Q121" t="s">
        <v>1191</v>
      </c>
      <c r="R121" t="s">
        <v>24</v>
      </c>
      <c r="S121" t="s">
        <v>23</v>
      </c>
      <c r="T121" t="s">
        <v>14515</v>
      </c>
    </row>
    <row r="122" spans="1:20" x14ac:dyDescent="0.25">
      <c r="A122" t="s">
        <v>3809</v>
      </c>
      <c r="B122" t="s">
        <v>3810</v>
      </c>
      <c r="C122">
        <v>25</v>
      </c>
      <c r="D122">
        <v>8</v>
      </c>
      <c r="E122" t="s">
        <v>14516</v>
      </c>
      <c r="F122">
        <v>280</v>
      </c>
      <c r="G122">
        <v>0</v>
      </c>
      <c r="H122" t="s">
        <v>1162</v>
      </c>
      <c r="I122" t="s">
        <v>11692</v>
      </c>
      <c r="J122" t="s">
        <v>303</v>
      </c>
      <c r="K122" t="s">
        <v>23</v>
      </c>
      <c r="L122" t="s">
        <v>24</v>
      </c>
      <c r="M122" t="s">
        <v>14515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14517</v>
      </c>
      <c r="T122" t="s">
        <v>14515</v>
      </c>
    </row>
    <row r="123" spans="1:20" x14ac:dyDescent="0.25">
      <c r="A123" t="s">
        <v>186</v>
      </c>
      <c r="B123" t="s">
        <v>187</v>
      </c>
      <c r="C123">
        <v>65</v>
      </c>
      <c r="D123">
        <v>10</v>
      </c>
      <c r="E123" t="s">
        <v>14518</v>
      </c>
      <c r="F123">
        <v>380</v>
      </c>
      <c r="G123">
        <v>0</v>
      </c>
      <c r="H123" t="s">
        <v>1162</v>
      </c>
      <c r="I123" t="s">
        <v>14424</v>
      </c>
      <c r="J123" t="s">
        <v>1268</v>
      </c>
      <c r="K123" t="s">
        <v>23</v>
      </c>
      <c r="L123" t="s">
        <v>24</v>
      </c>
      <c r="M123" t="s">
        <v>14519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14520</v>
      </c>
      <c r="T123" t="s">
        <v>14519</v>
      </c>
    </row>
    <row r="124" spans="1:20" x14ac:dyDescent="0.25">
      <c r="A124" t="s">
        <v>186</v>
      </c>
      <c r="B124" t="s">
        <v>187</v>
      </c>
      <c r="C124">
        <v>65</v>
      </c>
      <c r="D124">
        <v>2</v>
      </c>
      <c r="E124" t="s">
        <v>14521</v>
      </c>
      <c r="F124">
        <v>107</v>
      </c>
      <c r="G124">
        <v>29</v>
      </c>
      <c r="H124" t="s">
        <v>1162</v>
      </c>
      <c r="I124" t="s">
        <v>14522</v>
      </c>
      <c r="J124" t="s">
        <v>337</v>
      </c>
      <c r="K124" t="s">
        <v>23</v>
      </c>
      <c r="L124" t="s">
        <v>24</v>
      </c>
      <c r="M124" t="s">
        <v>14523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14524</v>
      </c>
      <c r="T124" t="s">
        <v>14523</v>
      </c>
    </row>
    <row r="125" spans="1:20" x14ac:dyDescent="0.25">
      <c r="A125" t="s">
        <v>186</v>
      </c>
      <c r="B125" t="s">
        <v>187</v>
      </c>
      <c r="C125">
        <v>65</v>
      </c>
      <c r="D125">
        <v>2</v>
      </c>
      <c r="E125" t="s">
        <v>14525</v>
      </c>
      <c r="F125">
        <v>84</v>
      </c>
      <c r="G125">
        <v>6</v>
      </c>
      <c r="H125" t="s">
        <v>1162</v>
      </c>
      <c r="I125" t="s">
        <v>14526</v>
      </c>
      <c r="J125" t="s">
        <v>1257</v>
      </c>
      <c r="K125" t="s">
        <v>23</v>
      </c>
      <c r="L125" t="s">
        <v>24</v>
      </c>
      <c r="M125" t="s">
        <v>14527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14528</v>
      </c>
      <c r="T125" t="s">
        <v>14527</v>
      </c>
    </row>
    <row r="126" spans="1:20" x14ac:dyDescent="0.25">
      <c r="A126" t="s">
        <v>186</v>
      </c>
      <c r="B126" t="s">
        <v>187</v>
      </c>
      <c r="C126">
        <v>65</v>
      </c>
      <c r="D126">
        <v>4</v>
      </c>
      <c r="E126" t="s">
        <v>14529</v>
      </c>
      <c r="F126">
        <v>156</v>
      </c>
      <c r="G126">
        <v>0</v>
      </c>
      <c r="H126" t="s">
        <v>1162</v>
      </c>
      <c r="I126" t="s">
        <v>14530</v>
      </c>
      <c r="J126" t="s">
        <v>1175</v>
      </c>
      <c r="K126" t="s">
        <v>23</v>
      </c>
      <c r="L126" t="s">
        <v>24</v>
      </c>
      <c r="M126" t="s">
        <v>14531</v>
      </c>
      <c r="N126" t="s">
        <v>23</v>
      </c>
      <c r="O126" t="s">
        <v>32</v>
      </c>
      <c r="P126" t="s">
        <v>26</v>
      </c>
      <c r="Q126" t="s">
        <v>33</v>
      </c>
      <c r="R126" t="s">
        <v>24</v>
      </c>
      <c r="S126" t="s">
        <v>14532</v>
      </c>
      <c r="T126" t="s">
        <v>14531</v>
      </c>
    </row>
    <row r="127" spans="1:20" x14ac:dyDescent="0.25">
      <c r="A127" t="s">
        <v>186</v>
      </c>
      <c r="B127" t="s">
        <v>187</v>
      </c>
      <c r="C127">
        <v>65</v>
      </c>
      <c r="D127">
        <v>4</v>
      </c>
      <c r="E127" t="s">
        <v>14533</v>
      </c>
      <c r="F127">
        <v>156</v>
      </c>
      <c r="G127">
        <v>0</v>
      </c>
      <c r="H127" t="s">
        <v>1162</v>
      </c>
      <c r="I127" t="s">
        <v>14534</v>
      </c>
      <c r="J127" t="s">
        <v>57</v>
      </c>
      <c r="K127" t="s">
        <v>23</v>
      </c>
      <c r="L127" t="s">
        <v>24</v>
      </c>
      <c r="M127" t="s">
        <v>14535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14536</v>
      </c>
      <c r="T127" t="s">
        <v>14535</v>
      </c>
    </row>
    <row r="128" spans="1:20" x14ac:dyDescent="0.25">
      <c r="A128" t="s">
        <v>186</v>
      </c>
      <c r="B128" t="s">
        <v>187</v>
      </c>
      <c r="C128">
        <v>65</v>
      </c>
      <c r="D128">
        <v>5</v>
      </c>
      <c r="E128" t="s">
        <v>14537</v>
      </c>
      <c r="F128">
        <v>229</v>
      </c>
      <c r="G128">
        <v>0</v>
      </c>
      <c r="H128" t="s">
        <v>1162</v>
      </c>
      <c r="I128" t="s">
        <v>14538</v>
      </c>
      <c r="J128" t="s">
        <v>332</v>
      </c>
      <c r="K128" t="s">
        <v>23</v>
      </c>
      <c r="L128" t="s">
        <v>24</v>
      </c>
      <c r="M128" t="s">
        <v>14539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14540</v>
      </c>
      <c r="T128" t="s">
        <v>14539</v>
      </c>
    </row>
    <row r="129" spans="1:20" x14ac:dyDescent="0.25">
      <c r="A129" t="s">
        <v>20</v>
      </c>
      <c r="B129" t="s">
        <v>21</v>
      </c>
      <c r="C129">
        <v>65</v>
      </c>
      <c r="D129">
        <v>1</v>
      </c>
      <c r="E129" t="s">
        <v>14537</v>
      </c>
      <c r="F129">
        <v>229</v>
      </c>
      <c r="G129">
        <v>0</v>
      </c>
      <c r="H129" t="s">
        <v>1162</v>
      </c>
      <c r="I129" t="s">
        <v>14538</v>
      </c>
      <c r="J129" t="s">
        <v>332</v>
      </c>
      <c r="K129" t="s">
        <v>23</v>
      </c>
      <c r="L129" t="s">
        <v>24</v>
      </c>
      <c r="M129" t="s">
        <v>14539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14540</v>
      </c>
      <c r="T129" t="s">
        <v>14539</v>
      </c>
    </row>
    <row r="130" spans="1:20" x14ac:dyDescent="0.25">
      <c r="A130" t="s">
        <v>186</v>
      </c>
      <c r="B130" t="s">
        <v>187</v>
      </c>
      <c r="C130">
        <v>65</v>
      </c>
      <c r="D130">
        <v>3</v>
      </c>
      <c r="E130" t="s">
        <v>14541</v>
      </c>
      <c r="F130">
        <v>117</v>
      </c>
      <c r="G130">
        <v>0</v>
      </c>
      <c r="H130" t="s">
        <v>1162</v>
      </c>
      <c r="I130" t="s">
        <v>14542</v>
      </c>
      <c r="J130" t="s">
        <v>342</v>
      </c>
      <c r="K130" t="s">
        <v>23</v>
      </c>
      <c r="L130" t="s">
        <v>24</v>
      </c>
      <c r="M130" t="s">
        <v>14543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14544</v>
      </c>
      <c r="T130" t="s">
        <v>14543</v>
      </c>
    </row>
    <row r="131" spans="1:20" x14ac:dyDescent="0.25">
      <c r="A131" t="s">
        <v>46</v>
      </c>
      <c r="B131" t="s">
        <v>56</v>
      </c>
      <c r="C131">
        <v>100</v>
      </c>
      <c r="D131">
        <v>1</v>
      </c>
      <c r="E131" t="s">
        <v>14545</v>
      </c>
      <c r="F131">
        <v>120</v>
      </c>
      <c r="G131">
        <v>20</v>
      </c>
      <c r="H131" t="s">
        <v>47</v>
      </c>
      <c r="I131" t="s">
        <v>14546</v>
      </c>
      <c r="J131" t="s">
        <v>14547</v>
      </c>
      <c r="K131" t="s">
        <v>13236</v>
      </c>
      <c r="L131" t="s">
        <v>14548</v>
      </c>
      <c r="M131" t="s">
        <v>14549</v>
      </c>
      <c r="N131" t="s">
        <v>5937</v>
      </c>
      <c r="O131" t="s">
        <v>1222</v>
      </c>
      <c r="P131" t="s">
        <v>1190</v>
      </c>
      <c r="Q131" t="s">
        <v>1191</v>
      </c>
      <c r="R131" t="s">
        <v>24</v>
      </c>
      <c r="S131" t="s">
        <v>23</v>
      </c>
      <c r="T131" t="s">
        <v>14550</v>
      </c>
    </row>
    <row r="132" spans="1:20" x14ac:dyDescent="0.25">
      <c r="A132" t="s">
        <v>150</v>
      </c>
      <c r="B132" t="s">
        <v>151</v>
      </c>
      <c r="C132">
        <v>65</v>
      </c>
      <c r="D132">
        <v>1</v>
      </c>
      <c r="E132" t="s">
        <v>14545</v>
      </c>
      <c r="F132">
        <v>120</v>
      </c>
      <c r="G132">
        <v>20</v>
      </c>
      <c r="H132" t="s">
        <v>47</v>
      </c>
      <c r="I132" t="s">
        <v>14546</v>
      </c>
      <c r="J132" t="s">
        <v>14547</v>
      </c>
      <c r="K132" t="s">
        <v>13236</v>
      </c>
      <c r="L132" t="s">
        <v>14548</v>
      </c>
      <c r="M132" t="s">
        <v>14549</v>
      </c>
      <c r="N132" t="s">
        <v>5937</v>
      </c>
      <c r="O132" t="s">
        <v>1222</v>
      </c>
      <c r="P132" t="s">
        <v>1190</v>
      </c>
      <c r="Q132" t="s">
        <v>1191</v>
      </c>
      <c r="R132" t="s">
        <v>24</v>
      </c>
      <c r="S132" t="s">
        <v>23</v>
      </c>
      <c r="T132" t="s">
        <v>14550</v>
      </c>
    </row>
    <row r="133" spans="1:20" x14ac:dyDescent="0.25">
      <c r="A133" t="s">
        <v>186</v>
      </c>
      <c r="B133" t="s">
        <v>187</v>
      </c>
      <c r="C133">
        <v>65</v>
      </c>
      <c r="D133">
        <v>3</v>
      </c>
      <c r="E133" t="s">
        <v>14551</v>
      </c>
      <c r="F133">
        <v>123</v>
      </c>
      <c r="G133">
        <v>6</v>
      </c>
      <c r="H133" t="s">
        <v>1162</v>
      </c>
      <c r="I133" t="s">
        <v>14552</v>
      </c>
      <c r="J133" t="s">
        <v>302</v>
      </c>
      <c r="K133" t="s">
        <v>23</v>
      </c>
      <c r="L133" t="s">
        <v>24</v>
      </c>
      <c r="M133" t="s">
        <v>14553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14554</v>
      </c>
      <c r="T133" t="s">
        <v>14553</v>
      </c>
    </row>
    <row r="134" spans="1:20" x14ac:dyDescent="0.25">
      <c r="A134" t="s">
        <v>5153</v>
      </c>
      <c r="B134" t="s">
        <v>5154</v>
      </c>
      <c r="C134">
        <v>0</v>
      </c>
      <c r="D134">
        <v>1</v>
      </c>
      <c r="E134" t="s">
        <v>14555</v>
      </c>
      <c r="F134">
        <v>178</v>
      </c>
      <c r="G134">
        <v>0</v>
      </c>
      <c r="H134" t="s">
        <v>1162</v>
      </c>
      <c r="I134" t="s">
        <v>14556</v>
      </c>
      <c r="J134" t="s">
        <v>302</v>
      </c>
      <c r="K134" t="s">
        <v>23</v>
      </c>
      <c r="L134" t="s">
        <v>24</v>
      </c>
      <c r="M134" t="s">
        <v>14557</v>
      </c>
      <c r="N134" t="s">
        <v>23</v>
      </c>
      <c r="O134" t="s">
        <v>32</v>
      </c>
      <c r="P134" t="s">
        <v>26</v>
      </c>
      <c r="Q134" t="s">
        <v>33</v>
      </c>
      <c r="R134" t="s">
        <v>24</v>
      </c>
      <c r="S134" t="s">
        <v>14558</v>
      </c>
      <c r="T134" t="s">
        <v>14557</v>
      </c>
    </row>
    <row r="135" spans="1:20" x14ac:dyDescent="0.25">
      <c r="A135" t="s">
        <v>139</v>
      </c>
      <c r="B135" t="s">
        <v>112</v>
      </c>
      <c r="C135">
        <v>120</v>
      </c>
      <c r="D135">
        <v>1</v>
      </c>
      <c r="E135" t="s">
        <v>14555</v>
      </c>
      <c r="F135">
        <v>178</v>
      </c>
      <c r="G135">
        <v>0</v>
      </c>
      <c r="H135" t="s">
        <v>1162</v>
      </c>
      <c r="I135" t="s">
        <v>14556</v>
      </c>
      <c r="J135" t="s">
        <v>302</v>
      </c>
      <c r="K135" t="s">
        <v>23</v>
      </c>
      <c r="L135" t="s">
        <v>24</v>
      </c>
      <c r="M135" t="s">
        <v>14557</v>
      </c>
      <c r="N135" t="s">
        <v>23</v>
      </c>
      <c r="O135" t="s">
        <v>32</v>
      </c>
      <c r="P135" t="s">
        <v>26</v>
      </c>
      <c r="Q135" t="s">
        <v>33</v>
      </c>
      <c r="R135" t="s">
        <v>24</v>
      </c>
      <c r="S135" t="s">
        <v>14558</v>
      </c>
      <c r="T135" t="s">
        <v>14557</v>
      </c>
    </row>
    <row r="136" spans="1:20" x14ac:dyDescent="0.25">
      <c r="A136" t="s">
        <v>186</v>
      </c>
      <c r="B136" t="s">
        <v>187</v>
      </c>
      <c r="C136">
        <v>65</v>
      </c>
      <c r="D136">
        <v>1</v>
      </c>
      <c r="E136" t="s">
        <v>14555</v>
      </c>
      <c r="F136">
        <v>178</v>
      </c>
      <c r="G136">
        <v>0</v>
      </c>
      <c r="H136" t="s">
        <v>1162</v>
      </c>
      <c r="I136" t="s">
        <v>14556</v>
      </c>
      <c r="J136" t="s">
        <v>302</v>
      </c>
      <c r="K136" t="s">
        <v>23</v>
      </c>
      <c r="L136" t="s">
        <v>24</v>
      </c>
      <c r="M136" t="s">
        <v>14557</v>
      </c>
      <c r="N136" t="s">
        <v>23</v>
      </c>
      <c r="O136" t="s">
        <v>32</v>
      </c>
      <c r="P136" t="s">
        <v>26</v>
      </c>
      <c r="Q136" t="s">
        <v>33</v>
      </c>
      <c r="R136" t="s">
        <v>24</v>
      </c>
      <c r="S136" t="s">
        <v>14558</v>
      </c>
      <c r="T136" t="s">
        <v>14557</v>
      </c>
    </row>
    <row r="137" spans="1:20" x14ac:dyDescent="0.25">
      <c r="A137" t="s">
        <v>20</v>
      </c>
      <c r="B137" t="s">
        <v>21</v>
      </c>
      <c r="C137">
        <v>65</v>
      </c>
      <c r="D137">
        <v>1</v>
      </c>
      <c r="E137" t="s">
        <v>14555</v>
      </c>
      <c r="F137">
        <v>178</v>
      </c>
      <c r="G137">
        <v>0</v>
      </c>
      <c r="H137" t="s">
        <v>1162</v>
      </c>
      <c r="I137" t="s">
        <v>14556</v>
      </c>
      <c r="J137" t="s">
        <v>302</v>
      </c>
      <c r="K137" t="s">
        <v>23</v>
      </c>
      <c r="L137" t="s">
        <v>24</v>
      </c>
      <c r="M137" t="s">
        <v>14557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14558</v>
      </c>
      <c r="T137" t="s">
        <v>14557</v>
      </c>
    </row>
    <row r="138" spans="1:20" x14ac:dyDescent="0.25">
      <c r="A138" t="s">
        <v>186</v>
      </c>
      <c r="B138" t="s">
        <v>187</v>
      </c>
      <c r="C138">
        <v>65</v>
      </c>
      <c r="D138">
        <v>5</v>
      </c>
      <c r="E138" t="s">
        <v>14559</v>
      </c>
      <c r="F138">
        <v>195</v>
      </c>
      <c r="G138">
        <v>0</v>
      </c>
      <c r="H138" t="s">
        <v>1162</v>
      </c>
      <c r="I138" t="s">
        <v>14560</v>
      </c>
      <c r="J138" t="s">
        <v>315</v>
      </c>
      <c r="K138" t="s">
        <v>23</v>
      </c>
      <c r="L138" t="s">
        <v>24</v>
      </c>
      <c r="M138" t="s">
        <v>14561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14562</v>
      </c>
      <c r="T138" t="s">
        <v>14561</v>
      </c>
    </row>
    <row r="139" spans="1:20" x14ac:dyDescent="0.25">
      <c r="A139" t="s">
        <v>46</v>
      </c>
      <c r="B139" t="s">
        <v>56</v>
      </c>
      <c r="C139">
        <v>90</v>
      </c>
      <c r="D139">
        <v>2</v>
      </c>
      <c r="E139" t="s">
        <v>14563</v>
      </c>
      <c r="F139">
        <v>145.53</v>
      </c>
      <c r="G139">
        <v>0</v>
      </c>
      <c r="H139" t="s">
        <v>1238</v>
      </c>
      <c r="I139" t="s">
        <v>14564</v>
      </c>
      <c r="J139" t="s">
        <v>14565</v>
      </c>
      <c r="K139" t="s">
        <v>14566</v>
      </c>
      <c r="L139" t="s">
        <v>14567</v>
      </c>
      <c r="M139" t="s">
        <v>14568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14569</v>
      </c>
      <c r="T139" t="s">
        <v>14568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14570</v>
      </c>
      <c r="F140">
        <v>269</v>
      </c>
      <c r="G140">
        <v>38</v>
      </c>
      <c r="H140" t="s">
        <v>47</v>
      </c>
      <c r="I140" t="s">
        <v>1840</v>
      </c>
      <c r="J140" t="s">
        <v>14571</v>
      </c>
      <c r="K140" t="s">
        <v>14572</v>
      </c>
      <c r="L140" t="s">
        <v>1249</v>
      </c>
      <c r="M140" t="s">
        <v>14573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14574</v>
      </c>
      <c r="T140" t="s">
        <v>14573</v>
      </c>
    </row>
    <row r="141" spans="1:20" x14ac:dyDescent="0.25">
      <c r="A141" t="s">
        <v>186</v>
      </c>
      <c r="B141" t="s">
        <v>187</v>
      </c>
      <c r="C141">
        <v>65</v>
      </c>
      <c r="D141">
        <v>5</v>
      </c>
      <c r="E141" t="s">
        <v>14575</v>
      </c>
      <c r="F141">
        <v>190</v>
      </c>
      <c r="G141">
        <v>0</v>
      </c>
      <c r="H141" t="s">
        <v>1162</v>
      </c>
      <c r="I141" t="s">
        <v>14576</v>
      </c>
      <c r="J141" t="s">
        <v>319</v>
      </c>
      <c r="K141" t="s">
        <v>23</v>
      </c>
      <c r="L141" t="s">
        <v>24</v>
      </c>
      <c r="M141" t="s">
        <v>14577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14578</v>
      </c>
      <c r="T141" t="s">
        <v>14573</v>
      </c>
    </row>
    <row r="142" spans="1:20" x14ac:dyDescent="0.25">
      <c r="A142" t="s">
        <v>186</v>
      </c>
      <c r="B142" t="s">
        <v>187</v>
      </c>
      <c r="C142">
        <v>65</v>
      </c>
      <c r="D142">
        <v>5</v>
      </c>
      <c r="E142" t="s">
        <v>14579</v>
      </c>
      <c r="F142">
        <v>190</v>
      </c>
      <c r="G142">
        <v>0</v>
      </c>
      <c r="H142" t="s">
        <v>1162</v>
      </c>
      <c r="I142" t="s">
        <v>14580</v>
      </c>
      <c r="J142" t="s">
        <v>302</v>
      </c>
      <c r="K142" t="s">
        <v>23</v>
      </c>
      <c r="L142" t="s">
        <v>24</v>
      </c>
      <c r="M142" t="s">
        <v>14573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23</v>
      </c>
      <c r="T142" t="s">
        <v>14577</v>
      </c>
    </row>
    <row r="143" spans="1:20" x14ac:dyDescent="0.25">
      <c r="A143" t="s">
        <v>46</v>
      </c>
      <c r="B143" t="s">
        <v>56</v>
      </c>
      <c r="C143">
        <v>90</v>
      </c>
      <c r="D143">
        <v>1</v>
      </c>
      <c r="E143" t="s">
        <v>14581</v>
      </c>
      <c r="F143">
        <v>178</v>
      </c>
      <c r="G143">
        <v>7</v>
      </c>
      <c r="H143" t="s">
        <v>1349</v>
      </c>
      <c r="I143" t="s">
        <v>14582</v>
      </c>
      <c r="J143" t="s">
        <v>14583</v>
      </c>
      <c r="K143" t="s">
        <v>4853</v>
      </c>
      <c r="L143" t="s">
        <v>14584</v>
      </c>
      <c r="M143" t="s">
        <v>14585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14586</v>
      </c>
      <c r="T143" t="s">
        <v>14587</v>
      </c>
    </row>
    <row r="144" spans="1:20" x14ac:dyDescent="0.25">
      <c r="A144" t="s">
        <v>110</v>
      </c>
      <c r="B144" t="s">
        <v>1205</v>
      </c>
      <c r="C144">
        <v>90</v>
      </c>
      <c r="D144">
        <v>1</v>
      </c>
      <c r="E144" t="s">
        <v>14581</v>
      </c>
      <c r="F144">
        <v>178</v>
      </c>
      <c r="G144">
        <v>7</v>
      </c>
      <c r="H144" t="s">
        <v>1349</v>
      </c>
      <c r="I144" t="s">
        <v>14582</v>
      </c>
      <c r="J144" t="s">
        <v>14583</v>
      </c>
      <c r="K144" t="s">
        <v>4853</v>
      </c>
      <c r="L144" t="s">
        <v>14584</v>
      </c>
      <c r="M144" t="s">
        <v>14585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14586</v>
      </c>
      <c r="T144" t="s">
        <v>14587</v>
      </c>
    </row>
    <row r="145" spans="1:20" x14ac:dyDescent="0.25">
      <c r="A145" t="s">
        <v>186</v>
      </c>
      <c r="B145" t="s">
        <v>187</v>
      </c>
      <c r="C145">
        <v>65</v>
      </c>
      <c r="D145">
        <v>7</v>
      </c>
      <c r="E145" t="s">
        <v>14588</v>
      </c>
      <c r="F145">
        <v>273</v>
      </c>
      <c r="G145">
        <v>0</v>
      </c>
      <c r="H145" t="s">
        <v>1162</v>
      </c>
      <c r="I145" t="s">
        <v>3829</v>
      </c>
      <c r="J145" t="s">
        <v>306</v>
      </c>
      <c r="K145" t="s">
        <v>23</v>
      </c>
      <c r="L145" t="s">
        <v>24</v>
      </c>
      <c r="M145" t="s">
        <v>14589</v>
      </c>
      <c r="N145" t="s">
        <v>23</v>
      </c>
      <c r="O145" t="s">
        <v>307</v>
      </c>
      <c r="P145" t="s">
        <v>26</v>
      </c>
      <c r="Q145" t="s">
        <v>27</v>
      </c>
      <c r="R145" t="s">
        <v>14590</v>
      </c>
      <c r="S145" t="s">
        <v>14591</v>
      </c>
      <c r="T145" t="s">
        <v>14589</v>
      </c>
    </row>
    <row r="146" spans="1:20" x14ac:dyDescent="0.25">
      <c r="A146" t="s">
        <v>186</v>
      </c>
      <c r="B146" t="s">
        <v>187</v>
      </c>
      <c r="C146">
        <v>65</v>
      </c>
      <c r="D146">
        <v>3</v>
      </c>
      <c r="E146" t="s">
        <v>14592</v>
      </c>
      <c r="F146">
        <v>123</v>
      </c>
      <c r="G146">
        <v>6</v>
      </c>
      <c r="H146" t="s">
        <v>1162</v>
      </c>
      <c r="I146" t="s">
        <v>14593</v>
      </c>
      <c r="J146" t="s">
        <v>336</v>
      </c>
      <c r="K146" t="s">
        <v>23</v>
      </c>
      <c r="L146" t="s">
        <v>24</v>
      </c>
      <c r="M146" t="s">
        <v>14594</v>
      </c>
      <c r="N146" t="s">
        <v>23</v>
      </c>
      <c r="O146" t="s">
        <v>32</v>
      </c>
      <c r="P146" t="s">
        <v>26</v>
      </c>
      <c r="Q146" t="s">
        <v>33</v>
      </c>
      <c r="R146" t="s">
        <v>24</v>
      </c>
      <c r="S146" t="s">
        <v>14595</v>
      </c>
      <c r="T146" t="s">
        <v>14594</v>
      </c>
    </row>
    <row r="147" spans="1:20" x14ac:dyDescent="0.25">
      <c r="A147" t="s">
        <v>186</v>
      </c>
      <c r="B147" t="s">
        <v>187</v>
      </c>
      <c r="C147">
        <v>65</v>
      </c>
      <c r="D147">
        <v>1</v>
      </c>
      <c r="E147" t="s">
        <v>14596</v>
      </c>
      <c r="F147">
        <v>130</v>
      </c>
      <c r="G147">
        <v>30</v>
      </c>
      <c r="H147" t="s">
        <v>47</v>
      </c>
      <c r="I147" t="s">
        <v>9429</v>
      </c>
      <c r="J147" t="s">
        <v>9430</v>
      </c>
      <c r="K147" t="s">
        <v>1180</v>
      </c>
      <c r="L147" t="s">
        <v>9431</v>
      </c>
      <c r="M147" t="s">
        <v>14597</v>
      </c>
      <c r="N147" t="s">
        <v>5937</v>
      </c>
      <c r="O147" t="s">
        <v>1189</v>
      </c>
      <c r="P147" t="s">
        <v>1190</v>
      </c>
      <c r="Q147" t="s">
        <v>1191</v>
      </c>
      <c r="R147" t="s">
        <v>24</v>
      </c>
      <c r="S147" t="s">
        <v>23</v>
      </c>
      <c r="T147" t="s">
        <v>14597</v>
      </c>
    </row>
    <row r="148" spans="1:20" x14ac:dyDescent="0.25">
      <c r="A148" t="s">
        <v>46</v>
      </c>
      <c r="B148" t="s">
        <v>56</v>
      </c>
      <c r="C148">
        <v>100</v>
      </c>
      <c r="D148">
        <v>1</v>
      </c>
      <c r="E148" t="s">
        <v>14596</v>
      </c>
      <c r="F148">
        <v>130</v>
      </c>
      <c r="G148">
        <v>30</v>
      </c>
      <c r="H148" t="s">
        <v>47</v>
      </c>
      <c r="I148" t="s">
        <v>9429</v>
      </c>
      <c r="J148" t="s">
        <v>9430</v>
      </c>
      <c r="K148" t="s">
        <v>1180</v>
      </c>
      <c r="L148" t="s">
        <v>9431</v>
      </c>
      <c r="M148" t="s">
        <v>14597</v>
      </c>
      <c r="N148" t="s">
        <v>5937</v>
      </c>
      <c r="O148" t="s">
        <v>1189</v>
      </c>
      <c r="P148" t="s">
        <v>1190</v>
      </c>
      <c r="Q148" t="s">
        <v>1191</v>
      </c>
      <c r="R148" t="s">
        <v>24</v>
      </c>
      <c r="S148" t="s">
        <v>23</v>
      </c>
      <c r="T148" t="s">
        <v>14597</v>
      </c>
    </row>
    <row r="149" spans="1:20" x14ac:dyDescent="0.25">
      <c r="A149" t="s">
        <v>186</v>
      </c>
      <c r="B149" t="s">
        <v>187</v>
      </c>
      <c r="C149">
        <v>65</v>
      </c>
      <c r="D149">
        <v>3</v>
      </c>
      <c r="E149" t="s">
        <v>14598</v>
      </c>
      <c r="F149">
        <v>123</v>
      </c>
      <c r="G149">
        <v>6</v>
      </c>
      <c r="H149" t="s">
        <v>1162</v>
      </c>
      <c r="I149" t="s">
        <v>14599</v>
      </c>
      <c r="J149" t="s">
        <v>303</v>
      </c>
      <c r="K149" t="s">
        <v>23</v>
      </c>
      <c r="L149" t="s">
        <v>24</v>
      </c>
      <c r="M149" t="s">
        <v>14600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14601</v>
      </c>
      <c r="T149" t="s">
        <v>14600</v>
      </c>
    </row>
    <row r="150" spans="1:20" x14ac:dyDescent="0.25">
      <c r="A150" t="s">
        <v>186</v>
      </c>
      <c r="B150" t="s">
        <v>187</v>
      </c>
      <c r="C150">
        <v>65</v>
      </c>
      <c r="D150">
        <v>2</v>
      </c>
      <c r="E150" t="s">
        <v>14602</v>
      </c>
      <c r="F150">
        <v>84</v>
      </c>
      <c r="G150">
        <v>6</v>
      </c>
      <c r="H150" t="s">
        <v>1162</v>
      </c>
      <c r="I150" t="s">
        <v>14603</v>
      </c>
      <c r="J150" t="s">
        <v>318</v>
      </c>
      <c r="K150" t="s">
        <v>23</v>
      </c>
      <c r="L150" t="s">
        <v>24</v>
      </c>
      <c r="M150" t="s">
        <v>14604</v>
      </c>
      <c r="N150" t="s">
        <v>23</v>
      </c>
      <c r="O150" t="s">
        <v>32</v>
      </c>
      <c r="P150" t="s">
        <v>26</v>
      </c>
      <c r="Q150" t="s">
        <v>33</v>
      </c>
      <c r="R150" t="s">
        <v>24</v>
      </c>
      <c r="S150" t="s">
        <v>14605</v>
      </c>
      <c r="T150" t="s">
        <v>14604</v>
      </c>
    </row>
    <row r="151" spans="1:20" x14ac:dyDescent="0.25">
      <c r="A151" t="s">
        <v>46</v>
      </c>
      <c r="B151" t="s">
        <v>56</v>
      </c>
      <c r="C151">
        <v>80</v>
      </c>
      <c r="D151">
        <v>1</v>
      </c>
      <c r="E151" t="s">
        <v>14606</v>
      </c>
      <c r="F151">
        <v>87</v>
      </c>
      <c r="G151">
        <v>7</v>
      </c>
      <c r="H151" t="s">
        <v>47</v>
      </c>
      <c r="I151" t="s">
        <v>4061</v>
      </c>
      <c r="J151" t="s">
        <v>14607</v>
      </c>
      <c r="K151" t="s">
        <v>674</v>
      </c>
      <c r="L151" t="s">
        <v>1312</v>
      </c>
      <c r="M151" t="s">
        <v>14600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14608</v>
      </c>
      <c r="T151" t="s">
        <v>14609</v>
      </c>
    </row>
    <row r="152" spans="1:20" x14ac:dyDescent="0.25">
      <c r="A152" t="s">
        <v>279</v>
      </c>
      <c r="B152" t="s">
        <v>285</v>
      </c>
      <c r="C152">
        <v>139</v>
      </c>
      <c r="D152">
        <v>1</v>
      </c>
      <c r="E152" t="s">
        <v>14610</v>
      </c>
      <c r="F152">
        <v>209</v>
      </c>
      <c r="G152">
        <v>30</v>
      </c>
      <c r="H152" t="s">
        <v>47</v>
      </c>
      <c r="I152" t="s">
        <v>14611</v>
      </c>
      <c r="J152" t="s">
        <v>14612</v>
      </c>
      <c r="K152" t="s">
        <v>8007</v>
      </c>
      <c r="L152" t="s">
        <v>14613</v>
      </c>
      <c r="M152" t="s">
        <v>14609</v>
      </c>
      <c r="N152" t="s">
        <v>5937</v>
      </c>
      <c r="O152" t="s">
        <v>1189</v>
      </c>
      <c r="P152" t="s">
        <v>1190</v>
      </c>
      <c r="Q152" t="s">
        <v>1191</v>
      </c>
      <c r="R152" t="s">
        <v>24</v>
      </c>
      <c r="S152" t="s">
        <v>23</v>
      </c>
      <c r="T152" t="s">
        <v>14614</v>
      </c>
    </row>
    <row r="153" spans="1:20" x14ac:dyDescent="0.25">
      <c r="A153" t="s">
        <v>280</v>
      </c>
      <c r="B153" t="s">
        <v>286</v>
      </c>
      <c r="C153">
        <v>139</v>
      </c>
      <c r="D153">
        <v>1</v>
      </c>
      <c r="E153" t="s">
        <v>14610</v>
      </c>
      <c r="F153">
        <v>209</v>
      </c>
      <c r="G153">
        <v>30</v>
      </c>
      <c r="H153" t="s">
        <v>47</v>
      </c>
      <c r="I153" t="s">
        <v>14611</v>
      </c>
      <c r="J153" t="s">
        <v>14612</v>
      </c>
      <c r="K153" t="s">
        <v>8007</v>
      </c>
      <c r="L153" t="s">
        <v>14613</v>
      </c>
      <c r="M153" t="s">
        <v>14609</v>
      </c>
      <c r="N153" t="s">
        <v>5937</v>
      </c>
      <c r="O153" t="s">
        <v>1189</v>
      </c>
      <c r="P153" t="s">
        <v>1190</v>
      </c>
      <c r="Q153" t="s">
        <v>1191</v>
      </c>
      <c r="R153" t="s">
        <v>24</v>
      </c>
      <c r="S153" t="s">
        <v>23</v>
      </c>
      <c r="T153" t="s">
        <v>14614</v>
      </c>
    </row>
    <row r="154" spans="1:20" x14ac:dyDescent="0.25">
      <c r="A154" t="s">
        <v>30</v>
      </c>
      <c r="B154" t="s">
        <v>31</v>
      </c>
      <c r="C154">
        <v>65</v>
      </c>
      <c r="D154">
        <v>2</v>
      </c>
      <c r="E154" t="s">
        <v>14615</v>
      </c>
      <c r="F154">
        <v>198</v>
      </c>
      <c r="G154">
        <v>0</v>
      </c>
      <c r="H154" t="s">
        <v>1162</v>
      </c>
      <c r="I154" t="s">
        <v>14616</v>
      </c>
      <c r="J154" t="s">
        <v>359</v>
      </c>
      <c r="K154" t="s">
        <v>23</v>
      </c>
      <c r="L154" t="s">
        <v>24</v>
      </c>
      <c r="M154" t="s">
        <v>14617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14618</v>
      </c>
      <c r="T154" t="s">
        <v>14619</v>
      </c>
    </row>
    <row r="155" spans="1:20" x14ac:dyDescent="0.25">
      <c r="A155" t="s">
        <v>46</v>
      </c>
      <c r="B155" t="s">
        <v>56</v>
      </c>
      <c r="C155">
        <v>120</v>
      </c>
      <c r="D155">
        <v>1</v>
      </c>
      <c r="E155" t="s">
        <v>14615</v>
      </c>
      <c r="F155">
        <v>198</v>
      </c>
      <c r="G155">
        <v>0</v>
      </c>
      <c r="H155" t="s">
        <v>1162</v>
      </c>
      <c r="I155" t="s">
        <v>14616</v>
      </c>
      <c r="J155" t="s">
        <v>359</v>
      </c>
      <c r="K155" t="s">
        <v>23</v>
      </c>
      <c r="L155" t="s">
        <v>24</v>
      </c>
      <c r="M155" t="s">
        <v>14617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14618</v>
      </c>
      <c r="T155" t="s">
        <v>14619</v>
      </c>
    </row>
    <row r="156" spans="1:20" x14ac:dyDescent="0.25">
      <c r="A156" t="s">
        <v>46</v>
      </c>
      <c r="B156" t="s">
        <v>56</v>
      </c>
      <c r="C156">
        <v>66.333333333333329</v>
      </c>
      <c r="D156">
        <v>3</v>
      </c>
      <c r="E156" t="s">
        <v>14620</v>
      </c>
      <c r="F156">
        <v>269</v>
      </c>
      <c r="G156">
        <v>29</v>
      </c>
      <c r="H156" t="s">
        <v>47</v>
      </c>
      <c r="I156" t="s">
        <v>1235</v>
      </c>
      <c r="J156" t="s">
        <v>7582</v>
      </c>
      <c r="K156" t="s">
        <v>1236</v>
      </c>
      <c r="L156" t="s">
        <v>5841</v>
      </c>
      <c r="M156" t="s">
        <v>14621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14622</v>
      </c>
      <c r="T156" t="s">
        <v>14623</v>
      </c>
    </row>
    <row r="157" spans="1:20" x14ac:dyDescent="0.25">
      <c r="A157" t="s">
        <v>51</v>
      </c>
      <c r="B157" t="s">
        <v>52</v>
      </c>
      <c r="C157">
        <v>45</v>
      </c>
      <c r="D157">
        <v>50</v>
      </c>
      <c r="E157" t="s">
        <v>14624</v>
      </c>
      <c r="F157">
        <v>2300</v>
      </c>
      <c r="G157">
        <v>50</v>
      </c>
      <c r="H157" t="s">
        <v>47</v>
      </c>
      <c r="I157" t="s">
        <v>4635</v>
      </c>
      <c r="J157" t="s">
        <v>14625</v>
      </c>
      <c r="K157" t="s">
        <v>1835</v>
      </c>
      <c r="L157" t="s">
        <v>4637</v>
      </c>
      <c r="M157" t="s">
        <v>14626</v>
      </c>
      <c r="N157" t="s">
        <v>5937</v>
      </c>
      <c r="O157" t="s">
        <v>1222</v>
      </c>
      <c r="P157" t="s">
        <v>1190</v>
      </c>
      <c r="Q157" t="s">
        <v>1191</v>
      </c>
      <c r="R157" t="s">
        <v>24</v>
      </c>
      <c r="S157" t="s">
        <v>23</v>
      </c>
      <c r="T157" t="s">
        <v>14627</v>
      </c>
    </row>
    <row r="158" spans="1:20" x14ac:dyDescent="0.25">
      <c r="A158" t="s">
        <v>280</v>
      </c>
      <c r="B158" t="s">
        <v>286</v>
      </c>
      <c r="C158">
        <v>139</v>
      </c>
      <c r="D158">
        <v>2</v>
      </c>
      <c r="E158" t="s">
        <v>14628</v>
      </c>
      <c r="F158">
        <v>388</v>
      </c>
      <c r="G158">
        <v>30</v>
      </c>
      <c r="H158" t="s">
        <v>47</v>
      </c>
      <c r="I158" t="s">
        <v>14629</v>
      </c>
      <c r="J158" t="s">
        <v>14630</v>
      </c>
      <c r="K158" t="s">
        <v>5868</v>
      </c>
      <c r="L158" t="s">
        <v>14631</v>
      </c>
      <c r="M158" t="s">
        <v>14632</v>
      </c>
      <c r="N158" t="s">
        <v>5937</v>
      </c>
      <c r="O158" t="s">
        <v>1189</v>
      </c>
      <c r="P158" t="s">
        <v>1190</v>
      </c>
      <c r="Q158" t="s">
        <v>1191</v>
      </c>
      <c r="R158" t="s">
        <v>24</v>
      </c>
      <c r="S158" t="s">
        <v>23</v>
      </c>
      <c r="T158" t="s">
        <v>14633</v>
      </c>
    </row>
    <row r="159" spans="1:20" x14ac:dyDescent="0.25">
      <c r="A159" t="s">
        <v>279</v>
      </c>
      <c r="B159" t="s">
        <v>285</v>
      </c>
      <c r="C159">
        <v>139</v>
      </c>
      <c r="D159">
        <v>2</v>
      </c>
      <c r="E159" t="s">
        <v>14628</v>
      </c>
      <c r="F159">
        <v>388</v>
      </c>
      <c r="G159">
        <v>30</v>
      </c>
      <c r="H159" t="s">
        <v>47</v>
      </c>
      <c r="I159" t="s">
        <v>14629</v>
      </c>
      <c r="J159" t="s">
        <v>14630</v>
      </c>
      <c r="K159" t="s">
        <v>5868</v>
      </c>
      <c r="L159" t="s">
        <v>14631</v>
      </c>
      <c r="M159" t="s">
        <v>14632</v>
      </c>
      <c r="N159" t="s">
        <v>5937</v>
      </c>
      <c r="O159" t="s">
        <v>1189</v>
      </c>
      <c r="P159" t="s">
        <v>1190</v>
      </c>
      <c r="Q159" t="s">
        <v>1191</v>
      </c>
      <c r="R159" t="s">
        <v>24</v>
      </c>
      <c r="S159" t="s">
        <v>23</v>
      </c>
      <c r="T159" t="s">
        <v>14633</v>
      </c>
    </row>
    <row r="160" spans="1:20" x14ac:dyDescent="0.25">
      <c r="A160" t="s">
        <v>186</v>
      </c>
      <c r="B160" t="s">
        <v>187</v>
      </c>
      <c r="C160">
        <v>49</v>
      </c>
      <c r="D160">
        <v>1</v>
      </c>
      <c r="E160" t="s">
        <v>14634</v>
      </c>
      <c r="F160">
        <v>218</v>
      </c>
      <c r="G160">
        <v>7</v>
      </c>
      <c r="H160" t="s">
        <v>47</v>
      </c>
      <c r="I160" t="s">
        <v>14635</v>
      </c>
      <c r="J160" t="s">
        <v>14636</v>
      </c>
      <c r="K160" t="s">
        <v>11048</v>
      </c>
      <c r="L160" t="s">
        <v>14637</v>
      </c>
      <c r="M160" t="s">
        <v>14638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14639</v>
      </c>
      <c r="T160" t="s">
        <v>14638</v>
      </c>
    </row>
    <row r="161" spans="1:20" x14ac:dyDescent="0.25">
      <c r="A161" t="s">
        <v>139</v>
      </c>
      <c r="B161" t="s">
        <v>112</v>
      </c>
      <c r="C161">
        <v>75</v>
      </c>
      <c r="D161">
        <v>1</v>
      </c>
      <c r="E161" t="s">
        <v>14634</v>
      </c>
      <c r="F161">
        <v>218</v>
      </c>
      <c r="G161">
        <v>7</v>
      </c>
      <c r="H161" t="s">
        <v>47</v>
      </c>
      <c r="I161" t="s">
        <v>14635</v>
      </c>
      <c r="J161" t="s">
        <v>14636</v>
      </c>
      <c r="K161" t="s">
        <v>11048</v>
      </c>
      <c r="L161" t="s">
        <v>14637</v>
      </c>
      <c r="M161" t="s">
        <v>14638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14639</v>
      </c>
      <c r="T161" t="s">
        <v>14638</v>
      </c>
    </row>
    <row r="162" spans="1:20" x14ac:dyDescent="0.25">
      <c r="A162" t="s">
        <v>46</v>
      </c>
      <c r="B162" t="s">
        <v>56</v>
      </c>
      <c r="C162">
        <v>76</v>
      </c>
      <c r="D162">
        <v>1</v>
      </c>
      <c r="E162" t="s">
        <v>14634</v>
      </c>
      <c r="F162">
        <v>218</v>
      </c>
      <c r="G162">
        <v>7</v>
      </c>
      <c r="H162" t="s">
        <v>47</v>
      </c>
      <c r="I162" t="s">
        <v>14635</v>
      </c>
      <c r="J162" t="s">
        <v>14636</v>
      </c>
      <c r="K162" t="s">
        <v>11048</v>
      </c>
      <c r="L162" t="s">
        <v>14637</v>
      </c>
      <c r="M162" t="s">
        <v>14638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14639</v>
      </c>
      <c r="T162" t="s">
        <v>14638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152"/>
  <sheetViews>
    <sheetView zoomScale="70" zoomScaleNormal="70" workbookViewId="0">
      <pane xSplit="2" ySplit="1" topLeftCell="S14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127" sqref="U12:U1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2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14640</v>
      </c>
      <c r="F2">
        <v>220</v>
      </c>
      <c r="G2">
        <v>0</v>
      </c>
      <c r="H2" t="s">
        <v>1162</v>
      </c>
      <c r="I2" t="s">
        <v>14641</v>
      </c>
      <c r="J2" t="s">
        <v>311</v>
      </c>
      <c r="K2" t="s">
        <v>23</v>
      </c>
      <c r="L2" t="s">
        <v>24</v>
      </c>
      <c r="M2" t="s">
        <v>14642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14642</v>
      </c>
      <c r="U2" s="52" t="s">
        <v>3691</v>
      </c>
      <c r="V2">
        <v>8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14643</v>
      </c>
      <c r="F3">
        <v>131.07</v>
      </c>
      <c r="G3">
        <v>0</v>
      </c>
      <c r="H3" t="s">
        <v>684</v>
      </c>
      <c r="I3" t="s">
        <v>14644</v>
      </c>
      <c r="J3" t="s">
        <v>14645</v>
      </c>
      <c r="K3" t="s">
        <v>14646</v>
      </c>
      <c r="L3" t="s">
        <v>14647</v>
      </c>
      <c r="M3" t="s">
        <v>14648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14648</v>
      </c>
      <c r="U3" s="53" t="s">
        <v>3692</v>
      </c>
      <c r="V3">
        <v>5</v>
      </c>
    </row>
    <row r="4" spans="1:22" x14ac:dyDescent="0.25">
      <c r="A4" t="s">
        <v>139</v>
      </c>
      <c r="B4" t="s">
        <v>10047</v>
      </c>
      <c r="C4">
        <v>90.92</v>
      </c>
      <c r="D4">
        <v>5</v>
      </c>
      <c r="E4" t="s">
        <v>14649</v>
      </c>
      <c r="F4">
        <v>495.6</v>
      </c>
      <c r="G4">
        <v>41</v>
      </c>
      <c r="H4" t="s">
        <v>47</v>
      </c>
      <c r="I4" t="s">
        <v>10049</v>
      </c>
      <c r="J4" t="s">
        <v>10050</v>
      </c>
      <c r="K4" t="s">
        <v>4971</v>
      </c>
      <c r="L4" t="s">
        <v>10051</v>
      </c>
      <c r="M4" t="s">
        <v>14650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14650</v>
      </c>
      <c r="U4" s="53" t="s">
        <v>3798</v>
      </c>
      <c r="V4">
        <v>3</v>
      </c>
    </row>
    <row r="5" spans="1:22" x14ac:dyDescent="0.25">
      <c r="A5" t="s">
        <v>30</v>
      </c>
      <c r="B5" t="s">
        <v>31</v>
      </c>
      <c r="C5">
        <v>60</v>
      </c>
      <c r="D5">
        <v>3</v>
      </c>
      <c r="E5" t="s">
        <v>14651</v>
      </c>
      <c r="F5">
        <v>111</v>
      </c>
      <c r="G5">
        <v>6</v>
      </c>
      <c r="H5" t="s">
        <v>1162</v>
      </c>
      <c r="I5" t="s">
        <v>14652</v>
      </c>
      <c r="J5" t="s">
        <v>87</v>
      </c>
      <c r="K5" t="s">
        <v>23</v>
      </c>
      <c r="L5" t="s">
        <v>24</v>
      </c>
      <c r="M5" t="s">
        <v>14653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23</v>
      </c>
      <c r="T5" t="s">
        <v>14653</v>
      </c>
      <c r="U5" s="52" t="s">
        <v>186</v>
      </c>
      <c r="V5">
        <v>76</v>
      </c>
    </row>
    <row r="6" spans="1:22" x14ac:dyDescent="0.25">
      <c r="A6" t="s">
        <v>46</v>
      </c>
      <c r="B6" t="s">
        <v>8145</v>
      </c>
      <c r="C6">
        <v>50.73</v>
      </c>
      <c r="D6">
        <v>1</v>
      </c>
      <c r="E6" t="s">
        <v>14654</v>
      </c>
      <c r="F6">
        <v>50.73</v>
      </c>
      <c r="G6">
        <v>0</v>
      </c>
      <c r="H6" t="s">
        <v>47</v>
      </c>
      <c r="I6" t="s">
        <v>14655</v>
      </c>
      <c r="J6" t="s">
        <v>14656</v>
      </c>
      <c r="K6" t="s">
        <v>12568</v>
      </c>
      <c r="L6" t="s">
        <v>14657</v>
      </c>
      <c r="M6" t="s">
        <v>14658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14658</v>
      </c>
      <c r="U6" s="53" t="s">
        <v>187</v>
      </c>
      <c r="V6">
        <v>76</v>
      </c>
    </row>
    <row r="7" spans="1:22" x14ac:dyDescent="0.25">
      <c r="A7" t="s">
        <v>30</v>
      </c>
      <c r="B7" t="s">
        <v>31</v>
      </c>
      <c r="C7">
        <v>60</v>
      </c>
      <c r="D7">
        <v>9</v>
      </c>
      <c r="E7" t="s">
        <v>14659</v>
      </c>
      <c r="F7">
        <v>417</v>
      </c>
      <c r="G7">
        <v>0</v>
      </c>
      <c r="H7" t="s">
        <v>1162</v>
      </c>
      <c r="I7" t="s">
        <v>3829</v>
      </c>
      <c r="J7" t="s">
        <v>306</v>
      </c>
      <c r="K7" t="s">
        <v>23</v>
      </c>
      <c r="L7" t="s">
        <v>24</v>
      </c>
      <c r="M7" t="s">
        <v>14660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23</v>
      </c>
      <c r="T7" t="s">
        <v>14660</v>
      </c>
      <c r="U7" s="52" t="s">
        <v>44</v>
      </c>
      <c r="V7">
        <v>22</v>
      </c>
    </row>
    <row r="8" spans="1:22" x14ac:dyDescent="0.25">
      <c r="A8" t="s">
        <v>3809</v>
      </c>
      <c r="B8" t="s">
        <v>3810</v>
      </c>
      <c r="C8">
        <v>25</v>
      </c>
      <c r="D8">
        <v>4</v>
      </c>
      <c r="E8" t="s">
        <v>14659</v>
      </c>
      <c r="F8">
        <v>417</v>
      </c>
      <c r="G8">
        <v>0</v>
      </c>
      <c r="H8" t="s">
        <v>1162</v>
      </c>
      <c r="I8" t="s">
        <v>3829</v>
      </c>
      <c r="J8" t="s">
        <v>306</v>
      </c>
      <c r="K8" t="s">
        <v>23</v>
      </c>
      <c r="L8" t="s">
        <v>24</v>
      </c>
      <c r="M8" t="s">
        <v>14660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14660</v>
      </c>
      <c r="U8" s="53" t="s">
        <v>45</v>
      </c>
      <c r="V8">
        <v>22</v>
      </c>
    </row>
    <row r="9" spans="1:22" x14ac:dyDescent="0.25">
      <c r="A9" t="s">
        <v>115</v>
      </c>
      <c r="B9" t="s">
        <v>116</v>
      </c>
      <c r="C9">
        <v>33.166666666666664</v>
      </c>
      <c r="D9">
        <v>6</v>
      </c>
      <c r="E9" t="s">
        <v>14661</v>
      </c>
      <c r="F9">
        <v>254</v>
      </c>
      <c r="G9">
        <v>26</v>
      </c>
      <c r="H9" t="s">
        <v>47</v>
      </c>
      <c r="I9" t="s">
        <v>14662</v>
      </c>
      <c r="J9" t="s">
        <v>14663</v>
      </c>
      <c r="K9" t="s">
        <v>14664</v>
      </c>
      <c r="L9" t="s">
        <v>14665</v>
      </c>
      <c r="M9" t="s">
        <v>14666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14666</v>
      </c>
      <c r="U9" s="52" t="s">
        <v>113</v>
      </c>
      <c r="V9">
        <v>2</v>
      </c>
    </row>
    <row r="10" spans="1:22" x14ac:dyDescent="0.25">
      <c r="A10" t="s">
        <v>139</v>
      </c>
      <c r="B10" t="s">
        <v>112</v>
      </c>
      <c r="C10">
        <v>90</v>
      </c>
      <c r="D10">
        <v>2</v>
      </c>
      <c r="E10" t="s">
        <v>14667</v>
      </c>
      <c r="F10">
        <v>101.58</v>
      </c>
      <c r="G10">
        <v>0</v>
      </c>
      <c r="H10" t="s">
        <v>9788</v>
      </c>
      <c r="I10" t="s">
        <v>2668</v>
      </c>
      <c r="J10" t="s">
        <v>11699</v>
      </c>
      <c r="K10" t="s">
        <v>1196</v>
      </c>
      <c r="L10" t="s">
        <v>2669</v>
      </c>
      <c r="M10" t="s">
        <v>14668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14668</v>
      </c>
      <c r="U10" s="53" t="s">
        <v>9591</v>
      </c>
      <c r="V10">
        <v>2</v>
      </c>
    </row>
    <row r="11" spans="1:22" x14ac:dyDescent="0.25">
      <c r="A11" t="s">
        <v>46</v>
      </c>
      <c r="B11" t="s">
        <v>8145</v>
      </c>
      <c r="C11">
        <v>60.24</v>
      </c>
      <c r="D11">
        <v>1</v>
      </c>
      <c r="E11" t="s">
        <v>14669</v>
      </c>
      <c r="F11">
        <v>67.239999999999995</v>
      </c>
      <c r="G11">
        <v>7</v>
      </c>
      <c r="H11" t="s">
        <v>47</v>
      </c>
      <c r="I11" t="s">
        <v>14670</v>
      </c>
      <c r="J11" t="s">
        <v>14671</v>
      </c>
      <c r="K11" t="s">
        <v>1209</v>
      </c>
      <c r="L11" t="s">
        <v>14672</v>
      </c>
      <c r="M11" t="s">
        <v>14673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14674</v>
      </c>
      <c r="U11" s="52" t="s">
        <v>46</v>
      </c>
      <c r="V11">
        <v>103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14675</v>
      </c>
      <c r="F12">
        <v>220</v>
      </c>
      <c r="G12">
        <v>0</v>
      </c>
      <c r="H12" t="s">
        <v>1162</v>
      </c>
      <c r="I12" t="s">
        <v>11436</v>
      </c>
      <c r="J12" t="s">
        <v>323</v>
      </c>
      <c r="K12" t="s">
        <v>23</v>
      </c>
      <c r="L12" t="s">
        <v>24</v>
      </c>
      <c r="M12" t="s">
        <v>14676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14676</v>
      </c>
      <c r="U12" s="53" t="s">
        <v>56</v>
      </c>
      <c r="V12">
        <v>94</v>
      </c>
    </row>
    <row r="13" spans="1:22" x14ac:dyDescent="0.25">
      <c r="A13" t="s">
        <v>115</v>
      </c>
      <c r="B13" t="s">
        <v>116</v>
      </c>
      <c r="C13">
        <v>27.5</v>
      </c>
      <c r="D13">
        <v>4</v>
      </c>
      <c r="E13" t="s">
        <v>14677</v>
      </c>
      <c r="F13">
        <v>104.03</v>
      </c>
      <c r="G13">
        <v>7</v>
      </c>
      <c r="H13" t="s">
        <v>1247</v>
      </c>
      <c r="I13" t="s">
        <v>14678</v>
      </c>
      <c r="J13" t="s">
        <v>14679</v>
      </c>
      <c r="K13" t="s">
        <v>1199</v>
      </c>
      <c r="L13" t="s">
        <v>14680</v>
      </c>
      <c r="M13" t="s">
        <v>14681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14681</v>
      </c>
      <c r="U13" s="53" t="s">
        <v>8145</v>
      </c>
      <c r="V13">
        <v>9</v>
      </c>
    </row>
    <row r="14" spans="1:22" x14ac:dyDescent="0.25">
      <c r="A14" t="s">
        <v>139</v>
      </c>
      <c r="B14" t="s">
        <v>112</v>
      </c>
      <c r="C14">
        <v>120</v>
      </c>
      <c r="D14">
        <v>1</v>
      </c>
      <c r="E14" t="s">
        <v>14682</v>
      </c>
      <c r="F14">
        <v>125</v>
      </c>
      <c r="G14">
        <v>45</v>
      </c>
      <c r="H14" t="s">
        <v>1162</v>
      </c>
      <c r="I14" t="s">
        <v>14683</v>
      </c>
      <c r="J14" t="s">
        <v>6552</v>
      </c>
      <c r="K14" t="s">
        <v>23</v>
      </c>
      <c r="L14" t="s">
        <v>24</v>
      </c>
      <c r="M14" t="s">
        <v>14681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14681</v>
      </c>
      <c r="U14" s="52" t="s">
        <v>42</v>
      </c>
      <c r="V14">
        <v>14</v>
      </c>
    </row>
    <row r="15" spans="1:22" x14ac:dyDescent="0.25">
      <c r="A15" t="s">
        <v>46</v>
      </c>
      <c r="B15" t="s">
        <v>56</v>
      </c>
      <c r="C15">
        <v>66.333333333333329</v>
      </c>
      <c r="D15">
        <v>3</v>
      </c>
      <c r="E15" t="s">
        <v>14684</v>
      </c>
      <c r="F15">
        <v>166.27</v>
      </c>
      <c r="G15">
        <v>7</v>
      </c>
      <c r="H15" t="s">
        <v>684</v>
      </c>
      <c r="I15" t="s">
        <v>14685</v>
      </c>
      <c r="J15" t="s">
        <v>14686</v>
      </c>
      <c r="K15" t="s">
        <v>14687</v>
      </c>
      <c r="L15" t="s">
        <v>14688</v>
      </c>
      <c r="M15" t="s">
        <v>14681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14689</v>
      </c>
      <c r="U15" s="53" t="s">
        <v>43</v>
      </c>
      <c r="V15">
        <v>14</v>
      </c>
    </row>
    <row r="16" spans="1:22" x14ac:dyDescent="0.25">
      <c r="A16" t="s">
        <v>115</v>
      </c>
      <c r="B16" t="s">
        <v>116</v>
      </c>
      <c r="C16">
        <v>30</v>
      </c>
      <c r="D16">
        <v>12</v>
      </c>
      <c r="E16" t="s">
        <v>14690</v>
      </c>
      <c r="F16">
        <v>344.12</v>
      </c>
      <c r="G16">
        <v>0</v>
      </c>
      <c r="H16" t="s">
        <v>1247</v>
      </c>
      <c r="I16" t="s">
        <v>11762</v>
      </c>
      <c r="J16" t="s">
        <v>11763</v>
      </c>
      <c r="K16" t="s">
        <v>11445</v>
      </c>
      <c r="L16" t="s">
        <v>11764</v>
      </c>
      <c r="M16" t="s">
        <v>14691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14691</v>
      </c>
      <c r="U16" s="52" t="s">
        <v>139</v>
      </c>
      <c r="V16">
        <v>23</v>
      </c>
    </row>
    <row r="17" spans="1:22" x14ac:dyDescent="0.25">
      <c r="A17" t="s">
        <v>46</v>
      </c>
      <c r="B17" t="s">
        <v>8145</v>
      </c>
      <c r="C17">
        <v>50.73</v>
      </c>
      <c r="D17">
        <v>1</v>
      </c>
      <c r="E17" t="s">
        <v>14692</v>
      </c>
      <c r="F17">
        <v>57.73</v>
      </c>
      <c r="G17">
        <v>7</v>
      </c>
      <c r="H17" t="s">
        <v>47</v>
      </c>
      <c r="I17" t="s">
        <v>9775</v>
      </c>
      <c r="J17" t="s">
        <v>9776</v>
      </c>
      <c r="K17" t="s">
        <v>4981</v>
      </c>
      <c r="L17" t="s">
        <v>9777</v>
      </c>
      <c r="M17" t="s">
        <v>14693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14693</v>
      </c>
      <c r="U17" s="53" t="s">
        <v>9790</v>
      </c>
      <c r="V17">
        <v>1</v>
      </c>
    </row>
    <row r="18" spans="1:22" x14ac:dyDescent="0.25">
      <c r="A18" t="s">
        <v>30</v>
      </c>
      <c r="B18" t="s">
        <v>31</v>
      </c>
      <c r="C18">
        <v>60</v>
      </c>
      <c r="D18">
        <v>3</v>
      </c>
      <c r="E18" t="s">
        <v>14694</v>
      </c>
      <c r="F18">
        <v>121</v>
      </c>
      <c r="G18">
        <v>16</v>
      </c>
      <c r="H18" t="s">
        <v>22</v>
      </c>
      <c r="I18" t="s">
        <v>14695</v>
      </c>
      <c r="J18" t="s">
        <v>306</v>
      </c>
      <c r="K18" t="s">
        <v>23</v>
      </c>
      <c r="L18" t="s">
        <v>24</v>
      </c>
      <c r="M18" t="s">
        <v>14696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14696</v>
      </c>
      <c r="U18" s="53" t="s">
        <v>6844</v>
      </c>
      <c r="V18">
        <v>1</v>
      </c>
    </row>
    <row r="19" spans="1:22" x14ac:dyDescent="0.25">
      <c r="A19" t="s">
        <v>46</v>
      </c>
      <c r="B19" t="s">
        <v>8145</v>
      </c>
      <c r="C19">
        <v>52</v>
      </c>
      <c r="D19">
        <v>1</v>
      </c>
      <c r="E19" t="s">
        <v>14697</v>
      </c>
      <c r="F19">
        <v>59</v>
      </c>
      <c r="G19">
        <v>7</v>
      </c>
      <c r="H19" t="s">
        <v>47</v>
      </c>
      <c r="I19" t="s">
        <v>14698</v>
      </c>
      <c r="J19" t="s">
        <v>14699</v>
      </c>
      <c r="K19" t="s">
        <v>2023</v>
      </c>
      <c r="L19" t="s">
        <v>14700</v>
      </c>
      <c r="M19" t="s">
        <v>14701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14701</v>
      </c>
      <c r="U19" s="53" t="s">
        <v>112</v>
      </c>
      <c r="V19">
        <v>16</v>
      </c>
    </row>
    <row r="20" spans="1:22" x14ac:dyDescent="0.25">
      <c r="A20" t="s">
        <v>46</v>
      </c>
      <c r="B20" t="s">
        <v>56</v>
      </c>
      <c r="C20">
        <v>66.333333333333329</v>
      </c>
      <c r="D20">
        <v>3</v>
      </c>
      <c r="E20" t="s">
        <v>14702</v>
      </c>
      <c r="F20">
        <v>337.06</v>
      </c>
      <c r="G20">
        <v>5</v>
      </c>
      <c r="H20" t="s">
        <v>684</v>
      </c>
      <c r="I20" t="s">
        <v>10289</v>
      </c>
      <c r="J20" t="s">
        <v>10290</v>
      </c>
      <c r="K20" t="s">
        <v>1260</v>
      </c>
      <c r="L20" t="s">
        <v>10291</v>
      </c>
      <c r="M20" t="s">
        <v>14703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14703</v>
      </c>
      <c r="U20" s="53" t="s">
        <v>10047</v>
      </c>
      <c r="V20">
        <v>5</v>
      </c>
    </row>
    <row r="21" spans="1:22" x14ac:dyDescent="0.25">
      <c r="A21" t="s">
        <v>46</v>
      </c>
      <c r="B21" t="s">
        <v>56</v>
      </c>
      <c r="C21">
        <v>66.333333333333329</v>
      </c>
      <c r="D21">
        <v>3</v>
      </c>
      <c r="E21" t="s">
        <v>14702</v>
      </c>
      <c r="F21">
        <v>337.06</v>
      </c>
      <c r="G21">
        <v>5</v>
      </c>
      <c r="H21" t="s">
        <v>684</v>
      </c>
      <c r="I21" t="s">
        <v>10289</v>
      </c>
      <c r="J21" t="s">
        <v>10290</v>
      </c>
      <c r="K21" t="s">
        <v>1260</v>
      </c>
      <c r="L21" t="s">
        <v>10291</v>
      </c>
      <c r="M21" t="s">
        <v>14703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14703</v>
      </c>
      <c r="U21" s="52" t="s">
        <v>110</v>
      </c>
      <c r="V21">
        <v>7</v>
      </c>
    </row>
    <row r="22" spans="1:22" x14ac:dyDescent="0.25">
      <c r="A22" t="s">
        <v>110</v>
      </c>
      <c r="B22" t="s">
        <v>1205</v>
      </c>
      <c r="C22">
        <v>66.333333333333329</v>
      </c>
      <c r="D22">
        <v>3</v>
      </c>
      <c r="E22" t="s">
        <v>14704</v>
      </c>
      <c r="F22">
        <v>760</v>
      </c>
      <c r="G22">
        <v>79</v>
      </c>
      <c r="H22" t="s">
        <v>47</v>
      </c>
      <c r="I22" t="s">
        <v>14705</v>
      </c>
      <c r="J22" t="s">
        <v>14706</v>
      </c>
      <c r="K22" t="s">
        <v>4910</v>
      </c>
      <c r="L22" t="s">
        <v>5447</v>
      </c>
      <c r="M22" t="s">
        <v>14707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14707</v>
      </c>
      <c r="U22" s="53" t="s">
        <v>1287</v>
      </c>
      <c r="V22">
        <v>2</v>
      </c>
    </row>
    <row r="23" spans="1:22" x14ac:dyDescent="0.25">
      <c r="A23" t="s">
        <v>139</v>
      </c>
      <c r="B23" t="s">
        <v>112</v>
      </c>
      <c r="C23">
        <v>66</v>
      </c>
      <c r="D23">
        <v>2</v>
      </c>
      <c r="E23" t="s">
        <v>14704</v>
      </c>
      <c r="F23">
        <v>760</v>
      </c>
      <c r="G23">
        <v>79</v>
      </c>
      <c r="H23" t="s">
        <v>47</v>
      </c>
      <c r="I23" t="s">
        <v>14705</v>
      </c>
      <c r="J23" t="s">
        <v>14706</v>
      </c>
      <c r="K23" t="s">
        <v>4910</v>
      </c>
      <c r="L23" t="s">
        <v>5447</v>
      </c>
      <c r="M23" t="s">
        <v>14707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14707</v>
      </c>
      <c r="U23" s="53" t="s">
        <v>1205</v>
      </c>
      <c r="V23">
        <v>5</v>
      </c>
    </row>
    <row r="24" spans="1:22" x14ac:dyDescent="0.25">
      <c r="A24" t="s">
        <v>110</v>
      </c>
      <c r="B24" t="s">
        <v>1205</v>
      </c>
      <c r="C24">
        <v>66</v>
      </c>
      <c r="D24">
        <v>2</v>
      </c>
      <c r="E24" t="s">
        <v>14704</v>
      </c>
      <c r="F24">
        <v>760</v>
      </c>
      <c r="G24">
        <v>79</v>
      </c>
      <c r="H24" t="s">
        <v>47</v>
      </c>
      <c r="I24" t="s">
        <v>14705</v>
      </c>
      <c r="J24" t="s">
        <v>14706</v>
      </c>
      <c r="K24" t="s">
        <v>4910</v>
      </c>
      <c r="L24" t="s">
        <v>5447</v>
      </c>
      <c r="M24" t="s">
        <v>14707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14707</v>
      </c>
      <c r="U24" s="52" t="s">
        <v>152</v>
      </c>
      <c r="V24">
        <v>2</v>
      </c>
    </row>
    <row r="25" spans="1:22" x14ac:dyDescent="0.25">
      <c r="A25" t="s">
        <v>46</v>
      </c>
      <c r="B25" t="s">
        <v>56</v>
      </c>
      <c r="C25">
        <v>67</v>
      </c>
      <c r="D25">
        <v>2</v>
      </c>
      <c r="E25" t="s">
        <v>14704</v>
      </c>
      <c r="F25">
        <v>760</v>
      </c>
      <c r="G25">
        <v>79</v>
      </c>
      <c r="H25" t="s">
        <v>47</v>
      </c>
      <c r="I25" t="s">
        <v>14705</v>
      </c>
      <c r="J25" t="s">
        <v>14706</v>
      </c>
      <c r="K25" t="s">
        <v>4910</v>
      </c>
      <c r="L25" t="s">
        <v>5447</v>
      </c>
      <c r="M25" t="s">
        <v>14707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14707</v>
      </c>
      <c r="U25" s="53" t="s">
        <v>153</v>
      </c>
      <c r="V25">
        <v>2</v>
      </c>
    </row>
    <row r="26" spans="1:22" x14ac:dyDescent="0.25">
      <c r="A26" t="s">
        <v>51</v>
      </c>
      <c r="B26" t="s">
        <v>52</v>
      </c>
      <c r="C26">
        <v>65</v>
      </c>
      <c r="D26">
        <v>1</v>
      </c>
      <c r="E26" t="s">
        <v>14708</v>
      </c>
      <c r="F26">
        <v>110</v>
      </c>
      <c r="G26">
        <v>45</v>
      </c>
      <c r="H26" t="s">
        <v>47</v>
      </c>
      <c r="I26" t="s">
        <v>6881</v>
      </c>
      <c r="J26" t="s">
        <v>14709</v>
      </c>
      <c r="K26" t="s">
        <v>14710</v>
      </c>
      <c r="L26" t="s">
        <v>1259</v>
      </c>
      <c r="M26" t="s">
        <v>23</v>
      </c>
      <c r="N26" t="s">
        <v>23</v>
      </c>
      <c r="O26" t="s">
        <v>24</v>
      </c>
      <c r="P26" t="s">
        <v>54</v>
      </c>
      <c r="Q26" t="s">
        <v>23</v>
      </c>
      <c r="R26" t="s">
        <v>24</v>
      </c>
      <c r="S26" t="s">
        <v>23</v>
      </c>
      <c r="T26" t="s">
        <v>14711</v>
      </c>
      <c r="U26" s="52" t="s">
        <v>38</v>
      </c>
      <c r="V26">
        <v>2</v>
      </c>
    </row>
    <row r="27" spans="1:22" x14ac:dyDescent="0.25">
      <c r="A27" t="s">
        <v>30</v>
      </c>
      <c r="B27" t="s">
        <v>31</v>
      </c>
      <c r="C27">
        <v>60</v>
      </c>
      <c r="D27">
        <v>3</v>
      </c>
      <c r="E27" t="s">
        <v>14712</v>
      </c>
      <c r="F27">
        <v>205</v>
      </c>
      <c r="G27">
        <v>0</v>
      </c>
      <c r="H27" t="s">
        <v>1162</v>
      </c>
      <c r="I27" t="s">
        <v>14713</v>
      </c>
      <c r="J27" t="s">
        <v>359</v>
      </c>
      <c r="K27" t="s">
        <v>23</v>
      </c>
      <c r="L27" t="s">
        <v>24</v>
      </c>
      <c r="M27" t="s">
        <v>14714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23</v>
      </c>
      <c r="T27" t="s">
        <v>14714</v>
      </c>
      <c r="U27" s="53" t="s">
        <v>39</v>
      </c>
      <c r="V27">
        <v>2</v>
      </c>
    </row>
    <row r="28" spans="1:22" x14ac:dyDescent="0.25">
      <c r="A28" t="s">
        <v>5153</v>
      </c>
      <c r="B28" t="s">
        <v>5154</v>
      </c>
      <c r="C28">
        <v>0</v>
      </c>
      <c r="D28">
        <v>1</v>
      </c>
      <c r="E28" t="s">
        <v>14712</v>
      </c>
      <c r="F28">
        <v>205</v>
      </c>
      <c r="G28">
        <v>0</v>
      </c>
      <c r="H28" t="s">
        <v>1162</v>
      </c>
      <c r="I28" t="s">
        <v>14713</v>
      </c>
      <c r="J28" t="s">
        <v>359</v>
      </c>
      <c r="K28" t="s">
        <v>23</v>
      </c>
      <c r="L28" t="s">
        <v>24</v>
      </c>
      <c r="M28" t="s">
        <v>14714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23</v>
      </c>
      <c r="T28" t="s">
        <v>14714</v>
      </c>
      <c r="U28" s="52" t="s">
        <v>279</v>
      </c>
      <c r="V28">
        <v>14</v>
      </c>
    </row>
    <row r="29" spans="1:22" x14ac:dyDescent="0.25">
      <c r="A29" t="s">
        <v>46</v>
      </c>
      <c r="B29" t="s">
        <v>56</v>
      </c>
      <c r="C29">
        <v>120</v>
      </c>
      <c r="D29">
        <v>1</v>
      </c>
      <c r="E29" t="s">
        <v>14712</v>
      </c>
      <c r="F29">
        <v>205</v>
      </c>
      <c r="G29">
        <v>0</v>
      </c>
      <c r="H29" t="s">
        <v>1162</v>
      </c>
      <c r="I29" t="s">
        <v>14713</v>
      </c>
      <c r="J29" t="s">
        <v>359</v>
      </c>
      <c r="K29" t="s">
        <v>23</v>
      </c>
      <c r="L29" t="s">
        <v>24</v>
      </c>
      <c r="M29" t="s">
        <v>14714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23</v>
      </c>
      <c r="T29" t="s">
        <v>14714</v>
      </c>
      <c r="U29" s="53" t="s">
        <v>285</v>
      </c>
      <c r="V29">
        <v>14</v>
      </c>
    </row>
    <row r="30" spans="1:22" x14ac:dyDescent="0.25">
      <c r="A30" t="s">
        <v>30</v>
      </c>
      <c r="B30" t="s">
        <v>31</v>
      </c>
      <c r="C30">
        <v>60</v>
      </c>
      <c r="D30">
        <v>3</v>
      </c>
      <c r="E30" t="s">
        <v>14715</v>
      </c>
      <c r="F30">
        <v>111</v>
      </c>
      <c r="G30">
        <v>6</v>
      </c>
      <c r="H30" t="s">
        <v>1162</v>
      </c>
      <c r="I30" t="s">
        <v>14716</v>
      </c>
      <c r="J30" t="s">
        <v>341</v>
      </c>
      <c r="K30" t="s">
        <v>23</v>
      </c>
      <c r="L30" t="s">
        <v>24</v>
      </c>
      <c r="M30" t="s">
        <v>14717</v>
      </c>
      <c r="N30" t="s">
        <v>23</v>
      </c>
      <c r="O30" t="s">
        <v>307</v>
      </c>
      <c r="P30" t="s">
        <v>26</v>
      </c>
      <c r="Q30" t="s">
        <v>27</v>
      </c>
      <c r="R30" t="s">
        <v>14718</v>
      </c>
      <c r="S30" t="s">
        <v>23</v>
      </c>
      <c r="T30" t="s">
        <v>14717</v>
      </c>
      <c r="U30" s="52" t="s">
        <v>280</v>
      </c>
      <c r="V30">
        <v>8</v>
      </c>
    </row>
    <row r="31" spans="1:22" x14ac:dyDescent="0.25">
      <c r="A31" t="s">
        <v>46</v>
      </c>
      <c r="B31" t="s">
        <v>56</v>
      </c>
      <c r="C31">
        <v>66.333333333333329</v>
      </c>
      <c r="D31">
        <v>3</v>
      </c>
      <c r="E31" t="s">
        <v>14719</v>
      </c>
      <c r="F31">
        <v>138.07</v>
      </c>
      <c r="G31">
        <v>7</v>
      </c>
      <c r="H31" t="s">
        <v>684</v>
      </c>
      <c r="I31" t="s">
        <v>14720</v>
      </c>
      <c r="J31" t="s">
        <v>14721</v>
      </c>
      <c r="K31" t="s">
        <v>1206</v>
      </c>
      <c r="L31" t="s">
        <v>14722</v>
      </c>
      <c r="M31" t="s">
        <v>14723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14724</v>
      </c>
      <c r="U31" s="53" t="s">
        <v>286</v>
      </c>
      <c r="V31">
        <v>8</v>
      </c>
    </row>
    <row r="32" spans="1:22" x14ac:dyDescent="0.25">
      <c r="A32" t="s">
        <v>46</v>
      </c>
      <c r="B32" t="s">
        <v>56</v>
      </c>
      <c r="C32">
        <v>100</v>
      </c>
      <c r="D32">
        <v>1</v>
      </c>
      <c r="E32" t="s">
        <v>14725</v>
      </c>
      <c r="F32">
        <v>279</v>
      </c>
      <c r="G32">
        <v>20</v>
      </c>
      <c r="H32" t="s">
        <v>1247</v>
      </c>
      <c r="I32" t="s">
        <v>14726</v>
      </c>
      <c r="J32" t="s">
        <v>14727</v>
      </c>
      <c r="K32" t="s">
        <v>14728</v>
      </c>
      <c r="L32" t="s">
        <v>14729</v>
      </c>
      <c r="M32" t="s">
        <v>14730</v>
      </c>
      <c r="N32" t="s">
        <v>1338</v>
      </c>
      <c r="O32" t="s">
        <v>1222</v>
      </c>
      <c r="P32" t="s">
        <v>1190</v>
      </c>
      <c r="Q32" t="s">
        <v>1191</v>
      </c>
      <c r="R32" t="s">
        <v>24</v>
      </c>
      <c r="S32" t="s">
        <v>23</v>
      </c>
      <c r="T32" t="s">
        <v>14731</v>
      </c>
      <c r="U32" s="52" t="s">
        <v>30</v>
      </c>
      <c r="V32">
        <v>44</v>
      </c>
    </row>
    <row r="33" spans="1:22" x14ac:dyDescent="0.25">
      <c r="A33" t="s">
        <v>186</v>
      </c>
      <c r="B33" t="s">
        <v>187</v>
      </c>
      <c r="C33">
        <v>65</v>
      </c>
      <c r="D33">
        <v>5</v>
      </c>
      <c r="E33" t="s">
        <v>14725</v>
      </c>
      <c r="F33">
        <v>279</v>
      </c>
      <c r="G33">
        <v>20</v>
      </c>
      <c r="H33" t="s">
        <v>1247</v>
      </c>
      <c r="I33" t="s">
        <v>14726</v>
      </c>
      <c r="J33" t="s">
        <v>14727</v>
      </c>
      <c r="K33" t="s">
        <v>14728</v>
      </c>
      <c r="L33" t="s">
        <v>14729</v>
      </c>
      <c r="M33" t="s">
        <v>14730</v>
      </c>
      <c r="N33" t="s">
        <v>1338</v>
      </c>
      <c r="O33" t="s">
        <v>1222</v>
      </c>
      <c r="P33" t="s">
        <v>1190</v>
      </c>
      <c r="Q33" t="s">
        <v>1191</v>
      </c>
      <c r="R33" t="s">
        <v>24</v>
      </c>
      <c r="S33" t="s">
        <v>23</v>
      </c>
      <c r="T33" t="s">
        <v>14731</v>
      </c>
      <c r="U33" s="53" t="s">
        <v>31</v>
      </c>
      <c r="V33">
        <v>44</v>
      </c>
    </row>
    <row r="34" spans="1:22" x14ac:dyDescent="0.25">
      <c r="A34" t="s">
        <v>30</v>
      </c>
      <c r="B34" t="s">
        <v>31</v>
      </c>
      <c r="C34">
        <v>60</v>
      </c>
      <c r="D34">
        <v>3</v>
      </c>
      <c r="E34" t="s">
        <v>14732</v>
      </c>
      <c r="F34">
        <v>120</v>
      </c>
      <c r="G34">
        <v>15</v>
      </c>
      <c r="H34" t="s">
        <v>1162</v>
      </c>
      <c r="I34" t="s">
        <v>6580</v>
      </c>
      <c r="J34" t="s">
        <v>338</v>
      </c>
      <c r="K34" t="s">
        <v>23</v>
      </c>
      <c r="L34" t="s">
        <v>24</v>
      </c>
      <c r="M34" t="s">
        <v>14733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14733</v>
      </c>
      <c r="U34" s="52" t="s">
        <v>20</v>
      </c>
      <c r="V34">
        <v>2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14734</v>
      </c>
      <c r="F35">
        <v>150</v>
      </c>
      <c r="G35">
        <v>0</v>
      </c>
      <c r="H35" t="s">
        <v>22</v>
      </c>
      <c r="I35" t="s">
        <v>8655</v>
      </c>
      <c r="J35" t="s">
        <v>8656</v>
      </c>
      <c r="K35" t="s">
        <v>1209</v>
      </c>
      <c r="L35" t="s">
        <v>1197</v>
      </c>
      <c r="M35" t="s">
        <v>14735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23</v>
      </c>
      <c r="T35" t="s">
        <v>14736</v>
      </c>
      <c r="U35" s="53" t="s">
        <v>1164</v>
      </c>
      <c r="V35">
        <v>2</v>
      </c>
    </row>
    <row r="36" spans="1:22" x14ac:dyDescent="0.25">
      <c r="A36" t="s">
        <v>5153</v>
      </c>
      <c r="B36" t="s">
        <v>5154</v>
      </c>
      <c r="C36">
        <v>0</v>
      </c>
      <c r="D36">
        <v>1</v>
      </c>
      <c r="E36" t="s">
        <v>14737</v>
      </c>
      <c r="F36">
        <v>145</v>
      </c>
      <c r="G36">
        <v>45</v>
      </c>
      <c r="H36" t="s">
        <v>1162</v>
      </c>
      <c r="I36" t="s">
        <v>14738</v>
      </c>
      <c r="J36" t="s">
        <v>1311</v>
      </c>
      <c r="K36" t="s">
        <v>23</v>
      </c>
      <c r="L36" t="s">
        <v>24</v>
      </c>
      <c r="M36" t="s">
        <v>14739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14739</v>
      </c>
      <c r="U36" s="52" t="s">
        <v>115</v>
      </c>
      <c r="V36">
        <v>61</v>
      </c>
    </row>
    <row r="37" spans="1:22" x14ac:dyDescent="0.25">
      <c r="A37" t="s">
        <v>139</v>
      </c>
      <c r="B37" t="s">
        <v>112</v>
      </c>
      <c r="C37">
        <v>120</v>
      </c>
      <c r="D37">
        <v>1</v>
      </c>
      <c r="E37" t="s">
        <v>14737</v>
      </c>
      <c r="F37">
        <v>145</v>
      </c>
      <c r="G37">
        <v>45</v>
      </c>
      <c r="H37" t="s">
        <v>1162</v>
      </c>
      <c r="I37" t="s">
        <v>14738</v>
      </c>
      <c r="J37" t="s">
        <v>1311</v>
      </c>
      <c r="K37" t="s">
        <v>23</v>
      </c>
      <c r="L37" t="s">
        <v>24</v>
      </c>
      <c r="M37" t="s">
        <v>14739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14739</v>
      </c>
      <c r="U37" s="53" t="s">
        <v>116</v>
      </c>
      <c r="V37">
        <v>61</v>
      </c>
    </row>
    <row r="38" spans="1:22" x14ac:dyDescent="0.25">
      <c r="A38" t="s">
        <v>30</v>
      </c>
      <c r="B38" t="s">
        <v>31</v>
      </c>
      <c r="C38">
        <v>45</v>
      </c>
      <c r="D38">
        <v>2</v>
      </c>
      <c r="E38" t="s">
        <v>14740</v>
      </c>
      <c r="F38">
        <v>97</v>
      </c>
      <c r="G38">
        <v>7</v>
      </c>
      <c r="H38" t="s">
        <v>22</v>
      </c>
      <c r="I38" t="s">
        <v>9015</v>
      </c>
      <c r="J38" t="s">
        <v>14741</v>
      </c>
      <c r="K38" t="s">
        <v>1215</v>
      </c>
      <c r="L38" t="s">
        <v>1187</v>
      </c>
      <c r="M38" t="s">
        <v>14742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23</v>
      </c>
      <c r="T38" t="s">
        <v>14743</v>
      </c>
      <c r="U38" s="52" t="s">
        <v>51</v>
      </c>
      <c r="V38">
        <v>2</v>
      </c>
    </row>
    <row r="39" spans="1:22" x14ac:dyDescent="0.25">
      <c r="A39" t="s">
        <v>44</v>
      </c>
      <c r="B39" t="s">
        <v>45</v>
      </c>
      <c r="C39">
        <v>60</v>
      </c>
      <c r="D39">
        <v>1</v>
      </c>
      <c r="E39" t="s">
        <v>14744</v>
      </c>
      <c r="F39">
        <v>220</v>
      </c>
      <c r="G39">
        <v>20</v>
      </c>
      <c r="H39" t="s">
        <v>47</v>
      </c>
      <c r="I39" t="s">
        <v>14745</v>
      </c>
      <c r="J39" t="s">
        <v>14746</v>
      </c>
      <c r="K39" t="s">
        <v>1301</v>
      </c>
      <c r="L39" t="s">
        <v>14747</v>
      </c>
      <c r="M39" t="s">
        <v>14748</v>
      </c>
      <c r="N39" t="s">
        <v>5937</v>
      </c>
      <c r="O39" t="s">
        <v>1222</v>
      </c>
      <c r="P39" t="s">
        <v>1190</v>
      </c>
      <c r="Q39" t="s">
        <v>1191</v>
      </c>
      <c r="R39" t="s">
        <v>24</v>
      </c>
      <c r="S39" t="s">
        <v>23</v>
      </c>
      <c r="T39" t="s">
        <v>14749</v>
      </c>
      <c r="U39" s="53" t="s">
        <v>52</v>
      </c>
      <c r="V39">
        <v>2</v>
      </c>
    </row>
    <row r="40" spans="1:22" x14ac:dyDescent="0.25">
      <c r="A40" t="s">
        <v>46</v>
      </c>
      <c r="B40" t="s">
        <v>56</v>
      </c>
      <c r="C40">
        <v>100</v>
      </c>
      <c r="D40">
        <v>2</v>
      </c>
      <c r="E40" t="s">
        <v>14744</v>
      </c>
      <c r="F40">
        <v>220</v>
      </c>
      <c r="G40">
        <v>20</v>
      </c>
      <c r="H40" t="s">
        <v>47</v>
      </c>
      <c r="I40" t="s">
        <v>14745</v>
      </c>
      <c r="J40" t="s">
        <v>14746</v>
      </c>
      <c r="K40" t="s">
        <v>1301</v>
      </c>
      <c r="L40" t="s">
        <v>14747</v>
      </c>
      <c r="M40" t="s">
        <v>14748</v>
      </c>
      <c r="N40" t="s">
        <v>5937</v>
      </c>
      <c r="O40" t="s">
        <v>1222</v>
      </c>
      <c r="P40" t="s">
        <v>1190</v>
      </c>
      <c r="Q40" t="s">
        <v>1191</v>
      </c>
      <c r="R40" t="s">
        <v>24</v>
      </c>
      <c r="S40" t="s">
        <v>23</v>
      </c>
      <c r="T40" t="s">
        <v>14749</v>
      </c>
      <c r="U40" s="52" t="s">
        <v>3809</v>
      </c>
      <c r="V40">
        <v>12</v>
      </c>
    </row>
    <row r="41" spans="1:22" x14ac:dyDescent="0.25">
      <c r="A41" t="s">
        <v>115</v>
      </c>
      <c r="B41" t="s">
        <v>116</v>
      </c>
      <c r="C41">
        <v>27.5</v>
      </c>
      <c r="D41">
        <v>4</v>
      </c>
      <c r="E41" t="s">
        <v>14750</v>
      </c>
      <c r="F41">
        <v>129.91</v>
      </c>
      <c r="G41">
        <v>7</v>
      </c>
      <c r="H41" t="s">
        <v>1247</v>
      </c>
      <c r="I41" t="s">
        <v>14751</v>
      </c>
      <c r="J41" t="s">
        <v>14752</v>
      </c>
      <c r="K41" t="s">
        <v>14753</v>
      </c>
      <c r="L41" t="s">
        <v>14754</v>
      </c>
      <c r="M41" t="s">
        <v>14755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14755</v>
      </c>
      <c r="U41" s="53" t="s">
        <v>3810</v>
      </c>
      <c r="V41">
        <v>12</v>
      </c>
    </row>
    <row r="42" spans="1:22" x14ac:dyDescent="0.25">
      <c r="A42" t="s">
        <v>46</v>
      </c>
      <c r="B42" t="s">
        <v>8145</v>
      </c>
      <c r="C42">
        <v>63.41</v>
      </c>
      <c r="D42">
        <v>2</v>
      </c>
      <c r="E42" t="s">
        <v>14756</v>
      </c>
      <c r="F42">
        <v>190.82</v>
      </c>
      <c r="G42">
        <v>64</v>
      </c>
      <c r="H42" t="s">
        <v>47</v>
      </c>
      <c r="I42" t="s">
        <v>14757</v>
      </c>
      <c r="J42" t="s">
        <v>14758</v>
      </c>
      <c r="K42" t="s">
        <v>1165</v>
      </c>
      <c r="L42" t="s">
        <v>14759</v>
      </c>
      <c r="M42" t="s">
        <v>14760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14760</v>
      </c>
      <c r="U42" s="52" t="s">
        <v>5153</v>
      </c>
      <c r="V42">
        <v>6</v>
      </c>
    </row>
    <row r="43" spans="1:22" x14ac:dyDescent="0.25">
      <c r="A43" t="s">
        <v>46</v>
      </c>
      <c r="B43" t="s">
        <v>56</v>
      </c>
      <c r="C43">
        <v>66.333333333333329</v>
      </c>
      <c r="D43">
        <v>3</v>
      </c>
      <c r="E43" t="s">
        <v>14761</v>
      </c>
      <c r="F43">
        <v>220</v>
      </c>
      <c r="G43">
        <v>0</v>
      </c>
      <c r="H43" t="s">
        <v>1162</v>
      </c>
      <c r="I43" t="s">
        <v>14762</v>
      </c>
      <c r="J43" t="s">
        <v>1168</v>
      </c>
      <c r="K43" t="s">
        <v>23</v>
      </c>
      <c r="L43" t="s">
        <v>24</v>
      </c>
      <c r="M43" t="s">
        <v>14763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14763</v>
      </c>
      <c r="U43" s="53" t="s">
        <v>5154</v>
      </c>
      <c r="V43">
        <v>6</v>
      </c>
    </row>
    <row r="44" spans="1:22" x14ac:dyDescent="0.25">
      <c r="A44" t="s">
        <v>115</v>
      </c>
      <c r="B44" t="s">
        <v>116</v>
      </c>
      <c r="C44">
        <v>45</v>
      </c>
      <c r="D44">
        <v>3</v>
      </c>
      <c r="E44" t="s">
        <v>14764</v>
      </c>
      <c r="F44">
        <v>203</v>
      </c>
      <c r="G44">
        <v>0</v>
      </c>
      <c r="H44" t="s">
        <v>1162</v>
      </c>
      <c r="I44" t="s">
        <v>14765</v>
      </c>
      <c r="J44" t="s">
        <v>302</v>
      </c>
      <c r="K44" t="s">
        <v>23</v>
      </c>
      <c r="L44" t="s">
        <v>24</v>
      </c>
      <c r="M44" t="s">
        <v>14766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14767</v>
      </c>
      <c r="U44" s="52" t="s">
        <v>3653</v>
      </c>
      <c r="V44">
        <v>4</v>
      </c>
    </row>
    <row r="45" spans="1:22" x14ac:dyDescent="0.25">
      <c r="A45" t="s">
        <v>139</v>
      </c>
      <c r="B45" t="s">
        <v>112</v>
      </c>
      <c r="C45">
        <v>120</v>
      </c>
      <c r="D45">
        <v>1</v>
      </c>
      <c r="E45" t="s">
        <v>14764</v>
      </c>
      <c r="F45">
        <v>203</v>
      </c>
      <c r="G45">
        <v>0</v>
      </c>
      <c r="H45" t="s">
        <v>1162</v>
      </c>
      <c r="I45" t="s">
        <v>14765</v>
      </c>
      <c r="J45" t="s">
        <v>302</v>
      </c>
      <c r="K45" t="s">
        <v>23</v>
      </c>
      <c r="L45" t="s">
        <v>24</v>
      </c>
      <c r="M45" t="s">
        <v>14766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14767</v>
      </c>
      <c r="U45" s="53" t="s">
        <v>4657</v>
      </c>
      <c r="V45">
        <v>4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14768</v>
      </c>
      <c r="F46">
        <v>266</v>
      </c>
      <c r="G46">
        <v>35</v>
      </c>
      <c r="H46" t="s">
        <v>47</v>
      </c>
      <c r="I46" t="s">
        <v>1840</v>
      </c>
      <c r="J46" t="s">
        <v>14769</v>
      </c>
      <c r="K46" t="s">
        <v>4507</v>
      </c>
      <c r="L46" t="s">
        <v>1293</v>
      </c>
      <c r="M46" t="s">
        <v>14770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14770</v>
      </c>
      <c r="U46" s="52" t="s">
        <v>1309</v>
      </c>
      <c r="V46">
        <v>412</v>
      </c>
    </row>
    <row r="47" spans="1:22" x14ac:dyDescent="0.25">
      <c r="A47" t="s">
        <v>46</v>
      </c>
      <c r="B47" t="s">
        <v>56</v>
      </c>
      <c r="C47">
        <v>75</v>
      </c>
      <c r="D47">
        <v>3</v>
      </c>
      <c r="E47" t="s">
        <v>14771</v>
      </c>
      <c r="F47">
        <v>225</v>
      </c>
      <c r="G47">
        <v>0</v>
      </c>
      <c r="H47" t="s">
        <v>22</v>
      </c>
      <c r="I47" t="s">
        <v>14772</v>
      </c>
      <c r="J47" t="s">
        <v>14773</v>
      </c>
      <c r="K47" t="s">
        <v>2023</v>
      </c>
      <c r="L47" t="s">
        <v>1293</v>
      </c>
      <c r="M47" t="s">
        <v>14774</v>
      </c>
      <c r="N47" t="s">
        <v>23</v>
      </c>
      <c r="O47" t="s">
        <v>53</v>
      </c>
      <c r="P47" t="s">
        <v>54</v>
      </c>
      <c r="Q47" t="s">
        <v>55</v>
      </c>
      <c r="R47" t="s">
        <v>24</v>
      </c>
      <c r="S47" t="s">
        <v>23</v>
      </c>
      <c r="T47" t="s">
        <v>14774</v>
      </c>
    </row>
    <row r="48" spans="1:22" x14ac:dyDescent="0.25">
      <c r="A48" t="s">
        <v>280</v>
      </c>
      <c r="B48" t="s">
        <v>286</v>
      </c>
      <c r="C48">
        <v>99</v>
      </c>
      <c r="D48">
        <v>1</v>
      </c>
      <c r="E48" t="s">
        <v>14775</v>
      </c>
      <c r="F48">
        <v>179</v>
      </c>
      <c r="G48">
        <v>0</v>
      </c>
      <c r="H48" t="s">
        <v>1162</v>
      </c>
      <c r="I48" t="s">
        <v>14776</v>
      </c>
      <c r="J48" t="s">
        <v>323</v>
      </c>
      <c r="K48" t="s">
        <v>23</v>
      </c>
      <c r="L48" t="s">
        <v>24</v>
      </c>
      <c r="M48" t="s">
        <v>23</v>
      </c>
      <c r="N48" t="s">
        <v>23</v>
      </c>
      <c r="O48" t="s">
        <v>58</v>
      </c>
      <c r="P48" t="s">
        <v>26</v>
      </c>
      <c r="Q48" t="s">
        <v>23</v>
      </c>
      <c r="R48" t="s">
        <v>24</v>
      </c>
      <c r="S48" t="s">
        <v>23</v>
      </c>
      <c r="T48" t="s">
        <v>14777</v>
      </c>
    </row>
    <row r="49" spans="1:20" x14ac:dyDescent="0.25">
      <c r="A49" t="s">
        <v>279</v>
      </c>
      <c r="B49" t="s">
        <v>285</v>
      </c>
      <c r="C49">
        <v>100</v>
      </c>
      <c r="D49">
        <v>1</v>
      </c>
      <c r="E49" t="s">
        <v>14775</v>
      </c>
      <c r="F49">
        <v>179</v>
      </c>
      <c r="G49">
        <v>0</v>
      </c>
      <c r="H49" t="s">
        <v>1162</v>
      </c>
      <c r="I49" t="s">
        <v>14776</v>
      </c>
      <c r="J49" t="s">
        <v>323</v>
      </c>
      <c r="K49" t="s">
        <v>23</v>
      </c>
      <c r="L49" t="s">
        <v>24</v>
      </c>
      <c r="M49" t="s">
        <v>23</v>
      </c>
      <c r="N49" t="s">
        <v>23</v>
      </c>
      <c r="O49" t="s">
        <v>58</v>
      </c>
      <c r="P49" t="s">
        <v>26</v>
      </c>
      <c r="Q49" t="s">
        <v>23</v>
      </c>
      <c r="R49" t="s">
        <v>24</v>
      </c>
      <c r="S49" t="s">
        <v>23</v>
      </c>
      <c r="T49" t="s">
        <v>14777</v>
      </c>
    </row>
    <row r="50" spans="1:20" x14ac:dyDescent="0.25">
      <c r="A50" t="s">
        <v>186</v>
      </c>
      <c r="B50" t="s">
        <v>187</v>
      </c>
      <c r="C50">
        <v>65</v>
      </c>
      <c r="D50">
        <v>1</v>
      </c>
      <c r="E50" t="s">
        <v>14778</v>
      </c>
      <c r="F50">
        <v>309</v>
      </c>
      <c r="G50">
        <v>30</v>
      </c>
      <c r="H50" t="s">
        <v>47</v>
      </c>
      <c r="I50" t="s">
        <v>14779</v>
      </c>
      <c r="J50" t="s">
        <v>14780</v>
      </c>
      <c r="K50" t="s">
        <v>1260</v>
      </c>
      <c r="L50" t="s">
        <v>14781</v>
      </c>
      <c r="M50" t="s">
        <v>14782</v>
      </c>
      <c r="N50" t="s">
        <v>1338</v>
      </c>
      <c r="O50" t="s">
        <v>1189</v>
      </c>
      <c r="P50" t="s">
        <v>1190</v>
      </c>
      <c r="Q50" t="s">
        <v>27</v>
      </c>
      <c r="R50" t="s">
        <v>24</v>
      </c>
      <c r="S50" t="s">
        <v>23</v>
      </c>
      <c r="T50" t="s">
        <v>14782</v>
      </c>
    </row>
    <row r="51" spans="1:20" x14ac:dyDescent="0.25">
      <c r="A51" t="s">
        <v>46</v>
      </c>
      <c r="B51" t="s">
        <v>56</v>
      </c>
      <c r="C51">
        <v>100</v>
      </c>
      <c r="D51">
        <v>1</v>
      </c>
      <c r="E51" t="s">
        <v>14778</v>
      </c>
      <c r="F51">
        <v>309</v>
      </c>
      <c r="G51">
        <v>30</v>
      </c>
      <c r="H51" t="s">
        <v>47</v>
      </c>
      <c r="I51" t="s">
        <v>14779</v>
      </c>
      <c r="J51" t="s">
        <v>14780</v>
      </c>
      <c r="K51" t="s">
        <v>1260</v>
      </c>
      <c r="L51" t="s">
        <v>14781</v>
      </c>
      <c r="M51" t="s">
        <v>14782</v>
      </c>
      <c r="N51" t="s">
        <v>1338</v>
      </c>
      <c r="O51" t="s">
        <v>1189</v>
      </c>
      <c r="P51" t="s">
        <v>1190</v>
      </c>
      <c r="Q51" t="s">
        <v>27</v>
      </c>
      <c r="R51" t="s">
        <v>24</v>
      </c>
      <c r="S51" t="s">
        <v>23</v>
      </c>
      <c r="T51" t="s">
        <v>14782</v>
      </c>
    </row>
    <row r="52" spans="1:20" x14ac:dyDescent="0.25">
      <c r="A52" t="s">
        <v>279</v>
      </c>
      <c r="B52" t="s">
        <v>285</v>
      </c>
      <c r="C52">
        <v>139</v>
      </c>
      <c r="D52">
        <v>2</v>
      </c>
      <c r="E52" t="s">
        <v>14778</v>
      </c>
      <c r="F52">
        <v>309</v>
      </c>
      <c r="G52">
        <v>30</v>
      </c>
      <c r="H52" t="s">
        <v>47</v>
      </c>
      <c r="I52" t="s">
        <v>14779</v>
      </c>
      <c r="J52" t="s">
        <v>14780</v>
      </c>
      <c r="K52" t="s">
        <v>1260</v>
      </c>
      <c r="L52" t="s">
        <v>14781</v>
      </c>
      <c r="M52" t="s">
        <v>14782</v>
      </c>
      <c r="N52" t="s">
        <v>1338</v>
      </c>
      <c r="O52" t="s">
        <v>1189</v>
      </c>
      <c r="P52" t="s">
        <v>1190</v>
      </c>
      <c r="Q52" t="s">
        <v>27</v>
      </c>
      <c r="R52" t="s">
        <v>24</v>
      </c>
      <c r="S52" t="s">
        <v>23</v>
      </c>
      <c r="T52" t="s">
        <v>14782</v>
      </c>
    </row>
    <row r="53" spans="1:20" x14ac:dyDescent="0.25">
      <c r="A53" t="s">
        <v>186</v>
      </c>
      <c r="B53" t="s">
        <v>187</v>
      </c>
      <c r="C53">
        <v>65</v>
      </c>
      <c r="D53">
        <v>1</v>
      </c>
      <c r="E53" t="s">
        <v>14783</v>
      </c>
      <c r="F53">
        <v>120</v>
      </c>
      <c r="G53">
        <v>20</v>
      </c>
      <c r="H53" t="s">
        <v>47</v>
      </c>
      <c r="I53" t="s">
        <v>14784</v>
      </c>
      <c r="J53" t="s">
        <v>14785</v>
      </c>
      <c r="K53" t="s">
        <v>14786</v>
      </c>
      <c r="L53" t="s">
        <v>14787</v>
      </c>
      <c r="M53" t="s">
        <v>14788</v>
      </c>
      <c r="N53" t="s">
        <v>1338</v>
      </c>
      <c r="O53" t="s">
        <v>1222</v>
      </c>
      <c r="P53" t="s">
        <v>1190</v>
      </c>
      <c r="Q53" t="s">
        <v>1191</v>
      </c>
      <c r="R53" t="s">
        <v>24</v>
      </c>
      <c r="S53" t="s">
        <v>23</v>
      </c>
      <c r="T53" t="s">
        <v>14789</v>
      </c>
    </row>
    <row r="54" spans="1:20" x14ac:dyDescent="0.25">
      <c r="A54" t="s">
        <v>46</v>
      </c>
      <c r="B54" t="s">
        <v>56</v>
      </c>
      <c r="C54">
        <v>100</v>
      </c>
      <c r="D54">
        <v>1</v>
      </c>
      <c r="E54" t="s">
        <v>14783</v>
      </c>
      <c r="F54">
        <v>120</v>
      </c>
      <c r="G54">
        <v>20</v>
      </c>
      <c r="H54" t="s">
        <v>47</v>
      </c>
      <c r="I54" t="s">
        <v>14784</v>
      </c>
      <c r="J54" t="s">
        <v>14785</v>
      </c>
      <c r="K54" t="s">
        <v>14786</v>
      </c>
      <c r="L54" t="s">
        <v>14787</v>
      </c>
      <c r="M54" t="s">
        <v>14788</v>
      </c>
      <c r="N54" t="s">
        <v>1338</v>
      </c>
      <c r="O54" t="s">
        <v>1222</v>
      </c>
      <c r="P54" t="s">
        <v>1190</v>
      </c>
      <c r="Q54" t="s">
        <v>1191</v>
      </c>
      <c r="R54" t="s">
        <v>24</v>
      </c>
      <c r="S54" t="s">
        <v>23</v>
      </c>
      <c r="T54" t="s">
        <v>14789</v>
      </c>
    </row>
    <row r="55" spans="1:20" x14ac:dyDescent="0.25">
      <c r="A55" t="s">
        <v>279</v>
      </c>
      <c r="B55" t="s">
        <v>285</v>
      </c>
      <c r="C55">
        <v>139</v>
      </c>
      <c r="D55">
        <v>1</v>
      </c>
      <c r="E55" t="s">
        <v>14790</v>
      </c>
      <c r="F55">
        <v>199</v>
      </c>
      <c r="G55">
        <v>20</v>
      </c>
      <c r="H55" t="s">
        <v>47</v>
      </c>
      <c r="I55" t="s">
        <v>14791</v>
      </c>
      <c r="J55" t="s">
        <v>14792</v>
      </c>
      <c r="K55" t="s">
        <v>1224</v>
      </c>
      <c r="L55" t="s">
        <v>14793</v>
      </c>
      <c r="M55" t="s">
        <v>14794</v>
      </c>
      <c r="N55" t="s">
        <v>1338</v>
      </c>
      <c r="O55" t="s">
        <v>1222</v>
      </c>
      <c r="P55" t="s">
        <v>1190</v>
      </c>
      <c r="Q55" t="s">
        <v>1191</v>
      </c>
      <c r="R55" t="s">
        <v>24</v>
      </c>
      <c r="S55" t="s">
        <v>23</v>
      </c>
      <c r="T55" t="s">
        <v>14795</v>
      </c>
    </row>
    <row r="56" spans="1:20" x14ac:dyDescent="0.25">
      <c r="A56" t="s">
        <v>280</v>
      </c>
      <c r="B56" t="s">
        <v>286</v>
      </c>
      <c r="C56">
        <v>139</v>
      </c>
      <c r="D56">
        <v>1</v>
      </c>
      <c r="E56" t="s">
        <v>14790</v>
      </c>
      <c r="F56">
        <v>199</v>
      </c>
      <c r="G56">
        <v>20</v>
      </c>
      <c r="H56" t="s">
        <v>47</v>
      </c>
      <c r="I56" t="s">
        <v>14791</v>
      </c>
      <c r="J56" t="s">
        <v>14792</v>
      </c>
      <c r="K56" t="s">
        <v>1224</v>
      </c>
      <c r="L56" t="s">
        <v>14793</v>
      </c>
      <c r="M56" t="s">
        <v>14794</v>
      </c>
      <c r="N56" t="s">
        <v>1338</v>
      </c>
      <c r="O56" t="s">
        <v>1222</v>
      </c>
      <c r="P56" t="s">
        <v>1190</v>
      </c>
      <c r="Q56" t="s">
        <v>1191</v>
      </c>
      <c r="R56" t="s">
        <v>24</v>
      </c>
      <c r="S56" t="s">
        <v>23</v>
      </c>
      <c r="T56" t="s">
        <v>14795</v>
      </c>
    </row>
    <row r="57" spans="1:20" x14ac:dyDescent="0.25">
      <c r="A57" t="s">
        <v>186</v>
      </c>
      <c r="B57" t="s">
        <v>187</v>
      </c>
      <c r="C57">
        <v>65</v>
      </c>
      <c r="D57">
        <v>2</v>
      </c>
      <c r="E57" t="s">
        <v>14796</v>
      </c>
      <c r="F57">
        <v>230</v>
      </c>
      <c r="G57">
        <v>30</v>
      </c>
      <c r="H57" t="s">
        <v>47</v>
      </c>
      <c r="I57" t="s">
        <v>14797</v>
      </c>
      <c r="J57" t="s">
        <v>14798</v>
      </c>
      <c r="K57" t="s">
        <v>6450</v>
      </c>
      <c r="L57" t="s">
        <v>14799</v>
      </c>
      <c r="M57" t="s">
        <v>14800</v>
      </c>
      <c r="N57" t="s">
        <v>1338</v>
      </c>
      <c r="O57" t="s">
        <v>1189</v>
      </c>
      <c r="P57" t="s">
        <v>1190</v>
      </c>
      <c r="Q57" t="s">
        <v>27</v>
      </c>
      <c r="R57" t="s">
        <v>24</v>
      </c>
      <c r="S57" t="s">
        <v>23</v>
      </c>
      <c r="T57" t="s">
        <v>14800</v>
      </c>
    </row>
    <row r="58" spans="1:20" x14ac:dyDescent="0.25">
      <c r="A58" t="s">
        <v>46</v>
      </c>
      <c r="B58" t="s">
        <v>56</v>
      </c>
      <c r="C58">
        <v>100</v>
      </c>
      <c r="D58">
        <v>2</v>
      </c>
      <c r="E58" t="s">
        <v>14796</v>
      </c>
      <c r="F58">
        <v>230</v>
      </c>
      <c r="G58">
        <v>30</v>
      </c>
      <c r="H58" t="s">
        <v>47</v>
      </c>
      <c r="I58" t="s">
        <v>14797</v>
      </c>
      <c r="J58" t="s">
        <v>14798</v>
      </c>
      <c r="K58" t="s">
        <v>6450</v>
      </c>
      <c r="L58" t="s">
        <v>14799</v>
      </c>
      <c r="M58" t="s">
        <v>14800</v>
      </c>
      <c r="N58" t="s">
        <v>1338</v>
      </c>
      <c r="O58" t="s">
        <v>1189</v>
      </c>
      <c r="P58" t="s">
        <v>1190</v>
      </c>
      <c r="Q58" t="s">
        <v>27</v>
      </c>
      <c r="R58" t="s">
        <v>24</v>
      </c>
      <c r="S58" t="s">
        <v>23</v>
      </c>
      <c r="T58" t="s">
        <v>14800</v>
      </c>
    </row>
    <row r="59" spans="1:20" x14ac:dyDescent="0.25">
      <c r="A59" t="s">
        <v>280</v>
      </c>
      <c r="B59" t="s">
        <v>286</v>
      </c>
      <c r="C59">
        <v>139</v>
      </c>
      <c r="D59">
        <v>1</v>
      </c>
      <c r="E59" t="s">
        <v>14801</v>
      </c>
      <c r="F59">
        <v>209</v>
      </c>
      <c r="G59">
        <v>30</v>
      </c>
      <c r="H59" t="s">
        <v>47</v>
      </c>
      <c r="I59" t="s">
        <v>14802</v>
      </c>
      <c r="J59" t="s">
        <v>14803</v>
      </c>
      <c r="K59" t="s">
        <v>14804</v>
      </c>
      <c r="L59" t="s">
        <v>14805</v>
      </c>
      <c r="M59" t="s">
        <v>14806</v>
      </c>
      <c r="N59" t="s">
        <v>1338</v>
      </c>
      <c r="O59" t="s">
        <v>1189</v>
      </c>
      <c r="P59" t="s">
        <v>1190</v>
      </c>
      <c r="Q59" t="s">
        <v>27</v>
      </c>
      <c r="R59" t="s">
        <v>24</v>
      </c>
      <c r="S59" t="s">
        <v>23</v>
      </c>
      <c r="T59" t="s">
        <v>14806</v>
      </c>
    </row>
    <row r="60" spans="1:20" x14ac:dyDescent="0.25">
      <c r="A60" t="s">
        <v>279</v>
      </c>
      <c r="B60" t="s">
        <v>285</v>
      </c>
      <c r="C60">
        <v>139</v>
      </c>
      <c r="D60">
        <v>1</v>
      </c>
      <c r="E60" t="s">
        <v>14801</v>
      </c>
      <c r="F60">
        <v>209</v>
      </c>
      <c r="G60">
        <v>30</v>
      </c>
      <c r="H60" t="s">
        <v>47</v>
      </c>
      <c r="I60" t="s">
        <v>14802</v>
      </c>
      <c r="J60" t="s">
        <v>14803</v>
      </c>
      <c r="K60" t="s">
        <v>14804</v>
      </c>
      <c r="L60" t="s">
        <v>14805</v>
      </c>
      <c r="M60" t="s">
        <v>14806</v>
      </c>
      <c r="N60" t="s">
        <v>1338</v>
      </c>
      <c r="O60" t="s">
        <v>1189</v>
      </c>
      <c r="P60" t="s">
        <v>1190</v>
      </c>
      <c r="Q60" t="s">
        <v>27</v>
      </c>
      <c r="R60" t="s">
        <v>24</v>
      </c>
      <c r="S60" t="s">
        <v>23</v>
      </c>
      <c r="T60" t="s">
        <v>14806</v>
      </c>
    </row>
    <row r="61" spans="1:20" x14ac:dyDescent="0.25">
      <c r="A61" t="s">
        <v>42</v>
      </c>
      <c r="B61" t="s">
        <v>43</v>
      </c>
      <c r="C61">
        <v>55</v>
      </c>
      <c r="D61">
        <v>1</v>
      </c>
      <c r="E61" t="s">
        <v>14807</v>
      </c>
      <c r="F61">
        <v>242</v>
      </c>
      <c r="G61">
        <v>45</v>
      </c>
      <c r="H61" t="s">
        <v>47</v>
      </c>
      <c r="I61" t="s">
        <v>11952</v>
      </c>
      <c r="J61" t="s">
        <v>14808</v>
      </c>
      <c r="K61" t="s">
        <v>2023</v>
      </c>
      <c r="L61" t="s">
        <v>1187</v>
      </c>
      <c r="M61" t="s">
        <v>14809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14809</v>
      </c>
    </row>
    <row r="62" spans="1:20" x14ac:dyDescent="0.25">
      <c r="A62" t="s">
        <v>46</v>
      </c>
      <c r="B62" t="s">
        <v>56</v>
      </c>
      <c r="C62">
        <v>75.5</v>
      </c>
      <c r="D62">
        <v>2</v>
      </c>
      <c r="E62" t="s">
        <v>14807</v>
      </c>
      <c r="F62">
        <v>242</v>
      </c>
      <c r="G62">
        <v>45</v>
      </c>
      <c r="H62" t="s">
        <v>47</v>
      </c>
      <c r="I62" t="s">
        <v>11952</v>
      </c>
      <c r="J62" t="s">
        <v>14808</v>
      </c>
      <c r="K62" t="s">
        <v>2023</v>
      </c>
      <c r="L62" t="s">
        <v>1187</v>
      </c>
      <c r="M62" t="s">
        <v>14809</v>
      </c>
      <c r="N62" t="s">
        <v>23</v>
      </c>
      <c r="O62" t="s">
        <v>63</v>
      </c>
      <c r="P62" t="s">
        <v>54</v>
      </c>
      <c r="Q62" t="s">
        <v>55</v>
      </c>
      <c r="R62" t="s">
        <v>24</v>
      </c>
      <c r="S62" t="s">
        <v>23</v>
      </c>
      <c r="T62" t="s">
        <v>14809</v>
      </c>
    </row>
    <row r="63" spans="1:20" x14ac:dyDescent="0.25">
      <c r="A63" t="s">
        <v>186</v>
      </c>
      <c r="B63" t="s">
        <v>187</v>
      </c>
      <c r="C63">
        <v>65</v>
      </c>
      <c r="D63">
        <v>4</v>
      </c>
      <c r="E63" t="s">
        <v>14810</v>
      </c>
      <c r="F63">
        <v>156</v>
      </c>
      <c r="G63">
        <v>0</v>
      </c>
      <c r="H63" t="s">
        <v>1162</v>
      </c>
      <c r="I63" t="s">
        <v>14811</v>
      </c>
      <c r="J63" t="s">
        <v>327</v>
      </c>
      <c r="K63" t="s">
        <v>23</v>
      </c>
      <c r="L63" t="s">
        <v>24</v>
      </c>
      <c r="M63" t="s">
        <v>14812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14812</v>
      </c>
    </row>
    <row r="64" spans="1:20" x14ac:dyDescent="0.25">
      <c r="A64" t="s">
        <v>139</v>
      </c>
      <c r="B64" t="s">
        <v>112</v>
      </c>
      <c r="C64">
        <v>83.333333333333329</v>
      </c>
      <c r="D64">
        <v>3</v>
      </c>
      <c r="E64" t="s">
        <v>14813</v>
      </c>
      <c r="F64">
        <v>245</v>
      </c>
      <c r="G64">
        <v>0</v>
      </c>
      <c r="H64" t="s">
        <v>1162</v>
      </c>
      <c r="I64" t="s">
        <v>12374</v>
      </c>
      <c r="J64" t="s">
        <v>306</v>
      </c>
      <c r="K64" t="s">
        <v>23</v>
      </c>
      <c r="L64" t="s">
        <v>24</v>
      </c>
      <c r="M64" t="s">
        <v>14814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14815</v>
      </c>
    </row>
    <row r="65" spans="1:20" x14ac:dyDescent="0.25">
      <c r="A65" t="s">
        <v>44</v>
      </c>
      <c r="B65" t="s">
        <v>45</v>
      </c>
      <c r="C65">
        <v>55</v>
      </c>
      <c r="D65">
        <v>2</v>
      </c>
      <c r="E65" t="s">
        <v>14816</v>
      </c>
      <c r="F65">
        <v>389</v>
      </c>
      <c r="G65">
        <v>64</v>
      </c>
      <c r="H65" t="s">
        <v>47</v>
      </c>
      <c r="I65" t="s">
        <v>11952</v>
      </c>
      <c r="J65" t="s">
        <v>14808</v>
      </c>
      <c r="K65" t="s">
        <v>2023</v>
      </c>
      <c r="L65" t="s">
        <v>1187</v>
      </c>
      <c r="M65" t="s">
        <v>14789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23</v>
      </c>
      <c r="T65" t="s">
        <v>14814</v>
      </c>
    </row>
    <row r="66" spans="1:20" x14ac:dyDescent="0.25">
      <c r="A66" t="s">
        <v>46</v>
      </c>
      <c r="B66" t="s">
        <v>56</v>
      </c>
      <c r="C66">
        <v>75</v>
      </c>
      <c r="D66">
        <v>3</v>
      </c>
      <c r="E66" t="s">
        <v>14816</v>
      </c>
      <c r="F66">
        <v>389</v>
      </c>
      <c r="G66">
        <v>64</v>
      </c>
      <c r="H66" t="s">
        <v>47</v>
      </c>
      <c r="I66" t="s">
        <v>11952</v>
      </c>
      <c r="J66" t="s">
        <v>14808</v>
      </c>
      <c r="K66" t="s">
        <v>2023</v>
      </c>
      <c r="L66" t="s">
        <v>1187</v>
      </c>
      <c r="M66" t="s">
        <v>14789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23</v>
      </c>
      <c r="T66" t="s">
        <v>14817</v>
      </c>
    </row>
    <row r="67" spans="1:20" x14ac:dyDescent="0.25">
      <c r="A67" t="s">
        <v>46</v>
      </c>
      <c r="B67" t="s">
        <v>56</v>
      </c>
      <c r="C67">
        <v>66.333333333333329</v>
      </c>
      <c r="D67">
        <v>3</v>
      </c>
      <c r="E67" t="s">
        <v>14818</v>
      </c>
      <c r="F67">
        <v>227.21</v>
      </c>
      <c r="G67">
        <v>0</v>
      </c>
      <c r="H67" t="s">
        <v>684</v>
      </c>
      <c r="I67" t="s">
        <v>14819</v>
      </c>
      <c r="J67" t="s">
        <v>14820</v>
      </c>
      <c r="K67" t="s">
        <v>2698</v>
      </c>
      <c r="L67" t="s">
        <v>14821</v>
      </c>
      <c r="M67" t="s">
        <v>14822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14823</v>
      </c>
      <c r="T67" t="s">
        <v>14824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14818</v>
      </c>
      <c r="F68">
        <v>227.21</v>
      </c>
      <c r="G68">
        <v>0</v>
      </c>
      <c r="H68" t="s">
        <v>684</v>
      </c>
      <c r="I68" t="s">
        <v>14819</v>
      </c>
      <c r="J68" t="s">
        <v>14820</v>
      </c>
      <c r="K68" t="s">
        <v>2698</v>
      </c>
      <c r="L68" t="s">
        <v>14821</v>
      </c>
      <c r="M68" t="s">
        <v>14822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14823</v>
      </c>
      <c r="T68" t="s">
        <v>14824</v>
      </c>
    </row>
    <row r="69" spans="1:20" x14ac:dyDescent="0.25">
      <c r="A69" t="s">
        <v>152</v>
      </c>
      <c r="B69" t="s">
        <v>153</v>
      </c>
      <c r="C69">
        <v>65</v>
      </c>
      <c r="D69">
        <v>2</v>
      </c>
      <c r="E69" t="s">
        <v>14825</v>
      </c>
      <c r="F69">
        <v>189</v>
      </c>
      <c r="G69">
        <v>30</v>
      </c>
      <c r="H69" t="s">
        <v>1247</v>
      </c>
      <c r="I69" t="s">
        <v>14826</v>
      </c>
      <c r="J69" t="s">
        <v>14827</v>
      </c>
      <c r="K69" t="s">
        <v>1339</v>
      </c>
      <c r="L69" t="s">
        <v>14828</v>
      </c>
      <c r="M69" t="s">
        <v>14829</v>
      </c>
      <c r="N69" t="s">
        <v>1338</v>
      </c>
      <c r="O69" t="s">
        <v>1189</v>
      </c>
      <c r="P69" t="s">
        <v>4334</v>
      </c>
      <c r="Q69" t="s">
        <v>27</v>
      </c>
      <c r="R69" t="s">
        <v>24</v>
      </c>
      <c r="S69" t="s">
        <v>23</v>
      </c>
      <c r="T69" t="s">
        <v>14829</v>
      </c>
    </row>
    <row r="70" spans="1:20" x14ac:dyDescent="0.25">
      <c r="A70" t="s">
        <v>38</v>
      </c>
      <c r="B70" t="s">
        <v>39</v>
      </c>
      <c r="C70">
        <v>65</v>
      </c>
      <c r="D70">
        <v>2</v>
      </c>
      <c r="E70" t="s">
        <v>14825</v>
      </c>
      <c r="F70">
        <v>189</v>
      </c>
      <c r="G70">
        <v>30</v>
      </c>
      <c r="H70" t="s">
        <v>1247</v>
      </c>
      <c r="I70" t="s">
        <v>14826</v>
      </c>
      <c r="J70" t="s">
        <v>14827</v>
      </c>
      <c r="K70" t="s">
        <v>1339</v>
      </c>
      <c r="L70" t="s">
        <v>14828</v>
      </c>
      <c r="M70" t="s">
        <v>14829</v>
      </c>
      <c r="N70" t="s">
        <v>1338</v>
      </c>
      <c r="O70" t="s">
        <v>1189</v>
      </c>
      <c r="P70" t="s">
        <v>4334</v>
      </c>
      <c r="Q70" t="s">
        <v>27</v>
      </c>
      <c r="R70" t="s">
        <v>24</v>
      </c>
      <c r="S70" t="s">
        <v>23</v>
      </c>
      <c r="T70" t="s">
        <v>14829</v>
      </c>
    </row>
    <row r="71" spans="1:20" x14ac:dyDescent="0.25">
      <c r="A71" t="s">
        <v>3809</v>
      </c>
      <c r="B71" t="s">
        <v>3810</v>
      </c>
      <c r="C71">
        <v>25</v>
      </c>
      <c r="D71">
        <v>8</v>
      </c>
      <c r="E71" t="s">
        <v>14830</v>
      </c>
      <c r="F71">
        <v>200</v>
      </c>
      <c r="G71">
        <v>0</v>
      </c>
      <c r="H71" t="s">
        <v>1162</v>
      </c>
      <c r="I71" t="s">
        <v>3119</v>
      </c>
      <c r="J71" t="s">
        <v>306</v>
      </c>
      <c r="K71" t="s">
        <v>23</v>
      </c>
      <c r="L71" t="s">
        <v>24</v>
      </c>
      <c r="M71" t="s">
        <v>14831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14831</v>
      </c>
    </row>
    <row r="72" spans="1:20" x14ac:dyDescent="0.25">
      <c r="A72" t="s">
        <v>279</v>
      </c>
      <c r="B72" t="s">
        <v>285</v>
      </c>
      <c r="C72">
        <v>139</v>
      </c>
      <c r="D72">
        <v>4</v>
      </c>
      <c r="E72" t="s">
        <v>14832</v>
      </c>
      <c r="F72">
        <v>356</v>
      </c>
      <c r="G72">
        <v>0</v>
      </c>
      <c r="H72" t="s">
        <v>1162</v>
      </c>
      <c r="I72" t="s">
        <v>3119</v>
      </c>
      <c r="J72" t="s">
        <v>306</v>
      </c>
      <c r="K72" t="s">
        <v>23</v>
      </c>
      <c r="L72" t="s">
        <v>24</v>
      </c>
      <c r="M72" t="s">
        <v>14833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14833</v>
      </c>
    </row>
    <row r="73" spans="1:20" x14ac:dyDescent="0.25">
      <c r="A73" t="s">
        <v>44</v>
      </c>
      <c r="B73" t="s">
        <v>45</v>
      </c>
      <c r="C73">
        <v>66.666666666666671</v>
      </c>
      <c r="D73">
        <v>3</v>
      </c>
      <c r="E73" t="s">
        <v>14834</v>
      </c>
      <c r="F73">
        <v>110</v>
      </c>
      <c r="G73">
        <v>5</v>
      </c>
      <c r="H73" t="s">
        <v>1162</v>
      </c>
      <c r="I73" t="s">
        <v>14835</v>
      </c>
      <c r="J73" t="s">
        <v>305</v>
      </c>
      <c r="K73" t="s">
        <v>23</v>
      </c>
      <c r="L73" t="s">
        <v>24</v>
      </c>
      <c r="M73" t="s">
        <v>14836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14837</v>
      </c>
      <c r="T73" t="s">
        <v>14838</v>
      </c>
    </row>
    <row r="74" spans="1:20" x14ac:dyDescent="0.25">
      <c r="A74" t="s">
        <v>30</v>
      </c>
      <c r="B74" t="s">
        <v>31</v>
      </c>
      <c r="C74">
        <v>60</v>
      </c>
      <c r="D74">
        <v>6</v>
      </c>
      <c r="E74" t="s">
        <v>14839</v>
      </c>
      <c r="F74">
        <v>210</v>
      </c>
      <c r="G74">
        <v>0</v>
      </c>
      <c r="H74" t="s">
        <v>1162</v>
      </c>
      <c r="I74" t="s">
        <v>7821</v>
      </c>
      <c r="J74" t="s">
        <v>356</v>
      </c>
      <c r="K74" t="s">
        <v>23</v>
      </c>
      <c r="L74" t="s">
        <v>24</v>
      </c>
      <c r="M74" t="s">
        <v>14840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14841</v>
      </c>
      <c r="T74" t="s">
        <v>14840</v>
      </c>
    </row>
    <row r="75" spans="1:20" x14ac:dyDescent="0.25">
      <c r="A75" t="s">
        <v>186</v>
      </c>
      <c r="B75" t="s">
        <v>187</v>
      </c>
      <c r="C75">
        <v>65</v>
      </c>
      <c r="D75">
        <v>4</v>
      </c>
      <c r="E75" t="s">
        <v>14842</v>
      </c>
      <c r="F75">
        <v>160</v>
      </c>
      <c r="G75">
        <v>0</v>
      </c>
      <c r="H75" t="s">
        <v>1162</v>
      </c>
      <c r="I75" t="s">
        <v>11933</v>
      </c>
      <c r="J75" t="s">
        <v>318</v>
      </c>
      <c r="K75" t="s">
        <v>23</v>
      </c>
      <c r="L75" t="s">
        <v>24</v>
      </c>
      <c r="M75" t="s">
        <v>14843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23</v>
      </c>
      <c r="T75" t="s">
        <v>14844</v>
      </c>
    </row>
    <row r="76" spans="1:20" x14ac:dyDescent="0.25">
      <c r="A76" t="s">
        <v>51</v>
      </c>
      <c r="B76" t="s">
        <v>52</v>
      </c>
      <c r="C76">
        <v>1</v>
      </c>
      <c r="D76">
        <v>1</v>
      </c>
      <c r="E76" t="s">
        <v>14845</v>
      </c>
      <c r="F76">
        <v>8</v>
      </c>
      <c r="G76">
        <v>7</v>
      </c>
      <c r="H76" t="s">
        <v>47</v>
      </c>
      <c r="I76" t="s">
        <v>5445</v>
      </c>
      <c r="J76" t="s">
        <v>14846</v>
      </c>
      <c r="K76" t="s">
        <v>1606</v>
      </c>
      <c r="L76" t="s">
        <v>1177</v>
      </c>
      <c r="M76" t="s">
        <v>23</v>
      </c>
      <c r="N76" t="s">
        <v>23</v>
      </c>
      <c r="O76" t="s">
        <v>24</v>
      </c>
      <c r="P76" t="s">
        <v>54</v>
      </c>
      <c r="Q76" t="s">
        <v>23</v>
      </c>
      <c r="R76" t="s">
        <v>24</v>
      </c>
      <c r="S76" t="s">
        <v>23</v>
      </c>
      <c r="T76" t="s">
        <v>14843</v>
      </c>
    </row>
    <row r="77" spans="1:20" x14ac:dyDescent="0.25">
      <c r="A77" t="s">
        <v>30</v>
      </c>
      <c r="B77" t="s">
        <v>31</v>
      </c>
      <c r="C77">
        <v>60</v>
      </c>
      <c r="D77">
        <v>6</v>
      </c>
      <c r="E77" t="s">
        <v>14847</v>
      </c>
      <c r="F77">
        <v>210</v>
      </c>
      <c r="G77">
        <v>0</v>
      </c>
      <c r="H77" t="s">
        <v>1162</v>
      </c>
      <c r="I77" t="s">
        <v>11933</v>
      </c>
      <c r="J77" t="s">
        <v>318</v>
      </c>
      <c r="K77" t="s">
        <v>23</v>
      </c>
      <c r="L77" t="s">
        <v>24</v>
      </c>
      <c r="M77" t="s">
        <v>14848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14849</v>
      </c>
      <c r="T77" t="s">
        <v>14848</v>
      </c>
    </row>
    <row r="78" spans="1:20" x14ac:dyDescent="0.25">
      <c r="A78" t="s">
        <v>279</v>
      </c>
      <c r="B78" t="s">
        <v>285</v>
      </c>
      <c r="C78">
        <v>139</v>
      </c>
      <c r="D78">
        <v>1</v>
      </c>
      <c r="E78" t="s">
        <v>14850</v>
      </c>
      <c r="F78">
        <v>209</v>
      </c>
      <c r="G78">
        <v>30</v>
      </c>
      <c r="H78" t="s">
        <v>47</v>
      </c>
      <c r="I78" t="s">
        <v>14851</v>
      </c>
      <c r="J78" t="s">
        <v>14852</v>
      </c>
      <c r="K78" t="s">
        <v>618</v>
      </c>
      <c r="L78" t="s">
        <v>14853</v>
      </c>
      <c r="M78" t="s">
        <v>14854</v>
      </c>
      <c r="N78" t="s">
        <v>1338</v>
      </c>
      <c r="O78" t="s">
        <v>1189</v>
      </c>
      <c r="P78" t="s">
        <v>1190</v>
      </c>
      <c r="Q78" t="s">
        <v>27</v>
      </c>
      <c r="R78" t="s">
        <v>24</v>
      </c>
      <c r="S78" t="s">
        <v>23</v>
      </c>
      <c r="T78" t="s">
        <v>14854</v>
      </c>
    </row>
    <row r="79" spans="1:20" x14ac:dyDescent="0.25">
      <c r="A79" t="s">
        <v>280</v>
      </c>
      <c r="B79" t="s">
        <v>286</v>
      </c>
      <c r="C79">
        <v>139</v>
      </c>
      <c r="D79">
        <v>1</v>
      </c>
      <c r="E79" t="s">
        <v>14850</v>
      </c>
      <c r="F79">
        <v>209</v>
      </c>
      <c r="G79">
        <v>30</v>
      </c>
      <c r="H79" t="s">
        <v>47</v>
      </c>
      <c r="I79" t="s">
        <v>14851</v>
      </c>
      <c r="J79" t="s">
        <v>14852</v>
      </c>
      <c r="K79" t="s">
        <v>618</v>
      </c>
      <c r="L79" t="s">
        <v>14853</v>
      </c>
      <c r="M79" t="s">
        <v>14854</v>
      </c>
      <c r="N79" t="s">
        <v>1338</v>
      </c>
      <c r="O79" t="s">
        <v>1189</v>
      </c>
      <c r="P79" t="s">
        <v>1190</v>
      </c>
      <c r="Q79" t="s">
        <v>27</v>
      </c>
      <c r="R79" t="s">
        <v>24</v>
      </c>
      <c r="S79" t="s">
        <v>23</v>
      </c>
      <c r="T79" t="s">
        <v>14854</v>
      </c>
    </row>
    <row r="80" spans="1:20" x14ac:dyDescent="0.25">
      <c r="A80" t="s">
        <v>186</v>
      </c>
      <c r="B80" t="s">
        <v>187</v>
      </c>
      <c r="C80">
        <v>65</v>
      </c>
      <c r="D80">
        <v>1</v>
      </c>
      <c r="E80" t="s">
        <v>14855</v>
      </c>
      <c r="F80">
        <v>130</v>
      </c>
      <c r="G80">
        <v>30</v>
      </c>
      <c r="H80" t="s">
        <v>47</v>
      </c>
      <c r="I80" t="s">
        <v>14856</v>
      </c>
      <c r="J80" t="s">
        <v>14857</v>
      </c>
      <c r="K80" t="s">
        <v>14858</v>
      </c>
      <c r="L80" t="s">
        <v>14859</v>
      </c>
      <c r="M80" t="s">
        <v>14860</v>
      </c>
      <c r="N80" t="s">
        <v>1338</v>
      </c>
      <c r="O80" t="s">
        <v>1189</v>
      </c>
      <c r="P80" t="s">
        <v>1190</v>
      </c>
      <c r="Q80" t="s">
        <v>27</v>
      </c>
      <c r="R80" t="s">
        <v>24</v>
      </c>
      <c r="S80" t="s">
        <v>23</v>
      </c>
      <c r="T80" t="s">
        <v>14860</v>
      </c>
    </row>
    <row r="81" spans="1:20" x14ac:dyDescent="0.25">
      <c r="A81" t="s">
        <v>46</v>
      </c>
      <c r="B81" t="s">
        <v>56</v>
      </c>
      <c r="C81">
        <v>100</v>
      </c>
      <c r="D81">
        <v>1</v>
      </c>
      <c r="E81" t="s">
        <v>14855</v>
      </c>
      <c r="F81">
        <v>130</v>
      </c>
      <c r="G81">
        <v>30</v>
      </c>
      <c r="H81" t="s">
        <v>47</v>
      </c>
      <c r="I81" t="s">
        <v>14856</v>
      </c>
      <c r="J81" t="s">
        <v>14857</v>
      </c>
      <c r="K81" t="s">
        <v>14858</v>
      </c>
      <c r="L81" t="s">
        <v>14859</v>
      </c>
      <c r="M81" t="s">
        <v>14860</v>
      </c>
      <c r="N81" t="s">
        <v>1338</v>
      </c>
      <c r="O81" t="s">
        <v>1189</v>
      </c>
      <c r="P81" t="s">
        <v>1190</v>
      </c>
      <c r="Q81" t="s">
        <v>27</v>
      </c>
      <c r="R81" t="s">
        <v>24</v>
      </c>
      <c r="S81" t="s">
        <v>23</v>
      </c>
      <c r="T81" t="s">
        <v>14860</v>
      </c>
    </row>
    <row r="82" spans="1:20" x14ac:dyDescent="0.25">
      <c r="A82" t="s">
        <v>186</v>
      </c>
      <c r="B82" t="s">
        <v>187</v>
      </c>
      <c r="C82">
        <v>65</v>
      </c>
      <c r="D82">
        <v>6</v>
      </c>
      <c r="E82" t="s">
        <v>14861</v>
      </c>
      <c r="F82">
        <v>234</v>
      </c>
      <c r="G82">
        <v>0</v>
      </c>
      <c r="H82" t="s">
        <v>1162</v>
      </c>
      <c r="I82" t="s">
        <v>14862</v>
      </c>
      <c r="J82" t="s">
        <v>302</v>
      </c>
      <c r="K82" t="s">
        <v>23</v>
      </c>
      <c r="L82" t="s">
        <v>24</v>
      </c>
      <c r="M82" t="s">
        <v>14863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14863</v>
      </c>
    </row>
    <row r="83" spans="1:20" x14ac:dyDescent="0.25">
      <c r="A83" t="s">
        <v>115</v>
      </c>
      <c r="B83" t="s">
        <v>116</v>
      </c>
      <c r="C83">
        <v>27.5</v>
      </c>
      <c r="D83">
        <v>4</v>
      </c>
      <c r="E83" t="s">
        <v>14864</v>
      </c>
      <c r="F83">
        <v>131.78</v>
      </c>
      <c r="G83">
        <v>7</v>
      </c>
      <c r="H83" t="s">
        <v>1247</v>
      </c>
      <c r="I83" t="s">
        <v>10155</v>
      </c>
      <c r="J83" t="s">
        <v>10156</v>
      </c>
      <c r="K83" t="s">
        <v>10157</v>
      </c>
      <c r="L83" t="s">
        <v>10158</v>
      </c>
      <c r="M83" t="s">
        <v>14865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14866</v>
      </c>
      <c r="T83" t="s">
        <v>14865</v>
      </c>
    </row>
    <row r="84" spans="1:20" x14ac:dyDescent="0.25">
      <c r="A84" t="s">
        <v>46</v>
      </c>
      <c r="B84" t="s">
        <v>56</v>
      </c>
      <c r="C84">
        <v>60</v>
      </c>
      <c r="D84">
        <v>1</v>
      </c>
      <c r="E84" t="s">
        <v>14867</v>
      </c>
      <c r="F84">
        <v>137</v>
      </c>
      <c r="G84">
        <v>17</v>
      </c>
      <c r="H84" t="s">
        <v>1162</v>
      </c>
      <c r="I84" t="s">
        <v>11586</v>
      </c>
      <c r="J84" t="s">
        <v>1163</v>
      </c>
      <c r="K84" t="s">
        <v>23</v>
      </c>
      <c r="L84" t="s">
        <v>24</v>
      </c>
      <c r="M84" t="s">
        <v>14865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14865</v>
      </c>
    </row>
    <row r="85" spans="1:20" x14ac:dyDescent="0.25">
      <c r="A85" t="s">
        <v>3691</v>
      </c>
      <c r="B85" t="s">
        <v>3692</v>
      </c>
      <c r="C85">
        <v>60</v>
      </c>
      <c r="D85">
        <v>1</v>
      </c>
      <c r="E85" t="s">
        <v>14867</v>
      </c>
      <c r="F85">
        <v>137</v>
      </c>
      <c r="G85">
        <v>17</v>
      </c>
      <c r="H85" t="s">
        <v>1162</v>
      </c>
      <c r="I85" t="s">
        <v>11586</v>
      </c>
      <c r="J85" t="s">
        <v>1163</v>
      </c>
      <c r="K85" t="s">
        <v>23</v>
      </c>
      <c r="L85" t="s">
        <v>24</v>
      </c>
      <c r="M85" t="s">
        <v>14865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14865</v>
      </c>
    </row>
    <row r="86" spans="1:20" x14ac:dyDescent="0.25">
      <c r="A86" t="s">
        <v>3691</v>
      </c>
      <c r="B86" t="s">
        <v>3798</v>
      </c>
      <c r="C86">
        <v>80</v>
      </c>
      <c r="D86">
        <v>2</v>
      </c>
      <c r="E86" t="s">
        <v>14868</v>
      </c>
      <c r="F86">
        <v>160</v>
      </c>
      <c r="G86">
        <v>0</v>
      </c>
      <c r="H86" t="s">
        <v>47</v>
      </c>
      <c r="I86" t="s">
        <v>14869</v>
      </c>
      <c r="J86" t="s">
        <v>14870</v>
      </c>
      <c r="K86" t="s">
        <v>1264</v>
      </c>
      <c r="L86" t="s">
        <v>14871</v>
      </c>
      <c r="M86" t="s">
        <v>14872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14873</v>
      </c>
      <c r="T86" t="s">
        <v>14872</v>
      </c>
    </row>
    <row r="87" spans="1:20" x14ac:dyDescent="0.25">
      <c r="A87" t="s">
        <v>139</v>
      </c>
      <c r="B87" t="s">
        <v>9790</v>
      </c>
      <c r="C87">
        <v>59.5</v>
      </c>
      <c r="D87">
        <v>1</v>
      </c>
      <c r="E87" t="s">
        <v>14874</v>
      </c>
      <c r="F87">
        <v>59.5</v>
      </c>
      <c r="G87">
        <v>0</v>
      </c>
      <c r="H87" t="s">
        <v>9788</v>
      </c>
      <c r="I87" t="s">
        <v>14875</v>
      </c>
      <c r="J87" t="s">
        <v>14876</v>
      </c>
      <c r="K87" t="s">
        <v>687</v>
      </c>
      <c r="L87" t="s">
        <v>14877</v>
      </c>
      <c r="M87" t="s">
        <v>14872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14878</v>
      </c>
      <c r="T87" t="s">
        <v>14872</v>
      </c>
    </row>
    <row r="88" spans="1:20" x14ac:dyDescent="0.25">
      <c r="A88" t="s">
        <v>115</v>
      </c>
      <c r="B88" t="s">
        <v>116</v>
      </c>
      <c r="C88">
        <v>27.5</v>
      </c>
      <c r="D88">
        <v>4</v>
      </c>
      <c r="E88" t="s">
        <v>14879</v>
      </c>
      <c r="F88">
        <v>309.76</v>
      </c>
      <c r="G88">
        <v>0</v>
      </c>
      <c r="H88" t="s">
        <v>1247</v>
      </c>
      <c r="I88" t="s">
        <v>10219</v>
      </c>
      <c r="J88" t="s">
        <v>10220</v>
      </c>
      <c r="K88" t="s">
        <v>9412</v>
      </c>
      <c r="L88" t="s">
        <v>10221</v>
      </c>
      <c r="M88" t="s">
        <v>14880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14881</v>
      </c>
      <c r="T88" t="s">
        <v>14880</v>
      </c>
    </row>
    <row r="89" spans="1:20" x14ac:dyDescent="0.25">
      <c r="A89" t="s">
        <v>115</v>
      </c>
      <c r="B89" t="s">
        <v>116</v>
      </c>
      <c r="C89">
        <v>35</v>
      </c>
      <c r="D89">
        <v>8</v>
      </c>
      <c r="E89" t="s">
        <v>14879</v>
      </c>
      <c r="F89">
        <v>309.76</v>
      </c>
      <c r="G89">
        <v>0</v>
      </c>
      <c r="H89" t="s">
        <v>1247</v>
      </c>
      <c r="I89" t="s">
        <v>10219</v>
      </c>
      <c r="J89" t="s">
        <v>10220</v>
      </c>
      <c r="K89" t="s">
        <v>9412</v>
      </c>
      <c r="L89" t="s">
        <v>10221</v>
      </c>
      <c r="M89" t="s">
        <v>14880</v>
      </c>
      <c r="N89" t="s">
        <v>23</v>
      </c>
      <c r="O89" t="s">
        <v>48</v>
      </c>
      <c r="P89" t="s">
        <v>49</v>
      </c>
      <c r="Q89" t="s">
        <v>50</v>
      </c>
      <c r="R89" t="s">
        <v>24</v>
      </c>
      <c r="S89" t="s">
        <v>14881</v>
      </c>
      <c r="T89" t="s">
        <v>14880</v>
      </c>
    </row>
    <row r="90" spans="1:20" x14ac:dyDescent="0.25">
      <c r="A90" t="s">
        <v>186</v>
      </c>
      <c r="B90" t="s">
        <v>187</v>
      </c>
      <c r="C90">
        <v>65</v>
      </c>
      <c r="D90">
        <v>4</v>
      </c>
      <c r="E90" t="s">
        <v>14882</v>
      </c>
      <c r="F90">
        <v>154</v>
      </c>
      <c r="G90">
        <v>6</v>
      </c>
      <c r="H90" t="s">
        <v>1162</v>
      </c>
      <c r="I90" t="s">
        <v>14883</v>
      </c>
      <c r="J90" t="s">
        <v>333</v>
      </c>
      <c r="K90" t="s">
        <v>23</v>
      </c>
      <c r="L90" t="s">
        <v>24</v>
      </c>
      <c r="M90" t="s">
        <v>14884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14885</v>
      </c>
    </row>
    <row r="91" spans="1:20" x14ac:dyDescent="0.25">
      <c r="A91" t="s">
        <v>46</v>
      </c>
      <c r="B91" t="s">
        <v>56</v>
      </c>
      <c r="C91">
        <v>66.333333333333329</v>
      </c>
      <c r="D91">
        <v>3</v>
      </c>
      <c r="E91" t="s">
        <v>14886</v>
      </c>
      <c r="F91">
        <v>220</v>
      </c>
      <c r="G91">
        <v>0</v>
      </c>
      <c r="H91" t="s">
        <v>1162</v>
      </c>
      <c r="I91" t="s">
        <v>14887</v>
      </c>
      <c r="J91" t="s">
        <v>328</v>
      </c>
      <c r="K91" t="s">
        <v>23</v>
      </c>
      <c r="L91" t="s">
        <v>24</v>
      </c>
      <c r="M91" t="s">
        <v>14888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14889</v>
      </c>
      <c r="T91" t="s">
        <v>14890</v>
      </c>
    </row>
    <row r="92" spans="1:20" x14ac:dyDescent="0.25">
      <c r="A92" t="s">
        <v>186</v>
      </c>
      <c r="B92" t="s">
        <v>187</v>
      </c>
      <c r="C92">
        <v>65</v>
      </c>
      <c r="D92">
        <v>2</v>
      </c>
      <c r="E92" t="s">
        <v>14891</v>
      </c>
      <c r="F92">
        <v>84</v>
      </c>
      <c r="G92">
        <v>6</v>
      </c>
      <c r="H92" t="s">
        <v>1162</v>
      </c>
      <c r="I92" t="s">
        <v>14892</v>
      </c>
      <c r="J92" t="s">
        <v>327</v>
      </c>
      <c r="K92" t="s">
        <v>23</v>
      </c>
      <c r="L92" t="s">
        <v>24</v>
      </c>
      <c r="M92" t="s">
        <v>14893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14894</v>
      </c>
      <c r="T92" t="s">
        <v>14893</v>
      </c>
    </row>
    <row r="93" spans="1:20" x14ac:dyDescent="0.25">
      <c r="A93" t="s">
        <v>44</v>
      </c>
      <c r="B93" t="s">
        <v>45</v>
      </c>
      <c r="C93">
        <v>66.666666666666671</v>
      </c>
      <c r="D93">
        <v>3</v>
      </c>
      <c r="E93" t="s">
        <v>14895</v>
      </c>
      <c r="F93">
        <v>150</v>
      </c>
      <c r="G93">
        <v>0</v>
      </c>
      <c r="H93" t="s">
        <v>22</v>
      </c>
      <c r="I93" t="s">
        <v>14896</v>
      </c>
      <c r="J93" t="s">
        <v>1175</v>
      </c>
      <c r="K93" t="s">
        <v>23</v>
      </c>
      <c r="L93" t="s">
        <v>24</v>
      </c>
      <c r="M93" t="s">
        <v>14897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14898</v>
      </c>
      <c r="T93" t="s">
        <v>14897</v>
      </c>
    </row>
    <row r="94" spans="1:20" x14ac:dyDescent="0.25">
      <c r="A94" t="s">
        <v>115</v>
      </c>
      <c r="B94" t="s">
        <v>116</v>
      </c>
      <c r="C94">
        <v>27.5</v>
      </c>
      <c r="D94">
        <v>4</v>
      </c>
      <c r="E94" t="s">
        <v>14899</v>
      </c>
      <c r="F94">
        <v>122.91</v>
      </c>
      <c r="G94">
        <v>0</v>
      </c>
      <c r="H94" t="s">
        <v>1247</v>
      </c>
      <c r="I94" t="s">
        <v>14900</v>
      </c>
      <c r="J94" t="s">
        <v>14901</v>
      </c>
      <c r="K94" t="s">
        <v>14902</v>
      </c>
      <c r="L94" t="s">
        <v>14903</v>
      </c>
      <c r="M94" t="s">
        <v>14897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14904</v>
      </c>
      <c r="T94" t="s">
        <v>14897</v>
      </c>
    </row>
    <row r="95" spans="1:20" x14ac:dyDescent="0.25">
      <c r="A95" t="s">
        <v>115</v>
      </c>
      <c r="B95" t="s">
        <v>116</v>
      </c>
      <c r="C95">
        <v>27.5</v>
      </c>
      <c r="D95">
        <v>4</v>
      </c>
      <c r="E95" t="s">
        <v>14905</v>
      </c>
      <c r="F95">
        <v>245.82</v>
      </c>
      <c r="G95">
        <v>0</v>
      </c>
      <c r="H95" t="s">
        <v>1247</v>
      </c>
      <c r="I95" t="s">
        <v>14906</v>
      </c>
      <c r="J95" t="s">
        <v>14907</v>
      </c>
      <c r="K95" t="s">
        <v>562</v>
      </c>
      <c r="L95" t="s">
        <v>14908</v>
      </c>
      <c r="M95" t="s">
        <v>14909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14910</v>
      </c>
      <c r="T95" t="s">
        <v>14909</v>
      </c>
    </row>
    <row r="96" spans="1:20" x14ac:dyDescent="0.25">
      <c r="A96" t="s">
        <v>115</v>
      </c>
      <c r="B96" t="s">
        <v>116</v>
      </c>
      <c r="C96">
        <v>27.5</v>
      </c>
      <c r="D96">
        <v>4</v>
      </c>
      <c r="E96" t="s">
        <v>14905</v>
      </c>
      <c r="F96">
        <v>245.82</v>
      </c>
      <c r="G96">
        <v>0</v>
      </c>
      <c r="H96" t="s">
        <v>1247</v>
      </c>
      <c r="I96" t="s">
        <v>14906</v>
      </c>
      <c r="J96" t="s">
        <v>14907</v>
      </c>
      <c r="K96" t="s">
        <v>562</v>
      </c>
      <c r="L96" t="s">
        <v>14908</v>
      </c>
      <c r="M96" t="s">
        <v>14909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14910</v>
      </c>
      <c r="T96" t="s">
        <v>14909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14911</v>
      </c>
      <c r="F97">
        <v>220</v>
      </c>
      <c r="G97">
        <v>0</v>
      </c>
      <c r="H97" t="s">
        <v>1162</v>
      </c>
      <c r="I97" t="s">
        <v>14912</v>
      </c>
      <c r="J97" t="s">
        <v>302</v>
      </c>
      <c r="K97" t="s">
        <v>23</v>
      </c>
      <c r="L97" t="s">
        <v>24</v>
      </c>
      <c r="M97" t="s">
        <v>14913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14914</v>
      </c>
      <c r="T97" t="s">
        <v>14913</v>
      </c>
    </row>
    <row r="98" spans="1:20" x14ac:dyDescent="0.25">
      <c r="A98" t="s">
        <v>186</v>
      </c>
      <c r="B98" t="s">
        <v>187</v>
      </c>
      <c r="C98">
        <v>65</v>
      </c>
      <c r="D98">
        <v>2</v>
      </c>
      <c r="E98" t="s">
        <v>14915</v>
      </c>
      <c r="F98">
        <v>84</v>
      </c>
      <c r="G98">
        <v>6</v>
      </c>
      <c r="H98" t="s">
        <v>1162</v>
      </c>
      <c r="I98" t="s">
        <v>14916</v>
      </c>
      <c r="J98" t="s">
        <v>65</v>
      </c>
      <c r="K98" t="s">
        <v>23</v>
      </c>
      <c r="L98" t="s">
        <v>24</v>
      </c>
      <c r="M98" t="s">
        <v>14917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14918</v>
      </c>
      <c r="T98" t="s">
        <v>14917</v>
      </c>
    </row>
    <row r="99" spans="1:20" x14ac:dyDescent="0.25">
      <c r="A99" t="s">
        <v>3691</v>
      </c>
      <c r="B99" t="s">
        <v>3692</v>
      </c>
      <c r="C99">
        <v>100</v>
      </c>
      <c r="D99">
        <v>3</v>
      </c>
      <c r="E99" t="s">
        <v>14919</v>
      </c>
      <c r="F99">
        <v>239</v>
      </c>
      <c r="G99">
        <v>0</v>
      </c>
      <c r="H99" t="s">
        <v>1162</v>
      </c>
      <c r="I99" t="s">
        <v>7665</v>
      </c>
      <c r="J99" t="s">
        <v>316</v>
      </c>
      <c r="K99" t="s">
        <v>23</v>
      </c>
      <c r="L99" t="s">
        <v>24</v>
      </c>
      <c r="M99" t="s">
        <v>14917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14917</v>
      </c>
    </row>
    <row r="100" spans="1:20" x14ac:dyDescent="0.25">
      <c r="A100" t="s">
        <v>42</v>
      </c>
      <c r="B100" t="s">
        <v>43</v>
      </c>
      <c r="C100">
        <v>66.666666666666671</v>
      </c>
      <c r="D100">
        <v>3</v>
      </c>
      <c r="E100" t="s">
        <v>14920</v>
      </c>
      <c r="F100">
        <v>525</v>
      </c>
      <c r="G100">
        <v>0</v>
      </c>
      <c r="H100" t="s">
        <v>1162</v>
      </c>
      <c r="I100" t="s">
        <v>14921</v>
      </c>
      <c r="J100" t="s">
        <v>329</v>
      </c>
      <c r="K100" t="s">
        <v>23</v>
      </c>
      <c r="L100" t="s">
        <v>24</v>
      </c>
      <c r="M100" t="s">
        <v>14922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14923</v>
      </c>
    </row>
    <row r="101" spans="1:20" x14ac:dyDescent="0.25">
      <c r="A101" t="s">
        <v>5153</v>
      </c>
      <c r="B101" t="s">
        <v>5154</v>
      </c>
      <c r="C101">
        <v>0</v>
      </c>
      <c r="D101">
        <v>4</v>
      </c>
      <c r="E101" t="s">
        <v>14920</v>
      </c>
      <c r="F101">
        <v>525</v>
      </c>
      <c r="G101">
        <v>0</v>
      </c>
      <c r="H101" t="s">
        <v>1162</v>
      </c>
      <c r="I101" t="s">
        <v>14921</v>
      </c>
      <c r="J101" t="s">
        <v>329</v>
      </c>
      <c r="K101" t="s">
        <v>23</v>
      </c>
      <c r="L101" t="s">
        <v>24</v>
      </c>
      <c r="M101" t="s">
        <v>14922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14923</v>
      </c>
    </row>
    <row r="102" spans="1:20" x14ac:dyDescent="0.25">
      <c r="A102" t="s">
        <v>46</v>
      </c>
      <c r="B102" t="s">
        <v>56</v>
      </c>
      <c r="C102">
        <v>120</v>
      </c>
      <c r="D102">
        <v>4</v>
      </c>
      <c r="E102" t="s">
        <v>14920</v>
      </c>
      <c r="F102">
        <v>525</v>
      </c>
      <c r="G102">
        <v>0</v>
      </c>
      <c r="H102" t="s">
        <v>1162</v>
      </c>
      <c r="I102" t="s">
        <v>14921</v>
      </c>
      <c r="J102" t="s">
        <v>329</v>
      </c>
      <c r="K102" t="s">
        <v>23</v>
      </c>
      <c r="L102" t="s">
        <v>24</v>
      </c>
      <c r="M102" t="s">
        <v>14922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14923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14924</v>
      </c>
      <c r="F103">
        <v>138.07</v>
      </c>
      <c r="G103">
        <v>7</v>
      </c>
      <c r="H103" t="s">
        <v>684</v>
      </c>
      <c r="I103" t="s">
        <v>9901</v>
      </c>
      <c r="J103" t="s">
        <v>9902</v>
      </c>
      <c r="K103" t="s">
        <v>2727</v>
      </c>
      <c r="L103" t="s">
        <v>9903</v>
      </c>
      <c r="M103" t="s">
        <v>14925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14926</v>
      </c>
      <c r="T103" t="s">
        <v>14925</v>
      </c>
    </row>
    <row r="104" spans="1:20" x14ac:dyDescent="0.25">
      <c r="A104" t="s">
        <v>110</v>
      </c>
      <c r="B104" t="s">
        <v>1287</v>
      </c>
      <c r="C104">
        <v>59.21</v>
      </c>
      <c r="D104">
        <v>1</v>
      </c>
      <c r="E104" t="s">
        <v>14927</v>
      </c>
      <c r="F104">
        <v>125.41</v>
      </c>
      <c r="G104">
        <v>7</v>
      </c>
      <c r="H104" t="s">
        <v>1349</v>
      </c>
      <c r="I104" t="s">
        <v>14928</v>
      </c>
      <c r="J104" t="s">
        <v>14929</v>
      </c>
      <c r="K104" t="s">
        <v>14930</v>
      </c>
      <c r="L104" t="s">
        <v>14931</v>
      </c>
      <c r="M104" t="s">
        <v>14913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14932</v>
      </c>
      <c r="T104" t="s">
        <v>14933</v>
      </c>
    </row>
    <row r="105" spans="1:20" x14ac:dyDescent="0.25">
      <c r="A105" t="s">
        <v>110</v>
      </c>
      <c r="B105" t="s">
        <v>1287</v>
      </c>
      <c r="C105">
        <v>59.2</v>
      </c>
      <c r="D105">
        <v>1</v>
      </c>
      <c r="E105" t="s">
        <v>14927</v>
      </c>
      <c r="F105">
        <v>125.41</v>
      </c>
      <c r="G105">
        <v>7</v>
      </c>
      <c r="H105" t="s">
        <v>1349</v>
      </c>
      <c r="I105" t="s">
        <v>14928</v>
      </c>
      <c r="J105" t="s">
        <v>14929</v>
      </c>
      <c r="K105" t="s">
        <v>14930</v>
      </c>
      <c r="L105" t="s">
        <v>14931</v>
      </c>
      <c r="M105" t="s">
        <v>14913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14932</v>
      </c>
      <c r="T105" t="s">
        <v>14933</v>
      </c>
    </row>
    <row r="106" spans="1:20" x14ac:dyDescent="0.25">
      <c r="A106" t="s">
        <v>3653</v>
      </c>
      <c r="B106" t="s">
        <v>4657</v>
      </c>
      <c r="C106">
        <v>72.97</v>
      </c>
      <c r="D106">
        <v>3</v>
      </c>
      <c r="E106" t="s">
        <v>14934</v>
      </c>
      <c r="F106">
        <v>218.91</v>
      </c>
      <c r="G106">
        <v>0</v>
      </c>
      <c r="H106" t="s">
        <v>1247</v>
      </c>
      <c r="I106" t="s">
        <v>8924</v>
      </c>
      <c r="J106" t="s">
        <v>8925</v>
      </c>
      <c r="K106" t="s">
        <v>8217</v>
      </c>
      <c r="L106" t="s">
        <v>8926</v>
      </c>
      <c r="M106" t="s">
        <v>14935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14936</v>
      </c>
      <c r="T106" t="s">
        <v>14935</v>
      </c>
    </row>
    <row r="107" spans="1:20" x14ac:dyDescent="0.25">
      <c r="A107" t="s">
        <v>113</v>
      </c>
      <c r="B107" t="s">
        <v>9591</v>
      </c>
      <c r="C107">
        <v>44.09</v>
      </c>
      <c r="D107">
        <v>2</v>
      </c>
      <c r="E107" t="s">
        <v>14937</v>
      </c>
      <c r="F107">
        <v>133.18</v>
      </c>
      <c r="G107">
        <v>45</v>
      </c>
      <c r="H107" t="s">
        <v>47</v>
      </c>
      <c r="I107" t="s">
        <v>14938</v>
      </c>
      <c r="J107" t="s">
        <v>14939</v>
      </c>
      <c r="K107" t="s">
        <v>1260</v>
      </c>
      <c r="L107" t="s">
        <v>14940</v>
      </c>
      <c r="M107" t="s">
        <v>14941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14942</v>
      </c>
      <c r="T107" t="s">
        <v>14943</v>
      </c>
    </row>
    <row r="108" spans="1:20" x14ac:dyDescent="0.25">
      <c r="A108" t="s">
        <v>46</v>
      </c>
      <c r="B108" t="s">
        <v>56</v>
      </c>
      <c r="C108">
        <v>66.333333333333329</v>
      </c>
      <c r="D108">
        <v>3</v>
      </c>
      <c r="E108" t="s">
        <v>14944</v>
      </c>
      <c r="F108">
        <v>138.07</v>
      </c>
      <c r="G108">
        <v>7</v>
      </c>
      <c r="H108" t="s">
        <v>684</v>
      </c>
      <c r="I108" t="s">
        <v>14945</v>
      </c>
      <c r="J108" t="s">
        <v>14946</v>
      </c>
      <c r="K108" t="s">
        <v>9052</v>
      </c>
      <c r="L108" t="s">
        <v>14947</v>
      </c>
      <c r="M108" t="s">
        <v>14948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14949</v>
      </c>
      <c r="T108" t="s">
        <v>14948</v>
      </c>
    </row>
    <row r="109" spans="1:20" x14ac:dyDescent="0.25">
      <c r="A109" t="s">
        <v>186</v>
      </c>
      <c r="B109" t="s">
        <v>187</v>
      </c>
      <c r="C109">
        <v>65</v>
      </c>
      <c r="D109">
        <v>6</v>
      </c>
      <c r="E109" t="s">
        <v>14950</v>
      </c>
      <c r="F109">
        <v>234</v>
      </c>
      <c r="G109">
        <v>0</v>
      </c>
      <c r="H109" t="s">
        <v>1162</v>
      </c>
      <c r="I109" t="s">
        <v>14951</v>
      </c>
      <c r="J109" t="s">
        <v>314</v>
      </c>
      <c r="K109" t="s">
        <v>23</v>
      </c>
      <c r="L109" t="s">
        <v>24</v>
      </c>
      <c r="M109" t="s">
        <v>23</v>
      </c>
      <c r="N109" t="s">
        <v>23</v>
      </c>
      <c r="O109" t="s">
        <v>58</v>
      </c>
      <c r="P109" t="s">
        <v>26</v>
      </c>
      <c r="Q109" t="s">
        <v>23</v>
      </c>
      <c r="R109" t="s">
        <v>24</v>
      </c>
      <c r="S109" t="s">
        <v>23</v>
      </c>
      <c r="T109" t="s">
        <v>14952</v>
      </c>
    </row>
    <row r="110" spans="1:20" x14ac:dyDescent="0.25">
      <c r="A110" t="s">
        <v>46</v>
      </c>
      <c r="B110" t="s">
        <v>56</v>
      </c>
      <c r="C110">
        <v>75</v>
      </c>
      <c r="D110">
        <v>2</v>
      </c>
      <c r="E110" t="s">
        <v>14953</v>
      </c>
      <c r="F110">
        <v>179</v>
      </c>
      <c r="G110">
        <v>29</v>
      </c>
      <c r="H110" t="s">
        <v>22</v>
      </c>
      <c r="I110" t="s">
        <v>5885</v>
      </c>
      <c r="J110" t="s">
        <v>14954</v>
      </c>
      <c r="K110" t="s">
        <v>11067</v>
      </c>
      <c r="L110" t="s">
        <v>1248</v>
      </c>
      <c r="M110" t="s">
        <v>14955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14956</v>
      </c>
      <c r="T110" t="s">
        <v>14955</v>
      </c>
    </row>
    <row r="111" spans="1:20" x14ac:dyDescent="0.25">
      <c r="A111" t="s">
        <v>3653</v>
      </c>
      <c r="B111" t="s">
        <v>4657</v>
      </c>
      <c r="C111">
        <v>72.97</v>
      </c>
      <c r="D111">
        <v>1</v>
      </c>
      <c r="E111" t="s">
        <v>14957</v>
      </c>
      <c r="F111">
        <v>168.97</v>
      </c>
      <c r="G111">
        <v>96</v>
      </c>
      <c r="H111" t="s">
        <v>1247</v>
      </c>
      <c r="I111" t="s">
        <v>14958</v>
      </c>
      <c r="J111" t="s">
        <v>14959</v>
      </c>
      <c r="K111" t="s">
        <v>4224</v>
      </c>
      <c r="L111" t="s">
        <v>14960</v>
      </c>
      <c r="M111" t="s">
        <v>14961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14962</v>
      </c>
      <c r="T111" t="s">
        <v>14963</v>
      </c>
    </row>
    <row r="112" spans="1:20" x14ac:dyDescent="0.25">
      <c r="A112" t="s">
        <v>44</v>
      </c>
      <c r="B112" t="s">
        <v>45</v>
      </c>
      <c r="C112">
        <v>66.666666666666671</v>
      </c>
      <c r="D112">
        <v>3</v>
      </c>
      <c r="E112" t="s">
        <v>14964</v>
      </c>
      <c r="F112">
        <v>111</v>
      </c>
      <c r="G112">
        <v>6</v>
      </c>
      <c r="H112" t="s">
        <v>1162</v>
      </c>
      <c r="I112" t="s">
        <v>14965</v>
      </c>
      <c r="J112" t="s">
        <v>343</v>
      </c>
      <c r="K112" t="s">
        <v>23</v>
      </c>
      <c r="L112" t="s">
        <v>24</v>
      </c>
      <c r="M112" t="s">
        <v>14961</v>
      </c>
      <c r="N112" t="s">
        <v>23</v>
      </c>
      <c r="O112" t="s">
        <v>32</v>
      </c>
      <c r="P112" t="s">
        <v>26</v>
      </c>
      <c r="Q112" t="s">
        <v>33</v>
      </c>
      <c r="R112" t="s">
        <v>24</v>
      </c>
      <c r="S112" t="s">
        <v>14966</v>
      </c>
      <c r="T112" t="s">
        <v>14967</v>
      </c>
    </row>
    <row r="113" spans="1:20" x14ac:dyDescent="0.25">
      <c r="A113" t="s">
        <v>139</v>
      </c>
      <c r="B113" t="s">
        <v>6844</v>
      </c>
      <c r="C113">
        <v>80</v>
      </c>
      <c r="D113">
        <v>1</v>
      </c>
      <c r="E113" t="s">
        <v>14968</v>
      </c>
      <c r="F113">
        <v>78</v>
      </c>
      <c r="G113">
        <v>0</v>
      </c>
      <c r="H113" t="s">
        <v>47</v>
      </c>
      <c r="I113" t="s">
        <v>6206</v>
      </c>
      <c r="J113" t="s">
        <v>14969</v>
      </c>
      <c r="K113" t="s">
        <v>1336</v>
      </c>
      <c r="L113" t="s">
        <v>4972</v>
      </c>
      <c r="M113" t="s">
        <v>23</v>
      </c>
      <c r="N113" t="s">
        <v>23</v>
      </c>
      <c r="O113" t="s">
        <v>24</v>
      </c>
      <c r="P113" t="s">
        <v>54</v>
      </c>
      <c r="Q113" t="s">
        <v>23</v>
      </c>
      <c r="R113" t="s">
        <v>24</v>
      </c>
      <c r="S113" t="s">
        <v>23</v>
      </c>
      <c r="T113" t="s">
        <v>14970</v>
      </c>
    </row>
    <row r="114" spans="1:20" x14ac:dyDescent="0.25">
      <c r="A114" t="s">
        <v>186</v>
      </c>
      <c r="B114" t="s">
        <v>187</v>
      </c>
      <c r="C114">
        <v>65</v>
      </c>
      <c r="D114">
        <v>4</v>
      </c>
      <c r="E114" t="s">
        <v>14971</v>
      </c>
      <c r="F114">
        <v>156</v>
      </c>
      <c r="G114">
        <v>0</v>
      </c>
      <c r="H114" t="s">
        <v>1162</v>
      </c>
      <c r="I114" t="s">
        <v>14972</v>
      </c>
      <c r="J114" t="s">
        <v>335</v>
      </c>
      <c r="K114" t="s">
        <v>23</v>
      </c>
      <c r="L114" t="s">
        <v>24</v>
      </c>
      <c r="M114" t="s">
        <v>14970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14970</v>
      </c>
    </row>
    <row r="115" spans="1:20" x14ac:dyDescent="0.25">
      <c r="A115" t="s">
        <v>186</v>
      </c>
      <c r="B115" t="s">
        <v>187</v>
      </c>
      <c r="C115">
        <v>65</v>
      </c>
      <c r="D115">
        <v>6</v>
      </c>
      <c r="E115" t="s">
        <v>14973</v>
      </c>
      <c r="F115">
        <v>234</v>
      </c>
      <c r="G115">
        <v>0</v>
      </c>
      <c r="H115" t="s">
        <v>1162</v>
      </c>
      <c r="I115" t="s">
        <v>14974</v>
      </c>
      <c r="J115" t="s">
        <v>329</v>
      </c>
      <c r="K115" t="s">
        <v>23</v>
      </c>
      <c r="L115" t="s">
        <v>24</v>
      </c>
      <c r="M115" t="s">
        <v>14970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</v>
      </c>
      <c r="T115" t="s">
        <v>14970</v>
      </c>
    </row>
    <row r="116" spans="1:20" x14ac:dyDescent="0.25">
      <c r="A116" t="s">
        <v>139</v>
      </c>
      <c r="B116" t="s">
        <v>112</v>
      </c>
      <c r="C116">
        <v>83.333333333333329</v>
      </c>
      <c r="D116">
        <v>3</v>
      </c>
      <c r="E116" t="s">
        <v>14975</v>
      </c>
      <c r="F116">
        <v>245</v>
      </c>
      <c r="G116">
        <v>0</v>
      </c>
      <c r="H116" t="s">
        <v>1162</v>
      </c>
      <c r="I116" t="s">
        <v>3825</v>
      </c>
      <c r="J116" t="s">
        <v>319</v>
      </c>
      <c r="K116" t="s">
        <v>23</v>
      </c>
      <c r="L116" t="s">
        <v>24</v>
      </c>
      <c r="M116" t="s">
        <v>14976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14976</v>
      </c>
    </row>
    <row r="117" spans="1:20" x14ac:dyDescent="0.25">
      <c r="A117" t="s">
        <v>46</v>
      </c>
      <c r="B117" t="s">
        <v>56</v>
      </c>
      <c r="C117">
        <v>66.333333333333329</v>
      </c>
      <c r="D117">
        <v>3</v>
      </c>
      <c r="E117" t="s">
        <v>14977</v>
      </c>
      <c r="F117">
        <v>136.37</v>
      </c>
      <c r="G117">
        <v>7</v>
      </c>
      <c r="H117" t="s">
        <v>684</v>
      </c>
      <c r="I117" t="s">
        <v>14978</v>
      </c>
      <c r="J117" t="s">
        <v>14979</v>
      </c>
      <c r="K117" t="s">
        <v>613</v>
      </c>
      <c r="L117" t="s">
        <v>14980</v>
      </c>
      <c r="M117" t="s">
        <v>14981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14982</v>
      </c>
      <c r="T117" t="s">
        <v>14981</v>
      </c>
    </row>
    <row r="118" spans="1:20" x14ac:dyDescent="0.25">
      <c r="A118" t="s">
        <v>42</v>
      </c>
      <c r="B118" t="s">
        <v>43</v>
      </c>
      <c r="C118">
        <v>60</v>
      </c>
      <c r="D118">
        <v>10</v>
      </c>
      <c r="E118" t="s">
        <v>14983</v>
      </c>
      <c r="F118">
        <v>950</v>
      </c>
      <c r="G118">
        <v>50</v>
      </c>
      <c r="H118" t="s">
        <v>47</v>
      </c>
      <c r="I118" t="s">
        <v>4157</v>
      </c>
      <c r="J118" t="s">
        <v>14984</v>
      </c>
      <c r="K118" t="s">
        <v>4159</v>
      </c>
      <c r="L118" t="s">
        <v>4160</v>
      </c>
      <c r="M118" t="s">
        <v>14985</v>
      </c>
      <c r="N118" t="s">
        <v>5937</v>
      </c>
      <c r="O118" t="s">
        <v>1222</v>
      </c>
      <c r="P118" t="s">
        <v>1190</v>
      </c>
      <c r="Q118" t="s">
        <v>1191</v>
      </c>
      <c r="R118" t="s">
        <v>24</v>
      </c>
      <c r="S118" t="s">
        <v>23</v>
      </c>
      <c r="T118" t="s">
        <v>14981</v>
      </c>
    </row>
    <row r="119" spans="1:20" x14ac:dyDescent="0.25">
      <c r="A119" t="s">
        <v>44</v>
      </c>
      <c r="B119" t="s">
        <v>45</v>
      </c>
      <c r="C119">
        <v>60</v>
      </c>
      <c r="D119">
        <v>10</v>
      </c>
      <c r="E119" t="s">
        <v>14983</v>
      </c>
      <c r="F119">
        <v>950</v>
      </c>
      <c r="G119">
        <v>50</v>
      </c>
      <c r="H119" t="s">
        <v>47</v>
      </c>
      <c r="I119" t="s">
        <v>4157</v>
      </c>
      <c r="J119" t="s">
        <v>14984</v>
      </c>
      <c r="K119" t="s">
        <v>4159</v>
      </c>
      <c r="L119" t="s">
        <v>4160</v>
      </c>
      <c r="M119" t="s">
        <v>14985</v>
      </c>
      <c r="N119" t="s">
        <v>5937</v>
      </c>
      <c r="O119" t="s">
        <v>1222</v>
      </c>
      <c r="P119" t="s">
        <v>1190</v>
      </c>
      <c r="Q119" t="s">
        <v>1191</v>
      </c>
      <c r="R119" t="s">
        <v>24</v>
      </c>
      <c r="S119" t="s">
        <v>23</v>
      </c>
      <c r="T119" t="s">
        <v>14981</v>
      </c>
    </row>
    <row r="120" spans="1:20" x14ac:dyDescent="0.25">
      <c r="A120" t="s">
        <v>30</v>
      </c>
      <c r="B120" t="s">
        <v>31</v>
      </c>
      <c r="C120">
        <v>50</v>
      </c>
      <c r="D120">
        <v>6</v>
      </c>
      <c r="E120" t="s">
        <v>14986</v>
      </c>
      <c r="F120">
        <v>300</v>
      </c>
      <c r="G120">
        <v>30</v>
      </c>
      <c r="H120" t="s">
        <v>47</v>
      </c>
      <c r="I120" t="s">
        <v>5619</v>
      </c>
      <c r="J120" t="s">
        <v>5620</v>
      </c>
      <c r="K120" t="s">
        <v>5103</v>
      </c>
      <c r="L120" t="s">
        <v>5621</v>
      </c>
      <c r="M120" t="s">
        <v>14987</v>
      </c>
      <c r="N120" t="s">
        <v>5937</v>
      </c>
      <c r="O120" t="s">
        <v>1189</v>
      </c>
      <c r="P120" t="s">
        <v>1190</v>
      </c>
      <c r="Q120" t="s">
        <v>1191</v>
      </c>
      <c r="R120" t="s">
        <v>24</v>
      </c>
      <c r="S120" t="s">
        <v>23</v>
      </c>
      <c r="T120" t="s">
        <v>14988</v>
      </c>
    </row>
    <row r="121" spans="1:20" x14ac:dyDescent="0.25">
      <c r="A121" t="s">
        <v>186</v>
      </c>
      <c r="B121" t="s">
        <v>187</v>
      </c>
      <c r="C121">
        <v>65</v>
      </c>
      <c r="D121">
        <v>2</v>
      </c>
      <c r="E121" t="s">
        <v>14989</v>
      </c>
      <c r="F121">
        <v>94</v>
      </c>
      <c r="G121">
        <v>16</v>
      </c>
      <c r="H121" t="s">
        <v>1162</v>
      </c>
      <c r="I121" t="s">
        <v>14990</v>
      </c>
      <c r="J121" t="s">
        <v>303</v>
      </c>
      <c r="K121" t="s">
        <v>23</v>
      </c>
      <c r="L121" t="s">
        <v>24</v>
      </c>
      <c r="M121" t="s">
        <v>14991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14992</v>
      </c>
      <c r="T121" t="s">
        <v>14991</v>
      </c>
    </row>
    <row r="122" spans="1:20" x14ac:dyDescent="0.25">
      <c r="A122" t="s">
        <v>46</v>
      </c>
      <c r="B122" t="s">
        <v>8145</v>
      </c>
      <c r="C122">
        <v>50.73</v>
      </c>
      <c r="D122">
        <v>1</v>
      </c>
      <c r="E122" t="s">
        <v>14993</v>
      </c>
      <c r="F122">
        <v>57.73</v>
      </c>
      <c r="G122">
        <v>7</v>
      </c>
      <c r="H122" t="s">
        <v>47</v>
      </c>
      <c r="I122" t="s">
        <v>14994</v>
      </c>
      <c r="J122" t="s">
        <v>14995</v>
      </c>
      <c r="K122" t="s">
        <v>1213</v>
      </c>
      <c r="L122" t="s">
        <v>14996</v>
      </c>
      <c r="M122" t="s">
        <v>14997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14998</v>
      </c>
      <c r="T122" t="s">
        <v>14999</v>
      </c>
    </row>
    <row r="123" spans="1:20" x14ac:dyDescent="0.25">
      <c r="A123" t="s">
        <v>3691</v>
      </c>
      <c r="B123" t="s">
        <v>3692</v>
      </c>
      <c r="C123">
        <v>120</v>
      </c>
      <c r="D123">
        <v>1</v>
      </c>
      <c r="E123" t="s">
        <v>15000</v>
      </c>
      <c r="F123">
        <v>86</v>
      </c>
      <c r="G123">
        <v>6</v>
      </c>
      <c r="H123" t="s">
        <v>1162</v>
      </c>
      <c r="I123" t="s">
        <v>15001</v>
      </c>
      <c r="J123" t="s">
        <v>302</v>
      </c>
      <c r="K123" t="s">
        <v>23</v>
      </c>
      <c r="L123" t="s">
        <v>24</v>
      </c>
      <c r="M123" t="s">
        <v>14999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14999</v>
      </c>
    </row>
    <row r="124" spans="1:20" x14ac:dyDescent="0.25">
      <c r="A124" t="s">
        <v>186</v>
      </c>
      <c r="B124" t="s">
        <v>187</v>
      </c>
      <c r="C124">
        <v>65</v>
      </c>
      <c r="D124">
        <v>2</v>
      </c>
      <c r="E124" t="s">
        <v>15002</v>
      </c>
      <c r="F124">
        <v>107</v>
      </c>
      <c r="G124">
        <v>29</v>
      </c>
      <c r="H124" t="s">
        <v>1162</v>
      </c>
      <c r="I124" t="s">
        <v>15003</v>
      </c>
      <c r="J124" t="s">
        <v>331</v>
      </c>
      <c r="K124" t="s">
        <v>23</v>
      </c>
      <c r="L124" t="s">
        <v>24</v>
      </c>
      <c r="M124" t="s">
        <v>14999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15004</v>
      </c>
      <c r="T124" t="s">
        <v>14999</v>
      </c>
    </row>
    <row r="125" spans="1:20" x14ac:dyDescent="0.25">
      <c r="A125" t="s">
        <v>186</v>
      </c>
      <c r="B125" t="s">
        <v>187</v>
      </c>
      <c r="C125">
        <v>65</v>
      </c>
      <c r="D125">
        <v>1</v>
      </c>
      <c r="E125" t="s">
        <v>15005</v>
      </c>
      <c r="F125">
        <v>130</v>
      </c>
      <c r="G125">
        <v>30</v>
      </c>
      <c r="H125" t="s">
        <v>47</v>
      </c>
      <c r="I125" t="s">
        <v>3064</v>
      </c>
      <c r="J125" t="s">
        <v>15006</v>
      </c>
      <c r="K125" t="s">
        <v>8842</v>
      </c>
      <c r="L125" t="s">
        <v>15007</v>
      </c>
      <c r="M125" t="s">
        <v>15008</v>
      </c>
      <c r="N125" t="s">
        <v>5937</v>
      </c>
      <c r="O125" t="s">
        <v>1189</v>
      </c>
      <c r="P125" t="s">
        <v>1190</v>
      </c>
      <c r="Q125" t="s">
        <v>1191</v>
      </c>
      <c r="R125" t="s">
        <v>24</v>
      </c>
      <c r="S125" t="s">
        <v>23</v>
      </c>
      <c r="T125" t="s">
        <v>15009</v>
      </c>
    </row>
    <row r="126" spans="1:20" x14ac:dyDescent="0.25">
      <c r="A126" t="s">
        <v>46</v>
      </c>
      <c r="B126" t="s">
        <v>56</v>
      </c>
      <c r="C126">
        <v>100</v>
      </c>
      <c r="D126">
        <v>1</v>
      </c>
      <c r="E126" t="s">
        <v>15005</v>
      </c>
      <c r="F126">
        <v>130</v>
      </c>
      <c r="G126">
        <v>30</v>
      </c>
      <c r="H126" t="s">
        <v>47</v>
      </c>
      <c r="I126" t="s">
        <v>3064</v>
      </c>
      <c r="J126" t="s">
        <v>15006</v>
      </c>
      <c r="K126" t="s">
        <v>8842</v>
      </c>
      <c r="L126" t="s">
        <v>15007</v>
      </c>
      <c r="M126" t="s">
        <v>15008</v>
      </c>
      <c r="N126" t="s">
        <v>5937</v>
      </c>
      <c r="O126" t="s">
        <v>1189</v>
      </c>
      <c r="P126" t="s">
        <v>1190</v>
      </c>
      <c r="Q126" t="s">
        <v>1191</v>
      </c>
      <c r="R126" t="s">
        <v>24</v>
      </c>
      <c r="S126" t="s">
        <v>23</v>
      </c>
      <c r="T126" t="s">
        <v>15009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3</v>
      </c>
      <c r="E127" t="s">
        <v>15010</v>
      </c>
      <c r="F127">
        <v>166.03</v>
      </c>
      <c r="G127">
        <v>0</v>
      </c>
      <c r="H127" t="s">
        <v>684</v>
      </c>
      <c r="I127" t="s">
        <v>15011</v>
      </c>
      <c r="J127" t="s">
        <v>15012</v>
      </c>
      <c r="K127" t="s">
        <v>638</v>
      </c>
      <c r="L127" t="s">
        <v>15013</v>
      </c>
      <c r="M127" t="s">
        <v>15014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15015</v>
      </c>
      <c r="T127" t="s">
        <v>15014</v>
      </c>
    </row>
    <row r="128" spans="1:20" x14ac:dyDescent="0.25">
      <c r="A128" t="s">
        <v>186</v>
      </c>
      <c r="B128" t="s">
        <v>187</v>
      </c>
      <c r="C128">
        <v>65</v>
      </c>
      <c r="D128">
        <v>5</v>
      </c>
      <c r="E128" t="s">
        <v>15016</v>
      </c>
      <c r="F128">
        <v>195</v>
      </c>
      <c r="G128">
        <v>0</v>
      </c>
      <c r="H128" t="s">
        <v>1162</v>
      </c>
      <c r="I128" t="s">
        <v>15017</v>
      </c>
      <c r="J128" t="s">
        <v>336</v>
      </c>
      <c r="K128" t="s">
        <v>23</v>
      </c>
      <c r="L128" t="s">
        <v>24</v>
      </c>
      <c r="M128" t="s">
        <v>15018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23</v>
      </c>
      <c r="T128" t="s">
        <v>15019</v>
      </c>
    </row>
    <row r="129" spans="1:20" x14ac:dyDescent="0.25">
      <c r="A129" t="s">
        <v>186</v>
      </c>
      <c r="B129" t="s">
        <v>187</v>
      </c>
      <c r="C129">
        <v>65</v>
      </c>
      <c r="D129">
        <v>4</v>
      </c>
      <c r="E129" t="s">
        <v>15020</v>
      </c>
      <c r="F129">
        <v>156</v>
      </c>
      <c r="G129">
        <v>0</v>
      </c>
      <c r="H129" t="s">
        <v>1162</v>
      </c>
      <c r="I129" t="s">
        <v>15021</v>
      </c>
      <c r="J129" t="s">
        <v>319</v>
      </c>
      <c r="K129" t="s">
        <v>23</v>
      </c>
      <c r="L129" t="s">
        <v>24</v>
      </c>
      <c r="M129" t="s">
        <v>15022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15022</v>
      </c>
    </row>
    <row r="130" spans="1:20" x14ac:dyDescent="0.25">
      <c r="A130" t="s">
        <v>139</v>
      </c>
      <c r="B130" t="s">
        <v>112</v>
      </c>
      <c r="C130">
        <v>90</v>
      </c>
      <c r="D130">
        <v>2</v>
      </c>
      <c r="E130" t="s">
        <v>15023</v>
      </c>
      <c r="F130">
        <v>150.41999999999999</v>
      </c>
      <c r="G130">
        <v>7</v>
      </c>
      <c r="H130" t="s">
        <v>1238</v>
      </c>
      <c r="I130" t="s">
        <v>15024</v>
      </c>
      <c r="J130" t="s">
        <v>15025</v>
      </c>
      <c r="K130" t="s">
        <v>15026</v>
      </c>
      <c r="L130" t="s">
        <v>15027</v>
      </c>
      <c r="M130" t="s">
        <v>15028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15029</v>
      </c>
      <c r="T130" t="s">
        <v>15028</v>
      </c>
    </row>
    <row r="131" spans="1:20" x14ac:dyDescent="0.25">
      <c r="A131" t="s">
        <v>46</v>
      </c>
      <c r="B131" t="s">
        <v>56</v>
      </c>
      <c r="C131">
        <v>100</v>
      </c>
      <c r="D131">
        <v>1</v>
      </c>
      <c r="E131" t="s">
        <v>15030</v>
      </c>
      <c r="F131">
        <v>309</v>
      </c>
      <c r="G131">
        <v>30</v>
      </c>
      <c r="H131" t="s">
        <v>47</v>
      </c>
      <c r="I131" t="s">
        <v>15031</v>
      </c>
      <c r="J131" t="s">
        <v>15032</v>
      </c>
      <c r="K131" t="s">
        <v>1182</v>
      </c>
      <c r="L131" t="s">
        <v>15033</v>
      </c>
      <c r="M131" t="s">
        <v>15028</v>
      </c>
      <c r="N131" t="s">
        <v>5937</v>
      </c>
      <c r="O131" t="s">
        <v>1189</v>
      </c>
      <c r="P131" t="s">
        <v>1190</v>
      </c>
      <c r="Q131" t="s">
        <v>1191</v>
      </c>
      <c r="R131" t="s">
        <v>24</v>
      </c>
      <c r="S131" t="s">
        <v>23</v>
      </c>
      <c r="T131" t="s">
        <v>15028</v>
      </c>
    </row>
    <row r="132" spans="1:20" x14ac:dyDescent="0.25">
      <c r="A132" t="s">
        <v>186</v>
      </c>
      <c r="B132" t="s">
        <v>187</v>
      </c>
      <c r="C132">
        <v>65</v>
      </c>
      <c r="D132">
        <v>1</v>
      </c>
      <c r="E132" t="s">
        <v>15030</v>
      </c>
      <c r="F132">
        <v>309</v>
      </c>
      <c r="G132">
        <v>30</v>
      </c>
      <c r="H132" t="s">
        <v>47</v>
      </c>
      <c r="I132" t="s">
        <v>15031</v>
      </c>
      <c r="J132" t="s">
        <v>15032</v>
      </c>
      <c r="K132" t="s">
        <v>1182</v>
      </c>
      <c r="L132" t="s">
        <v>15033</v>
      </c>
      <c r="M132" t="s">
        <v>15028</v>
      </c>
      <c r="N132" t="s">
        <v>5937</v>
      </c>
      <c r="O132" t="s">
        <v>1189</v>
      </c>
      <c r="P132" t="s">
        <v>1190</v>
      </c>
      <c r="Q132" t="s">
        <v>1191</v>
      </c>
      <c r="R132" t="s">
        <v>24</v>
      </c>
      <c r="S132" t="s">
        <v>23</v>
      </c>
      <c r="T132" t="s">
        <v>15028</v>
      </c>
    </row>
    <row r="133" spans="1:20" x14ac:dyDescent="0.25">
      <c r="A133" t="s">
        <v>280</v>
      </c>
      <c r="B133" t="s">
        <v>286</v>
      </c>
      <c r="C133">
        <v>139</v>
      </c>
      <c r="D133">
        <v>1</v>
      </c>
      <c r="E133" t="s">
        <v>15030</v>
      </c>
      <c r="F133">
        <v>309</v>
      </c>
      <c r="G133">
        <v>30</v>
      </c>
      <c r="H133" t="s">
        <v>47</v>
      </c>
      <c r="I133" t="s">
        <v>15031</v>
      </c>
      <c r="J133" t="s">
        <v>15032</v>
      </c>
      <c r="K133" t="s">
        <v>1182</v>
      </c>
      <c r="L133" t="s">
        <v>15033</v>
      </c>
      <c r="M133" t="s">
        <v>15028</v>
      </c>
      <c r="N133" t="s">
        <v>5937</v>
      </c>
      <c r="O133" t="s">
        <v>1189</v>
      </c>
      <c r="P133" t="s">
        <v>1190</v>
      </c>
      <c r="Q133" t="s">
        <v>1191</v>
      </c>
      <c r="R133" t="s">
        <v>24</v>
      </c>
      <c r="S133" t="s">
        <v>23</v>
      </c>
      <c r="T133" t="s">
        <v>15028</v>
      </c>
    </row>
    <row r="134" spans="1:20" x14ac:dyDescent="0.25">
      <c r="A134" t="s">
        <v>279</v>
      </c>
      <c r="B134" t="s">
        <v>285</v>
      </c>
      <c r="C134">
        <v>139</v>
      </c>
      <c r="D134">
        <v>1</v>
      </c>
      <c r="E134" t="s">
        <v>15030</v>
      </c>
      <c r="F134">
        <v>309</v>
      </c>
      <c r="G134">
        <v>30</v>
      </c>
      <c r="H134" t="s">
        <v>47</v>
      </c>
      <c r="I134" t="s">
        <v>15031</v>
      </c>
      <c r="J134" t="s">
        <v>15032</v>
      </c>
      <c r="K134" t="s">
        <v>1182</v>
      </c>
      <c r="L134" t="s">
        <v>15033</v>
      </c>
      <c r="M134" t="s">
        <v>15028</v>
      </c>
      <c r="N134" t="s">
        <v>5937</v>
      </c>
      <c r="O134" t="s">
        <v>1189</v>
      </c>
      <c r="P134" t="s">
        <v>1190</v>
      </c>
      <c r="Q134" t="s">
        <v>1191</v>
      </c>
      <c r="R134" t="s">
        <v>24</v>
      </c>
      <c r="S134" t="s">
        <v>23</v>
      </c>
      <c r="T134" t="s">
        <v>15028</v>
      </c>
    </row>
    <row r="135" spans="1:20" x14ac:dyDescent="0.25">
      <c r="A135" t="s">
        <v>186</v>
      </c>
      <c r="B135" t="s">
        <v>187</v>
      </c>
      <c r="C135">
        <v>65</v>
      </c>
      <c r="D135">
        <v>3</v>
      </c>
      <c r="E135" t="s">
        <v>15034</v>
      </c>
      <c r="F135">
        <v>320</v>
      </c>
      <c r="G135">
        <v>20</v>
      </c>
      <c r="H135" t="s">
        <v>47</v>
      </c>
      <c r="I135" t="s">
        <v>10054</v>
      </c>
      <c r="J135" t="s">
        <v>11440</v>
      </c>
      <c r="K135" t="s">
        <v>350</v>
      </c>
      <c r="L135" t="s">
        <v>10056</v>
      </c>
      <c r="M135" t="s">
        <v>15035</v>
      </c>
      <c r="N135" t="s">
        <v>5937</v>
      </c>
      <c r="O135" t="s">
        <v>1222</v>
      </c>
      <c r="P135" t="s">
        <v>1190</v>
      </c>
      <c r="Q135" t="s">
        <v>1191</v>
      </c>
      <c r="R135" t="s">
        <v>24</v>
      </c>
      <c r="S135" t="s">
        <v>23</v>
      </c>
      <c r="T135" t="s">
        <v>15036</v>
      </c>
    </row>
    <row r="136" spans="1:20" x14ac:dyDescent="0.25">
      <c r="A136" t="s">
        <v>46</v>
      </c>
      <c r="B136" t="s">
        <v>56</v>
      </c>
      <c r="C136">
        <v>100</v>
      </c>
      <c r="D136">
        <v>3</v>
      </c>
      <c r="E136" t="s">
        <v>15034</v>
      </c>
      <c r="F136">
        <v>320</v>
      </c>
      <c r="G136">
        <v>20</v>
      </c>
      <c r="H136" t="s">
        <v>47</v>
      </c>
      <c r="I136" t="s">
        <v>10054</v>
      </c>
      <c r="J136" t="s">
        <v>11440</v>
      </c>
      <c r="K136" t="s">
        <v>350</v>
      </c>
      <c r="L136" t="s">
        <v>10056</v>
      </c>
      <c r="M136" t="s">
        <v>15035</v>
      </c>
      <c r="N136" t="s">
        <v>5937</v>
      </c>
      <c r="O136" t="s">
        <v>1222</v>
      </c>
      <c r="P136" t="s">
        <v>1190</v>
      </c>
      <c r="Q136" t="s">
        <v>1191</v>
      </c>
      <c r="R136" t="s">
        <v>24</v>
      </c>
      <c r="S136" t="s">
        <v>23</v>
      </c>
      <c r="T136" t="s">
        <v>15036</v>
      </c>
    </row>
    <row r="137" spans="1:20" x14ac:dyDescent="0.25">
      <c r="A137" t="s">
        <v>46</v>
      </c>
      <c r="B137" t="s">
        <v>8145</v>
      </c>
      <c r="C137">
        <v>52</v>
      </c>
      <c r="D137">
        <v>1</v>
      </c>
      <c r="E137" t="s">
        <v>15037</v>
      </c>
      <c r="F137">
        <v>154</v>
      </c>
      <c r="G137">
        <v>7</v>
      </c>
      <c r="H137" t="s">
        <v>47</v>
      </c>
      <c r="I137" t="s">
        <v>15038</v>
      </c>
      <c r="J137" t="s">
        <v>15039</v>
      </c>
      <c r="K137" t="s">
        <v>4853</v>
      </c>
      <c r="L137" t="s">
        <v>15040</v>
      </c>
      <c r="M137" t="s">
        <v>15036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15041</v>
      </c>
      <c r="T137" t="s">
        <v>15036</v>
      </c>
    </row>
    <row r="138" spans="1:20" x14ac:dyDescent="0.25">
      <c r="A138" t="s">
        <v>3691</v>
      </c>
      <c r="B138" t="s">
        <v>3798</v>
      </c>
      <c r="C138">
        <v>95</v>
      </c>
      <c r="D138">
        <v>1</v>
      </c>
      <c r="E138" t="s">
        <v>15037</v>
      </c>
      <c r="F138">
        <v>154</v>
      </c>
      <c r="G138">
        <v>7</v>
      </c>
      <c r="H138" t="s">
        <v>47</v>
      </c>
      <c r="I138" t="s">
        <v>15038</v>
      </c>
      <c r="J138" t="s">
        <v>15039</v>
      </c>
      <c r="K138" t="s">
        <v>4853</v>
      </c>
      <c r="L138" t="s">
        <v>15040</v>
      </c>
      <c r="M138" t="s">
        <v>15036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15041</v>
      </c>
      <c r="T138" t="s">
        <v>15036</v>
      </c>
    </row>
    <row r="139" spans="1:20" x14ac:dyDescent="0.25">
      <c r="A139" t="s">
        <v>186</v>
      </c>
      <c r="B139" t="s">
        <v>187</v>
      </c>
      <c r="C139">
        <v>65</v>
      </c>
      <c r="D139">
        <v>1</v>
      </c>
      <c r="E139" t="s">
        <v>15042</v>
      </c>
      <c r="F139">
        <v>90</v>
      </c>
      <c r="G139">
        <v>45</v>
      </c>
      <c r="H139" t="s">
        <v>1162</v>
      </c>
      <c r="I139" t="s">
        <v>9986</v>
      </c>
      <c r="J139" t="s">
        <v>306</v>
      </c>
      <c r="K139" t="s">
        <v>23</v>
      </c>
      <c r="L139" t="s">
        <v>24</v>
      </c>
      <c r="M139" t="s">
        <v>23</v>
      </c>
      <c r="N139" t="s">
        <v>23</v>
      </c>
      <c r="O139" t="s">
        <v>58</v>
      </c>
      <c r="P139" t="s">
        <v>26</v>
      </c>
      <c r="Q139" t="s">
        <v>23</v>
      </c>
      <c r="R139" t="s">
        <v>24</v>
      </c>
      <c r="S139" t="s">
        <v>23</v>
      </c>
      <c r="T139" t="s">
        <v>15043</v>
      </c>
    </row>
    <row r="140" spans="1:20" x14ac:dyDescent="0.25">
      <c r="A140" t="s">
        <v>279</v>
      </c>
      <c r="B140" t="s">
        <v>285</v>
      </c>
      <c r="C140">
        <v>139</v>
      </c>
      <c r="D140">
        <v>1</v>
      </c>
      <c r="E140" t="s">
        <v>15044</v>
      </c>
      <c r="F140">
        <v>199</v>
      </c>
      <c r="G140">
        <v>20</v>
      </c>
      <c r="H140" t="s">
        <v>47</v>
      </c>
      <c r="I140" t="s">
        <v>6459</v>
      </c>
      <c r="J140" t="s">
        <v>15045</v>
      </c>
      <c r="K140" t="s">
        <v>1192</v>
      </c>
      <c r="L140" t="s">
        <v>6461</v>
      </c>
      <c r="M140" t="s">
        <v>15046</v>
      </c>
      <c r="N140" t="s">
        <v>5937</v>
      </c>
      <c r="O140" t="s">
        <v>1222</v>
      </c>
      <c r="P140" t="s">
        <v>1190</v>
      </c>
      <c r="Q140" t="s">
        <v>1191</v>
      </c>
      <c r="R140" t="s">
        <v>24</v>
      </c>
      <c r="S140" t="s">
        <v>23</v>
      </c>
      <c r="T140" t="s">
        <v>15047</v>
      </c>
    </row>
    <row r="141" spans="1:20" x14ac:dyDescent="0.25">
      <c r="A141" t="s">
        <v>280</v>
      </c>
      <c r="B141" t="s">
        <v>286</v>
      </c>
      <c r="C141">
        <v>139</v>
      </c>
      <c r="D141">
        <v>1</v>
      </c>
      <c r="E141" t="s">
        <v>15044</v>
      </c>
      <c r="F141">
        <v>199</v>
      </c>
      <c r="G141">
        <v>20</v>
      </c>
      <c r="H141" t="s">
        <v>47</v>
      </c>
      <c r="I141" t="s">
        <v>6459</v>
      </c>
      <c r="J141" t="s">
        <v>15045</v>
      </c>
      <c r="K141" t="s">
        <v>1192</v>
      </c>
      <c r="L141" t="s">
        <v>6461</v>
      </c>
      <c r="M141" t="s">
        <v>15046</v>
      </c>
      <c r="N141" t="s">
        <v>5937</v>
      </c>
      <c r="O141" t="s">
        <v>1222</v>
      </c>
      <c r="P141" t="s">
        <v>1190</v>
      </c>
      <c r="Q141" t="s">
        <v>1191</v>
      </c>
      <c r="R141" t="s">
        <v>24</v>
      </c>
      <c r="S141" t="s">
        <v>23</v>
      </c>
      <c r="T141" t="s">
        <v>15047</v>
      </c>
    </row>
    <row r="142" spans="1:20" x14ac:dyDescent="0.25">
      <c r="A142" t="s">
        <v>280</v>
      </c>
      <c r="B142" t="s">
        <v>286</v>
      </c>
      <c r="C142">
        <v>139</v>
      </c>
      <c r="D142">
        <v>2</v>
      </c>
      <c r="E142" t="s">
        <v>15048</v>
      </c>
      <c r="F142">
        <v>388</v>
      </c>
      <c r="G142">
        <v>30</v>
      </c>
      <c r="H142" t="s">
        <v>47</v>
      </c>
      <c r="I142" t="s">
        <v>15049</v>
      </c>
      <c r="J142" t="s">
        <v>15050</v>
      </c>
      <c r="K142" t="s">
        <v>1441</v>
      </c>
      <c r="L142" t="s">
        <v>15051</v>
      </c>
      <c r="M142" t="s">
        <v>15052</v>
      </c>
      <c r="N142" t="s">
        <v>5937</v>
      </c>
      <c r="O142" t="s">
        <v>1189</v>
      </c>
      <c r="P142" t="s">
        <v>1190</v>
      </c>
      <c r="Q142" t="s">
        <v>1191</v>
      </c>
      <c r="R142" t="s">
        <v>24</v>
      </c>
      <c r="S142" t="s">
        <v>23</v>
      </c>
      <c r="T142" t="s">
        <v>15052</v>
      </c>
    </row>
    <row r="143" spans="1:20" x14ac:dyDescent="0.25">
      <c r="A143" t="s">
        <v>279</v>
      </c>
      <c r="B143" t="s">
        <v>285</v>
      </c>
      <c r="C143">
        <v>139</v>
      </c>
      <c r="D143">
        <v>2</v>
      </c>
      <c r="E143" t="s">
        <v>15048</v>
      </c>
      <c r="F143">
        <v>388</v>
      </c>
      <c r="G143">
        <v>30</v>
      </c>
      <c r="H143" t="s">
        <v>47</v>
      </c>
      <c r="I143" t="s">
        <v>15049</v>
      </c>
      <c r="J143" t="s">
        <v>15050</v>
      </c>
      <c r="K143" t="s">
        <v>1441</v>
      </c>
      <c r="L143" t="s">
        <v>15051</v>
      </c>
      <c r="M143" t="s">
        <v>15052</v>
      </c>
      <c r="N143" t="s">
        <v>5937</v>
      </c>
      <c r="O143" t="s">
        <v>1189</v>
      </c>
      <c r="P143" t="s">
        <v>1190</v>
      </c>
      <c r="Q143" t="s">
        <v>1191</v>
      </c>
      <c r="R143" t="s">
        <v>24</v>
      </c>
      <c r="S143" t="s">
        <v>23</v>
      </c>
      <c r="T143" t="s">
        <v>15052</v>
      </c>
    </row>
    <row r="144" spans="1:20" x14ac:dyDescent="0.25">
      <c r="A144" t="s">
        <v>46</v>
      </c>
      <c r="B144" t="s">
        <v>56</v>
      </c>
      <c r="C144">
        <v>66.333333333333329</v>
      </c>
      <c r="D144">
        <v>3</v>
      </c>
      <c r="E144" t="s">
        <v>15053</v>
      </c>
      <c r="F144">
        <v>141.57</v>
      </c>
      <c r="G144">
        <v>7</v>
      </c>
      <c r="H144" t="s">
        <v>684</v>
      </c>
      <c r="I144" t="s">
        <v>5057</v>
      </c>
      <c r="J144" t="s">
        <v>5058</v>
      </c>
      <c r="K144" t="s">
        <v>1171</v>
      </c>
      <c r="L144" t="s">
        <v>5059</v>
      </c>
      <c r="M144" t="s">
        <v>15054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15055</v>
      </c>
      <c r="T144" t="s">
        <v>15054</v>
      </c>
    </row>
    <row r="145" spans="1:20" x14ac:dyDescent="0.25">
      <c r="A145" t="s">
        <v>139</v>
      </c>
      <c r="B145" t="s">
        <v>112</v>
      </c>
      <c r="C145">
        <v>80</v>
      </c>
      <c r="D145">
        <v>1</v>
      </c>
      <c r="E145" t="s">
        <v>15056</v>
      </c>
      <c r="F145">
        <v>80</v>
      </c>
      <c r="G145">
        <v>0</v>
      </c>
      <c r="H145" t="s">
        <v>47</v>
      </c>
      <c r="I145" t="s">
        <v>6206</v>
      </c>
      <c r="J145" t="s">
        <v>15057</v>
      </c>
      <c r="K145" t="s">
        <v>8189</v>
      </c>
      <c r="L145" t="s">
        <v>4126</v>
      </c>
      <c r="M145" t="s">
        <v>15058</v>
      </c>
      <c r="N145" t="s">
        <v>23</v>
      </c>
      <c r="O145" t="s">
        <v>63</v>
      </c>
      <c r="P145" t="s">
        <v>54</v>
      </c>
      <c r="Q145" t="s">
        <v>55</v>
      </c>
      <c r="R145" t="s">
        <v>24</v>
      </c>
      <c r="S145" t="s">
        <v>15059</v>
      </c>
      <c r="T145" t="s">
        <v>15058</v>
      </c>
    </row>
    <row r="146" spans="1:20" x14ac:dyDescent="0.25">
      <c r="A146" t="s">
        <v>46</v>
      </c>
      <c r="B146" t="s">
        <v>56</v>
      </c>
      <c r="C146">
        <v>66.333333333333329</v>
      </c>
      <c r="D146">
        <v>3</v>
      </c>
      <c r="E146" t="s">
        <v>15060</v>
      </c>
      <c r="F146">
        <v>269</v>
      </c>
      <c r="G146">
        <v>29</v>
      </c>
      <c r="H146" t="s">
        <v>47</v>
      </c>
      <c r="I146" t="s">
        <v>1235</v>
      </c>
      <c r="J146" t="s">
        <v>7582</v>
      </c>
      <c r="K146" t="s">
        <v>1236</v>
      </c>
      <c r="L146" t="s">
        <v>5841</v>
      </c>
      <c r="M146" t="s">
        <v>15061</v>
      </c>
      <c r="N146" t="s">
        <v>23</v>
      </c>
      <c r="O146" t="s">
        <v>63</v>
      </c>
      <c r="P146" t="s">
        <v>54</v>
      </c>
      <c r="Q146" t="s">
        <v>55</v>
      </c>
      <c r="R146" t="s">
        <v>24</v>
      </c>
      <c r="S146" t="s">
        <v>15062</v>
      </c>
      <c r="T146" t="s">
        <v>15063</v>
      </c>
    </row>
    <row r="147" spans="1:20" x14ac:dyDescent="0.25">
      <c r="A147" t="s">
        <v>20</v>
      </c>
      <c r="B147" t="s">
        <v>1164</v>
      </c>
      <c r="C147">
        <v>31.83</v>
      </c>
      <c r="D147">
        <v>2</v>
      </c>
      <c r="E147" t="s">
        <v>15064</v>
      </c>
      <c r="F147">
        <v>70.66</v>
      </c>
      <c r="G147">
        <v>7</v>
      </c>
      <c r="H147" t="s">
        <v>47</v>
      </c>
      <c r="I147" t="s">
        <v>15065</v>
      </c>
      <c r="J147" t="s">
        <v>15066</v>
      </c>
      <c r="K147" t="s">
        <v>7889</v>
      </c>
      <c r="L147" t="s">
        <v>15067</v>
      </c>
      <c r="M147" t="s">
        <v>15068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15069</v>
      </c>
      <c r="T147" t="s">
        <v>15068</v>
      </c>
    </row>
    <row r="148" spans="1:20" x14ac:dyDescent="0.25">
      <c r="A148" t="s">
        <v>115</v>
      </c>
      <c r="B148" t="s">
        <v>116</v>
      </c>
      <c r="C148">
        <v>27.5</v>
      </c>
      <c r="D148">
        <v>4</v>
      </c>
      <c r="E148" t="s">
        <v>15070</v>
      </c>
      <c r="F148">
        <v>129.91</v>
      </c>
      <c r="G148">
        <v>7</v>
      </c>
      <c r="H148" t="s">
        <v>1247</v>
      </c>
      <c r="I148" t="s">
        <v>15071</v>
      </c>
      <c r="J148" t="s">
        <v>15072</v>
      </c>
      <c r="K148" t="s">
        <v>15073</v>
      </c>
      <c r="L148" t="s">
        <v>15074</v>
      </c>
      <c r="M148" t="s">
        <v>15075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15076</v>
      </c>
      <c r="T148" t="s">
        <v>15075</v>
      </c>
    </row>
    <row r="149" spans="1:20" x14ac:dyDescent="0.25">
      <c r="A149" t="s">
        <v>186</v>
      </c>
      <c r="B149" t="s">
        <v>187</v>
      </c>
      <c r="C149">
        <v>50</v>
      </c>
      <c r="D149">
        <v>6</v>
      </c>
      <c r="E149" t="s">
        <v>15077</v>
      </c>
      <c r="F149">
        <v>171.38</v>
      </c>
      <c r="G149">
        <v>0</v>
      </c>
      <c r="H149" t="s">
        <v>47</v>
      </c>
      <c r="I149" t="s">
        <v>2957</v>
      </c>
      <c r="J149" t="s">
        <v>2958</v>
      </c>
      <c r="K149" t="s">
        <v>2959</v>
      </c>
      <c r="L149" t="s">
        <v>2960</v>
      </c>
      <c r="M149" t="s">
        <v>15078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15079</v>
      </c>
      <c r="T149" t="s">
        <v>15078</v>
      </c>
    </row>
    <row r="150" spans="1:20" x14ac:dyDescent="0.25">
      <c r="A150" t="s">
        <v>46</v>
      </c>
      <c r="B150" t="s">
        <v>8145</v>
      </c>
      <c r="C150">
        <v>52</v>
      </c>
      <c r="D150">
        <v>1</v>
      </c>
      <c r="E150" t="s">
        <v>15080</v>
      </c>
      <c r="F150">
        <v>59</v>
      </c>
      <c r="G150">
        <v>7</v>
      </c>
      <c r="H150" t="s">
        <v>47</v>
      </c>
      <c r="I150" t="s">
        <v>15081</v>
      </c>
      <c r="J150" t="s">
        <v>15082</v>
      </c>
      <c r="K150" t="s">
        <v>1171</v>
      </c>
      <c r="L150" t="s">
        <v>15083</v>
      </c>
      <c r="M150" t="s">
        <v>15084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15085</v>
      </c>
      <c r="T150" t="s">
        <v>15084</v>
      </c>
    </row>
    <row r="151" spans="1:20" x14ac:dyDescent="0.25">
      <c r="A151" t="s">
        <v>46</v>
      </c>
      <c r="B151" t="s">
        <v>56</v>
      </c>
      <c r="C151">
        <v>66.333333333333329</v>
      </c>
      <c r="D151">
        <v>3</v>
      </c>
      <c r="E151" t="s">
        <v>15086</v>
      </c>
      <c r="F151">
        <v>110.32</v>
      </c>
      <c r="G151">
        <v>7</v>
      </c>
      <c r="H151" t="s">
        <v>684</v>
      </c>
      <c r="I151" t="s">
        <v>15087</v>
      </c>
      <c r="J151" t="s">
        <v>15088</v>
      </c>
      <c r="K151" t="s">
        <v>1223</v>
      </c>
      <c r="L151" t="s">
        <v>15089</v>
      </c>
      <c r="M151" t="s">
        <v>15090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15091</v>
      </c>
      <c r="T151" t="s">
        <v>15090</v>
      </c>
    </row>
    <row r="152" spans="1:20" x14ac:dyDescent="0.25">
      <c r="A152" t="s">
        <v>46</v>
      </c>
      <c r="B152" t="s">
        <v>56</v>
      </c>
      <c r="C152">
        <v>76.666666666666671</v>
      </c>
      <c r="D152">
        <v>3</v>
      </c>
      <c r="E152" t="s">
        <v>15092</v>
      </c>
      <c r="F152">
        <v>259</v>
      </c>
      <c r="G152">
        <v>38</v>
      </c>
      <c r="H152" t="s">
        <v>47</v>
      </c>
      <c r="I152" t="s">
        <v>8153</v>
      </c>
      <c r="J152" t="s">
        <v>15093</v>
      </c>
      <c r="K152" t="s">
        <v>4916</v>
      </c>
      <c r="L152" t="s">
        <v>14637</v>
      </c>
      <c r="M152" t="s">
        <v>15084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15094</v>
      </c>
      <c r="T152" t="s">
        <v>15095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</sheetPr>
  <dimension ref="A1:V172"/>
  <sheetViews>
    <sheetView zoomScale="70" zoomScaleNormal="70" workbookViewId="0">
      <pane xSplit="2" ySplit="1" topLeftCell="T20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0" sqref="U5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26953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78</v>
      </c>
      <c r="D2">
        <v>1</v>
      </c>
      <c r="E2" t="s">
        <v>15096</v>
      </c>
      <c r="F2">
        <v>85</v>
      </c>
      <c r="G2">
        <v>7</v>
      </c>
      <c r="H2" t="s">
        <v>47</v>
      </c>
      <c r="I2" t="s">
        <v>5498</v>
      </c>
      <c r="J2" t="s">
        <v>15097</v>
      </c>
      <c r="K2" t="s">
        <v>2684</v>
      </c>
      <c r="L2" t="s">
        <v>1210</v>
      </c>
      <c r="M2" t="s">
        <v>15098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15099</v>
      </c>
      <c r="U2" s="52" t="s">
        <v>3691</v>
      </c>
      <c r="V2">
        <v>3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15100</v>
      </c>
      <c r="F3">
        <v>244.49</v>
      </c>
      <c r="G3">
        <v>7</v>
      </c>
      <c r="H3" t="s">
        <v>684</v>
      </c>
      <c r="I3" t="s">
        <v>15101</v>
      </c>
      <c r="J3" t="s">
        <v>15102</v>
      </c>
      <c r="K3" t="s">
        <v>1339</v>
      </c>
      <c r="L3" t="s">
        <v>15103</v>
      </c>
      <c r="M3" t="s">
        <v>15104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15104</v>
      </c>
      <c r="U3" s="53" t="s">
        <v>3692</v>
      </c>
      <c r="V3">
        <v>3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15100</v>
      </c>
      <c r="F4">
        <v>244.49</v>
      </c>
      <c r="G4">
        <v>7</v>
      </c>
      <c r="H4" t="s">
        <v>684</v>
      </c>
      <c r="I4" t="s">
        <v>15101</v>
      </c>
      <c r="J4" t="s">
        <v>15102</v>
      </c>
      <c r="K4" t="s">
        <v>1339</v>
      </c>
      <c r="L4" t="s">
        <v>15103</v>
      </c>
      <c r="M4" t="s">
        <v>15104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15104</v>
      </c>
      <c r="U4" s="52" t="s">
        <v>186</v>
      </c>
      <c r="V4">
        <v>121</v>
      </c>
    </row>
    <row r="5" spans="1:22" x14ac:dyDescent="0.25">
      <c r="A5" t="s">
        <v>186</v>
      </c>
      <c r="B5" t="s">
        <v>187</v>
      </c>
      <c r="C5">
        <v>33.333333333333336</v>
      </c>
      <c r="D5">
        <v>3</v>
      </c>
      <c r="E5" t="s">
        <v>15105</v>
      </c>
      <c r="F5">
        <v>565</v>
      </c>
      <c r="G5">
        <v>45</v>
      </c>
      <c r="H5" t="s">
        <v>22</v>
      </c>
      <c r="I5" t="s">
        <v>8626</v>
      </c>
      <c r="J5" t="s">
        <v>15106</v>
      </c>
      <c r="K5" t="s">
        <v>4713</v>
      </c>
      <c r="L5" t="s">
        <v>1335</v>
      </c>
      <c r="M5" t="s">
        <v>15107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15107</v>
      </c>
      <c r="U5" s="53" t="s">
        <v>187</v>
      </c>
      <c r="V5">
        <v>121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15105</v>
      </c>
      <c r="F6">
        <v>565</v>
      </c>
      <c r="G6">
        <v>45</v>
      </c>
      <c r="H6" t="s">
        <v>22</v>
      </c>
      <c r="I6" t="s">
        <v>8626</v>
      </c>
      <c r="J6" t="s">
        <v>15106</v>
      </c>
      <c r="K6" t="s">
        <v>4713</v>
      </c>
      <c r="L6" t="s">
        <v>1335</v>
      </c>
      <c r="M6" t="s">
        <v>15107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23</v>
      </c>
      <c r="T6" t="s">
        <v>15107</v>
      </c>
      <c r="U6" s="52" t="s">
        <v>44</v>
      </c>
      <c r="V6">
        <v>8</v>
      </c>
    </row>
    <row r="7" spans="1:22" x14ac:dyDescent="0.25">
      <c r="A7" t="s">
        <v>38</v>
      </c>
      <c r="B7" t="s">
        <v>39</v>
      </c>
      <c r="C7">
        <v>70</v>
      </c>
      <c r="D7">
        <v>1</v>
      </c>
      <c r="E7" t="s">
        <v>15105</v>
      </c>
      <c r="F7">
        <v>565</v>
      </c>
      <c r="G7">
        <v>45</v>
      </c>
      <c r="H7" t="s">
        <v>22</v>
      </c>
      <c r="I7" t="s">
        <v>8626</v>
      </c>
      <c r="J7" t="s">
        <v>15106</v>
      </c>
      <c r="K7" t="s">
        <v>4713</v>
      </c>
      <c r="L7" t="s">
        <v>1335</v>
      </c>
      <c r="M7" t="s">
        <v>15107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23</v>
      </c>
      <c r="T7" t="s">
        <v>15107</v>
      </c>
      <c r="U7" s="53" t="s">
        <v>45</v>
      </c>
      <c r="V7">
        <v>8</v>
      </c>
    </row>
    <row r="8" spans="1:22" x14ac:dyDescent="0.25">
      <c r="A8" t="s">
        <v>38</v>
      </c>
      <c r="B8" t="s">
        <v>39</v>
      </c>
      <c r="C8">
        <v>54.5</v>
      </c>
      <c r="D8">
        <v>2</v>
      </c>
      <c r="E8" t="s">
        <v>15108</v>
      </c>
      <c r="F8">
        <v>76.94</v>
      </c>
      <c r="G8">
        <v>7</v>
      </c>
      <c r="H8" t="s">
        <v>47</v>
      </c>
      <c r="I8" t="s">
        <v>12298</v>
      </c>
      <c r="J8" t="s">
        <v>12299</v>
      </c>
      <c r="K8" t="s">
        <v>562</v>
      </c>
      <c r="L8" t="s">
        <v>12300</v>
      </c>
      <c r="M8" t="s">
        <v>15109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15110</v>
      </c>
      <c r="U8" s="52" t="s">
        <v>113</v>
      </c>
      <c r="V8">
        <v>1</v>
      </c>
    </row>
    <row r="9" spans="1:22" x14ac:dyDescent="0.25">
      <c r="A9" t="s">
        <v>110</v>
      </c>
      <c r="B9" t="s">
        <v>3831</v>
      </c>
      <c r="C9">
        <v>76</v>
      </c>
      <c r="D9">
        <v>1</v>
      </c>
      <c r="E9" t="s">
        <v>15111</v>
      </c>
      <c r="F9">
        <v>83</v>
      </c>
      <c r="G9">
        <v>7</v>
      </c>
      <c r="H9" t="s">
        <v>47</v>
      </c>
      <c r="I9" t="s">
        <v>3648</v>
      </c>
      <c r="J9" t="s">
        <v>15112</v>
      </c>
      <c r="K9" t="s">
        <v>1173</v>
      </c>
      <c r="L9" t="s">
        <v>1210</v>
      </c>
      <c r="M9" t="s">
        <v>15113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15114</v>
      </c>
      <c r="U9" s="53" t="s">
        <v>13124</v>
      </c>
      <c r="V9">
        <v>1</v>
      </c>
    </row>
    <row r="10" spans="1:22" x14ac:dyDescent="0.25">
      <c r="A10" t="s">
        <v>30</v>
      </c>
      <c r="B10" t="s">
        <v>31</v>
      </c>
      <c r="C10">
        <v>45</v>
      </c>
      <c r="D10">
        <v>10</v>
      </c>
      <c r="E10" t="s">
        <v>15115</v>
      </c>
      <c r="F10">
        <v>885</v>
      </c>
      <c r="G10">
        <v>35</v>
      </c>
      <c r="H10" t="s">
        <v>1247</v>
      </c>
      <c r="I10" t="s">
        <v>15116</v>
      </c>
      <c r="J10" t="s">
        <v>15117</v>
      </c>
      <c r="K10" t="s">
        <v>1228</v>
      </c>
      <c r="L10" t="s">
        <v>15118</v>
      </c>
      <c r="M10" t="s">
        <v>15119</v>
      </c>
      <c r="N10" t="s">
        <v>1338</v>
      </c>
      <c r="O10" t="s">
        <v>1189</v>
      </c>
      <c r="P10" t="s">
        <v>4334</v>
      </c>
      <c r="Q10" t="s">
        <v>27</v>
      </c>
      <c r="R10" t="s">
        <v>24</v>
      </c>
      <c r="S10" t="s">
        <v>23</v>
      </c>
      <c r="T10" t="s">
        <v>15119</v>
      </c>
      <c r="U10" s="52" t="s">
        <v>46</v>
      </c>
      <c r="V10">
        <v>153</v>
      </c>
    </row>
    <row r="11" spans="1:22" x14ac:dyDescent="0.25">
      <c r="A11" t="s">
        <v>186</v>
      </c>
      <c r="B11" t="s">
        <v>187</v>
      </c>
      <c r="C11">
        <v>40</v>
      </c>
      <c r="D11">
        <v>10</v>
      </c>
      <c r="E11" t="s">
        <v>15115</v>
      </c>
      <c r="F11">
        <v>885</v>
      </c>
      <c r="G11">
        <v>35</v>
      </c>
      <c r="H11" t="s">
        <v>1247</v>
      </c>
      <c r="I11" t="s">
        <v>15116</v>
      </c>
      <c r="J11" t="s">
        <v>15117</v>
      </c>
      <c r="K11" t="s">
        <v>1228</v>
      </c>
      <c r="L11" t="s">
        <v>15118</v>
      </c>
      <c r="M11" t="s">
        <v>15119</v>
      </c>
      <c r="N11" t="s">
        <v>1338</v>
      </c>
      <c r="O11" t="s">
        <v>1189</v>
      </c>
      <c r="P11" t="s">
        <v>4334</v>
      </c>
      <c r="Q11" t="s">
        <v>27</v>
      </c>
      <c r="R11" t="s">
        <v>24</v>
      </c>
      <c r="S11" t="s">
        <v>23</v>
      </c>
      <c r="T11" t="s">
        <v>15119</v>
      </c>
      <c r="U11" s="53" t="s">
        <v>56</v>
      </c>
      <c r="V11">
        <v>147</v>
      </c>
    </row>
    <row r="12" spans="1:22" x14ac:dyDescent="0.25">
      <c r="A12" t="s">
        <v>186</v>
      </c>
      <c r="B12" t="s">
        <v>187</v>
      </c>
      <c r="C12">
        <v>40</v>
      </c>
      <c r="D12">
        <v>10</v>
      </c>
      <c r="E12" t="s">
        <v>15120</v>
      </c>
      <c r="F12">
        <v>430</v>
      </c>
      <c r="G12">
        <v>30</v>
      </c>
      <c r="H12" t="s">
        <v>47</v>
      </c>
      <c r="I12" t="s">
        <v>15121</v>
      </c>
      <c r="J12" t="s">
        <v>15122</v>
      </c>
      <c r="K12" t="s">
        <v>1729</v>
      </c>
      <c r="L12" t="s">
        <v>15123</v>
      </c>
      <c r="M12" t="s">
        <v>15124</v>
      </c>
      <c r="N12" t="s">
        <v>1338</v>
      </c>
      <c r="O12" t="s">
        <v>1189</v>
      </c>
      <c r="P12" t="s">
        <v>1190</v>
      </c>
      <c r="Q12" t="s">
        <v>27</v>
      </c>
      <c r="R12" t="s">
        <v>24</v>
      </c>
      <c r="S12" t="s">
        <v>23</v>
      </c>
      <c r="T12" t="s">
        <v>15124</v>
      </c>
      <c r="U12" s="53" t="s">
        <v>8145</v>
      </c>
      <c r="V12">
        <v>6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15125</v>
      </c>
      <c r="F13">
        <v>128.91</v>
      </c>
      <c r="G13">
        <v>7</v>
      </c>
      <c r="H13" t="s">
        <v>684</v>
      </c>
      <c r="I13" t="s">
        <v>15126</v>
      </c>
      <c r="J13" t="s">
        <v>15127</v>
      </c>
      <c r="K13" t="s">
        <v>4853</v>
      </c>
      <c r="L13" t="s">
        <v>15128</v>
      </c>
      <c r="M13" t="s">
        <v>15129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15129</v>
      </c>
      <c r="U13" s="52" t="s">
        <v>139</v>
      </c>
      <c r="V13">
        <v>32</v>
      </c>
    </row>
    <row r="14" spans="1:22" x14ac:dyDescent="0.25">
      <c r="A14" t="s">
        <v>59</v>
      </c>
      <c r="B14" t="s">
        <v>60</v>
      </c>
      <c r="C14">
        <v>40</v>
      </c>
      <c r="D14">
        <v>6</v>
      </c>
      <c r="E14" t="s">
        <v>15130</v>
      </c>
      <c r="F14">
        <v>835</v>
      </c>
      <c r="G14">
        <v>35</v>
      </c>
      <c r="H14" t="s">
        <v>47</v>
      </c>
      <c r="I14" t="s">
        <v>15131</v>
      </c>
      <c r="J14" t="s">
        <v>15132</v>
      </c>
      <c r="K14" t="s">
        <v>4494</v>
      </c>
      <c r="L14" t="s">
        <v>15133</v>
      </c>
      <c r="M14" t="s">
        <v>15134</v>
      </c>
      <c r="N14" t="s">
        <v>1338</v>
      </c>
      <c r="O14" t="s">
        <v>1222</v>
      </c>
      <c r="P14" t="s">
        <v>1190</v>
      </c>
      <c r="Q14" t="s">
        <v>1191</v>
      </c>
      <c r="R14" t="s">
        <v>24</v>
      </c>
      <c r="S14" t="s">
        <v>23</v>
      </c>
      <c r="T14" t="s">
        <v>15135</v>
      </c>
      <c r="U14" s="53" t="s">
        <v>9790</v>
      </c>
      <c r="V14">
        <v>1</v>
      </c>
    </row>
    <row r="15" spans="1:22" x14ac:dyDescent="0.25">
      <c r="A15" t="s">
        <v>34</v>
      </c>
      <c r="B15" t="s">
        <v>35</v>
      </c>
      <c r="C15">
        <v>40</v>
      </c>
      <c r="D15">
        <v>8</v>
      </c>
      <c r="E15" t="s">
        <v>15130</v>
      </c>
      <c r="F15">
        <v>835</v>
      </c>
      <c r="G15">
        <v>35</v>
      </c>
      <c r="H15" t="s">
        <v>47</v>
      </c>
      <c r="I15" t="s">
        <v>15131</v>
      </c>
      <c r="J15" t="s">
        <v>15132</v>
      </c>
      <c r="K15" t="s">
        <v>4494</v>
      </c>
      <c r="L15" t="s">
        <v>15133</v>
      </c>
      <c r="M15" t="s">
        <v>15134</v>
      </c>
      <c r="N15" t="s">
        <v>1338</v>
      </c>
      <c r="O15" t="s">
        <v>1222</v>
      </c>
      <c r="P15" t="s">
        <v>1190</v>
      </c>
      <c r="Q15" t="s">
        <v>1191</v>
      </c>
      <c r="R15" t="s">
        <v>24</v>
      </c>
      <c r="S15" t="s">
        <v>23</v>
      </c>
      <c r="T15" t="s">
        <v>15135</v>
      </c>
      <c r="U15" s="53" t="s">
        <v>112</v>
      </c>
      <c r="V15">
        <v>31</v>
      </c>
    </row>
    <row r="16" spans="1:22" x14ac:dyDescent="0.25">
      <c r="A16" t="s">
        <v>36</v>
      </c>
      <c r="B16" t="s">
        <v>37</v>
      </c>
      <c r="C16">
        <v>40</v>
      </c>
      <c r="D16">
        <v>6</v>
      </c>
      <c r="E16" t="s">
        <v>15130</v>
      </c>
      <c r="F16">
        <v>835</v>
      </c>
      <c r="G16">
        <v>35</v>
      </c>
      <c r="H16" t="s">
        <v>47</v>
      </c>
      <c r="I16" t="s">
        <v>15131</v>
      </c>
      <c r="J16" t="s">
        <v>15132</v>
      </c>
      <c r="K16" t="s">
        <v>4494</v>
      </c>
      <c r="L16" t="s">
        <v>15133</v>
      </c>
      <c r="M16" t="s">
        <v>15134</v>
      </c>
      <c r="N16" t="s">
        <v>1338</v>
      </c>
      <c r="O16" t="s">
        <v>1222</v>
      </c>
      <c r="P16" t="s">
        <v>1190</v>
      </c>
      <c r="Q16" t="s">
        <v>1191</v>
      </c>
      <c r="R16" t="s">
        <v>24</v>
      </c>
      <c r="S16" t="s">
        <v>23</v>
      </c>
      <c r="T16" t="s">
        <v>15136</v>
      </c>
      <c r="U16" s="52" t="s">
        <v>110</v>
      </c>
      <c r="V16">
        <v>10</v>
      </c>
    </row>
    <row r="17" spans="1:22" x14ac:dyDescent="0.25">
      <c r="A17" t="s">
        <v>44</v>
      </c>
      <c r="B17" t="s">
        <v>45</v>
      </c>
      <c r="C17">
        <v>55</v>
      </c>
      <c r="D17">
        <v>2</v>
      </c>
      <c r="E17" t="s">
        <v>15137</v>
      </c>
      <c r="F17">
        <v>215</v>
      </c>
      <c r="G17">
        <v>29</v>
      </c>
      <c r="H17" t="s">
        <v>47</v>
      </c>
      <c r="I17" t="s">
        <v>6677</v>
      </c>
      <c r="J17" t="s">
        <v>15138</v>
      </c>
      <c r="K17" t="s">
        <v>1350</v>
      </c>
      <c r="L17" t="s">
        <v>1359</v>
      </c>
      <c r="M17" t="s">
        <v>15139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15140</v>
      </c>
      <c r="U17" s="53" t="s">
        <v>146</v>
      </c>
      <c r="V17">
        <v>4</v>
      </c>
    </row>
    <row r="18" spans="1:22" x14ac:dyDescent="0.25">
      <c r="A18" t="s">
        <v>46</v>
      </c>
      <c r="B18" t="s">
        <v>56</v>
      </c>
      <c r="C18">
        <v>78</v>
      </c>
      <c r="D18">
        <v>1</v>
      </c>
      <c r="E18" t="s">
        <v>15137</v>
      </c>
      <c r="F18">
        <v>215</v>
      </c>
      <c r="G18">
        <v>29</v>
      </c>
      <c r="H18" t="s">
        <v>47</v>
      </c>
      <c r="I18" t="s">
        <v>6677</v>
      </c>
      <c r="J18" t="s">
        <v>15138</v>
      </c>
      <c r="K18" t="s">
        <v>1350</v>
      </c>
      <c r="L18" t="s">
        <v>1359</v>
      </c>
      <c r="M18" t="s">
        <v>15139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15140</v>
      </c>
      <c r="U18" s="53" t="s">
        <v>1287</v>
      </c>
      <c r="V18">
        <v>1</v>
      </c>
    </row>
    <row r="19" spans="1:22" x14ac:dyDescent="0.25">
      <c r="A19" t="s">
        <v>186</v>
      </c>
      <c r="B19" t="s">
        <v>187</v>
      </c>
      <c r="C19">
        <v>59</v>
      </c>
      <c r="D19">
        <v>1</v>
      </c>
      <c r="E19" t="s">
        <v>15141</v>
      </c>
      <c r="F19">
        <v>240</v>
      </c>
      <c r="G19">
        <v>0</v>
      </c>
      <c r="H19" t="s">
        <v>22</v>
      </c>
      <c r="I19" t="s">
        <v>15142</v>
      </c>
      <c r="J19" t="s">
        <v>327</v>
      </c>
      <c r="K19" t="s">
        <v>23</v>
      </c>
      <c r="L19" t="s">
        <v>24</v>
      </c>
      <c r="M19" t="s">
        <v>15143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23</v>
      </c>
      <c r="T19" t="s">
        <v>15144</v>
      </c>
      <c r="U19" s="53" t="s">
        <v>1205</v>
      </c>
      <c r="V19">
        <v>3</v>
      </c>
    </row>
    <row r="20" spans="1:22" x14ac:dyDescent="0.25">
      <c r="A20" t="s">
        <v>110</v>
      </c>
      <c r="B20" t="s">
        <v>146</v>
      </c>
      <c r="C20">
        <v>91</v>
      </c>
      <c r="D20">
        <v>1</v>
      </c>
      <c r="E20" t="s">
        <v>15141</v>
      </c>
      <c r="F20">
        <v>240</v>
      </c>
      <c r="G20">
        <v>0</v>
      </c>
      <c r="H20" t="s">
        <v>22</v>
      </c>
      <c r="I20" t="s">
        <v>15142</v>
      </c>
      <c r="J20" t="s">
        <v>327</v>
      </c>
      <c r="K20" t="s">
        <v>23</v>
      </c>
      <c r="L20" t="s">
        <v>24</v>
      </c>
      <c r="M20" t="s">
        <v>15143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23</v>
      </c>
      <c r="T20" t="s">
        <v>15144</v>
      </c>
      <c r="U20" s="53" t="s">
        <v>3831</v>
      </c>
      <c r="V20">
        <v>2</v>
      </c>
    </row>
    <row r="21" spans="1:22" x14ac:dyDescent="0.25">
      <c r="A21" t="s">
        <v>186</v>
      </c>
      <c r="B21" t="s">
        <v>187</v>
      </c>
      <c r="C21">
        <v>59</v>
      </c>
      <c r="D21">
        <v>1</v>
      </c>
      <c r="E21" t="s">
        <v>15141</v>
      </c>
      <c r="F21">
        <v>240</v>
      </c>
      <c r="G21">
        <v>0</v>
      </c>
      <c r="H21" t="s">
        <v>22</v>
      </c>
      <c r="I21" t="s">
        <v>15142</v>
      </c>
      <c r="J21" t="s">
        <v>327</v>
      </c>
      <c r="K21" t="s">
        <v>23</v>
      </c>
      <c r="L21" t="s">
        <v>24</v>
      </c>
      <c r="M21" t="s">
        <v>15143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23</v>
      </c>
      <c r="T21" t="s">
        <v>15144</v>
      </c>
      <c r="U21" s="52" t="s">
        <v>152</v>
      </c>
      <c r="V21">
        <v>5</v>
      </c>
    </row>
    <row r="22" spans="1:22" x14ac:dyDescent="0.25">
      <c r="A22" t="s">
        <v>46</v>
      </c>
      <c r="B22" t="s">
        <v>56</v>
      </c>
      <c r="C22">
        <v>91</v>
      </c>
      <c r="D22">
        <v>1</v>
      </c>
      <c r="E22" t="s">
        <v>15141</v>
      </c>
      <c r="F22">
        <v>240</v>
      </c>
      <c r="G22">
        <v>0</v>
      </c>
      <c r="H22" t="s">
        <v>22</v>
      </c>
      <c r="I22" t="s">
        <v>15142</v>
      </c>
      <c r="J22" t="s">
        <v>327</v>
      </c>
      <c r="K22" t="s">
        <v>23</v>
      </c>
      <c r="L22" t="s">
        <v>24</v>
      </c>
      <c r="M22" t="s">
        <v>15143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23</v>
      </c>
      <c r="T22" t="s">
        <v>15144</v>
      </c>
      <c r="U22" s="53" t="s">
        <v>153</v>
      </c>
      <c r="V22">
        <v>5</v>
      </c>
    </row>
    <row r="23" spans="1:22" x14ac:dyDescent="0.25">
      <c r="A23" t="s">
        <v>186</v>
      </c>
      <c r="B23" t="s">
        <v>187</v>
      </c>
      <c r="C23">
        <v>59</v>
      </c>
      <c r="D23">
        <v>2</v>
      </c>
      <c r="E23" t="s">
        <v>15145</v>
      </c>
      <c r="F23">
        <v>240</v>
      </c>
      <c r="G23">
        <v>0</v>
      </c>
      <c r="H23" t="s">
        <v>22</v>
      </c>
      <c r="I23" t="s">
        <v>15142</v>
      </c>
      <c r="J23" t="s">
        <v>327</v>
      </c>
      <c r="K23" t="s">
        <v>23</v>
      </c>
      <c r="L23" t="s">
        <v>24</v>
      </c>
      <c r="M23" t="s">
        <v>15146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23</v>
      </c>
      <c r="T23" t="s">
        <v>15146</v>
      </c>
      <c r="U23" s="52" t="s">
        <v>150</v>
      </c>
      <c r="V23">
        <v>14</v>
      </c>
    </row>
    <row r="24" spans="1:22" x14ac:dyDescent="0.25">
      <c r="A24" t="s">
        <v>110</v>
      </c>
      <c r="B24" t="s">
        <v>146</v>
      </c>
      <c r="C24">
        <v>91</v>
      </c>
      <c r="D24">
        <v>2</v>
      </c>
      <c r="E24" t="s">
        <v>15145</v>
      </c>
      <c r="F24">
        <v>240</v>
      </c>
      <c r="G24">
        <v>0</v>
      </c>
      <c r="H24" t="s">
        <v>22</v>
      </c>
      <c r="I24" t="s">
        <v>15142</v>
      </c>
      <c r="J24" t="s">
        <v>327</v>
      </c>
      <c r="K24" t="s">
        <v>23</v>
      </c>
      <c r="L24" t="s">
        <v>24</v>
      </c>
      <c r="M24" t="s">
        <v>15146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15146</v>
      </c>
      <c r="U24" s="53" t="s">
        <v>151</v>
      </c>
      <c r="V24">
        <v>14</v>
      </c>
    </row>
    <row r="25" spans="1:22" x14ac:dyDescent="0.25">
      <c r="A25" t="s">
        <v>139</v>
      </c>
      <c r="B25" t="s">
        <v>112</v>
      </c>
      <c r="C25">
        <v>120</v>
      </c>
      <c r="D25">
        <v>1</v>
      </c>
      <c r="E25" t="s">
        <v>15147</v>
      </c>
      <c r="F25">
        <v>86</v>
      </c>
      <c r="G25">
        <v>6</v>
      </c>
      <c r="H25" t="s">
        <v>1162</v>
      </c>
      <c r="I25" t="s">
        <v>15148</v>
      </c>
      <c r="J25" t="s">
        <v>317</v>
      </c>
      <c r="K25" t="s">
        <v>23</v>
      </c>
      <c r="L25" t="s">
        <v>24</v>
      </c>
      <c r="M25" t="s">
        <v>15149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15149</v>
      </c>
      <c r="U25" s="52" t="s">
        <v>854</v>
      </c>
      <c r="V25">
        <v>1</v>
      </c>
    </row>
    <row r="26" spans="1:22" x14ac:dyDescent="0.25">
      <c r="A26" t="s">
        <v>46</v>
      </c>
      <c r="B26" t="s">
        <v>56</v>
      </c>
      <c r="C26">
        <v>66.333333333333329</v>
      </c>
      <c r="D26">
        <v>3</v>
      </c>
      <c r="E26" t="s">
        <v>15150</v>
      </c>
      <c r="F26">
        <v>311.10000000000002</v>
      </c>
      <c r="G26">
        <v>7</v>
      </c>
      <c r="H26" t="s">
        <v>684</v>
      </c>
      <c r="I26" t="s">
        <v>15151</v>
      </c>
      <c r="J26" t="s">
        <v>15152</v>
      </c>
      <c r="K26" t="s">
        <v>1635</v>
      </c>
      <c r="L26" t="s">
        <v>15153</v>
      </c>
      <c r="M26" t="s">
        <v>15154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15154</v>
      </c>
      <c r="U26" s="53" t="s">
        <v>855</v>
      </c>
      <c r="V26">
        <v>1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15150</v>
      </c>
      <c r="F27">
        <v>311.10000000000002</v>
      </c>
      <c r="G27">
        <v>7</v>
      </c>
      <c r="H27" t="s">
        <v>684</v>
      </c>
      <c r="I27" t="s">
        <v>15151</v>
      </c>
      <c r="J27" t="s">
        <v>15152</v>
      </c>
      <c r="K27" t="s">
        <v>1635</v>
      </c>
      <c r="L27" t="s">
        <v>15153</v>
      </c>
      <c r="M27" t="s">
        <v>15154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15154</v>
      </c>
      <c r="U27" s="52" t="s">
        <v>36</v>
      </c>
      <c r="V27">
        <v>11</v>
      </c>
    </row>
    <row r="28" spans="1:22" x14ac:dyDescent="0.25">
      <c r="A28" t="s">
        <v>186</v>
      </c>
      <c r="B28" t="s">
        <v>187</v>
      </c>
      <c r="C28">
        <v>65</v>
      </c>
      <c r="D28">
        <v>4</v>
      </c>
      <c r="E28" t="s">
        <v>15155</v>
      </c>
      <c r="F28">
        <v>230</v>
      </c>
      <c r="G28">
        <v>30</v>
      </c>
      <c r="H28" t="s">
        <v>47</v>
      </c>
      <c r="I28" t="s">
        <v>15156</v>
      </c>
      <c r="J28" t="s">
        <v>15157</v>
      </c>
      <c r="K28" t="s">
        <v>4507</v>
      </c>
      <c r="L28" t="s">
        <v>15158</v>
      </c>
      <c r="M28" t="s">
        <v>15159</v>
      </c>
      <c r="N28" t="s">
        <v>1338</v>
      </c>
      <c r="O28" t="s">
        <v>1189</v>
      </c>
      <c r="P28" t="s">
        <v>1190</v>
      </c>
      <c r="Q28" t="s">
        <v>27</v>
      </c>
      <c r="R28" t="s">
        <v>24</v>
      </c>
      <c r="S28" t="s">
        <v>23</v>
      </c>
      <c r="T28" t="s">
        <v>15159</v>
      </c>
      <c r="U28" s="53" t="s">
        <v>37</v>
      </c>
      <c r="V28">
        <v>11</v>
      </c>
    </row>
    <row r="29" spans="1:22" x14ac:dyDescent="0.25">
      <c r="A29" t="s">
        <v>186</v>
      </c>
      <c r="B29" t="s">
        <v>187</v>
      </c>
      <c r="C29">
        <v>65</v>
      </c>
      <c r="D29">
        <v>1</v>
      </c>
      <c r="E29" t="s">
        <v>15160</v>
      </c>
      <c r="F29">
        <v>120</v>
      </c>
      <c r="G29">
        <v>20</v>
      </c>
      <c r="H29" t="s">
        <v>47</v>
      </c>
      <c r="I29" t="s">
        <v>15161</v>
      </c>
      <c r="J29" t="s">
        <v>15162</v>
      </c>
      <c r="K29" t="s">
        <v>4764</v>
      </c>
      <c r="L29" t="s">
        <v>15163</v>
      </c>
      <c r="M29" t="s">
        <v>15164</v>
      </c>
      <c r="N29" t="s">
        <v>1338</v>
      </c>
      <c r="O29" t="s">
        <v>1222</v>
      </c>
      <c r="P29" t="s">
        <v>1190</v>
      </c>
      <c r="Q29" t="s">
        <v>1191</v>
      </c>
      <c r="R29" t="s">
        <v>24</v>
      </c>
      <c r="S29" t="s">
        <v>23</v>
      </c>
      <c r="T29" t="s">
        <v>15165</v>
      </c>
      <c r="U29" s="52" t="s">
        <v>254</v>
      </c>
      <c r="V29">
        <v>3</v>
      </c>
    </row>
    <row r="30" spans="1:22" x14ac:dyDescent="0.25">
      <c r="A30" t="s">
        <v>46</v>
      </c>
      <c r="B30" t="s">
        <v>56</v>
      </c>
      <c r="C30">
        <v>100</v>
      </c>
      <c r="D30">
        <v>1</v>
      </c>
      <c r="E30" t="s">
        <v>15160</v>
      </c>
      <c r="F30">
        <v>120</v>
      </c>
      <c r="G30">
        <v>20</v>
      </c>
      <c r="H30" t="s">
        <v>47</v>
      </c>
      <c r="I30" t="s">
        <v>15161</v>
      </c>
      <c r="J30" t="s">
        <v>15162</v>
      </c>
      <c r="K30" t="s">
        <v>4764</v>
      </c>
      <c r="L30" t="s">
        <v>15163</v>
      </c>
      <c r="M30" t="s">
        <v>15164</v>
      </c>
      <c r="N30" t="s">
        <v>1338</v>
      </c>
      <c r="O30" t="s">
        <v>1222</v>
      </c>
      <c r="P30" t="s">
        <v>1190</v>
      </c>
      <c r="Q30" t="s">
        <v>1191</v>
      </c>
      <c r="R30" t="s">
        <v>24</v>
      </c>
      <c r="S30" t="s">
        <v>23</v>
      </c>
      <c r="T30" t="s">
        <v>15165</v>
      </c>
      <c r="U30" s="53" t="s">
        <v>255</v>
      </c>
      <c r="V30">
        <v>3</v>
      </c>
    </row>
    <row r="31" spans="1:22" x14ac:dyDescent="0.25">
      <c r="A31" t="s">
        <v>34</v>
      </c>
      <c r="B31" t="s">
        <v>35</v>
      </c>
      <c r="C31">
        <v>40</v>
      </c>
      <c r="D31">
        <v>2</v>
      </c>
      <c r="E31" t="s">
        <v>15166</v>
      </c>
      <c r="F31">
        <v>420</v>
      </c>
      <c r="G31">
        <v>20</v>
      </c>
      <c r="H31" t="s">
        <v>47</v>
      </c>
      <c r="I31" t="s">
        <v>15167</v>
      </c>
      <c r="J31" t="s">
        <v>15168</v>
      </c>
      <c r="K31" t="s">
        <v>10522</v>
      </c>
      <c r="L31" t="s">
        <v>15169</v>
      </c>
      <c r="M31" t="s">
        <v>15170</v>
      </c>
      <c r="N31" t="s">
        <v>5937</v>
      </c>
      <c r="O31" t="s">
        <v>1222</v>
      </c>
      <c r="P31" t="s">
        <v>1190</v>
      </c>
      <c r="Q31" t="s">
        <v>1191</v>
      </c>
      <c r="R31" t="s">
        <v>24</v>
      </c>
      <c r="S31" t="s">
        <v>23</v>
      </c>
      <c r="T31" t="s">
        <v>15171</v>
      </c>
      <c r="U31" s="52" t="s">
        <v>38</v>
      </c>
      <c r="V31">
        <v>28</v>
      </c>
    </row>
    <row r="32" spans="1:22" x14ac:dyDescent="0.25">
      <c r="A32" t="s">
        <v>36</v>
      </c>
      <c r="B32" t="s">
        <v>37</v>
      </c>
      <c r="C32">
        <v>40</v>
      </c>
      <c r="D32">
        <v>4</v>
      </c>
      <c r="E32" t="s">
        <v>15166</v>
      </c>
      <c r="F32">
        <v>420</v>
      </c>
      <c r="G32">
        <v>20</v>
      </c>
      <c r="H32" t="s">
        <v>47</v>
      </c>
      <c r="I32" t="s">
        <v>15167</v>
      </c>
      <c r="J32" t="s">
        <v>15168</v>
      </c>
      <c r="K32" t="s">
        <v>10522</v>
      </c>
      <c r="L32" t="s">
        <v>15169</v>
      </c>
      <c r="M32" t="s">
        <v>15170</v>
      </c>
      <c r="N32" t="s">
        <v>5937</v>
      </c>
      <c r="O32" t="s">
        <v>1222</v>
      </c>
      <c r="P32" t="s">
        <v>1190</v>
      </c>
      <c r="Q32" t="s">
        <v>1191</v>
      </c>
      <c r="R32" t="s">
        <v>24</v>
      </c>
      <c r="S32" t="s">
        <v>23</v>
      </c>
      <c r="T32" t="s">
        <v>15171</v>
      </c>
      <c r="U32" s="53" t="s">
        <v>39</v>
      </c>
      <c r="V32">
        <v>28</v>
      </c>
    </row>
    <row r="33" spans="1:22" x14ac:dyDescent="0.25">
      <c r="A33" t="s">
        <v>38</v>
      </c>
      <c r="B33" t="s">
        <v>39</v>
      </c>
      <c r="C33">
        <v>40</v>
      </c>
      <c r="D33">
        <v>4</v>
      </c>
      <c r="E33" t="s">
        <v>15166</v>
      </c>
      <c r="F33">
        <v>420</v>
      </c>
      <c r="G33">
        <v>20</v>
      </c>
      <c r="H33" t="s">
        <v>47</v>
      </c>
      <c r="I33" t="s">
        <v>15167</v>
      </c>
      <c r="J33" t="s">
        <v>15168</v>
      </c>
      <c r="K33" t="s">
        <v>10522</v>
      </c>
      <c r="L33" t="s">
        <v>15169</v>
      </c>
      <c r="M33" t="s">
        <v>15170</v>
      </c>
      <c r="N33" t="s">
        <v>5937</v>
      </c>
      <c r="O33" t="s">
        <v>1222</v>
      </c>
      <c r="P33" t="s">
        <v>1190</v>
      </c>
      <c r="Q33" t="s">
        <v>1191</v>
      </c>
      <c r="R33" t="s">
        <v>24</v>
      </c>
      <c r="S33" t="s">
        <v>23</v>
      </c>
      <c r="T33" t="s">
        <v>15171</v>
      </c>
      <c r="U33" s="52" t="s">
        <v>34</v>
      </c>
      <c r="V33">
        <v>30</v>
      </c>
    </row>
    <row r="34" spans="1:22" x14ac:dyDescent="0.25">
      <c r="A34" t="s">
        <v>15172</v>
      </c>
      <c r="B34" t="s">
        <v>15173</v>
      </c>
      <c r="C34">
        <v>33.333333333333336</v>
      </c>
      <c r="D34">
        <v>3</v>
      </c>
      <c r="E34" t="s">
        <v>15174</v>
      </c>
      <c r="F34">
        <v>129</v>
      </c>
      <c r="G34">
        <v>29</v>
      </c>
      <c r="H34" t="s">
        <v>1162</v>
      </c>
      <c r="I34" t="s">
        <v>15175</v>
      </c>
      <c r="J34" t="s">
        <v>319</v>
      </c>
      <c r="K34" t="s">
        <v>23</v>
      </c>
      <c r="L34" t="s">
        <v>24</v>
      </c>
      <c r="M34" t="s">
        <v>15176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15176</v>
      </c>
      <c r="U34" s="53" t="s">
        <v>35</v>
      </c>
      <c r="V34">
        <v>30</v>
      </c>
    </row>
    <row r="35" spans="1:22" x14ac:dyDescent="0.25">
      <c r="A35" t="s">
        <v>15172</v>
      </c>
      <c r="B35" t="s">
        <v>15173</v>
      </c>
      <c r="C35">
        <v>33.333333333333336</v>
      </c>
      <c r="D35">
        <v>3</v>
      </c>
      <c r="E35" t="s">
        <v>15177</v>
      </c>
      <c r="F35">
        <v>170</v>
      </c>
      <c r="G35">
        <v>0</v>
      </c>
      <c r="H35" t="s">
        <v>1162</v>
      </c>
      <c r="I35" t="s">
        <v>15178</v>
      </c>
      <c r="J35" t="s">
        <v>306</v>
      </c>
      <c r="K35" t="s">
        <v>23</v>
      </c>
      <c r="L35" t="s">
        <v>24</v>
      </c>
      <c r="M35" t="s">
        <v>23</v>
      </c>
      <c r="N35" t="s">
        <v>23</v>
      </c>
      <c r="O35" t="s">
        <v>58</v>
      </c>
      <c r="P35" t="s">
        <v>26</v>
      </c>
      <c r="Q35" t="s">
        <v>23</v>
      </c>
      <c r="R35" t="s">
        <v>24</v>
      </c>
      <c r="S35" t="s">
        <v>23</v>
      </c>
      <c r="T35" t="s">
        <v>15179</v>
      </c>
      <c r="U35" s="52" t="s">
        <v>59</v>
      </c>
      <c r="V35">
        <v>13</v>
      </c>
    </row>
    <row r="36" spans="1:22" x14ac:dyDescent="0.25">
      <c r="A36" t="s">
        <v>186</v>
      </c>
      <c r="B36" t="s">
        <v>187</v>
      </c>
      <c r="C36">
        <v>65</v>
      </c>
      <c r="D36">
        <v>2</v>
      </c>
      <c r="E36" t="s">
        <v>15177</v>
      </c>
      <c r="F36">
        <v>170</v>
      </c>
      <c r="G36">
        <v>0</v>
      </c>
      <c r="H36" t="s">
        <v>1162</v>
      </c>
      <c r="I36" t="s">
        <v>15178</v>
      </c>
      <c r="J36" t="s">
        <v>306</v>
      </c>
      <c r="K36" t="s">
        <v>23</v>
      </c>
      <c r="L36" t="s">
        <v>24</v>
      </c>
      <c r="M36" t="s">
        <v>23</v>
      </c>
      <c r="N36" t="s">
        <v>23</v>
      </c>
      <c r="O36" t="s">
        <v>58</v>
      </c>
      <c r="P36" t="s">
        <v>26</v>
      </c>
      <c r="Q36" t="s">
        <v>23</v>
      </c>
      <c r="R36" t="s">
        <v>24</v>
      </c>
      <c r="S36" t="s">
        <v>23</v>
      </c>
      <c r="T36" t="s">
        <v>15179</v>
      </c>
      <c r="U36" s="53" t="s">
        <v>60</v>
      </c>
      <c r="V36">
        <v>13</v>
      </c>
    </row>
    <row r="37" spans="1:22" x14ac:dyDescent="0.25">
      <c r="A37" t="s">
        <v>15172</v>
      </c>
      <c r="B37" t="s">
        <v>15173</v>
      </c>
      <c r="C37">
        <v>33.333333333333336</v>
      </c>
      <c r="D37">
        <v>3</v>
      </c>
      <c r="E37" t="s">
        <v>15180</v>
      </c>
      <c r="F37">
        <v>96</v>
      </c>
      <c r="G37">
        <v>6</v>
      </c>
      <c r="H37" t="s">
        <v>1162</v>
      </c>
      <c r="I37" t="s">
        <v>15181</v>
      </c>
      <c r="J37" t="s">
        <v>329</v>
      </c>
      <c r="K37" t="s">
        <v>23</v>
      </c>
      <c r="L37" t="s">
        <v>24</v>
      </c>
      <c r="M37" t="s">
        <v>15179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15179</v>
      </c>
      <c r="U37" s="52" t="s">
        <v>279</v>
      </c>
      <c r="V37">
        <v>2</v>
      </c>
    </row>
    <row r="38" spans="1:22" x14ac:dyDescent="0.25">
      <c r="A38" t="s">
        <v>34</v>
      </c>
      <c r="B38" t="s">
        <v>35</v>
      </c>
      <c r="C38">
        <v>50</v>
      </c>
      <c r="D38">
        <v>1</v>
      </c>
      <c r="E38" t="s">
        <v>15182</v>
      </c>
      <c r="F38">
        <v>230</v>
      </c>
      <c r="G38">
        <v>30</v>
      </c>
      <c r="H38" t="s">
        <v>47</v>
      </c>
      <c r="I38" t="s">
        <v>15183</v>
      </c>
      <c r="J38" t="s">
        <v>15184</v>
      </c>
      <c r="K38" t="s">
        <v>4934</v>
      </c>
      <c r="L38" t="s">
        <v>15185</v>
      </c>
      <c r="M38" t="s">
        <v>15186</v>
      </c>
      <c r="N38" t="s">
        <v>5937</v>
      </c>
      <c r="O38" t="s">
        <v>1189</v>
      </c>
      <c r="P38" t="s">
        <v>1190</v>
      </c>
      <c r="Q38" t="s">
        <v>1191</v>
      </c>
      <c r="R38" t="s">
        <v>24</v>
      </c>
      <c r="S38" t="s">
        <v>23</v>
      </c>
      <c r="T38" t="s">
        <v>15186</v>
      </c>
      <c r="U38" s="53" t="s">
        <v>285</v>
      </c>
      <c r="V38">
        <v>2</v>
      </c>
    </row>
    <row r="39" spans="1:22" x14ac:dyDescent="0.25">
      <c r="A39" t="s">
        <v>38</v>
      </c>
      <c r="B39" t="s">
        <v>39</v>
      </c>
      <c r="C39">
        <v>50</v>
      </c>
      <c r="D39">
        <v>1</v>
      </c>
      <c r="E39" t="s">
        <v>15182</v>
      </c>
      <c r="F39">
        <v>230</v>
      </c>
      <c r="G39">
        <v>30</v>
      </c>
      <c r="H39" t="s">
        <v>47</v>
      </c>
      <c r="I39" t="s">
        <v>15183</v>
      </c>
      <c r="J39" t="s">
        <v>15184</v>
      </c>
      <c r="K39" t="s">
        <v>4934</v>
      </c>
      <c r="L39" t="s">
        <v>15185</v>
      </c>
      <c r="M39" t="s">
        <v>15186</v>
      </c>
      <c r="N39" t="s">
        <v>5937</v>
      </c>
      <c r="O39" t="s">
        <v>1189</v>
      </c>
      <c r="P39" t="s">
        <v>1190</v>
      </c>
      <c r="Q39" t="s">
        <v>1191</v>
      </c>
      <c r="R39" t="s">
        <v>24</v>
      </c>
      <c r="S39" t="s">
        <v>23</v>
      </c>
      <c r="T39" t="s">
        <v>15186</v>
      </c>
      <c r="U39" s="52" t="s">
        <v>280</v>
      </c>
      <c r="V39">
        <v>3</v>
      </c>
    </row>
    <row r="40" spans="1:22" x14ac:dyDescent="0.25">
      <c r="A40" t="s">
        <v>36</v>
      </c>
      <c r="B40" t="s">
        <v>37</v>
      </c>
      <c r="C40">
        <v>50</v>
      </c>
      <c r="D40">
        <v>1</v>
      </c>
      <c r="E40" t="s">
        <v>15182</v>
      </c>
      <c r="F40">
        <v>230</v>
      </c>
      <c r="G40">
        <v>30</v>
      </c>
      <c r="H40" t="s">
        <v>47</v>
      </c>
      <c r="I40" t="s">
        <v>15183</v>
      </c>
      <c r="J40" t="s">
        <v>15184</v>
      </c>
      <c r="K40" t="s">
        <v>4934</v>
      </c>
      <c r="L40" t="s">
        <v>15185</v>
      </c>
      <c r="M40" t="s">
        <v>15186</v>
      </c>
      <c r="N40" t="s">
        <v>5937</v>
      </c>
      <c r="O40" t="s">
        <v>1189</v>
      </c>
      <c r="P40" t="s">
        <v>1190</v>
      </c>
      <c r="Q40" t="s">
        <v>1191</v>
      </c>
      <c r="R40" t="s">
        <v>24</v>
      </c>
      <c r="S40" t="s">
        <v>23</v>
      </c>
      <c r="T40" t="s">
        <v>15186</v>
      </c>
      <c r="U40" s="53" t="s">
        <v>286</v>
      </c>
      <c r="V40">
        <v>3</v>
      </c>
    </row>
    <row r="41" spans="1:22" x14ac:dyDescent="0.25">
      <c r="A41" t="s">
        <v>59</v>
      </c>
      <c r="B41" t="s">
        <v>60</v>
      </c>
      <c r="C41">
        <v>50</v>
      </c>
      <c r="D41">
        <v>1</v>
      </c>
      <c r="E41" t="s">
        <v>15182</v>
      </c>
      <c r="F41">
        <v>230</v>
      </c>
      <c r="G41">
        <v>30</v>
      </c>
      <c r="H41" t="s">
        <v>47</v>
      </c>
      <c r="I41" t="s">
        <v>15183</v>
      </c>
      <c r="J41" t="s">
        <v>15184</v>
      </c>
      <c r="K41" t="s">
        <v>4934</v>
      </c>
      <c r="L41" t="s">
        <v>15185</v>
      </c>
      <c r="M41" t="s">
        <v>15186</v>
      </c>
      <c r="N41" t="s">
        <v>5937</v>
      </c>
      <c r="O41" t="s">
        <v>1189</v>
      </c>
      <c r="P41" t="s">
        <v>1190</v>
      </c>
      <c r="Q41" t="s">
        <v>1191</v>
      </c>
      <c r="R41" t="s">
        <v>24</v>
      </c>
      <c r="S41" t="s">
        <v>23</v>
      </c>
      <c r="T41" t="s">
        <v>15186</v>
      </c>
      <c r="U41" s="52" t="s">
        <v>30</v>
      </c>
      <c r="V41">
        <v>13</v>
      </c>
    </row>
    <row r="42" spans="1:22" x14ac:dyDescent="0.25">
      <c r="A42" t="s">
        <v>15172</v>
      </c>
      <c r="B42" t="s">
        <v>15173</v>
      </c>
      <c r="C42">
        <v>33.333333333333336</v>
      </c>
      <c r="D42">
        <v>3</v>
      </c>
      <c r="E42" t="s">
        <v>15187</v>
      </c>
      <c r="F42">
        <v>90</v>
      </c>
      <c r="G42">
        <v>0</v>
      </c>
      <c r="H42" t="s">
        <v>1162</v>
      </c>
      <c r="I42" t="s">
        <v>15188</v>
      </c>
      <c r="J42" t="s">
        <v>304</v>
      </c>
      <c r="K42" t="s">
        <v>23</v>
      </c>
      <c r="L42" t="s">
        <v>24</v>
      </c>
      <c r="M42" t="s">
        <v>23</v>
      </c>
      <c r="N42" t="s">
        <v>23</v>
      </c>
      <c r="O42" t="s">
        <v>58</v>
      </c>
      <c r="P42" t="s">
        <v>26</v>
      </c>
      <c r="Q42" t="s">
        <v>23</v>
      </c>
      <c r="R42" t="s">
        <v>24</v>
      </c>
      <c r="S42" t="s">
        <v>23</v>
      </c>
      <c r="T42" t="s">
        <v>15189</v>
      </c>
      <c r="U42" s="53" t="s">
        <v>31</v>
      </c>
      <c r="V42">
        <v>13</v>
      </c>
    </row>
    <row r="43" spans="1:22" x14ac:dyDescent="0.25">
      <c r="A43" t="s">
        <v>113</v>
      </c>
      <c r="B43" t="s">
        <v>13124</v>
      </c>
      <c r="C43">
        <v>65</v>
      </c>
      <c r="D43">
        <v>1</v>
      </c>
      <c r="E43" t="s">
        <v>15190</v>
      </c>
      <c r="F43">
        <v>206</v>
      </c>
      <c r="G43">
        <v>0</v>
      </c>
      <c r="H43" t="s">
        <v>47</v>
      </c>
      <c r="I43" t="s">
        <v>616</v>
      </c>
      <c r="J43" t="s">
        <v>15191</v>
      </c>
      <c r="K43" t="s">
        <v>6409</v>
      </c>
      <c r="L43" t="s">
        <v>5848</v>
      </c>
      <c r="M43" t="s">
        <v>15189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23</v>
      </c>
      <c r="T43" t="s">
        <v>15192</v>
      </c>
      <c r="U43" s="52" t="s">
        <v>20</v>
      </c>
      <c r="V43">
        <v>1</v>
      </c>
    </row>
    <row r="44" spans="1:22" x14ac:dyDescent="0.25">
      <c r="A44" t="s">
        <v>139</v>
      </c>
      <c r="B44" t="s">
        <v>112</v>
      </c>
      <c r="C44">
        <v>74</v>
      </c>
      <c r="D44">
        <v>1</v>
      </c>
      <c r="E44" t="s">
        <v>15190</v>
      </c>
      <c r="F44">
        <v>206</v>
      </c>
      <c r="G44">
        <v>0</v>
      </c>
      <c r="H44" t="s">
        <v>47</v>
      </c>
      <c r="I44" t="s">
        <v>616</v>
      </c>
      <c r="J44" t="s">
        <v>15191</v>
      </c>
      <c r="K44" t="s">
        <v>6409</v>
      </c>
      <c r="L44" t="s">
        <v>5848</v>
      </c>
      <c r="M44" t="s">
        <v>15189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15192</v>
      </c>
      <c r="U44" s="53" t="s">
        <v>14296</v>
      </c>
      <c r="V44">
        <v>1</v>
      </c>
    </row>
    <row r="45" spans="1:22" x14ac:dyDescent="0.25">
      <c r="A45" t="s">
        <v>46</v>
      </c>
      <c r="B45" t="s">
        <v>56</v>
      </c>
      <c r="C45">
        <v>76</v>
      </c>
      <c r="D45">
        <v>1</v>
      </c>
      <c r="E45" t="s">
        <v>15190</v>
      </c>
      <c r="F45">
        <v>206</v>
      </c>
      <c r="G45">
        <v>0</v>
      </c>
      <c r="H45" t="s">
        <v>47</v>
      </c>
      <c r="I45" t="s">
        <v>616</v>
      </c>
      <c r="J45" t="s">
        <v>15191</v>
      </c>
      <c r="K45" t="s">
        <v>6409</v>
      </c>
      <c r="L45" t="s">
        <v>5848</v>
      </c>
      <c r="M45" t="s">
        <v>15189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15192</v>
      </c>
      <c r="U45" s="52" t="s">
        <v>115</v>
      </c>
      <c r="V45">
        <v>55</v>
      </c>
    </row>
    <row r="46" spans="1:22" x14ac:dyDescent="0.25">
      <c r="A46" t="s">
        <v>15172</v>
      </c>
      <c r="B46" t="s">
        <v>15173</v>
      </c>
      <c r="C46">
        <v>33.333333333333336</v>
      </c>
      <c r="D46">
        <v>6</v>
      </c>
      <c r="E46" t="s">
        <v>15193</v>
      </c>
      <c r="F46">
        <v>180</v>
      </c>
      <c r="G46">
        <v>0</v>
      </c>
      <c r="H46" t="s">
        <v>1162</v>
      </c>
      <c r="I46" t="s">
        <v>15194</v>
      </c>
      <c r="J46" t="s">
        <v>321</v>
      </c>
      <c r="K46" t="s">
        <v>23</v>
      </c>
      <c r="L46" t="s">
        <v>24</v>
      </c>
      <c r="M46" t="s">
        <v>15195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15195</v>
      </c>
      <c r="U46" s="53" t="s">
        <v>116</v>
      </c>
      <c r="V46">
        <v>52</v>
      </c>
    </row>
    <row r="47" spans="1:22" x14ac:dyDescent="0.25">
      <c r="A47" t="s">
        <v>15172</v>
      </c>
      <c r="B47" t="s">
        <v>15173</v>
      </c>
      <c r="C47">
        <v>33.333333333333336</v>
      </c>
      <c r="D47">
        <v>3</v>
      </c>
      <c r="E47" t="s">
        <v>15196</v>
      </c>
      <c r="F47">
        <v>96</v>
      </c>
      <c r="G47">
        <v>6</v>
      </c>
      <c r="H47" t="s">
        <v>1162</v>
      </c>
      <c r="I47" t="s">
        <v>9222</v>
      </c>
      <c r="J47" t="s">
        <v>316</v>
      </c>
      <c r="K47" t="s">
        <v>23</v>
      </c>
      <c r="L47" t="s">
        <v>24</v>
      </c>
      <c r="M47" t="s">
        <v>15195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15195</v>
      </c>
      <c r="U47" s="53" t="s">
        <v>4134</v>
      </c>
      <c r="V47">
        <v>2</v>
      </c>
    </row>
    <row r="48" spans="1:22" x14ac:dyDescent="0.25">
      <c r="A48" t="s">
        <v>15172</v>
      </c>
      <c r="B48" t="s">
        <v>15173</v>
      </c>
      <c r="C48">
        <v>33.333333333333336</v>
      </c>
      <c r="D48">
        <v>3</v>
      </c>
      <c r="E48" t="s">
        <v>15197</v>
      </c>
      <c r="F48">
        <v>90</v>
      </c>
      <c r="G48">
        <v>0</v>
      </c>
      <c r="H48" t="s">
        <v>1162</v>
      </c>
      <c r="I48" t="s">
        <v>15198</v>
      </c>
      <c r="J48" t="s">
        <v>1201</v>
      </c>
      <c r="K48" t="s">
        <v>23</v>
      </c>
      <c r="L48" t="s">
        <v>24</v>
      </c>
      <c r="M48" t="s">
        <v>15195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23</v>
      </c>
      <c r="T48" t="s">
        <v>15195</v>
      </c>
      <c r="U48" s="53" t="s">
        <v>340</v>
      </c>
      <c r="V48">
        <v>1</v>
      </c>
    </row>
    <row r="49" spans="1:22" x14ac:dyDescent="0.25">
      <c r="A49" t="s">
        <v>15172</v>
      </c>
      <c r="B49" t="s">
        <v>15173</v>
      </c>
      <c r="C49">
        <v>33.333333333333336</v>
      </c>
      <c r="D49">
        <v>6</v>
      </c>
      <c r="E49" t="s">
        <v>15199</v>
      </c>
      <c r="F49">
        <v>200</v>
      </c>
      <c r="G49">
        <v>0</v>
      </c>
      <c r="H49" t="s">
        <v>1162</v>
      </c>
      <c r="I49" t="s">
        <v>10712</v>
      </c>
      <c r="J49" t="s">
        <v>328</v>
      </c>
      <c r="K49" t="s">
        <v>23</v>
      </c>
      <c r="L49" t="s">
        <v>24</v>
      </c>
      <c r="M49" t="s">
        <v>23</v>
      </c>
      <c r="N49" t="s">
        <v>23</v>
      </c>
      <c r="O49" t="s">
        <v>58</v>
      </c>
      <c r="P49" t="s">
        <v>26</v>
      </c>
      <c r="Q49" t="s">
        <v>23</v>
      </c>
      <c r="R49" t="s">
        <v>24</v>
      </c>
      <c r="S49" t="s">
        <v>23</v>
      </c>
      <c r="T49" t="s">
        <v>15200</v>
      </c>
      <c r="U49" s="52" t="s">
        <v>15172</v>
      </c>
      <c r="V49">
        <v>57</v>
      </c>
    </row>
    <row r="50" spans="1:22" x14ac:dyDescent="0.25">
      <c r="A50" t="s">
        <v>15172</v>
      </c>
      <c r="B50" t="s">
        <v>15173</v>
      </c>
      <c r="C50">
        <v>33.333333333333336</v>
      </c>
      <c r="D50">
        <v>3</v>
      </c>
      <c r="E50" t="s">
        <v>15201</v>
      </c>
      <c r="F50">
        <v>180</v>
      </c>
      <c r="G50">
        <v>0</v>
      </c>
      <c r="H50" t="s">
        <v>1162</v>
      </c>
      <c r="I50" t="s">
        <v>15202</v>
      </c>
      <c r="J50" t="s">
        <v>1175</v>
      </c>
      <c r="K50" t="s">
        <v>23</v>
      </c>
      <c r="L50" t="s">
        <v>24</v>
      </c>
      <c r="M50" t="s">
        <v>15203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15204</v>
      </c>
      <c r="U50" s="53" t="s">
        <v>15173</v>
      </c>
      <c r="V50">
        <v>57</v>
      </c>
    </row>
    <row r="51" spans="1:22" x14ac:dyDescent="0.25">
      <c r="A51" t="s">
        <v>139</v>
      </c>
      <c r="B51" t="s">
        <v>112</v>
      </c>
      <c r="C51">
        <v>120</v>
      </c>
      <c r="D51">
        <v>1</v>
      </c>
      <c r="E51" t="s">
        <v>15201</v>
      </c>
      <c r="F51">
        <v>180</v>
      </c>
      <c r="G51">
        <v>0</v>
      </c>
      <c r="H51" t="s">
        <v>1162</v>
      </c>
      <c r="I51" t="s">
        <v>15202</v>
      </c>
      <c r="J51" t="s">
        <v>1175</v>
      </c>
      <c r="K51" t="s">
        <v>23</v>
      </c>
      <c r="L51" t="s">
        <v>24</v>
      </c>
      <c r="M51" t="s">
        <v>15203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15204</v>
      </c>
      <c r="U51" s="52" t="s">
        <v>5153</v>
      </c>
      <c r="V51">
        <v>2</v>
      </c>
    </row>
    <row r="52" spans="1:22" x14ac:dyDescent="0.25">
      <c r="A52" t="s">
        <v>186</v>
      </c>
      <c r="B52" t="s">
        <v>187</v>
      </c>
      <c r="C52">
        <v>33.333333333333336</v>
      </c>
      <c r="D52">
        <v>3</v>
      </c>
      <c r="E52" t="s">
        <v>15205</v>
      </c>
      <c r="F52">
        <v>927.94</v>
      </c>
      <c r="G52">
        <v>64</v>
      </c>
      <c r="H52" t="s">
        <v>47</v>
      </c>
      <c r="I52" t="s">
        <v>7464</v>
      </c>
      <c r="J52" t="s">
        <v>7465</v>
      </c>
      <c r="K52" t="s">
        <v>4381</v>
      </c>
      <c r="L52" t="s">
        <v>15206</v>
      </c>
      <c r="M52" t="s">
        <v>15203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15203</v>
      </c>
      <c r="U52" s="53" t="s">
        <v>5154</v>
      </c>
      <c r="V52">
        <v>2</v>
      </c>
    </row>
    <row r="53" spans="1:22" x14ac:dyDescent="0.25">
      <c r="A53" t="s">
        <v>186</v>
      </c>
      <c r="B53" t="s">
        <v>187</v>
      </c>
      <c r="C53">
        <v>33.333333333333336</v>
      </c>
      <c r="D53">
        <v>3</v>
      </c>
      <c r="E53" t="s">
        <v>15205</v>
      </c>
      <c r="F53">
        <v>927.94</v>
      </c>
      <c r="G53">
        <v>64</v>
      </c>
      <c r="H53" t="s">
        <v>47</v>
      </c>
      <c r="I53" t="s">
        <v>7464</v>
      </c>
      <c r="J53" t="s">
        <v>7465</v>
      </c>
      <c r="K53" t="s">
        <v>4381</v>
      </c>
      <c r="L53" t="s">
        <v>15206</v>
      </c>
      <c r="M53" t="s">
        <v>15203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15203</v>
      </c>
      <c r="U53" s="52" t="s">
        <v>1309</v>
      </c>
      <c r="V53">
        <v>566</v>
      </c>
    </row>
    <row r="54" spans="1:22" x14ac:dyDescent="0.25">
      <c r="A54" t="s">
        <v>186</v>
      </c>
      <c r="B54" t="s">
        <v>187</v>
      </c>
      <c r="C54">
        <v>33.333333333333336</v>
      </c>
      <c r="D54">
        <v>3</v>
      </c>
      <c r="E54" t="s">
        <v>15205</v>
      </c>
      <c r="F54">
        <v>927.94</v>
      </c>
      <c r="G54">
        <v>64</v>
      </c>
      <c r="H54" t="s">
        <v>47</v>
      </c>
      <c r="I54" t="s">
        <v>7464</v>
      </c>
      <c r="J54" t="s">
        <v>7465</v>
      </c>
      <c r="K54" t="s">
        <v>4381</v>
      </c>
      <c r="L54" t="s">
        <v>15206</v>
      </c>
      <c r="M54" t="s">
        <v>15203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23</v>
      </c>
      <c r="T54" t="s">
        <v>15203</v>
      </c>
    </row>
    <row r="55" spans="1:22" x14ac:dyDescent="0.25">
      <c r="A55" t="s">
        <v>186</v>
      </c>
      <c r="B55" t="s">
        <v>187</v>
      </c>
      <c r="C55">
        <v>33.333333333333336</v>
      </c>
      <c r="D55">
        <v>3</v>
      </c>
      <c r="E55" t="s">
        <v>15205</v>
      </c>
      <c r="F55">
        <v>927.94</v>
      </c>
      <c r="G55">
        <v>64</v>
      </c>
      <c r="H55" t="s">
        <v>47</v>
      </c>
      <c r="I55" t="s">
        <v>7464</v>
      </c>
      <c r="J55" t="s">
        <v>7465</v>
      </c>
      <c r="K55" t="s">
        <v>4381</v>
      </c>
      <c r="L55" t="s">
        <v>15206</v>
      </c>
      <c r="M55" t="s">
        <v>15203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15203</v>
      </c>
    </row>
    <row r="56" spans="1:22" x14ac:dyDescent="0.25">
      <c r="A56" t="s">
        <v>186</v>
      </c>
      <c r="B56" t="s">
        <v>187</v>
      </c>
      <c r="C56">
        <v>33.333333333333336</v>
      </c>
      <c r="D56">
        <v>3</v>
      </c>
      <c r="E56" t="s">
        <v>15205</v>
      </c>
      <c r="F56">
        <v>927.94</v>
      </c>
      <c r="G56">
        <v>64</v>
      </c>
      <c r="H56" t="s">
        <v>47</v>
      </c>
      <c r="I56" t="s">
        <v>7464</v>
      </c>
      <c r="J56" t="s">
        <v>7465</v>
      </c>
      <c r="K56" t="s">
        <v>4381</v>
      </c>
      <c r="L56" t="s">
        <v>15206</v>
      </c>
      <c r="M56" t="s">
        <v>15203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15203</v>
      </c>
    </row>
    <row r="57" spans="1:22" x14ac:dyDescent="0.25">
      <c r="A57" t="s">
        <v>186</v>
      </c>
      <c r="B57" t="s">
        <v>187</v>
      </c>
      <c r="C57">
        <v>33.333333333333336</v>
      </c>
      <c r="D57">
        <v>3</v>
      </c>
      <c r="E57" t="s">
        <v>15205</v>
      </c>
      <c r="F57">
        <v>927.94</v>
      </c>
      <c r="G57">
        <v>64</v>
      </c>
      <c r="H57" t="s">
        <v>47</v>
      </c>
      <c r="I57" t="s">
        <v>7464</v>
      </c>
      <c r="J57" t="s">
        <v>7465</v>
      </c>
      <c r="K57" t="s">
        <v>4381</v>
      </c>
      <c r="L57" t="s">
        <v>15206</v>
      </c>
      <c r="M57" t="s">
        <v>15203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15203</v>
      </c>
    </row>
    <row r="58" spans="1:22" x14ac:dyDescent="0.25">
      <c r="A58" t="s">
        <v>15172</v>
      </c>
      <c r="B58" t="s">
        <v>15173</v>
      </c>
      <c r="C58">
        <v>33.333333333333336</v>
      </c>
      <c r="D58">
        <v>15</v>
      </c>
      <c r="E58" t="s">
        <v>15207</v>
      </c>
      <c r="F58">
        <v>564</v>
      </c>
      <c r="G58">
        <v>64</v>
      </c>
      <c r="H58" t="s">
        <v>1162</v>
      </c>
      <c r="I58" t="s">
        <v>1313</v>
      </c>
      <c r="J58" t="s">
        <v>1175</v>
      </c>
      <c r="K58" t="s">
        <v>23</v>
      </c>
      <c r="L58" t="s">
        <v>24</v>
      </c>
      <c r="M58" t="s">
        <v>15208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15208</v>
      </c>
    </row>
    <row r="59" spans="1:22" x14ac:dyDescent="0.25">
      <c r="A59" t="s">
        <v>15172</v>
      </c>
      <c r="B59" t="s">
        <v>15173</v>
      </c>
      <c r="C59">
        <v>33.333333333333336</v>
      </c>
      <c r="D59">
        <v>3</v>
      </c>
      <c r="E59" t="s">
        <v>15209</v>
      </c>
      <c r="F59">
        <v>106</v>
      </c>
      <c r="G59">
        <v>6</v>
      </c>
      <c r="H59" t="s">
        <v>1162</v>
      </c>
      <c r="I59" t="s">
        <v>15210</v>
      </c>
      <c r="J59" t="s">
        <v>65</v>
      </c>
      <c r="K59" t="s">
        <v>23</v>
      </c>
      <c r="L59" t="s">
        <v>24</v>
      </c>
      <c r="M59" t="s">
        <v>15211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23</v>
      </c>
      <c r="T59" t="s">
        <v>15212</v>
      </c>
    </row>
    <row r="60" spans="1:22" x14ac:dyDescent="0.25">
      <c r="A60" t="s">
        <v>15172</v>
      </c>
      <c r="B60" t="s">
        <v>15173</v>
      </c>
      <c r="C60">
        <v>33.333333333333336</v>
      </c>
      <c r="D60">
        <v>3</v>
      </c>
      <c r="E60" t="s">
        <v>15213</v>
      </c>
      <c r="F60">
        <v>116</v>
      </c>
      <c r="G60">
        <v>16</v>
      </c>
      <c r="H60" t="s">
        <v>1162</v>
      </c>
      <c r="I60" t="s">
        <v>15214</v>
      </c>
      <c r="J60" t="s">
        <v>305</v>
      </c>
      <c r="K60" t="s">
        <v>23</v>
      </c>
      <c r="L60" t="s">
        <v>24</v>
      </c>
      <c r="M60" t="s">
        <v>15212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15212</v>
      </c>
    </row>
    <row r="61" spans="1:22" x14ac:dyDescent="0.25">
      <c r="A61" t="s">
        <v>15172</v>
      </c>
      <c r="B61" t="s">
        <v>15173</v>
      </c>
      <c r="C61">
        <v>33.333333333333336</v>
      </c>
      <c r="D61">
        <v>3</v>
      </c>
      <c r="E61" t="s">
        <v>15215</v>
      </c>
      <c r="F61">
        <v>100</v>
      </c>
      <c r="G61">
        <v>0</v>
      </c>
      <c r="H61" t="s">
        <v>1162</v>
      </c>
      <c r="I61" t="s">
        <v>8684</v>
      </c>
      <c r="J61" t="s">
        <v>1179</v>
      </c>
      <c r="K61" t="s">
        <v>23</v>
      </c>
      <c r="L61" t="s">
        <v>24</v>
      </c>
      <c r="M61" t="s">
        <v>15216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15216</v>
      </c>
    </row>
    <row r="62" spans="1:22" x14ac:dyDescent="0.25">
      <c r="A62" t="s">
        <v>44</v>
      </c>
      <c r="B62" t="s">
        <v>45</v>
      </c>
      <c r="C62">
        <v>66.666666666666671</v>
      </c>
      <c r="D62">
        <v>3</v>
      </c>
      <c r="E62" t="s">
        <v>15217</v>
      </c>
      <c r="F62">
        <v>150</v>
      </c>
      <c r="G62">
        <v>0</v>
      </c>
      <c r="H62" t="s">
        <v>22</v>
      </c>
      <c r="I62" t="s">
        <v>15218</v>
      </c>
      <c r="J62" t="s">
        <v>1268</v>
      </c>
      <c r="K62" t="s">
        <v>23</v>
      </c>
      <c r="L62" t="s">
        <v>24</v>
      </c>
      <c r="M62" t="s">
        <v>15219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15219</v>
      </c>
    </row>
    <row r="63" spans="1:22" x14ac:dyDescent="0.25">
      <c r="A63" t="s">
        <v>5153</v>
      </c>
      <c r="B63" t="s">
        <v>5154</v>
      </c>
      <c r="C63">
        <v>0</v>
      </c>
      <c r="D63">
        <v>1</v>
      </c>
      <c r="E63" t="s">
        <v>15220</v>
      </c>
      <c r="F63">
        <v>295</v>
      </c>
      <c r="G63">
        <v>0</v>
      </c>
      <c r="H63" t="s">
        <v>1162</v>
      </c>
      <c r="I63" t="s">
        <v>15221</v>
      </c>
      <c r="J63" t="s">
        <v>5486</v>
      </c>
      <c r="K63" t="s">
        <v>23</v>
      </c>
      <c r="L63" t="s">
        <v>24</v>
      </c>
      <c r="M63" t="s">
        <v>15222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15223</v>
      </c>
    </row>
    <row r="64" spans="1:22" x14ac:dyDescent="0.25">
      <c r="A64" t="s">
        <v>110</v>
      </c>
      <c r="B64" t="s">
        <v>146</v>
      </c>
      <c r="C64">
        <v>120</v>
      </c>
      <c r="D64">
        <v>1</v>
      </c>
      <c r="E64" t="s">
        <v>15220</v>
      </c>
      <c r="F64">
        <v>295</v>
      </c>
      <c r="G64">
        <v>0</v>
      </c>
      <c r="H64" t="s">
        <v>1162</v>
      </c>
      <c r="I64" t="s">
        <v>15221</v>
      </c>
      <c r="J64" t="s">
        <v>5486</v>
      </c>
      <c r="K64" t="s">
        <v>23</v>
      </c>
      <c r="L64" t="s">
        <v>24</v>
      </c>
      <c r="M64" t="s">
        <v>15222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15223</v>
      </c>
    </row>
    <row r="65" spans="1:20" x14ac:dyDescent="0.25">
      <c r="A65" t="s">
        <v>186</v>
      </c>
      <c r="B65" t="s">
        <v>187</v>
      </c>
      <c r="C65">
        <v>65</v>
      </c>
      <c r="D65">
        <v>5</v>
      </c>
      <c r="E65" t="s">
        <v>15220</v>
      </c>
      <c r="F65">
        <v>295</v>
      </c>
      <c r="G65">
        <v>0</v>
      </c>
      <c r="H65" t="s">
        <v>1162</v>
      </c>
      <c r="I65" t="s">
        <v>15221</v>
      </c>
      <c r="J65" t="s">
        <v>5486</v>
      </c>
      <c r="K65" t="s">
        <v>23</v>
      </c>
      <c r="L65" t="s">
        <v>24</v>
      </c>
      <c r="M65" t="s">
        <v>15222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15223</v>
      </c>
    </row>
    <row r="66" spans="1:20" x14ac:dyDescent="0.25">
      <c r="A66" t="s">
        <v>46</v>
      </c>
      <c r="B66" t="s">
        <v>56</v>
      </c>
      <c r="C66">
        <v>66.333333333333329</v>
      </c>
      <c r="D66">
        <v>3</v>
      </c>
      <c r="E66" t="s">
        <v>15224</v>
      </c>
      <c r="F66">
        <v>166.03</v>
      </c>
      <c r="G66">
        <v>0</v>
      </c>
      <c r="H66" t="s">
        <v>684</v>
      </c>
      <c r="I66" t="s">
        <v>15225</v>
      </c>
      <c r="J66" t="s">
        <v>15226</v>
      </c>
      <c r="K66" t="s">
        <v>12786</v>
      </c>
      <c r="L66" t="s">
        <v>15227</v>
      </c>
      <c r="M66" t="s">
        <v>15164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15164</v>
      </c>
    </row>
    <row r="67" spans="1:20" x14ac:dyDescent="0.25">
      <c r="A67" t="s">
        <v>110</v>
      </c>
      <c r="B67" t="s">
        <v>1205</v>
      </c>
      <c r="C67">
        <v>66.333333333333329</v>
      </c>
      <c r="D67">
        <v>3</v>
      </c>
      <c r="E67" t="s">
        <v>15228</v>
      </c>
      <c r="F67">
        <v>285</v>
      </c>
      <c r="G67">
        <v>45</v>
      </c>
      <c r="H67" t="s">
        <v>22</v>
      </c>
      <c r="I67" t="s">
        <v>3932</v>
      </c>
      <c r="J67" t="s">
        <v>4970</v>
      </c>
      <c r="K67" t="s">
        <v>4971</v>
      </c>
      <c r="L67" t="s">
        <v>4972</v>
      </c>
      <c r="M67" t="s">
        <v>15229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23</v>
      </c>
      <c r="T67" t="s">
        <v>15229</v>
      </c>
    </row>
    <row r="68" spans="1:20" x14ac:dyDescent="0.25">
      <c r="A68" t="s">
        <v>186</v>
      </c>
      <c r="B68" t="s">
        <v>187</v>
      </c>
      <c r="C68">
        <v>65</v>
      </c>
      <c r="D68">
        <v>2</v>
      </c>
      <c r="E68" t="s">
        <v>15230</v>
      </c>
      <c r="F68">
        <v>230</v>
      </c>
      <c r="G68">
        <v>30</v>
      </c>
      <c r="H68" t="s">
        <v>47</v>
      </c>
      <c r="I68" t="s">
        <v>15231</v>
      </c>
      <c r="J68" t="s">
        <v>15232</v>
      </c>
      <c r="K68" t="s">
        <v>1842</v>
      </c>
      <c r="L68" t="s">
        <v>15233</v>
      </c>
      <c r="M68" t="s">
        <v>15234</v>
      </c>
      <c r="N68" t="s">
        <v>5937</v>
      </c>
      <c r="O68" t="s">
        <v>1189</v>
      </c>
      <c r="P68" t="s">
        <v>1190</v>
      </c>
      <c r="Q68" t="s">
        <v>1191</v>
      </c>
      <c r="R68" t="s">
        <v>24</v>
      </c>
      <c r="S68" t="s">
        <v>23</v>
      </c>
      <c r="T68" t="s">
        <v>15235</v>
      </c>
    </row>
    <row r="69" spans="1:20" x14ac:dyDescent="0.25">
      <c r="A69" t="s">
        <v>46</v>
      </c>
      <c r="B69" t="s">
        <v>56</v>
      </c>
      <c r="C69">
        <v>100</v>
      </c>
      <c r="D69">
        <v>2</v>
      </c>
      <c r="E69" t="s">
        <v>15230</v>
      </c>
      <c r="F69">
        <v>230</v>
      </c>
      <c r="G69">
        <v>30</v>
      </c>
      <c r="H69" t="s">
        <v>47</v>
      </c>
      <c r="I69" t="s">
        <v>15231</v>
      </c>
      <c r="J69" t="s">
        <v>15232</v>
      </c>
      <c r="K69" t="s">
        <v>1842</v>
      </c>
      <c r="L69" t="s">
        <v>15233</v>
      </c>
      <c r="M69" t="s">
        <v>15234</v>
      </c>
      <c r="N69" t="s">
        <v>5937</v>
      </c>
      <c r="O69" t="s">
        <v>1189</v>
      </c>
      <c r="P69" t="s">
        <v>1190</v>
      </c>
      <c r="Q69" t="s">
        <v>1191</v>
      </c>
      <c r="R69" t="s">
        <v>24</v>
      </c>
      <c r="S69" t="s">
        <v>23</v>
      </c>
      <c r="T69" t="s">
        <v>15236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15237</v>
      </c>
      <c r="F70">
        <v>210</v>
      </c>
      <c r="G70">
        <v>0</v>
      </c>
      <c r="H70" t="s">
        <v>1162</v>
      </c>
      <c r="I70" t="s">
        <v>15238</v>
      </c>
      <c r="J70" t="s">
        <v>327</v>
      </c>
      <c r="K70" t="s">
        <v>23</v>
      </c>
      <c r="L70" t="s">
        <v>24</v>
      </c>
      <c r="M70" t="s">
        <v>23</v>
      </c>
      <c r="N70" t="s">
        <v>23</v>
      </c>
      <c r="O70" t="s">
        <v>58</v>
      </c>
      <c r="P70" t="s">
        <v>26</v>
      </c>
      <c r="Q70" t="s">
        <v>23</v>
      </c>
      <c r="R70" t="s">
        <v>24</v>
      </c>
      <c r="S70" t="s">
        <v>23</v>
      </c>
      <c r="T70" t="s">
        <v>15239</v>
      </c>
    </row>
    <row r="71" spans="1:20" x14ac:dyDescent="0.25">
      <c r="A71" t="s">
        <v>280</v>
      </c>
      <c r="B71" t="s">
        <v>286</v>
      </c>
      <c r="C71">
        <v>139</v>
      </c>
      <c r="D71">
        <v>1</v>
      </c>
      <c r="E71" t="s">
        <v>15237</v>
      </c>
      <c r="F71">
        <v>210</v>
      </c>
      <c r="G71">
        <v>0</v>
      </c>
      <c r="H71" t="s">
        <v>1162</v>
      </c>
      <c r="I71" t="s">
        <v>15238</v>
      </c>
      <c r="J71" t="s">
        <v>327</v>
      </c>
      <c r="K71" t="s">
        <v>23</v>
      </c>
      <c r="L71" t="s">
        <v>24</v>
      </c>
      <c r="M71" t="s">
        <v>23</v>
      </c>
      <c r="N71" t="s">
        <v>23</v>
      </c>
      <c r="O71" t="s">
        <v>58</v>
      </c>
      <c r="P71" t="s">
        <v>26</v>
      </c>
      <c r="Q71" t="s">
        <v>23</v>
      </c>
      <c r="R71" t="s">
        <v>24</v>
      </c>
      <c r="S71" t="s">
        <v>23</v>
      </c>
      <c r="T71" t="s">
        <v>15239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15240</v>
      </c>
      <c r="F72">
        <v>1268.3900000000001</v>
      </c>
      <c r="G72">
        <v>45</v>
      </c>
      <c r="H72" t="s">
        <v>684</v>
      </c>
      <c r="I72" t="s">
        <v>15241</v>
      </c>
      <c r="J72" t="s">
        <v>15242</v>
      </c>
      <c r="K72" t="s">
        <v>4661</v>
      </c>
      <c r="L72" t="s">
        <v>15243</v>
      </c>
      <c r="M72" t="s">
        <v>15244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15244</v>
      </c>
    </row>
    <row r="73" spans="1:20" x14ac:dyDescent="0.25">
      <c r="A73" t="s">
        <v>46</v>
      </c>
      <c r="B73" t="s">
        <v>56</v>
      </c>
      <c r="C73">
        <v>66.333333333333329</v>
      </c>
      <c r="D73">
        <v>3</v>
      </c>
      <c r="E73" t="s">
        <v>15240</v>
      </c>
      <c r="F73">
        <v>1268.3900000000001</v>
      </c>
      <c r="G73">
        <v>45</v>
      </c>
      <c r="H73" t="s">
        <v>684</v>
      </c>
      <c r="I73" t="s">
        <v>15241</v>
      </c>
      <c r="J73" t="s">
        <v>15242</v>
      </c>
      <c r="K73" t="s">
        <v>4661</v>
      </c>
      <c r="L73" t="s">
        <v>15243</v>
      </c>
      <c r="M73" t="s">
        <v>15244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15244</v>
      </c>
    </row>
    <row r="74" spans="1:20" x14ac:dyDescent="0.25">
      <c r="A74" t="s">
        <v>46</v>
      </c>
      <c r="B74" t="s">
        <v>56</v>
      </c>
      <c r="C74">
        <v>66.333333333333329</v>
      </c>
      <c r="D74">
        <v>3</v>
      </c>
      <c r="E74" t="s">
        <v>15240</v>
      </c>
      <c r="F74">
        <v>1268.3900000000001</v>
      </c>
      <c r="G74">
        <v>45</v>
      </c>
      <c r="H74" t="s">
        <v>684</v>
      </c>
      <c r="I74" t="s">
        <v>15241</v>
      </c>
      <c r="J74" t="s">
        <v>15242</v>
      </c>
      <c r="K74" t="s">
        <v>4661</v>
      </c>
      <c r="L74" t="s">
        <v>15243</v>
      </c>
      <c r="M74" t="s">
        <v>15244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15244</v>
      </c>
    </row>
    <row r="75" spans="1:20" x14ac:dyDescent="0.25">
      <c r="A75" t="s">
        <v>46</v>
      </c>
      <c r="B75" t="s">
        <v>56</v>
      </c>
      <c r="C75">
        <v>66.333333333333329</v>
      </c>
      <c r="D75">
        <v>3</v>
      </c>
      <c r="E75" t="s">
        <v>15240</v>
      </c>
      <c r="F75">
        <v>1268.3900000000001</v>
      </c>
      <c r="G75">
        <v>45</v>
      </c>
      <c r="H75" t="s">
        <v>684</v>
      </c>
      <c r="I75" t="s">
        <v>15241</v>
      </c>
      <c r="J75" t="s">
        <v>15242</v>
      </c>
      <c r="K75" t="s">
        <v>4661</v>
      </c>
      <c r="L75" t="s">
        <v>15243</v>
      </c>
      <c r="M75" t="s">
        <v>15244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15244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15240</v>
      </c>
      <c r="F76">
        <v>1268.3900000000001</v>
      </c>
      <c r="G76">
        <v>45</v>
      </c>
      <c r="H76" t="s">
        <v>684</v>
      </c>
      <c r="I76" t="s">
        <v>15241</v>
      </c>
      <c r="J76" t="s">
        <v>15242</v>
      </c>
      <c r="K76" t="s">
        <v>4661</v>
      </c>
      <c r="L76" t="s">
        <v>15243</v>
      </c>
      <c r="M76" t="s">
        <v>15244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15244</v>
      </c>
    </row>
    <row r="77" spans="1:20" x14ac:dyDescent="0.25">
      <c r="A77" t="s">
        <v>46</v>
      </c>
      <c r="B77" t="s">
        <v>56</v>
      </c>
      <c r="C77">
        <v>66.333333333333329</v>
      </c>
      <c r="D77">
        <v>3</v>
      </c>
      <c r="E77" t="s">
        <v>15240</v>
      </c>
      <c r="F77">
        <v>1268.3900000000001</v>
      </c>
      <c r="G77">
        <v>45</v>
      </c>
      <c r="H77" t="s">
        <v>684</v>
      </c>
      <c r="I77" t="s">
        <v>15241</v>
      </c>
      <c r="J77" t="s">
        <v>15242</v>
      </c>
      <c r="K77" t="s">
        <v>4661</v>
      </c>
      <c r="L77" t="s">
        <v>15243</v>
      </c>
      <c r="M77" t="s">
        <v>15244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15244</v>
      </c>
    </row>
    <row r="78" spans="1:20" x14ac:dyDescent="0.25">
      <c r="A78" t="s">
        <v>46</v>
      </c>
      <c r="B78" t="s">
        <v>56</v>
      </c>
      <c r="C78">
        <v>66.333333333333329</v>
      </c>
      <c r="D78">
        <v>3</v>
      </c>
      <c r="E78" t="s">
        <v>15240</v>
      </c>
      <c r="F78">
        <v>1268.3900000000001</v>
      </c>
      <c r="G78">
        <v>45</v>
      </c>
      <c r="H78" t="s">
        <v>684</v>
      </c>
      <c r="I78" t="s">
        <v>15241</v>
      </c>
      <c r="J78" t="s">
        <v>15242</v>
      </c>
      <c r="K78" t="s">
        <v>4661</v>
      </c>
      <c r="L78" t="s">
        <v>15243</v>
      </c>
      <c r="M78" t="s">
        <v>15244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15244</v>
      </c>
    </row>
    <row r="79" spans="1:20" x14ac:dyDescent="0.25">
      <c r="A79" t="s">
        <v>152</v>
      </c>
      <c r="B79" t="s">
        <v>153</v>
      </c>
      <c r="C79">
        <v>65</v>
      </c>
      <c r="D79">
        <v>1</v>
      </c>
      <c r="E79" t="s">
        <v>15245</v>
      </c>
      <c r="F79">
        <v>230</v>
      </c>
      <c r="G79">
        <v>30</v>
      </c>
      <c r="H79" t="s">
        <v>47</v>
      </c>
      <c r="I79" t="s">
        <v>15246</v>
      </c>
      <c r="J79" t="s">
        <v>15247</v>
      </c>
      <c r="K79" t="s">
        <v>4381</v>
      </c>
      <c r="L79" t="s">
        <v>15248</v>
      </c>
      <c r="M79" t="s">
        <v>15249</v>
      </c>
      <c r="N79" t="s">
        <v>1338</v>
      </c>
      <c r="O79" t="s">
        <v>1189</v>
      </c>
      <c r="P79" t="s">
        <v>1190</v>
      </c>
      <c r="Q79" t="s">
        <v>27</v>
      </c>
      <c r="R79" t="s">
        <v>24</v>
      </c>
      <c r="S79" t="s">
        <v>23</v>
      </c>
      <c r="T79" t="s">
        <v>15249</v>
      </c>
    </row>
    <row r="80" spans="1:20" x14ac:dyDescent="0.25">
      <c r="A80" t="s">
        <v>34</v>
      </c>
      <c r="B80" t="s">
        <v>35</v>
      </c>
      <c r="C80">
        <v>65</v>
      </c>
      <c r="D80">
        <v>1</v>
      </c>
      <c r="E80" t="s">
        <v>15245</v>
      </c>
      <c r="F80">
        <v>230</v>
      </c>
      <c r="G80">
        <v>30</v>
      </c>
      <c r="H80" t="s">
        <v>47</v>
      </c>
      <c r="I80" t="s">
        <v>15246</v>
      </c>
      <c r="J80" t="s">
        <v>15247</v>
      </c>
      <c r="K80" t="s">
        <v>4381</v>
      </c>
      <c r="L80" t="s">
        <v>15248</v>
      </c>
      <c r="M80" t="s">
        <v>15249</v>
      </c>
      <c r="N80" t="s">
        <v>1338</v>
      </c>
      <c r="O80" t="s">
        <v>1189</v>
      </c>
      <c r="P80" t="s">
        <v>1190</v>
      </c>
      <c r="Q80" t="s">
        <v>27</v>
      </c>
      <c r="R80" t="s">
        <v>24</v>
      </c>
      <c r="S80" t="s">
        <v>23</v>
      </c>
      <c r="T80" t="s">
        <v>15249</v>
      </c>
    </row>
    <row r="81" spans="1:20" x14ac:dyDescent="0.25">
      <c r="A81" t="s">
        <v>59</v>
      </c>
      <c r="B81" t="s">
        <v>60</v>
      </c>
      <c r="C81">
        <v>65</v>
      </c>
      <c r="D81">
        <v>2</v>
      </c>
      <c r="E81" t="s">
        <v>15245</v>
      </c>
      <c r="F81">
        <v>230</v>
      </c>
      <c r="G81">
        <v>30</v>
      </c>
      <c r="H81" t="s">
        <v>47</v>
      </c>
      <c r="I81" t="s">
        <v>15246</v>
      </c>
      <c r="J81" t="s">
        <v>15247</v>
      </c>
      <c r="K81" t="s">
        <v>4381</v>
      </c>
      <c r="L81" t="s">
        <v>15248</v>
      </c>
      <c r="M81" t="s">
        <v>15249</v>
      </c>
      <c r="N81" t="s">
        <v>1338</v>
      </c>
      <c r="O81" t="s">
        <v>1189</v>
      </c>
      <c r="P81" t="s">
        <v>1190</v>
      </c>
      <c r="Q81" t="s">
        <v>27</v>
      </c>
      <c r="R81" t="s">
        <v>24</v>
      </c>
      <c r="S81" t="s">
        <v>23</v>
      </c>
      <c r="T81" t="s">
        <v>15249</v>
      </c>
    </row>
    <row r="82" spans="1:20" x14ac:dyDescent="0.25">
      <c r="A82" t="s">
        <v>59</v>
      </c>
      <c r="B82" t="s">
        <v>60</v>
      </c>
      <c r="C82">
        <v>40</v>
      </c>
      <c r="D82">
        <v>4</v>
      </c>
      <c r="E82" t="s">
        <v>15250</v>
      </c>
      <c r="F82">
        <v>430</v>
      </c>
      <c r="G82">
        <v>30</v>
      </c>
      <c r="H82" t="s">
        <v>47</v>
      </c>
      <c r="I82" t="s">
        <v>15251</v>
      </c>
      <c r="J82" t="s">
        <v>15252</v>
      </c>
      <c r="K82" t="s">
        <v>1171</v>
      </c>
      <c r="L82" t="s">
        <v>15253</v>
      </c>
      <c r="M82" t="s">
        <v>15254</v>
      </c>
      <c r="N82" t="s">
        <v>1338</v>
      </c>
      <c r="O82" t="s">
        <v>1189</v>
      </c>
      <c r="P82" t="s">
        <v>1190</v>
      </c>
      <c r="Q82" t="s">
        <v>27</v>
      </c>
      <c r="R82" t="s">
        <v>24</v>
      </c>
      <c r="S82" t="s">
        <v>23</v>
      </c>
      <c r="T82" t="s">
        <v>15254</v>
      </c>
    </row>
    <row r="83" spans="1:20" x14ac:dyDescent="0.25">
      <c r="A83" t="s">
        <v>38</v>
      </c>
      <c r="B83" t="s">
        <v>39</v>
      </c>
      <c r="C83">
        <v>40</v>
      </c>
      <c r="D83">
        <v>2</v>
      </c>
      <c r="E83" t="s">
        <v>15250</v>
      </c>
      <c r="F83">
        <v>430</v>
      </c>
      <c r="G83">
        <v>30</v>
      </c>
      <c r="H83" t="s">
        <v>47</v>
      </c>
      <c r="I83" t="s">
        <v>15251</v>
      </c>
      <c r="J83" t="s">
        <v>15252</v>
      </c>
      <c r="K83" t="s">
        <v>1171</v>
      </c>
      <c r="L83" t="s">
        <v>15253</v>
      </c>
      <c r="M83" t="s">
        <v>15254</v>
      </c>
      <c r="N83" t="s">
        <v>1338</v>
      </c>
      <c r="O83" t="s">
        <v>1189</v>
      </c>
      <c r="P83" t="s">
        <v>1190</v>
      </c>
      <c r="Q83" t="s">
        <v>27</v>
      </c>
      <c r="R83" t="s">
        <v>24</v>
      </c>
      <c r="S83" t="s">
        <v>23</v>
      </c>
      <c r="T83" t="s">
        <v>15254</v>
      </c>
    </row>
    <row r="84" spans="1:20" x14ac:dyDescent="0.25">
      <c r="A84" t="s">
        <v>152</v>
      </c>
      <c r="B84" t="s">
        <v>153</v>
      </c>
      <c r="C84">
        <v>40</v>
      </c>
      <c r="D84">
        <v>4</v>
      </c>
      <c r="E84" t="s">
        <v>15250</v>
      </c>
      <c r="F84">
        <v>430</v>
      </c>
      <c r="G84">
        <v>30</v>
      </c>
      <c r="H84" t="s">
        <v>47</v>
      </c>
      <c r="I84" t="s">
        <v>15251</v>
      </c>
      <c r="J84" t="s">
        <v>15252</v>
      </c>
      <c r="K84" t="s">
        <v>1171</v>
      </c>
      <c r="L84" t="s">
        <v>15253</v>
      </c>
      <c r="M84" t="s">
        <v>15254</v>
      </c>
      <c r="N84" t="s">
        <v>1338</v>
      </c>
      <c r="O84" t="s">
        <v>1189</v>
      </c>
      <c r="P84" t="s">
        <v>1190</v>
      </c>
      <c r="Q84" t="s">
        <v>27</v>
      </c>
      <c r="R84" t="s">
        <v>24</v>
      </c>
      <c r="S84" t="s">
        <v>23</v>
      </c>
      <c r="T84" t="s">
        <v>15254</v>
      </c>
    </row>
    <row r="85" spans="1:20" x14ac:dyDescent="0.25">
      <c r="A85" t="s">
        <v>186</v>
      </c>
      <c r="B85" t="s">
        <v>187</v>
      </c>
      <c r="C85">
        <v>65</v>
      </c>
      <c r="D85">
        <v>1</v>
      </c>
      <c r="E85" t="s">
        <v>15255</v>
      </c>
      <c r="F85">
        <v>120</v>
      </c>
      <c r="G85">
        <v>20</v>
      </c>
      <c r="H85" t="s">
        <v>47</v>
      </c>
      <c r="I85" t="s">
        <v>15256</v>
      </c>
      <c r="J85" t="s">
        <v>15257</v>
      </c>
      <c r="K85" t="s">
        <v>4777</v>
      </c>
      <c r="L85" t="s">
        <v>15258</v>
      </c>
      <c r="M85" t="s">
        <v>15259</v>
      </c>
      <c r="N85" t="s">
        <v>1338</v>
      </c>
      <c r="O85" t="s">
        <v>1222</v>
      </c>
      <c r="P85" t="s">
        <v>1190</v>
      </c>
      <c r="Q85" t="s">
        <v>1191</v>
      </c>
      <c r="R85" t="s">
        <v>24</v>
      </c>
      <c r="S85" t="s">
        <v>23</v>
      </c>
      <c r="T85" t="s">
        <v>15260</v>
      </c>
    </row>
    <row r="86" spans="1:20" x14ac:dyDescent="0.25">
      <c r="A86" t="s">
        <v>46</v>
      </c>
      <c r="B86" t="s">
        <v>56</v>
      </c>
      <c r="C86">
        <v>100</v>
      </c>
      <c r="D86">
        <v>1</v>
      </c>
      <c r="E86" t="s">
        <v>15255</v>
      </c>
      <c r="F86">
        <v>120</v>
      </c>
      <c r="G86">
        <v>20</v>
      </c>
      <c r="H86" t="s">
        <v>47</v>
      </c>
      <c r="I86" t="s">
        <v>15256</v>
      </c>
      <c r="J86" t="s">
        <v>15257</v>
      </c>
      <c r="K86" t="s">
        <v>4777</v>
      </c>
      <c r="L86" t="s">
        <v>15258</v>
      </c>
      <c r="M86" t="s">
        <v>15259</v>
      </c>
      <c r="N86" t="s">
        <v>1338</v>
      </c>
      <c r="O86" t="s">
        <v>1222</v>
      </c>
      <c r="P86" t="s">
        <v>1190</v>
      </c>
      <c r="Q86" t="s">
        <v>1191</v>
      </c>
      <c r="R86" t="s">
        <v>24</v>
      </c>
      <c r="S86" t="s">
        <v>23</v>
      </c>
      <c r="T86" t="s">
        <v>15260</v>
      </c>
    </row>
    <row r="87" spans="1:20" x14ac:dyDescent="0.25">
      <c r="A87" t="s">
        <v>46</v>
      </c>
      <c r="B87" t="s">
        <v>56</v>
      </c>
      <c r="C87">
        <v>100</v>
      </c>
      <c r="D87">
        <v>5</v>
      </c>
      <c r="E87" t="s">
        <v>15261</v>
      </c>
      <c r="F87">
        <v>500</v>
      </c>
      <c r="G87">
        <v>20</v>
      </c>
      <c r="H87" t="s">
        <v>47</v>
      </c>
      <c r="I87" t="s">
        <v>15262</v>
      </c>
      <c r="J87" t="s">
        <v>15263</v>
      </c>
      <c r="K87" t="s">
        <v>12786</v>
      </c>
      <c r="L87" t="s">
        <v>15264</v>
      </c>
      <c r="M87" t="s">
        <v>15265</v>
      </c>
      <c r="N87" t="s">
        <v>1338</v>
      </c>
      <c r="O87" t="s">
        <v>1222</v>
      </c>
      <c r="P87" t="s">
        <v>1190</v>
      </c>
      <c r="Q87" t="s">
        <v>1191</v>
      </c>
      <c r="R87" t="s">
        <v>24</v>
      </c>
      <c r="S87" t="s">
        <v>23</v>
      </c>
      <c r="T87" t="s">
        <v>15266</v>
      </c>
    </row>
    <row r="88" spans="1:20" x14ac:dyDescent="0.25">
      <c r="A88" t="s">
        <v>46</v>
      </c>
      <c r="B88" t="s">
        <v>56</v>
      </c>
      <c r="C88">
        <v>66.333333333333329</v>
      </c>
      <c r="D88">
        <v>6</v>
      </c>
      <c r="E88" t="s">
        <v>15267</v>
      </c>
      <c r="F88">
        <v>535</v>
      </c>
      <c r="G88">
        <v>64</v>
      </c>
      <c r="H88" t="s">
        <v>47</v>
      </c>
      <c r="I88" t="s">
        <v>4067</v>
      </c>
      <c r="J88" t="s">
        <v>4068</v>
      </c>
      <c r="K88" t="s">
        <v>4069</v>
      </c>
      <c r="L88" t="s">
        <v>1172</v>
      </c>
      <c r="M88" t="s">
        <v>15235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23</v>
      </c>
      <c r="T88" t="s">
        <v>15268</v>
      </c>
    </row>
    <row r="89" spans="1:20" x14ac:dyDescent="0.25">
      <c r="A89" t="s">
        <v>186</v>
      </c>
      <c r="B89" t="s">
        <v>187</v>
      </c>
      <c r="C89">
        <v>65</v>
      </c>
      <c r="D89">
        <v>4</v>
      </c>
      <c r="E89" t="s">
        <v>15269</v>
      </c>
      <c r="F89">
        <v>179</v>
      </c>
      <c r="G89">
        <v>20</v>
      </c>
      <c r="H89" t="s">
        <v>47</v>
      </c>
      <c r="I89" t="s">
        <v>15270</v>
      </c>
      <c r="J89" t="s">
        <v>15271</v>
      </c>
      <c r="K89" t="s">
        <v>2023</v>
      </c>
      <c r="L89" t="s">
        <v>15272</v>
      </c>
      <c r="M89" t="s">
        <v>15273</v>
      </c>
      <c r="N89" t="s">
        <v>1338</v>
      </c>
      <c r="O89" t="s">
        <v>1222</v>
      </c>
      <c r="P89" t="s">
        <v>1190</v>
      </c>
      <c r="Q89" t="s">
        <v>1191</v>
      </c>
      <c r="R89" t="s">
        <v>24</v>
      </c>
      <c r="S89" t="s">
        <v>23</v>
      </c>
      <c r="T89" t="s">
        <v>15274</v>
      </c>
    </row>
    <row r="90" spans="1:20" x14ac:dyDescent="0.25">
      <c r="A90" t="s">
        <v>254</v>
      </c>
      <c r="B90" t="s">
        <v>255</v>
      </c>
      <c r="C90">
        <v>100</v>
      </c>
      <c r="D90">
        <v>3</v>
      </c>
      <c r="E90" t="s">
        <v>15275</v>
      </c>
      <c r="F90">
        <v>280</v>
      </c>
      <c r="G90">
        <v>30</v>
      </c>
      <c r="H90" t="s">
        <v>47</v>
      </c>
      <c r="I90" t="s">
        <v>4056</v>
      </c>
      <c r="J90" t="s">
        <v>4057</v>
      </c>
      <c r="K90" t="s">
        <v>1199</v>
      </c>
      <c r="L90" t="s">
        <v>4058</v>
      </c>
      <c r="M90" t="s">
        <v>15276</v>
      </c>
      <c r="N90" t="s">
        <v>1338</v>
      </c>
      <c r="O90" t="s">
        <v>1189</v>
      </c>
      <c r="P90" t="s">
        <v>1190</v>
      </c>
      <c r="Q90" t="s">
        <v>27</v>
      </c>
      <c r="R90" t="s">
        <v>24</v>
      </c>
      <c r="S90" t="s">
        <v>23</v>
      </c>
      <c r="T90" t="s">
        <v>15276</v>
      </c>
    </row>
    <row r="91" spans="1:20" x14ac:dyDescent="0.25">
      <c r="A91" t="s">
        <v>186</v>
      </c>
      <c r="B91" t="s">
        <v>187</v>
      </c>
      <c r="C91">
        <v>50</v>
      </c>
      <c r="D91">
        <v>6</v>
      </c>
      <c r="E91" t="s">
        <v>15277</v>
      </c>
      <c r="F91">
        <v>185.27</v>
      </c>
      <c r="G91">
        <v>0</v>
      </c>
      <c r="H91" t="s">
        <v>47</v>
      </c>
      <c r="I91" t="s">
        <v>2568</v>
      </c>
      <c r="J91" t="s">
        <v>2569</v>
      </c>
      <c r="K91" t="s">
        <v>1182</v>
      </c>
      <c r="L91" t="s">
        <v>2570</v>
      </c>
      <c r="M91" t="s">
        <v>15278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15278</v>
      </c>
    </row>
    <row r="92" spans="1:20" x14ac:dyDescent="0.25">
      <c r="A92" t="s">
        <v>110</v>
      </c>
      <c r="B92" t="s">
        <v>1287</v>
      </c>
      <c r="C92">
        <v>68.59</v>
      </c>
      <c r="D92">
        <v>1</v>
      </c>
      <c r="E92" t="s">
        <v>15279</v>
      </c>
      <c r="F92">
        <v>75.59</v>
      </c>
      <c r="G92">
        <v>7</v>
      </c>
      <c r="H92" t="s">
        <v>1349</v>
      </c>
      <c r="I92" t="s">
        <v>15280</v>
      </c>
      <c r="J92" t="s">
        <v>15281</v>
      </c>
      <c r="K92" t="s">
        <v>1216</v>
      </c>
      <c r="L92" t="s">
        <v>15282</v>
      </c>
      <c r="M92" t="s">
        <v>15283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15283</v>
      </c>
    </row>
    <row r="93" spans="1:20" x14ac:dyDescent="0.25">
      <c r="A93" t="s">
        <v>46</v>
      </c>
      <c r="B93" t="s">
        <v>8145</v>
      </c>
      <c r="C93">
        <v>55.27</v>
      </c>
      <c r="D93">
        <v>1</v>
      </c>
      <c r="E93" t="s">
        <v>15284</v>
      </c>
      <c r="F93">
        <v>62.27</v>
      </c>
      <c r="G93">
        <v>7</v>
      </c>
      <c r="H93" t="s">
        <v>47</v>
      </c>
      <c r="I93" t="s">
        <v>13658</v>
      </c>
      <c r="J93" t="s">
        <v>13659</v>
      </c>
      <c r="K93" t="s">
        <v>1180</v>
      </c>
      <c r="L93" t="s">
        <v>13660</v>
      </c>
      <c r="M93" t="s">
        <v>15259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23</v>
      </c>
      <c r="T93" t="s">
        <v>15259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15285</v>
      </c>
      <c r="F94">
        <v>1536.9</v>
      </c>
      <c r="G94">
        <v>4</v>
      </c>
      <c r="H94" t="s">
        <v>684</v>
      </c>
      <c r="I94" t="s">
        <v>7351</v>
      </c>
      <c r="J94" t="s">
        <v>7352</v>
      </c>
      <c r="K94" t="s">
        <v>7353</v>
      </c>
      <c r="L94" t="s">
        <v>7354</v>
      </c>
      <c r="M94" t="s">
        <v>15286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15286</v>
      </c>
    </row>
    <row r="95" spans="1:20" x14ac:dyDescent="0.25">
      <c r="A95" t="s">
        <v>46</v>
      </c>
      <c r="B95" t="s">
        <v>56</v>
      </c>
      <c r="C95">
        <v>66.333333333333329</v>
      </c>
      <c r="D95">
        <v>3</v>
      </c>
      <c r="E95" t="s">
        <v>15285</v>
      </c>
      <c r="F95">
        <v>1536.9</v>
      </c>
      <c r="G95">
        <v>4</v>
      </c>
      <c r="H95" t="s">
        <v>684</v>
      </c>
      <c r="I95" t="s">
        <v>7351</v>
      </c>
      <c r="J95" t="s">
        <v>7352</v>
      </c>
      <c r="K95" t="s">
        <v>7353</v>
      </c>
      <c r="L95" t="s">
        <v>7354</v>
      </c>
      <c r="M95" t="s">
        <v>15286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23</v>
      </c>
      <c r="T95" t="s">
        <v>15286</v>
      </c>
    </row>
    <row r="96" spans="1:20" x14ac:dyDescent="0.25">
      <c r="A96" t="s">
        <v>46</v>
      </c>
      <c r="B96" t="s">
        <v>56</v>
      </c>
      <c r="C96">
        <v>66.333333333333329</v>
      </c>
      <c r="D96">
        <v>3</v>
      </c>
      <c r="E96" t="s">
        <v>15285</v>
      </c>
      <c r="F96">
        <v>1536.9</v>
      </c>
      <c r="G96">
        <v>4</v>
      </c>
      <c r="H96" t="s">
        <v>684</v>
      </c>
      <c r="I96" t="s">
        <v>7351</v>
      </c>
      <c r="J96" t="s">
        <v>7352</v>
      </c>
      <c r="K96" t="s">
        <v>7353</v>
      </c>
      <c r="L96" t="s">
        <v>7354</v>
      </c>
      <c r="M96" t="s">
        <v>15286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23</v>
      </c>
      <c r="T96" t="s">
        <v>15286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15285</v>
      </c>
      <c r="F97">
        <v>1536.9</v>
      </c>
      <c r="G97">
        <v>4</v>
      </c>
      <c r="H97" t="s">
        <v>684</v>
      </c>
      <c r="I97" t="s">
        <v>7351</v>
      </c>
      <c r="J97" t="s">
        <v>7352</v>
      </c>
      <c r="K97" t="s">
        <v>7353</v>
      </c>
      <c r="L97" t="s">
        <v>7354</v>
      </c>
      <c r="M97" t="s">
        <v>15286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23</v>
      </c>
      <c r="T97" t="s">
        <v>15286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15285</v>
      </c>
      <c r="F98">
        <v>1536.9</v>
      </c>
      <c r="G98">
        <v>4</v>
      </c>
      <c r="H98" t="s">
        <v>684</v>
      </c>
      <c r="I98" t="s">
        <v>7351</v>
      </c>
      <c r="J98" t="s">
        <v>7352</v>
      </c>
      <c r="K98" t="s">
        <v>7353</v>
      </c>
      <c r="L98" t="s">
        <v>7354</v>
      </c>
      <c r="M98" t="s">
        <v>15286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23</v>
      </c>
      <c r="T98" t="s">
        <v>15286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15285</v>
      </c>
      <c r="F99">
        <v>1536.9</v>
      </c>
      <c r="G99">
        <v>4</v>
      </c>
      <c r="H99" t="s">
        <v>684</v>
      </c>
      <c r="I99" t="s">
        <v>7351</v>
      </c>
      <c r="J99" t="s">
        <v>7352</v>
      </c>
      <c r="K99" t="s">
        <v>7353</v>
      </c>
      <c r="L99" t="s">
        <v>7354</v>
      </c>
      <c r="M99" t="s">
        <v>15286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15286</v>
      </c>
    </row>
    <row r="100" spans="1:20" x14ac:dyDescent="0.25">
      <c r="A100" t="s">
        <v>46</v>
      </c>
      <c r="B100" t="s">
        <v>56</v>
      </c>
      <c r="C100">
        <v>66.333333333333329</v>
      </c>
      <c r="D100">
        <v>3</v>
      </c>
      <c r="E100" t="s">
        <v>15285</v>
      </c>
      <c r="F100">
        <v>1536.9</v>
      </c>
      <c r="G100">
        <v>4</v>
      </c>
      <c r="H100" t="s">
        <v>684</v>
      </c>
      <c r="I100" t="s">
        <v>7351</v>
      </c>
      <c r="J100" t="s">
        <v>7352</v>
      </c>
      <c r="K100" t="s">
        <v>7353</v>
      </c>
      <c r="L100" t="s">
        <v>7354</v>
      </c>
      <c r="M100" t="s">
        <v>15286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23</v>
      </c>
      <c r="T100" t="s">
        <v>15286</v>
      </c>
    </row>
    <row r="101" spans="1:20" x14ac:dyDescent="0.25">
      <c r="A101" t="s">
        <v>46</v>
      </c>
      <c r="B101" t="s">
        <v>56</v>
      </c>
      <c r="C101">
        <v>66.333333333333329</v>
      </c>
      <c r="D101">
        <v>3</v>
      </c>
      <c r="E101" t="s">
        <v>15285</v>
      </c>
      <c r="F101">
        <v>1536.9</v>
      </c>
      <c r="G101">
        <v>4</v>
      </c>
      <c r="H101" t="s">
        <v>684</v>
      </c>
      <c r="I101" t="s">
        <v>7351</v>
      </c>
      <c r="J101" t="s">
        <v>7352</v>
      </c>
      <c r="K101" t="s">
        <v>7353</v>
      </c>
      <c r="L101" t="s">
        <v>7354</v>
      </c>
      <c r="M101" t="s">
        <v>15286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15286</v>
      </c>
    </row>
    <row r="102" spans="1:20" x14ac:dyDescent="0.25">
      <c r="A102" t="s">
        <v>46</v>
      </c>
      <c r="B102" t="s">
        <v>56</v>
      </c>
      <c r="C102">
        <v>66.333333333333329</v>
      </c>
      <c r="D102">
        <v>3</v>
      </c>
      <c r="E102" t="s">
        <v>15285</v>
      </c>
      <c r="F102">
        <v>1536.9</v>
      </c>
      <c r="G102">
        <v>4</v>
      </c>
      <c r="H102" t="s">
        <v>684</v>
      </c>
      <c r="I102" t="s">
        <v>7351</v>
      </c>
      <c r="J102" t="s">
        <v>7352</v>
      </c>
      <c r="K102" t="s">
        <v>7353</v>
      </c>
      <c r="L102" t="s">
        <v>7354</v>
      </c>
      <c r="M102" t="s">
        <v>15286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15286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15285</v>
      </c>
      <c r="F103">
        <v>1536.9</v>
      </c>
      <c r="G103">
        <v>4</v>
      </c>
      <c r="H103" t="s">
        <v>684</v>
      </c>
      <c r="I103" t="s">
        <v>7351</v>
      </c>
      <c r="J103" t="s">
        <v>7352</v>
      </c>
      <c r="K103" t="s">
        <v>7353</v>
      </c>
      <c r="L103" t="s">
        <v>7354</v>
      </c>
      <c r="M103" t="s">
        <v>15286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23</v>
      </c>
      <c r="T103" t="s">
        <v>15286</v>
      </c>
    </row>
    <row r="104" spans="1:20" x14ac:dyDescent="0.25">
      <c r="A104" t="s">
        <v>186</v>
      </c>
      <c r="B104" t="s">
        <v>187</v>
      </c>
      <c r="C104">
        <v>65</v>
      </c>
      <c r="D104">
        <v>4</v>
      </c>
      <c r="E104" t="s">
        <v>15287</v>
      </c>
      <c r="F104">
        <v>156</v>
      </c>
      <c r="G104">
        <v>0</v>
      </c>
      <c r="H104" t="s">
        <v>1162</v>
      </c>
      <c r="I104" t="s">
        <v>15288</v>
      </c>
      <c r="J104" t="s">
        <v>1169</v>
      </c>
      <c r="K104" t="s">
        <v>23</v>
      </c>
      <c r="L104" t="s">
        <v>24</v>
      </c>
      <c r="M104" t="s">
        <v>15265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15289</v>
      </c>
    </row>
    <row r="105" spans="1:20" x14ac:dyDescent="0.25">
      <c r="A105" t="s">
        <v>46</v>
      </c>
      <c r="B105" t="s">
        <v>8145</v>
      </c>
      <c r="C105">
        <v>60.24</v>
      </c>
      <c r="D105">
        <v>1</v>
      </c>
      <c r="E105" t="s">
        <v>15290</v>
      </c>
      <c r="F105">
        <v>67.239999999999995</v>
      </c>
      <c r="G105">
        <v>7</v>
      </c>
      <c r="H105" t="s">
        <v>47</v>
      </c>
      <c r="I105" t="s">
        <v>15291</v>
      </c>
      <c r="J105" t="s">
        <v>15292</v>
      </c>
      <c r="K105" t="s">
        <v>1884</v>
      </c>
      <c r="L105" t="s">
        <v>15293</v>
      </c>
      <c r="M105" t="s">
        <v>15294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23</v>
      </c>
      <c r="T105" t="s">
        <v>15294</v>
      </c>
    </row>
    <row r="106" spans="1:20" x14ac:dyDescent="0.25">
      <c r="A106" t="s">
        <v>30</v>
      </c>
      <c r="B106" t="s">
        <v>31</v>
      </c>
      <c r="C106">
        <v>60</v>
      </c>
      <c r="D106">
        <v>3</v>
      </c>
      <c r="E106" t="s">
        <v>15295</v>
      </c>
      <c r="F106">
        <v>111</v>
      </c>
      <c r="G106">
        <v>6</v>
      </c>
      <c r="H106" t="s">
        <v>22</v>
      </c>
      <c r="I106" t="s">
        <v>15296</v>
      </c>
      <c r="J106" t="s">
        <v>302</v>
      </c>
      <c r="K106" t="s">
        <v>23</v>
      </c>
      <c r="L106" t="s">
        <v>24</v>
      </c>
      <c r="M106" t="s">
        <v>15297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15298</v>
      </c>
    </row>
    <row r="107" spans="1:20" x14ac:dyDescent="0.25">
      <c r="A107" t="s">
        <v>3691</v>
      </c>
      <c r="B107" t="s">
        <v>3692</v>
      </c>
      <c r="C107">
        <v>100</v>
      </c>
      <c r="D107">
        <v>3</v>
      </c>
      <c r="E107" t="s">
        <v>15299</v>
      </c>
      <c r="F107">
        <v>249</v>
      </c>
      <c r="G107">
        <v>0</v>
      </c>
      <c r="H107" t="s">
        <v>684</v>
      </c>
      <c r="I107" t="s">
        <v>15300</v>
      </c>
      <c r="J107" t="s">
        <v>15301</v>
      </c>
      <c r="K107" t="s">
        <v>5887</v>
      </c>
      <c r="L107" t="s">
        <v>15302</v>
      </c>
      <c r="M107" t="s">
        <v>15303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15303</v>
      </c>
    </row>
    <row r="108" spans="1:20" x14ac:dyDescent="0.25">
      <c r="A108" t="s">
        <v>46</v>
      </c>
      <c r="B108" t="s">
        <v>8145</v>
      </c>
      <c r="C108">
        <v>63.41</v>
      </c>
      <c r="D108">
        <v>1</v>
      </c>
      <c r="E108" t="s">
        <v>15304</v>
      </c>
      <c r="F108">
        <v>70.41</v>
      </c>
      <c r="G108">
        <v>7</v>
      </c>
      <c r="H108" t="s">
        <v>47</v>
      </c>
      <c r="I108" t="s">
        <v>15305</v>
      </c>
      <c r="J108" t="s">
        <v>15306</v>
      </c>
      <c r="K108" t="s">
        <v>4834</v>
      </c>
      <c r="L108" t="s">
        <v>15307</v>
      </c>
      <c r="M108" t="s">
        <v>15308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15308</v>
      </c>
    </row>
    <row r="109" spans="1:20" x14ac:dyDescent="0.25">
      <c r="A109" t="s">
        <v>186</v>
      </c>
      <c r="B109" t="s">
        <v>187</v>
      </c>
      <c r="C109">
        <v>65</v>
      </c>
      <c r="D109">
        <v>6</v>
      </c>
      <c r="E109" t="s">
        <v>15309</v>
      </c>
      <c r="F109">
        <v>228</v>
      </c>
      <c r="G109">
        <v>0</v>
      </c>
      <c r="H109" t="s">
        <v>1162</v>
      </c>
      <c r="I109" t="s">
        <v>6564</v>
      </c>
      <c r="J109" t="s">
        <v>335</v>
      </c>
      <c r="K109" t="s">
        <v>23</v>
      </c>
      <c r="L109" t="s">
        <v>24</v>
      </c>
      <c r="M109" t="s">
        <v>15310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15310</v>
      </c>
    </row>
    <row r="110" spans="1:20" x14ac:dyDescent="0.25">
      <c r="A110" t="s">
        <v>186</v>
      </c>
      <c r="B110" t="s">
        <v>187</v>
      </c>
      <c r="C110">
        <v>65</v>
      </c>
      <c r="D110">
        <v>8</v>
      </c>
      <c r="E110" t="s">
        <v>15311</v>
      </c>
      <c r="F110">
        <v>304</v>
      </c>
      <c r="G110">
        <v>0</v>
      </c>
      <c r="H110" t="s">
        <v>1162</v>
      </c>
      <c r="I110" t="s">
        <v>15312</v>
      </c>
      <c r="J110" t="s">
        <v>335</v>
      </c>
      <c r="K110" t="s">
        <v>23</v>
      </c>
      <c r="L110" t="s">
        <v>24</v>
      </c>
      <c r="M110" t="s">
        <v>15313</v>
      </c>
      <c r="N110" t="s">
        <v>23</v>
      </c>
      <c r="O110" t="s">
        <v>307</v>
      </c>
      <c r="P110" t="s">
        <v>26</v>
      </c>
      <c r="Q110" t="s">
        <v>27</v>
      </c>
      <c r="R110" t="s">
        <v>15314</v>
      </c>
      <c r="S110" t="s">
        <v>23</v>
      </c>
      <c r="T110" t="s">
        <v>15313</v>
      </c>
    </row>
    <row r="111" spans="1:20" x14ac:dyDescent="0.25">
      <c r="A111" t="s">
        <v>186</v>
      </c>
      <c r="B111" t="s">
        <v>187</v>
      </c>
      <c r="C111">
        <v>65</v>
      </c>
      <c r="D111">
        <v>1</v>
      </c>
      <c r="E111" t="s">
        <v>15315</v>
      </c>
      <c r="F111">
        <v>83</v>
      </c>
      <c r="G111">
        <v>45</v>
      </c>
      <c r="H111" t="s">
        <v>1162</v>
      </c>
      <c r="I111" t="s">
        <v>15316</v>
      </c>
      <c r="J111" t="s">
        <v>325</v>
      </c>
      <c r="K111" t="s">
        <v>23</v>
      </c>
      <c r="L111" t="s">
        <v>24</v>
      </c>
      <c r="M111" t="s">
        <v>15317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23</v>
      </c>
      <c r="T111" t="s">
        <v>15318</v>
      </c>
    </row>
    <row r="112" spans="1:20" x14ac:dyDescent="0.25">
      <c r="A112" t="s">
        <v>115</v>
      </c>
      <c r="B112" t="s">
        <v>116</v>
      </c>
      <c r="C112">
        <v>27.5</v>
      </c>
      <c r="D112">
        <v>4</v>
      </c>
      <c r="E112" t="s">
        <v>15319</v>
      </c>
      <c r="F112">
        <v>73.38</v>
      </c>
      <c r="G112">
        <v>0</v>
      </c>
      <c r="H112" t="s">
        <v>1247</v>
      </c>
      <c r="I112" t="s">
        <v>15320</v>
      </c>
      <c r="J112" t="s">
        <v>15321</v>
      </c>
      <c r="K112" t="s">
        <v>10813</v>
      </c>
      <c r="L112" t="s">
        <v>15322</v>
      </c>
      <c r="M112" t="s">
        <v>15323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15323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15324</v>
      </c>
      <c r="F113">
        <v>173.74</v>
      </c>
      <c r="G113">
        <v>7</v>
      </c>
      <c r="H113" t="s">
        <v>47</v>
      </c>
      <c r="I113" t="s">
        <v>15325</v>
      </c>
      <c r="J113" t="s">
        <v>15326</v>
      </c>
      <c r="K113" t="s">
        <v>1173</v>
      </c>
      <c r="L113" t="s">
        <v>15327</v>
      </c>
      <c r="M113" t="s">
        <v>15328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15328</v>
      </c>
    </row>
    <row r="114" spans="1:20" x14ac:dyDescent="0.25">
      <c r="A114" t="s">
        <v>46</v>
      </c>
      <c r="B114" t="s">
        <v>56</v>
      </c>
      <c r="C114">
        <v>100</v>
      </c>
      <c r="D114">
        <v>1</v>
      </c>
      <c r="E114" t="s">
        <v>15329</v>
      </c>
      <c r="F114">
        <v>130</v>
      </c>
      <c r="G114">
        <v>30</v>
      </c>
      <c r="H114" t="s">
        <v>47</v>
      </c>
      <c r="I114" t="s">
        <v>15330</v>
      </c>
      <c r="J114" t="s">
        <v>15331</v>
      </c>
      <c r="K114" t="s">
        <v>1896</v>
      </c>
      <c r="L114" t="s">
        <v>15332</v>
      </c>
      <c r="M114" t="s">
        <v>15333</v>
      </c>
      <c r="N114" t="s">
        <v>5937</v>
      </c>
      <c r="O114" t="s">
        <v>1189</v>
      </c>
      <c r="P114" t="s">
        <v>1190</v>
      </c>
      <c r="Q114" t="s">
        <v>1191</v>
      </c>
      <c r="R114" t="s">
        <v>24</v>
      </c>
      <c r="S114" t="s">
        <v>23</v>
      </c>
      <c r="T114" t="s">
        <v>15333</v>
      </c>
    </row>
    <row r="115" spans="1:20" x14ac:dyDescent="0.25">
      <c r="A115" t="s">
        <v>186</v>
      </c>
      <c r="B115" t="s">
        <v>187</v>
      </c>
      <c r="C115">
        <v>65</v>
      </c>
      <c r="D115">
        <v>1</v>
      </c>
      <c r="E115" t="s">
        <v>15329</v>
      </c>
      <c r="F115">
        <v>130</v>
      </c>
      <c r="G115">
        <v>30</v>
      </c>
      <c r="H115" t="s">
        <v>47</v>
      </c>
      <c r="I115" t="s">
        <v>15330</v>
      </c>
      <c r="J115" t="s">
        <v>15331</v>
      </c>
      <c r="K115" t="s">
        <v>1896</v>
      </c>
      <c r="L115" t="s">
        <v>15332</v>
      </c>
      <c r="M115" t="s">
        <v>15333</v>
      </c>
      <c r="N115" t="s">
        <v>5937</v>
      </c>
      <c r="O115" t="s">
        <v>1189</v>
      </c>
      <c r="P115" t="s">
        <v>1190</v>
      </c>
      <c r="Q115" t="s">
        <v>1191</v>
      </c>
      <c r="R115" t="s">
        <v>24</v>
      </c>
      <c r="S115" t="s">
        <v>23</v>
      </c>
      <c r="T115" t="s">
        <v>15333</v>
      </c>
    </row>
    <row r="116" spans="1:20" x14ac:dyDescent="0.25">
      <c r="A116" t="s">
        <v>46</v>
      </c>
      <c r="B116" t="s">
        <v>56</v>
      </c>
      <c r="C116">
        <v>75</v>
      </c>
      <c r="D116">
        <v>3</v>
      </c>
      <c r="E116" t="s">
        <v>15334</v>
      </c>
      <c r="F116">
        <v>261</v>
      </c>
      <c r="G116">
        <v>45</v>
      </c>
      <c r="H116" t="s">
        <v>47</v>
      </c>
      <c r="I116" t="s">
        <v>15335</v>
      </c>
      <c r="J116" t="s">
        <v>15336</v>
      </c>
      <c r="K116" t="s">
        <v>1592</v>
      </c>
      <c r="L116" t="s">
        <v>68</v>
      </c>
      <c r="M116" t="s">
        <v>15337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23</v>
      </c>
      <c r="T116" t="s">
        <v>15338</v>
      </c>
    </row>
    <row r="117" spans="1:20" x14ac:dyDescent="0.25">
      <c r="A117" t="s">
        <v>46</v>
      </c>
      <c r="B117" t="s">
        <v>56</v>
      </c>
      <c r="C117">
        <v>66.333333333333329</v>
      </c>
      <c r="D117">
        <v>3</v>
      </c>
      <c r="E117" t="s">
        <v>15339</v>
      </c>
      <c r="F117">
        <v>205.9</v>
      </c>
      <c r="G117">
        <v>0</v>
      </c>
      <c r="H117" t="s">
        <v>684</v>
      </c>
      <c r="I117" t="s">
        <v>15340</v>
      </c>
      <c r="J117" t="s">
        <v>15341</v>
      </c>
      <c r="K117" t="s">
        <v>5980</v>
      </c>
      <c r="L117" t="s">
        <v>15342</v>
      </c>
      <c r="M117" t="s">
        <v>15343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15344</v>
      </c>
    </row>
    <row r="118" spans="1:20" x14ac:dyDescent="0.25">
      <c r="A118" t="s">
        <v>46</v>
      </c>
      <c r="B118" t="s">
        <v>56</v>
      </c>
      <c r="C118">
        <v>66.333333333333329</v>
      </c>
      <c r="D118">
        <v>3</v>
      </c>
      <c r="E118" t="s">
        <v>15339</v>
      </c>
      <c r="F118">
        <v>205.9</v>
      </c>
      <c r="G118">
        <v>0</v>
      </c>
      <c r="H118" t="s">
        <v>684</v>
      </c>
      <c r="I118" t="s">
        <v>15340</v>
      </c>
      <c r="J118" t="s">
        <v>15341</v>
      </c>
      <c r="K118" t="s">
        <v>5980</v>
      </c>
      <c r="L118" t="s">
        <v>15342</v>
      </c>
      <c r="M118" t="s">
        <v>15343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23</v>
      </c>
      <c r="T118" t="s">
        <v>15344</v>
      </c>
    </row>
    <row r="119" spans="1:20" x14ac:dyDescent="0.25">
      <c r="A119" t="s">
        <v>115</v>
      </c>
      <c r="B119" t="s">
        <v>116</v>
      </c>
      <c r="C119">
        <v>27.5</v>
      </c>
      <c r="D119">
        <v>4</v>
      </c>
      <c r="E119" t="s">
        <v>15345</v>
      </c>
      <c r="F119">
        <v>82.47</v>
      </c>
      <c r="G119">
        <v>0</v>
      </c>
      <c r="H119" t="s">
        <v>1247</v>
      </c>
      <c r="I119" t="s">
        <v>15346</v>
      </c>
      <c r="J119" t="s">
        <v>15347</v>
      </c>
      <c r="K119" t="s">
        <v>15348</v>
      </c>
      <c r="L119" t="s">
        <v>15349</v>
      </c>
      <c r="M119" t="s">
        <v>15350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15350</v>
      </c>
    </row>
    <row r="120" spans="1:20" x14ac:dyDescent="0.25">
      <c r="A120" t="s">
        <v>186</v>
      </c>
      <c r="B120" t="s">
        <v>187</v>
      </c>
      <c r="C120">
        <v>65</v>
      </c>
      <c r="D120">
        <v>1</v>
      </c>
      <c r="E120" t="s">
        <v>15351</v>
      </c>
      <c r="F120">
        <v>130</v>
      </c>
      <c r="G120">
        <v>30</v>
      </c>
      <c r="H120" t="s">
        <v>47</v>
      </c>
      <c r="I120" t="s">
        <v>4319</v>
      </c>
      <c r="J120" t="s">
        <v>4320</v>
      </c>
      <c r="K120" t="s">
        <v>1441</v>
      </c>
      <c r="L120" t="s">
        <v>4321</v>
      </c>
      <c r="M120" t="s">
        <v>15352</v>
      </c>
      <c r="N120" t="s">
        <v>5937</v>
      </c>
      <c r="O120" t="s">
        <v>1189</v>
      </c>
      <c r="P120" t="s">
        <v>1190</v>
      </c>
      <c r="Q120" t="s">
        <v>1191</v>
      </c>
      <c r="R120" t="s">
        <v>24</v>
      </c>
      <c r="S120" t="s">
        <v>23</v>
      </c>
      <c r="T120" t="s">
        <v>15352</v>
      </c>
    </row>
    <row r="121" spans="1:20" x14ac:dyDescent="0.25">
      <c r="A121" t="s">
        <v>110</v>
      </c>
      <c r="B121" t="s">
        <v>3831</v>
      </c>
      <c r="C121">
        <v>120</v>
      </c>
      <c r="D121">
        <v>1</v>
      </c>
      <c r="E121" t="s">
        <v>15351</v>
      </c>
      <c r="F121">
        <v>130</v>
      </c>
      <c r="G121">
        <v>30</v>
      </c>
      <c r="H121" t="s">
        <v>47</v>
      </c>
      <c r="I121" t="s">
        <v>4319</v>
      </c>
      <c r="J121" t="s">
        <v>4320</v>
      </c>
      <c r="K121" t="s">
        <v>1441</v>
      </c>
      <c r="L121" t="s">
        <v>4321</v>
      </c>
      <c r="M121" t="s">
        <v>15352</v>
      </c>
      <c r="N121" t="s">
        <v>5937</v>
      </c>
      <c r="O121" t="s">
        <v>1189</v>
      </c>
      <c r="P121" t="s">
        <v>1190</v>
      </c>
      <c r="Q121" t="s">
        <v>1191</v>
      </c>
      <c r="R121" t="s">
        <v>24</v>
      </c>
      <c r="S121" t="s">
        <v>23</v>
      </c>
      <c r="T121" t="s">
        <v>15352</v>
      </c>
    </row>
    <row r="122" spans="1:20" x14ac:dyDescent="0.25">
      <c r="A122" t="s">
        <v>115</v>
      </c>
      <c r="B122" t="s">
        <v>116</v>
      </c>
      <c r="C122">
        <v>45</v>
      </c>
      <c r="D122">
        <v>4</v>
      </c>
      <c r="E122" t="s">
        <v>15353</v>
      </c>
      <c r="F122">
        <v>164</v>
      </c>
      <c r="G122">
        <v>0</v>
      </c>
      <c r="H122" t="s">
        <v>1162</v>
      </c>
      <c r="I122" t="s">
        <v>10080</v>
      </c>
      <c r="J122" t="s">
        <v>1253</v>
      </c>
      <c r="K122" t="s">
        <v>23</v>
      </c>
      <c r="L122" t="s">
        <v>24</v>
      </c>
      <c r="M122" t="s">
        <v>15354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15354</v>
      </c>
    </row>
    <row r="123" spans="1:20" x14ac:dyDescent="0.25">
      <c r="A123" t="s">
        <v>46</v>
      </c>
      <c r="B123" t="s">
        <v>56</v>
      </c>
      <c r="C123">
        <v>78</v>
      </c>
      <c r="D123">
        <v>2</v>
      </c>
      <c r="E123" t="s">
        <v>15355</v>
      </c>
      <c r="F123">
        <v>156</v>
      </c>
      <c r="G123">
        <v>0</v>
      </c>
      <c r="H123" t="s">
        <v>47</v>
      </c>
      <c r="I123" t="s">
        <v>8134</v>
      </c>
      <c r="J123" t="s">
        <v>12186</v>
      </c>
      <c r="K123" t="s">
        <v>1216</v>
      </c>
      <c r="L123" t="s">
        <v>1172</v>
      </c>
      <c r="M123" t="s">
        <v>15356</v>
      </c>
      <c r="N123" t="s">
        <v>23</v>
      </c>
      <c r="O123" t="s">
        <v>53</v>
      </c>
      <c r="P123" t="s">
        <v>54</v>
      </c>
      <c r="Q123" t="s">
        <v>55</v>
      </c>
      <c r="R123" t="s">
        <v>24</v>
      </c>
      <c r="S123" t="s">
        <v>23</v>
      </c>
      <c r="T123" t="s">
        <v>15357</v>
      </c>
    </row>
    <row r="124" spans="1:20" x14ac:dyDescent="0.25">
      <c r="A124" t="s">
        <v>46</v>
      </c>
      <c r="B124" t="s">
        <v>8145</v>
      </c>
      <c r="C124">
        <v>49.08</v>
      </c>
      <c r="D124">
        <v>1</v>
      </c>
      <c r="E124" t="s">
        <v>15358</v>
      </c>
      <c r="F124">
        <v>56.08</v>
      </c>
      <c r="G124">
        <v>7</v>
      </c>
      <c r="H124" t="s">
        <v>47</v>
      </c>
      <c r="I124" t="s">
        <v>15359</v>
      </c>
      <c r="J124" t="s">
        <v>15360</v>
      </c>
      <c r="K124" t="s">
        <v>1357</v>
      </c>
      <c r="L124" t="s">
        <v>15361</v>
      </c>
      <c r="M124" t="s">
        <v>15362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23</v>
      </c>
      <c r="T124" t="s">
        <v>15362</v>
      </c>
    </row>
    <row r="125" spans="1:20" x14ac:dyDescent="0.25">
      <c r="A125" t="s">
        <v>115</v>
      </c>
      <c r="B125" t="s">
        <v>116</v>
      </c>
      <c r="C125">
        <v>30</v>
      </c>
      <c r="D125">
        <v>12</v>
      </c>
      <c r="E125" t="s">
        <v>15363</v>
      </c>
      <c r="F125">
        <v>250.65</v>
      </c>
      <c r="G125">
        <v>0</v>
      </c>
      <c r="H125" t="s">
        <v>1247</v>
      </c>
      <c r="I125" t="s">
        <v>11343</v>
      </c>
      <c r="J125" t="s">
        <v>11344</v>
      </c>
      <c r="K125" t="s">
        <v>8784</v>
      </c>
      <c r="L125" t="s">
        <v>11345</v>
      </c>
      <c r="M125" t="s">
        <v>15364</v>
      </c>
      <c r="N125" t="s">
        <v>23</v>
      </c>
      <c r="O125" t="s">
        <v>48</v>
      </c>
      <c r="P125" t="s">
        <v>49</v>
      </c>
      <c r="Q125" t="s">
        <v>50</v>
      </c>
      <c r="R125" t="s">
        <v>24</v>
      </c>
      <c r="S125" t="s">
        <v>23</v>
      </c>
      <c r="T125" t="s">
        <v>15365</v>
      </c>
    </row>
    <row r="126" spans="1:20" x14ac:dyDescent="0.25">
      <c r="A126" t="s">
        <v>46</v>
      </c>
      <c r="B126" t="s">
        <v>56</v>
      </c>
      <c r="C126">
        <v>66.333333333333329</v>
      </c>
      <c r="D126">
        <v>3</v>
      </c>
      <c r="E126" t="s">
        <v>15366</v>
      </c>
      <c r="F126">
        <v>330</v>
      </c>
      <c r="G126">
        <v>0</v>
      </c>
      <c r="H126" t="s">
        <v>47</v>
      </c>
      <c r="I126" t="s">
        <v>15367</v>
      </c>
      <c r="J126" t="s">
        <v>15368</v>
      </c>
      <c r="K126" t="s">
        <v>4679</v>
      </c>
      <c r="L126" t="s">
        <v>1312</v>
      </c>
      <c r="M126" t="s">
        <v>15369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15370</v>
      </c>
    </row>
    <row r="127" spans="1:20" x14ac:dyDescent="0.25">
      <c r="A127" t="s">
        <v>854</v>
      </c>
      <c r="B127" t="s">
        <v>855</v>
      </c>
      <c r="C127">
        <v>100</v>
      </c>
      <c r="D127">
        <v>1</v>
      </c>
      <c r="E127" t="s">
        <v>15366</v>
      </c>
      <c r="F127">
        <v>330</v>
      </c>
      <c r="G127">
        <v>0</v>
      </c>
      <c r="H127" t="s">
        <v>47</v>
      </c>
      <c r="I127" t="s">
        <v>15367</v>
      </c>
      <c r="J127" t="s">
        <v>15368</v>
      </c>
      <c r="K127" t="s">
        <v>4679</v>
      </c>
      <c r="L127" t="s">
        <v>1312</v>
      </c>
      <c r="M127" t="s">
        <v>15369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15370</v>
      </c>
    </row>
    <row r="128" spans="1:20" x14ac:dyDescent="0.25">
      <c r="A128" t="s">
        <v>115</v>
      </c>
      <c r="B128" t="s">
        <v>340</v>
      </c>
      <c r="C128">
        <v>36</v>
      </c>
      <c r="D128">
        <v>1</v>
      </c>
      <c r="E128" t="s">
        <v>15371</v>
      </c>
      <c r="F128">
        <v>36</v>
      </c>
      <c r="G128">
        <v>0</v>
      </c>
      <c r="H128" t="s">
        <v>1238</v>
      </c>
      <c r="I128" t="s">
        <v>15372</v>
      </c>
      <c r="J128" t="s">
        <v>15373</v>
      </c>
      <c r="K128" t="s">
        <v>12879</v>
      </c>
      <c r="L128" t="s">
        <v>15374</v>
      </c>
      <c r="M128" t="s">
        <v>15375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23</v>
      </c>
      <c r="T128" t="s">
        <v>15375</v>
      </c>
    </row>
    <row r="129" spans="1:20" x14ac:dyDescent="0.25">
      <c r="A129" t="s">
        <v>115</v>
      </c>
      <c r="B129" t="s">
        <v>116</v>
      </c>
      <c r="C129">
        <v>27.5</v>
      </c>
      <c r="D129">
        <v>4</v>
      </c>
      <c r="E129" t="s">
        <v>15376</v>
      </c>
      <c r="F129">
        <v>129.91</v>
      </c>
      <c r="G129">
        <v>7</v>
      </c>
      <c r="H129" t="s">
        <v>1247</v>
      </c>
      <c r="I129" t="s">
        <v>3064</v>
      </c>
      <c r="J129" t="s">
        <v>3065</v>
      </c>
      <c r="K129" t="s">
        <v>2984</v>
      </c>
      <c r="L129" t="s">
        <v>3066</v>
      </c>
      <c r="M129" t="s">
        <v>15377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15377</v>
      </c>
    </row>
    <row r="130" spans="1:20" x14ac:dyDescent="0.25">
      <c r="A130" t="s">
        <v>115</v>
      </c>
      <c r="B130" t="s">
        <v>116</v>
      </c>
      <c r="C130">
        <v>30</v>
      </c>
      <c r="D130">
        <v>12</v>
      </c>
      <c r="E130" t="s">
        <v>15378</v>
      </c>
      <c r="F130">
        <v>249.85</v>
      </c>
      <c r="G130">
        <v>0</v>
      </c>
      <c r="H130" t="s">
        <v>1247</v>
      </c>
      <c r="I130" t="s">
        <v>4271</v>
      </c>
      <c r="J130" t="s">
        <v>4272</v>
      </c>
      <c r="K130" t="s">
        <v>4273</v>
      </c>
      <c r="L130" t="s">
        <v>4274</v>
      </c>
      <c r="M130" t="s">
        <v>15379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15379</v>
      </c>
    </row>
    <row r="131" spans="1:20" x14ac:dyDescent="0.25">
      <c r="A131" t="s">
        <v>46</v>
      </c>
      <c r="B131" t="s">
        <v>56</v>
      </c>
      <c r="C131">
        <v>66.333333333333329</v>
      </c>
      <c r="D131">
        <v>3</v>
      </c>
      <c r="E131" t="s">
        <v>15380</v>
      </c>
      <c r="F131">
        <v>220</v>
      </c>
      <c r="G131">
        <v>0</v>
      </c>
      <c r="H131" t="s">
        <v>1162</v>
      </c>
      <c r="I131" t="s">
        <v>15381</v>
      </c>
      <c r="J131" t="s">
        <v>329</v>
      </c>
      <c r="K131" t="s">
        <v>23</v>
      </c>
      <c r="L131" t="s">
        <v>24</v>
      </c>
      <c r="M131" t="s">
        <v>15382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15383</v>
      </c>
    </row>
    <row r="132" spans="1:20" x14ac:dyDescent="0.25">
      <c r="A132" t="s">
        <v>115</v>
      </c>
      <c r="B132" t="s">
        <v>116</v>
      </c>
      <c r="C132">
        <v>45</v>
      </c>
      <c r="D132">
        <v>3</v>
      </c>
      <c r="E132" t="s">
        <v>15384</v>
      </c>
      <c r="F132">
        <v>206</v>
      </c>
      <c r="G132">
        <v>0</v>
      </c>
      <c r="H132" t="s">
        <v>1162</v>
      </c>
      <c r="I132" t="s">
        <v>15385</v>
      </c>
      <c r="J132" t="s">
        <v>319</v>
      </c>
      <c r="K132" t="s">
        <v>23</v>
      </c>
      <c r="L132" t="s">
        <v>24</v>
      </c>
      <c r="M132" t="s">
        <v>15386</v>
      </c>
      <c r="N132" t="s">
        <v>23</v>
      </c>
      <c r="O132" t="s">
        <v>32</v>
      </c>
      <c r="P132" t="s">
        <v>26</v>
      </c>
      <c r="Q132" t="s">
        <v>33</v>
      </c>
      <c r="R132" t="s">
        <v>24</v>
      </c>
      <c r="S132" t="s">
        <v>23</v>
      </c>
      <c r="T132" t="s">
        <v>15387</v>
      </c>
    </row>
    <row r="133" spans="1:20" x14ac:dyDescent="0.25">
      <c r="A133" t="s">
        <v>139</v>
      </c>
      <c r="B133" t="s">
        <v>112</v>
      </c>
      <c r="C133">
        <v>120</v>
      </c>
      <c r="D133">
        <v>1</v>
      </c>
      <c r="E133" t="s">
        <v>15384</v>
      </c>
      <c r="F133">
        <v>206</v>
      </c>
      <c r="G133">
        <v>0</v>
      </c>
      <c r="H133" t="s">
        <v>1162</v>
      </c>
      <c r="I133" t="s">
        <v>15385</v>
      </c>
      <c r="J133" t="s">
        <v>319</v>
      </c>
      <c r="K133" t="s">
        <v>23</v>
      </c>
      <c r="L133" t="s">
        <v>24</v>
      </c>
      <c r="M133" t="s">
        <v>15386</v>
      </c>
      <c r="N133" t="s">
        <v>23</v>
      </c>
      <c r="O133" t="s">
        <v>32</v>
      </c>
      <c r="P133" t="s">
        <v>26</v>
      </c>
      <c r="Q133" t="s">
        <v>33</v>
      </c>
      <c r="R133" t="s">
        <v>24</v>
      </c>
      <c r="S133" t="s">
        <v>23</v>
      </c>
      <c r="T133" t="s">
        <v>15387</v>
      </c>
    </row>
    <row r="134" spans="1:20" x14ac:dyDescent="0.25">
      <c r="A134" t="s">
        <v>46</v>
      </c>
      <c r="B134" t="s">
        <v>8145</v>
      </c>
      <c r="C134">
        <v>48.11</v>
      </c>
      <c r="D134">
        <v>1</v>
      </c>
      <c r="E134" t="s">
        <v>15388</v>
      </c>
      <c r="F134">
        <v>48.11</v>
      </c>
      <c r="G134">
        <v>0</v>
      </c>
      <c r="H134" t="s">
        <v>47</v>
      </c>
      <c r="I134" t="s">
        <v>15389</v>
      </c>
      <c r="J134" t="s">
        <v>15390</v>
      </c>
      <c r="K134" t="s">
        <v>1178</v>
      </c>
      <c r="L134" t="s">
        <v>15391</v>
      </c>
      <c r="M134" t="s">
        <v>15392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15392</v>
      </c>
    </row>
    <row r="135" spans="1:20" x14ac:dyDescent="0.25">
      <c r="A135" t="s">
        <v>186</v>
      </c>
      <c r="B135" t="s">
        <v>187</v>
      </c>
      <c r="C135">
        <v>65</v>
      </c>
      <c r="D135">
        <v>4</v>
      </c>
      <c r="E135" t="s">
        <v>15393</v>
      </c>
      <c r="F135">
        <v>156</v>
      </c>
      <c r="G135">
        <v>0</v>
      </c>
      <c r="H135" t="s">
        <v>1162</v>
      </c>
      <c r="I135" t="s">
        <v>15394</v>
      </c>
      <c r="J135" t="s">
        <v>356</v>
      </c>
      <c r="K135" t="s">
        <v>23</v>
      </c>
      <c r="L135" t="s">
        <v>24</v>
      </c>
      <c r="M135" t="s">
        <v>15395</v>
      </c>
      <c r="N135" t="s">
        <v>23</v>
      </c>
      <c r="O135" t="s">
        <v>32</v>
      </c>
      <c r="P135" t="s">
        <v>26</v>
      </c>
      <c r="Q135" t="s">
        <v>33</v>
      </c>
      <c r="R135" t="s">
        <v>24</v>
      </c>
      <c r="S135" t="s">
        <v>23</v>
      </c>
      <c r="T135" t="s">
        <v>15396</v>
      </c>
    </row>
    <row r="136" spans="1:20" x14ac:dyDescent="0.25">
      <c r="A136" t="s">
        <v>186</v>
      </c>
      <c r="B136" t="s">
        <v>187</v>
      </c>
      <c r="C136">
        <v>65</v>
      </c>
      <c r="D136">
        <v>2</v>
      </c>
      <c r="E136" t="s">
        <v>15397</v>
      </c>
      <c r="F136">
        <v>84</v>
      </c>
      <c r="G136">
        <v>6</v>
      </c>
      <c r="H136" t="s">
        <v>1162</v>
      </c>
      <c r="I136" t="s">
        <v>15398</v>
      </c>
      <c r="J136" t="s">
        <v>303</v>
      </c>
      <c r="K136" t="s">
        <v>23</v>
      </c>
      <c r="L136" t="s">
        <v>24</v>
      </c>
      <c r="M136" t="s">
        <v>15399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23</v>
      </c>
      <c r="T136" t="s">
        <v>15399</v>
      </c>
    </row>
    <row r="137" spans="1:20" x14ac:dyDescent="0.25">
      <c r="A137" t="s">
        <v>139</v>
      </c>
      <c r="B137" t="s">
        <v>112</v>
      </c>
      <c r="C137">
        <v>100</v>
      </c>
      <c r="D137">
        <v>2</v>
      </c>
      <c r="E137" t="s">
        <v>15400</v>
      </c>
      <c r="F137">
        <v>280</v>
      </c>
      <c r="G137">
        <v>30</v>
      </c>
      <c r="H137" t="s">
        <v>47</v>
      </c>
      <c r="I137" t="s">
        <v>15401</v>
      </c>
      <c r="J137" t="s">
        <v>15402</v>
      </c>
      <c r="K137" t="s">
        <v>15403</v>
      </c>
      <c r="L137" t="s">
        <v>15404</v>
      </c>
      <c r="M137" t="s">
        <v>15405</v>
      </c>
      <c r="N137" t="s">
        <v>5937</v>
      </c>
      <c r="O137" t="s">
        <v>1189</v>
      </c>
      <c r="P137" t="s">
        <v>1190</v>
      </c>
      <c r="Q137" t="s">
        <v>1191</v>
      </c>
      <c r="R137" t="s">
        <v>24</v>
      </c>
      <c r="S137" t="s">
        <v>23</v>
      </c>
      <c r="T137" t="s">
        <v>15406</v>
      </c>
    </row>
    <row r="138" spans="1:20" x14ac:dyDescent="0.25">
      <c r="A138" t="s">
        <v>46</v>
      </c>
      <c r="B138" t="s">
        <v>56</v>
      </c>
      <c r="C138">
        <v>100</v>
      </c>
      <c r="D138">
        <v>1</v>
      </c>
      <c r="E138" t="s">
        <v>15400</v>
      </c>
      <c r="F138">
        <v>280</v>
      </c>
      <c r="G138">
        <v>30</v>
      </c>
      <c r="H138" t="s">
        <v>47</v>
      </c>
      <c r="I138" t="s">
        <v>15401</v>
      </c>
      <c r="J138" t="s">
        <v>15402</v>
      </c>
      <c r="K138" t="s">
        <v>15403</v>
      </c>
      <c r="L138" t="s">
        <v>15404</v>
      </c>
      <c r="M138" t="s">
        <v>15405</v>
      </c>
      <c r="N138" t="s">
        <v>5937</v>
      </c>
      <c r="O138" t="s">
        <v>1189</v>
      </c>
      <c r="P138" t="s">
        <v>1190</v>
      </c>
      <c r="Q138" t="s">
        <v>1191</v>
      </c>
      <c r="R138" t="s">
        <v>24</v>
      </c>
      <c r="S138" t="s">
        <v>23</v>
      </c>
      <c r="T138" t="s">
        <v>15406</v>
      </c>
    </row>
    <row r="139" spans="1:20" x14ac:dyDescent="0.25">
      <c r="A139" t="s">
        <v>115</v>
      </c>
      <c r="B139" t="s">
        <v>116</v>
      </c>
      <c r="C139">
        <v>35</v>
      </c>
      <c r="D139">
        <v>8</v>
      </c>
      <c r="E139" t="s">
        <v>15407</v>
      </c>
      <c r="F139">
        <v>139.34</v>
      </c>
      <c r="G139">
        <v>0</v>
      </c>
      <c r="H139" t="s">
        <v>1247</v>
      </c>
      <c r="I139" t="s">
        <v>15408</v>
      </c>
      <c r="J139" t="s">
        <v>15409</v>
      </c>
      <c r="K139" t="s">
        <v>13385</v>
      </c>
      <c r="L139" t="s">
        <v>15410</v>
      </c>
      <c r="M139" t="s">
        <v>15411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23</v>
      </c>
      <c r="T139" t="s">
        <v>15411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15412</v>
      </c>
      <c r="F140">
        <v>131.07</v>
      </c>
      <c r="G140">
        <v>0</v>
      </c>
      <c r="H140" t="s">
        <v>684</v>
      </c>
      <c r="I140" t="s">
        <v>15413</v>
      </c>
      <c r="J140" t="s">
        <v>15414</v>
      </c>
      <c r="K140" t="s">
        <v>3350</v>
      </c>
      <c r="L140" t="s">
        <v>15415</v>
      </c>
      <c r="M140" t="s">
        <v>15416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15416</v>
      </c>
    </row>
    <row r="141" spans="1:20" x14ac:dyDescent="0.25">
      <c r="A141" t="s">
        <v>46</v>
      </c>
      <c r="B141" t="s">
        <v>56</v>
      </c>
      <c r="C141">
        <v>85</v>
      </c>
      <c r="D141">
        <v>10</v>
      </c>
      <c r="E141" t="s">
        <v>15417</v>
      </c>
      <c r="F141">
        <v>1750</v>
      </c>
      <c r="G141">
        <v>50</v>
      </c>
      <c r="H141" t="s">
        <v>47</v>
      </c>
      <c r="I141" t="s">
        <v>9869</v>
      </c>
      <c r="J141" t="s">
        <v>9870</v>
      </c>
      <c r="K141" t="s">
        <v>9871</v>
      </c>
      <c r="L141" t="s">
        <v>15418</v>
      </c>
      <c r="M141" t="s">
        <v>15419</v>
      </c>
      <c r="N141" t="s">
        <v>5937</v>
      </c>
      <c r="O141" t="s">
        <v>1222</v>
      </c>
      <c r="P141" t="s">
        <v>1190</v>
      </c>
      <c r="Q141" t="s">
        <v>1191</v>
      </c>
      <c r="R141" t="s">
        <v>24</v>
      </c>
      <c r="S141" t="s">
        <v>23</v>
      </c>
      <c r="T141" t="s">
        <v>15420</v>
      </c>
    </row>
    <row r="142" spans="1:20" x14ac:dyDescent="0.25">
      <c r="A142" t="s">
        <v>139</v>
      </c>
      <c r="B142" t="s">
        <v>112</v>
      </c>
      <c r="C142">
        <v>85</v>
      </c>
      <c r="D142">
        <v>10</v>
      </c>
      <c r="E142" t="s">
        <v>15417</v>
      </c>
      <c r="F142">
        <v>1750</v>
      </c>
      <c r="G142">
        <v>50</v>
      </c>
      <c r="H142" t="s">
        <v>47</v>
      </c>
      <c r="I142" t="s">
        <v>9869</v>
      </c>
      <c r="J142" t="s">
        <v>9870</v>
      </c>
      <c r="K142" t="s">
        <v>9871</v>
      </c>
      <c r="L142" t="s">
        <v>15418</v>
      </c>
      <c r="M142" t="s">
        <v>15419</v>
      </c>
      <c r="N142" t="s">
        <v>5937</v>
      </c>
      <c r="O142" t="s">
        <v>1222</v>
      </c>
      <c r="P142" t="s">
        <v>1190</v>
      </c>
      <c r="Q142" t="s">
        <v>1191</v>
      </c>
      <c r="R142" t="s">
        <v>24</v>
      </c>
      <c r="S142" t="s">
        <v>23</v>
      </c>
      <c r="T142" t="s">
        <v>15420</v>
      </c>
    </row>
    <row r="143" spans="1:20" x14ac:dyDescent="0.25">
      <c r="A143" t="s">
        <v>280</v>
      </c>
      <c r="B143" t="s">
        <v>286</v>
      </c>
      <c r="C143">
        <v>139</v>
      </c>
      <c r="D143">
        <v>2</v>
      </c>
      <c r="E143" t="s">
        <v>15421</v>
      </c>
      <c r="F143">
        <v>378</v>
      </c>
      <c r="G143">
        <v>20</v>
      </c>
      <c r="H143" t="s">
        <v>1247</v>
      </c>
      <c r="I143" t="s">
        <v>15422</v>
      </c>
      <c r="J143" t="s">
        <v>15423</v>
      </c>
      <c r="K143" t="s">
        <v>11833</v>
      </c>
      <c r="L143" t="s">
        <v>15424</v>
      </c>
      <c r="M143" t="s">
        <v>15425</v>
      </c>
      <c r="N143" t="s">
        <v>5937</v>
      </c>
      <c r="O143" t="s">
        <v>1222</v>
      </c>
      <c r="P143" t="s">
        <v>1190</v>
      </c>
      <c r="Q143" t="s">
        <v>1191</v>
      </c>
      <c r="R143" t="s">
        <v>24</v>
      </c>
      <c r="S143" t="s">
        <v>23</v>
      </c>
      <c r="T143" t="s">
        <v>15426</v>
      </c>
    </row>
    <row r="144" spans="1:20" x14ac:dyDescent="0.25">
      <c r="A144" t="s">
        <v>279</v>
      </c>
      <c r="B144" t="s">
        <v>285</v>
      </c>
      <c r="C144">
        <v>139</v>
      </c>
      <c r="D144">
        <v>2</v>
      </c>
      <c r="E144" t="s">
        <v>15421</v>
      </c>
      <c r="F144">
        <v>378</v>
      </c>
      <c r="G144">
        <v>20</v>
      </c>
      <c r="H144" t="s">
        <v>1247</v>
      </c>
      <c r="I144" t="s">
        <v>15422</v>
      </c>
      <c r="J144" t="s">
        <v>15423</v>
      </c>
      <c r="K144" t="s">
        <v>11833</v>
      </c>
      <c r="L144" t="s">
        <v>15424</v>
      </c>
      <c r="M144" t="s">
        <v>15425</v>
      </c>
      <c r="N144" t="s">
        <v>5937</v>
      </c>
      <c r="O144" t="s">
        <v>1222</v>
      </c>
      <c r="P144" t="s">
        <v>1190</v>
      </c>
      <c r="Q144" t="s">
        <v>1191</v>
      </c>
      <c r="R144" t="s">
        <v>24</v>
      </c>
      <c r="S144" t="s">
        <v>23</v>
      </c>
      <c r="T144" t="s">
        <v>15426</v>
      </c>
    </row>
    <row r="145" spans="1:20" x14ac:dyDescent="0.25">
      <c r="A145" t="s">
        <v>46</v>
      </c>
      <c r="B145" t="s">
        <v>56</v>
      </c>
      <c r="C145">
        <v>66.333333333333329</v>
      </c>
      <c r="D145">
        <v>3</v>
      </c>
      <c r="E145" t="s">
        <v>15427</v>
      </c>
      <c r="F145">
        <v>159.03</v>
      </c>
      <c r="G145">
        <v>7</v>
      </c>
      <c r="H145" t="s">
        <v>684</v>
      </c>
      <c r="I145" t="s">
        <v>15428</v>
      </c>
      <c r="J145" t="s">
        <v>15429</v>
      </c>
      <c r="K145" t="s">
        <v>11525</v>
      </c>
      <c r="L145" t="s">
        <v>15430</v>
      </c>
      <c r="M145" t="s">
        <v>15431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15431</v>
      </c>
    </row>
    <row r="146" spans="1:20" x14ac:dyDescent="0.25">
      <c r="A146" t="s">
        <v>46</v>
      </c>
      <c r="B146" t="s">
        <v>56</v>
      </c>
      <c r="C146">
        <v>66.333333333333329</v>
      </c>
      <c r="D146">
        <v>3</v>
      </c>
      <c r="E146" t="s">
        <v>15432</v>
      </c>
      <c r="F146">
        <v>138.07</v>
      </c>
      <c r="G146">
        <v>7</v>
      </c>
      <c r="H146" t="s">
        <v>684</v>
      </c>
      <c r="I146" t="s">
        <v>15433</v>
      </c>
      <c r="J146" t="s">
        <v>15434</v>
      </c>
      <c r="K146" t="s">
        <v>2191</v>
      </c>
      <c r="L146" t="s">
        <v>15435</v>
      </c>
      <c r="M146" t="s">
        <v>15436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15436</v>
      </c>
    </row>
    <row r="147" spans="1:20" x14ac:dyDescent="0.25">
      <c r="A147" t="s">
        <v>46</v>
      </c>
      <c r="B147" t="s">
        <v>56</v>
      </c>
      <c r="C147">
        <v>66.333333333333329</v>
      </c>
      <c r="D147">
        <v>3</v>
      </c>
      <c r="E147" t="s">
        <v>15437</v>
      </c>
      <c r="F147">
        <v>232.21</v>
      </c>
      <c r="G147">
        <v>5</v>
      </c>
      <c r="H147" t="s">
        <v>684</v>
      </c>
      <c r="I147" t="s">
        <v>15438</v>
      </c>
      <c r="J147" t="s">
        <v>15439</v>
      </c>
      <c r="K147" t="s">
        <v>1167</v>
      </c>
      <c r="L147" t="s">
        <v>15440</v>
      </c>
      <c r="M147" t="s">
        <v>15441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15442</v>
      </c>
    </row>
    <row r="148" spans="1:20" x14ac:dyDescent="0.25">
      <c r="A148" t="s">
        <v>46</v>
      </c>
      <c r="B148" t="s">
        <v>56</v>
      </c>
      <c r="C148">
        <v>66.333333333333329</v>
      </c>
      <c r="D148">
        <v>3</v>
      </c>
      <c r="E148" t="s">
        <v>15437</v>
      </c>
      <c r="F148">
        <v>232.21</v>
      </c>
      <c r="G148">
        <v>5</v>
      </c>
      <c r="H148" t="s">
        <v>684</v>
      </c>
      <c r="I148" t="s">
        <v>15438</v>
      </c>
      <c r="J148" t="s">
        <v>15439</v>
      </c>
      <c r="K148" t="s">
        <v>1167</v>
      </c>
      <c r="L148" t="s">
        <v>15440</v>
      </c>
      <c r="M148" t="s">
        <v>15441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23</v>
      </c>
      <c r="T148" t="s">
        <v>15442</v>
      </c>
    </row>
    <row r="149" spans="1:20" x14ac:dyDescent="0.25">
      <c r="A149" t="s">
        <v>34</v>
      </c>
      <c r="B149" t="s">
        <v>35</v>
      </c>
      <c r="C149">
        <v>40</v>
      </c>
      <c r="D149">
        <v>18</v>
      </c>
      <c r="E149" t="s">
        <v>15443</v>
      </c>
      <c r="F149">
        <v>2050</v>
      </c>
      <c r="G149">
        <v>50</v>
      </c>
      <c r="H149" t="s">
        <v>47</v>
      </c>
      <c r="I149" t="s">
        <v>15444</v>
      </c>
      <c r="J149" t="s">
        <v>15445</v>
      </c>
      <c r="K149" t="s">
        <v>4551</v>
      </c>
      <c r="L149" t="s">
        <v>15446</v>
      </c>
      <c r="M149" t="s">
        <v>15447</v>
      </c>
      <c r="N149" t="s">
        <v>5937</v>
      </c>
      <c r="O149" t="s">
        <v>1222</v>
      </c>
      <c r="P149" t="s">
        <v>1190</v>
      </c>
      <c r="Q149" t="s">
        <v>1191</v>
      </c>
      <c r="R149" t="s">
        <v>24</v>
      </c>
      <c r="S149" t="s">
        <v>23</v>
      </c>
      <c r="T149" t="s">
        <v>15442</v>
      </c>
    </row>
    <row r="150" spans="1:20" x14ac:dyDescent="0.25">
      <c r="A150" t="s">
        <v>150</v>
      </c>
      <c r="B150" t="s">
        <v>151</v>
      </c>
      <c r="C150">
        <v>40</v>
      </c>
      <c r="D150">
        <v>14</v>
      </c>
      <c r="E150" t="s">
        <v>15443</v>
      </c>
      <c r="F150">
        <v>2050</v>
      </c>
      <c r="G150">
        <v>50</v>
      </c>
      <c r="H150" t="s">
        <v>47</v>
      </c>
      <c r="I150" t="s">
        <v>15444</v>
      </c>
      <c r="J150" t="s">
        <v>15445</v>
      </c>
      <c r="K150" t="s">
        <v>4551</v>
      </c>
      <c r="L150" t="s">
        <v>15446</v>
      </c>
      <c r="M150" t="s">
        <v>15447</v>
      </c>
      <c r="N150" t="s">
        <v>5937</v>
      </c>
      <c r="O150" t="s">
        <v>1222</v>
      </c>
      <c r="P150" t="s">
        <v>1190</v>
      </c>
      <c r="Q150" t="s">
        <v>1191</v>
      </c>
      <c r="R150" t="s">
        <v>24</v>
      </c>
      <c r="S150" t="s">
        <v>23</v>
      </c>
      <c r="T150" t="s">
        <v>15442</v>
      </c>
    </row>
    <row r="151" spans="1:20" x14ac:dyDescent="0.25">
      <c r="A151" t="s">
        <v>38</v>
      </c>
      <c r="B151" t="s">
        <v>39</v>
      </c>
      <c r="C151">
        <v>40</v>
      </c>
      <c r="D151">
        <v>18</v>
      </c>
      <c r="E151" t="s">
        <v>15443</v>
      </c>
      <c r="F151">
        <v>2050</v>
      </c>
      <c r="G151">
        <v>50</v>
      </c>
      <c r="H151" t="s">
        <v>47</v>
      </c>
      <c r="I151" t="s">
        <v>15444</v>
      </c>
      <c r="J151" t="s">
        <v>15445</v>
      </c>
      <c r="K151" t="s">
        <v>4551</v>
      </c>
      <c r="L151" t="s">
        <v>15446</v>
      </c>
      <c r="M151" t="s">
        <v>15447</v>
      </c>
      <c r="N151" t="s">
        <v>5937</v>
      </c>
      <c r="O151" t="s">
        <v>1222</v>
      </c>
      <c r="P151" t="s">
        <v>1190</v>
      </c>
      <c r="Q151" t="s">
        <v>1191</v>
      </c>
      <c r="R151" t="s">
        <v>24</v>
      </c>
      <c r="S151" t="s">
        <v>23</v>
      </c>
      <c r="T151" t="s">
        <v>15442</v>
      </c>
    </row>
    <row r="152" spans="1:20" x14ac:dyDescent="0.25">
      <c r="A152" t="s">
        <v>139</v>
      </c>
      <c r="B152" t="s">
        <v>112</v>
      </c>
      <c r="C152">
        <v>90</v>
      </c>
      <c r="D152">
        <v>2</v>
      </c>
      <c r="E152" t="s">
        <v>15448</v>
      </c>
      <c r="F152">
        <v>533.63</v>
      </c>
      <c r="G152">
        <v>19</v>
      </c>
      <c r="H152" t="s">
        <v>9788</v>
      </c>
      <c r="I152" t="s">
        <v>3861</v>
      </c>
      <c r="J152" t="s">
        <v>3862</v>
      </c>
      <c r="K152" t="s">
        <v>2956</v>
      </c>
      <c r="L152" t="s">
        <v>3863</v>
      </c>
      <c r="M152" t="s">
        <v>15449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15449</v>
      </c>
    </row>
    <row r="153" spans="1:20" x14ac:dyDescent="0.25">
      <c r="A153" t="s">
        <v>139</v>
      </c>
      <c r="B153" t="s">
        <v>112</v>
      </c>
      <c r="C153">
        <v>90</v>
      </c>
      <c r="D153">
        <v>2</v>
      </c>
      <c r="E153" t="s">
        <v>15448</v>
      </c>
      <c r="F153">
        <v>533.63</v>
      </c>
      <c r="G153">
        <v>19</v>
      </c>
      <c r="H153" t="s">
        <v>9788</v>
      </c>
      <c r="I153" t="s">
        <v>3861</v>
      </c>
      <c r="J153" t="s">
        <v>3862</v>
      </c>
      <c r="K153" t="s">
        <v>2956</v>
      </c>
      <c r="L153" t="s">
        <v>3863</v>
      </c>
      <c r="M153" t="s">
        <v>15449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15449</v>
      </c>
    </row>
    <row r="154" spans="1:20" x14ac:dyDescent="0.25">
      <c r="A154" t="s">
        <v>139</v>
      </c>
      <c r="B154" t="s">
        <v>112</v>
      </c>
      <c r="C154">
        <v>90</v>
      </c>
      <c r="D154">
        <v>2</v>
      </c>
      <c r="E154" t="s">
        <v>15448</v>
      </c>
      <c r="F154">
        <v>533.63</v>
      </c>
      <c r="G154">
        <v>19</v>
      </c>
      <c r="H154" t="s">
        <v>9788</v>
      </c>
      <c r="I154" t="s">
        <v>3861</v>
      </c>
      <c r="J154" t="s">
        <v>3862</v>
      </c>
      <c r="K154" t="s">
        <v>2956</v>
      </c>
      <c r="L154" t="s">
        <v>3863</v>
      </c>
      <c r="M154" t="s">
        <v>15449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15449</v>
      </c>
    </row>
    <row r="155" spans="1:20" x14ac:dyDescent="0.25">
      <c r="A155" t="s">
        <v>139</v>
      </c>
      <c r="B155" t="s">
        <v>112</v>
      </c>
      <c r="C155">
        <v>90</v>
      </c>
      <c r="D155">
        <v>2</v>
      </c>
      <c r="E155" t="s">
        <v>15448</v>
      </c>
      <c r="F155">
        <v>533.63</v>
      </c>
      <c r="G155">
        <v>19</v>
      </c>
      <c r="H155" t="s">
        <v>9788</v>
      </c>
      <c r="I155" t="s">
        <v>3861</v>
      </c>
      <c r="J155" t="s">
        <v>3862</v>
      </c>
      <c r="K155" t="s">
        <v>2956</v>
      </c>
      <c r="L155" t="s">
        <v>3863</v>
      </c>
      <c r="M155" t="s">
        <v>15449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15449</v>
      </c>
    </row>
    <row r="156" spans="1:20" x14ac:dyDescent="0.25">
      <c r="A156" t="s">
        <v>186</v>
      </c>
      <c r="B156" t="s">
        <v>187</v>
      </c>
      <c r="C156">
        <v>65</v>
      </c>
      <c r="D156">
        <v>10</v>
      </c>
      <c r="E156" t="s">
        <v>15450</v>
      </c>
      <c r="F156">
        <v>450</v>
      </c>
      <c r="G156">
        <v>50</v>
      </c>
      <c r="H156" t="s">
        <v>47</v>
      </c>
      <c r="I156" t="s">
        <v>9885</v>
      </c>
      <c r="J156" t="s">
        <v>9886</v>
      </c>
      <c r="K156" t="s">
        <v>9887</v>
      </c>
      <c r="L156" t="s">
        <v>9888</v>
      </c>
      <c r="M156" t="s">
        <v>15451</v>
      </c>
      <c r="N156" t="s">
        <v>5937</v>
      </c>
      <c r="O156" t="s">
        <v>1189</v>
      </c>
      <c r="P156" t="s">
        <v>1190</v>
      </c>
      <c r="Q156" t="s">
        <v>1191</v>
      </c>
      <c r="R156" t="s">
        <v>15452</v>
      </c>
      <c r="S156" t="s">
        <v>23</v>
      </c>
      <c r="T156" t="s">
        <v>15453</v>
      </c>
    </row>
    <row r="157" spans="1:20" x14ac:dyDescent="0.25">
      <c r="A157" t="s">
        <v>20</v>
      </c>
      <c r="B157" t="s">
        <v>14296</v>
      </c>
      <c r="C157">
        <v>45</v>
      </c>
      <c r="D157">
        <v>1</v>
      </c>
      <c r="E157" t="s">
        <v>15454</v>
      </c>
      <c r="F157">
        <v>45</v>
      </c>
      <c r="G157">
        <v>0</v>
      </c>
      <c r="H157" t="s">
        <v>47</v>
      </c>
      <c r="I157" t="s">
        <v>5089</v>
      </c>
      <c r="J157" t="s">
        <v>15455</v>
      </c>
      <c r="K157" t="s">
        <v>1274</v>
      </c>
      <c r="L157" t="s">
        <v>6609</v>
      </c>
      <c r="M157" t="s">
        <v>15456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23</v>
      </c>
      <c r="T157" t="s">
        <v>15457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15458</v>
      </c>
      <c r="F158">
        <v>227.01</v>
      </c>
      <c r="G158">
        <v>7</v>
      </c>
      <c r="H158" t="s">
        <v>47</v>
      </c>
      <c r="I158" t="s">
        <v>15459</v>
      </c>
      <c r="J158" t="s">
        <v>15460</v>
      </c>
      <c r="K158" t="s">
        <v>1234</v>
      </c>
      <c r="L158" t="s">
        <v>15461</v>
      </c>
      <c r="M158" t="s">
        <v>15462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15462</v>
      </c>
    </row>
    <row r="159" spans="1:20" x14ac:dyDescent="0.25">
      <c r="A159" t="s">
        <v>46</v>
      </c>
      <c r="B159" t="s">
        <v>8145</v>
      </c>
      <c r="C159">
        <v>60.24</v>
      </c>
      <c r="D159">
        <v>1</v>
      </c>
      <c r="E159" t="s">
        <v>15463</v>
      </c>
      <c r="F159">
        <v>60.24</v>
      </c>
      <c r="G159">
        <v>0</v>
      </c>
      <c r="H159" t="s">
        <v>47</v>
      </c>
      <c r="I159" t="s">
        <v>10932</v>
      </c>
      <c r="J159" t="s">
        <v>10933</v>
      </c>
      <c r="K159" t="s">
        <v>10934</v>
      </c>
      <c r="L159" t="s">
        <v>10935</v>
      </c>
      <c r="M159" t="s">
        <v>15464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15464</v>
      </c>
    </row>
    <row r="160" spans="1:20" x14ac:dyDescent="0.25">
      <c r="A160" t="s">
        <v>5153</v>
      </c>
      <c r="B160" t="s">
        <v>5154</v>
      </c>
      <c r="C160">
        <v>0</v>
      </c>
      <c r="D160">
        <v>1</v>
      </c>
      <c r="E160" t="s">
        <v>15465</v>
      </c>
      <c r="F160">
        <v>346.8</v>
      </c>
      <c r="G160">
        <v>0</v>
      </c>
      <c r="H160" t="s">
        <v>1162</v>
      </c>
      <c r="I160" t="s">
        <v>15466</v>
      </c>
      <c r="J160" t="s">
        <v>358</v>
      </c>
      <c r="K160" t="s">
        <v>23</v>
      </c>
      <c r="L160" t="s">
        <v>24</v>
      </c>
      <c r="M160" t="s">
        <v>15467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23</v>
      </c>
      <c r="T160" t="s">
        <v>15467</v>
      </c>
    </row>
    <row r="161" spans="1:20" x14ac:dyDescent="0.25">
      <c r="A161" t="s">
        <v>139</v>
      </c>
      <c r="B161" t="s">
        <v>112</v>
      </c>
      <c r="C161">
        <v>120</v>
      </c>
      <c r="D161">
        <v>1</v>
      </c>
      <c r="E161" t="s">
        <v>15465</v>
      </c>
      <c r="F161">
        <v>346.8</v>
      </c>
      <c r="G161">
        <v>0</v>
      </c>
      <c r="H161" t="s">
        <v>1162</v>
      </c>
      <c r="I161" t="s">
        <v>15466</v>
      </c>
      <c r="J161" t="s">
        <v>358</v>
      </c>
      <c r="K161" t="s">
        <v>23</v>
      </c>
      <c r="L161" t="s">
        <v>24</v>
      </c>
      <c r="M161" t="s">
        <v>15467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23</v>
      </c>
      <c r="T161" t="s">
        <v>15467</v>
      </c>
    </row>
    <row r="162" spans="1:20" x14ac:dyDescent="0.25">
      <c r="A162" t="s">
        <v>139</v>
      </c>
      <c r="B162" t="s">
        <v>112</v>
      </c>
      <c r="C162">
        <v>120</v>
      </c>
      <c r="D162">
        <v>2</v>
      </c>
      <c r="E162" t="s">
        <v>15465</v>
      </c>
      <c r="F162">
        <v>346.8</v>
      </c>
      <c r="G162">
        <v>0</v>
      </c>
      <c r="H162" t="s">
        <v>1162</v>
      </c>
      <c r="I162" t="s">
        <v>15466</v>
      </c>
      <c r="J162" t="s">
        <v>358</v>
      </c>
      <c r="K162" t="s">
        <v>23</v>
      </c>
      <c r="L162" t="s">
        <v>24</v>
      </c>
      <c r="M162" t="s">
        <v>15467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15467</v>
      </c>
    </row>
    <row r="163" spans="1:20" x14ac:dyDescent="0.25">
      <c r="A163" t="s">
        <v>186</v>
      </c>
      <c r="B163" t="s">
        <v>187</v>
      </c>
      <c r="C163">
        <v>65</v>
      </c>
      <c r="D163">
        <v>2</v>
      </c>
      <c r="E163" t="s">
        <v>15465</v>
      </c>
      <c r="F163">
        <v>346.8</v>
      </c>
      <c r="G163">
        <v>0</v>
      </c>
      <c r="H163" t="s">
        <v>1162</v>
      </c>
      <c r="I163" t="s">
        <v>15466</v>
      </c>
      <c r="J163" t="s">
        <v>358</v>
      </c>
      <c r="K163" t="s">
        <v>23</v>
      </c>
      <c r="L163" t="s">
        <v>24</v>
      </c>
      <c r="M163" t="s">
        <v>15467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23</v>
      </c>
      <c r="T163" t="s">
        <v>15467</v>
      </c>
    </row>
    <row r="164" spans="1:20" x14ac:dyDescent="0.25">
      <c r="A164" t="s">
        <v>46</v>
      </c>
      <c r="B164" t="s">
        <v>56</v>
      </c>
      <c r="C164">
        <v>66.333333333333329</v>
      </c>
      <c r="D164">
        <v>3</v>
      </c>
      <c r="E164" t="s">
        <v>15468</v>
      </c>
      <c r="F164">
        <v>164.29</v>
      </c>
      <c r="G164">
        <v>7</v>
      </c>
      <c r="H164" t="s">
        <v>684</v>
      </c>
      <c r="I164" t="s">
        <v>4957</v>
      </c>
      <c r="J164" t="s">
        <v>15469</v>
      </c>
      <c r="K164" t="s">
        <v>1299</v>
      </c>
      <c r="L164" t="s">
        <v>15470</v>
      </c>
      <c r="M164" t="s">
        <v>15471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15472</v>
      </c>
      <c r="T164" t="s">
        <v>15471</v>
      </c>
    </row>
    <row r="165" spans="1:20" x14ac:dyDescent="0.25">
      <c r="A165" t="s">
        <v>46</v>
      </c>
      <c r="B165" t="s">
        <v>56</v>
      </c>
      <c r="C165">
        <v>66.333333333333329</v>
      </c>
      <c r="D165">
        <v>3</v>
      </c>
      <c r="E165" t="s">
        <v>15473</v>
      </c>
      <c r="F165">
        <v>138.07</v>
      </c>
      <c r="G165">
        <v>7</v>
      </c>
      <c r="H165" t="s">
        <v>684</v>
      </c>
      <c r="I165" t="s">
        <v>15474</v>
      </c>
      <c r="J165" t="s">
        <v>15475</v>
      </c>
      <c r="K165" t="s">
        <v>13373</v>
      </c>
      <c r="L165" t="s">
        <v>15476</v>
      </c>
      <c r="M165" t="s">
        <v>15471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15477</v>
      </c>
      <c r="T165" t="s">
        <v>15471</v>
      </c>
    </row>
    <row r="166" spans="1:20" x14ac:dyDescent="0.25">
      <c r="A166" t="s">
        <v>115</v>
      </c>
      <c r="B166" t="s">
        <v>116</v>
      </c>
      <c r="C166">
        <v>45</v>
      </c>
      <c r="D166">
        <v>1</v>
      </c>
      <c r="E166" t="s">
        <v>15478</v>
      </c>
      <c r="F166">
        <v>52</v>
      </c>
      <c r="G166">
        <v>7</v>
      </c>
      <c r="H166" t="s">
        <v>22</v>
      </c>
      <c r="I166" t="s">
        <v>15479</v>
      </c>
      <c r="J166" t="s">
        <v>15480</v>
      </c>
      <c r="K166" t="s">
        <v>1185</v>
      </c>
      <c r="L166" t="s">
        <v>1359</v>
      </c>
      <c r="M166" t="s">
        <v>15481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23</v>
      </c>
      <c r="T166" t="s">
        <v>15482</v>
      </c>
    </row>
    <row r="167" spans="1:20" x14ac:dyDescent="0.25">
      <c r="A167" t="s">
        <v>46</v>
      </c>
      <c r="B167" t="s">
        <v>56</v>
      </c>
      <c r="C167">
        <v>66.333333333333329</v>
      </c>
      <c r="D167">
        <v>3</v>
      </c>
      <c r="E167" t="s">
        <v>15483</v>
      </c>
      <c r="F167">
        <v>173.03</v>
      </c>
      <c r="G167">
        <v>7</v>
      </c>
      <c r="H167" t="s">
        <v>684</v>
      </c>
      <c r="I167" t="s">
        <v>15484</v>
      </c>
      <c r="J167" t="s">
        <v>15485</v>
      </c>
      <c r="K167" t="s">
        <v>7528</v>
      </c>
      <c r="L167" t="s">
        <v>15486</v>
      </c>
      <c r="M167" t="s">
        <v>15487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15488</v>
      </c>
      <c r="T167" t="s">
        <v>15487</v>
      </c>
    </row>
    <row r="168" spans="1:20" x14ac:dyDescent="0.25">
      <c r="A168" t="s">
        <v>139</v>
      </c>
      <c r="B168" t="s">
        <v>112</v>
      </c>
      <c r="C168">
        <v>90</v>
      </c>
      <c r="D168">
        <v>2</v>
      </c>
      <c r="E168" t="s">
        <v>15489</v>
      </c>
      <c r="F168">
        <v>101.58</v>
      </c>
      <c r="G168">
        <v>0</v>
      </c>
      <c r="H168" t="s">
        <v>9788</v>
      </c>
      <c r="I168" t="s">
        <v>2668</v>
      </c>
      <c r="J168" t="s">
        <v>2831</v>
      </c>
      <c r="K168" t="s">
        <v>1196</v>
      </c>
      <c r="L168" t="s">
        <v>2669</v>
      </c>
      <c r="M168" t="s">
        <v>15490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15491</v>
      </c>
      <c r="T168" t="s">
        <v>15490</v>
      </c>
    </row>
    <row r="169" spans="1:20" x14ac:dyDescent="0.25">
      <c r="A169" t="s">
        <v>139</v>
      </c>
      <c r="B169" t="s">
        <v>9790</v>
      </c>
      <c r="C169">
        <v>61.6</v>
      </c>
      <c r="D169">
        <v>1</v>
      </c>
      <c r="E169" t="s">
        <v>15492</v>
      </c>
      <c r="F169">
        <v>68.599999999999994</v>
      </c>
      <c r="G169">
        <v>7</v>
      </c>
      <c r="H169" t="s">
        <v>9788</v>
      </c>
      <c r="I169" t="s">
        <v>15493</v>
      </c>
      <c r="J169" t="s">
        <v>15494</v>
      </c>
      <c r="K169" t="s">
        <v>4507</v>
      </c>
      <c r="L169" t="s">
        <v>15495</v>
      </c>
      <c r="M169" t="s">
        <v>15496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15497</v>
      </c>
      <c r="T169" t="s">
        <v>15496</v>
      </c>
    </row>
    <row r="170" spans="1:20" x14ac:dyDescent="0.25">
      <c r="A170" t="s">
        <v>139</v>
      </c>
      <c r="B170" t="s">
        <v>112</v>
      </c>
      <c r="C170">
        <v>90</v>
      </c>
      <c r="D170">
        <v>2</v>
      </c>
      <c r="E170" t="s">
        <v>15498</v>
      </c>
      <c r="F170">
        <v>128.88999999999999</v>
      </c>
      <c r="G170">
        <v>7</v>
      </c>
      <c r="H170" t="s">
        <v>9788</v>
      </c>
      <c r="I170" t="s">
        <v>15499</v>
      </c>
      <c r="J170" t="s">
        <v>15500</v>
      </c>
      <c r="K170" t="s">
        <v>8217</v>
      </c>
      <c r="L170" t="s">
        <v>15501</v>
      </c>
      <c r="M170" t="s">
        <v>15502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15503</v>
      </c>
      <c r="T170" t="s">
        <v>15502</v>
      </c>
    </row>
    <row r="171" spans="1:20" x14ac:dyDescent="0.25">
      <c r="A171" t="s">
        <v>115</v>
      </c>
      <c r="B171" t="s">
        <v>4134</v>
      </c>
      <c r="C171">
        <v>6.5</v>
      </c>
      <c r="D171">
        <v>2</v>
      </c>
      <c r="E171" t="s">
        <v>15504</v>
      </c>
      <c r="F171">
        <v>27</v>
      </c>
      <c r="G171">
        <v>14</v>
      </c>
      <c r="H171" t="s">
        <v>684</v>
      </c>
      <c r="I171" t="s">
        <v>15505</v>
      </c>
      <c r="J171" t="s">
        <v>15506</v>
      </c>
      <c r="K171" t="s">
        <v>1230</v>
      </c>
      <c r="L171" t="s">
        <v>15507</v>
      </c>
      <c r="M171" t="s">
        <v>15508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15509</v>
      </c>
      <c r="T171" t="s">
        <v>15510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3</v>
      </c>
      <c r="E172" t="s">
        <v>15511</v>
      </c>
      <c r="F172">
        <v>220</v>
      </c>
      <c r="G172">
        <v>0</v>
      </c>
      <c r="H172" t="s">
        <v>1162</v>
      </c>
      <c r="I172" t="s">
        <v>15512</v>
      </c>
      <c r="J172" t="s">
        <v>309</v>
      </c>
      <c r="K172" t="s">
        <v>23</v>
      </c>
      <c r="L172" t="s">
        <v>24</v>
      </c>
      <c r="M172" t="s">
        <v>15513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15514</v>
      </c>
      <c r="T172" t="s">
        <v>15513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177"/>
  <sheetViews>
    <sheetView zoomScale="70" zoomScaleNormal="70" workbookViewId="0">
      <pane xSplit="2" ySplit="1" topLeftCell="C150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A53" sqref="A53:A17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69.900000000000006</v>
      </c>
      <c r="D2">
        <v>10</v>
      </c>
      <c r="E2" t="s">
        <v>15515</v>
      </c>
      <c r="F2">
        <v>608.16</v>
      </c>
      <c r="G2">
        <v>66</v>
      </c>
      <c r="H2" t="s">
        <v>47</v>
      </c>
      <c r="I2" t="s">
        <v>15516</v>
      </c>
      <c r="J2" t="s">
        <v>15517</v>
      </c>
      <c r="K2" t="s">
        <v>1267</v>
      </c>
      <c r="L2" t="s">
        <v>15518</v>
      </c>
      <c r="M2" t="s">
        <v>15519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15520</v>
      </c>
      <c r="U2" s="52" t="s">
        <v>3691</v>
      </c>
      <c r="V2">
        <v>4</v>
      </c>
    </row>
    <row r="3" spans="1:22" x14ac:dyDescent="0.25">
      <c r="A3" t="s">
        <v>30</v>
      </c>
      <c r="B3" t="s">
        <v>31</v>
      </c>
      <c r="C3">
        <v>43</v>
      </c>
      <c r="D3">
        <v>2</v>
      </c>
      <c r="E3" t="s">
        <v>15521</v>
      </c>
      <c r="F3">
        <v>86</v>
      </c>
      <c r="G3">
        <v>0</v>
      </c>
      <c r="H3" t="s">
        <v>47</v>
      </c>
      <c r="I3" t="s">
        <v>5885</v>
      </c>
      <c r="J3" t="s">
        <v>15522</v>
      </c>
      <c r="K3" t="s">
        <v>1215</v>
      </c>
      <c r="L3" t="s">
        <v>1249</v>
      </c>
      <c r="M3" t="s">
        <v>15523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23</v>
      </c>
      <c r="T3" t="s">
        <v>15524</v>
      </c>
      <c r="U3" s="53" t="s">
        <v>3692</v>
      </c>
      <c r="V3">
        <v>4</v>
      </c>
    </row>
    <row r="4" spans="1:22" x14ac:dyDescent="0.25">
      <c r="A4" t="s">
        <v>30</v>
      </c>
      <c r="B4" t="s">
        <v>1164</v>
      </c>
      <c r="C4">
        <v>39.15</v>
      </c>
      <c r="D4">
        <v>2</v>
      </c>
      <c r="E4" t="s">
        <v>15525</v>
      </c>
      <c r="F4">
        <v>78.3</v>
      </c>
      <c r="G4">
        <v>0</v>
      </c>
      <c r="H4" t="s">
        <v>47</v>
      </c>
      <c r="I4" t="s">
        <v>15526</v>
      </c>
      <c r="J4" t="s">
        <v>15527</v>
      </c>
      <c r="K4" t="s">
        <v>15528</v>
      </c>
      <c r="L4" t="s">
        <v>15529</v>
      </c>
      <c r="M4" t="s">
        <v>15530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15530</v>
      </c>
      <c r="U4" s="52" t="s">
        <v>186</v>
      </c>
      <c r="V4">
        <v>52</v>
      </c>
    </row>
    <row r="5" spans="1:22" x14ac:dyDescent="0.25">
      <c r="A5" t="s">
        <v>46</v>
      </c>
      <c r="B5" t="s">
        <v>8145</v>
      </c>
      <c r="C5">
        <v>53.9</v>
      </c>
      <c r="D5">
        <v>1</v>
      </c>
      <c r="E5" t="s">
        <v>15531</v>
      </c>
      <c r="F5">
        <v>53.9</v>
      </c>
      <c r="G5">
        <v>0</v>
      </c>
      <c r="H5" t="s">
        <v>47</v>
      </c>
      <c r="I5" t="s">
        <v>14875</v>
      </c>
      <c r="J5" t="s">
        <v>14876</v>
      </c>
      <c r="K5" t="s">
        <v>687</v>
      </c>
      <c r="L5" t="s">
        <v>14877</v>
      </c>
      <c r="M5" t="s">
        <v>15530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15530</v>
      </c>
      <c r="U5" s="53" t="s">
        <v>187</v>
      </c>
      <c r="V5">
        <v>52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15532</v>
      </c>
      <c r="F6">
        <v>146.81</v>
      </c>
      <c r="G6">
        <v>7</v>
      </c>
      <c r="H6" t="s">
        <v>684</v>
      </c>
      <c r="I6" t="s">
        <v>15533</v>
      </c>
      <c r="J6" t="s">
        <v>15534</v>
      </c>
      <c r="K6" t="s">
        <v>15535</v>
      </c>
      <c r="L6" t="s">
        <v>15536</v>
      </c>
      <c r="M6" t="s">
        <v>15537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15537</v>
      </c>
      <c r="U6" s="52" t="s">
        <v>44</v>
      </c>
      <c r="V6">
        <v>18</v>
      </c>
    </row>
    <row r="7" spans="1:22" x14ac:dyDescent="0.25">
      <c r="A7" t="s">
        <v>46</v>
      </c>
      <c r="B7" t="s">
        <v>56</v>
      </c>
      <c r="C7">
        <v>66.333333333333329</v>
      </c>
      <c r="D7">
        <v>3</v>
      </c>
      <c r="E7" t="s">
        <v>15538</v>
      </c>
      <c r="F7">
        <v>173.03</v>
      </c>
      <c r="G7">
        <v>7</v>
      </c>
      <c r="H7" t="s">
        <v>684</v>
      </c>
      <c r="I7" t="s">
        <v>4417</v>
      </c>
      <c r="J7" t="s">
        <v>4418</v>
      </c>
      <c r="K7" t="s">
        <v>4419</v>
      </c>
      <c r="L7" t="s">
        <v>4420</v>
      </c>
      <c r="M7" t="s">
        <v>15539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15540</v>
      </c>
      <c r="U7" s="53" t="s">
        <v>9609</v>
      </c>
      <c r="V7">
        <v>10</v>
      </c>
    </row>
    <row r="8" spans="1:22" x14ac:dyDescent="0.25">
      <c r="A8" t="s">
        <v>46</v>
      </c>
      <c r="B8" t="s">
        <v>8145</v>
      </c>
      <c r="C8">
        <v>53.9</v>
      </c>
      <c r="D8">
        <v>1</v>
      </c>
      <c r="E8" t="s">
        <v>15541</v>
      </c>
      <c r="F8">
        <v>60.9</v>
      </c>
      <c r="G8">
        <v>7</v>
      </c>
      <c r="H8" t="s">
        <v>47</v>
      </c>
      <c r="I8" t="s">
        <v>15542</v>
      </c>
      <c r="J8" t="s">
        <v>15543</v>
      </c>
      <c r="K8" t="s">
        <v>11112</v>
      </c>
      <c r="L8" t="s">
        <v>15544</v>
      </c>
      <c r="M8" t="s">
        <v>15545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15545</v>
      </c>
      <c r="U8" s="53" t="s">
        <v>45</v>
      </c>
      <c r="V8">
        <v>8</v>
      </c>
    </row>
    <row r="9" spans="1:22" x14ac:dyDescent="0.25">
      <c r="A9" t="s">
        <v>46</v>
      </c>
      <c r="B9" t="s">
        <v>56</v>
      </c>
      <c r="C9">
        <v>100</v>
      </c>
      <c r="D9">
        <v>2</v>
      </c>
      <c r="E9" t="s">
        <v>15546</v>
      </c>
      <c r="F9">
        <v>530</v>
      </c>
      <c r="G9">
        <v>30</v>
      </c>
      <c r="H9" t="s">
        <v>47</v>
      </c>
      <c r="I9" t="s">
        <v>9988</v>
      </c>
      <c r="J9" t="s">
        <v>9989</v>
      </c>
      <c r="K9" t="s">
        <v>9990</v>
      </c>
      <c r="L9" t="s">
        <v>9991</v>
      </c>
      <c r="M9" t="s">
        <v>15547</v>
      </c>
      <c r="N9" t="s">
        <v>1338</v>
      </c>
      <c r="O9" t="s">
        <v>1189</v>
      </c>
      <c r="P9" t="s">
        <v>1190</v>
      </c>
      <c r="Q9" t="s">
        <v>27</v>
      </c>
      <c r="R9" t="s">
        <v>24</v>
      </c>
      <c r="S9" t="s">
        <v>23</v>
      </c>
      <c r="T9" t="s">
        <v>15547</v>
      </c>
      <c r="U9" s="52" t="s">
        <v>46</v>
      </c>
      <c r="V9">
        <v>198</v>
      </c>
    </row>
    <row r="10" spans="1:22" x14ac:dyDescent="0.25">
      <c r="A10" t="s">
        <v>30</v>
      </c>
      <c r="B10" t="s">
        <v>31</v>
      </c>
      <c r="C10">
        <v>50</v>
      </c>
      <c r="D10">
        <v>8</v>
      </c>
      <c r="E10" t="s">
        <v>15546</v>
      </c>
      <c r="F10">
        <v>530</v>
      </c>
      <c r="G10">
        <v>30</v>
      </c>
      <c r="H10" t="s">
        <v>47</v>
      </c>
      <c r="I10" t="s">
        <v>9988</v>
      </c>
      <c r="J10" t="s">
        <v>9989</v>
      </c>
      <c r="K10" t="s">
        <v>9990</v>
      </c>
      <c r="L10" t="s">
        <v>9991</v>
      </c>
      <c r="M10" t="s">
        <v>15547</v>
      </c>
      <c r="N10" t="s">
        <v>1338</v>
      </c>
      <c r="O10" t="s">
        <v>1189</v>
      </c>
      <c r="P10" t="s">
        <v>1190</v>
      </c>
      <c r="Q10" t="s">
        <v>27</v>
      </c>
      <c r="R10" t="s">
        <v>24</v>
      </c>
      <c r="S10" t="s">
        <v>23</v>
      </c>
      <c r="T10" t="s">
        <v>15547</v>
      </c>
      <c r="U10" s="53" t="s">
        <v>56</v>
      </c>
      <c r="V10">
        <v>193</v>
      </c>
    </row>
    <row r="11" spans="1:22" x14ac:dyDescent="0.25">
      <c r="A11" t="s">
        <v>3653</v>
      </c>
      <c r="B11" t="s">
        <v>158</v>
      </c>
      <c r="C11">
        <v>75</v>
      </c>
      <c r="D11">
        <v>1</v>
      </c>
      <c r="E11" t="s">
        <v>15548</v>
      </c>
      <c r="F11">
        <v>92</v>
      </c>
      <c r="G11">
        <v>17</v>
      </c>
      <c r="H11" t="s">
        <v>47</v>
      </c>
      <c r="I11" t="s">
        <v>6014</v>
      </c>
      <c r="J11" t="s">
        <v>6796</v>
      </c>
      <c r="K11" t="s">
        <v>1355</v>
      </c>
      <c r="L11" t="s">
        <v>352</v>
      </c>
      <c r="M11" t="s">
        <v>15549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15549</v>
      </c>
      <c r="U11" s="53" t="s">
        <v>8145</v>
      </c>
      <c r="V11">
        <v>5</v>
      </c>
    </row>
    <row r="12" spans="1:22" x14ac:dyDescent="0.25">
      <c r="A12" t="s">
        <v>36</v>
      </c>
      <c r="B12" t="s">
        <v>37</v>
      </c>
      <c r="C12">
        <v>50</v>
      </c>
      <c r="D12">
        <v>1</v>
      </c>
      <c r="E12" t="s">
        <v>15550</v>
      </c>
      <c r="F12">
        <v>180</v>
      </c>
      <c r="G12">
        <v>30</v>
      </c>
      <c r="H12" t="s">
        <v>47</v>
      </c>
      <c r="I12" t="s">
        <v>15551</v>
      </c>
      <c r="J12" t="s">
        <v>15552</v>
      </c>
      <c r="K12" t="s">
        <v>1171</v>
      </c>
      <c r="L12" t="s">
        <v>15553</v>
      </c>
      <c r="M12" t="s">
        <v>15554</v>
      </c>
      <c r="N12" t="s">
        <v>1338</v>
      </c>
      <c r="O12" t="s">
        <v>1189</v>
      </c>
      <c r="P12" t="s">
        <v>1190</v>
      </c>
      <c r="Q12" t="s">
        <v>27</v>
      </c>
      <c r="R12" t="s">
        <v>24</v>
      </c>
      <c r="S12" t="s">
        <v>23</v>
      </c>
      <c r="T12" t="s">
        <v>15554</v>
      </c>
      <c r="U12" s="52" t="s">
        <v>42</v>
      </c>
      <c r="V12">
        <v>44</v>
      </c>
    </row>
    <row r="13" spans="1:22" x14ac:dyDescent="0.25">
      <c r="A13" t="s">
        <v>34</v>
      </c>
      <c r="B13" t="s">
        <v>35</v>
      </c>
      <c r="C13">
        <v>50</v>
      </c>
      <c r="D13">
        <v>1</v>
      </c>
      <c r="E13" t="s">
        <v>15550</v>
      </c>
      <c r="F13">
        <v>180</v>
      </c>
      <c r="G13">
        <v>30</v>
      </c>
      <c r="H13" t="s">
        <v>47</v>
      </c>
      <c r="I13" t="s">
        <v>15551</v>
      </c>
      <c r="J13" t="s">
        <v>15552</v>
      </c>
      <c r="K13" t="s">
        <v>1171</v>
      </c>
      <c r="L13" t="s">
        <v>15553</v>
      </c>
      <c r="M13" t="s">
        <v>15554</v>
      </c>
      <c r="N13" t="s">
        <v>1338</v>
      </c>
      <c r="O13" t="s">
        <v>1189</v>
      </c>
      <c r="P13" t="s">
        <v>1190</v>
      </c>
      <c r="Q13" t="s">
        <v>27</v>
      </c>
      <c r="R13" t="s">
        <v>24</v>
      </c>
      <c r="S13" t="s">
        <v>23</v>
      </c>
      <c r="T13" t="s">
        <v>15554</v>
      </c>
      <c r="U13" s="53" t="s">
        <v>43</v>
      </c>
      <c r="V13">
        <v>44</v>
      </c>
    </row>
    <row r="14" spans="1:22" x14ac:dyDescent="0.25">
      <c r="A14" t="s">
        <v>150</v>
      </c>
      <c r="B14" t="s">
        <v>151</v>
      </c>
      <c r="C14">
        <v>50</v>
      </c>
      <c r="D14">
        <v>1</v>
      </c>
      <c r="E14" t="s">
        <v>15550</v>
      </c>
      <c r="F14">
        <v>180</v>
      </c>
      <c r="G14">
        <v>30</v>
      </c>
      <c r="H14" t="s">
        <v>47</v>
      </c>
      <c r="I14" t="s">
        <v>15551</v>
      </c>
      <c r="J14" t="s">
        <v>15552</v>
      </c>
      <c r="K14" t="s">
        <v>1171</v>
      </c>
      <c r="L14" t="s">
        <v>15553</v>
      </c>
      <c r="M14" t="s">
        <v>15554</v>
      </c>
      <c r="N14" t="s">
        <v>1338</v>
      </c>
      <c r="O14" t="s">
        <v>1189</v>
      </c>
      <c r="P14" t="s">
        <v>1190</v>
      </c>
      <c r="Q14" t="s">
        <v>27</v>
      </c>
      <c r="R14" t="s">
        <v>24</v>
      </c>
      <c r="S14" t="s">
        <v>23</v>
      </c>
      <c r="T14" t="s">
        <v>15554</v>
      </c>
      <c r="U14" s="52" t="s">
        <v>139</v>
      </c>
      <c r="V14">
        <v>14</v>
      </c>
    </row>
    <row r="15" spans="1:22" x14ac:dyDescent="0.25">
      <c r="A15" t="s">
        <v>44</v>
      </c>
      <c r="B15" t="s">
        <v>9609</v>
      </c>
      <c r="C15">
        <v>35.96</v>
      </c>
      <c r="D15">
        <v>1</v>
      </c>
      <c r="E15" t="s">
        <v>15555</v>
      </c>
      <c r="F15">
        <v>425.55</v>
      </c>
      <c r="G15">
        <v>66</v>
      </c>
      <c r="H15" t="s">
        <v>47</v>
      </c>
      <c r="I15" t="s">
        <v>15556</v>
      </c>
      <c r="J15" t="s">
        <v>15557</v>
      </c>
      <c r="K15" t="s">
        <v>1230</v>
      </c>
      <c r="L15" t="s">
        <v>15558</v>
      </c>
      <c r="M15" t="s">
        <v>15559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15559</v>
      </c>
      <c r="U15" s="53" t="s">
        <v>6844</v>
      </c>
      <c r="V15">
        <v>7</v>
      </c>
    </row>
    <row r="16" spans="1:22" x14ac:dyDescent="0.25">
      <c r="A16" t="s">
        <v>44</v>
      </c>
      <c r="B16" t="s">
        <v>9609</v>
      </c>
      <c r="C16">
        <v>35.96</v>
      </c>
      <c r="D16">
        <v>1</v>
      </c>
      <c r="E16" t="s">
        <v>15555</v>
      </c>
      <c r="F16">
        <v>425.55</v>
      </c>
      <c r="G16">
        <v>66</v>
      </c>
      <c r="H16" t="s">
        <v>47</v>
      </c>
      <c r="I16" t="s">
        <v>15556</v>
      </c>
      <c r="J16" t="s">
        <v>15557</v>
      </c>
      <c r="K16" t="s">
        <v>1230</v>
      </c>
      <c r="L16" t="s">
        <v>15558</v>
      </c>
      <c r="M16" t="s">
        <v>15559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15559</v>
      </c>
      <c r="U16" s="53" t="s">
        <v>112</v>
      </c>
      <c r="V16">
        <v>7</v>
      </c>
    </row>
    <row r="17" spans="1:22" x14ac:dyDescent="0.25">
      <c r="A17" t="s">
        <v>44</v>
      </c>
      <c r="B17" t="s">
        <v>9609</v>
      </c>
      <c r="C17">
        <v>35.96</v>
      </c>
      <c r="D17">
        <v>1</v>
      </c>
      <c r="E17" t="s">
        <v>15555</v>
      </c>
      <c r="F17">
        <v>425.55</v>
      </c>
      <c r="G17">
        <v>66</v>
      </c>
      <c r="H17" t="s">
        <v>47</v>
      </c>
      <c r="I17" t="s">
        <v>15556</v>
      </c>
      <c r="J17" t="s">
        <v>15557</v>
      </c>
      <c r="K17" t="s">
        <v>1230</v>
      </c>
      <c r="L17" t="s">
        <v>15558</v>
      </c>
      <c r="M17" t="s">
        <v>15559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15559</v>
      </c>
      <c r="U17" s="52" t="s">
        <v>110</v>
      </c>
      <c r="V17">
        <v>19</v>
      </c>
    </row>
    <row r="18" spans="1:22" x14ac:dyDescent="0.25">
      <c r="A18" t="s">
        <v>44</v>
      </c>
      <c r="B18" t="s">
        <v>9609</v>
      </c>
      <c r="C18">
        <v>35.96</v>
      </c>
      <c r="D18">
        <v>1</v>
      </c>
      <c r="E18" t="s">
        <v>15555</v>
      </c>
      <c r="F18">
        <v>425.55</v>
      </c>
      <c r="G18">
        <v>66</v>
      </c>
      <c r="H18" t="s">
        <v>47</v>
      </c>
      <c r="I18" t="s">
        <v>15556</v>
      </c>
      <c r="J18" t="s">
        <v>15557</v>
      </c>
      <c r="K18" t="s">
        <v>1230</v>
      </c>
      <c r="L18" t="s">
        <v>15558</v>
      </c>
      <c r="M18" t="s">
        <v>15559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15559</v>
      </c>
      <c r="U18" s="53" t="s">
        <v>146</v>
      </c>
      <c r="V18">
        <v>4</v>
      </c>
    </row>
    <row r="19" spans="1:22" x14ac:dyDescent="0.25">
      <c r="A19" t="s">
        <v>44</v>
      </c>
      <c r="B19" t="s">
        <v>9609</v>
      </c>
      <c r="C19">
        <v>35.96</v>
      </c>
      <c r="D19">
        <v>1</v>
      </c>
      <c r="E19" t="s">
        <v>15555</v>
      </c>
      <c r="F19">
        <v>425.55</v>
      </c>
      <c r="G19">
        <v>66</v>
      </c>
      <c r="H19" t="s">
        <v>47</v>
      </c>
      <c r="I19" t="s">
        <v>15556</v>
      </c>
      <c r="J19" t="s">
        <v>15557</v>
      </c>
      <c r="K19" t="s">
        <v>1230</v>
      </c>
      <c r="L19" t="s">
        <v>15558</v>
      </c>
      <c r="M19" t="s">
        <v>15559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15559</v>
      </c>
      <c r="U19" s="53" t="s">
        <v>1205</v>
      </c>
      <c r="V19">
        <v>12</v>
      </c>
    </row>
    <row r="20" spans="1:22" x14ac:dyDescent="0.25">
      <c r="A20" t="s">
        <v>44</v>
      </c>
      <c r="B20" t="s">
        <v>9609</v>
      </c>
      <c r="C20">
        <v>35.950000000000003</v>
      </c>
      <c r="D20">
        <v>5</v>
      </c>
      <c r="E20" t="s">
        <v>15555</v>
      </c>
      <c r="F20">
        <v>425.55</v>
      </c>
      <c r="G20">
        <v>66</v>
      </c>
      <c r="H20" t="s">
        <v>47</v>
      </c>
      <c r="I20" t="s">
        <v>15556</v>
      </c>
      <c r="J20" t="s">
        <v>15557</v>
      </c>
      <c r="K20" t="s">
        <v>1230</v>
      </c>
      <c r="L20" t="s">
        <v>15558</v>
      </c>
      <c r="M20" t="s">
        <v>15559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15559</v>
      </c>
      <c r="U20" s="53" t="s">
        <v>3831</v>
      </c>
      <c r="V20">
        <v>3</v>
      </c>
    </row>
    <row r="21" spans="1:22" x14ac:dyDescent="0.25">
      <c r="A21" t="s">
        <v>30</v>
      </c>
      <c r="B21" t="s">
        <v>31</v>
      </c>
      <c r="C21">
        <v>43</v>
      </c>
      <c r="D21">
        <v>10</v>
      </c>
      <c r="E21" t="s">
        <v>15560</v>
      </c>
      <c r="F21">
        <v>468</v>
      </c>
      <c r="G21">
        <v>38</v>
      </c>
      <c r="H21" t="s">
        <v>22</v>
      </c>
      <c r="I21" t="s">
        <v>15561</v>
      </c>
      <c r="J21" t="s">
        <v>15562</v>
      </c>
      <c r="K21" t="s">
        <v>15563</v>
      </c>
      <c r="L21" t="s">
        <v>1329</v>
      </c>
      <c r="M21" t="s">
        <v>15564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15564</v>
      </c>
      <c r="U21" s="52" t="s">
        <v>152</v>
      </c>
      <c r="V21">
        <v>12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15565</v>
      </c>
      <c r="F22">
        <v>166.03</v>
      </c>
      <c r="G22">
        <v>0</v>
      </c>
      <c r="H22" t="s">
        <v>684</v>
      </c>
      <c r="I22" t="s">
        <v>15566</v>
      </c>
      <c r="J22" t="s">
        <v>15567</v>
      </c>
      <c r="K22" t="s">
        <v>2593</v>
      </c>
      <c r="L22" t="s">
        <v>15568</v>
      </c>
      <c r="M22" t="s">
        <v>15569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15569</v>
      </c>
      <c r="U22" s="53" t="s">
        <v>153</v>
      </c>
      <c r="V22">
        <v>12</v>
      </c>
    </row>
    <row r="23" spans="1:22" x14ac:dyDescent="0.25">
      <c r="A23" t="s">
        <v>42</v>
      </c>
      <c r="B23" t="s">
        <v>43</v>
      </c>
      <c r="C23">
        <v>66.666666666666671</v>
      </c>
      <c r="D23">
        <v>3</v>
      </c>
      <c r="E23" t="s">
        <v>15570</v>
      </c>
      <c r="F23">
        <v>150</v>
      </c>
      <c r="G23">
        <v>0</v>
      </c>
      <c r="H23" t="s">
        <v>22</v>
      </c>
      <c r="I23" t="s">
        <v>15571</v>
      </c>
      <c r="J23" t="s">
        <v>15572</v>
      </c>
      <c r="K23" t="s">
        <v>3115</v>
      </c>
      <c r="L23" t="s">
        <v>1172</v>
      </c>
      <c r="M23" t="s">
        <v>15573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15574</v>
      </c>
      <c r="U23" s="52" t="s">
        <v>150</v>
      </c>
      <c r="V23">
        <v>3</v>
      </c>
    </row>
    <row r="24" spans="1:22" x14ac:dyDescent="0.25">
      <c r="A24" t="s">
        <v>46</v>
      </c>
      <c r="B24" t="s">
        <v>56</v>
      </c>
      <c r="C24">
        <v>60</v>
      </c>
      <c r="D24">
        <v>1</v>
      </c>
      <c r="E24" t="s">
        <v>15575</v>
      </c>
      <c r="F24">
        <v>126</v>
      </c>
      <c r="G24">
        <v>6</v>
      </c>
      <c r="H24" t="s">
        <v>1162</v>
      </c>
      <c r="I24" t="s">
        <v>11101</v>
      </c>
      <c r="J24" t="s">
        <v>311</v>
      </c>
      <c r="K24" t="s">
        <v>23</v>
      </c>
      <c r="L24" t="s">
        <v>24</v>
      </c>
      <c r="M24" t="s">
        <v>15576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15576</v>
      </c>
      <c r="U24" s="53" t="s">
        <v>151</v>
      </c>
      <c r="V24">
        <v>3</v>
      </c>
    </row>
    <row r="25" spans="1:22" x14ac:dyDescent="0.25">
      <c r="A25" t="s">
        <v>3691</v>
      </c>
      <c r="B25" t="s">
        <v>3692</v>
      </c>
      <c r="C25">
        <v>60</v>
      </c>
      <c r="D25">
        <v>1</v>
      </c>
      <c r="E25" t="s">
        <v>15575</v>
      </c>
      <c r="F25">
        <v>126</v>
      </c>
      <c r="G25">
        <v>6</v>
      </c>
      <c r="H25" t="s">
        <v>1162</v>
      </c>
      <c r="I25" t="s">
        <v>11101</v>
      </c>
      <c r="J25" t="s">
        <v>311</v>
      </c>
      <c r="K25" t="s">
        <v>23</v>
      </c>
      <c r="L25" t="s">
        <v>24</v>
      </c>
      <c r="M25" t="s">
        <v>15576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15576</v>
      </c>
      <c r="U25" s="52" t="s">
        <v>854</v>
      </c>
      <c r="V25">
        <v>2</v>
      </c>
    </row>
    <row r="26" spans="1:22" x14ac:dyDescent="0.25">
      <c r="A26" t="s">
        <v>46</v>
      </c>
      <c r="B26" t="s">
        <v>56</v>
      </c>
      <c r="C26">
        <v>66.333333333333329</v>
      </c>
      <c r="D26">
        <v>3</v>
      </c>
      <c r="E26" t="s">
        <v>15577</v>
      </c>
      <c r="F26">
        <v>39.86</v>
      </c>
      <c r="G26">
        <v>29.9</v>
      </c>
      <c r="H26" t="s">
        <v>684</v>
      </c>
      <c r="I26" t="s">
        <v>8621</v>
      </c>
      <c r="J26" t="s">
        <v>8622</v>
      </c>
      <c r="K26" t="s">
        <v>8283</v>
      </c>
      <c r="L26" t="s">
        <v>8623</v>
      </c>
      <c r="M26" t="s">
        <v>15578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15578</v>
      </c>
      <c r="U26" s="53" t="s">
        <v>855</v>
      </c>
      <c r="V26">
        <v>2</v>
      </c>
    </row>
    <row r="27" spans="1:22" x14ac:dyDescent="0.25">
      <c r="A27" t="s">
        <v>46</v>
      </c>
      <c r="B27" t="s">
        <v>8145</v>
      </c>
      <c r="C27">
        <v>51.7</v>
      </c>
      <c r="D27">
        <v>2</v>
      </c>
      <c r="E27" t="s">
        <v>15579</v>
      </c>
      <c r="F27">
        <v>205.63</v>
      </c>
      <c r="G27">
        <v>41</v>
      </c>
      <c r="H27" t="s">
        <v>47</v>
      </c>
      <c r="I27" t="s">
        <v>15580</v>
      </c>
      <c r="J27" t="s">
        <v>15581</v>
      </c>
      <c r="K27" t="s">
        <v>1301</v>
      </c>
      <c r="L27" t="s">
        <v>15582</v>
      </c>
      <c r="M27" t="s">
        <v>15583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15583</v>
      </c>
      <c r="U27" s="52" t="s">
        <v>36</v>
      </c>
      <c r="V27">
        <v>3</v>
      </c>
    </row>
    <row r="28" spans="1:22" x14ac:dyDescent="0.25">
      <c r="A28" t="s">
        <v>36</v>
      </c>
      <c r="B28" t="s">
        <v>37</v>
      </c>
      <c r="C28">
        <v>54.5</v>
      </c>
      <c r="D28">
        <v>2</v>
      </c>
      <c r="E28" t="s">
        <v>15579</v>
      </c>
      <c r="F28">
        <v>205.63</v>
      </c>
      <c r="G28">
        <v>41</v>
      </c>
      <c r="H28" t="s">
        <v>47</v>
      </c>
      <c r="I28" t="s">
        <v>15580</v>
      </c>
      <c r="J28" t="s">
        <v>15581</v>
      </c>
      <c r="K28" t="s">
        <v>1301</v>
      </c>
      <c r="L28" t="s">
        <v>15582</v>
      </c>
      <c r="M28" t="s">
        <v>15583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15583</v>
      </c>
      <c r="U28" s="53" t="s">
        <v>37</v>
      </c>
      <c r="V28">
        <v>3</v>
      </c>
    </row>
    <row r="29" spans="1:22" x14ac:dyDescent="0.25">
      <c r="A29" t="s">
        <v>280</v>
      </c>
      <c r="B29" t="s">
        <v>286</v>
      </c>
      <c r="C29">
        <v>99</v>
      </c>
      <c r="D29">
        <v>1</v>
      </c>
      <c r="E29" t="s">
        <v>15584</v>
      </c>
      <c r="F29">
        <v>179</v>
      </c>
      <c r="G29">
        <v>0</v>
      </c>
      <c r="H29" t="s">
        <v>1162</v>
      </c>
      <c r="I29" t="s">
        <v>9809</v>
      </c>
      <c r="J29" t="s">
        <v>335</v>
      </c>
      <c r="K29" t="s">
        <v>23</v>
      </c>
      <c r="L29" t="s">
        <v>24</v>
      </c>
      <c r="M29" t="s">
        <v>15585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15585</v>
      </c>
      <c r="U29" s="52" t="s">
        <v>38</v>
      </c>
      <c r="V29">
        <v>5</v>
      </c>
    </row>
    <row r="30" spans="1:22" x14ac:dyDescent="0.25">
      <c r="A30" t="s">
        <v>279</v>
      </c>
      <c r="B30" t="s">
        <v>285</v>
      </c>
      <c r="C30">
        <v>100</v>
      </c>
      <c r="D30">
        <v>1</v>
      </c>
      <c r="E30" t="s">
        <v>15584</v>
      </c>
      <c r="F30">
        <v>179</v>
      </c>
      <c r="G30">
        <v>0</v>
      </c>
      <c r="H30" t="s">
        <v>1162</v>
      </c>
      <c r="I30" t="s">
        <v>9809</v>
      </c>
      <c r="J30" t="s">
        <v>335</v>
      </c>
      <c r="K30" t="s">
        <v>23</v>
      </c>
      <c r="L30" t="s">
        <v>24</v>
      </c>
      <c r="M30" t="s">
        <v>15585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15585</v>
      </c>
      <c r="U30" s="53" t="s">
        <v>39</v>
      </c>
      <c r="V30">
        <v>5</v>
      </c>
    </row>
    <row r="31" spans="1:22" x14ac:dyDescent="0.25">
      <c r="A31" t="s">
        <v>280</v>
      </c>
      <c r="B31" t="s">
        <v>286</v>
      </c>
      <c r="C31">
        <v>99</v>
      </c>
      <c r="D31">
        <v>2</v>
      </c>
      <c r="E31" t="s">
        <v>15586</v>
      </c>
      <c r="F31">
        <v>358</v>
      </c>
      <c r="G31">
        <v>0</v>
      </c>
      <c r="H31" t="s">
        <v>1162</v>
      </c>
      <c r="I31" t="s">
        <v>4109</v>
      </c>
      <c r="J31" t="s">
        <v>348</v>
      </c>
      <c r="K31" t="s">
        <v>23</v>
      </c>
      <c r="L31" t="s">
        <v>24</v>
      </c>
      <c r="M31" t="s">
        <v>15587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15587</v>
      </c>
      <c r="U31" s="52" t="s">
        <v>34</v>
      </c>
      <c r="V31">
        <v>2</v>
      </c>
    </row>
    <row r="32" spans="1:22" x14ac:dyDescent="0.25">
      <c r="A32" t="s">
        <v>279</v>
      </c>
      <c r="B32" t="s">
        <v>285</v>
      </c>
      <c r="C32">
        <v>100</v>
      </c>
      <c r="D32">
        <v>2</v>
      </c>
      <c r="E32" t="s">
        <v>15586</v>
      </c>
      <c r="F32">
        <v>358</v>
      </c>
      <c r="G32">
        <v>0</v>
      </c>
      <c r="H32" t="s">
        <v>1162</v>
      </c>
      <c r="I32" t="s">
        <v>4109</v>
      </c>
      <c r="J32" t="s">
        <v>348</v>
      </c>
      <c r="K32" t="s">
        <v>23</v>
      </c>
      <c r="L32" t="s">
        <v>24</v>
      </c>
      <c r="M32" t="s">
        <v>15587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15587</v>
      </c>
      <c r="U32" s="53" t="s">
        <v>35</v>
      </c>
      <c r="V32">
        <v>2</v>
      </c>
    </row>
    <row r="33" spans="1:22" x14ac:dyDescent="0.25">
      <c r="A33" t="s">
        <v>30</v>
      </c>
      <c r="B33" t="s">
        <v>31</v>
      </c>
      <c r="C33">
        <v>43</v>
      </c>
      <c r="D33">
        <v>2</v>
      </c>
      <c r="E33" t="s">
        <v>15588</v>
      </c>
      <c r="F33">
        <v>86</v>
      </c>
      <c r="G33">
        <v>0</v>
      </c>
      <c r="H33" t="s">
        <v>47</v>
      </c>
      <c r="I33" t="s">
        <v>15589</v>
      </c>
      <c r="J33" t="s">
        <v>15590</v>
      </c>
      <c r="K33" t="s">
        <v>562</v>
      </c>
      <c r="L33" t="s">
        <v>4126</v>
      </c>
      <c r="M33" t="s">
        <v>15591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15591</v>
      </c>
      <c r="U33" s="52" t="s">
        <v>148</v>
      </c>
      <c r="V33">
        <v>5</v>
      </c>
    </row>
    <row r="34" spans="1:22" x14ac:dyDescent="0.25">
      <c r="A34" t="s">
        <v>186</v>
      </c>
      <c r="B34" t="s">
        <v>187</v>
      </c>
      <c r="C34">
        <v>65</v>
      </c>
      <c r="D34">
        <v>2</v>
      </c>
      <c r="E34" t="s">
        <v>15592</v>
      </c>
      <c r="F34">
        <v>220</v>
      </c>
      <c r="G34">
        <v>20</v>
      </c>
      <c r="H34" t="s">
        <v>1247</v>
      </c>
      <c r="I34" t="s">
        <v>15593</v>
      </c>
      <c r="J34" t="s">
        <v>15594</v>
      </c>
      <c r="K34" t="s">
        <v>1186</v>
      </c>
      <c r="L34" t="s">
        <v>15595</v>
      </c>
      <c r="M34" t="s">
        <v>15596</v>
      </c>
      <c r="N34" t="s">
        <v>1338</v>
      </c>
      <c r="O34" t="s">
        <v>1222</v>
      </c>
      <c r="P34" t="s">
        <v>4334</v>
      </c>
      <c r="Q34" t="s">
        <v>1191</v>
      </c>
      <c r="R34" t="s">
        <v>24</v>
      </c>
      <c r="S34" t="s">
        <v>23</v>
      </c>
      <c r="T34" t="s">
        <v>15597</v>
      </c>
      <c r="U34" s="53" t="s">
        <v>149</v>
      </c>
      <c r="V34">
        <v>5</v>
      </c>
    </row>
    <row r="35" spans="1:22" x14ac:dyDescent="0.25">
      <c r="A35" t="s">
        <v>46</v>
      </c>
      <c r="B35" t="s">
        <v>56</v>
      </c>
      <c r="C35">
        <v>100</v>
      </c>
      <c r="D35">
        <v>2</v>
      </c>
      <c r="E35" t="s">
        <v>15592</v>
      </c>
      <c r="F35">
        <v>220</v>
      </c>
      <c r="G35">
        <v>20</v>
      </c>
      <c r="H35" t="s">
        <v>1247</v>
      </c>
      <c r="I35" t="s">
        <v>15593</v>
      </c>
      <c r="J35" t="s">
        <v>15594</v>
      </c>
      <c r="K35" t="s">
        <v>1186</v>
      </c>
      <c r="L35" t="s">
        <v>15595</v>
      </c>
      <c r="M35" t="s">
        <v>15596</v>
      </c>
      <c r="N35" t="s">
        <v>1338</v>
      </c>
      <c r="O35" t="s">
        <v>1222</v>
      </c>
      <c r="P35" t="s">
        <v>4334</v>
      </c>
      <c r="Q35" t="s">
        <v>1191</v>
      </c>
      <c r="R35" t="s">
        <v>24</v>
      </c>
      <c r="S35" t="s">
        <v>23</v>
      </c>
      <c r="T35" t="s">
        <v>15597</v>
      </c>
      <c r="U35" s="52" t="s">
        <v>279</v>
      </c>
      <c r="V35">
        <v>4</v>
      </c>
    </row>
    <row r="36" spans="1:22" x14ac:dyDescent="0.25">
      <c r="A36" t="s">
        <v>186</v>
      </c>
      <c r="B36" t="s">
        <v>187</v>
      </c>
      <c r="C36">
        <v>40</v>
      </c>
      <c r="D36">
        <v>10</v>
      </c>
      <c r="E36" t="s">
        <v>15598</v>
      </c>
      <c r="F36">
        <v>430</v>
      </c>
      <c r="G36">
        <v>30</v>
      </c>
      <c r="H36" t="s">
        <v>47</v>
      </c>
      <c r="I36" t="s">
        <v>15599</v>
      </c>
      <c r="J36" t="s">
        <v>15600</v>
      </c>
      <c r="K36" t="s">
        <v>1267</v>
      </c>
      <c r="L36" t="s">
        <v>15601</v>
      </c>
      <c r="M36" t="s">
        <v>15602</v>
      </c>
      <c r="N36" t="s">
        <v>1338</v>
      </c>
      <c r="O36" t="s">
        <v>1189</v>
      </c>
      <c r="P36" t="s">
        <v>1190</v>
      </c>
      <c r="Q36" t="s">
        <v>27</v>
      </c>
      <c r="R36" t="s">
        <v>24</v>
      </c>
      <c r="S36" t="s">
        <v>23</v>
      </c>
      <c r="T36" t="s">
        <v>15602</v>
      </c>
      <c r="U36" s="53" t="s">
        <v>285</v>
      </c>
      <c r="V36">
        <v>4</v>
      </c>
    </row>
    <row r="37" spans="1:22" x14ac:dyDescent="0.25">
      <c r="A37" t="s">
        <v>38</v>
      </c>
      <c r="B37" t="s">
        <v>39</v>
      </c>
      <c r="C37">
        <v>40</v>
      </c>
      <c r="D37">
        <v>5</v>
      </c>
      <c r="E37" t="s">
        <v>15603</v>
      </c>
      <c r="F37">
        <v>435</v>
      </c>
      <c r="G37">
        <v>35</v>
      </c>
      <c r="H37" t="s">
        <v>47</v>
      </c>
      <c r="I37" t="s">
        <v>15604</v>
      </c>
      <c r="J37" t="s">
        <v>15605</v>
      </c>
      <c r="K37" t="s">
        <v>4273</v>
      </c>
      <c r="L37" t="s">
        <v>15606</v>
      </c>
      <c r="M37" t="s">
        <v>15607</v>
      </c>
      <c r="N37" t="s">
        <v>1338</v>
      </c>
      <c r="O37" t="s">
        <v>1189</v>
      </c>
      <c r="P37" t="s">
        <v>1190</v>
      </c>
      <c r="Q37" t="s">
        <v>27</v>
      </c>
      <c r="R37" t="s">
        <v>24</v>
      </c>
      <c r="S37" t="s">
        <v>23</v>
      </c>
      <c r="T37" t="s">
        <v>15607</v>
      </c>
      <c r="U37" s="52" t="s">
        <v>280</v>
      </c>
      <c r="V37">
        <v>5</v>
      </c>
    </row>
    <row r="38" spans="1:22" x14ac:dyDescent="0.25">
      <c r="A38" t="s">
        <v>152</v>
      </c>
      <c r="B38" t="s">
        <v>153</v>
      </c>
      <c r="C38">
        <v>40</v>
      </c>
      <c r="D38">
        <v>5</v>
      </c>
      <c r="E38" t="s">
        <v>15603</v>
      </c>
      <c r="F38">
        <v>435</v>
      </c>
      <c r="G38">
        <v>35</v>
      </c>
      <c r="H38" t="s">
        <v>47</v>
      </c>
      <c r="I38" t="s">
        <v>15604</v>
      </c>
      <c r="J38" t="s">
        <v>15605</v>
      </c>
      <c r="K38" t="s">
        <v>4273</v>
      </c>
      <c r="L38" t="s">
        <v>15606</v>
      </c>
      <c r="M38" t="s">
        <v>15607</v>
      </c>
      <c r="N38" t="s">
        <v>1338</v>
      </c>
      <c r="O38" t="s">
        <v>1189</v>
      </c>
      <c r="P38" t="s">
        <v>1190</v>
      </c>
      <c r="Q38" t="s">
        <v>27</v>
      </c>
      <c r="R38" t="s">
        <v>24</v>
      </c>
      <c r="S38" t="s">
        <v>23</v>
      </c>
      <c r="T38" t="s">
        <v>15607</v>
      </c>
      <c r="U38" s="53" t="s">
        <v>286</v>
      </c>
      <c r="V38">
        <v>5</v>
      </c>
    </row>
    <row r="39" spans="1:22" x14ac:dyDescent="0.25">
      <c r="A39" t="s">
        <v>46</v>
      </c>
      <c r="B39" t="s">
        <v>56</v>
      </c>
      <c r="C39">
        <v>66.333333333333329</v>
      </c>
      <c r="D39">
        <v>9</v>
      </c>
      <c r="E39" t="s">
        <v>15608</v>
      </c>
      <c r="F39">
        <v>660</v>
      </c>
      <c r="G39">
        <v>0</v>
      </c>
      <c r="H39" t="s">
        <v>1162</v>
      </c>
      <c r="I39" t="s">
        <v>14109</v>
      </c>
      <c r="J39" t="s">
        <v>328</v>
      </c>
      <c r="K39" t="s">
        <v>23</v>
      </c>
      <c r="L39" t="s">
        <v>24</v>
      </c>
      <c r="M39" t="s">
        <v>15609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15609</v>
      </c>
      <c r="U39" s="52" t="s">
        <v>30</v>
      </c>
      <c r="V39">
        <v>44</v>
      </c>
    </row>
    <row r="40" spans="1:22" x14ac:dyDescent="0.25">
      <c r="A40" t="s">
        <v>110</v>
      </c>
      <c r="B40" t="s">
        <v>146</v>
      </c>
      <c r="C40">
        <v>100</v>
      </c>
      <c r="D40">
        <v>1</v>
      </c>
      <c r="E40" t="s">
        <v>15610</v>
      </c>
      <c r="F40">
        <v>280</v>
      </c>
      <c r="G40">
        <v>30</v>
      </c>
      <c r="H40" t="s">
        <v>47</v>
      </c>
      <c r="I40" t="s">
        <v>15611</v>
      </c>
      <c r="J40" t="s">
        <v>15612</v>
      </c>
      <c r="K40" t="s">
        <v>15613</v>
      </c>
      <c r="L40" t="s">
        <v>15614</v>
      </c>
      <c r="M40" t="s">
        <v>15615</v>
      </c>
      <c r="N40" t="s">
        <v>1338</v>
      </c>
      <c r="O40" t="s">
        <v>1189</v>
      </c>
      <c r="P40" t="s">
        <v>1190</v>
      </c>
      <c r="Q40" t="s">
        <v>27</v>
      </c>
      <c r="R40" t="s">
        <v>24</v>
      </c>
      <c r="S40" t="s">
        <v>23</v>
      </c>
      <c r="T40" t="s">
        <v>15615</v>
      </c>
      <c r="U40" s="53" t="s">
        <v>31</v>
      </c>
      <c r="V40">
        <v>42</v>
      </c>
    </row>
    <row r="41" spans="1:22" x14ac:dyDescent="0.25">
      <c r="A41" t="s">
        <v>46</v>
      </c>
      <c r="B41" t="s">
        <v>56</v>
      </c>
      <c r="C41">
        <v>100</v>
      </c>
      <c r="D41">
        <v>2</v>
      </c>
      <c r="E41" t="s">
        <v>15610</v>
      </c>
      <c r="F41">
        <v>280</v>
      </c>
      <c r="G41">
        <v>30</v>
      </c>
      <c r="H41" t="s">
        <v>47</v>
      </c>
      <c r="I41" t="s">
        <v>15611</v>
      </c>
      <c r="J41" t="s">
        <v>15612</v>
      </c>
      <c r="K41" t="s">
        <v>15613</v>
      </c>
      <c r="L41" t="s">
        <v>15614</v>
      </c>
      <c r="M41" t="s">
        <v>15615</v>
      </c>
      <c r="N41" t="s">
        <v>1338</v>
      </c>
      <c r="O41" t="s">
        <v>1189</v>
      </c>
      <c r="P41" t="s">
        <v>1190</v>
      </c>
      <c r="Q41" t="s">
        <v>27</v>
      </c>
      <c r="R41" t="s">
        <v>24</v>
      </c>
      <c r="S41" t="s">
        <v>23</v>
      </c>
      <c r="T41" t="s">
        <v>15615</v>
      </c>
      <c r="U41" s="53" t="s">
        <v>1164</v>
      </c>
      <c r="V41">
        <v>2</v>
      </c>
    </row>
    <row r="42" spans="1:22" x14ac:dyDescent="0.25">
      <c r="A42" t="s">
        <v>148</v>
      </c>
      <c r="B42" t="s">
        <v>149</v>
      </c>
      <c r="C42">
        <v>40</v>
      </c>
      <c r="D42">
        <v>5</v>
      </c>
      <c r="E42" t="s">
        <v>15616</v>
      </c>
      <c r="F42">
        <v>450</v>
      </c>
      <c r="G42">
        <v>50</v>
      </c>
      <c r="H42" t="s">
        <v>47</v>
      </c>
      <c r="I42" t="s">
        <v>15617</v>
      </c>
      <c r="J42" t="s">
        <v>15618</v>
      </c>
      <c r="K42" t="s">
        <v>1267</v>
      </c>
      <c r="L42" t="s">
        <v>15619</v>
      </c>
      <c r="M42" t="s">
        <v>15620</v>
      </c>
      <c r="N42" t="s">
        <v>1338</v>
      </c>
      <c r="O42" t="s">
        <v>1189</v>
      </c>
      <c r="P42" t="s">
        <v>1190</v>
      </c>
      <c r="Q42" t="s">
        <v>27</v>
      </c>
      <c r="R42" t="s">
        <v>24</v>
      </c>
      <c r="S42" t="s">
        <v>23</v>
      </c>
      <c r="T42" t="s">
        <v>15620</v>
      </c>
      <c r="U42" s="52" t="s">
        <v>115</v>
      </c>
      <c r="V42">
        <v>29</v>
      </c>
    </row>
    <row r="43" spans="1:22" x14ac:dyDescent="0.25">
      <c r="A43" t="s">
        <v>152</v>
      </c>
      <c r="B43" t="s">
        <v>153</v>
      </c>
      <c r="C43">
        <v>40</v>
      </c>
      <c r="D43">
        <v>5</v>
      </c>
      <c r="E43" t="s">
        <v>15616</v>
      </c>
      <c r="F43">
        <v>450</v>
      </c>
      <c r="G43">
        <v>50</v>
      </c>
      <c r="H43" t="s">
        <v>47</v>
      </c>
      <c r="I43" t="s">
        <v>15617</v>
      </c>
      <c r="J43" t="s">
        <v>15618</v>
      </c>
      <c r="K43" t="s">
        <v>1267</v>
      </c>
      <c r="L43" t="s">
        <v>15619</v>
      </c>
      <c r="M43" t="s">
        <v>15620</v>
      </c>
      <c r="N43" t="s">
        <v>1338</v>
      </c>
      <c r="O43" t="s">
        <v>1189</v>
      </c>
      <c r="P43" t="s">
        <v>1190</v>
      </c>
      <c r="Q43" t="s">
        <v>27</v>
      </c>
      <c r="R43" t="s">
        <v>24</v>
      </c>
      <c r="S43" t="s">
        <v>23</v>
      </c>
      <c r="T43" t="s">
        <v>15620</v>
      </c>
      <c r="U43" s="53" t="s">
        <v>116</v>
      </c>
      <c r="V43">
        <v>25</v>
      </c>
    </row>
    <row r="44" spans="1:22" x14ac:dyDescent="0.25">
      <c r="A44" t="s">
        <v>186</v>
      </c>
      <c r="B44" t="s">
        <v>187</v>
      </c>
      <c r="C44">
        <v>40</v>
      </c>
      <c r="D44">
        <v>10</v>
      </c>
      <c r="E44" t="s">
        <v>15621</v>
      </c>
      <c r="F44">
        <v>435</v>
      </c>
      <c r="G44">
        <v>35</v>
      </c>
      <c r="H44" t="s">
        <v>47</v>
      </c>
      <c r="I44" t="s">
        <v>15622</v>
      </c>
      <c r="J44" t="s">
        <v>15623</v>
      </c>
      <c r="K44" t="s">
        <v>9529</v>
      </c>
      <c r="L44" t="s">
        <v>15624</v>
      </c>
      <c r="M44" t="s">
        <v>15625</v>
      </c>
      <c r="N44" t="s">
        <v>1338</v>
      </c>
      <c r="O44" t="s">
        <v>1222</v>
      </c>
      <c r="P44" t="s">
        <v>1190</v>
      </c>
      <c r="Q44" t="s">
        <v>1191</v>
      </c>
      <c r="R44" t="s">
        <v>24</v>
      </c>
      <c r="S44" t="s">
        <v>23</v>
      </c>
      <c r="T44" t="s">
        <v>15626</v>
      </c>
      <c r="U44" s="53" t="s">
        <v>4134</v>
      </c>
      <c r="V44">
        <v>4</v>
      </c>
    </row>
    <row r="45" spans="1:22" x14ac:dyDescent="0.25">
      <c r="A45" t="s">
        <v>46</v>
      </c>
      <c r="B45" t="s">
        <v>56</v>
      </c>
      <c r="C45">
        <v>85</v>
      </c>
      <c r="D45">
        <v>20</v>
      </c>
      <c r="E45" t="s">
        <v>15627</v>
      </c>
      <c r="F45">
        <v>1594</v>
      </c>
      <c r="G45">
        <v>104</v>
      </c>
      <c r="H45" t="s">
        <v>47</v>
      </c>
      <c r="I45" t="s">
        <v>15628</v>
      </c>
      <c r="J45" t="s">
        <v>15629</v>
      </c>
      <c r="K45" t="s">
        <v>1299</v>
      </c>
      <c r="L45" t="s">
        <v>1362</v>
      </c>
      <c r="M45" t="s">
        <v>15630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15631</v>
      </c>
      <c r="U45" s="52" t="s">
        <v>15172</v>
      </c>
      <c r="V45">
        <v>105</v>
      </c>
    </row>
    <row r="46" spans="1:22" x14ac:dyDescent="0.25">
      <c r="A46" t="s">
        <v>46</v>
      </c>
      <c r="B46" t="s">
        <v>56</v>
      </c>
      <c r="C46">
        <v>75</v>
      </c>
      <c r="D46">
        <v>3</v>
      </c>
      <c r="E46" t="s">
        <v>15632</v>
      </c>
      <c r="F46">
        <v>254</v>
      </c>
      <c r="G46">
        <v>29</v>
      </c>
      <c r="H46" t="s">
        <v>47</v>
      </c>
      <c r="I46" t="s">
        <v>1316</v>
      </c>
      <c r="J46" t="s">
        <v>11752</v>
      </c>
      <c r="K46" t="s">
        <v>10934</v>
      </c>
      <c r="L46" t="s">
        <v>6172</v>
      </c>
      <c r="M46" t="s">
        <v>15633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15634</v>
      </c>
      <c r="U46" s="53" t="s">
        <v>15173</v>
      </c>
      <c r="V46">
        <v>105</v>
      </c>
    </row>
    <row r="47" spans="1:22" x14ac:dyDescent="0.25">
      <c r="A47" t="s">
        <v>42</v>
      </c>
      <c r="B47" t="s">
        <v>43</v>
      </c>
      <c r="C47">
        <v>66.666666666666671</v>
      </c>
      <c r="D47">
        <v>3</v>
      </c>
      <c r="E47" t="s">
        <v>15635</v>
      </c>
      <c r="F47">
        <v>139</v>
      </c>
      <c r="G47">
        <v>0</v>
      </c>
      <c r="H47" t="s">
        <v>47</v>
      </c>
      <c r="I47" t="s">
        <v>15636</v>
      </c>
      <c r="J47" t="s">
        <v>15637</v>
      </c>
      <c r="K47" t="s">
        <v>4952</v>
      </c>
      <c r="L47" t="s">
        <v>2675</v>
      </c>
      <c r="M47" t="s">
        <v>15638</v>
      </c>
      <c r="N47" t="s">
        <v>23</v>
      </c>
      <c r="O47" t="s">
        <v>53</v>
      </c>
      <c r="P47" t="s">
        <v>54</v>
      </c>
      <c r="Q47" t="s">
        <v>55</v>
      </c>
      <c r="R47" t="s">
        <v>24</v>
      </c>
      <c r="S47" t="s">
        <v>23</v>
      </c>
      <c r="T47" t="s">
        <v>15638</v>
      </c>
      <c r="U47" s="52" t="s">
        <v>5153</v>
      </c>
      <c r="V47">
        <v>7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15639</v>
      </c>
      <c r="F48">
        <v>146.51</v>
      </c>
      <c r="G48">
        <v>7</v>
      </c>
      <c r="H48" t="s">
        <v>684</v>
      </c>
      <c r="I48" t="s">
        <v>13808</v>
      </c>
      <c r="J48" t="s">
        <v>13809</v>
      </c>
      <c r="K48" t="s">
        <v>1206</v>
      </c>
      <c r="L48" t="s">
        <v>13810</v>
      </c>
      <c r="M48" t="s">
        <v>15640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15640</v>
      </c>
      <c r="U48" s="53" t="s">
        <v>5154</v>
      </c>
      <c r="V48">
        <v>7</v>
      </c>
    </row>
    <row r="49" spans="1:22" x14ac:dyDescent="0.25">
      <c r="A49" t="s">
        <v>30</v>
      </c>
      <c r="B49" t="s">
        <v>31</v>
      </c>
      <c r="C49">
        <v>60</v>
      </c>
      <c r="D49">
        <v>12</v>
      </c>
      <c r="E49" t="s">
        <v>15641</v>
      </c>
      <c r="F49">
        <v>420</v>
      </c>
      <c r="G49">
        <v>0</v>
      </c>
      <c r="H49" t="s">
        <v>22</v>
      </c>
      <c r="I49" t="s">
        <v>15642</v>
      </c>
      <c r="J49" t="s">
        <v>325</v>
      </c>
      <c r="K49" t="s">
        <v>23</v>
      </c>
      <c r="L49" t="s">
        <v>24</v>
      </c>
      <c r="M49" t="s">
        <v>15643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</v>
      </c>
      <c r="T49" t="s">
        <v>15643</v>
      </c>
      <c r="U49" s="52" t="s">
        <v>3653</v>
      </c>
      <c r="V49">
        <v>3</v>
      </c>
    </row>
    <row r="50" spans="1:22" x14ac:dyDescent="0.25">
      <c r="A50" t="s">
        <v>3653</v>
      </c>
      <c r="B50" t="s">
        <v>4657</v>
      </c>
      <c r="C50">
        <v>72.97</v>
      </c>
      <c r="D50">
        <v>2</v>
      </c>
      <c r="E50" t="s">
        <v>15644</v>
      </c>
      <c r="F50">
        <v>277.94</v>
      </c>
      <c r="G50">
        <v>132</v>
      </c>
      <c r="H50" t="s">
        <v>1247</v>
      </c>
      <c r="I50" t="s">
        <v>15645</v>
      </c>
      <c r="J50" t="s">
        <v>15646</v>
      </c>
      <c r="K50" t="s">
        <v>15647</v>
      </c>
      <c r="L50" t="s">
        <v>15648</v>
      </c>
      <c r="M50" t="s">
        <v>15649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15649</v>
      </c>
      <c r="U50" s="53" t="s">
        <v>4657</v>
      </c>
      <c r="V50">
        <v>2</v>
      </c>
    </row>
    <row r="51" spans="1:22" x14ac:dyDescent="0.25">
      <c r="A51" t="s">
        <v>46</v>
      </c>
      <c r="B51" t="s">
        <v>56</v>
      </c>
      <c r="C51">
        <v>66.333333333333329</v>
      </c>
      <c r="D51">
        <v>3</v>
      </c>
      <c r="E51" t="s">
        <v>15650</v>
      </c>
      <c r="F51">
        <v>220</v>
      </c>
      <c r="G51">
        <v>0</v>
      </c>
      <c r="H51" t="s">
        <v>1162</v>
      </c>
      <c r="I51" t="s">
        <v>15651</v>
      </c>
      <c r="J51" t="s">
        <v>303</v>
      </c>
      <c r="K51" t="s">
        <v>23</v>
      </c>
      <c r="L51" t="s">
        <v>24</v>
      </c>
      <c r="M51" t="s">
        <v>15652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15652</v>
      </c>
      <c r="U51" s="53" t="s">
        <v>158</v>
      </c>
      <c r="V51">
        <v>1</v>
      </c>
    </row>
    <row r="52" spans="1:22" x14ac:dyDescent="0.25">
      <c r="A52" t="s">
        <v>110</v>
      </c>
      <c r="B52" t="s">
        <v>1205</v>
      </c>
      <c r="C52">
        <v>66.333333333333329</v>
      </c>
      <c r="D52">
        <v>3</v>
      </c>
      <c r="E52" t="s">
        <v>15653</v>
      </c>
      <c r="F52">
        <v>245</v>
      </c>
      <c r="G52">
        <v>0</v>
      </c>
      <c r="H52" t="s">
        <v>1162</v>
      </c>
      <c r="I52" t="s">
        <v>15651</v>
      </c>
      <c r="J52" t="s">
        <v>303</v>
      </c>
      <c r="K52" t="s">
        <v>23</v>
      </c>
      <c r="L52" t="s">
        <v>24</v>
      </c>
      <c r="M52" t="s">
        <v>15654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15654</v>
      </c>
      <c r="U52" s="52" t="s">
        <v>1309</v>
      </c>
      <c r="V52">
        <v>578</v>
      </c>
    </row>
    <row r="53" spans="1:22" x14ac:dyDescent="0.25">
      <c r="A53" t="s">
        <v>46</v>
      </c>
      <c r="B53" t="s">
        <v>56</v>
      </c>
      <c r="C53">
        <v>78</v>
      </c>
      <c r="D53">
        <v>1</v>
      </c>
      <c r="E53" t="s">
        <v>15655</v>
      </c>
      <c r="F53">
        <v>76</v>
      </c>
      <c r="G53">
        <v>0</v>
      </c>
      <c r="H53" t="s">
        <v>47</v>
      </c>
      <c r="I53" t="s">
        <v>9015</v>
      </c>
      <c r="J53" t="s">
        <v>15656</v>
      </c>
      <c r="K53" t="s">
        <v>2007</v>
      </c>
      <c r="L53" t="s">
        <v>1340</v>
      </c>
      <c r="M53" t="s">
        <v>15657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15658</v>
      </c>
    </row>
    <row r="54" spans="1:22" x14ac:dyDescent="0.25">
      <c r="A54" t="s">
        <v>42</v>
      </c>
      <c r="B54" t="s">
        <v>43</v>
      </c>
      <c r="C54">
        <v>66.666666666666671</v>
      </c>
      <c r="D54">
        <v>3</v>
      </c>
      <c r="E54" t="s">
        <v>15659</v>
      </c>
      <c r="F54">
        <v>359</v>
      </c>
      <c r="G54">
        <v>0</v>
      </c>
      <c r="H54" t="s">
        <v>47</v>
      </c>
      <c r="I54" t="s">
        <v>9669</v>
      </c>
      <c r="J54" t="s">
        <v>15660</v>
      </c>
      <c r="K54" t="s">
        <v>5887</v>
      </c>
      <c r="L54" t="s">
        <v>68</v>
      </c>
      <c r="M54" t="s">
        <v>15661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15661</v>
      </c>
    </row>
    <row r="55" spans="1:22" x14ac:dyDescent="0.25">
      <c r="A55" t="s">
        <v>5153</v>
      </c>
      <c r="B55" t="s">
        <v>5154</v>
      </c>
      <c r="C55">
        <v>0</v>
      </c>
      <c r="D55">
        <v>1</v>
      </c>
      <c r="E55" t="s">
        <v>15659</v>
      </c>
      <c r="F55">
        <v>359</v>
      </c>
      <c r="G55">
        <v>0</v>
      </c>
      <c r="H55" t="s">
        <v>47</v>
      </c>
      <c r="I55" t="s">
        <v>9669</v>
      </c>
      <c r="J55" t="s">
        <v>15660</v>
      </c>
      <c r="K55" t="s">
        <v>5887</v>
      </c>
      <c r="L55" t="s">
        <v>68</v>
      </c>
      <c r="M55" t="s">
        <v>15661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15661</v>
      </c>
    </row>
    <row r="56" spans="1:22" x14ac:dyDescent="0.25">
      <c r="A56" t="s">
        <v>110</v>
      </c>
      <c r="B56" t="s">
        <v>146</v>
      </c>
      <c r="C56">
        <v>120</v>
      </c>
      <c r="D56">
        <v>1</v>
      </c>
      <c r="E56" t="s">
        <v>15659</v>
      </c>
      <c r="F56">
        <v>359</v>
      </c>
      <c r="G56">
        <v>0</v>
      </c>
      <c r="H56" t="s">
        <v>47</v>
      </c>
      <c r="I56" t="s">
        <v>9669</v>
      </c>
      <c r="J56" t="s">
        <v>15660</v>
      </c>
      <c r="K56" t="s">
        <v>5887</v>
      </c>
      <c r="L56" t="s">
        <v>68</v>
      </c>
      <c r="M56" t="s">
        <v>15661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23</v>
      </c>
      <c r="T56" t="s">
        <v>15661</v>
      </c>
    </row>
    <row r="57" spans="1:22" x14ac:dyDescent="0.25">
      <c r="A57" t="s">
        <v>139</v>
      </c>
      <c r="B57" t="s">
        <v>6844</v>
      </c>
      <c r="C57">
        <v>80</v>
      </c>
      <c r="D57">
        <v>1</v>
      </c>
      <c r="E57" t="s">
        <v>15659</v>
      </c>
      <c r="F57">
        <v>359</v>
      </c>
      <c r="G57">
        <v>0</v>
      </c>
      <c r="H57" t="s">
        <v>47</v>
      </c>
      <c r="I57" t="s">
        <v>9669</v>
      </c>
      <c r="J57" t="s">
        <v>15660</v>
      </c>
      <c r="K57" t="s">
        <v>5887</v>
      </c>
      <c r="L57" t="s">
        <v>68</v>
      </c>
      <c r="M57" t="s">
        <v>15661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23</v>
      </c>
      <c r="T57" t="s">
        <v>15661</v>
      </c>
    </row>
    <row r="58" spans="1:22" x14ac:dyDescent="0.25">
      <c r="A58" t="s">
        <v>46</v>
      </c>
      <c r="B58" t="s">
        <v>56</v>
      </c>
      <c r="C58">
        <v>66.333333333333329</v>
      </c>
      <c r="D58">
        <v>3</v>
      </c>
      <c r="E58" t="s">
        <v>15662</v>
      </c>
      <c r="F58">
        <v>478</v>
      </c>
      <c r="G58">
        <v>48</v>
      </c>
      <c r="H58" t="s">
        <v>47</v>
      </c>
      <c r="I58" t="s">
        <v>11767</v>
      </c>
      <c r="J58" t="s">
        <v>15663</v>
      </c>
      <c r="K58" t="s">
        <v>14804</v>
      </c>
      <c r="L58" t="s">
        <v>2029</v>
      </c>
      <c r="M58" t="s">
        <v>15664</v>
      </c>
      <c r="N58" t="s">
        <v>23</v>
      </c>
      <c r="O58" t="s">
        <v>53</v>
      </c>
      <c r="P58" t="s">
        <v>54</v>
      </c>
      <c r="Q58" t="s">
        <v>55</v>
      </c>
      <c r="R58" t="s">
        <v>24</v>
      </c>
      <c r="S58" t="s">
        <v>23</v>
      </c>
      <c r="T58" t="s">
        <v>15665</v>
      </c>
    </row>
    <row r="59" spans="1:22" x14ac:dyDescent="0.25">
      <c r="A59" t="s">
        <v>854</v>
      </c>
      <c r="B59" t="s">
        <v>855</v>
      </c>
      <c r="C59">
        <v>100</v>
      </c>
      <c r="D59">
        <v>2</v>
      </c>
      <c r="E59" t="s">
        <v>15662</v>
      </c>
      <c r="F59">
        <v>478</v>
      </c>
      <c r="G59">
        <v>48</v>
      </c>
      <c r="H59" t="s">
        <v>47</v>
      </c>
      <c r="I59" t="s">
        <v>11767</v>
      </c>
      <c r="J59" t="s">
        <v>15663</v>
      </c>
      <c r="K59" t="s">
        <v>14804</v>
      </c>
      <c r="L59" t="s">
        <v>2029</v>
      </c>
      <c r="M59" t="s">
        <v>15664</v>
      </c>
      <c r="N59" t="s">
        <v>23</v>
      </c>
      <c r="O59" t="s">
        <v>53</v>
      </c>
      <c r="P59" t="s">
        <v>54</v>
      </c>
      <c r="Q59" t="s">
        <v>55</v>
      </c>
      <c r="R59" t="s">
        <v>24</v>
      </c>
      <c r="S59" t="s">
        <v>23</v>
      </c>
      <c r="T59" t="s">
        <v>15665</v>
      </c>
    </row>
    <row r="60" spans="1:22" x14ac:dyDescent="0.25">
      <c r="A60" t="s">
        <v>46</v>
      </c>
      <c r="B60" t="s">
        <v>56</v>
      </c>
      <c r="C60">
        <v>66.333333333333329</v>
      </c>
      <c r="D60">
        <v>3</v>
      </c>
      <c r="E60" t="s">
        <v>15666</v>
      </c>
      <c r="F60">
        <v>139.81</v>
      </c>
      <c r="G60">
        <v>0</v>
      </c>
      <c r="H60" t="s">
        <v>684</v>
      </c>
      <c r="I60" t="s">
        <v>12596</v>
      </c>
      <c r="J60" t="s">
        <v>12597</v>
      </c>
      <c r="K60" t="s">
        <v>2007</v>
      </c>
      <c r="L60" t="s">
        <v>12598</v>
      </c>
      <c r="M60" t="s">
        <v>15667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15667</v>
      </c>
    </row>
    <row r="61" spans="1:22" x14ac:dyDescent="0.25">
      <c r="A61" t="s">
        <v>42</v>
      </c>
      <c r="B61" t="s">
        <v>43</v>
      </c>
      <c r="C61">
        <v>40</v>
      </c>
      <c r="D61">
        <v>1</v>
      </c>
      <c r="E61" t="s">
        <v>15668</v>
      </c>
      <c r="F61">
        <v>200</v>
      </c>
      <c r="G61">
        <v>0</v>
      </c>
      <c r="H61" t="s">
        <v>1162</v>
      </c>
      <c r="I61" t="s">
        <v>8710</v>
      </c>
      <c r="J61" t="s">
        <v>305</v>
      </c>
      <c r="K61" t="s">
        <v>23</v>
      </c>
      <c r="L61" t="s">
        <v>24</v>
      </c>
      <c r="M61" t="s">
        <v>15669</v>
      </c>
      <c r="N61" t="s">
        <v>23</v>
      </c>
      <c r="O61" t="s">
        <v>32</v>
      </c>
      <c r="P61" t="s">
        <v>26</v>
      </c>
      <c r="Q61" t="s">
        <v>33</v>
      </c>
      <c r="R61" t="s">
        <v>24</v>
      </c>
      <c r="S61" t="s">
        <v>23</v>
      </c>
      <c r="T61" t="s">
        <v>15670</v>
      </c>
    </row>
    <row r="62" spans="1:22" x14ac:dyDescent="0.25">
      <c r="A62" t="s">
        <v>46</v>
      </c>
      <c r="B62" t="s">
        <v>56</v>
      </c>
      <c r="C62">
        <v>80</v>
      </c>
      <c r="D62">
        <v>1</v>
      </c>
      <c r="E62" t="s">
        <v>15668</v>
      </c>
      <c r="F62">
        <v>200</v>
      </c>
      <c r="G62">
        <v>0</v>
      </c>
      <c r="H62" t="s">
        <v>1162</v>
      </c>
      <c r="I62" t="s">
        <v>8710</v>
      </c>
      <c r="J62" t="s">
        <v>305</v>
      </c>
      <c r="K62" t="s">
        <v>23</v>
      </c>
      <c r="L62" t="s">
        <v>24</v>
      </c>
      <c r="M62" t="s">
        <v>15669</v>
      </c>
      <c r="N62" t="s">
        <v>23</v>
      </c>
      <c r="O62" t="s">
        <v>32</v>
      </c>
      <c r="P62" t="s">
        <v>26</v>
      </c>
      <c r="Q62" t="s">
        <v>33</v>
      </c>
      <c r="R62" t="s">
        <v>24</v>
      </c>
      <c r="S62" t="s">
        <v>23</v>
      </c>
      <c r="T62" t="s">
        <v>15670</v>
      </c>
    </row>
    <row r="63" spans="1:22" x14ac:dyDescent="0.25">
      <c r="A63" t="s">
        <v>139</v>
      </c>
      <c r="B63" t="s">
        <v>112</v>
      </c>
      <c r="C63">
        <v>80</v>
      </c>
      <c r="D63">
        <v>1</v>
      </c>
      <c r="E63" t="s">
        <v>15668</v>
      </c>
      <c r="F63">
        <v>200</v>
      </c>
      <c r="G63">
        <v>0</v>
      </c>
      <c r="H63" t="s">
        <v>1162</v>
      </c>
      <c r="I63" t="s">
        <v>8710</v>
      </c>
      <c r="J63" t="s">
        <v>305</v>
      </c>
      <c r="K63" t="s">
        <v>23</v>
      </c>
      <c r="L63" t="s">
        <v>24</v>
      </c>
      <c r="M63" t="s">
        <v>15669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15670</v>
      </c>
    </row>
    <row r="64" spans="1:22" x14ac:dyDescent="0.25">
      <c r="A64" t="s">
        <v>42</v>
      </c>
      <c r="B64" t="s">
        <v>43</v>
      </c>
      <c r="C64">
        <v>66.666666666666671</v>
      </c>
      <c r="D64">
        <v>6</v>
      </c>
      <c r="E64" t="s">
        <v>15671</v>
      </c>
      <c r="F64">
        <v>216</v>
      </c>
      <c r="G64">
        <v>6</v>
      </c>
      <c r="H64" t="s">
        <v>1162</v>
      </c>
      <c r="I64" t="s">
        <v>15672</v>
      </c>
      <c r="J64" t="s">
        <v>87</v>
      </c>
      <c r="K64" t="s">
        <v>23</v>
      </c>
      <c r="L64" t="s">
        <v>24</v>
      </c>
      <c r="M64" t="s">
        <v>15673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15673</v>
      </c>
    </row>
    <row r="65" spans="1:20" x14ac:dyDescent="0.25">
      <c r="A65" t="s">
        <v>42</v>
      </c>
      <c r="B65" t="s">
        <v>43</v>
      </c>
      <c r="C65">
        <v>66.666666666666671</v>
      </c>
      <c r="D65">
        <v>6</v>
      </c>
      <c r="E65" t="s">
        <v>15674</v>
      </c>
      <c r="F65">
        <v>210</v>
      </c>
      <c r="G65">
        <v>0</v>
      </c>
      <c r="H65" t="s">
        <v>1162</v>
      </c>
      <c r="I65" t="s">
        <v>3119</v>
      </c>
      <c r="J65" t="s">
        <v>306</v>
      </c>
      <c r="K65" t="s">
        <v>23</v>
      </c>
      <c r="L65" t="s">
        <v>24</v>
      </c>
      <c r="M65" t="s">
        <v>15675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15675</v>
      </c>
    </row>
    <row r="66" spans="1:20" x14ac:dyDescent="0.25">
      <c r="A66" t="s">
        <v>186</v>
      </c>
      <c r="B66" t="s">
        <v>187</v>
      </c>
      <c r="C66">
        <v>65</v>
      </c>
      <c r="D66">
        <v>4</v>
      </c>
      <c r="E66" t="s">
        <v>15676</v>
      </c>
      <c r="F66">
        <v>189</v>
      </c>
      <c r="G66">
        <v>30</v>
      </c>
      <c r="H66" t="s">
        <v>47</v>
      </c>
      <c r="I66" t="s">
        <v>15677</v>
      </c>
      <c r="J66" t="s">
        <v>15678</v>
      </c>
      <c r="K66" t="s">
        <v>613</v>
      </c>
      <c r="L66" t="s">
        <v>15679</v>
      </c>
      <c r="M66" t="s">
        <v>15680</v>
      </c>
      <c r="N66" t="s">
        <v>1338</v>
      </c>
      <c r="O66" t="s">
        <v>1189</v>
      </c>
      <c r="P66" t="s">
        <v>1190</v>
      </c>
      <c r="Q66" t="s">
        <v>27</v>
      </c>
      <c r="R66" t="s">
        <v>24</v>
      </c>
      <c r="S66" t="s">
        <v>23</v>
      </c>
      <c r="T66" t="s">
        <v>15680</v>
      </c>
    </row>
    <row r="67" spans="1:20" x14ac:dyDescent="0.25">
      <c r="A67" t="s">
        <v>186</v>
      </c>
      <c r="B67" t="s">
        <v>187</v>
      </c>
      <c r="C67">
        <v>40</v>
      </c>
      <c r="D67">
        <v>10</v>
      </c>
      <c r="E67" t="s">
        <v>15681</v>
      </c>
      <c r="F67">
        <v>435</v>
      </c>
      <c r="G67">
        <v>35</v>
      </c>
      <c r="H67" t="s">
        <v>47</v>
      </c>
      <c r="I67" t="s">
        <v>15682</v>
      </c>
      <c r="J67" t="s">
        <v>15683</v>
      </c>
      <c r="K67" t="s">
        <v>11372</v>
      </c>
      <c r="L67" t="s">
        <v>15684</v>
      </c>
      <c r="M67" t="s">
        <v>15685</v>
      </c>
      <c r="N67" t="s">
        <v>1338</v>
      </c>
      <c r="O67" t="s">
        <v>1222</v>
      </c>
      <c r="P67" t="s">
        <v>1190</v>
      </c>
      <c r="Q67" t="s">
        <v>1191</v>
      </c>
      <c r="R67" t="s">
        <v>24</v>
      </c>
      <c r="S67" t="s">
        <v>23</v>
      </c>
      <c r="T67" t="s">
        <v>15686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15687</v>
      </c>
      <c r="F68">
        <v>269</v>
      </c>
      <c r="G68">
        <v>38</v>
      </c>
      <c r="H68" t="s">
        <v>47</v>
      </c>
      <c r="I68" t="s">
        <v>15688</v>
      </c>
      <c r="J68" t="s">
        <v>15689</v>
      </c>
      <c r="K68" t="s">
        <v>15690</v>
      </c>
      <c r="L68" t="s">
        <v>1210</v>
      </c>
      <c r="M68" t="s">
        <v>23</v>
      </c>
      <c r="N68" t="s">
        <v>23</v>
      </c>
      <c r="O68" t="s">
        <v>24</v>
      </c>
      <c r="P68" t="s">
        <v>54</v>
      </c>
      <c r="Q68" t="s">
        <v>23</v>
      </c>
      <c r="R68" t="s">
        <v>24</v>
      </c>
      <c r="S68" t="s">
        <v>23</v>
      </c>
      <c r="T68" t="s">
        <v>15691</v>
      </c>
    </row>
    <row r="69" spans="1:20" x14ac:dyDescent="0.25">
      <c r="A69" t="s">
        <v>139</v>
      </c>
      <c r="B69" t="s">
        <v>112</v>
      </c>
      <c r="C69">
        <v>100</v>
      </c>
      <c r="D69">
        <v>1</v>
      </c>
      <c r="E69" t="s">
        <v>15692</v>
      </c>
      <c r="F69">
        <v>280</v>
      </c>
      <c r="G69">
        <v>30</v>
      </c>
      <c r="H69" t="s">
        <v>47</v>
      </c>
      <c r="I69" t="s">
        <v>15693</v>
      </c>
      <c r="J69" t="s">
        <v>15694</v>
      </c>
      <c r="K69" t="s">
        <v>15695</v>
      </c>
      <c r="L69" t="s">
        <v>15696</v>
      </c>
      <c r="M69" t="s">
        <v>15697</v>
      </c>
      <c r="N69" t="s">
        <v>1338</v>
      </c>
      <c r="O69" t="s">
        <v>1189</v>
      </c>
      <c r="P69" t="s">
        <v>1190</v>
      </c>
      <c r="Q69" t="s">
        <v>1191</v>
      </c>
      <c r="R69" t="s">
        <v>24</v>
      </c>
      <c r="S69" t="s">
        <v>23</v>
      </c>
      <c r="T69" t="s">
        <v>15698</v>
      </c>
    </row>
    <row r="70" spans="1:20" x14ac:dyDescent="0.25">
      <c r="A70" t="s">
        <v>110</v>
      </c>
      <c r="B70" t="s">
        <v>146</v>
      </c>
      <c r="C70">
        <v>100</v>
      </c>
      <c r="D70">
        <v>1</v>
      </c>
      <c r="E70" t="s">
        <v>15692</v>
      </c>
      <c r="F70">
        <v>280</v>
      </c>
      <c r="G70">
        <v>30</v>
      </c>
      <c r="H70" t="s">
        <v>47</v>
      </c>
      <c r="I70" t="s">
        <v>15693</v>
      </c>
      <c r="J70" t="s">
        <v>15694</v>
      </c>
      <c r="K70" t="s">
        <v>15695</v>
      </c>
      <c r="L70" t="s">
        <v>15696</v>
      </c>
      <c r="M70" t="s">
        <v>15697</v>
      </c>
      <c r="N70" t="s">
        <v>1338</v>
      </c>
      <c r="O70" t="s">
        <v>1189</v>
      </c>
      <c r="P70" t="s">
        <v>1190</v>
      </c>
      <c r="Q70" t="s">
        <v>1191</v>
      </c>
      <c r="R70" t="s">
        <v>24</v>
      </c>
      <c r="S70" t="s">
        <v>23</v>
      </c>
      <c r="T70" t="s">
        <v>15698</v>
      </c>
    </row>
    <row r="71" spans="1:20" x14ac:dyDescent="0.25">
      <c r="A71" t="s">
        <v>46</v>
      </c>
      <c r="B71" t="s">
        <v>56</v>
      </c>
      <c r="C71">
        <v>100</v>
      </c>
      <c r="D71">
        <v>1</v>
      </c>
      <c r="E71" t="s">
        <v>15692</v>
      </c>
      <c r="F71">
        <v>280</v>
      </c>
      <c r="G71">
        <v>30</v>
      </c>
      <c r="H71" t="s">
        <v>47</v>
      </c>
      <c r="I71" t="s">
        <v>15693</v>
      </c>
      <c r="J71" t="s">
        <v>15694</v>
      </c>
      <c r="K71" t="s">
        <v>15695</v>
      </c>
      <c r="L71" t="s">
        <v>15696</v>
      </c>
      <c r="M71" t="s">
        <v>15697</v>
      </c>
      <c r="N71" t="s">
        <v>1338</v>
      </c>
      <c r="O71" t="s">
        <v>1189</v>
      </c>
      <c r="P71" t="s">
        <v>1190</v>
      </c>
      <c r="Q71" t="s">
        <v>1191</v>
      </c>
      <c r="R71" t="s">
        <v>24</v>
      </c>
      <c r="S71" t="s">
        <v>23</v>
      </c>
      <c r="T71" t="s">
        <v>15698</v>
      </c>
    </row>
    <row r="72" spans="1:20" x14ac:dyDescent="0.25">
      <c r="A72" t="s">
        <v>34</v>
      </c>
      <c r="B72" t="s">
        <v>35</v>
      </c>
      <c r="C72">
        <v>65</v>
      </c>
      <c r="D72">
        <v>1</v>
      </c>
      <c r="E72" t="s">
        <v>15699</v>
      </c>
      <c r="F72">
        <v>130</v>
      </c>
      <c r="G72">
        <v>30</v>
      </c>
      <c r="H72" t="s">
        <v>47</v>
      </c>
      <c r="I72" t="s">
        <v>15700</v>
      </c>
      <c r="J72" t="s">
        <v>15701</v>
      </c>
      <c r="K72" t="s">
        <v>15702</v>
      </c>
      <c r="L72" t="s">
        <v>15703</v>
      </c>
      <c r="M72" t="s">
        <v>15704</v>
      </c>
      <c r="N72" t="s">
        <v>1338</v>
      </c>
      <c r="O72" t="s">
        <v>1189</v>
      </c>
      <c r="P72" t="s">
        <v>1190</v>
      </c>
      <c r="Q72" t="s">
        <v>27</v>
      </c>
      <c r="R72" t="s">
        <v>24</v>
      </c>
      <c r="S72" t="s">
        <v>23</v>
      </c>
      <c r="T72" t="s">
        <v>15704</v>
      </c>
    </row>
    <row r="73" spans="1:20" x14ac:dyDescent="0.25">
      <c r="A73" t="s">
        <v>46</v>
      </c>
      <c r="B73" t="s">
        <v>56</v>
      </c>
      <c r="C73">
        <v>100</v>
      </c>
      <c r="D73">
        <v>1</v>
      </c>
      <c r="E73" t="s">
        <v>15699</v>
      </c>
      <c r="F73">
        <v>130</v>
      </c>
      <c r="G73">
        <v>30</v>
      </c>
      <c r="H73" t="s">
        <v>47</v>
      </c>
      <c r="I73" t="s">
        <v>15700</v>
      </c>
      <c r="J73" t="s">
        <v>15701</v>
      </c>
      <c r="K73" t="s">
        <v>15702</v>
      </c>
      <c r="L73" t="s">
        <v>15703</v>
      </c>
      <c r="M73" t="s">
        <v>15704</v>
      </c>
      <c r="N73" t="s">
        <v>1338</v>
      </c>
      <c r="O73" t="s">
        <v>1189</v>
      </c>
      <c r="P73" t="s">
        <v>1190</v>
      </c>
      <c r="Q73" t="s">
        <v>27</v>
      </c>
      <c r="R73" t="s">
        <v>24</v>
      </c>
      <c r="S73" t="s">
        <v>23</v>
      </c>
      <c r="T73" t="s">
        <v>15704</v>
      </c>
    </row>
    <row r="74" spans="1:20" x14ac:dyDescent="0.25">
      <c r="A74" t="s">
        <v>5153</v>
      </c>
      <c r="B74" t="s">
        <v>5154</v>
      </c>
      <c r="C74">
        <v>0</v>
      </c>
      <c r="D74">
        <v>1</v>
      </c>
      <c r="E74" t="s">
        <v>15705</v>
      </c>
      <c r="F74">
        <v>100</v>
      </c>
      <c r="G74">
        <v>0</v>
      </c>
      <c r="H74" t="s">
        <v>1162</v>
      </c>
      <c r="I74" t="s">
        <v>15706</v>
      </c>
      <c r="J74" t="s">
        <v>342</v>
      </c>
      <c r="K74" t="s">
        <v>23</v>
      </c>
      <c r="L74" t="s">
        <v>24</v>
      </c>
      <c r="M74" t="s">
        <v>15707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15708</v>
      </c>
      <c r="T74" t="s">
        <v>15707</v>
      </c>
    </row>
    <row r="75" spans="1:20" x14ac:dyDescent="0.25">
      <c r="A75" t="s">
        <v>3691</v>
      </c>
      <c r="B75" t="s">
        <v>3692</v>
      </c>
      <c r="C75">
        <v>120</v>
      </c>
      <c r="D75">
        <v>1</v>
      </c>
      <c r="E75" t="s">
        <v>15705</v>
      </c>
      <c r="F75">
        <v>100</v>
      </c>
      <c r="G75">
        <v>0</v>
      </c>
      <c r="H75" t="s">
        <v>1162</v>
      </c>
      <c r="I75" t="s">
        <v>15706</v>
      </c>
      <c r="J75" t="s">
        <v>342</v>
      </c>
      <c r="K75" t="s">
        <v>23</v>
      </c>
      <c r="L75" t="s">
        <v>24</v>
      </c>
      <c r="M75" t="s">
        <v>15707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15708</v>
      </c>
      <c r="T75" t="s">
        <v>15707</v>
      </c>
    </row>
    <row r="76" spans="1:20" x14ac:dyDescent="0.25">
      <c r="A76" t="s">
        <v>42</v>
      </c>
      <c r="B76" t="s">
        <v>43</v>
      </c>
      <c r="C76">
        <v>50</v>
      </c>
      <c r="D76">
        <v>1</v>
      </c>
      <c r="E76" t="s">
        <v>15709</v>
      </c>
      <c r="F76">
        <v>120</v>
      </c>
      <c r="G76">
        <v>20</v>
      </c>
      <c r="H76" t="s">
        <v>47</v>
      </c>
      <c r="I76" t="s">
        <v>15710</v>
      </c>
      <c r="J76" t="s">
        <v>15711</v>
      </c>
      <c r="K76" t="s">
        <v>11067</v>
      </c>
      <c r="L76" t="s">
        <v>15712</v>
      </c>
      <c r="M76" t="s">
        <v>15713</v>
      </c>
      <c r="N76" t="s">
        <v>1338</v>
      </c>
      <c r="O76" t="s">
        <v>1222</v>
      </c>
      <c r="P76" t="s">
        <v>1190</v>
      </c>
      <c r="Q76" t="s">
        <v>1191</v>
      </c>
      <c r="R76" t="s">
        <v>24</v>
      </c>
      <c r="S76" t="s">
        <v>23</v>
      </c>
      <c r="T76" t="s">
        <v>15714</v>
      </c>
    </row>
    <row r="77" spans="1:20" x14ac:dyDescent="0.25">
      <c r="A77" t="s">
        <v>46</v>
      </c>
      <c r="B77" t="s">
        <v>56</v>
      </c>
      <c r="C77">
        <v>100</v>
      </c>
      <c r="D77">
        <v>1</v>
      </c>
      <c r="E77" t="s">
        <v>15709</v>
      </c>
      <c r="F77">
        <v>120</v>
      </c>
      <c r="G77">
        <v>20</v>
      </c>
      <c r="H77" t="s">
        <v>47</v>
      </c>
      <c r="I77" t="s">
        <v>15710</v>
      </c>
      <c r="J77" t="s">
        <v>15711</v>
      </c>
      <c r="K77" t="s">
        <v>11067</v>
      </c>
      <c r="L77" t="s">
        <v>15712</v>
      </c>
      <c r="M77" t="s">
        <v>15713</v>
      </c>
      <c r="N77" t="s">
        <v>1338</v>
      </c>
      <c r="O77" t="s">
        <v>1222</v>
      </c>
      <c r="P77" t="s">
        <v>1190</v>
      </c>
      <c r="Q77" t="s">
        <v>1191</v>
      </c>
      <c r="R77" t="s">
        <v>24</v>
      </c>
      <c r="S77" t="s">
        <v>23</v>
      </c>
      <c r="T77" t="s">
        <v>15714</v>
      </c>
    </row>
    <row r="78" spans="1:20" x14ac:dyDescent="0.25">
      <c r="A78" t="s">
        <v>46</v>
      </c>
      <c r="B78" t="s">
        <v>8145</v>
      </c>
      <c r="C78">
        <v>60.24</v>
      </c>
      <c r="D78">
        <v>1</v>
      </c>
      <c r="E78" t="s">
        <v>15715</v>
      </c>
      <c r="F78">
        <v>67.239999999999995</v>
      </c>
      <c r="G78">
        <v>7</v>
      </c>
      <c r="H78" t="s">
        <v>47</v>
      </c>
      <c r="I78" t="s">
        <v>11896</v>
      </c>
      <c r="J78" t="s">
        <v>11897</v>
      </c>
      <c r="K78" t="s">
        <v>1267</v>
      </c>
      <c r="L78" t="s">
        <v>11898</v>
      </c>
      <c r="M78" t="s">
        <v>15714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15716</v>
      </c>
      <c r="T78" t="s">
        <v>15714</v>
      </c>
    </row>
    <row r="79" spans="1:20" x14ac:dyDescent="0.25">
      <c r="A79" t="s">
        <v>46</v>
      </c>
      <c r="B79" t="s">
        <v>56</v>
      </c>
      <c r="C79">
        <v>78</v>
      </c>
      <c r="D79">
        <v>3</v>
      </c>
      <c r="E79" t="s">
        <v>15717</v>
      </c>
      <c r="F79">
        <v>269</v>
      </c>
      <c r="G79">
        <v>35</v>
      </c>
      <c r="H79" t="s">
        <v>47</v>
      </c>
      <c r="I79" t="s">
        <v>1625</v>
      </c>
      <c r="J79" t="s">
        <v>15718</v>
      </c>
      <c r="K79" t="s">
        <v>1209</v>
      </c>
      <c r="L79" t="s">
        <v>4359</v>
      </c>
      <c r="M79" t="s">
        <v>23</v>
      </c>
      <c r="N79" t="s">
        <v>23</v>
      </c>
      <c r="O79" t="s">
        <v>24</v>
      </c>
      <c r="P79" t="s">
        <v>54</v>
      </c>
      <c r="Q79" t="s">
        <v>23</v>
      </c>
      <c r="R79" t="s">
        <v>24</v>
      </c>
      <c r="S79" t="s">
        <v>23</v>
      </c>
      <c r="T79" t="s">
        <v>15719</v>
      </c>
    </row>
    <row r="80" spans="1:20" x14ac:dyDescent="0.25">
      <c r="A80" t="s">
        <v>139</v>
      </c>
      <c r="B80" t="s">
        <v>112</v>
      </c>
      <c r="C80">
        <v>100</v>
      </c>
      <c r="D80">
        <v>1</v>
      </c>
      <c r="E80" t="s">
        <v>15720</v>
      </c>
      <c r="F80">
        <v>250</v>
      </c>
      <c r="G80">
        <v>0</v>
      </c>
      <c r="H80" t="s">
        <v>47</v>
      </c>
      <c r="I80" t="s">
        <v>15721</v>
      </c>
      <c r="J80" t="s">
        <v>15722</v>
      </c>
      <c r="K80" t="s">
        <v>15723</v>
      </c>
      <c r="L80" t="s">
        <v>15724</v>
      </c>
      <c r="M80" t="s">
        <v>15725</v>
      </c>
      <c r="N80" t="s">
        <v>1338</v>
      </c>
      <c r="O80" t="s">
        <v>1222</v>
      </c>
      <c r="P80" t="s">
        <v>1190</v>
      </c>
      <c r="Q80" t="s">
        <v>1191</v>
      </c>
      <c r="R80" t="s">
        <v>24</v>
      </c>
      <c r="S80" t="s">
        <v>23</v>
      </c>
      <c r="T80" t="s">
        <v>15726</v>
      </c>
    </row>
    <row r="81" spans="1:20" x14ac:dyDescent="0.25">
      <c r="A81" t="s">
        <v>110</v>
      </c>
      <c r="B81" t="s">
        <v>146</v>
      </c>
      <c r="C81">
        <v>100</v>
      </c>
      <c r="D81">
        <v>1</v>
      </c>
      <c r="E81" t="s">
        <v>15720</v>
      </c>
      <c r="F81">
        <v>250</v>
      </c>
      <c r="G81">
        <v>0</v>
      </c>
      <c r="H81" t="s">
        <v>47</v>
      </c>
      <c r="I81" t="s">
        <v>15721</v>
      </c>
      <c r="J81" t="s">
        <v>15722</v>
      </c>
      <c r="K81" t="s">
        <v>15723</v>
      </c>
      <c r="L81" t="s">
        <v>15724</v>
      </c>
      <c r="M81" t="s">
        <v>15725</v>
      </c>
      <c r="N81" t="s">
        <v>1338</v>
      </c>
      <c r="O81" t="s">
        <v>1222</v>
      </c>
      <c r="P81" t="s">
        <v>1190</v>
      </c>
      <c r="Q81" t="s">
        <v>1191</v>
      </c>
      <c r="R81" t="s">
        <v>24</v>
      </c>
      <c r="S81" t="s">
        <v>23</v>
      </c>
      <c r="T81" t="s">
        <v>15727</v>
      </c>
    </row>
    <row r="82" spans="1:20" x14ac:dyDescent="0.25">
      <c r="A82" t="s">
        <v>46</v>
      </c>
      <c r="B82" t="s">
        <v>56</v>
      </c>
      <c r="C82">
        <v>100</v>
      </c>
      <c r="D82">
        <v>1</v>
      </c>
      <c r="E82" t="s">
        <v>15720</v>
      </c>
      <c r="F82">
        <v>250</v>
      </c>
      <c r="G82">
        <v>0</v>
      </c>
      <c r="H82" t="s">
        <v>47</v>
      </c>
      <c r="I82" t="s">
        <v>15721</v>
      </c>
      <c r="J82" t="s">
        <v>15722</v>
      </c>
      <c r="K82" t="s">
        <v>15723</v>
      </c>
      <c r="L82" t="s">
        <v>15724</v>
      </c>
      <c r="M82" t="s">
        <v>15725</v>
      </c>
      <c r="N82" t="s">
        <v>1338</v>
      </c>
      <c r="O82" t="s">
        <v>1222</v>
      </c>
      <c r="P82" t="s">
        <v>1190</v>
      </c>
      <c r="Q82" t="s">
        <v>1191</v>
      </c>
      <c r="R82" t="s">
        <v>24</v>
      </c>
      <c r="S82" t="s">
        <v>23</v>
      </c>
      <c r="T82" t="s">
        <v>15727</v>
      </c>
    </row>
    <row r="83" spans="1:20" x14ac:dyDescent="0.25">
      <c r="A83" t="s">
        <v>152</v>
      </c>
      <c r="B83" t="s">
        <v>153</v>
      </c>
      <c r="C83">
        <v>65</v>
      </c>
      <c r="D83">
        <v>2</v>
      </c>
      <c r="E83" t="s">
        <v>15728</v>
      </c>
      <c r="F83">
        <v>230</v>
      </c>
      <c r="G83">
        <v>30</v>
      </c>
      <c r="H83" t="s">
        <v>47</v>
      </c>
      <c r="I83" t="s">
        <v>15729</v>
      </c>
      <c r="J83" t="s">
        <v>15730</v>
      </c>
      <c r="K83" t="s">
        <v>1234</v>
      </c>
      <c r="L83" t="s">
        <v>15731</v>
      </c>
      <c r="M83" t="s">
        <v>15732</v>
      </c>
      <c r="N83" t="s">
        <v>1338</v>
      </c>
      <c r="O83" t="s">
        <v>1189</v>
      </c>
      <c r="P83" t="s">
        <v>1190</v>
      </c>
      <c r="Q83" t="s">
        <v>27</v>
      </c>
      <c r="R83" t="s">
        <v>24</v>
      </c>
      <c r="S83" t="s">
        <v>23</v>
      </c>
      <c r="T83" t="s">
        <v>15732</v>
      </c>
    </row>
    <row r="84" spans="1:20" x14ac:dyDescent="0.25">
      <c r="A84" t="s">
        <v>150</v>
      </c>
      <c r="B84" t="s">
        <v>151</v>
      </c>
      <c r="C84">
        <v>65</v>
      </c>
      <c r="D84">
        <v>2</v>
      </c>
      <c r="E84" t="s">
        <v>15728</v>
      </c>
      <c r="F84">
        <v>230</v>
      </c>
      <c r="G84">
        <v>30</v>
      </c>
      <c r="H84" t="s">
        <v>47</v>
      </c>
      <c r="I84" t="s">
        <v>15729</v>
      </c>
      <c r="J84" t="s">
        <v>15730</v>
      </c>
      <c r="K84" t="s">
        <v>1234</v>
      </c>
      <c r="L84" t="s">
        <v>15731</v>
      </c>
      <c r="M84" t="s">
        <v>15732</v>
      </c>
      <c r="N84" t="s">
        <v>1338</v>
      </c>
      <c r="O84" t="s">
        <v>1189</v>
      </c>
      <c r="P84" t="s">
        <v>1190</v>
      </c>
      <c r="Q84" t="s">
        <v>27</v>
      </c>
      <c r="R84" t="s">
        <v>24</v>
      </c>
      <c r="S84" t="s">
        <v>23</v>
      </c>
      <c r="T84" t="s">
        <v>15732</v>
      </c>
    </row>
    <row r="85" spans="1:20" x14ac:dyDescent="0.25">
      <c r="A85" t="s">
        <v>110</v>
      </c>
      <c r="B85" t="s">
        <v>3831</v>
      </c>
      <c r="C85">
        <v>76</v>
      </c>
      <c r="D85">
        <v>3</v>
      </c>
      <c r="E85" t="s">
        <v>15733</v>
      </c>
      <c r="F85">
        <v>276</v>
      </c>
      <c r="G85">
        <v>48</v>
      </c>
      <c r="H85" t="s">
        <v>47</v>
      </c>
      <c r="I85" t="s">
        <v>439</v>
      </c>
      <c r="J85" t="s">
        <v>13732</v>
      </c>
      <c r="K85" t="s">
        <v>4702</v>
      </c>
      <c r="L85" t="s">
        <v>1251</v>
      </c>
      <c r="M85" t="s">
        <v>15732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15734</v>
      </c>
      <c r="T85" t="s">
        <v>15732</v>
      </c>
    </row>
    <row r="86" spans="1:20" x14ac:dyDescent="0.25">
      <c r="A86" t="s">
        <v>5153</v>
      </c>
      <c r="B86" t="s">
        <v>5154</v>
      </c>
      <c r="C86">
        <v>0</v>
      </c>
      <c r="D86">
        <v>1</v>
      </c>
      <c r="E86" t="s">
        <v>15735</v>
      </c>
      <c r="F86">
        <v>178</v>
      </c>
      <c r="G86">
        <v>0</v>
      </c>
      <c r="H86" t="s">
        <v>1162</v>
      </c>
      <c r="I86" t="s">
        <v>6093</v>
      </c>
      <c r="J86" t="s">
        <v>309</v>
      </c>
      <c r="K86" t="s">
        <v>23</v>
      </c>
      <c r="L86" t="s">
        <v>24</v>
      </c>
      <c r="M86" t="s">
        <v>15736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15737</v>
      </c>
      <c r="T86" t="s">
        <v>15736</v>
      </c>
    </row>
    <row r="87" spans="1:20" x14ac:dyDescent="0.25">
      <c r="A87" t="s">
        <v>46</v>
      </c>
      <c r="B87" t="s">
        <v>56</v>
      </c>
      <c r="C87">
        <v>120</v>
      </c>
      <c r="D87">
        <v>1</v>
      </c>
      <c r="E87" t="s">
        <v>15735</v>
      </c>
      <c r="F87">
        <v>178</v>
      </c>
      <c r="G87">
        <v>0</v>
      </c>
      <c r="H87" t="s">
        <v>1162</v>
      </c>
      <c r="I87" t="s">
        <v>6093</v>
      </c>
      <c r="J87" t="s">
        <v>309</v>
      </c>
      <c r="K87" t="s">
        <v>23</v>
      </c>
      <c r="L87" t="s">
        <v>24</v>
      </c>
      <c r="M87" t="s">
        <v>15736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15737</v>
      </c>
      <c r="T87" t="s">
        <v>15736</v>
      </c>
    </row>
    <row r="88" spans="1:20" x14ac:dyDescent="0.25">
      <c r="A88" t="s">
        <v>186</v>
      </c>
      <c r="B88" t="s">
        <v>187</v>
      </c>
      <c r="C88">
        <v>65</v>
      </c>
      <c r="D88">
        <v>2</v>
      </c>
      <c r="E88" t="s">
        <v>15735</v>
      </c>
      <c r="F88">
        <v>178</v>
      </c>
      <c r="G88">
        <v>0</v>
      </c>
      <c r="H88" t="s">
        <v>1162</v>
      </c>
      <c r="I88" t="s">
        <v>6093</v>
      </c>
      <c r="J88" t="s">
        <v>309</v>
      </c>
      <c r="K88" t="s">
        <v>23</v>
      </c>
      <c r="L88" t="s">
        <v>24</v>
      </c>
      <c r="M88" t="s">
        <v>15736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15737</v>
      </c>
      <c r="T88" t="s">
        <v>15736</v>
      </c>
    </row>
    <row r="89" spans="1:20" x14ac:dyDescent="0.25">
      <c r="A89" t="s">
        <v>42</v>
      </c>
      <c r="B89" t="s">
        <v>43</v>
      </c>
      <c r="C89">
        <v>66.666666666666671</v>
      </c>
      <c r="D89">
        <v>9</v>
      </c>
      <c r="E89" t="s">
        <v>15738</v>
      </c>
      <c r="F89">
        <v>315</v>
      </c>
      <c r="G89">
        <v>0</v>
      </c>
      <c r="H89" t="s">
        <v>1162</v>
      </c>
      <c r="I89" t="s">
        <v>4109</v>
      </c>
      <c r="J89" t="s">
        <v>348</v>
      </c>
      <c r="K89" t="s">
        <v>23</v>
      </c>
      <c r="L89" t="s">
        <v>24</v>
      </c>
      <c r="M89" t="s">
        <v>15739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15740</v>
      </c>
      <c r="T89" t="s">
        <v>15739</v>
      </c>
    </row>
    <row r="90" spans="1:20" x14ac:dyDescent="0.25">
      <c r="A90" t="s">
        <v>46</v>
      </c>
      <c r="B90" t="s">
        <v>56</v>
      </c>
      <c r="C90">
        <v>78</v>
      </c>
      <c r="D90">
        <v>3</v>
      </c>
      <c r="E90" t="s">
        <v>15741</v>
      </c>
      <c r="F90">
        <v>260</v>
      </c>
      <c r="G90">
        <v>35</v>
      </c>
      <c r="H90" t="s">
        <v>47</v>
      </c>
      <c r="I90" t="s">
        <v>15742</v>
      </c>
      <c r="J90" t="s">
        <v>15743</v>
      </c>
      <c r="K90" t="s">
        <v>1646</v>
      </c>
      <c r="L90" t="s">
        <v>7347</v>
      </c>
      <c r="M90" t="s">
        <v>15739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15744</v>
      </c>
      <c r="T90" t="s">
        <v>15745</v>
      </c>
    </row>
    <row r="91" spans="1:20" x14ac:dyDescent="0.25">
      <c r="A91" t="s">
        <v>46</v>
      </c>
      <c r="B91" t="s">
        <v>56</v>
      </c>
      <c r="C91">
        <v>85</v>
      </c>
      <c r="D91">
        <v>20</v>
      </c>
      <c r="E91" t="s">
        <v>15746</v>
      </c>
      <c r="F91">
        <v>1820</v>
      </c>
      <c r="G91">
        <v>86</v>
      </c>
      <c r="H91" t="s">
        <v>47</v>
      </c>
      <c r="I91" t="s">
        <v>15742</v>
      </c>
      <c r="J91" t="s">
        <v>15743</v>
      </c>
      <c r="K91" t="s">
        <v>1646</v>
      </c>
      <c r="L91" t="s">
        <v>7347</v>
      </c>
      <c r="M91" t="s">
        <v>15747</v>
      </c>
      <c r="N91" t="s">
        <v>23</v>
      </c>
      <c r="O91" t="s">
        <v>63</v>
      </c>
      <c r="P91" t="s">
        <v>54</v>
      </c>
      <c r="Q91" t="s">
        <v>55</v>
      </c>
      <c r="R91" t="s">
        <v>24</v>
      </c>
      <c r="S91" t="s">
        <v>15748</v>
      </c>
      <c r="T91" t="s">
        <v>15685</v>
      </c>
    </row>
    <row r="92" spans="1:20" x14ac:dyDescent="0.25">
      <c r="A92" t="s">
        <v>46</v>
      </c>
      <c r="B92" t="s">
        <v>56</v>
      </c>
      <c r="C92">
        <v>78</v>
      </c>
      <c r="D92">
        <v>3</v>
      </c>
      <c r="E92" t="s">
        <v>15746</v>
      </c>
      <c r="F92">
        <v>1820</v>
      </c>
      <c r="G92">
        <v>86</v>
      </c>
      <c r="H92" t="s">
        <v>47</v>
      </c>
      <c r="I92" t="s">
        <v>15742</v>
      </c>
      <c r="J92" t="s">
        <v>15743</v>
      </c>
      <c r="K92" t="s">
        <v>1646</v>
      </c>
      <c r="L92" t="s">
        <v>7347</v>
      </c>
      <c r="M92" t="s">
        <v>15747</v>
      </c>
      <c r="N92" t="s">
        <v>23</v>
      </c>
      <c r="O92" t="s">
        <v>63</v>
      </c>
      <c r="P92" t="s">
        <v>54</v>
      </c>
      <c r="Q92" t="s">
        <v>55</v>
      </c>
      <c r="R92" t="s">
        <v>24</v>
      </c>
      <c r="S92" t="s">
        <v>15748</v>
      </c>
      <c r="T92" t="s">
        <v>15685</v>
      </c>
    </row>
    <row r="93" spans="1:20" x14ac:dyDescent="0.25">
      <c r="A93" t="s">
        <v>115</v>
      </c>
      <c r="B93" t="s">
        <v>4134</v>
      </c>
      <c r="C93">
        <v>29.93</v>
      </c>
      <c r="D93">
        <v>1</v>
      </c>
      <c r="E93" t="s">
        <v>15749</v>
      </c>
      <c r="F93">
        <v>115.77</v>
      </c>
      <c r="G93">
        <v>26</v>
      </c>
      <c r="H93" t="s">
        <v>684</v>
      </c>
      <c r="I93" t="s">
        <v>15750</v>
      </c>
      <c r="J93" t="s">
        <v>15751</v>
      </c>
      <c r="K93" t="s">
        <v>8700</v>
      </c>
      <c r="L93" t="s">
        <v>15752</v>
      </c>
      <c r="M93" t="s">
        <v>15753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15754</v>
      </c>
      <c r="T93" t="s">
        <v>15753</v>
      </c>
    </row>
    <row r="94" spans="1:20" x14ac:dyDescent="0.25">
      <c r="A94" t="s">
        <v>115</v>
      </c>
      <c r="B94" t="s">
        <v>4134</v>
      </c>
      <c r="C94">
        <v>29.92</v>
      </c>
      <c r="D94">
        <v>2</v>
      </c>
      <c r="E94" t="s">
        <v>15749</v>
      </c>
      <c r="F94">
        <v>115.77</v>
      </c>
      <c r="G94">
        <v>26</v>
      </c>
      <c r="H94" t="s">
        <v>684</v>
      </c>
      <c r="I94" t="s">
        <v>15750</v>
      </c>
      <c r="J94" t="s">
        <v>15751</v>
      </c>
      <c r="K94" t="s">
        <v>8700</v>
      </c>
      <c r="L94" t="s">
        <v>15752</v>
      </c>
      <c r="M94" t="s">
        <v>15753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15754</v>
      </c>
      <c r="T94" t="s">
        <v>15753</v>
      </c>
    </row>
    <row r="95" spans="1:20" x14ac:dyDescent="0.25">
      <c r="A95" t="s">
        <v>44</v>
      </c>
      <c r="B95" t="s">
        <v>45</v>
      </c>
      <c r="C95">
        <v>55</v>
      </c>
      <c r="D95">
        <v>2</v>
      </c>
      <c r="E95" t="s">
        <v>15755</v>
      </c>
      <c r="F95">
        <v>217</v>
      </c>
      <c r="G95">
        <v>29</v>
      </c>
      <c r="H95" t="s">
        <v>47</v>
      </c>
      <c r="I95" t="s">
        <v>6677</v>
      </c>
      <c r="J95" t="s">
        <v>15138</v>
      </c>
      <c r="K95" t="s">
        <v>1350</v>
      </c>
      <c r="L95" t="s">
        <v>1359</v>
      </c>
      <c r="M95" t="s">
        <v>15756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15757</v>
      </c>
      <c r="T95" t="s">
        <v>15756</v>
      </c>
    </row>
    <row r="96" spans="1:20" x14ac:dyDescent="0.25">
      <c r="A96" t="s">
        <v>46</v>
      </c>
      <c r="B96" t="s">
        <v>56</v>
      </c>
      <c r="C96">
        <v>78</v>
      </c>
      <c r="D96">
        <v>1</v>
      </c>
      <c r="E96" t="s">
        <v>15755</v>
      </c>
      <c r="F96">
        <v>217</v>
      </c>
      <c r="G96">
        <v>29</v>
      </c>
      <c r="H96" t="s">
        <v>47</v>
      </c>
      <c r="I96" t="s">
        <v>6677</v>
      </c>
      <c r="J96" t="s">
        <v>15138</v>
      </c>
      <c r="K96" t="s">
        <v>1350</v>
      </c>
      <c r="L96" t="s">
        <v>1359</v>
      </c>
      <c r="M96" t="s">
        <v>15756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15757</v>
      </c>
      <c r="T96" t="s">
        <v>15756</v>
      </c>
    </row>
    <row r="97" spans="1:20" x14ac:dyDescent="0.25">
      <c r="A97" t="s">
        <v>186</v>
      </c>
      <c r="B97" t="s">
        <v>187</v>
      </c>
      <c r="C97">
        <v>65</v>
      </c>
      <c r="D97">
        <v>8</v>
      </c>
      <c r="E97" t="s">
        <v>15758</v>
      </c>
      <c r="F97">
        <v>357</v>
      </c>
      <c r="G97">
        <v>45</v>
      </c>
      <c r="H97" t="s">
        <v>1162</v>
      </c>
      <c r="I97" t="s">
        <v>15759</v>
      </c>
      <c r="J97" t="s">
        <v>306</v>
      </c>
      <c r="K97" t="s">
        <v>23</v>
      </c>
      <c r="L97" t="s">
        <v>24</v>
      </c>
      <c r="M97" t="s">
        <v>15760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15761</v>
      </c>
      <c r="T97" t="s">
        <v>15760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15762</v>
      </c>
      <c r="F98">
        <v>150</v>
      </c>
      <c r="G98">
        <v>45</v>
      </c>
      <c r="H98" t="s">
        <v>1162</v>
      </c>
      <c r="I98" t="s">
        <v>7668</v>
      </c>
      <c r="J98" t="s">
        <v>1311</v>
      </c>
      <c r="K98" t="s">
        <v>23</v>
      </c>
      <c r="L98" t="s">
        <v>24</v>
      </c>
      <c r="M98" t="s">
        <v>15763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15764</v>
      </c>
      <c r="T98" t="s">
        <v>15765</v>
      </c>
    </row>
    <row r="99" spans="1:20" x14ac:dyDescent="0.25">
      <c r="A99" t="s">
        <v>115</v>
      </c>
      <c r="B99" t="s">
        <v>4134</v>
      </c>
      <c r="C99">
        <v>16.77</v>
      </c>
      <c r="D99">
        <v>1</v>
      </c>
      <c r="E99" t="s">
        <v>15766</v>
      </c>
      <c r="F99">
        <v>16.77</v>
      </c>
      <c r="G99">
        <v>0</v>
      </c>
      <c r="H99" t="s">
        <v>684</v>
      </c>
      <c r="I99" t="s">
        <v>11300</v>
      </c>
      <c r="J99" t="s">
        <v>11301</v>
      </c>
      <c r="K99" t="s">
        <v>11302</v>
      </c>
      <c r="L99" t="s">
        <v>11303</v>
      </c>
      <c r="M99" t="s">
        <v>15767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15768</v>
      </c>
      <c r="T99" t="s">
        <v>15767</v>
      </c>
    </row>
    <row r="100" spans="1:20" x14ac:dyDescent="0.25">
      <c r="A100" t="s">
        <v>139</v>
      </c>
      <c r="B100" t="s">
        <v>112</v>
      </c>
      <c r="C100">
        <v>66</v>
      </c>
      <c r="D100">
        <v>2</v>
      </c>
      <c r="E100" t="s">
        <v>15769</v>
      </c>
      <c r="F100">
        <v>432</v>
      </c>
      <c r="G100">
        <v>0</v>
      </c>
      <c r="H100" t="s">
        <v>1162</v>
      </c>
      <c r="I100" t="s">
        <v>4109</v>
      </c>
      <c r="J100" t="s">
        <v>348</v>
      </c>
      <c r="K100" t="s">
        <v>23</v>
      </c>
      <c r="L100" t="s">
        <v>24</v>
      </c>
      <c r="M100" t="s">
        <v>15770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15771</v>
      </c>
      <c r="T100" t="s">
        <v>15770</v>
      </c>
    </row>
    <row r="101" spans="1:20" x14ac:dyDescent="0.25">
      <c r="A101" t="s">
        <v>110</v>
      </c>
      <c r="B101" t="s">
        <v>1205</v>
      </c>
      <c r="C101">
        <v>66</v>
      </c>
      <c r="D101">
        <v>2</v>
      </c>
      <c r="E101" t="s">
        <v>15769</v>
      </c>
      <c r="F101">
        <v>432</v>
      </c>
      <c r="G101">
        <v>0</v>
      </c>
      <c r="H101" t="s">
        <v>1162</v>
      </c>
      <c r="I101" t="s">
        <v>4109</v>
      </c>
      <c r="J101" t="s">
        <v>348</v>
      </c>
      <c r="K101" t="s">
        <v>23</v>
      </c>
      <c r="L101" t="s">
        <v>24</v>
      </c>
      <c r="M101" t="s">
        <v>15770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15771</v>
      </c>
      <c r="T101" t="s">
        <v>15770</v>
      </c>
    </row>
    <row r="102" spans="1:20" x14ac:dyDescent="0.25">
      <c r="A102" t="s">
        <v>46</v>
      </c>
      <c r="B102" t="s">
        <v>56</v>
      </c>
      <c r="C102">
        <v>67</v>
      </c>
      <c r="D102">
        <v>2</v>
      </c>
      <c r="E102" t="s">
        <v>15769</v>
      </c>
      <c r="F102">
        <v>432</v>
      </c>
      <c r="G102">
        <v>0</v>
      </c>
      <c r="H102" t="s">
        <v>1162</v>
      </c>
      <c r="I102" t="s">
        <v>4109</v>
      </c>
      <c r="J102" t="s">
        <v>348</v>
      </c>
      <c r="K102" t="s">
        <v>23</v>
      </c>
      <c r="L102" t="s">
        <v>24</v>
      </c>
      <c r="M102" t="s">
        <v>15770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15771</v>
      </c>
      <c r="T102" t="s">
        <v>15770</v>
      </c>
    </row>
    <row r="103" spans="1:20" x14ac:dyDescent="0.25">
      <c r="A103" t="s">
        <v>5153</v>
      </c>
      <c r="B103" t="s">
        <v>5154</v>
      </c>
      <c r="C103">
        <v>0</v>
      </c>
      <c r="D103">
        <v>1</v>
      </c>
      <c r="E103" t="s">
        <v>15772</v>
      </c>
      <c r="F103">
        <v>100</v>
      </c>
      <c r="G103">
        <v>0</v>
      </c>
      <c r="H103" t="s">
        <v>1162</v>
      </c>
      <c r="I103" t="s">
        <v>6210</v>
      </c>
      <c r="J103" t="s">
        <v>364</v>
      </c>
      <c r="K103" t="s">
        <v>23</v>
      </c>
      <c r="L103" t="s">
        <v>24</v>
      </c>
      <c r="M103" t="s">
        <v>15773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15774</v>
      </c>
      <c r="T103" t="s">
        <v>15775</v>
      </c>
    </row>
    <row r="104" spans="1:20" x14ac:dyDescent="0.25">
      <c r="A104" t="s">
        <v>46</v>
      </c>
      <c r="B104" t="s">
        <v>56</v>
      </c>
      <c r="C104">
        <v>120</v>
      </c>
      <c r="D104">
        <v>1</v>
      </c>
      <c r="E104" t="s">
        <v>15772</v>
      </c>
      <c r="F104">
        <v>100</v>
      </c>
      <c r="G104">
        <v>0</v>
      </c>
      <c r="H104" t="s">
        <v>1162</v>
      </c>
      <c r="I104" t="s">
        <v>6210</v>
      </c>
      <c r="J104" t="s">
        <v>364</v>
      </c>
      <c r="K104" t="s">
        <v>23</v>
      </c>
      <c r="L104" t="s">
        <v>24</v>
      </c>
      <c r="M104" t="s">
        <v>15773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15774</v>
      </c>
      <c r="T104" t="s">
        <v>15775</v>
      </c>
    </row>
    <row r="105" spans="1:20" x14ac:dyDescent="0.25">
      <c r="A105" t="s">
        <v>186</v>
      </c>
      <c r="B105" t="s">
        <v>187</v>
      </c>
      <c r="C105">
        <v>50</v>
      </c>
      <c r="D105">
        <v>6</v>
      </c>
      <c r="E105" t="s">
        <v>15776</v>
      </c>
      <c r="F105">
        <v>192.27</v>
      </c>
      <c r="G105">
        <v>7</v>
      </c>
      <c r="H105" t="s">
        <v>47</v>
      </c>
      <c r="I105" t="s">
        <v>14928</v>
      </c>
      <c r="J105" t="s">
        <v>14929</v>
      </c>
      <c r="K105" t="s">
        <v>14930</v>
      </c>
      <c r="L105" t="s">
        <v>14931</v>
      </c>
      <c r="M105" t="s">
        <v>15770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15777</v>
      </c>
      <c r="T105" t="s">
        <v>15773</v>
      </c>
    </row>
    <row r="106" spans="1:20" x14ac:dyDescent="0.25">
      <c r="A106" t="s">
        <v>42</v>
      </c>
      <c r="B106" t="s">
        <v>43</v>
      </c>
      <c r="C106">
        <v>66.666666666666671</v>
      </c>
      <c r="D106">
        <v>3</v>
      </c>
      <c r="E106" t="s">
        <v>15778</v>
      </c>
      <c r="F106">
        <v>129</v>
      </c>
      <c r="G106">
        <v>29</v>
      </c>
      <c r="H106" t="s">
        <v>1162</v>
      </c>
      <c r="I106" t="s">
        <v>15779</v>
      </c>
      <c r="J106" t="s">
        <v>323</v>
      </c>
      <c r="K106" t="s">
        <v>23</v>
      </c>
      <c r="L106" t="s">
        <v>24</v>
      </c>
      <c r="M106" t="s">
        <v>15780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15781</v>
      </c>
      <c r="T106" t="s">
        <v>15780</v>
      </c>
    </row>
    <row r="107" spans="1:20" x14ac:dyDescent="0.25">
      <c r="A107" t="s">
        <v>46</v>
      </c>
      <c r="B107" t="s">
        <v>56</v>
      </c>
      <c r="C107">
        <v>78</v>
      </c>
      <c r="D107">
        <v>1</v>
      </c>
      <c r="E107" t="s">
        <v>15782</v>
      </c>
      <c r="F107">
        <v>123</v>
      </c>
      <c r="G107">
        <v>45</v>
      </c>
      <c r="H107" t="s">
        <v>47</v>
      </c>
      <c r="I107" t="s">
        <v>1235</v>
      </c>
      <c r="J107" t="s">
        <v>14082</v>
      </c>
      <c r="K107" t="s">
        <v>1299</v>
      </c>
      <c r="L107" t="s">
        <v>1181</v>
      </c>
      <c r="M107" t="s">
        <v>23</v>
      </c>
      <c r="N107" t="s">
        <v>23</v>
      </c>
      <c r="O107" t="s">
        <v>24</v>
      </c>
      <c r="P107" t="s">
        <v>54</v>
      </c>
      <c r="Q107" t="s">
        <v>23</v>
      </c>
      <c r="R107" t="s">
        <v>24</v>
      </c>
      <c r="S107" t="s">
        <v>23</v>
      </c>
      <c r="T107" t="s">
        <v>15783</v>
      </c>
    </row>
    <row r="108" spans="1:20" x14ac:dyDescent="0.25">
      <c r="A108" t="s">
        <v>46</v>
      </c>
      <c r="B108" t="s">
        <v>56</v>
      </c>
      <c r="C108">
        <v>85</v>
      </c>
      <c r="D108">
        <v>20</v>
      </c>
      <c r="E108" t="s">
        <v>15784</v>
      </c>
      <c r="F108">
        <v>1594</v>
      </c>
      <c r="G108">
        <v>104</v>
      </c>
      <c r="H108" t="s">
        <v>47</v>
      </c>
      <c r="I108" t="s">
        <v>15742</v>
      </c>
      <c r="J108" t="s">
        <v>15743</v>
      </c>
      <c r="K108" t="s">
        <v>1646</v>
      </c>
      <c r="L108" t="s">
        <v>7347</v>
      </c>
      <c r="M108" t="s">
        <v>15785</v>
      </c>
      <c r="N108" t="s">
        <v>23</v>
      </c>
      <c r="O108" t="s">
        <v>53</v>
      </c>
      <c r="P108" t="s">
        <v>54</v>
      </c>
      <c r="Q108" t="s">
        <v>55</v>
      </c>
      <c r="R108" t="s">
        <v>24</v>
      </c>
      <c r="S108" t="s">
        <v>15786</v>
      </c>
      <c r="T108" t="s">
        <v>15787</v>
      </c>
    </row>
    <row r="109" spans="1:20" x14ac:dyDescent="0.25">
      <c r="A109" t="s">
        <v>46</v>
      </c>
      <c r="B109" t="s">
        <v>56</v>
      </c>
      <c r="C109">
        <v>66.333333333333329</v>
      </c>
      <c r="D109">
        <v>3</v>
      </c>
      <c r="E109" t="s">
        <v>15788</v>
      </c>
      <c r="F109">
        <v>285</v>
      </c>
      <c r="G109">
        <v>45</v>
      </c>
      <c r="H109" t="s">
        <v>47</v>
      </c>
      <c r="I109" t="s">
        <v>1625</v>
      </c>
      <c r="J109" t="s">
        <v>15718</v>
      </c>
      <c r="K109" t="s">
        <v>1209</v>
      </c>
      <c r="L109" t="s">
        <v>4359</v>
      </c>
      <c r="M109" t="s">
        <v>23</v>
      </c>
      <c r="N109" t="s">
        <v>23</v>
      </c>
      <c r="O109" t="s">
        <v>24</v>
      </c>
      <c r="P109" t="s">
        <v>54</v>
      </c>
      <c r="Q109" t="s">
        <v>23</v>
      </c>
      <c r="R109" t="s">
        <v>24</v>
      </c>
      <c r="S109" t="s">
        <v>23</v>
      </c>
      <c r="T109" t="s">
        <v>15789</v>
      </c>
    </row>
    <row r="110" spans="1:20" x14ac:dyDescent="0.25">
      <c r="A110" t="s">
        <v>115</v>
      </c>
      <c r="B110" t="s">
        <v>116</v>
      </c>
      <c r="C110">
        <v>30</v>
      </c>
      <c r="D110">
        <v>12</v>
      </c>
      <c r="E110" t="s">
        <v>15790</v>
      </c>
      <c r="F110">
        <v>338.32</v>
      </c>
      <c r="G110">
        <v>0</v>
      </c>
      <c r="H110" t="s">
        <v>1247</v>
      </c>
      <c r="I110" t="s">
        <v>15791</v>
      </c>
      <c r="J110" t="s">
        <v>15792</v>
      </c>
      <c r="K110" t="s">
        <v>6747</v>
      </c>
      <c r="L110" t="s">
        <v>15793</v>
      </c>
      <c r="M110" t="s">
        <v>15794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15795</v>
      </c>
      <c r="T110" t="s">
        <v>15794</v>
      </c>
    </row>
    <row r="111" spans="1:20" x14ac:dyDescent="0.25">
      <c r="A111" t="s">
        <v>15172</v>
      </c>
      <c r="B111" t="s">
        <v>15173</v>
      </c>
      <c r="C111">
        <v>33.333333333333336</v>
      </c>
      <c r="D111">
        <v>3</v>
      </c>
      <c r="E111" t="s">
        <v>15796</v>
      </c>
      <c r="F111">
        <v>106</v>
      </c>
      <c r="G111">
        <v>6</v>
      </c>
      <c r="H111" t="s">
        <v>1162</v>
      </c>
      <c r="I111" t="s">
        <v>15797</v>
      </c>
      <c r="J111" t="s">
        <v>306</v>
      </c>
      <c r="K111" t="s">
        <v>23</v>
      </c>
      <c r="L111" t="s">
        <v>24</v>
      </c>
      <c r="M111" t="s">
        <v>15798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15799</v>
      </c>
      <c r="T111" t="s">
        <v>15798</v>
      </c>
    </row>
    <row r="112" spans="1:20" x14ac:dyDescent="0.25">
      <c r="A112" t="s">
        <v>15172</v>
      </c>
      <c r="B112" t="s">
        <v>15173</v>
      </c>
      <c r="C112">
        <v>33.333333333333336</v>
      </c>
      <c r="D112">
        <v>3</v>
      </c>
      <c r="E112" t="s">
        <v>15800</v>
      </c>
      <c r="F112">
        <v>106</v>
      </c>
      <c r="G112">
        <v>6</v>
      </c>
      <c r="H112" t="s">
        <v>1162</v>
      </c>
      <c r="I112" t="s">
        <v>15801</v>
      </c>
      <c r="J112" t="s">
        <v>315</v>
      </c>
      <c r="K112" t="s">
        <v>23</v>
      </c>
      <c r="L112" t="s">
        <v>24</v>
      </c>
      <c r="M112" t="s">
        <v>15802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15803</v>
      </c>
      <c r="T112" t="s">
        <v>15802</v>
      </c>
    </row>
    <row r="113" spans="1:20" x14ac:dyDescent="0.25">
      <c r="A113" t="s">
        <v>15172</v>
      </c>
      <c r="B113" t="s">
        <v>15173</v>
      </c>
      <c r="C113">
        <v>33.333333333333336</v>
      </c>
      <c r="D113">
        <v>3</v>
      </c>
      <c r="E113" t="s">
        <v>15804</v>
      </c>
      <c r="F113">
        <v>106</v>
      </c>
      <c r="G113">
        <v>6</v>
      </c>
      <c r="H113" t="s">
        <v>1162</v>
      </c>
      <c r="I113" t="s">
        <v>15805</v>
      </c>
      <c r="J113" t="s">
        <v>359</v>
      </c>
      <c r="K113" t="s">
        <v>23</v>
      </c>
      <c r="L113" t="s">
        <v>24</v>
      </c>
      <c r="M113" t="s">
        <v>15806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15807</v>
      </c>
      <c r="T113" t="s">
        <v>15806</v>
      </c>
    </row>
    <row r="114" spans="1:20" x14ac:dyDescent="0.25">
      <c r="A114" t="s">
        <v>15172</v>
      </c>
      <c r="B114" t="s">
        <v>15173</v>
      </c>
      <c r="C114">
        <v>33.333333333333336</v>
      </c>
      <c r="D114">
        <v>3</v>
      </c>
      <c r="E114" t="s">
        <v>15808</v>
      </c>
      <c r="F114">
        <v>106</v>
      </c>
      <c r="G114">
        <v>6</v>
      </c>
      <c r="H114" t="s">
        <v>1162</v>
      </c>
      <c r="I114" t="s">
        <v>15809</v>
      </c>
      <c r="J114" t="s">
        <v>351</v>
      </c>
      <c r="K114" t="s">
        <v>23</v>
      </c>
      <c r="L114" t="s">
        <v>24</v>
      </c>
      <c r="M114" t="s">
        <v>15810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15811</v>
      </c>
      <c r="T114" t="s">
        <v>15810</v>
      </c>
    </row>
    <row r="115" spans="1:20" x14ac:dyDescent="0.25">
      <c r="A115" t="s">
        <v>15172</v>
      </c>
      <c r="B115" t="s">
        <v>15173</v>
      </c>
      <c r="C115">
        <v>33.333333333333336</v>
      </c>
      <c r="D115">
        <v>3</v>
      </c>
      <c r="E115" t="s">
        <v>15812</v>
      </c>
      <c r="F115">
        <v>205</v>
      </c>
      <c r="G115">
        <v>0</v>
      </c>
      <c r="H115" t="s">
        <v>1162</v>
      </c>
      <c r="I115" t="s">
        <v>15813</v>
      </c>
      <c r="J115" t="s">
        <v>306</v>
      </c>
      <c r="K115" t="s">
        <v>23</v>
      </c>
      <c r="L115" t="s">
        <v>24</v>
      </c>
      <c r="M115" t="s">
        <v>15810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15814</v>
      </c>
      <c r="T115" t="s">
        <v>15810</v>
      </c>
    </row>
    <row r="116" spans="1:20" x14ac:dyDescent="0.25">
      <c r="A116" t="s">
        <v>280</v>
      </c>
      <c r="B116" t="s">
        <v>286</v>
      </c>
      <c r="C116">
        <v>139</v>
      </c>
      <c r="D116">
        <v>1</v>
      </c>
      <c r="E116" t="s">
        <v>15812</v>
      </c>
      <c r="F116">
        <v>205</v>
      </c>
      <c r="G116">
        <v>0</v>
      </c>
      <c r="H116" t="s">
        <v>1162</v>
      </c>
      <c r="I116" t="s">
        <v>15813</v>
      </c>
      <c r="J116" t="s">
        <v>306</v>
      </c>
      <c r="K116" t="s">
        <v>23</v>
      </c>
      <c r="L116" t="s">
        <v>24</v>
      </c>
      <c r="M116" t="s">
        <v>15810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15814</v>
      </c>
      <c r="T116" t="s">
        <v>15810</v>
      </c>
    </row>
    <row r="117" spans="1:20" x14ac:dyDescent="0.25">
      <c r="A117" t="s">
        <v>15172</v>
      </c>
      <c r="B117" t="s">
        <v>15173</v>
      </c>
      <c r="C117">
        <v>33.333333333333336</v>
      </c>
      <c r="D117">
        <v>15</v>
      </c>
      <c r="E117" t="s">
        <v>15815</v>
      </c>
      <c r="F117">
        <v>525</v>
      </c>
      <c r="G117">
        <v>25</v>
      </c>
      <c r="H117" t="s">
        <v>1162</v>
      </c>
      <c r="I117" t="s">
        <v>15816</v>
      </c>
      <c r="J117" t="s">
        <v>335</v>
      </c>
      <c r="K117" t="s">
        <v>23</v>
      </c>
      <c r="L117" t="s">
        <v>24</v>
      </c>
      <c r="M117" t="s">
        <v>15810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15817</v>
      </c>
      <c r="T117" t="s">
        <v>15810</v>
      </c>
    </row>
    <row r="118" spans="1:20" x14ac:dyDescent="0.25">
      <c r="A118" t="s">
        <v>15172</v>
      </c>
      <c r="B118" t="s">
        <v>15173</v>
      </c>
      <c r="C118">
        <v>33.333333333333336</v>
      </c>
      <c r="D118">
        <v>3</v>
      </c>
      <c r="E118" t="s">
        <v>15818</v>
      </c>
      <c r="F118">
        <v>100</v>
      </c>
      <c r="G118">
        <v>0</v>
      </c>
      <c r="H118" t="s">
        <v>1162</v>
      </c>
      <c r="I118" t="s">
        <v>15819</v>
      </c>
      <c r="J118" t="s">
        <v>304</v>
      </c>
      <c r="K118" t="s">
        <v>23</v>
      </c>
      <c r="L118" t="s">
        <v>24</v>
      </c>
      <c r="M118" t="s">
        <v>15820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15821</v>
      </c>
      <c r="T118" t="s">
        <v>15810</v>
      </c>
    </row>
    <row r="119" spans="1:20" x14ac:dyDescent="0.25">
      <c r="A119" t="s">
        <v>15172</v>
      </c>
      <c r="B119" t="s">
        <v>15173</v>
      </c>
      <c r="C119">
        <v>33.333333333333336</v>
      </c>
      <c r="D119">
        <v>6</v>
      </c>
      <c r="E119" t="s">
        <v>15822</v>
      </c>
      <c r="F119">
        <v>200</v>
      </c>
      <c r="G119">
        <v>0</v>
      </c>
      <c r="H119" t="s">
        <v>1162</v>
      </c>
      <c r="I119" t="s">
        <v>7186</v>
      </c>
      <c r="J119" t="s">
        <v>309</v>
      </c>
      <c r="K119" t="s">
        <v>23</v>
      </c>
      <c r="L119" t="s">
        <v>24</v>
      </c>
      <c r="M119" t="s">
        <v>15823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15824</v>
      </c>
      <c r="T119" t="s">
        <v>15823</v>
      </c>
    </row>
    <row r="120" spans="1:20" x14ac:dyDescent="0.25">
      <c r="A120" t="s">
        <v>42</v>
      </c>
      <c r="B120" t="s">
        <v>43</v>
      </c>
      <c r="C120">
        <v>66.666666666666671</v>
      </c>
      <c r="D120">
        <v>3</v>
      </c>
      <c r="E120" t="s">
        <v>15825</v>
      </c>
      <c r="F120">
        <v>100</v>
      </c>
      <c r="G120">
        <v>0</v>
      </c>
      <c r="H120" t="s">
        <v>1162</v>
      </c>
      <c r="I120" t="s">
        <v>15826</v>
      </c>
      <c r="J120" t="s">
        <v>323</v>
      </c>
      <c r="K120" t="s">
        <v>23</v>
      </c>
      <c r="L120" t="s">
        <v>24</v>
      </c>
      <c r="M120" t="s">
        <v>15823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15827</v>
      </c>
      <c r="T120" t="s">
        <v>15823</v>
      </c>
    </row>
    <row r="121" spans="1:20" x14ac:dyDescent="0.25">
      <c r="A121" t="s">
        <v>115</v>
      </c>
      <c r="B121" t="s">
        <v>116</v>
      </c>
      <c r="C121">
        <v>30</v>
      </c>
      <c r="D121">
        <v>12</v>
      </c>
      <c r="E121" t="s">
        <v>15828</v>
      </c>
      <c r="F121">
        <v>278.5</v>
      </c>
      <c r="G121">
        <v>0</v>
      </c>
      <c r="H121" t="s">
        <v>1247</v>
      </c>
      <c r="I121" t="s">
        <v>11578</v>
      </c>
      <c r="J121" t="s">
        <v>11579</v>
      </c>
      <c r="K121" t="s">
        <v>5131</v>
      </c>
      <c r="L121" t="s">
        <v>11580</v>
      </c>
      <c r="M121" t="s">
        <v>15823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15829</v>
      </c>
      <c r="T121" t="s">
        <v>15823</v>
      </c>
    </row>
    <row r="122" spans="1:20" x14ac:dyDescent="0.25">
      <c r="A122" t="s">
        <v>15172</v>
      </c>
      <c r="B122" t="s">
        <v>15173</v>
      </c>
      <c r="C122">
        <v>33.333333333333336</v>
      </c>
      <c r="D122">
        <v>3</v>
      </c>
      <c r="E122" t="s">
        <v>15830</v>
      </c>
      <c r="F122">
        <v>129</v>
      </c>
      <c r="G122">
        <v>29</v>
      </c>
      <c r="H122" t="s">
        <v>1162</v>
      </c>
      <c r="I122" t="s">
        <v>15831</v>
      </c>
      <c r="J122" t="s">
        <v>319</v>
      </c>
      <c r="K122" t="s">
        <v>23</v>
      </c>
      <c r="L122" t="s">
        <v>24</v>
      </c>
      <c r="M122" t="s">
        <v>15832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15833</v>
      </c>
      <c r="T122" t="s">
        <v>15832</v>
      </c>
    </row>
    <row r="123" spans="1:20" x14ac:dyDescent="0.25">
      <c r="A123" t="s">
        <v>15172</v>
      </c>
      <c r="B123" t="s">
        <v>15173</v>
      </c>
      <c r="C123">
        <v>33.333333333333336</v>
      </c>
      <c r="D123">
        <v>3</v>
      </c>
      <c r="E123" t="s">
        <v>15834</v>
      </c>
      <c r="F123">
        <v>106</v>
      </c>
      <c r="G123">
        <v>6</v>
      </c>
      <c r="H123" t="s">
        <v>1162</v>
      </c>
      <c r="I123" t="s">
        <v>15835</v>
      </c>
      <c r="J123" t="s">
        <v>353</v>
      </c>
      <c r="K123" t="s">
        <v>23</v>
      </c>
      <c r="L123" t="s">
        <v>24</v>
      </c>
      <c r="M123" t="s">
        <v>15836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15837</v>
      </c>
      <c r="T123" t="s">
        <v>15836</v>
      </c>
    </row>
    <row r="124" spans="1:20" x14ac:dyDescent="0.25">
      <c r="A124" t="s">
        <v>15172</v>
      </c>
      <c r="B124" t="s">
        <v>15173</v>
      </c>
      <c r="C124">
        <v>33.333333333333336</v>
      </c>
      <c r="D124">
        <v>3</v>
      </c>
      <c r="E124" t="s">
        <v>15838</v>
      </c>
      <c r="F124">
        <v>106</v>
      </c>
      <c r="G124">
        <v>6</v>
      </c>
      <c r="H124" t="s">
        <v>1162</v>
      </c>
      <c r="I124" t="s">
        <v>15839</v>
      </c>
      <c r="J124" t="s">
        <v>338</v>
      </c>
      <c r="K124" t="s">
        <v>23</v>
      </c>
      <c r="L124" t="s">
        <v>24</v>
      </c>
      <c r="M124" t="s">
        <v>15840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15841</v>
      </c>
      <c r="T124" t="s">
        <v>15840</v>
      </c>
    </row>
    <row r="125" spans="1:20" x14ac:dyDescent="0.25">
      <c r="A125" t="s">
        <v>15172</v>
      </c>
      <c r="B125" t="s">
        <v>15173</v>
      </c>
      <c r="C125">
        <v>33.333333333333336</v>
      </c>
      <c r="D125">
        <v>3</v>
      </c>
      <c r="E125" t="s">
        <v>15842</v>
      </c>
      <c r="F125">
        <v>106</v>
      </c>
      <c r="G125">
        <v>6</v>
      </c>
      <c r="H125" t="s">
        <v>1162</v>
      </c>
      <c r="I125" t="s">
        <v>15843</v>
      </c>
      <c r="J125" t="s">
        <v>1257</v>
      </c>
      <c r="K125" t="s">
        <v>23</v>
      </c>
      <c r="L125" t="s">
        <v>24</v>
      </c>
      <c r="M125" t="s">
        <v>15844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15845</v>
      </c>
      <c r="T125" t="s">
        <v>15844</v>
      </c>
    </row>
    <row r="126" spans="1:20" x14ac:dyDescent="0.25">
      <c r="A126" t="s">
        <v>15172</v>
      </c>
      <c r="B126" t="s">
        <v>15173</v>
      </c>
      <c r="C126">
        <v>33.333333333333336</v>
      </c>
      <c r="D126">
        <v>3</v>
      </c>
      <c r="E126" t="s">
        <v>15846</v>
      </c>
      <c r="F126">
        <v>100</v>
      </c>
      <c r="G126">
        <v>0</v>
      </c>
      <c r="H126" t="s">
        <v>1162</v>
      </c>
      <c r="I126" t="s">
        <v>15847</v>
      </c>
      <c r="J126" t="s">
        <v>342</v>
      </c>
      <c r="K126" t="s">
        <v>23</v>
      </c>
      <c r="L126" t="s">
        <v>24</v>
      </c>
      <c r="M126" t="s">
        <v>15848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15849</v>
      </c>
      <c r="T126" t="s">
        <v>15848</v>
      </c>
    </row>
    <row r="127" spans="1:20" x14ac:dyDescent="0.25">
      <c r="A127" t="s">
        <v>15172</v>
      </c>
      <c r="B127" t="s">
        <v>15173</v>
      </c>
      <c r="C127">
        <v>33.333333333333336</v>
      </c>
      <c r="D127">
        <v>3</v>
      </c>
      <c r="E127" t="s">
        <v>15850</v>
      </c>
      <c r="F127">
        <v>100</v>
      </c>
      <c r="G127">
        <v>0</v>
      </c>
      <c r="H127" t="s">
        <v>1162</v>
      </c>
      <c r="I127" t="s">
        <v>15851</v>
      </c>
      <c r="J127" t="s">
        <v>328</v>
      </c>
      <c r="K127" t="s">
        <v>23</v>
      </c>
      <c r="L127" t="s">
        <v>24</v>
      </c>
      <c r="M127" t="s">
        <v>15852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15853</v>
      </c>
      <c r="T127" t="s">
        <v>15854</v>
      </c>
    </row>
    <row r="128" spans="1:20" x14ac:dyDescent="0.25">
      <c r="A128" t="s">
        <v>15172</v>
      </c>
      <c r="B128" t="s">
        <v>15173</v>
      </c>
      <c r="C128">
        <v>33.333333333333336</v>
      </c>
      <c r="D128">
        <v>3</v>
      </c>
      <c r="E128" t="s">
        <v>15855</v>
      </c>
      <c r="F128">
        <v>147</v>
      </c>
      <c r="G128">
        <v>6</v>
      </c>
      <c r="H128" t="s">
        <v>1162</v>
      </c>
      <c r="I128" t="s">
        <v>15856</v>
      </c>
      <c r="J128" t="s">
        <v>334</v>
      </c>
      <c r="K128" t="s">
        <v>23</v>
      </c>
      <c r="L128" t="s">
        <v>24</v>
      </c>
      <c r="M128" t="s">
        <v>15857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15858</v>
      </c>
      <c r="T128" t="s">
        <v>15859</v>
      </c>
    </row>
    <row r="129" spans="1:20" x14ac:dyDescent="0.25">
      <c r="A129" t="s">
        <v>115</v>
      </c>
      <c r="B129" t="s">
        <v>116</v>
      </c>
      <c r="C129">
        <v>45</v>
      </c>
      <c r="D129">
        <v>1</v>
      </c>
      <c r="E129" t="s">
        <v>15855</v>
      </c>
      <c r="F129">
        <v>147</v>
      </c>
      <c r="G129">
        <v>6</v>
      </c>
      <c r="H129" t="s">
        <v>1162</v>
      </c>
      <c r="I129" t="s">
        <v>15856</v>
      </c>
      <c r="J129" t="s">
        <v>334</v>
      </c>
      <c r="K129" t="s">
        <v>23</v>
      </c>
      <c r="L129" t="s">
        <v>24</v>
      </c>
      <c r="M129" t="s">
        <v>15857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15858</v>
      </c>
      <c r="T129" t="s">
        <v>15859</v>
      </c>
    </row>
    <row r="130" spans="1:20" x14ac:dyDescent="0.25">
      <c r="A130" t="s">
        <v>15172</v>
      </c>
      <c r="B130" t="s">
        <v>15173</v>
      </c>
      <c r="C130">
        <v>33.333333333333336</v>
      </c>
      <c r="D130">
        <v>6</v>
      </c>
      <c r="E130" t="s">
        <v>15860</v>
      </c>
      <c r="F130">
        <v>200</v>
      </c>
      <c r="G130">
        <v>0</v>
      </c>
      <c r="H130" t="s">
        <v>1162</v>
      </c>
      <c r="I130" t="s">
        <v>15861</v>
      </c>
      <c r="J130" t="s">
        <v>306</v>
      </c>
      <c r="K130" t="s">
        <v>23</v>
      </c>
      <c r="L130" t="s">
        <v>24</v>
      </c>
      <c r="M130" t="s">
        <v>15859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15862</v>
      </c>
      <c r="T130" t="s">
        <v>15859</v>
      </c>
    </row>
    <row r="131" spans="1:20" x14ac:dyDescent="0.25">
      <c r="A131" t="s">
        <v>15172</v>
      </c>
      <c r="B131" t="s">
        <v>15173</v>
      </c>
      <c r="C131">
        <v>33.333333333333336</v>
      </c>
      <c r="D131">
        <v>3</v>
      </c>
      <c r="E131" t="s">
        <v>15863</v>
      </c>
      <c r="F131">
        <v>106</v>
      </c>
      <c r="G131">
        <v>6</v>
      </c>
      <c r="H131" t="s">
        <v>1162</v>
      </c>
      <c r="I131" t="s">
        <v>15864</v>
      </c>
      <c r="J131" t="s">
        <v>1253</v>
      </c>
      <c r="K131" t="s">
        <v>23</v>
      </c>
      <c r="L131" t="s">
        <v>24</v>
      </c>
      <c r="M131" t="s">
        <v>15859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15865</v>
      </c>
      <c r="T131" t="s">
        <v>15859</v>
      </c>
    </row>
    <row r="132" spans="1:20" x14ac:dyDescent="0.25">
      <c r="A132" t="s">
        <v>15172</v>
      </c>
      <c r="B132" t="s">
        <v>15173</v>
      </c>
      <c r="C132">
        <v>33.333333333333336</v>
      </c>
      <c r="D132">
        <v>3</v>
      </c>
      <c r="E132" t="s">
        <v>15866</v>
      </c>
      <c r="F132">
        <v>106</v>
      </c>
      <c r="G132">
        <v>6</v>
      </c>
      <c r="H132" t="s">
        <v>1162</v>
      </c>
      <c r="I132" t="s">
        <v>15867</v>
      </c>
      <c r="J132" t="s">
        <v>356</v>
      </c>
      <c r="K132" t="s">
        <v>23</v>
      </c>
      <c r="L132" t="s">
        <v>24</v>
      </c>
      <c r="M132" t="s">
        <v>15859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15868</v>
      </c>
      <c r="T132" t="s">
        <v>15859</v>
      </c>
    </row>
    <row r="133" spans="1:20" x14ac:dyDescent="0.25">
      <c r="A133" t="s">
        <v>279</v>
      </c>
      <c r="B133" t="s">
        <v>285</v>
      </c>
      <c r="C133">
        <v>139</v>
      </c>
      <c r="D133">
        <v>1</v>
      </c>
      <c r="E133" t="s">
        <v>15869</v>
      </c>
      <c r="F133">
        <v>205</v>
      </c>
      <c r="G133">
        <v>0</v>
      </c>
      <c r="H133" t="s">
        <v>1162</v>
      </c>
      <c r="I133" t="s">
        <v>15870</v>
      </c>
      <c r="J133" t="s">
        <v>1253</v>
      </c>
      <c r="K133" t="s">
        <v>23</v>
      </c>
      <c r="L133" t="s">
        <v>24</v>
      </c>
      <c r="M133" t="s">
        <v>15871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15872</v>
      </c>
      <c r="T133" t="s">
        <v>15871</v>
      </c>
    </row>
    <row r="134" spans="1:20" x14ac:dyDescent="0.25">
      <c r="A134" t="s">
        <v>280</v>
      </c>
      <c r="B134" t="s">
        <v>286</v>
      </c>
      <c r="C134">
        <v>139</v>
      </c>
      <c r="D134">
        <v>1</v>
      </c>
      <c r="E134" t="s">
        <v>15869</v>
      </c>
      <c r="F134">
        <v>205</v>
      </c>
      <c r="G134">
        <v>0</v>
      </c>
      <c r="H134" t="s">
        <v>1162</v>
      </c>
      <c r="I134" t="s">
        <v>15870</v>
      </c>
      <c r="J134" t="s">
        <v>1253</v>
      </c>
      <c r="K134" t="s">
        <v>23</v>
      </c>
      <c r="L134" t="s">
        <v>24</v>
      </c>
      <c r="M134" t="s">
        <v>15871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15872</v>
      </c>
      <c r="T134" t="s">
        <v>15871</v>
      </c>
    </row>
    <row r="135" spans="1:20" x14ac:dyDescent="0.25">
      <c r="A135" t="s">
        <v>5153</v>
      </c>
      <c r="B135" t="s">
        <v>5154</v>
      </c>
      <c r="C135">
        <v>0</v>
      </c>
      <c r="D135">
        <v>1</v>
      </c>
      <c r="E135" t="s">
        <v>15873</v>
      </c>
      <c r="F135">
        <v>200</v>
      </c>
      <c r="G135">
        <v>0</v>
      </c>
      <c r="H135" t="s">
        <v>1162</v>
      </c>
      <c r="I135" t="s">
        <v>15874</v>
      </c>
      <c r="J135" t="s">
        <v>316</v>
      </c>
      <c r="K135" t="s">
        <v>23</v>
      </c>
      <c r="L135" t="s">
        <v>24</v>
      </c>
      <c r="M135" t="s">
        <v>15871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15875</v>
      </c>
      <c r="T135" t="s">
        <v>15871</v>
      </c>
    </row>
    <row r="136" spans="1:20" x14ac:dyDescent="0.25">
      <c r="A136" t="s">
        <v>3691</v>
      </c>
      <c r="B136" t="s">
        <v>3692</v>
      </c>
      <c r="C136">
        <v>120</v>
      </c>
      <c r="D136">
        <v>1</v>
      </c>
      <c r="E136" t="s">
        <v>15873</v>
      </c>
      <c r="F136">
        <v>200</v>
      </c>
      <c r="G136">
        <v>0</v>
      </c>
      <c r="H136" t="s">
        <v>1162</v>
      </c>
      <c r="I136" t="s">
        <v>15874</v>
      </c>
      <c r="J136" t="s">
        <v>316</v>
      </c>
      <c r="K136" t="s">
        <v>23</v>
      </c>
      <c r="L136" t="s">
        <v>24</v>
      </c>
      <c r="M136" t="s">
        <v>15871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15875</v>
      </c>
      <c r="T136" t="s">
        <v>15871</v>
      </c>
    </row>
    <row r="137" spans="1:20" x14ac:dyDescent="0.25">
      <c r="A137" t="s">
        <v>15172</v>
      </c>
      <c r="B137" t="s">
        <v>15173</v>
      </c>
      <c r="C137">
        <v>33.333333333333336</v>
      </c>
      <c r="D137">
        <v>3</v>
      </c>
      <c r="E137" t="s">
        <v>15873</v>
      </c>
      <c r="F137">
        <v>200</v>
      </c>
      <c r="G137">
        <v>0</v>
      </c>
      <c r="H137" t="s">
        <v>1162</v>
      </c>
      <c r="I137" t="s">
        <v>15874</v>
      </c>
      <c r="J137" t="s">
        <v>316</v>
      </c>
      <c r="K137" t="s">
        <v>23</v>
      </c>
      <c r="L137" t="s">
        <v>24</v>
      </c>
      <c r="M137" t="s">
        <v>15871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15875</v>
      </c>
      <c r="T137" t="s">
        <v>15871</v>
      </c>
    </row>
    <row r="138" spans="1:20" x14ac:dyDescent="0.25">
      <c r="A138" t="s">
        <v>46</v>
      </c>
      <c r="B138" t="s">
        <v>56</v>
      </c>
      <c r="C138">
        <v>60</v>
      </c>
      <c r="D138">
        <v>1</v>
      </c>
      <c r="E138" t="s">
        <v>15876</v>
      </c>
      <c r="F138">
        <v>220</v>
      </c>
      <c r="G138">
        <v>0</v>
      </c>
      <c r="H138" t="s">
        <v>1162</v>
      </c>
      <c r="I138" t="s">
        <v>15877</v>
      </c>
      <c r="J138" t="s">
        <v>306</v>
      </c>
      <c r="K138" t="s">
        <v>23</v>
      </c>
      <c r="L138" t="s">
        <v>24</v>
      </c>
      <c r="M138" t="s">
        <v>15878</v>
      </c>
      <c r="N138" t="s">
        <v>23</v>
      </c>
      <c r="O138" t="s">
        <v>32</v>
      </c>
      <c r="P138" t="s">
        <v>26</v>
      </c>
      <c r="Q138" t="s">
        <v>33</v>
      </c>
      <c r="R138" t="s">
        <v>24</v>
      </c>
      <c r="S138" t="s">
        <v>15879</v>
      </c>
      <c r="T138" t="s">
        <v>15880</v>
      </c>
    </row>
    <row r="139" spans="1:20" x14ac:dyDescent="0.25">
      <c r="A139" t="s">
        <v>3691</v>
      </c>
      <c r="B139" t="s">
        <v>3692</v>
      </c>
      <c r="C139">
        <v>60</v>
      </c>
      <c r="D139">
        <v>1</v>
      </c>
      <c r="E139" t="s">
        <v>15876</v>
      </c>
      <c r="F139">
        <v>220</v>
      </c>
      <c r="G139">
        <v>0</v>
      </c>
      <c r="H139" t="s">
        <v>1162</v>
      </c>
      <c r="I139" t="s">
        <v>15877</v>
      </c>
      <c r="J139" t="s">
        <v>306</v>
      </c>
      <c r="K139" t="s">
        <v>23</v>
      </c>
      <c r="L139" t="s">
        <v>24</v>
      </c>
      <c r="M139" t="s">
        <v>15878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15879</v>
      </c>
      <c r="T139" t="s">
        <v>15880</v>
      </c>
    </row>
    <row r="140" spans="1:20" x14ac:dyDescent="0.25">
      <c r="A140" t="s">
        <v>15172</v>
      </c>
      <c r="B140" t="s">
        <v>15173</v>
      </c>
      <c r="C140">
        <v>33.333333333333336</v>
      </c>
      <c r="D140">
        <v>3</v>
      </c>
      <c r="E140" t="s">
        <v>15876</v>
      </c>
      <c r="F140">
        <v>220</v>
      </c>
      <c r="G140">
        <v>0</v>
      </c>
      <c r="H140" t="s">
        <v>1162</v>
      </c>
      <c r="I140" t="s">
        <v>15877</v>
      </c>
      <c r="J140" t="s">
        <v>306</v>
      </c>
      <c r="K140" t="s">
        <v>23</v>
      </c>
      <c r="L140" t="s">
        <v>24</v>
      </c>
      <c r="M140" t="s">
        <v>15878</v>
      </c>
      <c r="N140" t="s">
        <v>23</v>
      </c>
      <c r="O140" t="s">
        <v>32</v>
      </c>
      <c r="P140" t="s">
        <v>26</v>
      </c>
      <c r="Q140" t="s">
        <v>33</v>
      </c>
      <c r="R140" t="s">
        <v>24</v>
      </c>
      <c r="S140" t="s">
        <v>15879</v>
      </c>
      <c r="T140" t="s">
        <v>15880</v>
      </c>
    </row>
    <row r="141" spans="1:20" x14ac:dyDescent="0.25">
      <c r="A141" t="s">
        <v>15172</v>
      </c>
      <c r="B141" t="s">
        <v>15173</v>
      </c>
      <c r="C141">
        <v>33.333333333333336</v>
      </c>
      <c r="D141">
        <v>3</v>
      </c>
      <c r="E141" t="s">
        <v>15881</v>
      </c>
      <c r="F141">
        <v>200</v>
      </c>
      <c r="G141">
        <v>0</v>
      </c>
      <c r="H141" t="s">
        <v>1162</v>
      </c>
      <c r="I141" t="s">
        <v>15882</v>
      </c>
      <c r="J141" t="s">
        <v>1198</v>
      </c>
      <c r="K141" t="s">
        <v>23</v>
      </c>
      <c r="L141" t="s">
        <v>24</v>
      </c>
      <c r="M141" t="s">
        <v>15878</v>
      </c>
      <c r="N141" t="s">
        <v>23</v>
      </c>
      <c r="O141" t="s">
        <v>32</v>
      </c>
      <c r="P141" t="s">
        <v>26</v>
      </c>
      <c r="Q141" t="s">
        <v>33</v>
      </c>
      <c r="R141" t="s">
        <v>24</v>
      </c>
      <c r="S141" t="s">
        <v>15883</v>
      </c>
      <c r="T141" t="s">
        <v>15880</v>
      </c>
    </row>
    <row r="142" spans="1:20" x14ac:dyDescent="0.25">
      <c r="A142" t="s">
        <v>5153</v>
      </c>
      <c r="B142" t="s">
        <v>5154</v>
      </c>
      <c r="C142">
        <v>0</v>
      </c>
      <c r="D142">
        <v>1</v>
      </c>
      <c r="E142" t="s">
        <v>15881</v>
      </c>
      <c r="F142">
        <v>200</v>
      </c>
      <c r="G142">
        <v>0</v>
      </c>
      <c r="H142" t="s">
        <v>1162</v>
      </c>
      <c r="I142" t="s">
        <v>15882</v>
      </c>
      <c r="J142" t="s">
        <v>1198</v>
      </c>
      <c r="K142" t="s">
        <v>23</v>
      </c>
      <c r="L142" t="s">
        <v>24</v>
      </c>
      <c r="M142" t="s">
        <v>15878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15883</v>
      </c>
      <c r="T142" t="s">
        <v>15880</v>
      </c>
    </row>
    <row r="143" spans="1:20" x14ac:dyDescent="0.25">
      <c r="A143" t="s">
        <v>139</v>
      </c>
      <c r="B143" t="s">
        <v>112</v>
      </c>
      <c r="C143">
        <v>120</v>
      </c>
      <c r="D143">
        <v>1</v>
      </c>
      <c r="E143" t="s">
        <v>15881</v>
      </c>
      <c r="F143">
        <v>200</v>
      </c>
      <c r="G143">
        <v>0</v>
      </c>
      <c r="H143" t="s">
        <v>1162</v>
      </c>
      <c r="I143" t="s">
        <v>15882</v>
      </c>
      <c r="J143" t="s">
        <v>1198</v>
      </c>
      <c r="K143" t="s">
        <v>23</v>
      </c>
      <c r="L143" t="s">
        <v>24</v>
      </c>
      <c r="M143" t="s">
        <v>15878</v>
      </c>
      <c r="N143" t="s">
        <v>23</v>
      </c>
      <c r="O143" t="s">
        <v>32</v>
      </c>
      <c r="P143" t="s">
        <v>26</v>
      </c>
      <c r="Q143" t="s">
        <v>33</v>
      </c>
      <c r="R143" t="s">
        <v>24</v>
      </c>
      <c r="S143" t="s">
        <v>15883</v>
      </c>
      <c r="T143" t="s">
        <v>15880</v>
      </c>
    </row>
    <row r="144" spans="1:20" x14ac:dyDescent="0.25">
      <c r="A144" t="s">
        <v>15172</v>
      </c>
      <c r="B144" t="s">
        <v>15173</v>
      </c>
      <c r="C144">
        <v>33.333333333333336</v>
      </c>
      <c r="D144">
        <v>3</v>
      </c>
      <c r="E144" t="s">
        <v>15884</v>
      </c>
      <c r="F144">
        <v>100</v>
      </c>
      <c r="G144">
        <v>0</v>
      </c>
      <c r="H144" t="s">
        <v>1162</v>
      </c>
      <c r="I144" t="s">
        <v>15885</v>
      </c>
      <c r="J144" t="s">
        <v>319</v>
      </c>
      <c r="K144" t="s">
        <v>23</v>
      </c>
      <c r="L144" t="s">
        <v>24</v>
      </c>
      <c r="M144" t="s">
        <v>15886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15887</v>
      </c>
      <c r="T144" t="s">
        <v>15886</v>
      </c>
    </row>
    <row r="145" spans="1:20" x14ac:dyDescent="0.25">
      <c r="A145" t="s">
        <v>30</v>
      </c>
      <c r="B145" t="s">
        <v>31</v>
      </c>
      <c r="C145">
        <v>60</v>
      </c>
      <c r="D145">
        <v>3</v>
      </c>
      <c r="E145" t="s">
        <v>15888</v>
      </c>
      <c r="F145">
        <v>98.74</v>
      </c>
      <c r="G145">
        <v>7</v>
      </c>
      <c r="H145" t="s">
        <v>47</v>
      </c>
      <c r="I145" t="s">
        <v>1633</v>
      </c>
      <c r="J145" t="s">
        <v>1634</v>
      </c>
      <c r="K145" t="s">
        <v>1635</v>
      </c>
      <c r="L145" t="s">
        <v>1636</v>
      </c>
      <c r="M145" t="s">
        <v>15889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15890</v>
      </c>
      <c r="T145" t="s">
        <v>15889</v>
      </c>
    </row>
    <row r="146" spans="1:20" x14ac:dyDescent="0.25">
      <c r="A146" t="s">
        <v>15172</v>
      </c>
      <c r="B146" t="s">
        <v>15173</v>
      </c>
      <c r="C146">
        <v>33.333333333333336</v>
      </c>
      <c r="D146">
        <v>3</v>
      </c>
      <c r="E146" t="s">
        <v>15891</v>
      </c>
      <c r="F146">
        <v>100</v>
      </c>
      <c r="G146">
        <v>0</v>
      </c>
      <c r="H146" t="s">
        <v>1162</v>
      </c>
      <c r="I146" t="s">
        <v>15892</v>
      </c>
      <c r="J146" t="s">
        <v>1169</v>
      </c>
      <c r="K146" t="s">
        <v>23</v>
      </c>
      <c r="L146" t="s">
        <v>24</v>
      </c>
      <c r="M146" t="s">
        <v>15893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15894</v>
      </c>
      <c r="T146" t="s">
        <v>15893</v>
      </c>
    </row>
    <row r="147" spans="1:20" x14ac:dyDescent="0.25">
      <c r="A147" t="s">
        <v>15172</v>
      </c>
      <c r="B147" t="s">
        <v>15173</v>
      </c>
      <c r="C147">
        <v>33.333333333333336</v>
      </c>
      <c r="D147">
        <v>3</v>
      </c>
      <c r="E147" t="s">
        <v>15895</v>
      </c>
      <c r="F147">
        <v>145</v>
      </c>
      <c r="G147">
        <v>45</v>
      </c>
      <c r="H147" t="s">
        <v>1162</v>
      </c>
      <c r="I147" t="s">
        <v>10818</v>
      </c>
      <c r="J147" t="s">
        <v>303</v>
      </c>
      <c r="K147" t="s">
        <v>23</v>
      </c>
      <c r="L147" t="s">
        <v>24</v>
      </c>
      <c r="M147" t="s">
        <v>15896</v>
      </c>
      <c r="N147" t="s">
        <v>23</v>
      </c>
      <c r="O147" t="s">
        <v>32</v>
      </c>
      <c r="P147" t="s">
        <v>26</v>
      </c>
      <c r="Q147" t="s">
        <v>33</v>
      </c>
      <c r="R147" t="s">
        <v>24</v>
      </c>
      <c r="S147" t="s">
        <v>15897</v>
      </c>
      <c r="T147" t="s">
        <v>15896</v>
      </c>
    </row>
    <row r="148" spans="1:20" x14ac:dyDescent="0.25">
      <c r="A148" t="s">
        <v>46</v>
      </c>
      <c r="B148" t="s">
        <v>56</v>
      </c>
      <c r="C148">
        <v>66.333333333333329</v>
      </c>
      <c r="D148">
        <v>3</v>
      </c>
      <c r="E148" t="s">
        <v>15898</v>
      </c>
      <c r="F148">
        <v>165.88</v>
      </c>
      <c r="G148">
        <v>0</v>
      </c>
      <c r="H148" t="s">
        <v>684</v>
      </c>
      <c r="I148" t="s">
        <v>15899</v>
      </c>
      <c r="J148" t="s">
        <v>15900</v>
      </c>
      <c r="K148" t="s">
        <v>11618</v>
      </c>
      <c r="L148" t="s">
        <v>15901</v>
      </c>
      <c r="M148" t="s">
        <v>15902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15903</v>
      </c>
      <c r="T148" t="s">
        <v>15902</v>
      </c>
    </row>
    <row r="149" spans="1:20" x14ac:dyDescent="0.25">
      <c r="A149" t="s">
        <v>15172</v>
      </c>
      <c r="B149" t="s">
        <v>15173</v>
      </c>
      <c r="C149">
        <v>33.333333333333336</v>
      </c>
      <c r="D149">
        <v>3</v>
      </c>
      <c r="E149" t="s">
        <v>15904</v>
      </c>
      <c r="F149">
        <v>115</v>
      </c>
      <c r="G149">
        <v>15</v>
      </c>
      <c r="H149" t="s">
        <v>1162</v>
      </c>
      <c r="I149" t="s">
        <v>15905</v>
      </c>
      <c r="J149" t="s">
        <v>305</v>
      </c>
      <c r="K149" t="s">
        <v>23</v>
      </c>
      <c r="L149" t="s">
        <v>24</v>
      </c>
      <c r="M149" t="s">
        <v>15906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15907</v>
      </c>
      <c r="T149" t="s">
        <v>15906</v>
      </c>
    </row>
    <row r="150" spans="1:20" x14ac:dyDescent="0.25">
      <c r="A150" t="s">
        <v>15172</v>
      </c>
      <c r="B150" t="s">
        <v>15173</v>
      </c>
      <c r="C150">
        <v>33.333333333333336</v>
      </c>
      <c r="D150">
        <v>3</v>
      </c>
      <c r="E150" t="s">
        <v>15908</v>
      </c>
      <c r="F150">
        <v>145</v>
      </c>
      <c r="G150">
        <v>45</v>
      </c>
      <c r="H150" t="s">
        <v>1162</v>
      </c>
      <c r="I150" t="s">
        <v>15909</v>
      </c>
      <c r="J150" t="s">
        <v>348</v>
      </c>
      <c r="K150" t="s">
        <v>23</v>
      </c>
      <c r="L150" t="s">
        <v>24</v>
      </c>
      <c r="M150" t="s">
        <v>15910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15911</v>
      </c>
      <c r="T150" t="s">
        <v>15910</v>
      </c>
    </row>
    <row r="151" spans="1:20" x14ac:dyDescent="0.25">
      <c r="A151" t="s">
        <v>15172</v>
      </c>
      <c r="B151" t="s">
        <v>15173</v>
      </c>
      <c r="C151">
        <v>33.333333333333336</v>
      </c>
      <c r="D151">
        <v>3</v>
      </c>
      <c r="E151" t="s">
        <v>15912</v>
      </c>
      <c r="F151">
        <v>106</v>
      </c>
      <c r="G151">
        <v>6</v>
      </c>
      <c r="H151" t="s">
        <v>1162</v>
      </c>
      <c r="I151" t="s">
        <v>15913</v>
      </c>
      <c r="J151" t="s">
        <v>303</v>
      </c>
      <c r="K151" t="s">
        <v>23</v>
      </c>
      <c r="L151" t="s">
        <v>24</v>
      </c>
      <c r="M151" t="s">
        <v>15910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15914</v>
      </c>
      <c r="T151" t="s">
        <v>15910</v>
      </c>
    </row>
    <row r="152" spans="1:20" x14ac:dyDescent="0.25">
      <c r="A152" t="s">
        <v>15172</v>
      </c>
      <c r="B152" t="s">
        <v>15173</v>
      </c>
      <c r="C152">
        <v>33.333333333333336</v>
      </c>
      <c r="D152">
        <v>6</v>
      </c>
      <c r="E152" t="s">
        <v>15915</v>
      </c>
      <c r="F152">
        <v>200</v>
      </c>
      <c r="G152">
        <v>0</v>
      </c>
      <c r="H152" t="s">
        <v>1162</v>
      </c>
      <c r="I152" t="s">
        <v>15916</v>
      </c>
      <c r="J152" t="s">
        <v>1208</v>
      </c>
      <c r="K152" t="s">
        <v>23</v>
      </c>
      <c r="L152" t="s">
        <v>24</v>
      </c>
      <c r="M152" t="s">
        <v>15917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15918</v>
      </c>
      <c r="T152" t="s">
        <v>15919</v>
      </c>
    </row>
    <row r="153" spans="1:20" x14ac:dyDescent="0.25">
      <c r="A153" t="s">
        <v>46</v>
      </c>
      <c r="B153" t="s">
        <v>56</v>
      </c>
      <c r="C153">
        <v>66.333333333333329</v>
      </c>
      <c r="D153">
        <v>3</v>
      </c>
      <c r="E153" t="s">
        <v>15920</v>
      </c>
      <c r="F153">
        <v>173.03</v>
      </c>
      <c r="G153">
        <v>7</v>
      </c>
      <c r="H153" t="s">
        <v>684</v>
      </c>
      <c r="I153" t="s">
        <v>15921</v>
      </c>
      <c r="J153" t="s">
        <v>15922</v>
      </c>
      <c r="K153" t="s">
        <v>5715</v>
      </c>
      <c r="L153" t="s">
        <v>15923</v>
      </c>
      <c r="M153" t="s">
        <v>15924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15925</v>
      </c>
      <c r="T153" t="s">
        <v>15924</v>
      </c>
    </row>
    <row r="154" spans="1:20" x14ac:dyDescent="0.25">
      <c r="A154" t="s">
        <v>139</v>
      </c>
      <c r="B154" t="s">
        <v>112</v>
      </c>
      <c r="C154">
        <v>66</v>
      </c>
      <c r="D154">
        <v>1</v>
      </c>
      <c r="E154" t="s">
        <v>15926</v>
      </c>
      <c r="F154">
        <v>260</v>
      </c>
      <c r="G154">
        <v>29</v>
      </c>
      <c r="H154" t="s">
        <v>47</v>
      </c>
      <c r="I154" t="s">
        <v>1203</v>
      </c>
      <c r="J154" t="s">
        <v>8479</v>
      </c>
      <c r="K154" t="s">
        <v>1258</v>
      </c>
      <c r="L154" t="s">
        <v>1342</v>
      </c>
      <c r="M154" t="s">
        <v>15927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15928</v>
      </c>
      <c r="T154" t="s">
        <v>15929</v>
      </c>
    </row>
    <row r="155" spans="1:20" x14ac:dyDescent="0.25">
      <c r="A155" t="s">
        <v>110</v>
      </c>
      <c r="B155" t="s">
        <v>1205</v>
      </c>
      <c r="C155">
        <v>66</v>
      </c>
      <c r="D155">
        <v>1</v>
      </c>
      <c r="E155" t="s">
        <v>15926</v>
      </c>
      <c r="F155">
        <v>260</v>
      </c>
      <c r="G155">
        <v>29</v>
      </c>
      <c r="H155" t="s">
        <v>47</v>
      </c>
      <c r="I155" t="s">
        <v>1203</v>
      </c>
      <c r="J155" t="s">
        <v>8479</v>
      </c>
      <c r="K155" t="s">
        <v>1258</v>
      </c>
      <c r="L155" t="s">
        <v>1342</v>
      </c>
      <c r="M155" t="s">
        <v>15927</v>
      </c>
      <c r="N155" t="s">
        <v>23</v>
      </c>
      <c r="O155" t="s">
        <v>63</v>
      </c>
      <c r="P155" t="s">
        <v>54</v>
      </c>
      <c r="Q155" t="s">
        <v>55</v>
      </c>
      <c r="R155" t="s">
        <v>24</v>
      </c>
      <c r="S155" t="s">
        <v>15928</v>
      </c>
      <c r="T155" t="s">
        <v>15929</v>
      </c>
    </row>
    <row r="156" spans="1:20" x14ac:dyDescent="0.25">
      <c r="A156" t="s">
        <v>46</v>
      </c>
      <c r="B156" t="s">
        <v>56</v>
      </c>
      <c r="C156">
        <v>67</v>
      </c>
      <c r="D156">
        <v>1</v>
      </c>
      <c r="E156" t="s">
        <v>15926</v>
      </c>
      <c r="F156">
        <v>260</v>
      </c>
      <c r="G156">
        <v>29</v>
      </c>
      <c r="H156" t="s">
        <v>47</v>
      </c>
      <c r="I156" t="s">
        <v>1203</v>
      </c>
      <c r="J156" t="s">
        <v>8479</v>
      </c>
      <c r="K156" t="s">
        <v>1258</v>
      </c>
      <c r="L156" t="s">
        <v>1342</v>
      </c>
      <c r="M156" t="s">
        <v>15927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15928</v>
      </c>
      <c r="T156" t="s">
        <v>15929</v>
      </c>
    </row>
    <row r="157" spans="1:20" x14ac:dyDescent="0.25">
      <c r="A157" t="s">
        <v>46</v>
      </c>
      <c r="B157" t="s">
        <v>56</v>
      </c>
      <c r="C157">
        <v>75</v>
      </c>
      <c r="D157">
        <v>3</v>
      </c>
      <c r="E157" t="s">
        <v>15930</v>
      </c>
      <c r="F157">
        <v>254</v>
      </c>
      <c r="G157">
        <v>29</v>
      </c>
      <c r="H157" t="s">
        <v>47</v>
      </c>
      <c r="I157" t="s">
        <v>2036</v>
      </c>
      <c r="J157" t="s">
        <v>2037</v>
      </c>
      <c r="K157" t="s">
        <v>1296</v>
      </c>
      <c r="L157" t="s">
        <v>349</v>
      </c>
      <c r="M157" t="s">
        <v>15931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15932</v>
      </c>
      <c r="T157" t="s">
        <v>15933</v>
      </c>
    </row>
    <row r="158" spans="1:20" x14ac:dyDescent="0.25">
      <c r="A158" t="s">
        <v>46</v>
      </c>
      <c r="B158" t="s">
        <v>56</v>
      </c>
      <c r="C158">
        <v>75</v>
      </c>
      <c r="D158">
        <v>3</v>
      </c>
      <c r="E158" t="s">
        <v>15934</v>
      </c>
      <c r="F158">
        <v>254</v>
      </c>
      <c r="G158">
        <v>29</v>
      </c>
      <c r="H158" t="s">
        <v>47</v>
      </c>
      <c r="I158" t="s">
        <v>1294</v>
      </c>
      <c r="J158" t="s">
        <v>2979</v>
      </c>
      <c r="K158" t="s">
        <v>1296</v>
      </c>
      <c r="L158" t="s">
        <v>352</v>
      </c>
      <c r="M158" t="s">
        <v>15919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15935</v>
      </c>
      <c r="T158" t="s">
        <v>15936</v>
      </c>
    </row>
    <row r="159" spans="1:20" x14ac:dyDescent="0.25">
      <c r="A159" t="s">
        <v>5153</v>
      </c>
      <c r="B159" t="s">
        <v>5154</v>
      </c>
      <c r="C159">
        <v>0</v>
      </c>
      <c r="D159">
        <v>1</v>
      </c>
      <c r="E159" t="s">
        <v>15937</v>
      </c>
      <c r="F159">
        <v>116</v>
      </c>
      <c r="G159">
        <v>16</v>
      </c>
      <c r="H159" t="s">
        <v>1162</v>
      </c>
      <c r="I159" t="s">
        <v>15938</v>
      </c>
      <c r="J159" t="s">
        <v>1208</v>
      </c>
      <c r="K159" t="s">
        <v>23</v>
      </c>
      <c r="L159" t="s">
        <v>24</v>
      </c>
      <c r="M159" t="s">
        <v>15939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15940</v>
      </c>
      <c r="T159" t="s">
        <v>15939</v>
      </c>
    </row>
    <row r="160" spans="1:20" x14ac:dyDescent="0.25">
      <c r="A160" t="s">
        <v>46</v>
      </c>
      <c r="B160" t="s">
        <v>56</v>
      </c>
      <c r="C160">
        <v>120</v>
      </c>
      <c r="D160">
        <v>1</v>
      </c>
      <c r="E160" t="s">
        <v>15937</v>
      </c>
      <c r="F160">
        <v>116</v>
      </c>
      <c r="G160">
        <v>16</v>
      </c>
      <c r="H160" t="s">
        <v>1162</v>
      </c>
      <c r="I160" t="s">
        <v>15938</v>
      </c>
      <c r="J160" t="s">
        <v>1208</v>
      </c>
      <c r="K160" t="s">
        <v>23</v>
      </c>
      <c r="L160" t="s">
        <v>24</v>
      </c>
      <c r="M160" t="s">
        <v>15939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15940</v>
      </c>
      <c r="T160" t="s">
        <v>15939</v>
      </c>
    </row>
    <row r="161" spans="1:20" x14ac:dyDescent="0.25">
      <c r="A161" t="s">
        <v>46</v>
      </c>
      <c r="B161" t="s">
        <v>56</v>
      </c>
      <c r="C161">
        <v>66.333333333333329</v>
      </c>
      <c r="D161">
        <v>3</v>
      </c>
      <c r="E161" t="s">
        <v>15941</v>
      </c>
      <c r="F161">
        <v>345</v>
      </c>
      <c r="G161">
        <v>45</v>
      </c>
      <c r="H161" t="s">
        <v>22</v>
      </c>
      <c r="I161" t="s">
        <v>1625</v>
      </c>
      <c r="J161" t="s">
        <v>15942</v>
      </c>
      <c r="K161" t="s">
        <v>15943</v>
      </c>
      <c r="L161" t="s">
        <v>1288</v>
      </c>
      <c r="M161" t="s">
        <v>15944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15945</v>
      </c>
      <c r="T161" t="s">
        <v>15946</v>
      </c>
    </row>
    <row r="162" spans="1:20" x14ac:dyDescent="0.25">
      <c r="A162" t="s">
        <v>46</v>
      </c>
      <c r="B162" t="s">
        <v>56</v>
      </c>
      <c r="C162">
        <v>75</v>
      </c>
      <c r="D162">
        <v>3</v>
      </c>
      <c r="E162" t="s">
        <v>15947</v>
      </c>
      <c r="F162">
        <v>254</v>
      </c>
      <c r="G162">
        <v>29</v>
      </c>
      <c r="H162" t="s">
        <v>47</v>
      </c>
      <c r="I162" t="s">
        <v>1294</v>
      </c>
      <c r="J162" t="s">
        <v>1295</v>
      </c>
      <c r="K162" t="s">
        <v>1296</v>
      </c>
      <c r="L162" t="s">
        <v>1297</v>
      </c>
      <c r="M162" t="s">
        <v>15948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15949</v>
      </c>
      <c r="T162" t="s">
        <v>15950</v>
      </c>
    </row>
    <row r="163" spans="1:20" x14ac:dyDescent="0.25">
      <c r="A163" t="s">
        <v>46</v>
      </c>
      <c r="B163" t="s">
        <v>56</v>
      </c>
      <c r="C163">
        <v>75</v>
      </c>
      <c r="D163">
        <v>3</v>
      </c>
      <c r="E163" t="s">
        <v>15951</v>
      </c>
      <c r="F163">
        <v>254</v>
      </c>
      <c r="G163">
        <v>29</v>
      </c>
      <c r="H163" t="s">
        <v>47</v>
      </c>
      <c r="I163" t="s">
        <v>1294</v>
      </c>
      <c r="J163" t="s">
        <v>1295</v>
      </c>
      <c r="K163" t="s">
        <v>1296</v>
      </c>
      <c r="L163" t="s">
        <v>1297</v>
      </c>
      <c r="M163" t="s">
        <v>15929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15952</v>
      </c>
      <c r="T163" t="s">
        <v>15953</v>
      </c>
    </row>
    <row r="164" spans="1:20" x14ac:dyDescent="0.25">
      <c r="A164" t="s">
        <v>139</v>
      </c>
      <c r="B164" t="s">
        <v>6844</v>
      </c>
      <c r="C164">
        <v>80</v>
      </c>
      <c r="D164">
        <v>6</v>
      </c>
      <c r="E164" t="s">
        <v>15954</v>
      </c>
      <c r="F164">
        <v>471</v>
      </c>
      <c r="G164">
        <v>0</v>
      </c>
      <c r="H164" t="s">
        <v>47</v>
      </c>
      <c r="I164" t="s">
        <v>9664</v>
      </c>
      <c r="J164" t="s">
        <v>11888</v>
      </c>
      <c r="K164" t="s">
        <v>1299</v>
      </c>
      <c r="L164" t="s">
        <v>6609</v>
      </c>
      <c r="M164" t="s">
        <v>15944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15955</v>
      </c>
      <c r="T164" t="s">
        <v>15956</v>
      </c>
    </row>
    <row r="165" spans="1:20" x14ac:dyDescent="0.25">
      <c r="A165" t="s">
        <v>46</v>
      </c>
      <c r="B165" t="s">
        <v>56</v>
      </c>
      <c r="C165">
        <v>78</v>
      </c>
      <c r="D165">
        <v>5</v>
      </c>
      <c r="E165" t="s">
        <v>15957</v>
      </c>
      <c r="F165">
        <v>380</v>
      </c>
      <c r="G165">
        <v>0</v>
      </c>
      <c r="H165" t="s">
        <v>47</v>
      </c>
      <c r="I165" t="s">
        <v>15958</v>
      </c>
      <c r="J165" t="s">
        <v>15959</v>
      </c>
      <c r="K165" t="s">
        <v>4981</v>
      </c>
      <c r="L165" t="s">
        <v>7537</v>
      </c>
      <c r="M165" t="s">
        <v>15960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15961</v>
      </c>
      <c r="T165" t="s">
        <v>15960</v>
      </c>
    </row>
    <row r="166" spans="1:20" x14ac:dyDescent="0.25">
      <c r="A166" t="s">
        <v>46</v>
      </c>
      <c r="B166" t="s">
        <v>56</v>
      </c>
      <c r="C166">
        <v>66.333333333333329</v>
      </c>
      <c r="D166">
        <v>3</v>
      </c>
      <c r="E166" t="s">
        <v>15962</v>
      </c>
      <c r="F166">
        <v>749.77</v>
      </c>
      <c r="G166">
        <v>7</v>
      </c>
      <c r="H166" t="s">
        <v>684</v>
      </c>
      <c r="I166" t="s">
        <v>15963</v>
      </c>
      <c r="J166" t="s">
        <v>15964</v>
      </c>
      <c r="K166" t="s">
        <v>1357</v>
      </c>
      <c r="L166" t="s">
        <v>15965</v>
      </c>
      <c r="M166" t="s">
        <v>15966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15967</v>
      </c>
      <c r="T166" t="s">
        <v>15966</v>
      </c>
    </row>
    <row r="167" spans="1:20" x14ac:dyDescent="0.25">
      <c r="A167" t="s">
        <v>46</v>
      </c>
      <c r="B167" t="s">
        <v>56</v>
      </c>
      <c r="C167">
        <v>66.333333333333329</v>
      </c>
      <c r="D167">
        <v>3</v>
      </c>
      <c r="E167" t="s">
        <v>15962</v>
      </c>
      <c r="F167">
        <v>749.77</v>
      </c>
      <c r="G167">
        <v>7</v>
      </c>
      <c r="H167" t="s">
        <v>684</v>
      </c>
      <c r="I167" t="s">
        <v>15963</v>
      </c>
      <c r="J167" t="s">
        <v>15964</v>
      </c>
      <c r="K167" t="s">
        <v>1357</v>
      </c>
      <c r="L167" t="s">
        <v>15965</v>
      </c>
      <c r="M167" t="s">
        <v>15966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15967</v>
      </c>
      <c r="T167" t="s">
        <v>15966</v>
      </c>
    </row>
    <row r="168" spans="1:20" x14ac:dyDescent="0.25">
      <c r="A168" t="s">
        <v>46</v>
      </c>
      <c r="B168" t="s">
        <v>56</v>
      </c>
      <c r="C168">
        <v>66.333333333333329</v>
      </c>
      <c r="D168">
        <v>3</v>
      </c>
      <c r="E168" t="s">
        <v>15962</v>
      </c>
      <c r="F168">
        <v>749.77</v>
      </c>
      <c r="G168">
        <v>7</v>
      </c>
      <c r="H168" t="s">
        <v>684</v>
      </c>
      <c r="I168" t="s">
        <v>15963</v>
      </c>
      <c r="J168" t="s">
        <v>15964</v>
      </c>
      <c r="K168" t="s">
        <v>1357</v>
      </c>
      <c r="L168" t="s">
        <v>15965</v>
      </c>
      <c r="M168" t="s">
        <v>15966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15967</v>
      </c>
      <c r="T168" t="s">
        <v>15966</v>
      </c>
    </row>
    <row r="169" spans="1:20" x14ac:dyDescent="0.25">
      <c r="A169" t="s">
        <v>46</v>
      </c>
      <c r="B169" t="s">
        <v>56</v>
      </c>
      <c r="C169">
        <v>66.333333333333329</v>
      </c>
      <c r="D169">
        <v>3</v>
      </c>
      <c r="E169" t="s">
        <v>15962</v>
      </c>
      <c r="F169">
        <v>749.77</v>
      </c>
      <c r="G169">
        <v>7</v>
      </c>
      <c r="H169" t="s">
        <v>684</v>
      </c>
      <c r="I169" t="s">
        <v>15963</v>
      </c>
      <c r="J169" t="s">
        <v>15964</v>
      </c>
      <c r="K169" t="s">
        <v>1357</v>
      </c>
      <c r="L169" t="s">
        <v>15965</v>
      </c>
      <c r="M169" t="s">
        <v>15966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15967</v>
      </c>
      <c r="T169" t="s">
        <v>15966</v>
      </c>
    </row>
    <row r="170" spans="1:20" x14ac:dyDescent="0.25">
      <c r="A170" t="s">
        <v>46</v>
      </c>
      <c r="B170" t="s">
        <v>56</v>
      </c>
      <c r="C170">
        <v>66.333333333333329</v>
      </c>
      <c r="D170">
        <v>3</v>
      </c>
      <c r="E170" t="s">
        <v>15962</v>
      </c>
      <c r="F170">
        <v>749.77</v>
      </c>
      <c r="G170">
        <v>7</v>
      </c>
      <c r="H170" t="s">
        <v>684</v>
      </c>
      <c r="I170" t="s">
        <v>15963</v>
      </c>
      <c r="J170" t="s">
        <v>15964</v>
      </c>
      <c r="K170" t="s">
        <v>1357</v>
      </c>
      <c r="L170" t="s">
        <v>15965</v>
      </c>
      <c r="M170" t="s">
        <v>15966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15967</v>
      </c>
      <c r="T170" t="s">
        <v>15966</v>
      </c>
    </row>
    <row r="171" spans="1:20" x14ac:dyDescent="0.25">
      <c r="A171" t="s">
        <v>110</v>
      </c>
      <c r="B171" t="s">
        <v>1205</v>
      </c>
      <c r="C171">
        <v>66.333333333333329</v>
      </c>
      <c r="D171">
        <v>6</v>
      </c>
      <c r="E171" t="s">
        <v>15968</v>
      </c>
      <c r="F171">
        <v>480.2</v>
      </c>
      <c r="G171">
        <v>0</v>
      </c>
      <c r="H171" t="s">
        <v>1162</v>
      </c>
      <c r="I171" t="s">
        <v>1742</v>
      </c>
      <c r="J171" t="s">
        <v>306</v>
      </c>
      <c r="K171" t="s">
        <v>23</v>
      </c>
      <c r="L171" t="s">
        <v>24</v>
      </c>
      <c r="M171" t="s">
        <v>15969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15970</v>
      </c>
      <c r="T171" t="s">
        <v>15969</v>
      </c>
    </row>
    <row r="172" spans="1:20" x14ac:dyDescent="0.25">
      <c r="A172" t="s">
        <v>44</v>
      </c>
      <c r="B172" t="s">
        <v>45</v>
      </c>
      <c r="C172">
        <v>66.666666666666671</v>
      </c>
      <c r="D172">
        <v>6</v>
      </c>
      <c r="E172" t="s">
        <v>15971</v>
      </c>
      <c r="F172">
        <v>210</v>
      </c>
      <c r="G172">
        <v>0</v>
      </c>
      <c r="H172" t="s">
        <v>1162</v>
      </c>
      <c r="I172" t="s">
        <v>1742</v>
      </c>
      <c r="J172" t="s">
        <v>306</v>
      </c>
      <c r="K172" t="s">
        <v>23</v>
      </c>
      <c r="L172" t="s">
        <v>24</v>
      </c>
      <c r="M172" t="s">
        <v>15972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15973</v>
      </c>
      <c r="T172" t="s">
        <v>15972</v>
      </c>
    </row>
    <row r="173" spans="1:20" x14ac:dyDescent="0.25">
      <c r="A173" t="s">
        <v>42</v>
      </c>
      <c r="B173" t="s">
        <v>43</v>
      </c>
      <c r="C173">
        <v>66.666666666666671</v>
      </c>
      <c r="D173">
        <v>3</v>
      </c>
      <c r="E173" t="s">
        <v>15974</v>
      </c>
      <c r="F173">
        <v>105</v>
      </c>
      <c r="G173">
        <v>0</v>
      </c>
      <c r="H173" t="s">
        <v>22</v>
      </c>
      <c r="I173" t="s">
        <v>15975</v>
      </c>
      <c r="J173" t="s">
        <v>342</v>
      </c>
      <c r="K173" t="s">
        <v>23</v>
      </c>
      <c r="L173" t="s">
        <v>24</v>
      </c>
      <c r="M173" t="s">
        <v>15976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15977</v>
      </c>
      <c r="T173" t="s">
        <v>15976</v>
      </c>
    </row>
    <row r="174" spans="1:20" x14ac:dyDescent="0.25">
      <c r="A174" t="s">
        <v>30</v>
      </c>
      <c r="B174" t="s">
        <v>31</v>
      </c>
      <c r="C174">
        <v>43</v>
      </c>
      <c r="D174">
        <v>5</v>
      </c>
      <c r="E174" t="s">
        <v>15978</v>
      </c>
      <c r="F174">
        <v>260</v>
      </c>
      <c r="G174">
        <v>45</v>
      </c>
      <c r="H174" t="s">
        <v>22</v>
      </c>
      <c r="I174" t="s">
        <v>2983</v>
      </c>
      <c r="J174" t="s">
        <v>15979</v>
      </c>
      <c r="K174" t="s">
        <v>1186</v>
      </c>
      <c r="L174" t="s">
        <v>163</v>
      </c>
      <c r="M174" t="s">
        <v>15980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15981</v>
      </c>
      <c r="T174" t="s">
        <v>15980</v>
      </c>
    </row>
    <row r="175" spans="1:20" x14ac:dyDescent="0.25">
      <c r="A175" t="s">
        <v>46</v>
      </c>
      <c r="B175" t="s">
        <v>56</v>
      </c>
      <c r="C175">
        <v>66.333333333333329</v>
      </c>
      <c r="D175">
        <v>3</v>
      </c>
      <c r="E175" t="s">
        <v>15982</v>
      </c>
      <c r="F175">
        <v>366.96</v>
      </c>
      <c r="G175">
        <v>0</v>
      </c>
      <c r="H175" t="s">
        <v>684</v>
      </c>
      <c r="I175" t="s">
        <v>15983</v>
      </c>
      <c r="J175" t="s">
        <v>10084</v>
      </c>
      <c r="K175" t="s">
        <v>1331</v>
      </c>
      <c r="L175" t="s">
        <v>15984</v>
      </c>
      <c r="M175" t="s">
        <v>15985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15986</v>
      </c>
      <c r="T175" t="s">
        <v>15985</v>
      </c>
    </row>
    <row r="176" spans="1:20" x14ac:dyDescent="0.25">
      <c r="A176" t="s">
        <v>46</v>
      </c>
      <c r="B176" t="s">
        <v>56</v>
      </c>
      <c r="C176">
        <v>66.333333333333329</v>
      </c>
      <c r="D176">
        <v>3</v>
      </c>
      <c r="E176" t="s">
        <v>15982</v>
      </c>
      <c r="F176">
        <v>366.96</v>
      </c>
      <c r="G176">
        <v>0</v>
      </c>
      <c r="H176" t="s">
        <v>684</v>
      </c>
      <c r="I176" t="s">
        <v>15983</v>
      </c>
      <c r="J176" t="s">
        <v>10084</v>
      </c>
      <c r="K176" t="s">
        <v>1331</v>
      </c>
      <c r="L176" t="s">
        <v>15984</v>
      </c>
      <c r="M176" t="s">
        <v>15985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15986</v>
      </c>
      <c r="T176" t="s">
        <v>15985</v>
      </c>
    </row>
    <row r="177" spans="1:20" x14ac:dyDescent="0.25">
      <c r="A177" t="s">
        <v>46</v>
      </c>
      <c r="B177" t="s">
        <v>56</v>
      </c>
      <c r="C177">
        <v>66.333333333333329</v>
      </c>
      <c r="D177">
        <v>3</v>
      </c>
      <c r="E177" t="s">
        <v>15982</v>
      </c>
      <c r="F177">
        <v>366.96</v>
      </c>
      <c r="G177">
        <v>0</v>
      </c>
      <c r="H177" t="s">
        <v>684</v>
      </c>
      <c r="I177" t="s">
        <v>15983</v>
      </c>
      <c r="J177" t="s">
        <v>10084</v>
      </c>
      <c r="K177" t="s">
        <v>1331</v>
      </c>
      <c r="L177" t="s">
        <v>15984</v>
      </c>
      <c r="M177" t="s">
        <v>15985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15986</v>
      </c>
      <c r="T177" t="s">
        <v>15985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128"/>
  <sheetViews>
    <sheetView zoomScale="70" zoomScaleNormal="70" workbookViewId="0">
      <pane xSplit="2" ySplit="1" topLeftCell="S1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107" sqref="U29:U10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115</v>
      </c>
      <c r="B2" t="s">
        <v>116</v>
      </c>
      <c r="C2">
        <v>45</v>
      </c>
      <c r="D2">
        <v>3</v>
      </c>
      <c r="E2" t="s">
        <v>15987</v>
      </c>
      <c r="F2">
        <v>158</v>
      </c>
      <c r="G2">
        <v>35</v>
      </c>
      <c r="H2" t="s">
        <v>1162</v>
      </c>
      <c r="I2" t="s">
        <v>15988</v>
      </c>
      <c r="J2" t="s">
        <v>1195</v>
      </c>
      <c r="K2" t="s">
        <v>23</v>
      </c>
      <c r="L2" t="s">
        <v>24</v>
      </c>
      <c r="M2" t="s">
        <v>15989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15990</v>
      </c>
      <c r="T2" t="s">
        <v>15989</v>
      </c>
      <c r="U2" s="52" t="s">
        <v>3691</v>
      </c>
      <c r="V2">
        <v>4</v>
      </c>
    </row>
    <row r="3" spans="1:22" x14ac:dyDescent="0.25">
      <c r="A3" t="s">
        <v>5153</v>
      </c>
      <c r="B3" t="s">
        <v>5154</v>
      </c>
      <c r="C3">
        <v>0</v>
      </c>
      <c r="D3">
        <v>1</v>
      </c>
      <c r="E3" t="s">
        <v>15991</v>
      </c>
      <c r="F3">
        <v>320</v>
      </c>
      <c r="G3">
        <v>0</v>
      </c>
      <c r="H3" t="s">
        <v>1162</v>
      </c>
      <c r="I3" t="s">
        <v>1535</v>
      </c>
      <c r="J3" t="s">
        <v>1176</v>
      </c>
      <c r="K3" t="s">
        <v>23</v>
      </c>
      <c r="L3" t="s">
        <v>24</v>
      </c>
      <c r="M3" t="s">
        <v>15992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15993</v>
      </c>
      <c r="T3" t="s">
        <v>15992</v>
      </c>
      <c r="U3" s="53" t="s">
        <v>3692</v>
      </c>
      <c r="V3">
        <v>4</v>
      </c>
    </row>
    <row r="4" spans="1:22" x14ac:dyDescent="0.25">
      <c r="A4" t="s">
        <v>46</v>
      </c>
      <c r="B4" t="s">
        <v>56</v>
      </c>
      <c r="C4">
        <v>120</v>
      </c>
      <c r="D4">
        <v>1</v>
      </c>
      <c r="E4" t="s">
        <v>15991</v>
      </c>
      <c r="F4">
        <v>320</v>
      </c>
      <c r="G4">
        <v>0</v>
      </c>
      <c r="H4" t="s">
        <v>1162</v>
      </c>
      <c r="I4" t="s">
        <v>1535</v>
      </c>
      <c r="J4" t="s">
        <v>1176</v>
      </c>
      <c r="K4" t="s">
        <v>23</v>
      </c>
      <c r="L4" t="s">
        <v>24</v>
      </c>
      <c r="M4" t="s">
        <v>15992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15993</v>
      </c>
      <c r="T4" t="s">
        <v>15992</v>
      </c>
      <c r="U4" s="52" t="s">
        <v>186</v>
      </c>
      <c r="V4">
        <v>66</v>
      </c>
    </row>
    <row r="5" spans="1:22" x14ac:dyDescent="0.25">
      <c r="A5" t="s">
        <v>46</v>
      </c>
      <c r="B5" t="s">
        <v>56</v>
      </c>
      <c r="C5">
        <v>66.333333333333329</v>
      </c>
      <c r="D5">
        <v>3</v>
      </c>
      <c r="E5" t="s">
        <v>15991</v>
      </c>
      <c r="F5">
        <v>320</v>
      </c>
      <c r="G5">
        <v>0</v>
      </c>
      <c r="H5" t="s">
        <v>1162</v>
      </c>
      <c r="I5" t="s">
        <v>1535</v>
      </c>
      <c r="J5" t="s">
        <v>1176</v>
      </c>
      <c r="K5" t="s">
        <v>23</v>
      </c>
      <c r="L5" t="s">
        <v>24</v>
      </c>
      <c r="M5" t="s">
        <v>15992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15993</v>
      </c>
      <c r="T5" t="s">
        <v>15992</v>
      </c>
      <c r="U5" s="53" t="s">
        <v>187</v>
      </c>
      <c r="V5">
        <v>66</v>
      </c>
    </row>
    <row r="6" spans="1:22" x14ac:dyDescent="0.25">
      <c r="A6" t="s">
        <v>38</v>
      </c>
      <c r="B6" t="s">
        <v>39</v>
      </c>
      <c r="C6">
        <v>54.5</v>
      </c>
      <c r="D6">
        <v>2</v>
      </c>
      <c r="E6" t="s">
        <v>15994</v>
      </c>
      <c r="F6">
        <v>75</v>
      </c>
      <c r="G6">
        <v>7</v>
      </c>
      <c r="H6" t="s">
        <v>47</v>
      </c>
      <c r="I6" t="s">
        <v>15995</v>
      </c>
      <c r="J6" t="s">
        <v>15996</v>
      </c>
      <c r="K6" t="s">
        <v>1234</v>
      </c>
      <c r="L6" t="s">
        <v>15997</v>
      </c>
      <c r="M6" t="s">
        <v>15998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15999</v>
      </c>
      <c r="T6" t="s">
        <v>15998</v>
      </c>
      <c r="U6" s="52" t="s">
        <v>190</v>
      </c>
      <c r="V6">
        <v>1</v>
      </c>
    </row>
    <row r="7" spans="1:22" x14ac:dyDescent="0.25">
      <c r="A7" t="s">
        <v>3653</v>
      </c>
      <c r="B7" t="s">
        <v>158</v>
      </c>
      <c r="C7">
        <v>75</v>
      </c>
      <c r="D7">
        <v>2</v>
      </c>
      <c r="E7" t="s">
        <v>16000</v>
      </c>
      <c r="F7">
        <v>204</v>
      </c>
      <c r="G7">
        <v>54</v>
      </c>
      <c r="H7" t="s">
        <v>47</v>
      </c>
      <c r="I7" t="s">
        <v>16001</v>
      </c>
      <c r="J7" t="s">
        <v>16002</v>
      </c>
      <c r="K7" t="s">
        <v>4871</v>
      </c>
      <c r="L7" t="s">
        <v>1214</v>
      </c>
      <c r="M7" t="s">
        <v>16003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16004</v>
      </c>
      <c r="T7" t="s">
        <v>16003</v>
      </c>
      <c r="U7" s="53" t="s">
        <v>16263</v>
      </c>
      <c r="V7">
        <v>1</v>
      </c>
    </row>
    <row r="8" spans="1:22" x14ac:dyDescent="0.25">
      <c r="A8" t="s">
        <v>3653</v>
      </c>
      <c r="B8" t="s">
        <v>4657</v>
      </c>
      <c r="C8">
        <v>75</v>
      </c>
      <c r="D8">
        <v>4</v>
      </c>
      <c r="E8" t="s">
        <v>16005</v>
      </c>
      <c r="F8">
        <v>300</v>
      </c>
      <c r="G8">
        <v>0</v>
      </c>
      <c r="H8" t="s">
        <v>1247</v>
      </c>
      <c r="I8" t="s">
        <v>16006</v>
      </c>
      <c r="J8" t="s">
        <v>16007</v>
      </c>
      <c r="K8" t="s">
        <v>16008</v>
      </c>
      <c r="L8" t="s">
        <v>16009</v>
      </c>
      <c r="M8" t="s">
        <v>16010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16011</v>
      </c>
      <c r="T8" t="s">
        <v>16010</v>
      </c>
      <c r="U8" s="52" t="s">
        <v>46</v>
      </c>
      <c r="V8">
        <v>191</v>
      </c>
    </row>
    <row r="9" spans="1:22" x14ac:dyDescent="0.25">
      <c r="A9" t="s">
        <v>30</v>
      </c>
      <c r="B9" t="s">
        <v>31</v>
      </c>
      <c r="C9">
        <v>60</v>
      </c>
      <c r="D9">
        <v>3</v>
      </c>
      <c r="E9" t="s">
        <v>16012</v>
      </c>
      <c r="F9">
        <v>203</v>
      </c>
      <c r="G9">
        <v>0</v>
      </c>
      <c r="H9" t="s">
        <v>22</v>
      </c>
      <c r="I9" t="s">
        <v>16013</v>
      </c>
      <c r="J9" t="s">
        <v>303</v>
      </c>
      <c r="K9" t="s">
        <v>23</v>
      </c>
      <c r="L9" t="s">
        <v>24</v>
      </c>
      <c r="M9" t="s">
        <v>16014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16015</v>
      </c>
      <c r="T9" t="s">
        <v>16016</v>
      </c>
      <c r="U9" s="53" t="s">
        <v>56</v>
      </c>
      <c r="V9">
        <v>183</v>
      </c>
    </row>
    <row r="10" spans="1:22" x14ac:dyDescent="0.25">
      <c r="A10" t="s">
        <v>139</v>
      </c>
      <c r="B10" t="s">
        <v>6844</v>
      </c>
      <c r="C10">
        <v>120</v>
      </c>
      <c r="D10">
        <v>1</v>
      </c>
      <c r="E10" t="s">
        <v>16012</v>
      </c>
      <c r="F10">
        <v>203</v>
      </c>
      <c r="G10">
        <v>0</v>
      </c>
      <c r="H10" t="s">
        <v>22</v>
      </c>
      <c r="I10" t="s">
        <v>16013</v>
      </c>
      <c r="J10" t="s">
        <v>303</v>
      </c>
      <c r="K10" t="s">
        <v>23</v>
      </c>
      <c r="L10" t="s">
        <v>24</v>
      </c>
      <c r="M10" t="s">
        <v>16014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16015</v>
      </c>
      <c r="T10" t="s">
        <v>16016</v>
      </c>
      <c r="U10" s="53" t="s">
        <v>8145</v>
      </c>
      <c r="V10">
        <v>8</v>
      </c>
    </row>
    <row r="11" spans="1:22" x14ac:dyDescent="0.25">
      <c r="A11" t="s">
        <v>38</v>
      </c>
      <c r="B11" t="s">
        <v>39</v>
      </c>
      <c r="C11">
        <v>54.5</v>
      </c>
      <c r="D11">
        <v>2</v>
      </c>
      <c r="E11" t="s">
        <v>16017</v>
      </c>
      <c r="F11">
        <v>340.25</v>
      </c>
      <c r="G11">
        <v>41</v>
      </c>
      <c r="H11" t="s">
        <v>47</v>
      </c>
      <c r="I11" t="s">
        <v>16018</v>
      </c>
      <c r="J11" t="s">
        <v>16019</v>
      </c>
      <c r="K11" t="s">
        <v>1186</v>
      </c>
      <c r="L11" t="s">
        <v>16020</v>
      </c>
      <c r="M11" t="s">
        <v>16021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16022</v>
      </c>
      <c r="T11" t="s">
        <v>16021</v>
      </c>
      <c r="U11" s="52" t="s">
        <v>42</v>
      </c>
      <c r="V11">
        <v>49</v>
      </c>
    </row>
    <row r="12" spans="1:22" x14ac:dyDescent="0.25">
      <c r="A12" t="s">
        <v>36</v>
      </c>
      <c r="B12" t="s">
        <v>37</v>
      </c>
      <c r="C12">
        <v>54.5</v>
      </c>
      <c r="D12">
        <v>2</v>
      </c>
      <c r="E12" t="s">
        <v>16017</v>
      </c>
      <c r="F12">
        <v>340.25</v>
      </c>
      <c r="G12">
        <v>41</v>
      </c>
      <c r="H12" t="s">
        <v>47</v>
      </c>
      <c r="I12" t="s">
        <v>16018</v>
      </c>
      <c r="J12" t="s">
        <v>16019</v>
      </c>
      <c r="K12" t="s">
        <v>1186</v>
      </c>
      <c r="L12" t="s">
        <v>16020</v>
      </c>
      <c r="M12" t="s">
        <v>16021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16022</v>
      </c>
      <c r="T12" t="s">
        <v>16021</v>
      </c>
      <c r="U12" s="53" t="s">
        <v>43</v>
      </c>
      <c r="V12">
        <v>49</v>
      </c>
    </row>
    <row r="13" spans="1:22" x14ac:dyDescent="0.25">
      <c r="A13" t="s">
        <v>36</v>
      </c>
      <c r="B13" t="s">
        <v>37</v>
      </c>
      <c r="C13">
        <v>54.5</v>
      </c>
      <c r="D13">
        <v>2</v>
      </c>
      <c r="E13" t="s">
        <v>16017</v>
      </c>
      <c r="F13">
        <v>340.25</v>
      </c>
      <c r="G13">
        <v>41</v>
      </c>
      <c r="H13" t="s">
        <v>47</v>
      </c>
      <c r="I13" t="s">
        <v>16018</v>
      </c>
      <c r="J13" t="s">
        <v>16019</v>
      </c>
      <c r="K13" t="s">
        <v>1186</v>
      </c>
      <c r="L13" t="s">
        <v>16020</v>
      </c>
      <c r="M13" t="s">
        <v>16021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16022</v>
      </c>
      <c r="T13" t="s">
        <v>16021</v>
      </c>
      <c r="U13" s="52" t="s">
        <v>139</v>
      </c>
      <c r="V13">
        <v>4</v>
      </c>
    </row>
    <row r="14" spans="1:22" x14ac:dyDescent="0.25">
      <c r="A14" t="s">
        <v>46</v>
      </c>
      <c r="B14" t="s">
        <v>8145</v>
      </c>
      <c r="C14">
        <v>71.25</v>
      </c>
      <c r="D14">
        <v>1</v>
      </c>
      <c r="E14" t="s">
        <v>16017</v>
      </c>
      <c r="F14">
        <v>340.25</v>
      </c>
      <c r="G14">
        <v>41</v>
      </c>
      <c r="H14" t="s">
        <v>47</v>
      </c>
      <c r="I14" t="s">
        <v>16018</v>
      </c>
      <c r="J14" t="s">
        <v>16019</v>
      </c>
      <c r="K14" t="s">
        <v>1186</v>
      </c>
      <c r="L14" t="s">
        <v>16020</v>
      </c>
      <c r="M14" t="s">
        <v>16021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16022</v>
      </c>
      <c r="T14" t="s">
        <v>16021</v>
      </c>
      <c r="U14" s="53" t="s">
        <v>6844</v>
      </c>
      <c r="V14">
        <v>4</v>
      </c>
    </row>
    <row r="15" spans="1:22" x14ac:dyDescent="0.25">
      <c r="A15" t="s">
        <v>139</v>
      </c>
      <c r="B15" t="s">
        <v>6844</v>
      </c>
      <c r="C15">
        <v>80</v>
      </c>
      <c r="D15">
        <v>1</v>
      </c>
      <c r="E15" t="s">
        <v>16023</v>
      </c>
      <c r="F15">
        <v>85</v>
      </c>
      <c r="G15">
        <v>7</v>
      </c>
      <c r="H15" t="s">
        <v>47</v>
      </c>
      <c r="I15" t="s">
        <v>10345</v>
      </c>
      <c r="J15" t="s">
        <v>16024</v>
      </c>
      <c r="K15" t="s">
        <v>4981</v>
      </c>
      <c r="L15" t="s">
        <v>12315</v>
      </c>
      <c r="M15" t="s">
        <v>16025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16026</v>
      </c>
      <c r="T15" t="s">
        <v>16027</v>
      </c>
      <c r="U15" s="52" t="s">
        <v>110</v>
      </c>
      <c r="V15">
        <v>8</v>
      </c>
    </row>
    <row r="16" spans="1:22" x14ac:dyDescent="0.25">
      <c r="A16" t="s">
        <v>115</v>
      </c>
      <c r="B16" t="s">
        <v>116</v>
      </c>
      <c r="C16">
        <v>33.166666666666664</v>
      </c>
      <c r="D16">
        <v>6</v>
      </c>
      <c r="E16" t="s">
        <v>16028</v>
      </c>
      <c r="F16">
        <v>236.5</v>
      </c>
      <c r="G16">
        <v>7</v>
      </c>
      <c r="H16" t="s">
        <v>1238</v>
      </c>
      <c r="I16" t="s">
        <v>1790</v>
      </c>
      <c r="J16" t="s">
        <v>1791</v>
      </c>
      <c r="K16" t="s">
        <v>1792</v>
      </c>
      <c r="L16" t="s">
        <v>1793</v>
      </c>
      <c r="M16" t="s">
        <v>16029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16029</v>
      </c>
      <c r="U16" s="53" t="s">
        <v>146</v>
      </c>
      <c r="V16">
        <v>2</v>
      </c>
    </row>
    <row r="17" spans="1:22" x14ac:dyDescent="0.25">
      <c r="A17" t="s">
        <v>115</v>
      </c>
      <c r="B17" t="s">
        <v>116</v>
      </c>
      <c r="C17">
        <v>33.166666666666664</v>
      </c>
      <c r="D17">
        <v>6</v>
      </c>
      <c r="E17" t="s">
        <v>16030</v>
      </c>
      <c r="F17">
        <v>236.5</v>
      </c>
      <c r="G17">
        <v>7</v>
      </c>
      <c r="H17" t="s">
        <v>9788</v>
      </c>
      <c r="I17" t="s">
        <v>1790</v>
      </c>
      <c r="J17" t="s">
        <v>1791</v>
      </c>
      <c r="K17" t="s">
        <v>1792</v>
      </c>
      <c r="L17" t="s">
        <v>1793</v>
      </c>
      <c r="M17" t="s">
        <v>16029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16031</v>
      </c>
      <c r="T17" t="s">
        <v>16029</v>
      </c>
      <c r="U17" s="53" t="s">
        <v>1205</v>
      </c>
      <c r="V17">
        <v>6</v>
      </c>
    </row>
    <row r="18" spans="1:22" x14ac:dyDescent="0.25">
      <c r="A18" t="s">
        <v>139</v>
      </c>
      <c r="B18" t="s">
        <v>6844</v>
      </c>
      <c r="C18">
        <v>120</v>
      </c>
      <c r="D18">
        <v>1</v>
      </c>
      <c r="E18" t="s">
        <v>16032</v>
      </c>
      <c r="F18">
        <v>80</v>
      </c>
      <c r="G18">
        <v>0</v>
      </c>
      <c r="H18" t="s">
        <v>1162</v>
      </c>
      <c r="I18" t="s">
        <v>15975</v>
      </c>
      <c r="J18" t="s">
        <v>342</v>
      </c>
      <c r="K18" t="s">
        <v>23</v>
      </c>
      <c r="L18" t="s">
        <v>24</v>
      </c>
      <c r="M18" t="s">
        <v>16033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16034</v>
      </c>
      <c r="T18" t="s">
        <v>16035</v>
      </c>
      <c r="U18" s="52" t="s">
        <v>150</v>
      </c>
      <c r="V18">
        <v>2</v>
      </c>
    </row>
    <row r="19" spans="1:22" x14ac:dyDescent="0.25">
      <c r="A19" t="s">
        <v>42</v>
      </c>
      <c r="B19" t="s">
        <v>43</v>
      </c>
      <c r="C19">
        <v>66.666666666666671</v>
      </c>
      <c r="D19">
        <v>6</v>
      </c>
      <c r="E19" t="s">
        <v>16036</v>
      </c>
      <c r="F19">
        <v>210</v>
      </c>
      <c r="G19">
        <v>0</v>
      </c>
      <c r="H19" t="s">
        <v>22</v>
      </c>
      <c r="I19" t="s">
        <v>362</v>
      </c>
      <c r="J19" t="s">
        <v>1623</v>
      </c>
      <c r="K19" t="s">
        <v>23</v>
      </c>
      <c r="L19" t="s">
        <v>24</v>
      </c>
      <c r="M19" t="s">
        <v>16037</v>
      </c>
      <c r="N19" t="s">
        <v>23</v>
      </c>
      <c r="O19" t="s">
        <v>32</v>
      </c>
      <c r="P19" t="s">
        <v>26</v>
      </c>
      <c r="Q19" t="s">
        <v>33</v>
      </c>
      <c r="R19" t="s">
        <v>24</v>
      </c>
      <c r="S19" t="s">
        <v>16038</v>
      </c>
      <c r="T19" t="s">
        <v>16039</v>
      </c>
      <c r="U19" s="53" t="s">
        <v>151</v>
      </c>
      <c r="V19">
        <v>2</v>
      </c>
    </row>
    <row r="20" spans="1:22" x14ac:dyDescent="0.25">
      <c r="A20" t="s">
        <v>115</v>
      </c>
      <c r="B20" t="s">
        <v>116</v>
      </c>
      <c r="C20">
        <v>45</v>
      </c>
      <c r="D20">
        <v>4</v>
      </c>
      <c r="E20" t="s">
        <v>16040</v>
      </c>
      <c r="F20">
        <v>164</v>
      </c>
      <c r="G20">
        <v>0</v>
      </c>
      <c r="H20" t="s">
        <v>1162</v>
      </c>
      <c r="I20" t="s">
        <v>16041</v>
      </c>
      <c r="J20" t="s">
        <v>328</v>
      </c>
      <c r="K20" t="s">
        <v>23</v>
      </c>
      <c r="L20" t="s">
        <v>24</v>
      </c>
      <c r="M20" t="s">
        <v>16039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16042</v>
      </c>
      <c r="T20" t="s">
        <v>16039</v>
      </c>
      <c r="U20" s="52" t="s">
        <v>854</v>
      </c>
      <c r="V20">
        <v>2</v>
      </c>
    </row>
    <row r="21" spans="1:22" x14ac:dyDescent="0.25">
      <c r="A21" t="s">
        <v>30</v>
      </c>
      <c r="B21" t="s">
        <v>31</v>
      </c>
      <c r="C21">
        <v>43</v>
      </c>
      <c r="D21">
        <v>3</v>
      </c>
      <c r="E21" t="s">
        <v>16043</v>
      </c>
      <c r="F21">
        <v>184</v>
      </c>
      <c r="G21">
        <v>0</v>
      </c>
      <c r="H21" t="s">
        <v>47</v>
      </c>
      <c r="I21" t="s">
        <v>3648</v>
      </c>
      <c r="J21" t="s">
        <v>16044</v>
      </c>
      <c r="K21" t="s">
        <v>1284</v>
      </c>
      <c r="L21" t="s">
        <v>8567</v>
      </c>
      <c r="M21" t="s">
        <v>16035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16045</v>
      </c>
      <c r="T21" t="s">
        <v>16046</v>
      </c>
      <c r="U21" s="53" t="s">
        <v>855</v>
      </c>
      <c r="V21">
        <v>2</v>
      </c>
    </row>
    <row r="22" spans="1:22" x14ac:dyDescent="0.25">
      <c r="A22" t="s">
        <v>42</v>
      </c>
      <c r="B22" t="s">
        <v>43</v>
      </c>
      <c r="C22">
        <v>55</v>
      </c>
      <c r="D22">
        <v>1</v>
      </c>
      <c r="E22" t="s">
        <v>16043</v>
      </c>
      <c r="F22">
        <v>184</v>
      </c>
      <c r="G22">
        <v>0</v>
      </c>
      <c r="H22" t="s">
        <v>47</v>
      </c>
      <c r="I22" t="s">
        <v>3648</v>
      </c>
      <c r="J22" t="s">
        <v>16044</v>
      </c>
      <c r="K22" t="s">
        <v>1284</v>
      </c>
      <c r="L22" t="s">
        <v>8567</v>
      </c>
      <c r="M22" t="s">
        <v>16035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16045</v>
      </c>
      <c r="T22" t="s">
        <v>16046</v>
      </c>
      <c r="U22" s="52" t="s">
        <v>36</v>
      </c>
      <c r="V22">
        <v>7</v>
      </c>
    </row>
    <row r="23" spans="1:22" x14ac:dyDescent="0.25">
      <c r="A23" t="s">
        <v>42</v>
      </c>
      <c r="B23" t="s">
        <v>43</v>
      </c>
      <c r="C23">
        <v>66.666666666666671</v>
      </c>
      <c r="D23">
        <v>12</v>
      </c>
      <c r="E23" t="s">
        <v>16047</v>
      </c>
      <c r="F23">
        <v>420</v>
      </c>
      <c r="G23">
        <v>0</v>
      </c>
      <c r="H23" t="s">
        <v>22</v>
      </c>
      <c r="I23" t="s">
        <v>16048</v>
      </c>
      <c r="J23" t="s">
        <v>1315</v>
      </c>
      <c r="K23" t="s">
        <v>23</v>
      </c>
      <c r="L23" t="s">
        <v>24</v>
      </c>
      <c r="M23" t="s">
        <v>16049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16050</v>
      </c>
      <c r="T23" t="s">
        <v>16049</v>
      </c>
      <c r="U23" s="53" t="s">
        <v>37</v>
      </c>
      <c r="V23">
        <v>7</v>
      </c>
    </row>
    <row r="24" spans="1:22" x14ac:dyDescent="0.25">
      <c r="A24" t="s">
        <v>30</v>
      </c>
      <c r="B24" t="s">
        <v>31</v>
      </c>
      <c r="C24">
        <v>60</v>
      </c>
      <c r="D24">
        <v>9</v>
      </c>
      <c r="E24" t="s">
        <v>16051</v>
      </c>
      <c r="F24">
        <v>315</v>
      </c>
      <c r="G24">
        <v>0</v>
      </c>
      <c r="H24" t="s">
        <v>22</v>
      </c>
      <c r="I24" t="s">
        <v>16052</v>
      </c>
      <c r="J24" t="s">
        <v>310</v>
      </c>
      <c r="K24" t="s">
        <v>23</v>
      </c>
      <c r="L24" t="s">
        <v>24</v>
      </c>
      <c r="M24" t="s">
        <v>16053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16054</v>
      </c>
      <c r="T24" t="s">
        <v>16053</v>
      </c>
      <c r="U24" s="52" t="s">
        <v>38</v>
      </c>
      <c r="V24">
        <v>5</v>
      </c>
    </row>
    <row r="25" spans="1:22" x14ac:dyDescent="0.25">
      <c r="A25" t="s">
        <v>20</v>
      </c>
      <c r="B25" t="s">
        <v>8172</v>
      </c>
      <c r="C25">
        <v>47.5</v>
      </c>
      <c r="D25">
        <v>1</v>
      </c>
      <c r="E25" t="s">
        <v>16055</v>
      </c>
      <c r="F25">
        <v>54.5</v>
      </c>
      <c r="G25">
        <v>7</v>
      </c>
      <c r="H25" t="s">
        <v>1349</v>
      </c>
      <c r="I25" t="s">
        <v>12047</v>
      </c>
      <c r="J25" t="s">
        <v>12048</v>
      </c>
      <c r="K25" t="s">
        <v>1224</v>
      </c>
      <c r="L25" t="s">
        <v>12049</v>
      </c>
      <c r="M25" t="s">
        <v>16056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16057</v>
      </c>
      <c r="T25" t="s">
        <v>16056</v>
      </c>
      <c r="U25" s="53" t="s">
        <v>39</v>
      </c>
      <c r="V25">
        <v>5</v>
      </c>
    </row>
    <row r="26" spans="1:22" x14ac:dyDescent="0.25">
      <c r="A26" t="s">
        <v>46</v>
      </c>
      <c r="B26" t="s">
        <v>56</v>
      </c>
      <c r="C26">
        <v>120</v>
      </c>
      <c r="D26">
        <v>2</v>
      </c>
      <c r="E26" t="s">
        <v>16058</v>
      </c>
      <c r="F26">
        <v>298</v>
      </c>
      <c r="G26">
        <v>0</v>
      </c>
      <c r="H26" t="s">
        <v>22</v>
      </c>
      <c r="I26" t="s">
        <v>16059</v>
      </c>
      <c r="J26" t="s">
        <v>345</v>
      </c>
      <c r="K26" t="s">
        <v>23</v>
      </c>
      <c r="L26" t="s">
        <v>24</v>
      </c>
      <c r="M26" t="s">
        <v>16060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16061</v>
      </c>
      <c r="T26" t="s">
        <v>16062</v>
      </c>
      <c r="U26" s="52" t="s">
        <v>34</v>
      </c>
      <c r="V26">
        <v>3</v>
      </c>
    </row>
    <row r="27" spans="1:22" x14ac:dyDescent="0.25">
      <c r="A27" t="s">
        <v>139</v>
      </c>
      <c r="B27" t="s">
        <v>6844</v>
      </c>
      <c r="C27">
        <v>120</v>
      </c>
      <c r="D27">
        <v>1</v>
      </c>
      <c r="E27" t="s">
        <v>16058</v>
      </c>
      <c r="F27">
        <v>298</v>
      </c>
      <c r="G27">
        <v>0</v>
      </c>
      <c r="H27" t="s">
        <v>22</v>
      </c>
      <c r="I27" t="s">
        <v>16059</v>
      </c>
      <c r="J27" t="s">
        <v>345</v>
      </c>
      <c r="K27" t="s">
        <v>23</v>
      </c>
      <c r="L27" t="s">
        <v>24</v>
      </c>
      <c r="M27" t="s">
        <v>16060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16061</v>
      </c>
      <c r="T27" t="s">
        <v>16062</v>
      </c>
      <c r="U27" s="53" t="s">
        <v>35</v>
      </c>
      <c r="V27">
        <v>3</v>
      </c>
    </row>
    <row r="28" spans="1:22" x14ac:dyDescent="0.25">
      <c r="A28" t="s">
        <v>46</v>
      </c>
      <c r="B28" t="s">
        <v>56</v>
      </c>
      <c r="C28">
        <v>78</v>
      </c>
      <c r="D28">
        <v>3</v>
      </c>
      <c r="E28" t="s">
        <v>16063</v>
      </c>
      <c r="F28">
        <v>263</v>
      </c>
      <c r="G28">
        <v>38</v>
      </c>
      <c r="H28" t="s">
        <v>47</v>
      </c>
      <c r="I28" t="s">
        <v>8496</v>
      </c>
      <c r="J28" t="s">
        <v>16064</v>
      </c>
      <c r="K28" t="s">
        <v>1199</v>
      </c>
      <c r="L28" t="s">
        <v>1248</v>
      </c>
      <c r="M28" t="s">
        <v>16065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16066</v>
      </c>
      <c r="T28" t="s">
        <v>16067</v>
      </c>
      <c r="U28" s="52" t="s">
        <v>59</v>
      </c>
      <c r="V28">
        <v>3</v>
      </c>
    </row>
    <row r="29" spans="1:22" x14ac:dyDescent="0.25">
      <c r="A29" t="s">
        <v>115</v>
      </c>
      <c r="B29" t="s">
        <v>340</v>
      </c>
      <c r="C29">
        <v>42.75</v>
      </c>
      <c r="D29">
        <v>2</v>
      </c>
      <c r="E29" t="s">
        <v>16068</v>
      </c>
      <c r="F29">
        <v>149.5</v>
      </c>
      <c r="G29">
        <v>64</v>
      </c>
      <c r="H29" t="s">
        <v>9788</v>
      </c>
      <c r="I29" t="s">
        <v>16069</v>
      </c>
      <c r="J29" t="s">
        <v>16070</v>
      </c>
      <c r="K29" t="s">
        <v>16071</v>
      </c>
      <c r="L29" t="s">
        <v>16072</v>
      </c>
      <c r="M29" t="s">
        <v>16073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16073</v>
      </c>
      <c r="U29" s="53" t="s">
        <v>60</v>
      </c>
      <c r="V29">
        <v>3</v>
      </c>
    </row>
    <row r="30" spans="1:22" x14ac:dyDescent="0.25">
      <c r="A30" t="s">
        <v>115</v>
      </c>
      <c r="B30" t="s">
        <v>340</v>
      </c>
      <c r="C30">
        <v>42.75</v>
      </c>
      <c r="D30">
        <v>2</v>
      </c>
      <c r="E30" t="s">
        <v>16074</v>
      </c>
      <c r="F30">
        <v>149.5</v>
      </c>
      <c r="G30">
        <v>64</v>
      </c>
      <c r="H30" t="s">
        <v>1238</v>
      </c>
      <c r="I30" t="s">
        <v>16069</v>
      </c>
      <c r="J30" t="s">
        <v>16070</v>
      </c>
      <c r="K30" t="s">
        <v>16071</v>
      </c>
      <c r="L30" t="s">
        <v>16072</v>
      </c>
      <c r="M30" t="s">
        <v>16073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16075</v>
      </c>
      <c r="T30" t="s">
        <v>16073</v>
      </c>
      <c r="U30" s="52" t="s">
        <v>279</v>
      </c>
      <c r="V30">
        <v>6</v>
      </c>
    </row>
    <row r="31" spans="1:22" x14ac:dyDescent="0.25">
      <c r="A31" t="s">
        <v>110</v>
      </c>
      <c r="B31" t="s">
        <v>146</v>
      </c>
      <c r="C31">
        <v>100</v>
      </c>
      <c r="D31">
        <v>1</v>
      </c>
      <c r="E31" t="s">
        <v>16076</v>
      </c>
      <c r="F31">
        <v>250</v>
      </c>
      <c r="G31">
        <v>0</v>
      </c>
      <c r="H31" t="s">
        <v>47</v>
      </c>
      <c r="I31" t="s">
        <v>16077</v>
      </c>
      <c r="J31" t="s">
        <v>16078</v>
      </c>
      <c r="K31" t="s">
        <v>6177</v>
      </c>
      <c r="L31" t="s">
        <v>16079</v>
      </c>
      <c r="M31" t="s">
        <v>16080</v>
      </c>
      <c r="N31" t="s">
        <v>1338</v>
      </c>
      <c r="O31" t="s">
        <v>1222</v>
      </c>
      <c r="P31" t="s">
        <v>1190</v>
      </c>
      <c r="Q31" t="s">
        <v>1191</v>
      </c>
      <c r="R31" t="s">
        <v>24</v>
      </c>
      <c r="S31" t="s">
        <v>16081</v>
      </c>
      <c r="T31" t="s">
        <v>16082</v>
      </c>
      <c r="U31" s="53" t="s">
        <v>285</v>
      </c>
      <c r="V31">
        <v>6</v>
      </c>
    </row>
    <row r="32" spans="1:22" x14ac:dyDescent="0.25">
      <c r="A32" t="s">
        <v>46</v>
      </c>
      <c r="B32" t="s">
        <v>56</v>
      </c>
      <c r="C32">
        <v>100</v>
      </c>
      <c r="D32">
        <v>2</v>
      </c>
      <c r="E32" t="s">
        <v>16076</v>
      </c>
      <c r="F32">
        <v>250</v>
      </c>
      <c r="G32">
        <v>0</v>
      </c>
      <c r="H32" t="s">
        <v>47</v>
      </c>
      <c r="I32" t="s">
        <v>16077</v>
      </c>
      <c r="J32" t="s">
        <v>16078</v>
      </c>
      <c r="K32" t="s">
        <v>6177</v>
      </c>
      <c r="L32" t="s">
        <v>16079</v>
      </c>
      <c r="M32" t="s">
        <v>16080</v>
      </c>
      <c r="N32" t="s">
        <v>1338</v>
      </c>
      <c r="O32" t="s">
        <v>1222</v>
      </c>
      <c r="P32" t="s">
        <v>1190</v>
      </c>
      <c r="Q32" t="s">
        <v>1191</v>
      </c>
      <c r="R32" t="s">
        <v>24</v>
      </c>
      <c r="S32" t="s">
        <v>16081</v>
      </c>
      <c r="T32" t="s">
        <v>16082</v>
      </c>
      <c r="U32" s="52" t="s">
        <v>280</v>
      </c>
      <c r="V32">
        <v>6</v>
      </c>
    </row>
    <row r="33" spans="1:22" x14ac:dyDescent="0.25">
      <c r="A33" t="s">
        <v>5153</v>
      </c>
      <c r="B33" t="s">
        <v>5154</v>
      </c>
      <c r="C33">
        <v>0</v>
      </c>
      <c r="D33">
        <v>2</v>
      </c>
      <c r="E33" t="s">
        <v>16083</v>
      </c>
      <c r="F33">
        <v>200</v>
      </c>
      <c r="G33">
        <v>0</v>
      </c>
      <c r="H33" t="s">
        <v>1162</v>
      </c>
      <c r="I33" t="s">
        <v>16084</v>
      </c>
      <c r="J33" t="s">
        <v>317</v>
      </c>
      <c r="K33" t="s">
        <v>23</v>
      </c>
      <c r="L33" t="s">
        <v>24</v>
      </c>
      <c r="M33" t="s">
        <v>16085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16086</v>
      </c>
      <c r="T33" t="s">
        <v>16085</v>
      </c>
      <c r="U33" s="53" t="s">
        <v>286</v>
      </c>
      <c r="V33">
        <v>6</v>
      </c>
    </row>
    <row r="34" spans="1:22" x14ac:dyDescent="0.25">
      <c r="A34" t="s">
        <v>3691</v>
      </c>
      <c r="B34" t="s">
        <v>3692</v>
      </c>
      <c r="C34">
        <v>120</v>
      </c>
      <c r="D34">
        <v>2</v>
      </c>
      <c r="E34" t="s">
        <v>16083</v>
      </c>
      <c r="F34">
        <v>200</v>
      </c>
      <c r="G34">
        <v>0</v>
      </c>
      <c r="H34" t="s">
        <v>1162</v>
      </c>
      <c r="I34" t="s">
        <v>16084</v>
      </c>
      <c r="J34" t="s">
        <v>317</v>
      </c>
      <c r="K34" t="s">
        <v>23</v>
      </c>
      <c r="L34" t="s">
        <v>24</v>
      </c>
      <c r="M34" t="s">
        <v>16085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16086</v>
      </c>
      <c r="T34" t="s">
        <v>16085</v>
      </c>
      <c r="U34" s="52" t="s">
        <v>30</v>
      </c>
      <c r="V34">
        <v>71</v>
      </c>
    </row>
    <row r="35" spans="1:22" x14ac:dyDescent="0.25">
      <c r="A35" t="s">
        <v>46</v>
      </c>
      <c r="B35" t="s">
        <v>56</v>
      </c>
      <c r="C35">
        <v>150</v>
      </c>
      <c r="D35">
        <v>1</v>
      </c>
      <c r="E35" t="s">
        <v>16087</v>
      </c>
      <c r="F35">
        <v>150</v>
      </c>
      <c r="G35">
        <v>0</v>
      </c>
      <c r="H35" t="s">
        <v>47</v>
      </c>
      <c r="I35" t="s">
        <v>16088</v>
      </c>
      <c r="J35" t="s">
        <v>16089</v>
      </c>
      <c r="K35" t="s">
        <v>4331</v>
      </c>
      <c r="L35" t="s">
        <v>16090</v>
      </c>
      <c r="M35" t="s">
        <v>16091</v>
      </c>
      <c r="N35" t="s">
        <v>1338</v>
      </c>
      <c r="O35" t="s">
        <v>1222</v>
      </c>
      <c r="P35" t="s">
        <v>1190</v>
      </c>
      <c r="Q35" t="s">
        <v>1191</v>
      </c>
      <c r="R35" t="s">
        <v>16092</v>
      </c>
      <c r="S35" t="s">
        <v>16093</v>
      </c>
      <c r="T35" t="s">
        <v>16094</v>
      </c>
      <c r="U35" s="53" t="s">
        <v>31</v>
      </c>
      <c r="V35">
        <v>71</v>
      </c>
    </row>
    <row r="36" spans="1:22" x14ac:dyDescent="0.25">
      <c r="A36" t="s">
        <v>110</v>
      </c>
      <c r="B36" t="s">
        <v>146</v>
      </c>
      <c r="C36">
        <v>100</v>
      </c>
      <c r="D36">
        <v>1</v>
      </c>
      <c r="E36" t="s">
        <v>16095</v>
      </c>
      <c r="F36">
        <v>668</v>
      </c>
      <c r="G36">
        <v>20</v>
      </c>
      <c r="H36" t="s">
        <v>47</v>
      </c>
      <c r="I36" t="s">
        <v>16096</v>
      </c>
      <c r="J36" t="s">
        <v>16097</v>
      </c>
      <c r="K36" t="s">
        <v>16098</v>
      </c>
      <c r="L36" t="s">
        <v>16099</v>
      </c>
      <c r="M36" t="s">
        <v>16100</v>
      </c>
      <c r="N36" t="s">
        <v>1338</v>
      </c>
      <c r="O36" t="s">
        <v>1222</v>
      </c>
      <c r="P36" t="s">
        <v>1190</v>
      </c>
      <c r="Q36" t="s">
        <v>1191</v>
      </c>
      <c r="R36" t="s">
        <v>24</v>
      </c>
      <c r="S36" t="s">
        <v>16101</v>
      </c>
      <c r="T36" t="s">
        <v>16102</v>
      </c>
      <c r="U36" s="52" t="s">
        <v>20</v>
      </c>
      <c r="V36">
        <v>1</v>
      </c>
    </row>
    <row r="37" spans="1:22" x14ac:dyDescent="0.25">
      <c r="A37" t="s">
        <v>46</v>
      </c>
      <c r="B37" t="s">
        <v>56</v>
      </c>
      <c r="C37">
        <v>100</v>
      </c>
      <c r="D37">
        <v>2</v>
      </c>
      <c r="E37" t="s">
        <v>16095</v>
      </c>
      <c r="F37">
        <v>668</v>
      </c>
      <c r="G37">
        <v>20</v>
      </c>
      <c r="H37" t="s">
        <v>47</v>
      </c>
      <c r="I37" t="s">
        <v>16096</v>
      </c>
      <c r="J37" t="s">
        <v>16097</v>
      </c>
      <c r="K37" t="s">
        <v>16098</v>
      </c>
      <c r="L37" t="s">
        <v>16099</v>
      </c>
      <c r="M37" t="s">
        <v>16100</v>
      </c>
      <c r="N37" t="s">
        <v>1338</v>
      </c>
      <c r="O37" t="s">
        <v>1222</v>
      </c>
      <c r="P37" t="s">
        <v>1190</v>
      </c>
      <c r="Q37" t="s">
        <v>1191</v>
      </c>
      <c r="R37" t="s">
        <v>24</v>
      </c>
      <c r="S37" t="s">
        <v>16101</v>
      </c>
      <c r="T37" t="s">
        <v>16102</v>
      </c>
      <c r="U37" s="53" t="s">
        <v>8172</v>
      </c>
      <c r="V37">
        <v>1</v>
      </c>
    </row>
    <row r="38" spans="1:22" x14ac:dyDescent="0.25">
      <c r="A38" t="s">
        <v>280</v>
      </c>
      <c r="B38" t="s">
        <v>286</v>
      </c>
      <c r="C38">
        <v>139</v>
      </c>
      <c r="D38">
        <v>2</v>
      </c>
      <c r="E38" t="s">
        <v>16095</v>
      </c>
      <c r="F38">
        <v>668</v>
      </c>
      <c r="G38">
        <v>20</v>
      </c>
      <c r="H38" t="s">
        <v>47</v>
      </c>
      <c r="I38" t="s">
        <v>16096</v>
      </c>
      <c r="J38" t="s">
        <v>16097</v>
      </c>
      <c r="K38" t="s">
        <v>16098</v>
      </c>
      <c r="L38" t="s">
        <v>16099</v>
      </c>
      <c r="M38" t="s">
        <v>16100</v>
      </c>
      <c r="N38" t="s">
        <v>1338</v>
      </c>
      <c r="O38" t="s">
        <v>1222</v>
      </c>
      <c r="P38" t="s">
        <v>1190</v>
      </c>
      <c r="Q38" t="s">
        <v>1191</v>
      </c>
      <c r="R38" t="s">
        <v>24</v>
      </c>
      <c r="S38" t="s">
        <v>16101</v>
      </c>
      <c r="T38" t="s">
        <v>16102</v>
      </c>
      <c r="U38" s="52" t="s">
        <v>115</v>
      </c>
      <c r="V38">
        <v>52</v>
      </c>
    </row>
    <row r="39" spans="1:22" x14ac:dyDescent="0.25">
      <c r="A39" t="s">
        <v>279</v>
      </c>
      <c r="B39" t="s">
        <v>285</v>
      </c>
      <c r="C39">
        <v>139</v>
      </c>
      <c r="D39">
        <v>2</v>
      </c>
      <c r="E39" t="s">
        <v>16095</v>
      </c>
      <c r="F39">
        <v>668</v>
      </c>
      <c r="G39">
        <v>20</v>
      </c>
      <c r="H39" t="s">
        <v>47</v>
      </c>
      <c r="I39" t="s">
        <v>16096</v>
      </c>
      <c r="J39" t="s">
        <v>16097</v>
      </c>
      <c r="K39" t="s">
        <v>16098</v>
      </c>
      <c r="L39" t="s">
        <v>16099</v>
      </c>
      <c r="M39" t="s">
        <v>16100</v>
      </c>
      <c r="N39" t="s">
        <v>1338</v>
      </c>
      <c r="O39" t="s">
        <v>1222</v>
      </c>
      <c r="P39" t="s">
        <v>1190</v>
      </c>
      <c r="Q39" t="s">
        <v>1191</v>
      </c>
      <c r="R39" t="s">
        <v>24</v>
      </c>
      <c r="S39" t="s">
        <v>16101</v>
      </c>
      <c r="T39" t="s">
        <v>16102</v>
      </c>
      <c r="U39" s="53" t="s">
        <v>116</v>
      </c>
      <c r="V39">
        <v>45</v>
      </c>
    </row>
    <row r="40" spans="1:22" x14ac:dyDescent="0.25">
      <c r="A40" t="s">
        <v>279</v>
      </c>
      <c r="B40" t="s">
        <v>285</v>
      </c>
      <c r="C40">
        <v>139</v>
      </c>
      <c r="D40">
        <v>3</v>
      </c>
      <c r="E40" t="s">
        <v>16103</v>
      </c>
      <c r="F40">
        <v>627</v>
      </c>
      <c r="G40">
        <v>30</v>
      </c>
      <c r="H40" t="s">
        <v>47</v>
      </c>
      <c r="I40" t="s">
        <v>16104</v>
      </c>
      <c r="J40" t="s">
        <v>16105</v>
      </c>
      <c r="K40" t="s">
        <v>16106</v>
      </c>
      <c r="L40" t="s">
        <v>16107</v>
      </c>
      <c r="M40" t="s">
        <v>16108</v>
      </c>
      <c r="N40" t="s">
        <v>1338</v>
      </c>
      <c r="O40" t="s">
        <v>1189</v>
      </c>
      <c r="P40" t="s">
        <v>1190</v>
      </c>
      <c r="Q40" t="s">
        <v>27</v>
      </c>
      <c r="R40" t="s">
        <v>24</v>
      </c>
      <c r="S40" t="s">
        <v>16109</v>
      </c>
      <c r="T40" t="s">
        <v>16108</v>
      </c>
      <c r="U40" s="53" t="s">
        <v>340</v>
      </c>
      <c r="V40">
        <v>7</v>
      </c>
    </row>
    <row r="41" spans="1:22" x14ac:dyDescent="0.25">
      <c r="A41" t="s">
        <v>280</v>
      </c>
      <c r="B41" t="s">
        <v>286</v>
      </c>
      <c r="C41">
        <v>139</v>
      </c>
      <c r="D41">
        <v>3</v>
      </c>
      <c r="E41" t="s">
        <v>16103</v>
      </c>
      <c r="F41">
        <v>627</v>
      </c>
      <c r="G41">
        <v>30</v>
      </c>
      <c r="H41" t="s">
        <v>47</v>
      </c>
      <c r="I41" t="s">
        <v>16104</v>
      </c>
      <c r="J41" t="s">
        <v>16105</v>
      </c>
      <c r="K41" t="s">
        <v>16106</v>
      </c>
      <c r="L41" t="s">
        <v>16107</v>
      </c>
      <c r="M41" t="s">
        <v>16108</v>
      </c>
      <c r="N41" t="s">
        <v>1338</v>
      </c>
      <c r="O41" t="s">
        <v>1189</v>
      </c>
      <c r="P41" t="s">
        <v>1190</v>
      </c>
      <c r="Q41" t="s">
        <v>27</v>
      </c>
      <c r="R41" t="s">
        <v>24</v>
      </c>
      <c r="S41" t="s">
        <v>16109</v>
      </c>
      <c r="T41" t="s">
        <v>16108</v>
      </c>
      <c r="U41" s="52" t="s">
        <v>51</v>
      </c>
      <c r="V41">
        <v>1</v>
      </c>
    </row>
    <row r="42" spans="1:22" x14ac:dyDescent="0.25">
      <c r="A42" t="s">
        <v>280</v>
      </c>
      <c r="B42" t="s">
        <v>286</v>
      </c>
      <c r="C42">
        <v>99</v>
      </c>
      <c r="D42">
        <v>1</v>
      </c>
      <c r="E42" t="s">
        <v>16110</v>
      </c>
      <c r="F42">
        <v>179</v>
      </c>
      <c r="G42">
        <v>0</v>
      </c>
      <c r="H42" t="s">
        <v>1162</v>
      </c>
      <c r="I42" t="s">
        <v>16111</v>
      </c>
      <c r="J42" t="s">
        <v>338</v>
      </c>
      <c r="K42" t="s">
        <v>23</v>
      </c>
      <c r="L42" t="s">
        <v>24</v>
      </c>
      <c r="M42" t="s">
        <v>16112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16113</v>
      </c>
      <c r="T42" t="s">
        <v>16112</v>
      </c>
      <c r="U42" s="53" t="s">
        <v>52</v>
      </c>
      <c r="V42">
        <v>1</v>
      </c>
    </row>
    <row r="43" spans="1:22" x14ac:dyDescent="0.25">
      <c r="A43" t="s">
        <v>279</v>
      </c>
      <c r="B43" t="s">
        <v>285</v>
      </c>
      <c r="C43">
        <v>100</v>
      </c>
      <c r="D43">
        <v>1</v>
      </c>
      <c r="E43" t="s">
        <v>16110</v>
      </c>
      <c r="F43">
        <v>179</v>
      </c>
      <c r="G43">
        <v>0</v>
      </c>
      <c r="H43" t="s">
        <v>1162</v>
      </c>
      <c r="I43" t="s">
        <v>16111</v>
      </c>
      <c r="J43" t="s">
        <v>338</v>
      </c>
      <c r="K43" t="s">
        <v>23</v>
      </c>
      <c r="L43" t="s">
        <v>24</v>
      </c>
      <c r="M43" t="s">
        <v>16112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16113</v>
      </c>
      <c r="T43" t="s">
        <v>16112</v>
      </c>
      <c r="U43" s="52" t="s">
        <v>5153</v>
      </c>
      <c r="V43">
        <v>8</v>
      </c>
    </row>
    <row r="44" spans="1:22" x14ac:dyDescent="0.25">
      <c r="A44" t="s">
        <v>5153</v>
      </c>
      <c r="B44" t="s">
        <v>5154</v>
      </c>
      <c r="C44">
        <v>0</v>
      </c>
      <c r="D44">
        <v>1</v>
      </c>
      <c r="E44" t="s">
        <v>16114</v>
      </c>
      <c r="F44">
        <v>178</v>
      </c>
      <c r="G44">
        <v>0</v>
      </c>
      <c r="H44" t="s">
        <v>1162</v>
      </c>
      <c r="I44" t="s">
        <v>16115</v>
      </c>
      <c r="J44" t="s">
        <v>325</v>
      </c>
      <c r="K44" t="s">
        <v>23</v>
      </c>
      <c r="L44" t="s">
        <v>24</v>
      </c>
      <c r="M44" t="s">
        <v>16112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16116</v>
      </c>
      <c r="T44" t="s">
        <v>16117</v>
      </c>
      <c r="U44" s="53" t="s">
        <v>5154</v>
      </c>
      <c r="V44">
        <v>8</v>
      </c>
    </row>
    <row r="45" spans="1:22" x14ac:dyDescent="0.25">
      <c r="A45" t="s">
        <v>46</v>
      </c>
      <c r="B45" t="s">
        <v>56</v>
      </c>
      <c r="C45">
        <v>120</v>
      </c>
      <c r="D45">
        <v>1</v>
      </c>
      <c r="E45" t="s">
        <v>16114</v>
      </c>
      <c r="F45">
        <v>178</v>
      </c>
      <c r="G45">
        <v>0</v>
      </c>
      <c r="H45" t="s">
        <v>1162</v>
      </c>
      <c r="I45" t="s">
        <v>16115</v>
      </c>
      <c r="J45" t="s">
        <v>325</v>
      </c>
      <c r="K45" t="s">
        <v>23</v>
      </c>
      <c r="L45" t="s">
        <v>24</v>
      </c>
      <c r="M45" t="s">
        <v>16112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16116</v>
      </c>
      <c r="T45" t="s">
        <v>16117</v>
      </c>
      <c r="U45" s="52" t="s">
        <v>154</v>
      </c>
      <c r="V45">
        <v>10</v>
      </c>
    </row>
    <row r="46" spans="1:22" x14ac:dyDescent="0.25">
      <c r="A46" t="s">
        <v>186</v>
      </c>
      <c r="B46" t="s">
        <v>187</v>
      </c>
      <c r="C46">
        <v>65</v>
      </c>
      <c r="D46">
        <v>2</v>
      </c>
      <c r="E46" t="s">
        <v>16114</v>
      </c>
      <c r="F46">
        <v>178</v>
      </c>
      <c r="G46">
        <v>0</v>
      </c>
      <c r="H46" t="s">
        <v>1162</v>
      </c>
      <c r="I46" t="s">
        <v>16115</v>
      </c>
      <c r="J46" t="s">
        <v>325</v>
      </c>
      <c r="K46" t="s">
        <v>23</v>
      </c>
      <c r="L46" t="s">
        <v>24</v>
      </c>
      <c r="M46" t="s">
        <v>16112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16116</v>
      </c>
      <c r="T46" t="s">
        <v>16117</v>
      </c>
      <c r="U46" s="53" t="s">
        <v>155</v>
      </c>
      <c r="V46">
        <v>10</v>
      </c>
    </row>
    <row r="47" spans="1:22" x14ac:dyDescent="0.25">
      <c r="A47" t="s">
        <v>115</v>
      </c>
      <c r="B47" t="s">
        <v>116</v>
      </c>
      <c r="C47">
        <v>0</v>
      </c>
      <c r="D47">
        <v>2</v>
      </c>
      <c r="E47" t="s">
        <v>16118</v>
      </c>
      <c r="F47">
        <v>0</v>
      </c>
      <c r="G47">
        <v>0</v>
      </c>
      <c r="H47" t="s">
        <v>47</v>
      </c>
      <c r="I47" t="s">
        <v>10219</v>
      </c>
      <c r="J47" t="s">
        <v>16119</v>
      </c>
      <c r="K47" t="s">
        <v>9412</v>
      </c>
      <c r="L47" t="s">
        <v>16120</v>
      </c>
      <c r="M47" t="s">
        <v>16121</v>
      </c>
      <c r="N47" t="s">
        <v>1188</v>
      </c>
      <c r="O47" t="s">
        <v>1222</v>
      </c>
      <c r="P47" t="s">
        <v>1190</v>
      </c>
      <c r="Q47" t="s">
        <v>1191</v>
      </c>
      <c r="R47" t="s">
        <v>16122</v>
      </c>
      <c r="S47" t="s">
        <v>16123</v>
      </c>
      <c r="T47" t="s">
        <v>16121</v>
      </c>
      <c r="U47" s="52" t="s">
        <v>3653</v>
      </c>
      <c r="V47">
        <v>10</v>
      </c>
    </row>
    <row r="48" spans="1:22" x14ac:dyDescent="0.25">
      <c r="A48" t="s">
        <v>186</v>
      </c>
      <c r="B48" t="s">
        <v>187</v>
      </c>
      <c r="C48">
        <v>65</v>
      </c>
      <c r="D48">
        <v>2</v>
      </c>
      <c r="E48" t="s">
        <v>16124</v>
      </c>
      <c r="F48">
        <v>84</v>
      </c>
      <c r="G48">
        <v>6</v>
      </c>
      <c r="H48" t="s">
        <v>1162</v>
      </c>
      <c r="I48" t="s">
        <v>16125</v>
      </c>
      <c r="J48" t="s">
        <v>1198</v>
      </c>
      <c r="K48" t="s">
        <v>23</v>
      </c>
      <c r="L48" t="s">
        <v>24</v>
      </c>
      <c r="M48" t="s">
        <v>16126</v>
      </c>
      <c r="N48" t="s">
        <v>23</v>
      </c>
      <c r="O48" t="s">
        <v>32</v>
      </c>
      <c r="P48" t="s">
        <v>26</v>
      </c>
      <c r="Q48" t="s">
        <v>33</v>
      </c>
      <c r="R48" t="s">
        <v>16127</v>
      </c>
      <c r="S48" t="s">
        <v>16128</v>
      </c>
      <c r="T48" t="s">
        <v>16126</v>
      </c>
      <c r="U48" s="53" t="s">
        <v>4657</v>
      </c>
      <c r="V48">
        <v>7</v>
      </c>
    </row>
    <row r="49" spans="1:22" x14ac:dyDescent="0.25">
      <c r="A49" t="s">
        <v>186</v>
      </c>
      <c r="B49" t="s">
        <v>187</v>
      </c>
      <c r="C49">
        <v>65</v>
      </c>
      <c r="D49">
        <v>2</v>
      </c>
      <c r="E49" t="s">
        <v>16129</v>
      </c>
      <c r="F49">
        <v>84</v>
      </c>
      <c r="G49">
        <v>6</v>
      </c>
      <c r="H49" t="s">
        <v>1162</v>
      </c>
      <c r="I49" t="s">
        <v>16130</v>
      </c>
      <c r="J49" t="s">
        <v>65</v>
      </c>
      <c r="K49" t="s">
        <v>23</v>
      </c>
      <c r="L49" t="s">
        <v>24</v>
      </c>
      <c r="M49" t="s">
        <v>16131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16132</v>
      </c>
      <c r="T49" t="s">
        <v>16131</v>
      </c>
      <c r="U49" s="53" t="s">
        <v>158</v>
      </c>
      <c r="V49">
        <v>3</v>
      </c>
    </row>
    <row r="50" spans="1:22" x14ac:dyDescent="0.25">
      <c r="A50" t="s">
        <v>186</v>
      </c>
      <c r="B50" t="s">
        <v>187</v>
      </c>
      <c r="C50">
        <v>65</v>
      </c>
      <c r="D50">
        <v>1</v>
      </c>
      <c r="E50" t="s">
        <v>16133</v>
      </c>
      <c r="F50">
        <v>54</v>
      </c>
      <c r="G50">
        <v>15</v>
      </c>
      <c r="H50" t="s">
        <v>1162</v>
      </c>
      <c r="I50" t="s">
        <v>16134</v>
      </c>
      <c r="J50" t="s">
        <v>1326</v>
      </c>
      <c r="K50" t="s">
        <v>23</v>
      </c>
      <c r="L50" t="s">
        <v>24</v>
      </c>
      <c r="M50" t="s">
        <v>16135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16136</v>
      </c>
      <c r="T50" t="s">
        <v>16135</v>
      </c>
      <c r="U50" s="52" t="s">
        <v>1309</v>
      </c>
      <c r="V50">
        <v>510</v>
      </c>
    </row>
    <row r="51" spans="1:22" x14ac:dyDescent="0.25">
      <c r="A51" t="s">
        <v>30</v>
      </c>
      <c r="B51" t="s">
        <v>31</v>
      </c>
      <c r="C51">
        <v>60</v>
      </c>
      <c r="D51">
        <v>3</v>
      </c>
      <c r="E51" t="s">
        <v>16137</v>
      </c>
      <c r="F51">
        <v>134</v>
      </c>
      <c r="G51">
        <v>29</v>
      </c>
      <c r="H51" t="s">
        <v>22</v>
      </c>
      <c r="I51" t="s">
        <v>16138</v>
      </c>
      <c r="J51" t="s">
        <v>335</v>
      </c>
      <c r="K51" t="s">
        <v>23</v>
      </c>
      <c r="L51" t="s">
        <v>24</v>
      </c>
      <c r="M51" t="s">
        <v>16139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16140</v>
      </c>
      <c r="T51" t="s">
        <v>16139</v>
      </c>
    </row>
    <row r="52" spans="1:22" x14ac:dyDescent="0.25">
      <c r="A52" t="s">
        <v>30</v>
      </c>
      <c r="B52" t="s">
        <v>31</v>
      </c>
      <c r="C52">
        <v>60</v>
      </c>
      <c r="D52">
        <v>3</v>
      </c>
      <c r="E52" t="s">
        <v>16141</v>
      </c>
      <c r="F52">
        <v>150</v>
      </c>
      <c r="G52">
        <v>6</v>
      </c>
      <c r="H52" t="s">
        <v>1162</v>
      </c>
      <c r="I52" t="s">
        <v>16142</v>
      </c>
      <c r="J52" t="s">
        <v>311</v>
      </c>
      <c r="K52" t="s">
        <v>23</v>
      </c>
      <c r="L52" t="s">
        <v>24</v>
      </c>
      <c r="M52" t="s">
        <v>16143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16144</v>
      </c>
      <c r="T52" t="s">
        <v>16143</v>
      </c>
    </row>
    <row r="53" spans="1:22" x14ac:dyDescent="0.25">
      <c r="A53" t="s">
        <v>186</v>
      </c>
      <c r="B53" t="s">
        <v>187</v>
      </c>
      <c r="C53">
        <v>65</v>
      </c>
      <c r="D53">
        <v>1</v>
      </c>
      <c r="E53" t="s">
        <v>16141</v>
      </c>
      <c r="F53">
        <v>150</v>
      </c>
      <c r="G53">
        <v>6</v>
      </c>
      <c r="H53" t="s">
        <v>1162</v>
      </c>
      <c r="I53" t="s">
        <v>16142</v>
      </c>
      <c r="J53" t="s">
        <v>311</v>
      </c>
      <c r="K53" t="s">
        <v>23</v>
      </c>
      <c r="L53" t="s">
        <v>24</v>
      </c>
      <c r="M53" t="s">
        <v>16143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16144</v>
      </c>
      <c r="T53" t="s">
        <v>16143</v>
      </c>
    </row>
    <row r="54" spans="1:22" x14ac:dyDescent="0.25">
      <c r="A54" t="s">
        <v>186</v>
      </c>
      <c r="B54" t="s">
        <v>187</v>
      </c>
      <c r="C54">
        <v>65</v>
      </c>
      <c r="D54">
        <v>3</v>
      </c>
      <c r="E54" t="s">
        <v>16145</v>
      </c>
      <c r="F54">
        <v>162</v>
      </c>
      <c r="G54">
        <v>45</v>
      </c>
      <c r="H54" t="s">
        <v>1162</v>
      </c>
      <c r="I54" t="s">
        <v>7608</v>
      </c>
      <c r="J54" t="s">
        <v>310</v>
      </c>
      <c r="K54" t="s">
        <v>23</v>
      </c>
      <c r="L54" t="s">
        <v>24</v>
      </c>
      <c r="M54" t="s">
        <v>16146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16147</v>
      </c>
      <c r="T54" t="s">
        <v>16146</v>
      </c>
    </row>
    <row r="55" spans="1:22" x14ac:dyDescent="0.25">
      <c r="A55" t="s">
        <v>46</v>
      </c>
      <c r="B55" t="s">
        <v>56</v>
      </c>
      <c r="C55">
        <v>78</v>
      </c>
      <c r="D55">
        <v>1</v>
      </c>
      <c r="E55" t="s">
        <v>16148</v>
      </c>
      <c r="F55">
        <v>78</v>
      </c>
      <c r="G55">
        <v>0</v>
      </c>
      <c r="H55" t="s">
        <v>47</v>
      </c>
      <c r="I55" t="s">
        <v>16149</v>
      </c>
      <c r="J55" t="s">
        <v>16150</v>
      </c>
      <c r="K55" t="s">
        <v>16151</v>
      </c>
      <c r="L55" t="s">
        <v>352</v>
      </c>
      <c r="M55" t="s">
        <v>16152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16153</v>
      </c>
      <c r="T55" t="s">
        <v>16154</v>
      </c>
    </row>
    <row r="56" spans="1:22" x14ac:dyDescent="0.25">
      <c r="A56" t="s">
        <v>186</v>
      </c>
      <c r="B56" t="s">
        <v>187</v>
      </c>
      <c r="C56">
        <v>65</v>
      </c>
      <c r="D56">
        <v>2</v>
      </c>
      <c r="E56" t="s">
        <v>16155</v>
      </c>
      <c r="F56">
        <v>84</v>
      </c>
      <c r="G56">
        <v>6</v>
      </c>
      <c r="H56" t="s">
        <v>1162</v>
      </c>
      <c r="I56" t="s">
        <v>1263</v>
      </c>
      <c r="J56" t="s">
        <v>87</v>
      </c>
      <c r="K56" t="s">
        <v>23</v>
      </c>
      <c r="L56" t="s">
        <v>24</v>
      </c>
      <c r="M56" t="s">
        <v>16156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16157</v>
      </c>
      <c r="T56" t="s">
        <v>16156</v>
      </c>
    </row>
    <row r="57" spans="1:22" x14ac:dyDescent="0.25">
      <c r="A57" t="s">
        <v>115</v>
      </c>
      <c r="B57" t="s">
        <v>340</v>
      </c>
      <c r="C57">
        <v>36</v>
      </c>
      <c r="D57">
        <v>1</v>
      </c>
      <c r="E57" t="s">
        <v>16158</v>
      </c>
      <c r="F57">
        <v>36</v>
      </c>
      <c r="G57">
        <v>0</v>
      </c>
      <c r="H57" t="s">
        <v>9788</v>
      </c>
      <c r="I57" t="s">
        <v>15372</v>
      </c>
      <c r="J57" t="s">
        <v>15373</v>
      </c>
      <c r="K57" t="s">
        <v>12879</v>
      </c>
      <c r="L57" t="s">
        <v>15374</v>
      </c>
      <c r="M57" t="s">
        <v>16159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16159</v>
      </c>
    </row>
    <row r="58" spans="1:22" x14ac:dyDescent="0.25">
      <c r="A58" t="s">
        <v>115</v>
      </c>
      <c r="B58" t="s">
        <v>116</v>
      </c>
      <c r="C58">
        <v>35</v>
      </c>
      <c r="D58">
        <v>8</v>
      </c>
      <c r="E58" t="s">
        <v>16160</v>
      </c>
      <c r="F58">
        <v>357</v>
      </c>
      <c r="G58">
        <v>29</v>
      </c>
      <c r="H58" t="s">
        <v>47</v>
      </c>
      <c r="I58" t="s">
        <v>3850</v>
      </c>
      <c r="J58" t="s">
        <v>3851</v>
      </c>
      <c r="K58" t="s">
        <v>3852</v>
      </c>
      <c r="L58" t="s">
        <v>2699</v>
      </c>
      <c r="M58" t="s">
        <v>16156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16161</v>
      </c>
      <c r="T58" t="s">
        <v>16162</v>
      </c>
    </row>
    <row r="59" spans="1:22" x14ac:dyDescent="0.25">
      <c r="A59" t="s">
        <v>115</v>
      </c>
      <c r="B59" t="s">
        <v>340</v>
      </c>
      <c r="C59">
        <v>27.12</v>
      </c>
      <c r="D59">
        <v>2</v>
      </c>
      <c r="E59" t="s">
        <v>16163</v>
      </c>
      <c r="F59">
        <v>80.239999999999995</v>
      </c>
      <c r="G59">
        <v>26</v>
      </c>
      <c r="H59" t="s">
        <v>9788</v>
      </c>
      <c r="I59" t="s">
        <v>12453</v>
      </c>
      <c r="J59" t="s">
        <v>12454</v>
      </c>
      <c r="K59" t="s">
        <v>12455</v>
      </c>
      <c r="L59" t="s">
        <v>12456</v>
      </c>
      <c r="M59" t="s">
        <v>16164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23</v>
      </c>
      <c r="T59" t="s">
        <v>16164</v>
      </c>
    </row>
    <row r="60" spans="1:22" x14ac:dyDescent="0.25">
      <c r="A60" t="s">
        <v>115</v>
      </c>
      <c r="B60" t="s">
        <v>116</v>
      </c>
      <c r="C60">
        <v>35</v>
      </c>
      <c r="D60">
        <v>8</v>
      </c>
      <c r="E60" t="s">
        <v>16165</v>
      </c>
      <c r="F60">
        <v>363</v>
      </c>
      <c r="G60">
        <v>45</v>
      </c>
      <c r="H60" t="s">
        <v>47</v>
      </c>
      <c r="I60" t="s">
        <v>4461</v>
      </c>
      <c r="J60" t="s">
        <v>4462</v>
      </c>
      <c r="K60" t="s">
        <v>1298</v>
      </c>
      <c r="L60" t="s">
        <v>2022</v>
      </c>
      <c r="M60" t="s">
        <v>16166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16167</v>
      </c>
      <c r="T60" t="s">
        <v>16168</v>
      </c>
    </row>
    <row r="61" spans="1:22" x14ac:dyDescent="0.25">
      <c r="A61" t="s">
        <v>115</v>
      </c>
      <c r="B61" t="s">
        <v>116</v>
      </c>
      <c r="C61">
        <v>35</v>
      </c>
      <c r="D61">
        <v>8</v>
      </c>
      <c r="E61" t="s">
        <v>16169</v>
      </c>
      <c r="F61">
        <v>366</v>
      </c>
      <c r="G61">
        <v>38</v>
      </c>
      <c r="H61" t="s">
        <v>47</v>
      </c>
      <c r="I61" t="s">
        <v>4461</v>
      </c>
      <c r="J61" t="s">
        <v>4462</v>
      </c>
      <c r="K61" t="s">
        <v>1298</v>
      </c>
      <c r="L61" t="s">
        <v>2022</v>
      </c>
      <c r="M61" t="s">
        <v>16170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16171</v>
      </c>
      <c r="T61" t="s">
        <v>16172</v>
      </c>
    </row>
    <row r="62" spans="1:22" x14ac:dyDescent="0.25">
      <c r="A62" t="s">
        <v>186</v>
      </c>
      <c r="B62" t="s">
        <v>187</v>
      </c>
      <c r="C62">
        <v>65</v>
      </c>
      <c r="D62">
        <v>3</v>
      </c>
      <c r="E62" t="s">
        <v>16173</v>
      </c>
      <c r="F62">
        <v>117</v>
      </c>
      <c r="G62">
        <v>0</v>
      </c>
      <c r="H62" t="s">
        <v>1162</v>
      </c>
      <c r="I62" t="s">
        <v>16174</v>
      </c>
      <c r="J62" t="s">
        <v>328</v>
      </c>
      <c r="K62" t="s">
        <v>23</v>
      </c>
      <c r="L62" t="s">
        <v>24</v>
      </c>
      <c r="M62" t="s">
        <v>16175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16176</v>
      </c>
      <c r="T62" t="s">
        <v>16175</v>
      </c>
    </row>
    <row r="63" spans="1:22" x14ac:dyDescent="0.25">
      <c r="A63" t="s">
        <v>186</v>
      </c>
      <c r="B63" t="s">
        <v>187</v>
      </c>
      <c r="C63">
        <v>65</v>
      </c>
      <c r="D63">
        <v>2</v>
      </c>
      <c r="E63" t="s">
        <v>16177</v>
      </c>
      <c r="F63">
        <v>84</v>
      </c>
      <c r="G63">
        <v>6</v>
      </c>
      <c r="H63" t="s">
        <v>1162</v>
      </c>
      <c r="I63" t="s">
        <v>1269</v>
      </c>
      <c r="J63" t="s">
        <v>354</v>
      </c>
      <c r="K63" t="s">
        <v>23</v>
      </c>
      <c r="L63" t="s">
        <v>24</v>
      </c>
      <c r="M63" t="s">
        <v>16178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16179</v>
      </c>
      <c r="T63" t="s">
        <v>16178</v>
      </c>
    </row>
    <row r="64" spans="1:22" x14ac:dyDescent="0.25">
      <c r="A64" t="s">
        <v>46</v>
      </c>
      <c r="B64" t="s">
        <v>8145</v>
      </c>
      <c r="C64">
        <v>73.099999999999994</v>
      </c>
      <c r="D64">
        <v>1</v>
      </c>
      <c r="E64" t="s">
        <v>16180</v>
      </c>
      <c r="F64">
        <v>73.099999999999994</v>
      </c>
      <c r="G64">
        <v>0</v>
      </c>
      <c r="H64" t="s">
        <v>47</v>
      </c>
      <c r="I64" t="s">
        <v>16181</v>
      </c>
      <c r="J64" t="s">
        <v>16182</v>
      </c>
      <c r="K64" t="s">
        <v>1296</v>
      </c>
      <c r="L64" t="s">
        <v>16183</v>
      </c>
      <c r="M64" t="s">
        <v>16184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16185</v>
      </c>
      <c r="T64" t="s">
        <v>16184</v>
      </c>
    </row>
    <row r="65" spans="1:20" x14ac:dyDescent="0.25">
      <c r="A65" t="s">
        <v>854</v>
      </c>
      <c r="B65" t="s">
        <v>855</v>
      </c>
      <c r="C65">
        <v>100</v>
      </c>
      <c r="D65">
        <v>1</v>
      </c>
      <c r="E65" t="s">
        <v>16186</v>
      </c>
      <c r="F65">
        <v>100</v>
      </c>
      <c r="G65">
        <v>0</v>
      </c>
      <c r="H65" t="s">
        <v>47</v>
      </c>
      <c r="I65" t="s">
        <v>16187</v>
      </c>
      <c r="J65" t="s">
        <v>16188</v>
      </c>
      <c r="K65" t="s">
        <v>7528</v>
      </c>
      <c r="L65" t="s">
        <v>8567</v>
      </c>
      <c r="M65" t="s">
        <v>16189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16190</v>
      </c>
      <c r="T65" t="s">
        <v>16191</v>
      </c>
    </row>
    <row r="66" spans="1:20" x14ac:dyDescent="0.25">
      <c r="A66" t="s">
        <v>46</v>
      </c>
      <c r="B66" t="s">
        <v>56</v>
      </c>
      <c r="C66">
        <v>69.900000000000006</v>
      </c>
      <c r="D66">
        <v>10</v>
      </c>
      <c r="E66" t="s">
        <v>16192</v>
      </c>
      <c r="F66">
        <v>800</v>
      </c>
      <c r="G66">
        <v>0</v>
      </c>
      <c r="H66" t="s">
        <v>22</v>
      </c>
      <c r="I66" t="s">
        <v>12318</v>
      </c>
      <c r="J66" t="s">
        <v>16193</v>
      </c>
      <c r="K66" t="s">
        <v>10813</v>
      </c>
      <c r="L66" t="s">
        <v>4218</v>
      </c>
      <c r="M66" t="s">
        <v>16175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16194</v>
      </c>
      <c r="T66" t="s">
        <v>16195</v>
      </c>
    </row>
    <row r="67" spans="1:20" x14ac:dyDescent="0.25">
      <c r="A67" t="s">
        <v>186</v>
      </c>
      <c r="B67" t="s">
        <v>187</v>
      </c>
      <c r="C67">
        <v>65</v>
      </c>
      <c r="D67">
        <v>4</v>
      </c>
      <c r="E67" t="s">
        <v>16196</v>
      </c>
      <c r="F67">
        <v>156</v>
      </c>
      <c r="G67">
        <v>0</v>
      </c>
      <c r="H67" t="s">
        <v>1162</v>
      </c>
      <c r="I67" t="s">
        <v>10495</v>
      </c>
      <c r="J67" t="s">
        <v>65</v>
      </c>
      <c r="K67" t="s">
        <v>23</v>
      </c>
      <c r="L67" t="s">
        <v>24</v>
      </c>
      <c r="M67" t="s">
        <v>16197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16198</v>
      </c>
      <c r="T67" t="s">
        <v>16199</v>
      </c>
    </row>
    <row r="68" spans="1:20" x14ac:dyDescent="0.25">
      <c r="A68" t="s">
        <v>30</v>
      </c>
      <c r="B68" t="s">
        <v>31</v>
      </c>
      <c r="C68">
        <v>45</v>
      </c>
      <c r="D68">
        <v>3</v>
      </c>
      <c r="E68" t="s">
        <v>16200</v>
      </c>
      <c r="F68">
        <v>155</v>
      </c>
      <c r="G68">
        <v>20</v>
      </c>
      <c r="H68" t="s">
        <v>47</v>
      </c>
      <c r="I68" t="s">
        <v>16201</v>
      </c>
      <c r="J68" t="s">
        <v>16202</v>
      </c>
      <c r="K68" t="s">
        <v>16203</v>
      </c>
      <c r="L68" t="s">
        <v>16204</v>
      </c>
      <c r="M68" t="s">
        <v>16205</v>
      </c>
      <c r="N68" t="s">
        <v>5937</v>
      </c>
      <c r="O68" t="s">
        <v>1222</v>
      </c>
      <c r="P68" t="s">
        <v>1190</v>
      </c>
      <c r="Q68" t="s">
        <v>1191</v>
      </c>
      <c r="R68" t="s">
        <v>24</v>
      </c>
      <c r="S68" t="s">
        <v>16206</v>
      </c>
      <c r="T68" t="s">
        <v>16207</v>
      </c>
    </row>
    <row r="69" spans="1:20" x14ac:dyDescent="0.25">
      <c r="A69" t="s">
        <v>59</v>
      </c>
      <c r="B69" t="s">
        <v>60</v>
      </c>
      <c r="C69">
        <v>40</v>
      </c>
      <c r="D69">
        <v>1</v>
      </c>
      <c r="E69" t="s">
        <v>16208</v>
      </c>
      <c r="F69">
        <v>115</v>
      </c>
      <c r="G69">
        <v>35</v>
      </c>
      <c r="H69" t="s">
        <v>47</v>
      </c>
      <c r="I69" t="s">
        <v>16209</v>
      </c>
      <c r="J69" t="s">
        <v>16210</v>
      </c>
      <c r="K69" t="s">
        <v>1173</v>
      </c>
      <c r="L69" t="s">
        <v>16211</v>
      </c>
      <c r="M69" t="s">
        <v>16212</v>
      </c>
      <c r="N69" t="s">
        <v>1338</v>
      </c>
      <c r="O69" t="s">
        <v>1222</v>
      </c>
      <c r="P69" t="s">
        <v>1190</v>
      </c>
      <c r="Q69" t="s">
        <v>1191</v>
      </c>
      <c r="R69" t="s">
        <v>24</v>
      </c>
      <c r="S69" t="s">
        <v>16213</v>
      </c>
      <c r="T69" t="s">
        <v>16214</v>
      </c>
    </row>
    <row r="70" spans="1:20" x14ac:dyDescent="0.25">
      <c r="A70" t="s">
        <v>38</v>
      </c>
      <c r="B70" t="s">
        <v>39</v>
      </c>
      <c r="C70">
        <v>40</v>
      </c>
      <c r="D70">
        <v>1</v>
      </c>
      <c r="E70" t="s">
        <v>16208</v>
      </c>
      <c r="F70">
        <v>115</v>
      </c>
      <c r="G70">
        <v>35</v>
      </c>
      <c r="H70" t="s">
        <v>47</v>
      </c>
      <c r="I70" t="s">
        <v>16209</v>
      </c>
      <c r="J70" t="s">
        <v>16210</v>
      </c>
      <c r="K70" t="s">
        <v>1173</v>
      </c>
      <c r="L70" t="s">
        <v>16211</v>
      </c>
      <c r="M70" t="s">
        <v>16212</v>
      </c>
      <c r="N70" t="s">
        <v>1338</v>
      </c>
      <c r="O70" t="s">
        <v>1222</v>
      </c>
      <c r="P70" t="s">
        <v>1190</v>
      </c>
      <c r="Q70" t="s">
        <v>1191</v>
      </c>
      <c r="R70" t="s">
        <v>24</v>
      </c>
      <c r="S70" t="s">
        <v>16213</v>
      </c>
      <c r="T70" t="s">
        <v>16214</v>
      </c>
    </row>
    <row r="71" spans="1:20" x14ac:dyDescent="0.25">
      <c r="A71" t="s">
        <v>186</v>
      </c>
      <c r="B71" t="s">
        <v>187</v>
      </c>
      <c r="C71">
        <v>40</v>
      </c>
      <c r="D71">
        <v>16</v>
      </c>
      <c r="E71" t="s">
        <v>16215</v>
      </c>
      <c r="F71">
        <v>675</v>
      </c>
      <c r="G71">
        <v>35</v>
      </c>
      <c r="H71" t="s">
        <v>47</v>
      </c>
      <c r="I71" t="s">
        <v>16216</v>
      </c>
      <c r="J71" t="s">
        <v>16217</v>
      </c>
      <c r="K71" t="s">
        <v>10136</v>
      </c>
      <c r="L71" t="s">
        <v>16218</v>
      </c>
      <c r="M71" t="s">
        <v>16219</v>
      </c>
      <c r="N71" t="s">
        <v>1338</v>
      </c>
      <c r="O71" t="s">
        <v>1222</v>
      </c>
      <c r="P71" t="s">
        <v>1190</v>
      </c>
      <c r="Q71" t="s">
        <v>1191</v>
      </c>
      <c r="R71" t="s">
        <v>24</v>
      </c>
      <c r="S71" t="s">
        <v>16220</v>
      </c>
      <c r="T71" t="s">
        <v>16221</v>
      </c>
    </row>
    <row r="72" spans="1:20" x14ac:dyDescent="0.25">
      <c r="A72" t="s">
        <v>186</v>
      </c>
      <c r="B72" t="s">
        <v>187</v>
      </c>
      <c r="C72">
        <v>40</v>
      </c>
      <c r="D72">
        <v>3</v>
      </c>
      <c r="E72" t="s">
        <v>16222</v>
      </c>
      <c r="F72">
        <v>155</v>
      </c>
      <c r="G72">
        <v>35</v>
      </c>
      <c r="H72" t="s">
        <v>47</v>
      </c>
      <c r="I72" t="s">
        <v>16223</v>
      </c>
      <c r="J72" t="s">
        <v>16224</v>
      </c>
      <c r="K72" t="s">
        <v>2023</v>
      </c>
      <c r="L72" t="s">
        <v>16225</v>
      </c>
      <c r="M72" t="s">
        <v>16226</v>
      </c>
      <c r="N72" t="s">
        <v>1338</v>
      </c>
      <c r="O72" t="s">
        <v>1222</v>
      </c>
      <c r="P72" t="s">
        <v>1190</v>
      </c>
      <c r="Q72" t="s">
        <v>1191</v>
      </c>
      <c r="R72" t="s">
        <v>24</v>
      </c>
      <c r="S72" t="s">
        <v>16227</v>
      </c>
      <c r="T72" t="s">
        <v>16205</v>
      </c>
    </row>
    <row r="73" spans="1:20" x14ac:dyDescent="0.25">
      <c r="A73" t="s">
        <v>42</v>
      </c>
      <c r="B73" t="s">
        <v>43</v>
      </c>
      <c r="C73">
        <v>66.666666666666671</v>
      </c>
      <c r="D73">
        <v>6</v>
      </c>
      <c r="E73" t="s">
        <v>16228</v>
      </c>
      <c r="F73">
        <v>210</v>
      </c>
      <c r="G73">
        <v>0</v>
      </c>
      <c r="H73" t="s">
        <v>1162</v>
      </c>
      <c r="I73" t="s">
        <v>5407</v>
      </c>
      <c r="J73" t="s">
        <v>329</v>
      </c>
      <c r="K73" t="s">
        <v>23</v>
      </c>
      <c r="L73" t="s">
        <v>24</v>
      </c>
      <c r="M73" t="s">
        <v>16229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16230</v>
      </c>
      <c r="T73" t="s">
        <v>16229</v>
      </c>
    </row>
    <row r="74" spans="1:20" x14ac:dyDescent="0.25">
      <c r="A74" t="s">
        <v>854</v>
      </c>
      <c r="B74" t="s">
        <v>855</v>
      </c>
      <c r="C74">
        <v>100</v>
      </c>
      <c r="D74">
        <v>1</v>
      </c>
      <c r="E74" t="s">
        <v>16231</v>
      </c>
      <c r="F74">
        <v>100</v>
      </c>
      <c r="G74">
        <v>0</v>
      </c>
      <c r="H74" t="s">
        <v>47</v>
      </c>
      <c r="I74" t="s">
        <v>366</v>
      </c>
      <c r="J74" t="s">
        <v>16232</v>
      </c>
      <c r="K74" t="s">
        <v>4169</v>
      </c>
      <c r="L74" t="s">
        <v>2008</v>
      </c>
      <c r="M74" t="s">
        <v>16233</v>
      </c>
      <c r="N74" t="s">
        <v>23</v>
      </c>
      <c r="O74" t="s">
        <v>63</v>
      </c>
      <c r="P74" t="s">
        <v>54</v>
      </c>
      <c r="Q74" t="s">
        <v>55</v>
      </c>
      <c r="R74" t="s">
        <v>24</v>
      </c>
      <c r="S74" t="s">
        <v>16234</v>
      </c>
      <c r="T74" t="s">
        <v>16233</v>
      </c>
    </row>
    <row r="75" spans="1:20" x14ac:dyDescent="0.25">
      <c r="A75" t="s">
        <v>154</v>
      </c>
      <c r="B75" t="s">
        <v>155</v>
      </c>
      <c r="C75">
        <v>12</v>
      </c>
      <c r="D75">
        <v>10</v>
      </c>
      <c r="E75" t="s">
        <v>16235</v>
      </c>
      <c r="F75">
        <v>130</v>
      </c>
      <c r="G75">
        <v>0</v>
      </c>
      <c r="H75" t="s">
        <v>47</v>
      </c>
      <c r="I75" t="s">
        <v>16236</v>
      </c>
      <c r="J75" t="s">
        <v>16237</v>
      </c>
      <c r="K75" t="s">
        <v>3991</v>
      </c>
      <c r="L75" t="s">
        <v>2029</v>
      </c>
      <c r="M75" t="s">
        <v>16238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16239</v>
      </c>
      <c r="T75" t="s">
        <v>16238</v>
      </c>
    </row>
    <row r="76" spans="1:20" x14ac:dyDescent="0.25">
      <c r="A76" t="s">
        <v>46</v>
      </c>
      <c r="B76" t="s">
        <v>8145</v>
      </c>
      <c r="C76">
        <v>68.040000000000006</v>
      </c>
      <c r="D76">
        <v>1</v>
      </c>
      <c r="E76" t="s">
        <v>16240</v>
      </c>
      <c r="F76">
        <v>701</v>
      </c>
      <c r="G76">
        <v>66</v>
      </c>
      <c r="H76" t="s">
        <v>47</v>
      </c>
      <c r="I76" t="s">
        <v>16241</v>
      </c>
      <c r="J76" t="s">
        <v>16242</v>
      </c>
      <c r="K76" t="s">
        <v>12684</v>
      </c>
      <c r="L76" t="s">
        <v>16243</v>
      </c>
      <c r="M76" t="s">
        <v>16244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16245</v>
      </c>
      <c r="T76" t="s">
        <v>16244</v>
      </c>
    </row>
    <row r="77" spans="1:20" x14ac:dyDescent="0.25">
      <c r="A77" t="s">
        <v>46</v>
      </c>
      <c r="B77" t="s">
        <v>8145</v>
      </c>
      <c r="C77">
        <v>68.040000000000006</v>
      </c>
      <c r="D77">
        <v>1</v>
      </c>
      <c r="E77" t="s">
        <v>16240</v>
      </c>
      <c r="F77">
        <v>701</v>
      </c>
      <c r="G77">
        <v>66</v>
      </c>
      <c r="H77" t="s">
        <v>47</v>
      </c>
      <c r="I77" t="s">
        <v>16241</v>
      </c>
      <c r="J77" t="s">
        <v>16242</v>
      </c>
      <c r="K77" t="s">
        <v>12684</v>
      </c>
      <c r="L77" t="s">
        <v>16243</v>
      </c>
      <c r="M77" t="s">
        <v>16244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16245</v>
      </c>
      <c r="T77" t="s">
        <v>16244</v>
      </c>
    </row>
    <row r="78" spans="1:20" x14ac:dyDescent="0.25">
      <c r="A78" t="s">
        <v>46</v>
      </c>
      <c r="B78" t="s">
        <v>8145</v>
      </c>
      <c r="C78">
        <v>68.040000000000006</v>
      </c>
      <c r="D78">
        <v>1</v>
      </c>
      <c r="E78" t="s">
        <v>16240</v>
      </c>
      <c r="F78">
        <v>701</v>
      </c>
      <c r="G78">
        <v>66</v>
      </c>
      <c r="H78" t="s">
        <v>47</v>
      </c>
      <c r="I78" t="s">
        <v>16241</v>
      </c>
      <c r="J78" t="s">
        <v>16242</v>
      </c>
      <c r="K78" t="s">
        <v>12684</v>
      </c>
      <c r="L78" t="s">
        <v>16243</v>
      </c>
      <c r="M78" t="s">
        <v>16244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16245</v>
      </c>
      <c r="T78" t="s">
        <v>16244</v>
      </c>
    </row>
    <row r="79" spans="1:20" x14ac:dyDescent="0.25">
      <c r="A79" t="s">
        <v>46</v>
      </c>
      <c r="B79" t="s">
        <v>8145</v>
      </c>
      <c r="C79">
        <v>68.03</v>
      </c>
      <c r="D79">
        <v>3</v>
      </c>
      <c r="E79" t="s">
        <v>16240</v>
      </c>
      <c r="F79">
        <v>701</v>
      </c>
      <c r="G79">
        <v>66</v>
      </c>
      <c r="H79" t="s">
        <v>47</v>
      </c>
      <c r="I79" t="s">
        <v>16241</v>
      </c>
      <c r="J79" t="s">
        <v>16242</v>
      </c>
      <c r="K79" t="s">
        <v>12684</v>
      </c>
      <c r="L79" t="s">
        <v>16243</v>
      </c>
      <c r="M79" t="s">
        <v>16244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16245</v>
      </c>
      <c r="T79" t="s">
        <v>16244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16240</v>
      </c>
      <c r="F80">
        <v>701</v>
      </c>
      <c r="G80">
        <v>66</v>
      </c>
      <c r="H80" t="s">
        <v>47</v>
      </c>
      <c r="I80" t="s">
        <v>16241</v>
      </c>
      <c r="J80" t="s">
        <v>16242</v>
      </c>
      <c r="K80" t="s">
        <v>12684</v>
      </c>
      <c r="L80" t="s">
        <v>16243</v>
      </c>
      <c r="M80" t="s">
        <v>16244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16245</v>
      </c>
      <c r="T80" t="s">
        <v>16244</v>
      </c>
    </row>
    <row r="81" spans="1:20" x14ac:dyDescent="0.25">
      <c r="A81" t="s">
        <v>46</v>
      </c>
      <c r="B81" t="s">
        <v>56</v>
      </c>
      <c r="C81">
        <v>80</v>
      </c>
      <c r="D81">
        <v>125</v>
      </c>
      <c r="E81" t="s">
        <v>16246</v>
      </c>
      <c r="F81">
        <v>10500</v>
      </c>
      <c r="G81">
        <v>500</v>
      </c>
      <c r="H81" t="s">
        <v>47</v>
      </c>
      <c r="I81" t="s">
        <v>16247</v>
      </c>
      <c r="J81" t="s">
        <v>16248</v>
      </c>
      <c r="K81" t="s">
        <v>10234</v>
      </c>
      <c r="L81" t="s">
        <v>16249</v>
      </c>
      <c r="M81" t="s">
        <v>16250</v>
      </c>
      <c r="N81" t="s">
        <v>1338</v>
      </c>
      <c r="O81" t="s">
        <v>1222</v>
      </c>
      <c r="P81" t="s">
        <v>1190</v>
      </c>
      <c r="Q81" t="s">
        <v>1191</v>
      </c>
      <c r="R81" t="s">
        <v>16251</v>
      </c>
      <c r="S81" t="s">
        <v>16252</v>
      </c>
      <c r="T81" t="s">
        <v>16253</v>
      </c>
    </row>
    <row r="82" spans="1:20" x14ac:dyDescent="0.25">
      <c r="A82" t="s">
        <v>42</v>
      </c>
      <c r="B82" t="s">
        <v>43</v>
      </c>
      <c r="C82">
        <v>66.666666666666671</v>
      </c>
      <c r="D82">
        <v>3</v>
      </c>
      <c r="E82" t="s">
        <v>16254</v>
      </c>
      <c r="F82">
        <v>134</v>
      </c>
      <c r="G82">
        <v>29</v>
      </c>
      <c r="H82" t="s">
        <v>22</v>
      </c>
      <c r="I82" t="s">
        <v>16138</v>
      </c>
      <c r="J82" t="s">
        <v>335</v>
      </c>
      <c r="K82" t="s">
        <v>23</v>
      </c>
      <c r="L82" t="s">
        <v>24</v>
      </c>
      <c r="M82" t="s">
        <v>16255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16256</v>
      </c>
      <c r="T82" t="s">
        <v>16255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16257</v>
      </c>
      <c r="F83">
        <v>149.5</v>
      </c>
      <c r="G83">
        <v>7</v>
      </c>
      <c r="H83" t="s">
        <v>47</v>
      </c>
      <c r="I83" t="s">
        <v>15556</v>
      </c>
      <c r="J83" t="s">
        <v>15557</v>
      </c>
      <c r="K83" t="s">
        <v>1230</v>
      </c>
      <c r="L83" t="s">
        <v>15558</v>
      </c>
      <c r="M83" t="s">
        <v>16258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16259</v>
      </c>
      <c r="T83" t="s">
        <v>16258</v>
      </c>
    </row>
    <row r="84" spans="1:20" x14ac:dyDescent="0.25">
      <c r="A84" t="s">
        <v>30</v>
      </c>
      <c r="B84" t="s">
        <v>31</v>
      </c>
      <c r="C84">
        <v>60</v>
      </c>
      <c r="D84">
        <v>9</v>
      </c>
      <c r="E84" t="s">
        <v>16260</v>
      </c>
      <c r="F84">
        <v>327</v>
      </c>
      <c r="G84">
        <v>0</v>
      </c>
      <c r="H84" t="s">
        <v>1162</v>
      </c>
      <c r="I84" t="s">
        <v>3119</v>
      </c>
      <c r="J84" t="s">
        <v>306</v>
      </c>
      <c r="K84" t="s">
        <v>23</v>
      </c>
      <c r="L84" t="s">
        <v>24</v>
      </c>
      <c r="M84" t="s">
        <v>16261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16262</v>
      </c>
      <c r="T84" t="s">
        <v>16261</v>
      </c>
    </row>
    <row r="85" spans="1:20" x14ac:dyDescent="0.25">
      <c r="A85" t="s">
        <v>190</v>
      </c>
      <c r="B85" t="s">
        <v>16263</v>
      </c>
      <c r="C85">
        <v>10</v>
      </c>
      <c r="D85">
        <v>1</v>
      </c>
      <c r="E85" t="s">
        <v>16264</v>
      </c>
      <c r="F85">
        <v>495</v>
      </c>
      <c r="G85">
        <v>35</v>
      </c>
      <c r="H85" t="s">
        <v>47</v>
      </c>
      <c r="I85" t="s">
        <v>2704</v>
      </c>
      <c r="J85" t="s">
        <v>2705</v>
      </c>
      <c r="K85" t="s">
        <v>2023</v>
      </c>
      <c r="L85" t="s">
        <v>2706</v>
      </c>
      <c r="M85" t="s">
        <v>16265</v>
      </c>
      <c r="N85" t="s">
        <v>5937</v>
      </c>
      <c r="O85" t="s">
        <v>1222</v>
      </c>
      <c r="P85" t="s">
        <v>1190</v>
      </c>
      <c r="Q85" t="s">
        <v>1191</v>
      </c>
      <c r="R85" t="s">
        <v>16266</v>
      </c>
      <c r="S85" t="s">
        <v>16267</v>
      </c>
      <c r="T85" t="s">
        <v>16268</v>
      </c>
    </row>
    <row r="86" spans="1:20" x14ac:dyDescent="0.25">
      <c r="A86" t="s">
        <v>51</v>
      </c>
      <c r="B86" t="s">
        <v>52</v>
      </c>
      <c r="C86">
        <v>50</v>
      </c>
      <c r="D86">
        <v>1</v>
      </c>
      <c r="E86" t="s">
        <v>16264</v>
      </c>
      <c r="F86">
        <v>495</v>
      </c>
      <c r="G86">
        <v>35</v>
      </c>
      <c r="H86" t="s">
        <v>47</v>
      </c>
      <c r="I86" t="s">
        <v>2704</v>
      </c>
      <c r="J86" t="s">
        <v>2705</v>
      </c>
      <c r="K86" t="s">
        <v>2023</v>
      </c>
      <c r="L86" t="s">
        <v>2706</v>
      </c>
      <c r="M86" t="s">
        <v>16265</v>
      </c>
      <c r="N86" t="s">
        <v>5937</v>
      </c>
      <c r="O86" t="s">
        <v>1222</v>
      </c>
      <c r="P86" t="s">
        <v>1190</v>
      </c>
      <c r="Q86" t="s">
        <v>1191</v>
      </c>
      <c r="R86" t="s">
        <v>16266</v>
      </c>
      <c r="S86" t="s">
        <v>16267</v>
      </c>
      <c r="T86" t="s">
        <v>16268</v>
      </c>
    </row>
    <row r="87" spans="1:20" x14ac:dyDescent="0.25">
      <c r="A87" t="s">
        <v>150</v>
      </c>
      <c r="B87" t="s">
        <v>151</v>
      </c>
      <c r="C87">
        <v>40</v>
      </c>
      <c r="D87">
        <v>2</v>
      </c>
      <c r="E87" t="s">
        <v>16264</v>
      </c>
      <c r="F87">
        <v>495</v>
      </c>
      <c r="G87">
        <v>35</v>
      </c>
      <c r="H87" t="s">
        <v>47</v>
      </c>
      <c r="I87" t="s">
        <v>2704</v>
      </c>
      <c r="J87" t="s">
        <v>2705</v>
      </c>
      <c r="K87" t="s">
        <v>2023</v>
      </c>
      <c r="L87" t="s">
        <v>2706</v>
      </c>
      <c r="M87" t="s">
        <v>16265</v>
      </c>
      <c r="N87" t="s">
        <v>5937</v>
      </c>
      <c r="O87" t="s">
        <v>1222</v>
      </c>
      <c r="P87" t="s">
        <v>1190</v>
      </c>
      <c r="Q87" t="s">
        <v>1191</v>
      </c>
      <c r="R87" t="s">
        <v>16266</v>
      </c>
      <c r="S87" t="s">
        <v>16267</v>
      </c>
      <c r="T87" t="s">
        <v>16268</v>
      </c>
    </row>
    <row r="88" spans="1:20" x14ac:dyDescent="0.25">
      <c r="A88" t="s">
        <v>59</v>
      </c>
      <c r="B88" t="s">
        <v>60</v>
      </c>
      <c r="C88">
        <v>40</v>
      </c>
      <c r="D88">
        <v>2</v>
      </c>
      <c r="E88" t="s">
        <v>16264</v>
      </c>
      <c r="F88">
        <v>495</v>
      </c>
      <c r="G88">
        <v>35</v>
      </c>
      <c r="H88" t="s">
        <v>47</v>
      </c>
      <c r="I88" t="s">
        <v>2704</v>
      </c>
      <c r="J88" t="s">
        <v>2705</v>
      </c>
      <c r="K88" t="s">
        <v>2023</v>
      </c>
      <c r="L88" t="s">
        <v>2706</v>
      </c>
      <c r="M88" t="s">
        <v>16265</v>
      </c>
      <c r="N88" t="s">
        <v>5937</v>
      </c>
      <c r="O88" t="s">
        <v>1222</v>
      </c>
      <c r="P88" t="s">
        <v>1190</v>
      </c>
      <c r="Q88" t="s">
        <v>1191</v>
      </c>
      <c r="R88" t="s">
        <v>16266</v>
      </c>
      <c r="S88" t="s">
        <v>16267</v>
      </c>
      <c r="T88" t="s">
        <v>16268</v>
      </c>
    </row>
    <row r="89" spans="1:20" x14ac:dyDescent="0.25">
      <c r="A89" t="s">
        <v>34</v>
      </c>
      <c r="B89" t="s">
        <v>35</v>
      </c>
      <c r="C89">
        <v>40</v>
      </c>
      <c r="D89">
        <v>3</v>
      </c>
      <c r="E89" t="s">
        <v>16264</v>
      </c>
      <c r="F89">
        <v>495</v>
      </c>
      <c r="G89">
        <v>35</v>
      </c>
      <c r="H89" t="s">
        <v>47</v>
      </c>
      <c r="I89" t="s">
        <v>2704</v>
      </c>
      <c r="J89" t="s">
        <v>2705</v>
      </c>
      <c r="K89" t="s">
        <v>2023</v>
      </c>
      <c r="L89" t="s">
        <v>2706</v>
      </c>
      <c r="M89" t="s">
        <v>16265</v>
      </c>
      <c r="N89" t="s">
        <v>5937</v>
      </c>
      <c r="O89" t="s">
        <v>1222</v>
      </c>
      <c r="P89" t="s">
        <v>1190</v>
      </c>
      <c r="Q89" t="s">
        <v>1191</v>
      </c>
      <c r="R89" t="s">
        <v>16266</v>
      </c>
      <c r="S89" t="s">
        <v>16267</v>
      </c>
      <c r="T89" t="s">
        <v>16268</v>
      </c>
    </row>
    <row r="90" spans="1:20" x14ac:dyDescent="0.25">
      <c r="A90" t="s">
        <v>36</v>
      </c>
      <c r="B90" t="s">
        <v>37</v>
      </c>
      <c r="C90">
        <v>40</v>
      </c>
      <c r="D90">
        <v>3</v>
      </c>
      <c r="E90" t="s">
        <v>16264</v>
      </c>
      <c r="F90">
        <v>495</v>
      </c>
      <c r="G90">
        <v>35</v>
      </c>
      <c r="H90" t="s">
        <v>47</v>
      </c>
      <c r="I90" t="s">
        <v>2704</v>
      </c>
      <c r="J90" t="s">
        <v>2705</v>
      </c>
      <c r="K90" t="s">
        <v>2023</v>
      </c>
      <c r="L90" t="s">
        <v>2706</v>
      </c>
      <c r="M90" t="s">
        <v>16265</v>
      </c>
      <c r="N90" t="s">
        <v>5937</v>
      </c>
      <c r="O90" t="s">
        <v>1222</v>
      </c>
      <c r="P90" t="s">
        <v>1190</v>
      </c>
      <c r="Q90" t="s">
        <v>1191</v>
      </c>
      <c r="R90" t="s">
        <v>16266</v>
      </c>
      <c r="S90" t="s">
        <v>16267</v>
      </c>
      <c r="T90" t="s">
        <v>16268</v>
      </c>
    </row>
    <row r="91" spans="1:20" x14ac:dyDescent="0.25">
      <c r="A91" t="s">
        <v>46</v>
      </c>
      <c r="B91" t="s">
        <v>56</v>
      </c>
      <c r="C91">
        <v>100</v>
      </c>
      <c r="D91">
        <v>3</v>
      </c>
      <c r="E91" t="s">
        <v>16269</v>
      </c>
      <c r="F91">
        <v>250</v>
      </c>
      <c r="G91">
        <v>0</v>
      </c>
      <c r="H91" t="s">
        <v>47</v>
      </c>
      <c r="I91" t="s">
        <v>16270</v>
      </c>
      <c r="J91" t="s">
        <v>16271</v>
      </c>
      <c r="K91" t="s">
        <v>4853</v>
      </c>
      <c r="L91" t="s">
        <v>16272</v>
      </c>
      <c r="M91" t="s">
        <v>16273</v>
      </c>
      <c r="N91" t="s">
        <v>5937</v>
      </c>
      <c r="O91" t="s">
        <v>1222</v>
      </c>
      <c r="P91" t="s">
        <v>1190</v>
      </c>
      <c r="Q91" t="s">
        <v>1191</v>
      </c>
      <c r="R91" t="s">
        <v>24</v>
      </c>
      <c r="S91" t="s">
        <v>16274</v>
      </c>
      <c r="T91" t="s">
        <v>16275</v>
      </c>
    </row>
    <row r="92" spans="1:20" x14ac:dyDescent="0.25">
      <c r="A92" t="s">
        <v>30</v>
      </c>
      <c r="B92" t="s">
        <v>31</v>
      </c>
      <c r="C92">
        <v>60</v>
      </c>
      <c r="D92">
        <v>9</v>
      </c>
      <c r="E92" t="s">
        <v>16276</v>
      </c>
      <c r="F92">
        <v>315</v>
      </c>
      <c r="G92">
        <v>0</v>
      </c>
      <c r="H92" t="s">
        <v>22</v>
      </c>
      <c r="I92" t="s">
        <v>16277</v>
      </c>
      <c r="J92" t="s">
        <v>332</v>
      </c>
      <c r="K92" t="s">
        <v>23</v>
      </c>
      <c r="L92" t="s">
        <v>24</v>
      </c>
      <c r="M92" t="s">
        <v>16278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16279</v>
      </c>
      <c r="T92" t="s">
        <v>16278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16280</v>
      </c>
      <c r="F93">
        <v>220</v>
      </c>
      <c r="G93">
        <v>0</v>
      </c>
      <c r="H93" t="s">
        <v>1162</v>
      </c>
      <c r="I93" t="s">
        <v>16281</v>
      </c>
      <c r="J93" t="s">
        <v>342</v>
      </c>
      <c r="K93" t="s">
        <v>23</v>
      </c>
      <c r="L93" t="s">
        <v>24</v>
      </c>
      <c r="M93" t="s">
        <v>16282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16283</v>
      </c>
      <c r="T93" t="s">
        <v>16282</v>
      </c>
    </row>
    <row r="94" spans="1:20" x14ac:dyDescent="0.25">
      <c r="A94" t="s">
        <v>110</v>
      </c>
      <c r="B94" t="s">
        <v>1205</v>
      </c>
      <c r="C94">
        <v>66.333333333333329</v>
      </c>
      <c r="D94">
        <v>3</v>
      </c>
      <c r="E94" t="s">
        <v>16284</v>
      </c>
      <c r="F94">
        <v>431</v>
      </c>
      <c r="G94">
        <v>0</v>
      </c>
      <c r="H94" t="s">
        <v>1247</v>
      </c>
      <c r="I94" t="s">
        <v>13168</v>
      </c>
      <c r="J94" t="s">
        <v>13169</v>
      </c>
      <c r="K94" t="s">
        <v>13170</v>
      </c>
      <c r="L94" t="s">
        <v>13171</v>
      </c>
      <c r="M94" t="s">
        <v>16285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16286</v>
      </c>
      <c r="T94" t="s">
        <v>16285</v>
      </c>
    </row>
    <row r="95" spans="1:20" x14ac:dyDescent="0.25">
      <c r="A95" t="s">
        <v>110</v>
      </c>
      <c r="B95" t="s">
        <v>1205</v>
      </c>
      <c r="C95">
        <v>66.333333333333329</v>
      </c>
      <c r="D95">
        <v>3</v>
      </c>
      <c r="E95" t="s">
        <v>16284</v>
      </c>
      <c r="F95">
        <v>431</v>
      </c>
      <c r="G95">
        <v>0</v>
      </c>
      <c r="H95" t="s">
        <v>1247</v>
      </c>
      <c r="I95" t="s">
        <v>13168</v>
      </c>
      <c r="J95" t="s">
        <v>13169</v>
      </c>
      <c r="K95" t="s">
        <v>13170</v>
      </c>
      <c r="L95" t="s">
        <v>13171</v>
      </c>
      <c r="M95" t="s">
        <v>16285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16286</v>
      </c>
      <c r="T95" t="s">
        <v>16285</v>
      </c>
    </row>
    <row r="96" spans="1:20" x14ac:dyDescent="0.25">
      <c r="A96" t="s">
        <v>186</v>
      </c>
      <c r="B96" t="s">
        <v>187</v>
      </c>
      <c r="C96">
        <v>65</v>
      </c>
      <c r="D96">
        <v>10</v>
      </c>
      <c r="E96" t="s">
        <v>16287</v>
      </c>
      <c r="F96">
        <v>450</v>
      </c>
      <c r="G96">
        <v>0</v>
      </c>
      <c r="H96" t="s">
        <v>1162</v>
      </c>
      <c r="I96" t="s">
        <v>3119</v>
      </c>
      <c r="J96" t="s">
        <v>306</v>
      </c>
      <c r="K96" t="s">
        <v>23</v>
      </c>
      <c r="L96" t="s">
        <v>24</v>
      </c>
      <c r="M96" t="s">
        <v>16288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16289</v>
      </c>
      <c r="T96" t="s">
        <v>16290</v>
      </c>
    </row>
    <row r="97" spans="1:20" x14ac:dyDescent="0.25">
      <c r="A97" t="s">
        <v>42</v>
      </c>
      <c r="B97" t="s">
        <v>43</v>
      </c>
      <c r="C97">
        <v>66.666666666666671</v>
      </c>
      <c r="D97">
        <v>3</v>
      </c>
      <c r="E97" t="s">
        <v>16291</v>
      </c>
      <c r="F97">
        <v>120</v>
      </c>
      <c r="G97">
        <v>15</v>
      </c>
      <c r="H97" t="s">
        <v>1162</v>
      </c>
      <c r="I97" t="s">
        <v>6188</v>
      </c>
      <c r="J97" t="s">
        <v>303</v>
      </c>
      <c r="K97" t="s">
        <v>23</v>
      </c>
      <c r="L97" t="s">
        <v>24</v>
      </c>
      <c r="M97" t="s">
        <v>16292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16293</v>
      </c>
      <c r="T97" t="s">
        <v>16292</v>
      </c>
    </row>
    <row r="98" spans="1:20" x14ac:dyDescent="0.25">
      <c r="A98" t="s">
        <v>42</v>
      </c>
      <c r="B98" t="s">
        <v>43</v>
      </c>
      <c r="C98">
        <v>66.666666666666671</v>
      </c>
      <c r="D98">
        <v>6</v>
      </c>
      <c r="E98" t="s">
        <v>16294</v>
      </c>
      <c r="F98">
        <v>210</v>
      </c>
      <c r="G98">
        <v>0</v>
      </c>
      <c r="H98" t="s">
        <v>1162</v>
      </c>
      <c r="I98" t="s">
        <v>10790</v>
      </c>
      <c r="J98" t="s">
        <v>311</v>
      </c>
      <c r="K98" t="s">
        <v>23</v>
      </c>
      <c r="L98" t="s">
        <v>24</v>
      </c>
      <c r="M98" t="s">
        <v>16295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16296</v>
      </c>
      <c r="T98" t="s">
        <v>16295</v>
      </c>
    </row>
    <row r="99" spans="1:20" x14ac:dyDescent="0.25">
      <c r="A99" t="s">
        <v>42</v>
      </c>
      <c r="B99" t="s">
        <v>43</v>
      </c>
      <c r="C99">
        <v>66.666666666666671</v>
      </c>
      <c r="D99">
        <v>3</v>
      </c>
      <c r="E99" t="s">
        <v>16297</v>
      </c>
      <c r="F99">
        <v>195</v>
      </c>
      <c r="G99">
        <v>45</v>
      </c>
      <c r="H99" t="s">
        <v>1162</v>
      </c>
      <c r="I99" t="s">
        <v>16298</v>
      </c>
      <c r="J99" t="s">
        <v>321</v>
      </c>
      <c r="K99" t="s">
        <v>23</v>
      </c>
      <c r="L99" t="s">
        <v>24</v>
      </c>
      <c r="M99" t="s">
        <v>16299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16300</v>
      </c>
      <c r="T99" t="s">
        <v>16299</v>
      </c>
    </row>
    <row r="100" spans="1:20" x14ac:dyDescent="0.25">
      <c r="A100" t="s">
        <v>42</v>
      </c>
      <c r="B100" t="s">
        <v>43</v>
      </c>
      <c r="C100">
        <v>66.666666666666671</v>
      </c>
      <c r="D100">
        <v>9</v>
      </c>
      <c r="E100" t="s">
        <v>16301</v>
      </c>
      <c r="F100">
        <v>379</v>
      </c>
      <c r="G100">
        <v>64</v>
      </c>
      <c r="H100" t="s">
        <v>1162</v>
      </c>
      <c r="I100" t="s">
        <v>3119</v>
      </c>
      <c r="J100" t="s">
        <v>306</v>
      </c>
      <c r="K100" t="s">
        <v>23</v>
      </c>
      <c r="L100" t="s">
        <v>24</v>
      </c>
      <c r="M100" t="s">
        <v>16302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16303</v>
      </c>
      <c r="T100" t="s">
        <v>16302</v>
      </c>
    </row>
    <row r="101" spans="1:20" x14ac:dyDescent="0.25">
      <c r="A101" t="s">
        <v>3653</v>
      </c>
      <c r="B101" t="s">
        <v>4657</v>
      </c>
      <c r="C101">
        <v>75</v>
      </c>
      <c r="D101">
        <v>3</v>
      </c>
      <c r="E101" t="s">
        <v>16304</v>
      </c>
      <c r="F101">
        <v>225</v>
      </c>
      <c r="G101">
        <v>0</v>
      </c>
      <c r="H101" t="s">
        <v>1247</v>
      </c>
      <c r="I101" t="s">
        <v>9473</v>
      </c>
      <c r="J101" t="s">
        <v>9474</v>
      </c>
      <c r="K101" t="s">
        <v>5792</v>
      </c>
      <c r="L101" t="s">
        <v>9475</v>
      </c>
      <c r="M101" t="s">
        <v>16302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16305</v>
      </c>
      <c r="T101" t="s">
        <v>16306</v>
      </c>
    </row>
    <row r="102" spans="1:20" x14ac:dyDescent="0.25">
      <c r="A102" t="s">
        <v>5153</v>
      </c>
      <c r="B102" t="s">
        <v>5154</v>
      </c>
      <c r="C102">
        <v>0</v>
      </c>
      <c r="D102">
        <v>3</v>
      </c>
      <c r="E102" t="s">
        <v>16307</v>
      </c>
      <c r="F102">
        <v>300</v>
      </c>
      <c r="G102">
        <v>0</v>
      </c>
      <c r="H102" t="s">
        <v>1162</v>
      </c>
      <c r="I102" t="s">
        <v>12374</v>
      </c>
      <c r="J102" t="s">
        <v>306</v>
      </c>
      <c r="K102" t="s">
        <v>23</v>
      </c>
      <c r="L102" t="s">
        <v>24</v>
      </c>
      <c r="M102" t="s">
        <v>16308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16309</v>
      </c>
      <c r="T102" t="s">
        <v>16308</v>
      </c>
    </row>
    <row r="103" spans="1:20" x14ac:dyDescent="0.25">
      <c r="A103" t="s">
        <v>46</v>
      </c>
      <c r="B103" t="s">
        <v>56</v>
      </c>
      <c r="C103">
        <v>120</v>
      </c>
      <c r="D103">
        <v>3</v>
      </c>
      <c r="E103" t="s">
        <v>16307</v>
      </c>
      <c r="F103">
        <v>300</v>
      </c>
      <c r="G103">
        <v>0</v>
      </c>
      <c r="H103" t="s">
        <v>1162</v>
      </c>
      <c r="I103" t="s">
        <v>12374</v>
      </c>
      <c r="J103" t="s">
        <v>306</v>
      </c>
      <c r="K103" t="s">
        <v>23</v>
      </c>
      <c r="L103" t="s">
        <v>24</v>
      </c>
      <c r="M103" t="s">
        <v>16308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16309</v>
      </c>
      <c r="T103" t="s">
        <v>16308</v>
      </c>
    </row>
    <row r="104" spans="1:20" x14ac:dyDescent="0.25">
      <c r="A104" t="s">
        <v>46</v>
      </c>
      <c r="B104" t="s">
        <v>56</v>
      </c>
      <c r="C104">
        <v>60</v>
      </c>
      <c r="D104">
        <v>1</v>
      </c>
      <c r="E104" t="s">
        <v>16310</v>
      </c>
      <c r="F104">
        <v>149</v>
      </c>
      <c r="G104">
        <v>29</v>
      </c>
      <c r="H104" t="s">
        <v>1162</v>
      </c>
      <c r="I104" t="s">
        <v>16311</v>
      </c>
      <c r="J104" t="s">
        <v>319</v>
      </c>
      <c r="K104" t="s">
        <v>23</v>
      </c>
      <c r="L104" t="s">
        <v>24</v>
      </c>
      <c r="M104" t="s">
        <v>16312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16313</v>
      </c>
      <c r="T104" t="s">
        <v>16314</v>
      </c>
    </row>
    <row r="105" spans="1:20" x14ac:dyDescent="0.25">
      <c r="A105" t="s">
        <v>3691</v>
      </c>
      <c r="B105" t="s">
        <v>3692</v>
      </c>
      <c r="C105">
        <v>60</v>
      </c>
      <c r="D105">
        <v>1</v>
      </c>
      <c r="E105" t="s">
        <v>16310</v>
      </c>
      <c r="F105">
        <v>149</v>
      </c>
      <c r="G105">
        <v>29</v>
      </c>
      <c r="H105" t="s">
        <v>1162</v>
      </c>
      <c r="I105" t="s">
        <v>16311</v>
      </c>
      <c r="J105" t="s">
        <v>319</v>
      </c>
      <c r="K105" t="s">
        <v>23</v>
      </c>
      <c r="L105" t="s">
        <v>24</v>
      </c>
      <c r="M105" t="s">
        <v>16312</v>
      </c>
      <c r="N105" t="s">
        <v>23</v>
      </c>
      <c r="O105" t="s">
        <v>32</v>
      </c>
      <c r="P105" t="s">
        <v>26</v>
      </c>
      <c r="Q105" t="s">
        <v>33</v>
      </c>
      <c r="R105" t="s">
        <v>24</v>
      </c>
      <c r="S105" t="s">
        <v>16313</v>
      </c>
      <c r="T105" t="s">
        <v>16314</v>
      </c>
    </row>
    <row r="106" spans="1:20" x14ac:dyDescent="0.25">
      <c r="A106" t="s">
        <v>5153</v>
      </c>
      <c r="B106" t="s">
        <v>5154</v>
      </c>
      <c r="C106">
        <v>0</v>
      </c>
      <c r="D106">
        <v>1</v>
      </c>
      <c r="E106" t="s">
        <v>16315</v>
      </c>
      <c r="F106">
        <v>220</v>
      </c>
      <c r="G106">
        <v>0</v>
      </c>
      <c r="H106" t="s">
        <v>1162</v>
      </c>
      <c r="I106" t="s">
        <v>16316</v>
      </c>
      <c r="J106" t="s">
        <v>333</v>
      </c>
      <c r="K106" t="s">
        <v>23</v>
      </c>
      <c r="L106" t="s">
        <v>24</v>
      </c>
      <c r="M106" t="s">
        <v>16317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16318</v>
      </c>
      <c r="T106" t="s">
        <v>16317</v>
      </c>
    </row>
    <row r="107" spans="1:20" x14ac:dyDescent="0.25">
      <c r="A107" t="s">
        <v>46</v>
      </c>
      <c r="B107" t="s">
        <v>56</v>
      </c>
      <c r="C107">
        <v>120</v>
      </c>
      <c r="D107">
        <v>1</v>
      </c>
      <c r="E107" t="s">
        <v>16315</v>
      </c>
      <c r="F107">
        <v>220</v>
      </c>
      <c r="G107">
        <v>0</v>
      </c>
      <c r="H107" t="s">
        <v>1162</v>
      </c>
      <c r="I107" t="s">
        <v>16316</v>
      </c>
      <c r="J107" t="s">
        <v>333</v>
      </c>
      <c r="K107" t="s">
        <v>23</v>
      </c>
      <c r="L107" t="s">
        <v>24</v>
      </c>
      <c r="M107" t="s">
        <v>16317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16318</v>
      </c>
      <c r="T107" t="s">
        <v>16317</v>
      </c>
    </row>
    <row r="108" spans="1:20" x14ac:dyDescent="0.25">
      <c r="A108" t="s">
        <v>46</v>
      </c>
      <c r="B108" t="s">
        <v>56</v>
      </c>
      <c r="C108">
        <v>60</v>
      </c>
      <c r="D108">
        <v>1</v>
      </c>
      <c r="E108" t="s">
        <v>16315</v>
      </c>
      <c r="F108">
        <v>220</v>
      </c>
      <c r="G108">
        <v>0</v>
      </c>
      <c r="H108" t="s">
        <v>1162</v>
      </c>
      <c r="I108" t="s">
        <v>16316</v>
      </c>
      <c r="J108" t="s">
        <v>333</v>
      </c>
      <c r="K108" t="s">
        <v>23</v>
      </c>
      <c r="L108" t="s">
        <v>24</v>
      </c>
      <c r="M108" t="s">
        <v>16317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16318</v>
      </c>
      <c r="T108" t="s">
        <v>16317</v>
      </c>
    </row>
    <row r="109" spans="1:20" x14ac:dyDescent="0.25">
      <c r="A109" t="s">
        <v>3691</v>
      </c>
      <c r="B109" t="s">
        <v>3692</v>
      </c>
      <c r="C109">
        <v>60</v>
      </c>
      <c r="D109">
        <v>1</v>
      </c>
      <c r="E109" t="s">
        <v>16315</v>
      </c>
      <c r="F109">
        <v>220</v>
      </c>
      <c r="G109">
        <v>0</v>
      </c>
      <c r="H109" t="s">
        <v>1162</v>
      </c>
      <c r="I109" t="s">
        <v>16316</v>
      </c>
      <c r="J109" t="s">
        <v>333</v>
      </c>
      <c r="K109" t="s">
        <v>23</v>
      </c>
      <c r="L109" t="s">
        <v>24</v>
      </c>
      <c r="M109" t="s">
        <v>16317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16318</v>
      </c>
      <c r="T109" t="s">
        <v>16317</v>
      </c>
    </row>
    <row r="110" spans="1:20" x14ac:dyDescent="0.25">
      <c r="A110" t="s">
        <v>46</v>
      </c>
      <c r="B110" t="s">
        <v>56</v>
      </c>
      <c r="C110">
        <v>66.333333333333329</v>
      </c>
      <c r="D110">
        <v>3</v>
      </c>
      <c r="E110" t="s">
        <v>16319</v>
      </c>
      <c r="F110">
        <v>269</v>
      </c>
      <c r="G110">
        <v>38</v>
      </c>
      <c r="H110" t="s">
        <v>47</v>
      </c>
      <c r="I110" t="s">
        <v>16320</v>
      </c>
      <c r="J110" t="s">
        <v>16321</v>
      </c>
      <c r="K110" t="s">
        <v>1929</v>
      </c>
      <c r="L110" t="s">
        <v>2676</v>
      </c>
      <c r="M110" t="s">
        <v>16322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16323</v>
      </c>
      <c r="T110" t="s">
        <v>16324</v>
      </c>
    </row>
    <row r="111" spans="1:20" x14ac:dyDescent="0.25">
      <c r="A111" t="s">
        <v>30</v>
      </c>
      <c r="B111" t="s">
        <v>31</v>
      </c>
      <c r="C111">
        <v>60</v>
      </c>
      <c r="D111">
        <v>3</v>
      </c>
      <c r="E111" t="s">
        <v>16325</v>
      </c>
      <c r="F111">
        <v>476</v>
      </c>
      <c r="G111">
        <v>26</v>
      </c>
      <c r="H111" t="s">
        <v>47</v>
      </c>
      <c r="I111" t="s">
        <v>13712</v>
      </c>
      <c r="J111" t="s">
        <v>13713</v>
      </c>
      <c r="K111" t="s">
        <v>5669</v>
      </c>
      <c r="L111" t="s">
        <v>5670</v>
      </c>
      <c r="M111" t="s">
        <v>16326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16327</v>
      </c>
      <c r="T111" t="s">
        <v>16326</v>
      </c>
    </row>
    <row r="112" spans="1:20" x14ac:dyDescent="0.25">
      <c r="A112" t="s">
        <v>30</v>
      </c>
      <c r="B112" t="s">
        <v>31</v>
      </c>
      <c r="C112">
        <v>60</v>
      </c>
      <c r="D112">
        <v>3</v>
      </c>
      <c r="E112" t="s">
        <v>16325</v>
      </c>
      <c r="F112">
        <v>476</v>
      </c>
      <c r="G112">
        <v>26</v>
      </c>
      <c r="H112" t="s">
        <v>47</v>
      </c>
      <c r="I112" t="s">
        <v>13712</v>
      </c>
      <c r="J112" t="s">
        <v>13713</v>
      </c>
      <c r="K112" t="s">
        <v>5669</v>
      </c>
      <c r="L112" t="s">
        <v>5670</v>
      </c>
      <c r="M112" t="s">
        <v>16326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16327</v>
      </c>
      <c r="T112" t="s">
        <v>16326</v>
      </c>
    </row>
    <row r="113" spans="1:20" x14ac:dyDescent="0.25">
      <c r="A113" t="s">
        <v>30</v>
      </c>
      <c r="B113" t="s">
        <v>31</v>
      </c>
      <c r="C113">
        <v>60</v>
      </c>
      <c r="D113">
        <v>3</v>
      </c>
      <c r="E113" t="s">
        <v>16325</v>
      </c>
      <c r="F113">
        <v>476</v>
      </c>
      <c r="G113">
        <v>26</v>
      </c>
      <c r="H113" t="s">
        <v>47</v>
      </c>
      <c r="I113" t="s">
        <v>13712</v>
      </c>
      <c r="J113" t="s">
        <v>13713</v>
      </c>
      <c r="K113" t="s">
        <v>5669</v>
      </c>
      <c r="L113" t="s">
        <v>5670</v>
      </c>
      <c r="M113" t="s">
        <v>16326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16327</v>
      </c>
      <c r="T113" t="s">
        <v>16326</v>
      </c>
    </row>
    <row r="114" spans="1:20" x14ac:dyDescent="0.25">
      <c r="A114" t="s">
        <v>30</v>
      </c>
      <c r="B114" t="s">
        <v>31</v>
      </c>
      <c r="C114">
        <v>60</v>
      </c>
      <c r="D114">
        <v>3</v>
      </c>
      <c r="E114" t="s">
        <v>16325</v>
      </c>
      <c r="F114">
        <v>476</v>
      </c>
      <c r="G114">
        <v>26</v>
      </c>
      <c r="H114" t="s">
        <v>47</v>
      </c>
      <c r="I114" t="s">
        <v>13712</v>
      </c>
      <c r="J114" t="s">
        <v>13713</v>
      </c>
      <c r="K114" t="s">
        <v>5669</v>
      </c>
      <c r="L114" t="s">
        <v>5670</v>
      </c>
      <c r="M114" t="s">
        <v>16326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16327</v>
      </c>
      <c r="T114" t="s">
        <v>16326</v>
      </c>
    </row>
    <row r="115" spans="1:20" x14ac:dyDescent="0.25">
      <c r="A115" t="s">
        <v>30</v>
      </c>
      <c r="B115" t="s">
        <v>31</v>
      </c>
      <c r="C115">
        <v>60</v>
      </c>
      <c r="D115">
        <v>3</v>
      </c>
      <c r="E115" t="s">
        <v>16325</v>
      </c>
      <c r="F115">
        <v>476</v>
      </c>
      <c r="G115">
        <v>26</v>
      </c>
      <c r="H115" t="s">
        <v>47</v>
      </c>
      <c r="I115" t="s">
        <v>13712</v>
      </c>
      <c r="J115" t="s">
        <v>13713</v>
      </c>
      <c r="K115" t="s">
        <v>5669</v>
      </c>
      <c r="L115" t="s">
        <v>5670</v>
      </c>
      <c r="M115" t="s">
        <v>16326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16327</v>
      </c>
      <c r="T115" t="s">
        <v>16326</v>
      </c>
    </row>
    <row r="116" spans="1:20" x14ac:dyDescent="0.25">
      <c r="A116" t="s">
        <v>30</v>
      </c>
      <c r="B116" t="s">
        <v>31</v>
      </c>
      <c r="C116">
        <v>50</v>
      </c>
      <c r="D116">
        <v>3</v>
      </c>
      <c r="E116" t="s">
        <v>16328</v>
      </c>
      <c r="F116">
        <v>180</v>
      </c>
      <c r="G116">
        <v>30</v>
      </c>
      <c r="H116" t="s">
        <v>47</v>
      </c>
      <c r="I116" t="s">
        <v>16329</v>
      </c>
      <c r="J116" t="s">
        <v>16330</v>
      </c>
      <c r="K116" t="s">
        <v>16331</v>
      </c>
      <c r="L116" t="s">
        <v>16332</v>
      </c>
      <c r="M116" t="s">
        <v>16333</v>
      </c>
      <c r="N116" t="s">
        <v>5937</v>
      </c>
      <c r="O116" t="s">
        <v>1189</v>
      </c>
      <c r="P116" t="s">
        <v>1190</v>
      </c>
      <c r="Q116" t="s">
        <v>1191</v>
      </c>
      <c r="R116" t="s">
        <v>24</v>
      </c>
      <c r="S116" t="s">
        <v>16334</v>
      </c>
      <c r="T116" t="s">
        <v>16333</v>
      </c>
    </row>
    <row r="117" spans="1:20" x14ac:dyDescent="0.25">
      <c r="A117" t="s">
        <v>30</v>
      </c>
      <c r="B117" t="s">
        <v>31</v>
      </c>
      <c r="C117">
        <v>43</v>
      </c>
      <c r="D117">
        <v>2</v>
      </c>
      <c r="E117" t="s">
        <v>16335</v>
      </c>
      <c r="F117">
        <v>86</v>
      </c>
      <c r="G117">
        <v>0</v>
      </c>
      <c r="H117" t="s">
        <v>47</v>
      </c>
      <c r="I117" t="s">
        <v>16336</v>
      </c>
      <c r="J117" t="s">
        <v>16337</v>
      </c>
      <c r="K117" t="s">
        <v>14664</v>
      </c>
      <c r="L117" t="s">
        <v>2988</v>
      </c>
      <c r="M117" t="s">
        <v>16338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16339</v>
      </c>
      <c r="T117" t="s">
        <v>16338</v>
      </c>
    </row>
    <row r="118" spans="1:20" x14ac:dyDescent="0.25">
      <c r="A118" t="s">
        <v>30</v>
      </c>
      <c r="B118" t="s">
        <v>31</v>
      </c>
      <c r="C118">
        <v>60</v>
      </c>
      <c r="D118">
        <v>3</v>
      </c>
      <c r="E118" t="s">
        <v>16340</v>
      </c>
      <c r="F118">
        <v>199</v>
      </c>
      <c r="G118">
        <v>7</v>
      </c>
      <c r="H118" t="s">
        <v>47</v>
      </c>
      <c r="I118" t="s">
        <v>16341</v>
      </c>
      <c r="J118" t="s">
        <v>16342</v>
      </c>
      <c r="K118" t="s">
        <v>2708</v>
      </c>
      <c r="L118" t="s">
        <v>16343</v>
      </c>
      <c r="M118" t="s">
        <v>16344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16345</v>
      </c>
      <c r="T118" t="s">
        <v>16346</v>
      </c>
    </row>
    <row r="119" spans="1:20" x14ac:dyDescent="0.25">
      <c r="A119" t="s">
        <v>30</v>
      </c>
      <c r="B119" t="s">
        <v>31</v>
      </c>
      <c r="C119">
        <v>60</v>
      </c>
      <c r="D119">
        <v>3</v>
      </c>
      <c r="E119" t="s">
        <v>16340</v>
      </c>
      <c r="F119">
        <v>199</v>
      </c>
      <c r="G119">
        <v>7</v>
      </c>
      <c r="H119" t="s">
        <v>47</v>
      </c>
      <c r="I119" t="s">
        <v>16341</v>
      </c>
      <c r="J119" t="s">
        <v>16342</v>
      </c>
      <c r="K119" t="s">
        <v>2708</v>
      </c>
      <c r="L119" t="s">
        <v>16343</v>
      </c>
      <c r="M119" t="s">
        <v>16344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16345</v>
      </c>
      <c r="T119" t="s">
        <v>16346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16347</v>
      </c>
      <c r="F120">
        <v>218.1</v>
      </c>
      <c r="G120">
        <v>7</v>
      </c>
      <c r="H120" t="s">
        <v>47</v>
      </c>
      <c r="I120" t="s">
        <v>1868</v>
      </c>
      <c r="J120" t="s">
        <v>1869</v>
      </c>
      <c r="K120" t="s">
        <v>1328</v>
      </c>
      <c r="L120" t="s">
        <v>1870</v>
      </c>
      <c r="M120" t="s">
        <v>16348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16349</v>
      </c>
      <c r="T120" t="s">
        <v>16350</v>
      </c>
    </row>
    <row r="121" spans="1:20" x14ac:dyDescent="0.25">
      <c r="A121" t="s">
        <v>3653</v>
      </c>
      <c r="B121" t="s">
        <v>158</v>
      </c>
      <c r="C121">
        <v>75</v>
      </c>
      <c r="D121">
        <v>1</v>
      </c>
      <c r="E121" t="s">
        <v>16351</v>
      </c>
      <c r="F121">
        <v>92</v>
      </c>
      <c r="G121">
        <v>17</v>
      </c>
      <c r="H121" t="s">
        <v>47</v>
      </c>
      <c r="I121" t="s">
        <v>7894</v>
      </c>
      <c r="J121" t="s">
        <v>16352</v>
      </c>
      <c r="K121" t="s">
        <v>638</v>
      </c>
      <c r="L121" t="s">
        <v>349</v>
      </c>
      <c r="M121" t="s">
        <v>16353</v>
      </c>
      <c r="N121" t="s">
        <v>23</v>
      </c>
      <c r="O121" t="s">
        <v>63</v>
      </c>
      <c r="P121" t="s">
        <v>54</v>
      </c>
      <c r="Q121" t="s">
        <v>55</v>
      </c>
      <c r="R121" t="s">
        <v>24</v>
      </c>
      <c r="S121" t="s">
        <v>16354</v>
      </c>
      <c r="T121" t="s">
        <v>16355</v>
      </c>
    </row>
    <row r="122" spans="1:20" x14ac:dyDescent="0.25">
      <c r="A122" t="s">
        <v>46</v>
      </c>
      <c r="B122" t="s">
        <v>56</v>
      </c>
      <c r="C122">
        <v>75.5</v>
      </c>
      <c r="D122">
        <v>2</v>
      </c>
      <c r="E122" t="s">
        <v>16356</v>
      </c>
      <c r="F122">
        <v>180</v>
      </c>
      <c r="G122">
        <v>29</v>
      </c>
      <c r="H122" t="s">
        <v>47</v>
      </c>
      <c r="I122" t="s">
        <v>16357</v>
      </c>
      <c r="J122" t="s">
        <v>16358</v>
      </c>
      <c r="K122" t="s">
        <v>16359</v>
      </c>
      <c r="L122" t="s">
        <v>4359</v>
      </c>
      <c r="M122" t="s">
        <v>16355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16360</v>
      </c>
      <c r="T122" t="s">
        <v>16361</v>
      </c>
    </row>
    <row r="123" spans="1:20" x14ac:dyDescent="0.25">
      <c r="A123" t="s">
        <v>30</v>
      </c>
      <c r="B123" t="s">
        <v>31</v>
      </c>
      <c r="C123">
        <v>60</v>
      </c>
      <c r="D123">
        <v>3</v>
      </c>
      <c r="E123" t="s">
        <v>16362</v>
      </c>
      <c r="F123">
        <v>103</v>
      </c>
      <c r="G123">
        <v>7</v>
      </c>
      <c r="H123" t="s">
        <v>47</v>
      </c>
      <c r="I123" t="s">
        <v>16363</v>
      </c>
      <c r="J123" t="s">
        <v>16364</v>
      </c>
      <c r="K123" t="s">
        <v>1234</v>
      </c>
      <c r="L123" t="s">
        <v>16365</v>
      </c>
      <c r="M123" t="s">
        <v>16366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16367</v>
      </c>
      <c r="T123" t="s">
        <v>16366</v>
      </c>
    </row>
    <row r="124" spans="1:20" x14ac:dyDescent="0.25">
      <c r="A124" t="s">
        <v>46</v>
      </c>
      <c r="B124" t="s">
        <v>56</v>
      </c>
      <c r="C124">
        <v>66.333333333333329</v>
      </c>
      <c r="D124">
        <v>3</v>
      </c>
      <c r="E124" t="s">
        <v>16368</v>
      </c>
      <c r="F124">
        <v>199.2</v>
      </c>
      <c r="G124">
        <v>0</v>
      </c>
      <c r="H124" t="s">
        <v>684</v>
      </c>
      <c r="I124" t="s">
        <v>3579</v>
      </c>
      <c r="J124" t="s">
        <v>3580</v>
      </c>
      <c r="K124" t="s">
        <v>1258</v>
      </c>
      <c r="L124" t="s">
        <v>3581</v>
      </c>
      <c r="M124" t="s">
        <v>16369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16370</v>
      </c>
      <c r="T124" t="s">
        <v>16369</v>
      </c>
    </row>
    <row r="125" spans="1:20" x14ac:dyDescent="0.25">
      <c r="A125" t="s">
        <v>46</v>
      </c>
      <c r="B125" t="s">
        <v>56</v>
      </c>
      <c r="C125">
        <v>75</v>
      </c>
      <c r="D125">
        <v>3</v>
      </c>
      <c r="E125" t="s">
        <v>16371</v>
      </c>
      <c r="F125">
        <v>254</v>
      </c>
      <c r="G125">
        <v>29</v>
      </c>
      <c r="H125" t="s">
        <v>47</v>
      </c>
      <c r="I125" t="s">
        <v>2036</v>
      </c>
      <c r="J125" t="s">
        <v>2037</v>
      </c>
      <c r="K125" t="s">
        <v>1296</v>
      </c>
      <c r="L125" t="s">
        <v>349</v>
      </c>
      <c r="M125" t="s">
        <v>16372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16373</v>
      </c>
      <c r="T125" t="s">
        <v>16374</v>
      </c>
    </row>
    <row r="126" spans="1:20" x14ac:dyDescent="0.25">
      <c r="A126" t="s">
        <v>46</v>
      </c>
      <c r="B126" t="s">
        <v>56</v>
      </c>
      <c r="C126">
        <v>75</v>
      </c>
      <c r="D126">
        <v>3</v>
      </c>
      <c r="E126" t="s">
        <v>16375</v>
      </c>
      <c r="F126">
        <v>254</v>
      </c>
      <c r="G126">
        <v>29</v>
      </c>
      <c r="H126" t="s">
        <v>47</v>
      </c>
      <c r="I126" t="s">
        <v>1294</v>
      </c>
      <c r="J126" t="s">
        <v>2979</v>
      </c>
      <c r="K126" t="s">
        <v>1296</v>
      </c>
      <c r="L126" t="s">
        <v>352</v>
      </c>
      <c r="M126" t="s">
        <v>16376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16377</v>
      </c>
      <c r="T126" t="s">
        <v>16378</v>
      </c>
    </row>
    <row r="127" spans="1:20" x14ac:dyDescent="0.25">
      <c r="A127" t="s">
        <v>46</v>
      </c>
      <c r="B127" t="s">
        <v>56</v>
      </c>
      <c r="C127">
        <v>75</v>
      </c>
      <c r="D127">
        <v>3</v>
      </c>
      <c r="E127" t="s">
        <v>16379</v>
      </c>
      <c r="F127">
        <v>254</v>
      </c>
      <c r="G127">
        <v>29</v>
      </c>
      <c r="H127" t="s">
        <v>47</v>
      </c>
      <c r="I127" t="s">
        <v>1294</v>
      </c>
      <c r="J127" t="s">
        <v>1295</v>
      </c>
      <c r="K127" t="s">
        <v>1296</v>
      </c>
      <c r="L127" t="s">
        <v>1297</v>
      </c>
      <c r="M127" t="s">
        <v>16380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16381</v>
      </c>
      <c r="T127" t="s">
        <v>16382</v>
      </c>
    </row>
    <row r="128" spans="1:20" x14ac:dyDescent="0.25">
      <c r="A128" t="s">
        <v>46</v>
      </c>
      <c r="B128" t="s">
        <v>56</v>
      </c>
      <c r="C128">
        <v>75</v>
      </c>
      <c r="D128">
        <v>3</v>
      </c>
      <c r="E128" t="s">
        <v>16383</v>
      </c>
      <c r="F128">
        <v>254</v>
      </c>
      <c r="G128">
        <v>29</v>
      </c>
      <c r="H128" t="s">
        <v>47</v>
      </c>
      <c r="I128" t="s">
        <v>1294</v>
      </c>
      <c r="J128" t="s">
        <v>1295</v>
      </c>
      <c r="K128" t="s">
        <v>1296</v>
      </c>
      <c r="L128" t="s">
        <v>1297</v>
      </c>
      <c r="M128" t="s">
        <v>16384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16385</v>
      </c>
      <c r="T128" t="s">
        <v>16382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111"/>
  <sheetViews>
    <sheetView zoomScale="70" zoomScaleNormal="70" workbookViewId="0">
      <pane xSplit="2" ySplit="1" topLeftCell="S1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W96" sqref="W19:W9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1308</v>
      </c>
      <c r="V1" t="s">
        <v>1310</v>
      </c>
    </row>
    <row r="2" spans="1:22" x14ac:dyDescent="0.25">
      <c r="A2" t="s">
        <v>46</v>
      </c>
      <c r="B2" t="s">
        <v>56</v>
      </c>
      <c r="C2">
        <v>75</v>
      </c>
      <c r="D2">
        <v>3</v>
      </c>
      <c r="E2" t="s">
        <v>16386</v>
      </c>
      <c r="F2">
        <v>229</v>
      </c>
      <c r="G2">
        <v>38</v>
      </c>
      <c r="H2" t="s">
        <v>47</v>
      </c>
      <c r="I2" t="s">
        <v>16387</v>
      </c>
      <c r="J2" t="s">
        <v>16388</v>
      </c>
      <c r="K2" t="s">
        <v>10625</v>
      </c>
      <c r="L2" t="s">
        <v>16389</v>
      </c>
      <c r="M2" t="s">
        <v>16390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16391</v>
      </c>
      <c r="T2" t="s">
        <v>16392</v>
      </c>
      <c r="U2" s="52" t="s">
        <v>3691</v>
      </c>
      <c r="V2">
        <v>4</v>
      </c>
    </row>
    <row r="3" spans="1:22" x14ac:dyDescent="0.25">
      <c r="A3" t="s">
        <v>3653</v>
      </c>
      <c r="B3" t="s">
        <v>158</v>
      </c>
      <c r="C3">
        <v>73</v>
      </c>
      <c r="D3">
        <v>1</v>
      </c>
      <c r="E3" t="s">
        <v>16393</v>
      </c>
      <c r="F3">
        <v>90</v>
      </c>
      <c r="G3">
        <v>17</v>
      </c>
      <c r="H3" t="s">
        <v>47</v>
      </c>
      <c r="I3" t="s">
        <v>6014</v>
      </c>
      <c r="J3" t="s">
        <v>6796</v>
      </c>
      <c r="K3" t="s">
        <v>1355</v>
      </c>
      <c r="L3" t="s">
        <v>352</v>
      </c>
      <c r="M3" t="s">
        <v>16394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16395</v>
      </c>
      <c r="T3" t="s">
        <v>16394</v>
      </c>
      <c r="U3" s="53" t="s">
        <v>3692</v>
      </c>
      <c r="V3">
        <v>4</v>
      </c>
    </row>
    <row r="4" spans="1:22" x14ac:dyDescent="0.25">
      <c r="A4" t="s">
        <v>280</v>
      </c>
      <c r="B4" t="s">
        <v>286</v>
      </c>
      <c r="C4">
        <v>99</v>
      </c>
      <c r="D4">
        <v>1</v>
      </c>
      <c r="E4" t="s">
        <v>16396</v>
      </c>
      <c r="F4">
        <v>484</v>
      </c>
      <c r="G4">
        <v>0</v>
      </c>
      <c r="H4" t="s">
        <v>1162</v>
      </c>
      <c r="I4" t="s">
        <v>16397</v>
      </c>
      <c r="J4" t="s">
        <v>336</v>
      </c>
      <c r="K4" t="s">
        <v>23</v>
      </c>
      <c r="L4" t="s">
        <v>24</v>
      </c>
      <c r="M4" t="s">
        <v>16398</v>
      </c>
      <c r="N4" t="s">
        <v>23</v>
      </c>
      <c r="O4" t="s">
        <v>32</v>
      </c>
      <c r="P4" t="s">
        <v>26</v>
      </c>
      <c r="Q4" t="s">
        <v>33</v>
      </c>
      <c r="R4" t="s">
        <v>24</v>
      </c>
      <c r="S4" t="s">
        <v>16399</v>
      </c>
      <c r="T4" t="s">
        <v>16398</v>
      </c>
      <c r="U4" s="52" t="s">
        <v>186</v>
      </c>
      <c r="V4">
        <v>39</v>
      </c>
    </row>
    <row r="5" spans="1:22" x14ac:dyDescent="0.25">
      <c r="A5" t="s">
        <v>279</v>
      </c>
      <c r="B5" t="s">
        <v>285</v>
      </c>
      <c r="C5">
        <v>100</v>
      </c>
      <c r="D5">
        <v>1</v>
      </c>
      <c r="E5" t="s">
        <v>16396</v>
      </c>
      <c r="F5">
        <v>484</v>
      </c>
      <c r="G5">
        <v>0</v>
      </c>
      <c r="H5" t="s">
        <v>1162</v>
      </c>
      <c r="I5" t="s">
        <v>16397</v>
      </c>
      <c r="J5" t="s">
        <v>336</v>
      </c>
      <c r="K5" t="s">
        <v>23</v>
      </c>
      <c r="L5" t="s">
        <v>24</v>
      </c>
      <c r="M5" t="s">
        <v>16398</v>
      </c>
      <c r="N5" t="s">
        <v>23</v>
      </c>
      <c r="O5" t="s">
        <v>32</v>
      </c>
      <c r="P5" t="s">
        <v>26</v>
      </c>
      <c r="Q5" t="s">
        <v>33</v>
      </c>
      <c r="R5" t="s">
        <v>24</v>
      </c>
      <c r="S5" t="s">
        <v>16399</v>
      </c>
      <c r="T5" t="s">
        <v>16398</v>
      </c>
      <c r="U5" s="53" t="s">
        <v>187</v>
      </c>
      <c r="V5">
        <v>39</v>
      </c>
    </row>
    <row r="6" spans="1:22" x14ac:dyDescent="0.25">
      <c r="A6" t="s">
        <v>279</v>
      </c>
      <c r="B6" t="s">
        <v>285</v>
      </c>
      <c r="C6">
        <v>139</v>
      </c>
      <c r="D6">
        <v>2</v>
      </c>
      <c r="E6" t="s">
        <v>16396</v>
      </c>
      <c r="F6">
        <v>484</v>
      </c>
      <c r="G6">
        <v>0</v>
      </c>
      <c r="H6" t="s">
        <v>1162</v>
      </c>
      <c r="I6" t="s">
        <v>16397</v>
      </c>
      <c r="J6" t="s">
        <v>336</v>
      </c>
      <c r="K6" t="s">
        <v>23</v>
      </c>
      <c r="L6" t="s">
        <v>24</v>
      </c>
      <c r="M6" t="s">
        <v>16398</v>
      </c>
      <c r="N6" t="s">
        <v>23</v>
      </c>
      <c r="O6" t="s">
        <v>32</v>
      </c>
      <c r="P6" t="s">
        <v>26</v>
      </c>
      <c r="Q6" t="s">
        <v>33</v>
      </c>
      <c r="R6" t="s">
        <v>24</v>
      </c>
      <c r="S6" t="s">
        <v>16399</v>
      </c>
      <c r="T6" t="s">
        <v>16398</v>
      </c>
      <c r="U6" s="52" t="s">
        <v>44</v>
      </c>
      <c r="V6">
        <v>7</v>
      </c>
    </row>
    <row r="7" spans="1:22" x14ac:dyDescent="0.25">
      <c r="A7" t="s">
        <v>280</v>
      </c>
      <c r="B7" t="s">
        <v>286</v>
      </c>
      <c r="C7">
        <v>139</v>
      </c>
      <c r="D7">
        <v>1</v>
      </c>
      <c r="E7" t="s">
        <v>16396</v>
      </c>
      <c r="F7">
        <v>484</v>
      </c>
      <c r="G7">
        <v>0</v>
      </c>
      <c r="H7" t="s">
        <v>1162</v>
      </c>
      <c r="I7" t="s">
        <v>16397</v>
      </c>
      <c r="J7" t="s">
        <v>336</v>
      </c>
      <c r="K7" t="s">
        <v>23</v>
      </c>
      <c r="L7" t="s">
        <v>24</v>
      </c>
      <c r="M7" t="s">
        <v>16398</v>
      </c>
      <c r="N7" t="s">
        <v>23</v>
      </c>
      <c r="O7" t="s">
        <v>32</v>
      </c>
      <c r="P7" t="s">
        <v>26</v>
      </c>
      <c r="Q7" t="s">
        <v>33</v>
      </c>
      <c r="R7" t="s">
        <v>24</v>
      </c>
      <c r="S7" t="s">
        <v>16399</v>
      </c>
      <c r="T7" t="s">
        <v>16398</v>
      </c>
      <c r="U7" s="53" t="s">
        <v>45</v>
      </c>
      <c r="V7">
        <v>7</v>
      </c>
    </row>
    <row r="8" spans="1:22" x14ac:dyDescent="0.25">
      <c r="A8" t="s">
        <v>115</v>
      </c>
      <c r="B8" t="s">
        <v>116</v>
      </c>
      <c r="C8">
        <v>45</v>
      </c>
      <c r="D8">
        <v>2</v>
      </c>
      <c r="E8" t="s">
        <v>16400</v>
      </c>
      <c r="F8">
        <v>98</v>
      </c>
      <c r="G8">
        <v>16</v>
      </c>
      <c r="H8" t="s">
        <v>1162</v>
      </c>
      <c r="I8" t="s">
        <v>16401</v>
      </c>
      <c r="J8" t="s">
        <v>1198</v>
      </c>
      <c r="K8" t="s">
        <v>23</v>
      </c>
      <c r="L8" t="s">
        <v>24</v>
      </c>
      <c r="M8" t="s">
        <v>16402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16403</v>
      </c>
      <c r="T8" t="s">
        <v>16402</v>
      </c>
      <c r="U8" s="52" t="s">
        <v>46</v>
      </c>
      <c r="V8">
        <v>80</v>
      </c>
    </row>
    <row r="9" spans="1:22" x14ac:dyDescent="0.25">
      <c r="A9" t="s">
        <v>115</v>
      </c>
      <c r="B9" t="s">
        <v>116</v>
      </c>
      <c r="C9">
        <v>35</v>
      </c>
      <c r="D9">
        <v>8</v>
      </c>
      <c r="E9" t="s">
        <v>16404</v>
      </c>
      <c r="F9">
        <v>326</v>
      </c>
      <c r="G9">
        <v>38</v>
      </c>
      <c r="H9" t="s">
        <v>47</v>
      </c>
      <c r="I9" t="s">
        <v>3942</v>
      </c>
      <c r="J9" t="s">
        <v>4477</v>
      </c>
      <c r="K9" t="s">
        <v>4478</v>
      </c>
      <c r="L9" t="s">
        <v>1261</v>
      </c>
      <c r="M9" t="s">
        <v>16405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16406</v>
      </c>
      <c r="T9" t="s">
        <v>16407</v>
      </c>
      <c r="U9" s="53" t="s">
        <v>56</v>
      </c>
      <c r="V9">
        <v>76</v>
      </c>
    </row>
    <row r="10" spans="1:22" x14ac:dyDescent="0.25">
      <c r="A10" t="s">
        <v>3653</v>
      </c>
      <c r="B10" t="s">
        <v>158</v>
      </c>
      <c r="C10">
        <v>73</v>
      </c>
      <c r="D10">
        <v>1</v>
      </c>
      <c r="E10" t="s">
        <v>16408</v>
      </c>
      <c r="F10">
        <v>121</v>
      </c>
      <c r="G10">
        <v>48</v>
      </c>
      <c r="H10" t="s">
        <v>47</v>
      </c>
      <c r="I10" t="s">
        <v>16409</v>
      </c>
      <c r="J10" t="s">
        <v>16410</v>
      </c>
      <c r="K10" t="s">
        <v>1339</v>
      </c>
      <c r="L10" t="s">
        <v>8015</v>
      </c>
      <c r="M10" t="s">
        <v>16411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16412</v>
      </c>
      <c r="T10" t="s">
        <v>16411</v>
      </c>
      <c r="U10" s="53" t="s">
        <v>8145</v>
      </c>
      <c r="V10">
        <v>4</v>
      </c>
    </row>
    <row r="11" spans="1:22" x14ac:dyDescent="0.25">
      <c r="A11" t="s">
        <v>5153</v>
      </c>
      <c r="B11" t="s">
        <v>5154</v>
      </c>
      <c r="C11">
        <v>0</v>
      </c>
      <c r="D11">
        <v>2</v>
      </c>
      <c r="E11" t="s">
        <v>16413</v>
      </c>
      <c r="F11">
        <v>200</v>
      </c>
      <c r="G11">
        <v>0</v>
      </c>
      <c r="H11" t="s">
        <v>1162</v>
      </c>
      <c r="I11" t="s">
        <v>16414</v>
      </c>
      <c r="J11" t="s">
        <v>1208</v>
      </c>
      <c r="K11" t="s">
        <v>23</v>
      </c>
      <c r="L11" t="s">
        <v>24</v>
      </c>
      <c r="M11" t="s">
        <v>16415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16416</v>
      </c>
      <c r="T11" t="s">
        <v>16415</v>
      </c>
      <c r="U11" s="52" t="s">
        <v>42</v>
      </c>
      <c r="V11">
        <v>12</v>
      </c>
    </row>
    <row r="12" spans="1:22" x14ac:dyDescent="0.25">
      <c r="A12" t="s">
        <v>110</v>
      </c>
      <c r="B12" t="s">
        <v>146</v>
      </c>
      <c r="C12">
        <v>120</v>
      </c>
      <c r="D12">
        <v>2</v>
      </c>
      <c r="E12" t="s">
        <v>16413</v>
      </c>
      <c r="F12">
        <v>200</v>
      </c>
      <c r="G12">
        <v>0</v>
      </c>
      <c r="H12" t="s">
        <v>1162</v>
      </c>
      <c r="I12" t="s">
        <v>16414</v>
      </c>
      <c r="J12" t="s">
        <v>1208</v>
      </c>
      <c r="K12" t="s">
        <v>23</v>
      </c>
      <c r="L12" t="s">
        <v>24</v>
      </c>
      <c r="M12" t="s">
        <v>16415</v>
      </c>
      <c r="N12" t="s">
        <v>23</v>
      </c>
      <c r="O12" t="s">
        <v>32</v>
      </c>
      <c r="P12" t="s">
        <v>26</v>
      </c>
      <c r="Q12" t="s">
        <v>33</v>
      </c>
      <c r="R12" t="s">
        <v>24</v>
      </c>
      <c r="S12" t="s">
        <v>16416</v>
      </c>
      <c r="T12" t="s">
        <v>16415</v>
      </c>
      <c r="U12" s="53" t="s">
        <v>43</v>
      </c>
      <c r="V12">
        <v>12</v>
      </c>
    </row>
    <row r="13" spans="1:22" x14ac:dyDescent="0.25">
      <c r="A13" t="s">
        <v>42</v>
      </c>
      <c r="B13" t="s">
        <v>43</v>
      </c>
      <c r="C13">
        <v>66.666666666666671</v>
      </c>
      <c r="D13">
        <v>9</v>
      </c>
      <c r="E13" t="s">
        <v>16417</v>
      </c>
      <c r="F13">
        <v>450</v>
      </c>
      <c r="G13">
        <v>0</v>
      </c>
      <c r="H13" t="s">
        <v>1162</v>
      </c>
      <c r="I13" t="s">
        <v>4154</v>
      </c>
      <c r="J13" t="s">
        <v>364</v>
      </c>
      <c r="K13" t="s">
        <v>23</v>
      </c>
      <c r="L13" t="s">
        <v>24</v>
      </c>
      <c r="M13" t="s">
        <v>16418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16419</v>
      </c>
      <c r="T13" t="s">
        <v>16420</v>
      </c>
      <c r="U13" s="52" t="s">
        <v>139</v>
      </c>
      <c r="V13">
        <v>16</v>
      </c>
    </row>
    <row r="14" spans="1:22" x14ac:dyDescent="0.25">
      <c r="A14" t="s">
        <v>115</v>
      </c>
      <c r="B14" t="s">
        <v>116</v>
      </c>
      <c r="C14">
        <v>27.5</v>
      </c>
      <c r="D14">
        <v>4</v>
      </c>
      <c r="E14" t="s">
        <v>16421</v>
      </c>
      <c r="F14">
        <v>140</v>
      </c>
      <c r="G14">
        <v>0</v>
      </c>
      <c r="H14" t="s">
        <v>47</v>
      </c>
      <c r="I14" t="s">
        <v>1294</v>
      </c>
      <c r="J14" t="s">
        <v>5994</v>
      </c>
      <c r="K14" t="s">
        <v>5995</v>
      </c>
      <c r="L14" t="s">
        <v>1248</v>
      </c>
      <c r="M14" t="s">
        <v>16422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16423</v>
      </c>
      <c r="T14" t="s">
        <v>16418</v>
      </c>
      <c r="U14" s="53" t="s">
        <v>112</v>
      </c>
      <c r="V14">
        <v>16</v>
      </c>
    </row>
    <row r="15" spans="1:22" x14ac:dyDescent="0.25">
      <c r="A15" t="s">
        <v>139</v>
      </c>
      <c r="B15" t="s">
        <v>112</v>
      </c>
      <c r="C15">
        <v>83.333333333333329</v>
      </c>
      <c r="D15">
        <v>6</v>
      </c>
      <c r="E15" t="s">
        <v>16424</v>
      </c>
      <c r="F15">
        <v>480.2</v>
      </c>
      <c r="G15">
        <v>0</v>
      </c>
      <c r="H15" t="s">
        <v>1162</v>
      </c>
      <c r="I15" t="s">
        <v>4154</v>
      </c>
      <c r="J15" t="s">
        <v>364</v>
      </c>
      <c r="K15" t="s">
        <v>23</v>
      </c>
      <c r="L15" t="s">
        <v>24</v>
      </c>
      <c r="M15" t="s">
        <v>16425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16426</v>
      </c>
      <c r="T15" t="s">
        <v>16425</v>
      </c>
      <c r="U15" s="52" t="s">
        <v>110</v>
      </c>
      <c r="V15">
        <v>19</v>
      </c>
    </row>
    <row r="16" spans="1:22" x14ac:dyDescent="0.25">
      <c r="A16" t="s">
        <v>115</v>
      </c>
      <c r="B16" t="s">
        <v>116</v>
      </c>
      <c r="C16">
        <v>45</v>
      </c>
      <c r="D16">
        <v>4</v>
      </c>
      <c r="E16" t="s">
        <v>16427</v>
      </c>
      <c r="F16">
        <v>153</v>
      </c>
      <c r="G16">
        <v>0</v>
      </c>
      <c r="H16" t="s">
        <v>47</v>
      </c>
      <c r="I16" t="s">
        <v>16428</v>
      </c>
      <c r="J16" t="s">
        <v>16429</v>
      </c>
      <c r="K16" t="s">
        <v>16430</v>
      </c>
      <c r="L16" t="s">
        <v>1289</v>
      </c>
      <c r="M16" t="s">
        <v>16431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16432</v>
      </c>
      <c r="T16" t="s">
        <v>16433</v>
      </c>
      <c r="U16" s="53" t="s">
        <v>146</v>
      </c>
      <c r="V16">
        <v>8</v>
      </c>
    </row>
    <row r="17" spans="1:22" x14ac:dyDescent="0.25">
      <c r="A17" t="s">
        <v>46</v>
      </c>
      <c r="B17" t="s">
        <v>56</v>
      </c>
      <c r="C17">
        <v>66.333333333333329</v>
      </c>
      <c r="D17">
        <v>6</v>
      </c>
      <c r="E17" t="s">
        <v>16434</v>
      </c>
      <c r="F17">
        <v>504</v>
      </c>
      <c r="G17">
        <v>64</v>
      </c>
      <c r="H17" t="s">
        <v>47</v>
      </c>
      <c r="I17" t="s">
        <v>15628</v>
      </c>
      <c r="J17" t="s">
        <v>15629</v>
      </c>
      <c r="K17" t="s">
        <v>1299</v>
      </c>
      <c r="L17" t="s">
        <v>1362</v>
      </c>
      <c r="M17" t="s">
        <v>16435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16436</v>
      </c>
      <c r="T17" t="s">
        <v>16437</v>
      </c>
      <c r="U17" s="53" t="s">
        <v>1205</v>
      </c>
      <c r="V17">
        <v>11</v>
      </c>
    </row>
    <row r="18" spans="1:22" x14ac:dyDescent="0.25">
      <c r="A18" t="s">
        <v>115</v>
      </c>
      <c r="B18" t="s">
        <v>116</v>
      </c>
      <c r="C18">
        <v>45</v>
      </c>
      <c r="D18">
        <v>1</v>
      </c>
      <c r="E18" t="s">
        <v>16438</v>
      </c>
      <c r="F18">
        <v>83</v>
      </c>
      <c r="G18">
        <v>38</v>
      </c>
      <c r="H18" t="s">
        <v>22</v>
      </c>
      <c r="I18" t="s">
        <v>1170</v>
      </c>
      <c r="J18" t="s">
        <v>16439</v>
      </c>
      <c r="K18" t="s">
        <v>11286</v>
      </c>
      <c r="L18" t="s">
        <v>1297</v>
      </c>
      <c r="M18" t="s">
        <v>16440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16441</v>
      </c>
      <c r="T18" t="s">
        <v>16442</v>
      </c>
      <c r="U18" s="52" t="s">
        <v>150</v>
      </c>
      <c r="V18">
        <v>2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16443</v>
      </c>
      <c r="F19">
        <v>519</v>
      </c>
      <c r="G19">
        <v>79</v>
      </c>
      <c r="H19" t="s">
        <v>47</v>
      </c>
      <c r="I19" t="s">
        <v>1625</v>
      </c>
      <c r="J19" t="s">
        <v>16444</v>
      </c>
      <c r="K19" t="s">
        <v>16445</v>
      </c>
      <c r="L19" t="s">
        <v>1204</v>
      </c>
      <c r="M19" t="s">
        <v>16442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16446</v>
      </c>
      <c r="T19" t="s">
        <v>16447</v>
      </c>
      <c r="U19" s="53" t="s">
        <v>151</v>
      </c>
      <c r="V19">
        <v>2</v>
      </c>
    </row>
    <row r="20" spans="1:22" x14ac:dyDescent="0.25">
      <c r="A20" t="s">
        <v>110</v>
      </c>
      <c r="B20" t="s">
        <v>1205</v>
      </c>
      <c r="C20">
        <v>66.333333333333329</v>
      </c>
      <c r="D20">
        <v>3</v>
      </c>
      <c r="E20" t="s">
        <v>16443</v>
      </c>
      <c r="F20">
        <v>519</v>
      </c>
      <c r="G20">
        <v>79</v>
      </c>
      <c r="H20" t="s">
        <v>47</v>
      </c>
      <c r="I20" t="s">
        <v>1625</v>
      </c>
      <c r="J20" t="s">
        <v>16444</v>
      </c>
      <c r="K20" t="s">
        <v>16445</v>
      </c>
      <c r="L20" t="s">
        <v>1204</v>
      </c>
      <c r="M20" t="s">
        <v>16442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16446</v>
      </c>
      <c r="T20" t="s">
        <v>16447</v>
      </c>
      <c r="U20" s="52" t="s">
        <v>254</v>
      </c>
      <c r="V20">
        <v>1</v>
      </c>
    </row>
    <row r="21" spans="1:22" x14ac:dyDescent="0.25">
      <c r="A21" t="s">
        <v>46</v>
      </c>
      <c r="B21" t="s">
        <v>56</v>
      </c>
      <c r="C21">
        <v>66.333333333333329</v>
      </c>
      <c r="D21">
        <v>9</v>
      </c>
      <c r="E21" t="s">
        <v>16448</v>
      </c>
      <c r="F21">
        <v>681</v>
      </c>
      <c r="G21">
        <v>24</v>
      </c>
      <c r="H21" t="s">
        <v>1162</v>
      </c>
      <c r="I21" t="s">
        <v>1742</v>
      </c>
      <c r="J21" t="s">
        <v>306</v>
      </c>
      <c r="K21" t="s">
        <v>23</v>
      </c>
      <c r="L21" t="s">
        <v>24</v>
      </c>
      <c r="M21" t="s">
        <v>16449</v>
      </c>
      <c r="N21" t="s">
        <v>23</v>
      </c>
      <c r="O21" t="s">
        <v>307</v>
      </c>
      <c r="P21" t="s">
        <v>26</v>
      </c>
      <c r="Q21" t="s">
        <v>27</v>
      </c>
      <c r="R21" t="s">
        <v>24</v>
      </c>
      <c r="S21" t="s">
        <v>16450</v>
      </c>
      <c r="T21" t="s">
        <v>16449</v>
      </c>
      <c r="U21" s="53" t="s">
        <v>255</v>
      </c>
      <c r="V21">
        <v>1</v>
      </c>
    </row>
    <row r="22" spans="1:22" x14ac:dyDescent="0.25">
      <c r="A22" t="s">
        <v>46</v>
      </c>
      <c r="B22" t="s">
        <v>56</v>
      </c>
      <c r="C22">
        <v>80</v>
      </c>
      <c r="D22">
        <v>1</v>
      </c>
      <c r="E22" t="s">
        <v>16451</v>
      </c>
      <c r="F22">
        <v>234</v>
      </c>
      <c r="G22">
        <v>35</v>
      </c>
      <c r="H22" t="s">
        <v>47</v>
      </c>
      <c r="I22" t="s">
        <v>616</v>
      </c>
      <c r="J22" t="s">
        <v>16452</v>
      </c>
      <c r="K22" t="s">
        <v>1267</v>
      </c>
      <c r="L22" t="s">
        <v>1289</v>
      </c>
      <c r="M22" t="s">
        <v>16453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16454</v>
      </c>
      <c r="T22" t="s">
        <v>16455</v>
      </c>
      <c r="U22" s="52" t="s">
        <v>38</v>
      </c>
      <c r="V22">
        <v>4</v>
      </c>
    </row>
    <row r="23" spans="1:22" x14ac:dyDescent="0.25">
      <c r="A23" t="s">
        <v>139</v>
      </c>
      <c r="B23" t="s">
        <v>112</v>
      </c>
      <c r="C23">
        <v>77.5</v>
      </c>
      <c r="D23">
        <v>2</v>
      </c>
      <c r="E23" t="s">
        <v>16451</v>
      </c>
      <c r="F23">
        <v>234</v>
      </c>
      <c r="G23">
        <v>35</v>
      </c>
      <c r="H23" t="s">
        <v>47</v>
      </c>
      <c r="I23" t="s">
        <v>616</v>
      </c>
      <c r="J23" t="s">
        <v>16452</v>
      </c>
      <c r="K23" t="s">
        <v>1267</v>
      </c>
      <c r="L23" t="s">
        <v>1289</v>
      </c>
      <c r="M23" t="s">
        <v>16453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16454</v>
      </c>
      <c r="T23" t="s">
        <v>16455</v>
      </c>
      <c r="U23" s="53" t="s">
        <v>39</v>
      </c>
      <c r="V23">
        <v>4</v>
      </c>
    </row>
    <row r="24" spans="1:22" x14ac:dyDescent="0.25">
      <c r="A24" t="s">
        <v>154</v>
      </c>
      <c r="B24" t="s">
        <v>155</v>
      </c>
      <c r="C24">
        <v>12</v>
      </c>
      <c r="D24">
        <v>10</v>
      </c>
      <c r="E24" t="s">
        <v>16456</v>
      </c>
      <c r="F24">
        <v>179</v>
      </c>
      <c r="G24">
        <v>29</v>
      </c>
      <c r="H24" t="s">
        <v>47</v>
      </c>
      <c r="I24" t="s">
        <v>16457</v>
      </c>
      <c r="J24" t="s">
        <v>16458</v>
      </c>
      <c r="K24" t="s">
        <v>16459</v>
      </c>
      <c r="L24" t="s">
        <v>16460</v>
      </c>
      <c r="M24" t="s">
        <v>16461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16462</v>
      </c>
      <c r="T24" t="s">
        <v>16463</v>
      </c>
      <c r="U24" s="52" t="s">
        <v>34</v>
      </c>
      <c r="V24">
        <v>2</v>
      </c>
    </row>
    <row r="25" spans="1:22" x14ac:dyDescent="0.25">
      <c r="A25" t="s">
        <v>139</v>
      </c>
      <c r="B25" t="s">
        <v>112</v>
      </c>
      <c r="C25">
        <v>66</v>
      </c>
      <c r="D25">
        <v>1</v>
      </c>
      <c r="E25" t="s">
        <v>16464</v>
      </c>
      <c r="F25">
        <v>242</v>
      </c>
      <c r="G25">
        <v>38</v>
      </c>
      <c r="H25" t="s">
        <v>47</v>
      </c>
      <c r="I25" t="s">
        <v>7345</v>
      </c>
      <c r="J25" t="s">
        <v>7346</v>
      </c>
      <c r="K25" t="s">
        <v>4853</v>
      </c>
      <c r="L25" t="s">
        <v>7347</v>
      </c>
      <c r="M25" t="s">
        <v>16465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16466</v>
      </c>
      <c r="T25" t="s">
        <v>16467</v>
      </c>
      <c r="U25" s="53" t="s">
        <v>35</v>
      </c>
      <c r="V25">
        <v>2</v>
      </c>
    </row>
    <row r="26" spans="1:22" x14ac:dyDescent="0.25">
      <c r="A26" t="s">
        <v>110</v>
      </c>
      <c r="B26" t="s">
        <v>1205</v>
      </c>
      <c r="C26">
        <v>66</v>
      </c>
      <c r="D26">
        <v>1</v>
      </c>
      <c r="E26" t="s">
        <v>16464</v>
      </c>
      <c r="F26">
        <v>242</v>
      </c>
      <c r="G26">
        <v>38</v>
      </c>
      <c r="H26" t="s">
        <v>47</v>
      </c>
      <c r="I26" t="s">
        <v>7345</v>
      </c>
      <c r="J26" t="s">
        <v>7346</v>
      </c>
      <c r="K26" t="s">
        <v>4853</v>
      </c>
      <c r="L26" t="s">
        <v>7347</v>
      </c>
      <c r="M26" t="s">
        <v>16465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16466</v>
      </c>
      <c r="T26" t="s">
        <v>16467</v>
      </c>
      <c r="U26" s="52" t="s">
        <v>279</v>
      </c>
      <c r="V26">
        <v>7</v>
      </c>
    </row>
    <row r="27" spans="1:22" x14ac:dyDescent="0.25">
      <c r="A27" t="s">
        <v>46</v>
      </c>
      <c r="B27" t="s">
        <v>56</v>
      </c>
      <c r="C27">
        <v>67</v>
      </c>
      <c r="D27">
        <v>1</v>
      </c>
      <c r="E27" t="s">
        <v>16464</v>
      </c>
      <c r="F27">
        <v>242</v>
      </c>
      <c r="G27">
        <v>38</v>
      </c>
      <c r="H27" t="s">
        <v>47</v>
      </c>
      <c r="I27" t="s">
        <v>7345</v>
      </c>
      <c r="J27" t="s">
        <v>7346</v>
      </c>
      <c r="K27" t="s">
        <v>4853</v>
      </c>
      <c r="L27" t="s">
        <v>7347</v>
      </c>
      <c r="M27" t="s">
        <v>16465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16466</v>
      </c>
      <c r="T27" t="s">
        <v>16467</v>
      </c>
      <c r="U27" s="53" t="s">
        <v>285</v>
      </c>
      <c r="V27">
        <v>7</v>
      </c>
    </row>
    <row r="28" spans="1:22" x14ac:dyDescent="0.25">
      <c r="A28" t="s">
        <v>115</v>
      </c>
      <c r="B28" t="s">
        <v>116</v>
      </c>
      <c r="C28">
        <v>35</v>
      </c>
      <c r="D28">
        <v>8</v>
      </c>
      <c r="E28" t="s">
        <v>16468</v>
      </c>
      <c r="F28">
        <v>361</v>
      </c>
      <c r="G28">
        <v>38</v>
      </c>
      <c r="H28" t="s">
        <v>47</v>
      </c>
      <c r="I28" t="s">
        <v>4461</v>
      </c>
      <c r="J28" t="s">
        <v>4462</v>
      </c>
      <c r="K28" t="s">
        <v>1298</v>
      </c>
      <c r="L28" t="s">
        <v>2022</v>
      </c>
      <c r="M28" t="s">
        <v>16469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16470</v>
      </c>
      <c r="T28" t="s">
        <v>16471</v>
      </c>
      <c r="U28" s="52" t="s">
        <v>280</v>
      </c>
      <c r="V28">
        <v>3</v>
      </c>
    </row>
    <row r="29" spans="1:22" x14ac:dyDescent="0.25">
      <c r="A29" t="s">
        <v>115</v>
      </c>
      <c r="B29" t="s">
        <v>116</v>
      </c>
      <c r="C29">
        <v>27.5</v>
      </c>
      <c r="D29">
        <v>4</v>
      </c>
      <c r="E29" t="s">
        <v>16472</v>
      </c>
      <c r="F29">
        <v>151</v>
      </c>
      <c r="G29">
        <v>7</v>
      </c>
      <c r="H29" t="s">
        <v>1247</v>
      </c>
      <c r="I29" t="s">
        <v>7286</v>
      </c>
      <c r="J29" t="s">
        <v>7287</v>
      </c>
      <c r="K29" t="s">
        <v>2398</v>
      </c>
      <c r="L29" t="s">
        <v>7288</v>
      </c>
      <c r="M29" t="s">
        <v>16473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16474</v>
      </c>
      <c r="T29" t="s">
        <v>16473</v>
      </c>
      <c r="U29" s="53" t="s">
        <v>286</v>
      </c>
      <c r="V29">
        <v>3</v>
      </c>
    </row>
    <row r="30" spans="1:22" x14ac:dyDescent="0.25">
      <c r="A30" t="s">
        <v>3653</v>
      </c>
      <c r="B30" t="s">
        <v>4657</v>
      </c>
      <c r="C30">
        <v>75</v>
      </c>
      <c r="D30">
        <v>2</v>
      </c>
      <c r="E30" t="s">
        <v>16475</v>
      </c>
      <c r="F30">
        <v>210</v>
      </c>
      <c r="G30">
        <v>0</v>
      </c>
      <c r="H30" t="s">
        <v>1247</v>
      </c>
      <c r="I30" t="s">
        <v>13873</v>
      </c>
      <c r="J30" t="s">
        <v>13874</v>
      </c>
      <c r="K30" t="s">
        <v>1228</v>
      </c>
      <c r="L30" t="s">
        <v>13875</v>
      </c>
      <c r="M30" t="s">
        <v>16476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16476</v>
      </c>
      <c r="U30" s="52" t="s">
        <v>30</v>
      </c>
      <c r="V30">
        <v>1</v>
      </c>
    </row>
    <row r="31" spans="1:22" x14ac:dyDescent="0.25">
      <c r="A31" t="s">
        <v>142</v>
      </c>
      <c r="B31" t="s">
        <v>4657</v>
      </c>
      <c r="C31">
        <v>15</v>
      </c>
      <c r="D31">
        <v>4</v>
      </c>
      <c r="E31" t="s">
        <v>16475</v>
      </c>
      <c r="F31">
        <v>210</v>
      </c>
      <c r="G31">
        <v>0</v>
      </c>
      <c r="H31" t="s">
        <v>1247</v>
      </c>
      <c r="I31" t="s">
        <v>13873</v>
      </c>
      <c r="J31" t="s">
        <v>13874</v>
      </c>
      <c r="K31" t="s">
        <v>1228</v>
      </c>
      <c r="L31" t="s">
        <v>13875</v>
      </c>
      <c r="M31" t="s">
        <v>16476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16476</v>
      </c>
      <c r="U31" s="53" t="s">
        <v>31</v>
      </c>
      <c r="V31">
        <v>1</v>
      </c>
    </row>
    <row r="32" spans="1:22" x14ac:dyDescent="0.25">
      <c r="A32" t="s">
        <v>5153</v>
      </c>
      <c r="B32" t="s">
        <v>5154</v>
      </c>
      <c r="C32">
        <v>0</v>
      </c>
      <c r="D32">
        <v>2</v>
      </c>
      <c r="E32" t="s">
        <v>16477</v>
      </c>
      <c r="F32">
        <v>200</v>
      </c>
      <c r="G32">
        <v>0</v>
      </c>
      <c r="H32" t="s">
        <v>1162</v>
      </c>
      <c r="I32" t="s">
        <v>16478</v>
      </c>
      <c r="J32" t="s">
        <v>306</v>
      </c>
      <c r="K32" t="s">
        <v>23</v>
      </c>
      <c r="L32" t="s">
        <v>24</v>
      </c>
      <c r="M32" t="s">
        <v>16479</v>
      </c>
      <c r="N32" t="s">
        <v>23</v>
      </c>
      <c r="O32" t="s">
        <v>32</v>
      </c>
      <c r="P32" t="s">
        <v>26</v>
      </c>
      <c r="Q32" t="s">
        <v>33</v>
      </c>
      <c r="R32" t="s">
        <v>24</v>
      </c>
      <c r="S32" t="s">
        <v>16480</v>
      </c>
      <c r="T32" t="s">
        <v>16479</v>
      </c>
      <c r="U32" s="52" t="s">
        <v>115</v>
      </c>
      <c r="V32">
        <v>57</v>
      </c>
    </row>
    <row r="33" spans="1:22" x14ac:dyDescent="0.25">
      <c r="A33" t="s">
        <v>46</v>
      </c>
      <c r="B33" t="s">
        <v>56</v>
      </c>
      <c r="C33">
        <v>120</v>
      </c>
      <c r="D33">
        <v>2</v>
      </c>
      <c r="E33" t="s">
        <v>16477</v>
      </c>
      <c r="F33">
        <v>200</v>
      </c>
      <c r="G33">
        <v>0</v>
      </c>
      <c r="H33" t="s">
        <v>1162</v>
      </c>
      <c r="I33" t="s">
        <v>16478</v>
      </c>
      <c r="J33" t="s">
        <v>306</v>
      </c>
      <c r="K33" t="s">
        <v>23</v>
      </c>
      <c r="L33" t="s">
        <v>24</v>
      </c>
      <c r="M33" t="s">
        <v>16479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16480</v>
      </c>
      <c r="T33" t="s">
        <v>16479</v>
      </c>
      <c r="U33" s="53" t="s">
        <v>116</v>
      </c>
      <c r="V33">
        <v>54</v>
      </c>
    </row>
    <row r="34" spans="1:22" x14ac:dyDescent="0.25">
      <c r="A34" t="s">
        <v>46</v>
      </c>
      <c r="B34" t="s">
        <v>56</v>
      </c>
      <c r="C34">
        <v>66.333333333333329</v>
      </c>
      <c r="D34">
        <v>3</v>
      </c>
      <c r="E34" t="s">
        <v>16481</v>
      </c>
      <c r="F34">
        <v>358.4</v>
      </c>
      <c r="G34">
        <v>0</v>
      </c>
      <c r="H34" t="s">
        <v>684</v>
      </c>
      <c r="I34" t="s">
        <v>13242</v>
      </c>
      <c r="J34" t="s">
        <v>13243</v>
      </c>
      <c r="K34" t="s">
        <v>8979</v>
      </c>
      <c r="L34" t="s">
        <v>13244</v>
      </c>
      <c r="M34" t="s">
        <v>16482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16483</v>
      </c>
      <c r="T34" t="s">
        <v>16482</v>
      </c>
      <c r="U34" s="53" t="s">
        <v>340</v>
      </c>
      <c r="V34">
        <v>3</v>
      </c>
    </row>
    <row r="35" spans="1:22" x14ac:dyDescent="0.25">
      <c r="A35" t="s">
        <v>46</v>
      </c>
      <c r="B35" t="s">
        <v>56</v>
      </c>
      <c r="C35">
        <v>66.333333333333329</v>
      </c>
      <c r="D35">
        <v>3</v>
      </c>
      <c r="E35" t="s">
        <v>16481</v>
      </c>
      <c r="F35">
        <v>358.4</v>
      </c>
      <c r="G35">
        <v>0</v>
      </c>
      <c r="H35" t="s">
        <v>684</v>
      </c>
      <c r="I35" t="s">
        <v>13242</v>
      </c>
      <c r="J35" t="s">
        <v>13243</v>
      </c>
      <c r="K35" t="s">
        <v>8979</v>
      </c>
      <c r="L35" t="s">
        <v>13244</v>
      </c>
      <c r="M35" t="s">
        <v>16482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16483</v>
      </c>
      <c r="T35" t="s">
        <v>16482</v>
      </c>
      <c r="U35" s="52" t="s">
        <v>5153</v>
      </c>
      <c r="V35">
        <v>7</v>
      </c>
    </row>
    <row r="36" spans="1:22" x14ac:dyDescent="0.25">
      <c r="A36" t="s">
        <v>186</v>
      </c>
      <c r="B36" t="s">
        <v>187</v>
      </c>
      <c r="C36">
        <v>65</v>
      </c>
      <c r="D36">
        <v>6</v>
      </c>
      <c r="E36" t="s">
        <v>16484</v>
      </c>
      <c r="F36">
        <v>270</v>
      </c>
      <c r="G36">
        <v>0</v>
      </c>
      <c r="H36" t="s">
        <v>1162</v>
      </c>
      <c r="I36" t="s">
        <v>16485</v>
      </c>
      <c r="J36" t="s">
        <v>1268</v>
      </c>
      <c r="K36" t="s">
        <v>23</v>
      </c>
      <c r="L36" t="s">
        <v>24</v>
      </c>
      <c r="M36" t="s">
        <v>16486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16487</v>
      </c>
      <c r="T36" t="s">
        <v>16486</v>
      </c>
      <c r="U36" s="53" t="s">
        <v>5154</v>
      </c>
      <c r="V36">
        <v>7</v>
      </c>
    </row>
    <row r="37" spans="1:22" x14ac:dyDescent="0.25">
      <c r="A37" t="s">
        <v>115</v>
      </c>
      <c r="B37" t="s">
        <v>340</v>
      </c>
      <c r="C37">
        <v>38.25</v>
      </c>
      <c r="D37">
        <v>1</v>
      </c>
      <c r="E37" t="s">
        <v>16488</v>
      </c>
      <c r="F37">
        <v>38.25</v>
      </c>
      <c r="G37">
        <v>0</v>
      </c>
      <c r="H37" t="s">
        <v>9788</v>
      </c>
      <c r="I37" t="s">
        <v>16489</v>
      </c>
      <c r="J37" t="s">
        <v>16490</v>
      </c>
      <c r="K37" t="s">
        <v>13385</v>
      </c>
      <c r="L37" t="s">
        <v>16491</v>
      </c>
      <c r="M37" t="s">
        <v>16492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16493</v>
      </c>
      <c r="T37" t="s">
        <v>16492</v>
      </c>
      <c r="U37" s="52" t="s">
        <v>154</v>
      </c>
      <c r="V37">
        <v>10</v>
      </c>
    </row>
    <row r="38" spans="1:22" x14ac:dyDescent="0.25">
      <c r="A38" t="s">
        <v>115</v>
      </c>
      <c r="B38" t="s">
        <v>340</v>
      </c>
      <c r="C38">
        <v>38.25</v>
      </c>
      <c r="D38">
        <v>1</v>
      </c>
      <c r="E38" t="s">
        <v>16494</v>
      </c>
      <c r="F38">
        <v>38.25</v>
      </c>
      <c r="G38">
        <v>0</v>
      </c>
      <c r="H38" t="s">
        <v>1238</v>
      </c>
      <c r="I38" t="s">
        <v>16489</v>
      </c>
      <c r="J38" t="s">
        <v>16490</v>
      </c>
      <c r="K38" t="s">
        <v>13385</v>
      </c>
      <c r="L38" t="s">
        <v>16491</v>
      </c>
      <c r="M38" t="s">
        <v>16492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16492</v>
      </c>
      <c r="U38" s="53" t="s">
        <v>155</v>
      </c>
      <c r="V38">
        <v>10</v>
      </c>
    </row>
    <row r="39" spans="1:22" x14ac:dyDescent="0.25">
      <c r="A39" t="s">
        <v>46</v>
      </c>
      <c r="B39" t="s">
        <v>56</v>
      </c>
      <c r="C39">
        <v>90</v>
      </c>
      <c r="D39">
        <v>2</v>
      </c>
      <c r="E39" t="s">
        <v>16495</v>
      </c>
      <c r="F39">
        <v>145.53</v>
      </c>
      <c r="G39">
        <v>0</v>
      </c>
      <c r="H39" t="s">
        <v>9788</v>
      </c>
      <c r="I39" t="s">
        <v>14564</v>
      </c>
      <c r="J39" t="s">
        <v>14565</v>
      </c>
      <c r="K39" t="s">
        <v>14566</v>
      </c>
      <c r="L39" t="s">
        <v>14567</v>
      </c>
      <c r="M39" t="s">
        <v>16496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16496</v>
      </c>
      <c r="U39" s="52" t="s">
        <v>142</v>
      </c>
      <c r="V39">
        <v>4</v>
      </c>
    </row>
    <row r="40" spans="1:22" x14ac:dyDescent="0.25">
      <c r="A40" t="s">
        <v>46</v>
      </c>
      <c r="B40" t="s">
        <v>8145</v>
      </c>
      <c r="C40">
        <v>71.25</v>
      </c>
      <c r="D40">
        <v>1</v>
      </c>
      <c r="E40" t="s">
        <v>16497</v>
      </c>
      <c r="F40">
        <v>71.25</v>
      </c>
      <c r="G40">
        <v>0</v>
      </c>
      <c r="H40" t="s">
        <v>47</v>
      </c>
      <c r="I40" t="s">
        <v>16498</v>
      </c>
      <c r="J40" t="s">
        <v>16499</v>
      </c>
      <c r="K40" t="s">
        <v>1258</v>
      </c>
      <c r="L40" t="s">
        <v>16500</v>
      </c>
      <c r="M40" t="s">
        <v>16501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16502</v>
      </c>
      <c r="T40" t="s">
        <v>16496</v>
      </c>
      <c r="U40" s="53" t="s">
        <v>4657</v>
      </c>
      <c r="V40">
        <v>4</v>
      </c>
    </row>
    <row r="41" spans="1:22" x14ac:dyDescent="0.25">
      <c r="A41" t="s">
        <v>42</v>
      </c>
      <c r="B41" t="s">
        <v>43</v>
      </c>
      <c r="C41">
        <v>66.666666666666671</v>
      </c>
      <c r="D41">
        <v>3</v>
      </c>
      <c r="E41" t="s">
        <v>16503</v>
      </c>
      <c r="F41">
        <v>268</v>
      </c>
      <c r="G41">
        <v>38</v>
      </c>
      <c r="H41" t="s">
        <v>47</v>
      </c>
      <c r="I41" t="s">
        <v>15688</v>
      </c>
      <c r="J41" t="s">
        <v>15689</v>
      </c>
      <c r="K41" t="s">
        <v>15690</v>
      </c>
      <c r="L41" t="s">
        <v>1210</v>
      </c>
      <c r="M41" t="s">
        <v>16504</v>
      </c>
      <c r="N41" t="s">
        <v>23</v>
      </c>
      <c r="O41" t="s">
        <v>53</v>
      </c>
      <c r="P41" t="s">
        <v>54</v>
      </c>
      <c r="Q41" t="s">
        <v>55</v>
      </c>
      <c r="R41" t="s">
        <v>24</v>
      </c>
      <c r="S41" t="s">
        <v>16505</v>
      </c>
      <c r="T41" t="s">
        <v>16504</v>
      </c>
      <c r="U41" s="52" t="s">
        <v>3653</v>
      </c>
      <c r="V41">
        <v>6</v>
      </c>
    </row>
    <row r="42" spans="1:22" x14ac:dyDescent="0.25">
      <c r="A42" t="s">
        <v>44</v>
      </c>
      <c r="B42" t="s">
        <v>45</v>
      </c>
      <c r="C42">
        <v>66.666666666666671</v>
      </c>
      <c r="D42">
        <v>3</v>
      </c>
      <c r="E42" t="s">
        <v>16503</v>
      </c>
      <c r="F42">
        <v>268</v>
      </c>
      <c r="G42">
        <v>38</v>
      </c>
      <c r="H42" t="s">
        <v>47</v>
      </c>
      <c r="I42" t="s">
        <v>15688</v>
      </c>
      <c r="J42" t="s">
        <v>15689</v>
      </c>
      <c r="K42" t="s">
        <v>15690</v>
      </c>
      <c r="L42" t="s">
        <v>1210</v>
      </c>
      <c r="M42" t="s">
        <v>16504</v>
      </c>
      <c r="N42" t="s">
        <v>23</v>
      </c>
      <c r="O42" t="s">
        <v>53</v>
      </c>
      <c r="P42" t="s">
        <v>54</v>
      </c>
      <c r="Q42" t="s">
        <v>55</v>
      </c>
      <c r="R42" t="s">
        <v>24</v>
      </c>
      <c r="S42" t="s">
        <v>16505</v>
      </c>
      <c r="T42" t="s">
        <v>16504</v>
      </c>
      <c r="U42" s="53" t="s">
        <v>4657</v>
      </c>
      <c r="V42">
        <v>2</v>
      </c>
    </row>
    <row r="43" spans="1:22" x14ac:dyDescent="0.25">
      <c r="A43" t="s">
        <v>186</v>
      </c>
      <c r="B43" t="s">
        <v>187</v>
      </c>
      <c r="C43">
        <v>65</v>
      </c>
      <c r="D43">
        <v>5</v>
      </c>
      <c r="E43" t="s">
        <v>16506</v>
      </c>
      <c r="F43">
        <v>195</v>
      </c>
      <c r="G43">
        <v>0</v>
      </c>
      <c r="H43" t="s">
        <v>1162</v>
      </c>
      <c r="I43" t="s">
        <v>16507</v>
      </c>
      <c r="J43" t="s">
        <v>302</v>
      </c>
      <c r="K43" t="s">
        <v>23</v>
      </c>
      <c r="L43" t="s">
        <v>24</v>
      </c>
      <c r="M43" t="s">
        <v>16508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16509</v>
      </c>
      <c r="T43" t="s">
        <v>16508</v>
      </c>
      <c r="U43" s="53" t="s">
        <v>158</v>
      </c>
      <c r="V43">
        <v>4</v>
      </c>
    </row>
    <row r="44" spans="1:22" x14ac:dyDescent="0.25">
      <c r="A44" t="s">
        <v>38</v>
      </c>
      <c r="B44" t="s">
        <v>39</v>
      </c>
      <c r="C44">
        <v>54.5</v>
      </c>
      <c r="D44">
        <v>2</v>
      </c>
      <c r="E44" t="s">
        <v>16510</v>
      </c>
      <c r="F44">
        <v>83</v>
      </c>
      <c r="G44">
        <v>7</v>
      </c>
      <c r="H44" t="s">
        <v>47</v>
      </c>
      <c r="I44" t="s">
        <v>16511</v>
      </c>
      <c r="J44" t="s">
        <v>16512</v>
      </c>
      <c r="K44" t="s">
        <v>1194</v>
      </c>
      <c r="L44" t="s">
        <v>16513</v>
      </c>
      <c r="M44" t="s">
        <v>16514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16515</v>
      </c>
      <c r="T44" t="s">
        <v>16514</v>
      </c>
      <c r="U44" s="52" t="s">
        <v>1309</v>
      </c>
      <c r="V44">
        <v>281</v>
      </c>
    </row>
    <row r="45" spans="1:22" x14ac:dyDescent="0.25">
      <c r="A45" t="s">
        <v>115</v>
      </c>
      <c r="B45" t="s">
        <v>340</v>
      </c>
      <c r="C45">
        <v>0</v>
      </c>
      <c r="D45">
        <v>1</v>
      </c>
      <c r="E45" t="s">
        <v>16516</v>
      </c>
      <c r="F45">
        <v>0</v>
      </c>
      <c r="G45">
        <v>0</v>
      </c>
      <c r="H45" t="s">
        <v>9788</v>
      </c>
      <c r="I45" t="s">
        <v>12925</v>
      </c>
      <c r="J45" t="s">
        <v>12926</v>
      </c>
      <c r="K45" t="s">
        <v>1350</v>
      </c>
      <c r="L45" t="s">
        <v>12927</v>
      </c>
      <c r="M45" t="s">
        <v>16517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16517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16518</v>
      </c>
      <c r="F46">
        <v>242</v>
      </c>
      <c r="G46">
        <v>38</v>
      </c>
      <c r="H46" t="s">
        <v>47</v>
      </c>
      <c r="I46" t="s">
        <v>14243</v>
      </c>
      <c r="J46" t="s">
        <v>16519</v>
      </c>
      <c r="K46" t="s">
        <v>1206</v>
      </c>
      <c r="L46" t="s">
        <v>349</v>
      </c>
      <c r="M46" t="s">
        <v>16520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16521</v>
      </c>
      <c r="T46" t="s">
        <v>16520</v>
      </c>
    </row>
    <row r="47" spans="1:22" x14ac:dyDescent="0.25">
      <c r="A47" t="s">
        <v>46</v>
      </c>
      <c r="B47" t="s">
        <v>56</v>
      </c>
      <c r="C47">
        <v>75.5</v>
      </c>
      <c r="D47">
        <v>2</v>
      </c>
      <c r="E47" t="s">
        <v>16522</v>
      </c>
      <c r="F47">
        <v>163</v>
      </c>
      <c r="G47">
        <v>35</v>
      </c>
      <c r="H47" t="s">
        <v>47</v>
      </c>
      <c r="I47" t="s">
        <v>5732</v>
      </c>
      <c r="J47" t="s">
        <v>16523</v>
      </c>
      <c r="K47" t="s">
        <v>1646</v>
      </c>
      <c r="L47" t="s">
        <v>2675</v>
      </c>
      <c r="M47" t="s">
        <v>16524</v>
      </c>
      <c r="N47" t="s">
        <v>23</v>
      </c>
      <c r="O47" t="s">
        <v>63</v>
      </c>
      <c r="P47" t="s">
        <v>54</v>
      </c>
      <c r="Q47" t="s">
        <v>55</v>
      </c>
      <c r="R47" t="s">
        <v>24</v>
      </c>
      <c r="S47" t="s">
        <v>16525</v>
      </c>
      <c r="T47" t="s">
        <v>16526</v>
      </c>
    </row>
    <row r="48" spans="1:22" x14ac:dyDescent="0.25">
      <c r="A48" t="s">
        <v>110</v>
      </c>
      <c r="B48" t="s">
        <v>146</v>
      </c>
      <c r="C48">
        <v>120</v>
      </c>
      <c r="D48">
        <v>1</v>
      </c>
      <c r="E48" t="s">
        <v>16527</v>
      </c>
      <c r="F48">
        <v>220</v>
      </c>
      <c r="G48">
        <v>0</v>
      </c>
      <c r="H48" t="s">
        <v>1162</v>
      </c>
      <c r="I48" t="s">
        <v>16528</v>
      </c>
      <c r="J48" t="s">
        <v>306</v>
      </c>
      <c r="K48" t="s">
        <v>23</v>
      </c>
      <c r="L48" t="s">
        <v>24</v>
      </c>
      <c r="M48" t="s">
        <v>16529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16530</v>
      </c>
      <c r="T48" t="s">
        <v>16529</v>
      </c>
    </row>
    <row r="49" spans="1:20" x14ac:dyDescent="0.25">
      <c r="A49" t="s">
        <v>139</v>
      </c>
      <c r="B49" t="s">
        <v>112</v>
      </c>
      <c r="C49">
        <v>120</v>
      </c>
      <c r="D49">
        <v>1</v>
      </c>
      <c r="E49" t="s">
        <v>16527</v>
      </c>
      <c r="F49">
        <v>220</v>
      </c>
      <c r="G49">
        <v>0</v>
      </c>
      <c r="H49" t="s">
        <v>1162</v>
      </c>
      <c r="I49" t="s">
        <v>16528</v>
      </c>
      <c r="J49" t="s">
        <v>306</v>
      </c>
      <c r="K49" t="s">
        <v>23</v>
      </c>
      <c r="L49" t="s">
        <v>24</v>
      </c>
      <c r="M49" t="s">
        <v>16529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16530</v>
      </c>
      <c r="T49" t="s">
        <v>16529</v>
      </c>
    </row>
    <row r="50" spans="1:20" x14ac:dyDescent="0.25">
      <c r="A50" t="s">
        <v>3691</v>
      </c>
      <c r="B50" t="s">
        <v>3692</v>
      </c>
      <c r="C50">
        <v>120</v>
      </c>
      <c r="D50">
        <v>1</v>
      </c>
      <c r="E50" t="s">
        <v>16527</v>
      </c>
      <c r="F50">
        <v>220</v>
      </c>
      <c r="G50">
        <v>0</v>
      </c>
      <c r="H50" t="s">
        <v>1162</v>
      </c>
      <c r="I50" t="s">
        <v>16528</v>
      </c>
      <c r="J50" t="s">
        <v>306</v>
      </c>
      <c r="K50" t="s">
        <v>23</v>
      </c>
      <c r="L50" t="s">
        <v>24</v>
      </c>
      <c r="M50" t="s">
        <v>16529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16530</v>
      </c>
      <c r="T50" t="s">
        <v>16529</v>
      </c>
    </row>
    <row r="51" spans="1:20" x14ac:dyDescent="0.25">
      <c r="A51" t="s">
        <v>46</v>
      </c>
      <c r="B51" t="s">
        <v>56</v>
      </c>
      <c r="C51">
        <v>75.5</v>
      </c>
      <c r="D51">
        <v>2</v>
      </c>
      <c r="E51" t="s">
        <v>16531</v>
      </c>
      <c r="F51">
        <v>128</v>
      </c>
      <c r="G51">
        <v>0</v>
      </c>
      <c r="H51" t="s">
        <v>47</v>
      </c>
      <c r="I51" t="s">
        <v>6136</v>
      </c>
      <c r="J51" t="s">
        <v>16532</v>
      </c>
      <c r="K51" t="s">
        <v>16533</v>
      </c>
      <c r="L51" t="s">
        <v>5447</v>
      </c>
      <c r="M51" t="s">
        <v>16534</v>
      </c>
      <c r="N51" t="s">
        <v>23</v>
      </c>
      <c r="O51" t="s">
        <v>53</v>
      </c>
      <c r="P51" t="s">
        <v>54</v>
      </c>
      <c r="Q51" t="s">
        <v>55</v>
      </c>
      <c r="R51" t="s">
        <v>24</v>
      </c>
      <c r="S51" t="s">
        <v>16535</v>
      </c>
      <c r="T51" t="s">
        <v>16534</v>
      </c>
    </row>
    <row r="52" spans="1:20" x14ac:dyDescent="0.25">
      <c r="A52" t="s">
        <v>186</v>
      </c>
      <c r="B52" t="s">
        <v>187</v>
      </c>
      <c r="C52">
        <v>65</v>
      </c>
      <c r="D52">
        <v>2</v>
      </c>
      <c r="E52" t="s">
        <v>16536</v>
      </c>
      <c r="F52">
        <v>260</v>
      </c>
      <c r="G52">
        <v>0</v>
      </c>
      <c r="H52" t="s">
        <v>47</v>
      </c>
      <c r="I52" t="s">
        <v>16537</v>
      </c>
      <c r="J52" t="s">
        <v>16538</v>
      </c>
      <c r="K52" t="s">
        <v>16539</v>
      </c>
      <c r="L52" t="s">
        <v>16540</v>
      </c>
      <c r="M52" t="s">
        <v>16541</v>
      </c>
      <c r="N52" t="s">
        <v>1338</v>
      </c>
      <c r="O52" t="s">
        <v>1222</v>
      </c>
      <c r="P52" t="s">
        <v>1190</v>
      </c>
      <c r="Q52" t="s">
        <v>1191</v>
      </c>
      <c r="R52" t="s">
        <v>24</v>
      </c>
      <c r="S52" t="s">
        <v>16542</v>
      </c>
      <c r="T52" t="s">
        <v>16543</v>
      </c>
    </row>
    <row r="53" spans="1:20" x14ac:dyDescent="0.25">
      <c r="A53" t="s">
        <v>46</v>
      </c>
      <c r="B53" t="s">
        <v>56</v>
      </c>
      <c r="C53">
        <v>100</v>
      </c>
      <c r="D53">
        <v>2</v>
      </c>
      <c r="E53" t="s">
        <v>16536</v>
      </c>
      <c r="F53">
        <v>260</v>
      </c>
      <c r="G53">
        <v>0</v>
      </c>
      <c r="H53" t="s">
        <v>47</v>
      </c>
      <c r="I53" t="s">
        <v>16537</v>
      </c>
      <c r="J53" t="s">
        <v>16538</v>
      </c>
      <c r="K53" t="s">
        <v>16539</v>
      </c>
      <c r="L53" t="s">
        <v>16540</v>
      </c>
      <c r="M53" t="s">
        <v>16541</v>
      </c>
      <c r="N53" t="s">
        <v>1338</v>
      </c>
      <c r="O53" t="s">
        <v>1222</v>
      </c>
      <c r="P53" t="s">
        <v>1190</v>
      </c>
      <c r="Q53" t="s">
        <v>1191</v>
      </c>
      <c r="R53" t="s">
        <v>24</v>
      </c>
      <c r="S53" t="s">
        <v>16542</v>
      </c>
      <c r="T53" t="s">
        <v>16543</v>
      </c>
    </row>
    <row r="54" spans="1:20" x14ac:dyDescent="0.25">
      <c r="A54" t="s">
        <v>110</v>
      </c>
      <c r="B54" t="s">
        <v>146</v>
      </c>
      <c r="C54">
        <v>100</v>
      </c>
      <c r="D54">
        <v>1</v>
      </c>
      <c r="E54" t="s">
        <v>16544</v>
      </c>
      <c r="F54">
        <v>270</v>
      </c>
      <c r="G54">
        <v>20</v>
      </c>
      <c r="H54" t="s">
        <v>47</v>
      </c>
      <c r="I54" t="s">
        <v>16545</v>
      </c>
      <c r="J54" t="s">
        <v>16546</v>
      </c>
      <c r="K54" t="s">
        <v>13385</v>
      </c>
      <c r="L54" t="s">
        <v>16547</v>
      </c>
      <c r="M54" t="s">
        <v>16548</v>
      </c>
      <c r="N54" t="s">
        <v>1338</v>
      </c>
      <c r="O54" t="s">
        <v>1189</v>
      </c>
      <c r="P54" t="s">
        <v>1190</v>
      </c>
      <c r="Q54" t="s">
        <v>1191</v>
      </c>
      <c r="R54" t="s">
        <v>24</v>
      </c>
      <c r="S54" t="s">
        <v>16549</v>
      </c>
      <c r="T54" t="s">
        <v>16550</v>
      </c>
    </row>
    <row r="55" spans="1:20" x14ac:dyDescent="0.25">
      <c r="A55" t="s">
        <v>46</v>
      </c>
      <c r="B55" t="s">
        <v>56</v>
      </c>
      <c r="C55">
        <v>100</v>
      </c>
      <c r="D55">
        <v>1</v>
      </c>
      <c r="E55" t="s">
        <v>16544</v>
      </c>
      <c r="F55">
        <v>270</v>
      </c>
      <c r="G55">
        <v>20</v>
      </c>
      <c r="H55" t="s">
        <v>47</v>
      </c>
      <c r="I55" t="s">
        <v>16545</v>
      </c>
      <c r="J55" t="s">
        <v>16546</v>
      </c>
      <c r="K55" t="s">
        <v>13385</v>
      </c>
      <c r="L55" t="s">
        <v>16547</v>
      </c>
      <c r="M55" t="s">
        <v>16548</v>
      </c>
      <c r="N55" t="s">
        <v>1338</v>
      </c>
      <c r="O55" t="s">
        <v>1189</v>
      </c>
      <c r="P55" t="s">
        <v>1190</v>
      </c>
      <c r="Q55" t="s">
        <v>1191</v>
      </c>
      <c r="R55" t="s">
        <v>24</v>
      </c>
      <c r="S55" t="s">
        <v>16549</v>
      </c>
      <c r="T55" t="s">
        <v>16550</v>
      </c>
    </row>
    <row r="56" spans="1:20" x14ac:dyDescent="0.25">
      <c r="A56" t="s">
        <v>139</v>
      </c>
      <c r="B56" t="s">
        <v>112</v>
      </c>
      <c r="C56">
        <v>100</v>
      </c>
      <c r="D56">
        <v>1</v>
      </c>
      <c r="E56" t="s">
        <v>16544</v>
      </c>
      <c r="F56">
        <v>270</v>
      </c>
      <c r="G56">
        <v>20</v>
      </c>
      <c r="H56" t="s">
        <v>47</v>
      </c>
      <c r="I56" t="s">
        <v>16545</v>
      </c>
      <c r="J56" t="s">
        <v>16546</v>
      </c>
      <c r="K56" t="s">
        <v>13385</v>
      </c>
      <c r="L56" t="s">
        <v>16547</v>
      </c>
      <c r="M56" t="s">
        <v>16548</v>
      </c>
      <c r="N56" t="s">
        <v>1338</v>
      </c>
      <c r="O56" t="s">
        <v>1189</v>
      </c>
      <c r="P56" t="s">
        <v>1190</v>
      </c>
      <c r="Q56" t="s">
        <v>1191</v>
      </c>
      <c r="R56" t="s">
        <v>24</v>
      </c>
      <c r="S56" t="s">
        <v>16549</v>
      </c>
      <c r="T56" t="s">
        <v>16550</v>
      </c>
    </row>
    <row r="57" spans="1:20" x14ac:dyDescent="0.25">
      <c r="A57" t="s">
        <v>110</v>
      </c>
      <c r="B57" t="s">
        <v>146</v>
      </c>
      <c r="C57">
        <v>100</v>
      </c>
      <c r="D57">
        <v>1</v>
      </c>
      <c r="E57" t="s">
        <v>16551</v>
      </c>
      <c r="F57">
        <v>250</v>
      </c>
      <c r="G57">
        <v>0</v>
      </c>
      <c r="H57" t="s">
        <v>47</v>
      </c>
      <c r="I57" t="s">
        <v>16552</v>
      </c>
      <c r="J57" t="s">
        <v>16553</v>
      </c>
      <c r="K57" t="s">
        <v>4853</v>
      </c>
      <c r="L57" t="s">
        <v>16554</v>
      </c>
      <c r="M57" t="s">
        <v>16555</v>
      </c>
      <c r="N57" t="s">
        <v>1338</v>
      </c>
      <c r="O57" t="s">
        <v>1222</v>
      </c>
      <c r="P57" t="s">
        <v>1190</v>
      </c>
      <c r="Q57" t="s">
        <v>1191</v>
      </c>
      <c r="R57" t="s">
        <v>24</v>
      </c>
      <c r="S57" t="s">
        <v>16556</v>
      </c>
      <c r="T57" t="s">
        <v>16557</v>
      </c>
    </row>
    <row r="58" spans="1:20" x14ac:dyDescent="0.25">
      <c r="A58" t="s">
        <v>46</v>
      </c>
      <c r="B58" t="s">
        <v>56</v>
      </c>
      <c r="C58">
        <v>100</v>
      </c>
      <c r="D58">
        <v>1</v>
      </c>
      <c r="E58" t="s">
        <v>16551</v>
      </c>
      <c r="F58">
        <v>250</v>
      </c>
      <c r="G58">
        <v>0</v>
      </c>
      <c r="H58" t="s">
        <v>47</v>
      </c>
      <c r="I58" t="s">
        <v>16552</v>
      </c>
      <c r="J58" t="s">
        <v>16553</v>
      </c>
      <c r="K58" t="s">
        <v>4853</v>
      </c>
      <c r="L58" t="s">
        <v>16554</v>
      </c>
      <c r="M58" t="s">
        <v>16555</v>
      </c>
      <c r="N58" t="s">
        <v>1338</v>
      </c>
      <c r="O58" t="s">
        <v>1222</v>
      </c>
      <c r="P58" t="s">
        <v>1190</v>
      </c>
      <c r="Q58" t="s">
        <v>1191</v>
      </c>
      <c r="R58" t="s">
        <v>24</v>
      </c>
      <c r="S58" t="s">
        <v>16556</v>
      </c>
      <c r="T58" t="s">
        <v>16557</v>
      </c>
    </row>
    <row r="59" spans="1:20" x14ac:dyDescent="0.25">
      <c r="A59" t="s">
        <v>139</v>
      </c>
      <c r="B59" t="s">
        <v>112</v>
      </c>
      <c r="C59">
        <v>100</v>
      </c>
      <c r="D59">
        <v>1</v>
      </c>
      <c r="E59" t="s">
        <v>16551</v>
      </c>
      <c r="F59">
        <v>250</v>
      </c>
      <c r="G59">
        <v>0</v>
      </c>
      <c r="H59" t="s">
        <v>47</v>
      </c>
      <c r="I59" t="s">
        <v>16552</v>
      </c>
      <c r="J59" t="s">
        <v>16553</v>
      </c>
      <c r="K59" t="s">
        <v>4853</v>
      </c>
      <c r="L59" t="s">
        <v>16554</v>
      </c>
      <c r="M59" t="s">
        <v>16555</v>
      </c>
      <c r="N59" t="s">
        <v>1338</v>
      </c>
      <c r="O59" t="s">
        <v>1222</v>
      </c>
      <c r="P59" t="s">
        <v>1190</v>
      </c>
      <c r="Q59" t="s">
        <v>1191</v>
      </c>
      <c r="R59" t="s">
        <v>24</v>
      </c>
      <c r="S59" t="s">
        <v>16556</v>
      </c>
      <c r="T59" t="s">
        <v>16557</v>
      </c>
    </row>
    <row r="60" spans="1:20" x14ac:dyDescent="0.25">
      <c r="A60" t="s">
        <v>110</v>
      </c>
      <c r="B60" t="s">
        <v>146</v>
      </c>
      <c r="C60">
        <v>100</v>
      </c>
      <c r="D60">
        <v>1</v>
      </c>
      <c r="E60" t="s">
        <v>16558</v>
      </c>
      <c r="F60">
        <v>250</v>
      </c>
      <c r="G60">
        <v>0</v>
      </c>
      <c r="H60" t="s">
        <v>47</v>
      </c>
      <c r="I60" t="s">
        <v>16559</v>
      </c>
      <c r="J60" t="s">
        <v>16560</v>
      </c>
      <c r="K60" t="s">
        <v>4853</v>
      </c>
      <c r="L60" t="s">
        <v>16561</v>
      </c>
      <c r="M60" t="s">
        <v>16555</v>
      </c>
      <c r="N60" t="s">
        <v>1338</v>
      </c>
      <c r="O60" t="s">
        <v>1222</v>
      </c>
      <c r="P60" t="s">
        <v>1190</v>
      </c>
      <c r="Q60" t="s">
        <v>1191</v>
      </c>
      <c r="R60" t="s">
        <v>24</v>
      </c>
      <c r="S60" t="s">
        <v>16562</v>
      </c>
      <c r="T60" t="s">
        <v>16563</v>
      </c>
    </row>
    <row r="61" spans="1:20" x14ac:dyDescent="0.25">
      <c r="A61" t="s">
        <v>46</v>
      </c>
      <c r="B61" t="s">
        <v>56</v>
      </c>
      <c r="C61">
        <v>100</v>
      </c>
      <c r="D61">
        <v>1</v>
      </c>
      <c r="E61" t="s">
        <v>16558</v>
      </c>
      <c r="F61">
        <v>250</v>
      </c>
      <c r="G61">
        <v>0</v>
      </c>
      <c r="H61" t="s">
        <v>47</v>
      </c>
      <c r="I61" t="s">
        <v>16559</v>
      </c>
      <c r="J61" t="s">
        <v>16560</v>
      </c>
      <c r="K61" t="s">
        <v>4853</v>
      </c>
      <c r="L61" t="s">
        <v>16561</v>
      </c>
      <c r="M61" t="s">
        <v>16555</v>
      </c>
      <c r="N61" t="s">
        <v>1338</v>
      </c>
      <c r="O61" t="s">
        <v>1222</v>
      </c>
      <c r="P61" t="s">
        <v>1190</v>
      </c>
      <c r="Q61" t="s">
        <v>1191</v>
      </c>
      <c r="R61" t="s">
        <v>24</v>
      </c>
      <c r="S61" t="s">
        <v>16562</v>
      </c>
      <c r="T61" t="s">
        <v>16563</v>
      </c>
    </row>
    <row r="62" spans="1:20" x14ac:dyDescent="0.25">
      <c r="A62" t="s">
        <v>139</v>
      </c>
      <c r="B62" t="s">
        <v>112</v>
      </c>
      <c r="C62">
        <v>100</v>
      </c>
      <c r="D62">
        <v>1</v>
      </c>
      <c r="E62" t="s">
        <v>16558</v>
      </c>
      <c r="F62">
        <v>250</v>
      </c>
      <c r="G62">
        <v>0</v>
      </c>
      <c r="H62" t="s">
        <v>47</v>
      </c>
      <c r="I62" t="s">
        <v>16559</v>
      </c>
      <c r="J62" t="s">
        <v>16560</v>
      </c>
      <c r="K62" t="s">
        <v>4853</v>
      </c>
      <c r="L62" t="s">
        <v>16561</v>
      </c>
      <c r="M62" t="s">
        <v>16555</v>
      </c>
      <c r="N62" t="s">
        <v>1338</v>
      </c>
      <c r="O62" t="s">
        <v>1222</v>
      </c>
      <c r="P62" t="s">
        <v>1190</v>
      </c>
      <c r="Q62" t="s">
        <v>1191</v>
      </c>
      <c r="R62" t="s">
        <v>24</v>
      </c>
      <c r="S62" t="s">
        <v>16562</v>
      </c>
      <c r="T62" t="s">
        <v>16563</v>
      </c>
    </row>
    <row r="63" spans="1:20" x14ac:dyDescent="0.25">
      <c r="A63" t="s">
        <v>186</v>
      </c>
      <c r="B63" t="s">
        <v>187</v>
      </c>
      <c r="C63">
        <v>37.5</v>
      </c>
      <c r="D63">
        <v>4</v>
      </c>
      <c r="E63" t="s">
        <v>16564</v>
      </c>
      <c r="F63">
        <v>159</v>
      </c>
      <c r="G63">
        <v>0</v>
      </c>
      <c r="H63" t="s">
        <v>1162</v>
      </c>
      <c r="I63" t="s">
        <v>16565</v>
      </c>
      <c r="J63" t="s">
        <v>314</v>
      </c>
      <c r="K63" t="s">
        <v>23</v>
      </c>
      <c r="L63" t="s">
        <v>24</v>
      </c>
      <c r="M63" t="s">
        <v>16566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16567</v>
      </c>
      <c r="T63" t="s">
        <v>16566</v>
      </c>
    </row>
    <row r="64" spans="1:20" x14ac:dyDescent="0.25">
      <c r="A64" t="s">
        <v>139</v>
      </c>
      <c r="B64" t="s">
        <v>112</v>
      </c>
      <c r="C64">
        <v>100</v>
      </c>
      <c r="D64">
        <v>1</v>
      </c>
      <c r="E64" t="s">
        <v>16568</v>
      </c>
      <c r="F64">
        <v>410</v>
      </c>
      <c r="G64">
        <v>30</v>
      </c>
      <c r="H64" t="s">
        <v>47</v>
      </c>
      <c r="I64" t="s">
        <v>16569</v>
      </c>
      <c r="J64" t="s">
        <v>16570</v>
      </c>
      <c r="K64" t="s">
        <v>1258</v>
      </c>
      <c r="L64" t="s">
        <v>7942</v>
      </c>
      <c r="M64" t="s">
        <v>16571</v>
      </c>
      <c r="N64" t="s">
        <v>1338</v>
      </c>
      <c r="O64" t="s">
        <v>1189</v>
      </c>
      <c r="P64" t="s">
        <v>1190</v>
      </c>
      <c r="Q64" t="s">
        <v>27</v>
      </c>
      <c r="R64" t="s">
        <v>24</v>
      </c>
      <c r="S64" t="s">
        <v>16572</v>
      </c>
      <c r="T64" t="s">
        <v>16571</v>
      </c>
    </row>
    <row r="65" spans="1:20" x14ac:dyDescent="0.25">
      <c r="A65" t="s">
        <v>110</v>
      </c>
      <c r="B65" t="s">
        <v>146</v>
      </c>
      <c r="C65">
        <v>100</v>
      </c>
      <c r="D65">
        <v>1</v>
      </c>
      <c r="E65" t="s">
        <v>16568</v>
      </c>
      <c r="F65">
        <v>410</v>
      </c>
      <c r="G65">
        <v>30</v>
      </c>
      <c r="H65" t="s">
        <v>47</v>
      </c>
      <c r="I65" t="s">
        <v>16569</v>
      </c>
      <c r="J65" t="s">
        <v>16570</v>
      </c>
      <c r="K65" t="s">
        <v>1258</v>
      </c>
      <c r="L65" t="s">
        <v>7942</v>
      </c>
      <c r="M65" t="s">
        <v>16571</v>
      </c>
      <c r="N65" t="s">
        <v>1338</v>
      </c>
      <c r="O65" t="s">
        <v>1189</v>
      </c>
      <c r="P65" t="s">
        <v>1190</v>
      </c>
      <c r="Q65" t="s">
        <v>27</v>
      </c>
      <c r="R65" t="s">
        <v>24</v>
      </c>
      <c r="S65" t="s">
        <v>16572</v>
      </c>
      <c r="T65" t="s">
        <v>16571</v>
      </c>
    </row>
    <row r="66" spans="1:20" x14ac:dyDescent="0.25">
      <c r="A66" t="s">
        <v>46</v>
      </c>
      <c r="B66" t="s">
        <v>56</v>
      </c>
      <c r="C66">
        <v>100</v>
      </c>
      <c r="D66">
        <v>1</v>
      </c>
      <c r="E66" t="s">
        <v>16568</v>
      </c>
      <c r="F66">
        <v>410</v>
      </c>
      <c r="G66">
        <v>30</v>
      </c>
      <c r="H66" t="s">
        <v>47</v>
      </c>
      <c r="I66" t="s">
        <v>16569</v>
      </c>
      <c r="J66" t="s">
        <v>16570</v>
      </c>
      <c r="K66" t="s">
        <v>1258</v>
      </c>
      <c r="L66" t="s">
        <v>7942</v>
      </c>
      <c r="M66" t="s">
        <v>16571</v>
      </c>
      <c r="N66" t="s">
        <v>1338</v>
      </c>
      <c r="O66" t="s">
        <v>1189</v>
      </c>
      <c r="P66" t="s">
        <v>1190</v>
      </c>
      <c r="Q66" t="s">
        <v>27</v>
      </c>
      <c r="R66" t="s">
        <v>24</v>
      </c>
      <c r="S66" t="s">
        <v>16572</v>
      </c>
      <c r="T66" t="s">
        <v>16571</v>
      </c>
    </row>
    <row r="67" spans="1:20" x14ac:dyDescent="0.25">
      <c r="A67" t="s">
        <v>34</v>
      </c>
      <c r="B67" t="s">
        <v>35</v>
      </c>
      <c r="C67">
        <v>65</v>
      </c>
      <c r="D67">
        <v>2</v>
      </c>
      <c r="E67" t="s">
        <v>16568</v>
      </c>
      <c r="F67">
        <v>410</v>
      </c>
      <c r="G67">
        <v>30</v>
      </c>
      <c r="H67" t="s">
        <v>47</v>
      </c>
      <c r="I67" t="s">
        <v>16569</v>
      </c>
      <c r="J67" t="s">
        <v>16570</v>
      </c>
      <c r="K67" t="s">
        <v>1258</v>
      </c>
      <c r="L67" t="s">
        <v>7942</v>
      </c>
      <c r="M67" t="s">
        <v>16571</v>
      </c>
      <c r="N67" t="s">
        <v>1338</v>
      </c>
      <c r="O67" t="s">
        <v>1189</v>
      </c>
      <c r="P67" t="s">
        <v>1190</v>
      </c>
      <c r="Q67" t="s">
        <v>27</v>
      </c>
      <c r="R67" t="s">
        <v>24</v>
      </c>
      <c r="S67" t="s">
        <v>16572</v>
      </c>
      <c r="T67" t="s">
        <v>16571</v>
      </c>
    </row>
    <row r="68" spans="1:20" x14ac:dyDescent="0.25">
      <c r="A68" t="s">
        <v>3653</v>
      </c>
      <c r="B68" t="s">
        <v>158</v>
      </c>
      <c r="C68">
        <v>73</v>
      </c>
      <c r="D68">
        <v>2</v>
      </c>
      <c r="E68" t="s">
        <v>16573</v>
      </c>
      <c r="F68">
        <v>258</v>
      </c>
      <c r="G68">
        <v>134</v>
      </c>
      <c r="H68" t="s">
        <v>47</v>
      </c>
      <c r="I68" t="s">
        <v>16574</v>
      </c>
      <c r="J68" t="s">
        <v>16575</v>
      </c>
      <c r="K68" t="s">
        <v>16576</v>
      </c>
      <c r="L68" t="s">
        <v>6609</v>
      </c>
      <c r="M68" t="s">
        <v>16577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16578</v>
      </c>
      <c r="T68" t="s">
        <v>16579</v>
      </c>
    </row>
    <row r="69" spans="1:20" x14ac:dyDescent="0.25">
      <c r="A69" t="s">
        <v>139</v>
      </c>
      <c r="B69" t="s">
        <v>112</v>
      </c>
      <c r="C69">
        <v>100</v>
      </c>
      <c r="D69">
        <v>1</v>
      </c>
      <c r="E69" t="s">
        <v>16580</v>
      </c>
      <c r="F69">
        <v>250</v>
      </c>
      <c r="G69">
        <v>0</v>
      </c>
      <c r="H69" t="s">
        <v>47</v>
      </c>
      <c r="I69" t="s">
        <v>4229</v>
      </c>
      <c r="J69" t="s">
        <v>4230</v>
      </c>
      <c r="K69" t="s">
        <v>1215</v>
      </c>
      <c r="L69" t="s">
        <v>4231</v>
      </c>
      <c r="M69" t="s">
        <v>16581</v>
      </c>
      <c r="N69" t="s">
        <v>1338</v>
      </c>
      <c r="O69" t="s">
        <v>1222</v>
      </c>
      <c r="P69" t="s">
        <v>1190</v>
      </c>
      <c r="Q69" t="s">
        <v>1191</v>
      </c>
      <c r="R69" t="s">
        <v>24</v>
      </c>
      <c r="S69" t="s">
        <v>16582</v>
      </c>
      <c r="T69" t="s">
        <v>16583</v>
      </c>
    </row>
    <row r="70" spans="1:20" x14ac:dyDescent="0.25">
      <c r="A70" t="s">
        <v>110</v>
      </c>
      <c r="B70" t="s">
        <v>146</v>
      </c>
      <c r="C70">
        <v>100</v>
      </c>
      <c r="D70">
        <v>1</v>
      </c>
      <c r="E70" t="s">
        <v>16580</v>
      </c>
      <c r="F70">
        <v>250</v>
      </c>
      <c r="G70">
        <v>0</v>
      </c>
      <c r="H70" t="s">
        <v>47</v>
      </c>
      <c r="I70" t="s">
        <v>4229</v>
      </c>
      <c r="J70" t="s">
        <v>4230</v>
      </c>
      <c r="K70" t="s">
        <v>1215</v>
      </c>
      <c r="L70" t="s">
        <v>4231</v>
      </c>
      <c r="M70" t="s">
        <v>16581</v>
      </c>
      <c r="N70" t="s">
        <v>1338</v>
      </c>
      <c r="O70" t="s">
        <v>1222</v>
      </c>
      <c r="P70" t="s">
        <v>1190</v>
      </c>
      <c r="Q70" t="s">
        <v>1191</v>
      </c>
      <c r="R70" t="s">
        <v>24</v>
      </c>
      <c r="S70" t="s">
        <v>16582</v>
      </c>
      <c r="T70" t="s">
        <v>16583</v>
      </c>
    </row>
    <row r="71" spans="1:20" x14ac:dyDescent="0.25">
      <c r="A71" t="s">
        <v>46</v>
      </c>
      <c r="B71" t="s">
        <v>56</v>
      </c>
      <c r="C71">
        <v>100</v>
      </c>
      <c r="D71">
        <v>1</v>
      </c>
      <c r="E71" t="s">
        <v>16580</v>
      </c>
      <c r="F71">
        <v>250</v>
      </c>
      <c r="G71">
        <v>0</v>
      </c>
      <c r="H71" t="s">
        <v>47</v>
      </c>
      <c r="I71" t="s">
        <v>4229</v>
      </c>
      <c r="J71" t="s">
        <v>4230</v>
      </c>
      <c r="K71" t="s">
        <v>1215</v>
      </c>
      <c r="L71" t="s">
        <v>4231</v>
      </c>
      <c r="M71" t="s">
        <v>16581</v>
      </c>
      <c r="N71" t="s">
        <v>1338</v>
      </c>
      <c r="O71" t="s">
        <v>1222</v>
      </c>
      <c r="P71" t="s">
        <v>1190</v>
      </c>
      <c r="Q71" t="s">
        <v>1191</v>
      </c>
      <c r="R71" t="s">
        <v>24</v>
      </c>
      <c r="S71" t="s">
        <v>16582</v>
      </c>
      <c r="T71" t="s">
        <v>16583</v>
      </c>
    </row>
    <row r="72" spans="1:20" x14ac:dyDescent="0.25">
      <c r="A72" t="s">
        <v>279</v>
      </c>
      <c r="B72" t="s">
        <v>285</v>
      </c>
      <c r="C72">
        <v>139</v>
      </c>
      <c r="D72">
        <v>4</v>
      </c>
      <c r="E72" t="s">
        <v>16584</v>
      </c>
      <c r="F72">
        <v>564</v>
      </c>
      <c r="G72">
        <v>48</v>
      </c>
      <c r="H72" t="s">
        <v>47</v>
      </c>
      <c r="I72" t="s">
        <v>474</v>
      </c>
      <c r="J72" t="s">
        <v>16585</v>
      </c>
      <c r="K72" t="s">
        <v>2689</v>
      </c>
      <c r="L72" t="s">
        <v>5848</v>
      </c>
      <c r="M72" t="s">
        <v>16586</v>
      </c>
      <c r="N72" t="s">
        <v>23</v>
      </c>
      <c r="O72" t="s">
        <v>63</v>
      </c>
      <c r="P72" t="s">
        <v>54</v>
      </c>
      <c r="Q72" t="s">
        <v>55</v>
      </c>
      <c r="R72" t="s">
        <v>24</v>
      </c>
      <c r="S72" t="s">
        <v>16587</v>
      </c>
      <c r="T72" t="s">
        <v>16588</v>
      </c>
    </row>
    <row r="73" spans="1:20" x14ac:dyDescent="0.25">
      <c r="A73" t="s">
        <v>46</v>
      </c>
      <c r="B73" t="s">
        <v>8145</v>
      </c>
      <c r="C73">
        <v>71.25</v>
      </c>
      <c r="D73">
        <v>1</v>
      </c>
      <c r="E73" t="s">
        <v>16589</v>
      </c>
      <c r="F73">
        <v>78.25</v>
      </c>
      <c r="G73">
        <v>7</v>
      </c>
      <c r="H73" t="s">
        <v>47</v>
      </c>
      <c r="I73" t="s">
        <v>16590</v>
      </c>
      <c r="J73" t="s">
        <v>16591</v>
      </c>
      <c r="K73" t="s">
        <v>16592</v>
      </c>
      <c r="L73" t="s">
        <v>16593</v>
      </c>
      <c r="M73" t="s">
        <v>16594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16595</v>
      </c>
      <c r="T73" t="s">
        <v>16594</v>
      </c>
    </row>
    <row r="74" spans="1:20" x14ac:dyDescent="0.25">
      <c r="A74" t="s">
        <v>139</v>
      </c>
      <c r="B74" t="s">
        <v>112</v>
      </c>
      <c r="C74">
        <v>66</v>
      </c>
      <c r="D74">
        <v>1</v>
      </c>
      <c r="E74" t="s">
        <v>16596</v>
      </c>
      <c r="F74">
        <v>236.55</v>
      </c>
      <c r="G74">
        <v>0</v>
      </c>
      <c r="H74" t="s">
        <v>684</v>
      </c>
      <c r="I74" t="s">
        <v>16597</v>
      </c>
      <c r="J74" t="s">
        <v>16598</v>
      </c>
      <c r="K74" t="s">
        <v>1505</v>
      </c>
      <c r="L74" t="s">
        <v>16599</v>
      </c>
      <c r="M74" t="s">
        <v>16600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16601</v>
      </c>
      <c r="T74" t="s">
        <v>16600</v>
      </c>
    </row>
    <row r="75" spans="1:20" x14ac:dyDescent="0.25">
      <c r="A75" t="s">
        <v>110</v>
      </c>
      <c r="B75" t="s">
        <v>1205</v>
      </c>
      <c r="C75">
        <v>66</v>
      </c>
      <c r="D75">
        <v>1</v>
      </c>
      <c r="E75" t="s">
        <v>16596</v>
      </c>
      <c r="F75">
        <v>236.55</v>
      </c>
      <c r="G75">
        <v>0</v>
      </c>
      <c r="H75" t="s">
        <v>684</v>
      </c>
      <c r="I75" t="s">
        <v>16597</v>
      </c>
      <c r="J75" t="s">
        <v>16598</v>
      </c>
      <c r="K75" t="s">
        <v>1505</v>
      </c>
      <c r="L75" t="s">
        <v>16599</v>
      </c>
      <c r="M75" t="s">
        <v>16600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16601</v>
      </c>
      <c r="T75" t="s">
        <v>16600</v>
      </c>
    </row>
    <row r="76" spans="1:20" x14ac:dyDescent="0.25">
      <c r="A76" t="s">
        <v>46</v>
      </c>
      <c r="B76" t="s">
        <v>56</v>
      </c>
      <c r="C76">
        <v>67</v>
      </c>
      <c r="D76">
        <v>1</v>
      </c>
      <c r="E76" t="s">
        <v>16596</v>
      </c>
      <c r="F76">
        <v>236.55</v>
      </c>
      <c r="G76">
        <v>0</v>
      </c>
      <c r="H76" t="s">
        <v>684</v>
      </c>
      <c r="I76" t="s">
        <v>16597</v>
      </c>
      <c r="J76" t="s">
        <v>16598</v>
      </c>
      <c r="K76" t="s">
        <v>1505</v>
      </c>
      <c r="L76" t="s">
        <v>16599</v>
      </c>
      <c r="M76" t="s">
        <v>16600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16601</v>
      </c>
      <c r="T76" t="s">
        <v>16600</v>
      </c>
    </row>
    <row r="77" spans="1:20" x14ac:dyDescent="0.25">
      <c r="A77" t="s">
        <v>115</v>
      </c>
      <c r="B77" t="s">
        <v>116</v>
      </c>
      <c r="C77">
        <v>45</v>
      </c>
      <c r="D77">
        <v>4</v>
      </c>
      <c r="E77" t="s">
        <v>16602</v>
      </c>
      <c r="F77">
        <v>164</v>
      </c>
      <c r="G77">
        <v>0</v>
      </c>
      <c r="H77" t="s">
        <v>1162</v>
      </c>
      <c r="I77" t="s">
        <v>16603</v>
      </c>
      <c r="J77" t="s">
        <v>1257</v>
      </c>
      <c r="K77" t="s">
        <v>23</v>
      </c>
      <c r="L77" t="s">
        <v>24</v>
      </c>
      <c r="M77" t="s">
        <v>16604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16605</v>
      </c>
      <c r="T77" t="s">
        <v>16604</v>
      </c>
    </row>
    <row r="78" spans="1:20" x14ac:dyDescent="0.25">
      <c r="A78" t="s">
        <v>46</v>
      </c>
      <c r="B78" t="s">
        <v>56</v>
      </c>
      <c r="C78">
        <v>60</v>
      </c>
      <c r="D78">
        <v>1</v>
      </c>
      <c r="E78" t="s">
        <v>16606</v>
      </c>
      <c r="F78">
        <v>136</v>
      </c>
      <c r="G78">
        <v>16</v>
      </c>
      <c r="H78" t="s">
        <v>1162</v>
      </c>
      <c r="I78" t="s">
        <v>16607</v>
      </c>
      <c r="J78" t="s">
        <v>309</v>
      </c>
      <c r="K78" t="s">
        <v>23</v>
      </c>
      <c r="L78" t="s">
        <v>24</v>
      </c>
      <c r="M78" t="s">
        <v>16608</v>
      </c>
      <c r="N78" t="s">
        <v>23</v>
      </c>
      <c r="O78" t="s">
        <v>32</v>
      </c>
      <c r="P78" t="s">
        <v>26</v>
      </c>
      <c r="Q78" t="s">
        <v>33</v>
      </c>
      <c r="R78" t="s">
        <v>16609</v>
      </c>
      <c r="S78" t="s">
        <v>16610</v>
      </c>
      <c r="T78" t="s">
        <v>16611</v>
      </c>
    </row>
    <row r="79" spans="1:20" x14ac:dyDescent="0.25">
      <c r="A79" t="s">
        <v>3691</v>
      </c>
      <c r="B79" t="s">
        <v>3692</v>
      </c>
      <c r="C79">
        <v>60</v>
      </c>
      <c r="D79">
        <v>1</v>
      </c>
      <c r="E79" t="s">
        <v>16606</v>
      </c>
      <c r="F79">
        <v>136</v>
      </c>
      <c r="G79">
        <v>16</v>
      </c>
      <c r="H79" t="s">
        <v>1162</v>
      </c>
      <c r="I79" t="s">
        <v>16607</v>
      </c>
      <c r="J79" t="s">
        <v>309</v>
      </c>
      <c r="K79" t="s">
        <v>23</v>
      </c>
      <c r="L79" t="s">
        <v>24</v>
      </c>
      <c r="M79" t="s">
        <v>16608</v>
      </c>
      <c r="N79" t="s">
        <v>23</v>
      </c>
      <c r="O79" t="s">
        <v>32</v>
      </c>
      <c r="P79" t="s">
        <v>26</v>
      </c>
      <c r="Q79" t="s">
        <v>33</v>
      </c>
      <c r="R79" t="s">
        <v>16609</v>
      </c>
      <c r="S79" t="s">
        <v>16610</v>
      </c>
      <c r="T79" t="s">
        <v>16611</v>
      </c>
    </row>
    <row r="80" spans="1:20" x14ac:dyDescent="0.25">
      <c r="A80" t="s">
        <v>280</v>
      </c>
      <c r="B80" t="s">
        <v>286</v>
      </c>
      <c r="C80">
        <v>139</v>
      </c>
      <c r="D80">
        <v>1</v>
      </c>
      <c r="E80" t="s">
        <v>16612</v>
      </c>
      <c r="F80">
        <v>165</v>
      </c>
      <c r="G80">
        <v>45</v>
      </c>
      <c r="H80" t="s">
        <v>1162</v>
      </c>
      <c r="I80" t="s">
        <v>16613</v>
      </c>
      <c r="J80" t="s">
        <v>306</v>
      </c>
      <c r="K80" t="s">
        <v>23</v>
      </c>
      <c r="L80" t="s">
        <v>24</v>
      </c>
      <c r="M80" t="s">
        <v>16614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16615</v>
      </c>
      <c r="T80" t="s">
        <v>16614</v>
      </c>
    </row>
    <row r="81" spans="1:20" x14ac:dyDescent="0.25">
      <c r="A81" t="s">
        <v>115</v>
      </c>
      <c r="B81" t="s">
        <v>116</v>
      </c>
      <c r="C81">
        <v>33.166666666666664</v>
      </c>
      <c r="D81">
        <v>6</v>
      </c>
      <c r="E81" t="s">
        <v>16616</v>
      </c>
      <c r="F81">
        <v>298</v>
      </c>
      <c r="G81">
        <v>38</v>
      </c>
      <c r="H81" t="s">
        <v>47</v>
      </c>
      <c r="I81" t="s">
        <v>4461</v>
      </c>
      <c r="J81" t="s">
        <v>4462</v>
      </c>
      <c r="K81" t="s">
        <v>1298</v>
      </c>
      <c r="L81" t="s">
        <v>2022</v>
      </c>
      <c r="M81" t="s">
        <v>16617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16618</v>
      </c>
      <c r="T81" t="s">
        <v>16614</v>
      </c>
    </row>
    <row r="82" spans="1:20" x14ac:dyDescent="0.25">
      <c r="A82" t="s">
        <v>186</v>
      </c>
      <c r="B82" t="s">
        <v>187</v>
      </c>
      <c r="C82">
        <v>65</v>
      </c>
      <c r="D82">
        <v>4</v>
      </c>
      <c r="E82" t="s">
        <v>16619</v>
      </c>
      <c r="F82">
        <v>348</v>
      </c>
      <c r="G82">
        <v>30</v>
      </c>
      <c r="H82" t="s">
        <v>47</v>
      </c>
      <c r="I82" t="s">
        <v>4556</v>
      </c>
      <c r="J82" t="s">
        <v>4557</v>
      </c>
      <c r="K82" t="s">
        <v>4558</v>
      </c>
      <c r="L82" t="s">
        <v>4559</v>
      </c>
      <c r="M82" t="s">
        <v>16620</v>
      </c>
      <c r="N82" t="s">
        <v>5937</v>
      </c>
      <c r="O82" t="s">
        <v>1189</v>
      </c>
      <c r="P82" t="s">
        <v>1190</v>
      </c>
      <c r="Q82" t="s">
        <v>1191</v>
      </c>
      <c r="R82" t="s">
        <v>24</v>
      </c>
      <c r="S82" t="s">
        <v>16621</v>
      </c>
      <c r="T82" t="s">
        <v>16620</v>
      </c>
    </row>
    <row r="83" spans="1:20" x14ac:dyDescent="0.25">
      <c r="A83" t="s">
        <v>150</v>
      </c>
      <c r="B83" t="s">
        <v>151</v>
      </c>
      <c r="C83">
        <v>65</v>
      </c>
      <c r="D83">
        <v>2</v>
      </c>
      <c r="E83" t="s">
        <v>16619</v>
      </c>
      <c r="F83">
        <v>348</v>
      </c>
      <c r="G83">
        <v>30</v>
      </c>
      <c r="H83" t="s">
        <v>47</v>
      </c>
      <c r="I83" t="s">
        <v>4556</v>
      </c>
      <c r="J83" t="s">
        <v>4557</v>
      </c>
      <c r="K83" t="s">
        <v>4558</v>
      </c>
      <c r="L83" t="s">
        <v>4559</v>
      </c>
      <c r="M83" t="s">
        <v>16620</v>
      </c>
      <c r="N83" t="s">
        <v>5937</v>
      </c>
      <c r="O83" t="s">
        <v>1189</v>
      </c>
      <c r="P83" t="s">
        <v>1190</v>
      </c>
      <c r="Q83" t="s">
        <v>1191</v>
      </c>
      <c r="R83" t="s">
        <v>24</v>
      </c>
      <c r="S83" t="s">
        <v>16621</v>
      </c>
      <c r="T83" t="s">
        <v>16620</v>
      </c>
    </row>
    <row r="84" spans="1:20" x14ac:dyDescent="0.25">
      <c r="A84" t="s">
        <v>38</v>
      </c>
      <c r="B84" t="s">
        <v>39</v>
      </c>
      <c r="C84">
        <v>65</v>
      </c>
      <c r="D84">
        <v>2</v>
      </c>
      <c r="E84" t="s">
        <v>16619</v>
      </c>
      <c r="F84">
        <v>348</v>
      </c>
      <c r="G84">
        <v>30</v>
      </c>
      <c r="H84" t="s">
        <v>47</v>
      </c>
      <c r="I84" t="s">
        <v>4556</v>
      </c>
      <c r="J84" t="s">
        <v>4557</v>
      </c>
      <c r="K84" t="s">
        <v>4558</v>
      </c>
      <c r="L84" t="s">
        <v>4559</v>
      </c>
      <c r="M84" t="s">
        <v>16620</v>
      </c>
      <c r="N84" t="s">
        <v>5937</v>
      </c>
      <c r="O84" t="s">
        <v>1189</v>
      </c>
      <c r="P84" t="s">
        <v>1190</v>
      </c>
      <c r="Q84" t="s">
        <v>1191</v>
      </c>
      <c r="R84" t="s">
        <v>24</v>
      </c>
      <c r="S84" t="s">
        <v>16621</v>
      </c>
      <c r="T84" t="s">
        <v>16620</v>
      </c>
    </row>
    <row r="85" spans="1:20" x14ac:dyDescent="0.25">
      <c r="A85" t="s">
        <v>186</v>
      </c>
      <c r="B85" t="s">
        <v>187</v>
      </c>
      <c r="C85">
        <v>65</v>
      </c>
      <c r="D85">
        <v>6</v>
      </c>
      <c r="E85" t="s">
        <v>16622</v>
      </c>
      <c r="F85">
        <v>234</v>
      </c>
      <c r="G85">
        <v>0</v>
      </c>
      <c r="H85" t="s">
        <v>1162</v>
      </c>
      <c r="I85" t="s">
        <v>7155</v>
      </c>
      <c r="J85" t="s">
        <v>1253</v>
      </c>
      <c r="K85" t="s">
        <v>23</v>
      </c>
      <c r="L85" t="s">
        <v>24</v>
      </c>
      <c r="M85" t="s">
        <v>16623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16624</v>
      </c>
      <c r="T85" t="s">
        <v>16623</v>
      </c>
    </row>
    <row r="86" spans="1:20" x14ac:dyDescent="0.25">
      <c r="A86" t="s">
        <v>186</v>
      </c>
      <c r="B86" t="s">
        <v>187</v>
      </c>
      <c r="C86">
        <v>65</v>
      </c>
      <c r="D86">
        <v>6</v>
      </c>
      <c r="E86" t="s">
        <v>16625</v>
      </c>
      <c r="F86">
        <v>234</v>
      </c>
      <c r="G86">
        <v>0</v>
      </c>
      <c r="H86" t="s">
        <v>1162</v>
      </c>
      <c r="I86" t="s">
        <v>1263</v>
      </c>
      <c r="J86" t="s">
        <v>1169</v>
      </c>
      <c r="K86" t="s">
        <v>23</v>
      </c>
      <c r="L86" t="s">
        <v>24</v>
      </c>
      <c r="M86" t="s">
        <v>16626</v>
      </c>
      <c r="N86" t="s">
        <v>23</v>
      </c>
      <c r="O86" t="s">
        <v>307</v>
      </c>
      <c r="P86" t="s">
        <v>26</v>
      </c>
      <c r="Q86" t="s">
        <v>27</v>
      </c>
      <c r="R86" t="s">
        <v>16627</v>
      </c>
      <c r="S86" t="s">
        <v>16628</v>
      </c>
      <c r="T86" t="s">
        <v>16626</v>
      </c>
    </row>
    <row r="87" spans="1:20" x14ac:dyDescent="0.25">
      <c r="A87" t="s">
        <v>46</v>
      </c>
      <c r="B87" t="s">
        <v>56</v>
      </c>
      <c r="C87">
        <v>60</v>
      </c>
      <c r="D87">
        <v>1</v>
      </c>
      <c r="E87" t="s">
        <v>16629</v>
      </c>
      <c r="F87">
        <v>126</v>
      </c>
      <c r="G87">
        <v>6</v>
      </c>
      <c r="H87" t="s">
        <v>1162</v>
      </c>
      <c r="I87" t="s">
        <v>7472</v>
      </c>
      <c r="J87" t="s">
        <v>1163</v>
      </c>
      <c r="K87" t="s">
        <v>23</v>
      </c>
      <c r="L87" t="s">
        <v>24</v>
      </c>
      <c r="M87" t="s">
        <v>16630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16631</v>
      </c>
      <c r="T87" t="s">
        <v>16630</v>
      </c>
    </row>
    <row r="88" spans="1:20" x14ac:dyDescent="0.25">
      <c r="A88" t="s">
        <v>3691</v>
      </c>
      <c r="B88" t="s">
        <v>3692</v>
      </c>
      <c r="C88">
        <v>60</v>
      </c>
      <c r="D88">
        <v>1</v>
      </c>
      <c r="E88" t="s">
        <v>16629</v>
      </c>
      <c r="F88">
        <v>126</v>
      </c>
      <c r="G88">
        <v>6</v>
      </c>
      <c r="H88" t="s">
        <v>1162</v>
      </c>
      <c r="I88" t="s">
        <v>7472</v>
      </c>
      <c r="J88" t="s">
        <v>1163</v>
      </c>
      <c r="K88" t="s">
        <v>23</v>
      </c>
      <c r="L88" t="s">
        <v>24</v>
      </c>
      <c r="M88" t="s">
        <v>16630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16631</v>
      </c>
      <c r="T88" t="s">
        <v>16630</v>
      </c>
    </row>
    <row r="89" spans="1:20" x14ac:dyDescent="0.25">
      <c r="A89" t="s">
        <v>5153</v>
      </c>
      <c r="B89" t="s">
        <v>5154</v>
      </c>
      <c r="C89">
        <v>0</v>
      </c>
      <c r="D89">
        <v>1</v>
      </c>
      <c r="E89" t="s">
        <v>16632</v>
      </c>
      <c r="F89">
        <v>239</v>
      </c>
      <c r="G89">
        <v>0</v>
      </c>
      <c r="H89" t="s">
        <v>1162</v>
      </c>
      <c r="I89" t="s">
        <v>16633</v>
      </c>
      <c r="J89" t="s">
        <v>312</v>
      </c>
      <c r="K89" t="s">
        <v>23</v>
      </c>
      <c r="L89" t="s">
        <v>24</v>
      </c>
      <c r="M89" t="s">
        <v>16634</v>
      </c>
      <c r="N89" t="s">
        <v>23</v>
      </c>
      <c r="O89" t="s">
        <v>32</v>
      </c>
      <c r="P89" t="s">
        <v>26</v>
      </c>
      <c r="Q89" t="s">
        <v>33</v>
      </c>
      <c r="R89" t="s">
        <v>24</v>
      </c>
      <c r="S89" t="s">
        <v>16635</v>
      </c>
      <c r="T89" t="s">
        <v>16636</v>
      </c>
    </row>
    <row r="90" spans="1:20" x14ac:dyDescent="0.25">
      <c r="A90" t="s">
        <v>3691</v>
      </c>
      <c r="B90" t="s">
        <v>3692</v>
      </c>
      <c r="C90">
        <v>120</v>
      </c>
      <c r="D90">
        <v>1</v>
      </c>
      <c r="E90" t="s">
        <v>16632</v>
      </c>
      <c r="F90">
        <v>239</v>
      </c>
      <c r="G90">
        <v>0</v>
      </c>
      <c r="H90" t="s">
        <v>1162</v>
      </c>
      <c r="I90" t="s">
        <v>16633</v>
      </c>
      <c r="J90" t="s">
        <v>312</v>
      </c>
      <c r="K90" t="s">
        <v>23</v>
      </c>
      <c r="L90" t="s">
        <v>24</v>
      </c>
      <c r="M90" t="s">
        <v>16634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16635</v>
      </c>
      <c r="T90" t="s">
        <v>16636</v>
      </c>
    </row>
    <row r="91" spans="1:20" x14ac:dyDescent="0.25">
      <c r="A91" t="s">
        <v>5153</v>
      </c>
      <c r="B91" t="s">
        <v>5154</v>
      </c>
      <c r="C91">
        <v>0</v>
      </c>
      <c r="D91">
        <v>1</v>
      </c>
      <c r="E91" t="s">
        <v>16632</v>
      </c>
      <c r="F91">
        <v>239</v>
      </c>
      <c r="G91">
        <v>0</v>
      </c>
      <c r="H91" t="s">
        <v>1162</v>
      </c>
      <c r="I91" t="s">
        <v>16633</v>
      </c>
      <c r="J91" t="s">
        <v>312</v>
      </c>
      <c r="K91" t="s">
        <v>23</v>
      </c>
      <c r="L91" t="s">
        <v>24</v>
      </c>
      <c r="M91" t="s">
        <v>16634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16635</v>
      </c>
      <c r="T91" t="s">
        <v>16636</v>
      </c>
    </row>
    <row r="92" spans="1:20" x14ac:dyDescent="0.25">
      <c r="A92" t="s">
        <v>46</v>
      </c>
      <c r="B92" t="s">
        <v>56</v>
      </c>
      <c r="C92">
        <v>120</v>
      </c>
      <c r="D92">
        <v>1</v>
      </c>
      <c r="E92" t="s">
        <v>16632</v>
      </c>
      <c r="F92">
        <v>239</v>
      </c>
      <c r="G92">
        <v>0</v>
      </c>
      <c r="H92" t="s">
        <v>1162</v>
      </c>
      <c r="I92" t="s">
        <v>16633</v>
      </c>
      <c r="J92" t="s">
        <v>312</v>
      </c>
      <c r="K92" t="s">
        <v>23</v>
      </c>
      <c r="L92" t="s">
        <v>24</v>
      </c>
      <c r="M92" t="s">
        <v>16634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16635</v>
      </c>
      <c r="T92" t="s">
        <v>16636</v>
      </c>
    </row>
    <row r="93" spans="1:20" x14ac:dyDescent="0.25">
      <c r="A93" t="s">
        <v>186</v>
      </c>
      <c r="B93" t="s">
        <v>187</v>
      </c>
      <c r="C93">
        <v>65</v>
      </c>
      <c r="D93">
        <v>1</v>
      </c>
      <c r="E93" t="s">
        <v>16632</v>
      </c>
      <c r="F93">
        <v>239</v>
      </c>
      <c r="G93">
        <v>0</v>
      </c>
      <c r="H93" t="s">
        <v>1162</v>
      </c>
      <c r="I93" t="s">
        <v>16633</v>
      </c>
      <c r="J93" t="s">
        <v>312</v>
      </c>
      <c r="K93" t="s">
        <v>23</v>
      </c>
      <c r="L93" t="s">
        <v>24</v>
      </c>
      <c r="M93" t="s">
        <v>16634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16635</v>
      </c>
      <c r="T93" t="s">
        <v>16636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16637</v>
      </c>
      <c r="F94">
        <v>275</v>
      </c>
      <c r="G94">
        <v>35</v>
      </c>
      <c r="H94" t="s">
        <v>47</v>
      </c>
      <c r="I94" t="s">
        <v>1232</v>
      </c>
      <c r="J94" t="s">
        <v>16638</v>
      </c>
      <c r="K94" t="s">
        <v>1180</v>
      </c>
      <c r="L94" t="s">
        <v>2693</v>
      </c>
      <c r="M94" t="s">
        <v>16639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16640</v>
      </c>
      <c r="T94" t="s">
        <v>16641</v>
      </c>
    </row>
    <row r="95" spans="1:20" x14ac:dyDescent="0.25">
      <c r="A95" t="s">
        <v>44</v>
      </c>
      <c r="B95" t="s">
        <v>45</v>
      </c>
      <c r="C95">
        <v>50</v>
      </c>
      <c r="D95">
        <v>4</v>
      </c>
      <c r="E95" t="s">
        <v>16642</v>
      </c>
      <c r="F95">
        <v>168</v>
      </c>
      <c r="G95">
        <v>0</v>
      </c>
      <c r="H95" t="s">
        <v>47</v>
      </c>
      <c r="I95" t="s">
        <v>1232</v>
      </c>
      <c r="J95" t="s">
        <v>16638</v>
      </c>
      <c r="K95" t="s">
        <v>1180</v>
      </c>
      <c r="L95" t="s">
        <v>2693</v>
      </c>
      <c r="M95" t="s">
        <v>16643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16644</v>
      </c>
      <c r="T95" t="s">
        <v>16645</v>
      </c>
    </row>
    <row r="96" spans="1:20" x14ac:dyDescent="0.25">
      <c r="A96" t="s">
        <v>46</v>
      </c>
      <c r="B96" t="s">
        <v>56</v>
      </c>
      <c r="C96">
        <v>75</v>
      </c>
      <c r="D96">
        <v>3</v>
      </c>
      <c r="E96" t="s">
        <v>16646</v>
      </c>
      <c r="F96">
        <v>225</v>
      </c>
      <c r="G96">
        <v>0</v>
      </c>
      <c r="H96" t="s">
        <v>47</v>
      </c>
      <c r="I96" t="s">
        <v>1232</v>
      </c>
      <c r="J96" t="s">
        <v>16638</v>
      </c>
      <c r="K96" t="s">
        <v>1180</v>
      </c>
      <c r="L96" t="s">
        <v>2693</v>
      </c>
      <c r="M96" t="s">
        <v>16647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16648</v>
      </c>
      <c r="T96" t="s">
        <v>16649</v>
      </c>
    </row>
    <row r="97" spans="1:20" x14ac:dyDescent="0.25">
      <c r="A97" t="s">
        <v>186</v>
      </c>
      <c r="B97" t="s">
        <v>187</v>
      </c>
      <c r="C97">
        <v>65</v>
      </c>
      <c r="D97">
        <v>5</v>
      </c>
      <c r="E97" t="s">
        <v>16650</v>
      </c>
      <c r="F97">
        <v>210</v>
      </c>
      <c r="G97">
        <v>15</v>
      </c>
      <c r="H97" t="s">
        <v>1162</v>
      </c>
      <c r="I97" t="s">
        <v>2692</v>
      </c>
      <c r="J97" t="s">
        <v>1623</v>
      </c>
      <c r="K97" t="s">
        <v>23</v>
      </c>
      <c r="L97" t="s">
        <v>24</v>
      </c>
      <c r="M97" t="s">
        <v>16651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16652</v>
      </c>
      <c r="T97" t="s">
        <v>16651</v>
      </c>
    </row>
    <row r="98" spans="1:20" x14ac:dyDescent="0.25">
      <c r="A98" t="s">
        <v>46</v>
      </c>
      <c r="B98" t="s">
        <v>56</v>
      </c>
      <c r="C98">
        <v>66.333333333333329</v>
      </c>
      <c r="D98">
        <v>6</v>
      </c>
      <c r="E98" t="s">
        <v>16653</v>
      </c>
      <c r="F98">
        <v>488</v>
      </c>
      <c r="G98">
        <v>48</v>
      </c>
      <c r="H98" t="s">
        <v>47</v>
      </c>
      <c r="I98" t="s">
        <v>3169</v>
      </c>
      <c r="J98" t="s">
        <v>16654</v>
      </c>
      <c r="K98" t="s">
        <v>2956</v>
      </c>
      <c r="L98" t="s">
        <v>1193</v>
      </c>
      <c r="M98" t="s">
        <v>16655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16656</v>
      </c>
      <c r="T98" t="s">
        <v>16657</v>
      </c>
    </row>
    <row r="99" spans="1:20" x14ac:dyDescent="0.25">
      <c r="A99" t="s">
        <v>254</v>
      </c>
      <c r="B99" t="s">
        <v>255</v>
      </c>
      <c r="C99">
        <v>99</v>
      </c>
      <c r="D99">
        <v>1</v>
      </c>
      <c r="E99" t="s">
        <v>16658</v>
      </c>
      <c r="F99">
        <v>127</v>
      </c>
      <c r="G99">
        <v>0</v>
      </c>
      <c r="H99" t="s">
        <v>47</v>
      </c>
      <c r="I99" t="s">
        <v>16659</v>
      </c>
      <c r="J99" t="s">
        <v>16660</v>
      </c>
      <c r="K99" t="s">
        <v>16661</v>
      </c>
      <c r="L99" t="s">
        <v>1289</v>
      </c>
      <c r="M99" t="s">
        <v>16662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16663</v>
      </c>
      <c r="T99" t="s">
        <v>16664</v>
      </c>
    </row>
    <row r="100" spans="1:20" x14ac:dyDescent="0.25">
      <c r="A100" t="s">
        <v>5153</v>
      </c>
      <c r="B100" t="s">
        <v>5154</v>
      </c>
      <c r="C100">
        <v>1</v>
      </c>
      <c r="D100">
        <v>1</v>
      </c>
      <c r="E100" t="s">
        <v>16658</v>
      </c>
      <c r="F100">
        <v>127</v>
      </c>
      <c r="G100">
        <v>0</v>
      </c>
      <c r="H100" t="s">
        <v>47</v>
      </c>
      <c r="I100" t="s">
        <v>16659</v>
      </c>
      <c r="J100" t="s">
        <v>16660</v>
      </c>
      <c r="K100" t="s">
        <v>16661</v>
      </c>
      <c r="L100" t="s">
        <v>1289</v>
      </c>
      <c r="M100" t="s">
        <v>16662</v>
      </c>
      <c r="N100" t="s">
        <v>23</v>
      </c>
      <c r="O100" t="s">
        <v>63</v>
      </c>
      <c r="P100" t="s">
        <v>54</v>
      </c>
      <c r="Q100" t="s">
        <v>55</v>
      </c>
      <c r="R100" t="s">
        <v>24</v>
      </c>
      <c r="S100" t="s">
        <v>16663</v>
      </c>
      <c r="T100" t="s">
        <v>16664</v>
      </c>
    </row>
    <row r="101" spans="1:20" x14ac:dyDescent="0.25">
      <c r="A101" t="s">
        <v>115</v>
      </c>
      <c r="B101" t="s">
        <v>116</v>
      </c>
      <c r="C101">
        <v>30</v>
      </c>
      <c r="D101">
        <v>12</v>
      </c>
      <c r="E101" t="s">
        <v>16665</v>
      </c>
      <c r="F101">
        <v>441</v>
      </c>
      <c r="G101">
        <v>41</v>
      </c>
      <c r="H101" t="s">
        <v>47</v>
      </c>
      <c r="I101" t="s">
        <v>10731</v>
      </c>
      <c r="J101" t="s">
        <v>10732</v>
      </c>
      <c r="K101" t="s">
        <v>4149</v>
      </c>
      <c r="L101" t="s">
        <v>10733</v>
      </c>
      <c r="M101" t="s">
        <v>16666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16667</v>
      </c>
      <c r="T101" t="s">
        <v>16666</v>
      </c>
    </row>
    <row r="102" spans="1:20" x14ac:dyDescent="0.25">
      <c r="A102" t="s">
        <v>46</v>
      </c>
      <c r="B102" t="s">
        <v>56</v>
      </c>
      <c r="C102">
        <v>78</v>
      </c>
      <c r="D102">
        <v>1</v>
      </c>
      <c r="E102" t="s">
        <v>16668</v>
      </c>
      <c r="F102">
        <v>78</v>
      </c>
      <c r="G102">
        <v>0</v>
      </c>
      <c r="H102" t="s">
        <v>47</v>
      </c>
      <c r="I102" t="s">
        <v>16669</v>
      </c>
      <c r="J102" t="s">
        <v>16670</v>
      </c>
      <c r="K102" t="s">
        <v>1171</v>
      </c>
      <c r="L102" t="s">
        <v>1214</v>
      </c>
      <c r="M102" t="s">
        <v>16662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16671</v>
      </c>
      <c r="T102" t="s">
        <v>16672</v>
      </c>
    </row>
    <row r="103" spans="1:20" x14ac:dyDescent="0.25">
      <c r="A103" t="s">
        <v>46</v>
      </c>
      <c r="B103" t="s">
        <v>8145</v>
      </c>
      <c r="C103">
        <v>71.25</v>
      </c>
      <c r="D103">
        <v>2</v>
      </c>
      <c r="E103" t="s">
        <v>16673</v>
      </c>
      <c r="F103">
        <v>184.78</v>
      </c>
      <c r="G103">
        <v>42.28</v>
      </c>
      <c r="H103" t="s">
        <v>47</v>
      </c>
      <c r="I103" t="s">
        <v>16674</v>
      </c>
      <c r="J103" t="s">
        <v>16675</v>
      </c>
      <c r="K103" t="s">
        <v>4853</v>
      </c>
      <c r="L103" t="s">
        <v>16676</v>
      </c>
      <c r="M103" t="s">
        <v>16677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16678</v>
      </c>
      <c r="T103" t="s">
        <v>16677</v>
      </c>
    </row>
    <row r="104" spans="1:20" x14ac:dyDescent="0.25">
      <c r="A104" t="s">
        <v>46</v>
      </c>
      <c r="B104" t="s">
        <v>56</v>
      </c>
      <c r="C104">
        <v>75.5</v>
      </c>
      <c r="D104">
        <v>2</v>
      </c>
      <c r="E104" t="s">
        <v>16679</v>
      </c>
      <c r="F104">
        <v>173</v>
      </c>
      <c r="G104">
        <v>45</v>
      </c>
      <c r="H104" t="s">
        <v>47</v>
      </c>
      <c r="I104" t="s">
        <v>16680</v>
      </c>
      <c r="J104" t="s">
        <v>16681</v>
      </c>
      <c r="K104" t="s">
        <v>16682</v>
      </c>
      <c r="L104" t="s">
        <v>3956</v>
      </c>
      <c r="M104" t="s">
        <v>16683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16684</v>
      </c>
      <c r="T104" t="s">
        <v>16683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16685</v>
      </c>
      <c r="F105">
        <v>233</v>
      </c>
      <c r="G105">
        <v>29</v>
      </c>
      <c r="H105" t="s">
        <v>47</v>
      </c>
      <c r="I105" t="s">
        <v>1235</v>
      </c>
      <c r="J105" t="s">
        <v>7582</v>
      </c>
      <c r="K105" t="s">
        <v>1236</v>
      </c>
      <c r="L105" t="s">
        <v>5841</v>
      </c>
      <c r="M105" t="s">
        <v>16686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16687</v>
      </c>
      <c r="T105" t="s">
        <v>16688</v>
      </c>
    </row>
    <row r="106" spans="1:20" x14ac:dyDescent="0.25">
      <c r="A106" t="s">
        <v>110</v>
      </c>
      <c r="B106" t="s">
        <v>1205</v>
      </c>
      <c r="C106">
        <v>66.333333333333329</v>
      </c>
      <c r="D106">
        <v>6</v>
      </c>
      <c r="E106" t="s">
        <v>16689</v>
      </c>
      <c r="F106">
        <v>480</v>
      </c>
      <c r="G106">
        <v>54</v>
      </c>
      <c r="H106" t="s">
        <v>47</v>
      </c>
      <c r="I106" t="s">
        <v>16690</v>
      </c>
      <c r="J106" t="s">
        <v>16691</v>
      </c>
      <c r="K106" t="s">
        <v>2956</v>
      </c>
      <c r="L106" t="s">
        <v>1289</v>
      </c>
      <c r="M106" t="s">
        <v>16692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16693</v>
      </c>
      <c r="T106" t="s">
        <v>16692</v>
      </c>
    </row>
    <row r="107" spans="1:20" x14ac:dyDescent="0.25">
      <c r="A107" t="s">
        <v>46</v>
      </c>
      <c r="B107" t="s">
        <v>56</v>
      </c>
      <c r="C107">
        <v>80</v>
      </c>
      <c r="D107">
        <v>3</v>
      </c>
      <c r="E107" t="s">
        <v>16694</v>
      </c>
      <c r="F107">
        <v>233</v>
      </c>
      <c r="G107">
        <v>29</v>
      </c>
      <c r="H107" t="s">
        <v>47</v>
      </c>
      <c r="I107" t="s">
        <v>1316</v>
      </c>
      <c r="J107" t="s">
        <v>7436</v>
      </c>
      <c r="K107" t="s">
        <v>7437</v>
      </c>
      <c r="L107" t="s">
        <v>1197</v>
      </c>
      <c r="M107" t="s">
        <v>16695</v>
      </c>
      <c r="N107" t="s">
        <v>23</v>
      </c>
      <c r="O107" t="s">
        <v>53</v>
      </c>
      <c r="P107" t="s">
        <v>54</v>
      </c>
      <c r="Q107" t="s">
        <v>55</v>
      </c>
      <c r="R107" t="s">
        <v>24</v>
      </c>
      <c r="S107" t="s">
        <v>16696</v>
      </c>
      <c r="T107" t="s">
        <v>16697</v>
      </c>
    </row>
    <row r="108" spans="1:20" x14ac:dyDescent="0.25">
      <c r="A108" t="s">
        <v>46</v>
      </c>
      <c r="B108" t="s">
        <v>56</v>
      </c>
      <c r="C108">
        <v>80</v>
      </c>
      <c r="D108">
        <v>1</v>
      </c>
      <c r="E108" t="s">
        <v>16698</v>
      </c>
      <c r="F108">
        <v>313</v>
      </c>
      <c r="G108">
        <v>48</v>
      </c>
      <c r="H108" t="s">
        <v>47</v>
      </c>
      <c r="I108" t="s">
        <v>16699</v>
      </c>
      <c r="J108" t="s">
        <v>16700</v>
      </c>
      <c r="K108" t="s">
        <v>2146</v>
      </c>
      <c r="L108" t="s">
        <v>1354</v>
      </c>
      <c r="M108" t="s">
        <v>16701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16702</v>
      </c>
      <c r="T108" t="s">
        <v>16703</v>
      </c>
    </row>
    <row r="109" spans="1:20" x14ac:dyDescent="0.25">
      <c r="A109" t="s">
        <v>46</v>
      </c>
      <c r="B109" t="s">
        <v>56</v>
      </c>
      <c r="C109">
        <v>75</v>
      </c>
      <c r="D109">
        <v>3</v>
      </c>
      <c r="E109" t="s">
        <v>16698</v>
      </c>
      <c r="F109">
        <v>313</v>
      </c>
      <c r="G109">
        <v>48</v>
      </c>
      <c r="H109" t="s">
        <v>47</v>
      </c>
      <c r="I109" t="s">
        <v>16699</v>
      </c>
      <c r="J109" t="s">
        <v>16700</v>
      </c>
      <c r="K109" t="s">
        <v>2146</v>
      </c>
      <c r="L109" t="s">
        <v>1354</v>
      </c>
      <c r="M109" t="s">
        <v>16701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16702</v>
      </c>
      <c r="T109" t="s">
        <v>16703</v>
      </c>
    </row>
    <row r="110" spans="1:20" x14ac:dyDescent="0.25">
      <c r="A110" t="s">
        <v>30</v>
      </c>
      <c r="B110" t="s">
        <v>31</v>
      </c>
      <c r="C110">
        <v>43</v>
      </c>
      <c r="D110">
        <v>1</v>
      </c>
      <c r="E110" t="s">
        <v>16704</v>
      </c>
      <c r="F110">
        <v>88</v>
      </c>
      <c r="G110">
        <v>0</v>
      </c>
      <c r="H110" t="s">
        <v>47</v>
      </c>
      <c r="I110" t="s">
        <v>7245</v>
      </c>
      <c r="J110" t="s">
        <v>7246</v>
      </c>
      <c r="K110" t="s">
        <v>2698</v>
      </c>
      <c r="L110" t="s">
        <v>1181</v>
      </c>
      <c r="M110" t="s">
        <v>16705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16706</v>
      </c>
      <c r="T110" t="s">
        <v>16707</v>
      </c>
    </row>
    <row r="111" spans="1:20" x14ac:dyDescent="0.25">
      <c r="A111" t="s">
        <v>115</v>
      </c>
      <c r="B111" t="s">
        <v>116</v>
      </c>
      <c r="C111">
        <v>45</v>
      </c>
      <c r="D111">
        <v>1</v>
      </c>
      <c r="E111" t="s">
        <v>16704</v>
      </c>
      <c r="F111">
        <v>88</v>
      </c>
      <c r="G111">
        <v>0</v>
      </c>
      <c r="H111" t="s">
        <v>47</v>
      </c>
      <c r="I111" t="s">
        <v>7245</v>
      </c>
      <c r="J111" t="s">
        <v>7246</v>
      </c>
      <c r="K111" t="s">
        <v>2698</v>
      </c>
      <c r="L111" t="s">
        <v>1181</v>
      </c>
      <c r="M111" t="s">
        <v>16705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16706</v>
      </c>
      <c r="T111" t="s">
        <v>16707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T1"/>
  <sheetViews>
    <sheetView zoomScale="85" zoomScaleNormal="85" workbookViewId="0">
      <pane xSplit="2" ySplit="1" topLeftCell="Q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41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T1"/>
  <sheetViews>
    <sheetView zoomScale="70" zoomScaleNormal="70" workbookViewId="0">
      <pane xSplit="2" ySplit="1" topLeftCell="T80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6.9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:T1"/>
  <sheetViews>
    <sheetView zoomScale="70" zoomScaleNormal="70" workbookViewId="0">
      <pane xSplit="2" ySplit="1" topLeftCell="O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20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41</vt:i4>
      </vt:variant>
      <vt:variant>
        <vt:lpstr>ช่วงที่มีชื่อ</vt:lpstr>
      </vt:variant>
      <vt:variant>
        <vt:i4>2</vt:i4>
      </vt:variant>
    </vt:vector>
  </HeadingPairs>
  <TitlesOfParts>
    <vt:vector size="43" baseType="lpstr">
      <vt:lpstr>ก.พ.</vt:lpstr>
      <vt:lpstr>ALL</vt:lpstr>
      <vt:lpstr>คำนวนต้นทุน(1-28)ใช้ชีทนี้</vt:lpstr>
      <vt:lpstr>คำนวนต้นทุน</vt:lpstr>
      <vt:lpstr>Feb</vt:lpstr>
      <vt:lpstr>ADS - Campaign</vt:lpstr>
      <vt:lpstr>NOTE</vt:lpstr>
      <vt:lpstr>สินค้า</vt:lpstr>
      <vt:lpstr>ต้นฉบับ</vt:lpstr>
      <vt:lpstr>เซต1-28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  <vt:lpstr>ก.พ.!Print_Titles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2025-05-06T04:36:53Z</cp:lastPrinted>
  <dcterms:created xsi:type="dcterms:W3CDTF">2024-11-02T07:31:23Z</dcterms:created>
  <dcterms:modified xsi:type="dcterms:W3CDTF">2025-09-03T04:24:06Z</dcterms:modified>
</cp:coreProperties>
</file>